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0\"/>
    </mc:Choice>
  </mc:AlternateContent>
  <bookViews>
    <workbookView xWindow="630" yWindow="330" windowWidth="8910" windowHeight="4695" activeTab="2"/>
  </bookViews>
  <sheets>
    <sheet name="Input" sheetId="3" r:id="rId1"/>
    <sheet name="Calc" sheetId="2" r:id="rId2"/>
    <sheet name="results" sheetId="6" r:id="rId3"/>
    <sheet name="Std" sheetId="7" r:id="rId4"/>
  </sheets>
  <functionGroups builtInGroupCount="18"/>
  <definedNames>
    <definedName name="_xlnm._FilterDatabase" localSheetId="1" hidden="1">Calc!$A$4:$H$5</definedName>
  </definedNames>
  <calcPr calcId="152511"/>
</workbook>
</file>

<file path=xl/calcChain.xml><?xml version="1.0" encoding="utf-8"?>
<calcChain xmlns="http://schemas.openxmlformats.org/spreadsheetml/2006/main">
  <c r="S309" i="6" l="1"/>
  <c r="E309" i="6"/>
  <c r="B309" i="6"/>
  <c r="A309" i="6"/>
  <c r="S308" i="6"/>
  <c r="B308" i="6"/>
  <c r="A308" i="6"/>
  <c r="S307" i="6"/>
  <c r="B307" i="6"/>
  <c r="A307" i="6"/>
  <c r="S306" i="6"/>
  <c r="B306" i="6"/>
  <c r="A306" i="6"/>
  <c r="S305" i="6"/>
  <c r="E305" i="6"/>
  <c r="B305" i="6"/>
  <c r="A305" i="6"/>
  <c r="S304" i="6"/>
  <c r="B304" i="6"/>
  <c r="A304" i="6"/>
  <c r="S303" i="6"/>
  <c r="B303" i="6"/>
  <c r="A303" i="6"/>
  <c r="S302" i="6"/>
  <c r="B302" i="6"/>
  <c r="A302" i="6"/>
  <c r="S301" i="6"/>
  <c r="B301" i="6"/>
  <c r="A301" i="6"/>
  <c r="S300" i="6"/>
  <c r="B300" i="6"/>
  <c r="A300" i="6"/>
  <c r="S299" i="6"/>
  <c r="E299" i="6"/>
  <c r="B299" i="6"/>
  <c r="A299" i="6"/>
  <c r="S298" i="6"/>
  <c r="B298" i="6"/>
  <c r="A298" i="6"/>
  <c r="S297" i="6"/>
  <c r="B297" i="6"/>
  <c r="A297" i="6"/>
  <c r="BA309" i="2"/>
  <c r="AZ309" i="2"/>
  <c r="AV309" i="2"/>
  <c r="AD309" i="2"/>
  <c r="AF309" i="2" s="1"/>
  <c r="X309" i="2"/>
  <c r="Z309" i="2" s="1"/>
  <c r="S309" i="2"/>
  <c r="U309" i="2" s="1"/>
  <c r="E309" i="2"/>
  <c r="G309" i="2" s="1"/>
  <c r="C309" i="2"/>
  <c r="D309" i="2" s="1"/>
  <c r="B309" i="2"/>
  <c r="A309" i="2"/>
  <c r="BA308" i="2"/>
  <c r="AZ308" i="2"/>
  <c r="AV308" i="2"/>
  <c r="AD308" i="2"/>
  <c r="AF308" i="2" s="1"/>
  <c r="X308" i="2"/>
  <c r="Z308" i="2" s="1"/>
  <c r="S308" i="2"/>
  <c r="E308" i="2"/>
  <c r="G308" i="2" s="1"/>
  <c r="C308" i="2"/>
  <c r="B308" i="2"/>
  <c r="A308" i="2"/>
  <c r="BA307" i="2"/>
  <c r="AZ307" i="2"/>
  <c r="AV307" i="2"/>
  <c r="AD307" i="2"/>
  <c r="X307" i="2"/>
  <c r="E307" i="6" s="1"/>
  <c r="S307" i="2"/>
  <c r="E307" i="2"/>
  <c r="C307" i="2"/>
  <c r="D307" i="2" s="1"/>
  <c r="B307" i="2"/>
  <c r="A307" i="2"/>
  <c r="BA306" i="2"/>
  <c r="AZ306" i="2"/>
  <c r="AV306" i="2"/>
  <c r="AD306" i="2"/>
  <c r="X306" i="2"/>
  <c r="E306" i="6" s="1"/>
  <c r="S306" i="2"/>
  <c r="E306" i="2"/>
  <c r="C306" i="2"/>
  <c r="D306" i="2" s="1"/>
  <c r="B306" i="2"/>
  <c r="A306" i="2"/>
  <c r="BA305" i="2"/>
  <c r="AZ305" i="2"/>
  <c r="AV305" i="2"/>
  <c r="AD305" i="2"/>
  <c r="X305" i="2"/>
  <c r="S305" i="2"/>
  <c r="J305" i="2"/>
  <c r="E305" i="2"/>
  <c r="C305" i="2"/>
  <c r="D305" i="2" s="1"/>
  <c r="B305" i="2"/>
  <c r="A305" i="2"/>
  <c r="BA304" i="2"/>
  <c r="AZ304" i="2"/>
  <c r="AV304" i="2"/>
  <c r="AD304" i="2"/>
  <c r="X304" i="2"/>
  <c r="E304" i="6" s="1"/>
  <c r="S304" i="2"/>
  <c r="J304" i="2"/>
  <c r="E304" i="2"/>
  <c r="C304" i="2"/>
  <c r="D304" i="2" s="1"/>
  <c r="B304" i="2"/>
  <c r="A304" i="2"/>
  <c r="BA303" i="2"/>
  <c r="AZ303" i="2"/>
  <c r="AV303" i="2"/>
  <c r="AD303" i="2"/>
  <c r="X303" i="2"/>
  <c r="E303" i="6" s="1"/>
  <c r="S303" i="2"/>
  <c r="E303" i="2"/>
  <c r="C303" i="2"/>
  <c r="B303" i="2"/>
  <c r="A303" i="2"/>
  <c r="BA302" i="2"/>
  <c r="AZ302" i="2"/>
  <c r="AV302" i="2"/>
  <c r="AD302" i="2"/>
  <c r="AE302" i="2" s="1"/>
  <c r="X302" i="2"/>
  <c r="S302" i="2"/>
  <c r="T302" i="2" s="1"/>
  <c r="J302" i="2"/>
  <c r="K302" i="2" s="1"/>
  <c r="E302" i="2"/>
  <c r="F302" i="2" s="1"/>
  <c r="C302" i="2"/>
  <c r="D302" i="2" s="1"/>
  <c r="B302" i="2"/>
  <c r="A302" i="2"/>
  <c r="BA301" i="2"/>
  <c r="AZ301" i="2"/>
  <c r="AV301" i="2"/>
  <c r="AF301" i="2"/>
  <c r="AG301" i="2" s="1"/>
  <c r="AD301" i="2"/>
  <c r="AE301" i="2" s="1"/>
  <c r="X301" i="2"/>
  <c r="Y301" i="2" s="1"/>
  <c r="F301" i="6" s="1"/>
  <c r="S301" i="2"/>
  <c r="U301" i="2" s="1"/>
  <c r="E301" i="2"/>
  <c r="G301" i="2" s="1"/>
  <c r="C301" i="2"/>
  <c r="B301" i="2"/>
  <c r="A301" i="2"/>
  <c r="BA300" i="2"/>
  <c r="AZ300" i="2"/>
  <c r="AV300" i="2"/>
  <c r="AD300" i="2"/>
  <c r="AF300" i="2" s="1"/>
  <c r="X300" i="2"/>
  <c r="S300" i="2"/>
  <c r="J300" i="2"/>
  <c r="E300" i="2"/>
  <c r="C300" i="2"/>
  <c r="D300" i="2" s="1"/>
  <c r="B300" i="2"/>
  <c r="A300" i="2"/>
  <c r="BA299" i="2"/>
  <c r="AZ299" i="2"/>
  <c r="AV299" i="2"/>
  <c r="AD299" i="2"/>
  <c r="X299" i="2"/>
  <c r="S299" i="2"/>
  <c r="J299" i="2"/>
  <c r="E299" i="2"/>
  <c r="C299" i="2"/>
  <c r="D299" i="2" s="1"/>
  <c r="B299" i="2"/>
  <c r="A299" i="2"/>
  <c r="BA298" i="2"/>
  <c r="AZ298" i="2"/>
  <c r="AV298" i="2"/>
  <c r="AD298" i="2"/>
  <c r="X298" i="2"/>
  <c r="E298" i="6" s="1"/>
  <c r="S298" i="2"/>
  <c r="E298" i="2"/>
  <c r="C298" i="2"/>
  <c r="D298" i="2" s="1"/>
  <c r="B298" i="2"/>
  <c r="A298" i="2"/>
  <c r="BA297" i="2"/>
  <c r="AZ297" i="2"/>
  <c r="AV297" i="2"/>
  <c r="AD297" i="2"/>
  <c r="X297" i="2"/>
  <c r="E297" i="6" s="1"/>
  <c r="S297" i="2"/>
  <c r="E297" i="2"/>
  <c r="C297" i="2"/>
  <c r="B297" i="2"/>
  <c r="A297" i="2"/>
  <c r="D301" i="2" l="1"/>
  <c r="J301" i="2"/>
  <c r="L301" i="2" s="1"/>
  <c r="M301" i="2" s="1"/>
  <c r="Z301" i="2"/>
  <c r="Y302" i="2"/>
  <c r="F302" i="6" s="1"/>
  <c r="E302" i="6"/>
  <c r="D308" i="2"/>
  <c r="J308" i="2"/>
  <c r="L308" i="2" s="1"/>
  <c r="M308" i="2" s="1"/>
  <c r="D297" i="2"/>
  <c r="J297" i="2"/>
  <c r="K297" i="2" s="1"/>
  <c r="J298" i="2"/>
  <c r="L298" i="2" s="1"/>
  <c r="M298" i="2" s="1"/>
  <c r="Z300" i="2"/>
  <c r="E300" i="6"/>
  <c r="J306" i="2"/>
  <c r="L306" i="2" s="1"/>
  <c r="M306" i="2" s="1"/>
  <c r="E301" i="6"/>
  <c r="D303" i="2"/>
  <c r="J303" i="2"/>
  <c r="K303" i="2" s="1"/>
  <c r="J307" i="2"/>
  <c r="K307" i="2" s="1"/>
  <c r="J309" i="2"/>
  <c r="L309" i="2" s="1"/>
  <c r="M309" i="2" s="1"/>
  <c r="E308" i="6"/>
  <c r="AH308" i="2"/>
  <c r="I308" i="6" s="1"/>
  <c r="AG308" i="2"/>
  <c r="O309" i="2"/>
  <c r="C309" i="6" s="1"/>
  <c r="H309" i="2"/>
  <c r="AH309" i="2"/>
  <c r="I309" i="6" s="1"/>
  <c r="AG309" i="2"/>
  <c r="AA309" i="2"/>
  <c r="AA308" i="2"/>
  <c r="O308" i="2"/>
  <c r="C308" i="6" s="1"/>
  <c r="H308" i="2"/>
  <c r="AJ309" i="2"/>
  <c r="K309" i="6" s="1"/>
  <c r="V309" i="2"/>
  <c r="F308" i="2"/>
  <c r="K308" i="2"/>
  <c r="T308" i="2"/>
  <c r="Y308" i="2"/>
  <c r="F308" i="6" s="1"/>
  <c r="AE308" i="2"/>
  <c r="F309" i="2"/>
  <c r="K309" i="2"/>
  <c r="T309" i="2"/>
  <c r="Y309" i="2"/>
  <c r="F309" i="6" s="1"/>
  <c r="AE309" i="2"/>
  <c r="U297" i="2"/>
  <c r="T297" i="2"/>
  <c r="AF298" i="2"/>
  <c r="AE298" i="2"/>
  <c r="U299" i="2"/>
  <c r="U300" i="2" s="1"/>
  <c r="T299" i="2"/>
  <c r="L300" i="2"/>
  <c r="M300" i="2" s="1"/>
  <c r="K300" i="2"/>
  <c r="V301" i="2"/>
  <c r="AJ301" i="2"/>
  <c r="K301" i="6" s="1"/>
  <c r="G297" i="2"/>
  <c r="F297" i="2"/>
  <c r="Z297" i="2"/>
  <c r="Y297" i="2"/>
  <c r="F297" i="6" s="1"/>
  <c r="G299" i="2"/>
  <c r="F299" i="2"/>
  <c r="Z299" i="2"/>
  <c r="Y299" i="2"/>
  <c r="F299" i="6" s="1"/>
  <c r="T300" i="2"/>
  <c r="L297" i="2"/>
  <c r="M297" i="2" s="1"/>
  <c r="AF297" i="2"/>
  <c r="AE297" i="2"/>
  <c r="U298" i="2"/>
  <c r="T298" i="2"/>
  <c r="L299" i="2"/>
  <c r="M299" i="2" s="1"/>
  <c r="K299" i="2"/>
  <c r="AF299" i="2"/>
  <c r="AE299" i="2"/>
  <c r="AA300" i="2"/>
  <c r="H301" i="2"/>
  <c r="O301" i="2"/>
  <c r="C301" i="6" s="1"/>
  <c r="G298" i="2"/>
  <c r="F298" i="2"/>
  <c r="Z298" i="2"/>
  <c r="Y298" i="2"/>
  <c r="F298" i="6" s="1"/>
  <c r="G300" i="2"/>
  <c r="F300" i="2"/>
  <c r="AG300" i="2"/>
  <c r="AH300" i="2"/>
  <c r="I300" i="6" s="1"/>
  <c r="AA301" i="2"/>
  <c r="U303" i="2"/>
  <c r="T303" i="2"/>
  <c r="L304" i="2"/>
  <c r="M304" i="2" s="1"/>
  <c r="K304" i="2"/>
  <c r="AF304" i="2"/>
  <c r="AE304" i="2"/>
  <c r="U305" i="2"/>
  <c r="U306" i="2" s="1"/>
  <c r="T305" i="2"/>
  <c r="K306" i="2"/>
  <c r="AF306" i="2"/>
  <c r="AE306" i="2"/>
  <c r="U307" i="2"/>
  <c r="U308" i="2" s="1"/>
  <c r="T307" i="2"/>
  <c r="Y300" i="2"/>
  <c r="F300" i="6" s="1"/>
  <c r="AE300" i="2"/>
  <c r="F301" i="2"/>
  <c r="T301" i="2"/>
  <c r="G302" i="2"/>
  <c r="Z302" i="2"/>
  <c r="G303" i="2"/>
  <c r="F303" i="2"/>
  <c r="Z303" i="2"/>
  <c r="Y303" i="2"/>
  <c r="F303" i="6" s="1"/>
  <c r="G305" i="2"/>
  <c r="F305" i="2"/>
  <c r="Z305" i="2"/>
  <c r="Y305" i="2"/>
  <c r="F305" i="6" s="1"/>
  <c r="G307" i="2"/>
  <c r="F307" i="2"/>
  <c r="Z307" i="2"/>
  <c r="Y307" i="2"/>
  <c r="F307" i="6" s="1"/>
  <c r="AF303" i="2"/>
  <c r="AE303" i="2"/>
  <c r="T304" i="2"/>
  <c r="L305" i="2"/>
  <c r="M305" i="2" s="1"/>
  <c r="K305" i="2"/>
  <c r="AF305" i="2"/>
  <c r="AE305" i="2"/>
  <c r="T306" i="2"/>
  <c r="L307" i="2"/>
  <c r="M307" i="2" s="1"/>
  <c r="AF307" i="2"/>
  <c r="AE307" i="2"/>
  <c r="L303" i="2"/>
  <c r="M303" i="2" s="1"/>
  <c r="AH301" i="2"/>
  <c r="L302" i="2"/>
  <c r="M302" i="2" s="1"/>
  <c r="U302" i="2"/>
  <c r="AF302" i="2"/>
  <c r="G304" i="2"/>
  <c r="F304" i="2"/>
  <c r="Z304" i="2"/>
  <c r="Y304" i="2"/>
  <c r="F304" i="6" s="1"/>
  <c r="G306" i="2"/>
  <c r="F306" i="2"/>
  <c r="Z306" i="2"/>
  <c r="Y306" i="2"/>
  <c r="F306" i="6" s="1"/>
  <c r="AJ308" i="2" l="1"/>
  <c r="K308" i="6" s="1"/>
  <c r="V308" i="2"/>
  <c r="K301" i="2"/>
  <c r="AI301" i="2"/>
  <c r="J301" i="6" s="1"/>
  <c r="I301" i="6"/>
  <c r="K298" i="2"/>
  <c r="AK308" i="2"/>
  <c r="L308" i="6" s="1"/>
  <c r="AI309" i="2"/>
  <c r="J309" i="6" s="1"/>
  <c r="Q309" i="2"/>
  <c r="P309" i="2"/>
  <c r="D309" i="6" s="1"/>
  <c r="Q308" i="2"/>
  <c r="P308" i="2"/>
  <c r="D308" i="6" s="1"/>
  <c r="AI308" i="2"/>
  <c r="J308" i="6" s="1"/>
  <c r="AK309" i="2"/>
  <c r="L309" i="6" s="1"/>
  <c r="V300" i="2"/>
  <c r="AJ300" i="2"/>
  <c r="K300" i="6" s="1"/>
  <c r="H306" i="2"/>
  <c r="O306" i="2"/>
  <c r="C306" i="6" s="1"/>
  <c r="H304" i="2"/>
  <c r="O304" i="2"/>
  <c r="C304" i="6" s="1"/>
  <c r="V306" i="2"/>
  <c r="AJ306" i="2"/>
  <c r="K306" i="6" s="1"/>
  <c r="AG303" i="2"/>
  <c r="AH303" i="2"/>
  <c r="I303" i="6" s="1"/>
  <c r="AA298" i="2"/>
  <c r="AG299" i="2"/>
  <c r="AH299" i="2"/>
  <c r="AA297" i="2"/>
  <c r="AK301" i="2"/>
  <c r="L301" i="6" s="1"/>
  <c r="H305" i="2"/>
  <c r="O305" i="2"/>
  <c r="C305" i="6" s="1"/>
  <c r="AG306" i="2"/>
  <c r="AH306" i="2"/>
  <c r="V305" i="2"/>
  <c r="AJ305" i="2"/>
  <c r="K305" i="6" s="1"/>
  <c r="AA304" i="2"/>
  <c r="V302" i="2"/>
  <c r="AJ302" i="2"/>
  <c r="K302" i="6" s="1"/>
  <c r="AG305" i="2"/>
  <c r="AH305" i="2"/>
  <c r="U304" i="2"/>
  <c r="AA302" i="2"/>
  <c r="AI300" i="2"/>
  <c r="J300" i="6" s="1"/>
  <c r="H300" i="2"/>
  <c r="O300" i="2"/>
  <c r="C300" i="6" s="1"/>
  <c r="H298" i="2"/>
  <c r="O298" i="2"/>
  <c r="C298" i="6" s="1"/>
  <c r="AG297" i="2"/>
  <c r="AH297" i="2"/>
  <c r="H299" i="2"/>
  <c r="O299" i="2"/>
  <c r="C299" i="6" s="1"/>
  <c r="H297" i="2"/>
  <c r="O297" i="2"/>
  <c r="C297" i="6" s="1"/>
  <c r="AG307" i="2"/>
  <c r="AH307" i="2"/>
  <c r="I307" i="6" s="1"/>
  <c r="V298" i="2"/>
  <c r="AJ298" i="2"/>
  <c r="K298" i="6" s="1"/>
  <c r="AA299" i="2"/>
  <c r="AG302" i="2"/>
  <c r="AH302" i="2"/>
  <c r="H307" i="2"/>
  <c r="O307" i="2"/>
  <c r="C307" i="6" s="1"/>
  <c r="H303" i="2"/>
  <c r="O303" i="2"/>
  <c r="C303" i="6" s="1"/>
  <c r="V299" i="2"/>
  <c r="AJ299" i="2"/>
  <c r="K299" i="6" s="1"/>
  <c r="AA306" i="2"/>
  <c r="AA307" i="2"/>
  <c r="AA305" i="2"/>
  <c r="AA303" i="2"/>
  <c r="H302" i="2"/>
  <c r="O302" i="2"/>
  <c r="C302" i="6" s="1"/>
  <c r="V307" i="2"/>
  <c r="AJ307" i="2"/>
  <c r="K307" i="6" s="1"/>
  <c r="AG304" i="2"/>
  <c r="AH304" i="2"/>
  <c r="V303" i="2"/>
  <c r="AJ303" i="2"/>
  <c r="K303" i="6" s="1"/>
  <c r="Q301" i="2"/>
  <c r="P301" i="2"/>
  <c r="D301" i="6" s="1"/>
  <c r="AG298" i="2"/>
  <c r="AH298" i="2"/>
  <c r="I298" i="6" s="1"/>
  <c r="V297" i="2"/>
  <c r="AJ297" i="2"/>
  <c r="K297" i="6" s="1"/>
  <c r="AI297" i="2" l="1"/>
  <c r="J297" i="6" s="1"/>
  <c r="I297" i="6"/>
  <c r="AI306" i="2"/>
  <c r="J306" i="6" s="1"/>
  <c r="I306" i="6"/>
  <c r="AI304" i="2"/>
  <c r="J304" i="6" s="1"/>
  <c r="I304" i="6"/>
  <c r="AI302" i="2"/>
  <c r="J302" i="6" s="1"/>
  <c r="I302" i="6"/>
  <c r="AI305" i="2"/>
  <c r="J305" i="6" s="1"/>
  <c r="I305" i="6"/>
  <c r="AI299" i="2"/>
  <c r="J299" i="6" s="1"/>
  <c r="I299" i="6"/>
  <c r="R308" i="2"/>
  <c r="AL308" i="2"/>
  <c r="AS308" i="2"/>
  <c r="R309" i="2"/>
  <c r="AN309" i="2"/>
  <c r="G309" i="6" s="1"/>
  <c r="AL309" i="2"/>
  <c r="AM309" i="2" s="1"/>
  <c r="AS309" i="2"/>
  <c r="AI298" i="2"/>
  <c r="J298" i="6" s="1"/>
  <c r="R301" i="2"/>
  <c r="AS301" i="2"/>
  <c r="AN301" i="2"/>
  <c r="G301" i="6" s="1"/>
  <c r="AL301" i="2"/>
  <c r="AK307" i="2"/>
  <c r="L307" i="6" s="1"/>
  <c r="AK302" i="2"/>
  <c r="L302" i="6" s="1"/>
  <c r="AK299" i="2"/>
  <c r="L299" i="6" s="1"/>
  <c r="Q307" i="2"/>
  <c r="P307" i="2"/>
  <c r="D307" i="6" s="1"/>
  <c r="AK298" i="2"/>
  <c r="L298" i="6" s="1"/>
  <c r="Q299" i="2"/>
  <c r="P299" i="2"/>
  <c r="D299" i="6" s="1"/>
  <c r="Q300" i="2"/>
  <c r="P300" i="2"/>
  <c r="D300" i="6" s="1"/>
  <c r="AK305" i="2"/>
  <c r="L305" i="6" s="1"/>
  <c r="AK300" i="2"/>
  <c r="L300" i="6" s="1"/>
  <c r="Q303" i="2"/>
  <c r="P303" i="2"/>
  <c r="D303" i="6" s="1"/>
  <c r="Q297" i="2"/>
  <c r="P297" i="2"/>
  <c r="D297" i="6" s="1"/>
  <c r="Q298" i="2"/>
  <c r="P298" i="2"/>
  <c r="D298" i="6" s="1"/>
  <c r="AI307" i="2"/>
  <c r="J307" i="6" s="1"/>
  <c r="Q304" i="2"/>
  <c r="P304" i="2"/>
  <c r="D304" i="6" s="1"/>
  <c r="AK297" i="2"/>
  <c r="L297" i="6" s="1"/>
  <c r="AK303" i="2"/>
  <c r="L303" i="6" s="1"/>
  <c r="P302" i="2"/>
  <c r="D302" i="6" s="1"/>
  <c r="Q302" i="2"/>
  <c r="V304" i="2"/>
  <c r="AJ304" i="2"/>
  <c r="K304" i="6" s="1"/>
  <c r="Q305" i="2"/>
  <c r="P305" i="2"/>
  <c r="D305" i="6" s="1"/>
  <c r="AI303" i="2"/>
  <c r="J303" i="6" s="1"/>
  <c r="AK306" i="2"/>
  <c r="L306" i="6" s="1"/>
  <c r="Q306" i="2"/>
  <c r="P306" i="2"/>
  <c r="D306" i="6" s="1"/>
  <c r="AW309" i="2"/>
  <c r="AP309" i="2"/>
  <c r="AW301" i="2"/>
  <c r="AP301" i="2"/>
  <c r="M301" i="6" l="1"/>
  <c r="O301" i="6"/>
  <c r="M309" i="6"/>
  <c r="O309" i="6"/>
  <c r="AY309" i="2"/>
  <c r="P309" i="6" s="1"/>
  <c r="BD309" i="2"/>
  <c r="BB309" i="2"/>
  <c r="Q309" i="6" s="1"/>
  <c r="AN308" i="2"/>
  <c r="G308" i="6" s="1"/>
  <c r="AM308" i="2"/>
  <c r="AO309" i="2"/>
  <c r="H309" i="6" s="1"/>
  <c r="AT309" i="2"/>
  <c r="AT308" i="2"/>
  <c r="BD301" i="2"/>
  <c r="AY301" i="2"/>
  <c r="P301" i="6" s="1"/>
  <c r="BB301" i="2"/>
  <c r="Q301" i="6" s="1"/>
  <c r="R299" i="2"/>
  <c r="AN299" i="2"/>
  <c r="G299" i="6" s="1"/>
  <c r="AL299" i="2"/>
  <c r="AM299" i="2" s="1"/>
  <c r="AS299" i="2"/>
  <c r="AO301" i="2"/>
  <c r="H301" i="6" s="1"/>
  <c r="AT301" i="2"/>
  <c r="R306" i="2"/>
  <c r="AL306" i="2"/>
  <c r="AS306" i="2"/>
  <c r="R305" i="2"/>
  <c r="AL305" i="2"/>
  <c r="AM305" i="2" s="1"/>
  <c r="AN305" i="2"/>
  <c r="G305" i="6" s="1"/>
  <c r="AS305" i="2"/>
  <c r="R302" i="2"/>
  <c r="AS302" i="2"/>
  <c r="AL302" i="2"/>
  <c r="R298" i="2"/>
  <c r="AL298" i="2"/>
  <c r="AS298" i="2"/>
  <c r="R303" i="2"/>
  <c r="AN303" i="2"/>
  <c r="G303" i="6" s="1"/>
  <c r="AL303" i="2"/>
  <c r="AS303" i="2"/>
  <c r="R300" i="2"/>
  <c r="AL300" i="2"/>
  <c r="AS300" i="2"/>
  <c r="AK304" i="2"/>
  <c r="L304" i="6" s="1"/>
  <c r="R297" i="2"/>
  <c r="AS297" i="2"/>
  <c r="AN297" i="2"/>
  <c r="G297" i="6" s="1"/>
  <c r="AL297" i="2"/>
  <c r="R304" i="2"/>
  <c r="AS304" i="2"/>
  <c r="AL304" i="2"/>
  <c r="R307" i="2"/>
  <c r="AN307" i="2"/>
  <c r="G307" i="6" s="1"/>
  <c r="AS307" i="2"/>
  <c r="AL307" i="2"/>
  <c r="AM301" i="2"/>
  <c r="AW308" i="2"/>
  <c r="AP308" i="2"/>
  <c r="AQ309" i="2"/>
  <c r="AX309" i="2"/>
  <c r="AQ301" i="2"/>
  <c r="AW305" i="2"/>
  <c r="AP303" i="2"/>
  <c r="AW297" i="2"/>
  <c r="AW307" i="2"/>
  <c r="AP299" i="2"/>
  <c r="AX301" i="2"/>
  <c r="AP297" i="2"/>
  <c r="AW303" i="2"/>
  <c r="AW299" i="2"/>
  <c r="AP305" i="2"/>
  <c r="AP307" i="2"/>
  <c r="M307" i="6" l="1"/>
  <c r="M305" i="6"/>
  <c r="O299" i="6"/>
  <c r="O303" i="6"/>
  <c r="M297" i="6"/>
  <c r="M299" i="6"/>
  <c r="O307" i="6"/>
  <c r="O297" i="6"/>
  <c r="M303" i="6"/>
  <c r="O305" i="6"/>
  <c r="N301" i="6"/>
  <c r="N309" i="6"/>
  <c r="M308" i="6"/>
  <c r="O308" i="6"/>
  <c r="AR309" i="2"/>
  <c r="BD308" i="2"/>
  <c r="BB308" i="2"/>
  <c r="Q308" i="6" s="1"/>
  <c r="BE309" i="2"/>
  <c r="BF309" i="2"/>
  <c r="BC309" i="2"/>
  <c r="R309" i="6" s="1"/>
  <c r="AO308" i="2"/>
  <c r="BD299" i="2"/>
  <c r="BB299" i="2"/>
  <c r="Q299" i="6" s="1"/>
  <c r="BD303" i="2"/>
  <c r="BB303" i="2"/>
  <c r="Q303" i="6" s="1"/>
  <c r="BD307" i="2"/>
  <c r="BB307" i="2"/>
  <c r="Q307" i="6" s="1"/>
  <c r="BD297" i="2"/>
  <c r="BB297" i="2"/>
  <c r="Q297" i="6" s="1"/>
  <c r="BD305" i="2"/>
  <c r="BB305" i="2"/>
  <c r="Q305" i="6" s="1"/>
  <c r="AR301" i="2"/>
  <c r="AO307" i="2"/>
  <c r="H307" i="6" s="1"/>
  <c r="AN302" i="2"/>
  <c r="G302" i="6" s="1"/>
  <c r="AM302" i="2"/>
  <c r="AO305" i="2"/>
  <c r="H305" i="6" s="1"/>
  <c r="AN306" i="2"/>
  <c r="G306" i="6" s="1"/>
  <c r="AM306" i="2"/>
  <c r="AT299" i="2"/>
  <c r="AM297" i="2"/>
  <c r="AT303" i="2"/>
  <c r="AY303" i="2" s="1"/>
  <c r="P303" i="6" s="1"/>
  <c r="AT298" i="2"/>
  <c r="AT302" i="2"/>
  <c r="BF301" i="2"/>
  <c r="BE301" i="2"/>
  <c r="AM307" i="2"/>
  <c r="AN304" i="2"/>
  <c r="G304" i="6" s="1"/>
  <c r="AM304" i="2"/>
  <c r="AO297" i="2"/>
  <c r="H297" i="6" s="1"/>
  <c r="AT300" i="2"/>
  <c r="AM303" i="2"/>
  <c r="AN298" i="2"/>
  <c r="G298" i="6" s="1"/>
  <c r="AM298" i="2"/>
  <c r="AO299" i="2"/>
  <c r="H299" i="6" s="1"/>
  <c r="BC301" i="2"/>
  <c r="R301" i="6" s="1"/>
  <c r="AT307" i="2"/>
  <c r="AT304" i="2"/>
  <c r="AT297" i="2"/>
  <c r="AN300" i="2"/>
  <c r="G300" i="6" s="1"/>
  <c r="AM300" i="2"/>
  <c r="AO303" i="2"/>
  <c r="H303" i="6" s="1"/>
  <c r="AT305" i="2"/>
  <c r="AT306" i="2"/>
  <c r="AX308" i="2"/>
  <c r="AQ308" i="2"/>
  <c r="AQ305" i="2"/>
  <c r="AX303" i="2"/>
  <c r="AQ303" i="2"/>
  <c r="AQ307" i="2"/>
  <c r="AW302" i="2"/>
  <c r="AP302" i="2"/>
  <c r="AQ299" i="2"/>
  <c r="AX297" i="2"/>
  <c r="AX305" i="2"/>
  <c r="AX299" i="2"/>
  <c r="AW304" i="2"/>
  <c r="AP304" i="2"/>
  <c r="AW300" i="2"/>
  <c r="AP300" i="2"/>
  <c r="AW298" i="2"/>
  <c r="AP298" i="2"/>
  <c r="AX307" i="2"/>
  <c r="AW306" i="2"/>
  <c r="AP306" i="2"/>
  <c r="AQ297" i="2"/>
  <c r="N297" i="6" l="1"/>
  <c r="M306" i="6"/>
  <c r="O306" i="6"/>
  <c r="M298" i="6"/>
  <c r="O298" i="6"/>
  <c r="M300" i="6"/>
  <c r="O300" i="6"/>
  <c r="M304" i="6"/>
  <c r="O304" i="6"/>
  <c r="N299" i="6"/>
  <c r="M302" i="6"/>
  <c r="O302" i="6"/>
  <c r="N307" i="6"/>
  <c r="N303" i="6"/>
  <c r="N305" i="6"/>
  <c r="N308" i="6"/>
  <c r="AY308" i="2"/>
  <c r="P308" i="6" s="1"/>
  <c r="H308" i="6"/>
  <c r="AR308" i="2"/>
  <c r="AR297" i="2"/>
  <c r="BD306" i="2"/>
  <c r="BB306" i="2"/>
  <c r="Q306" i="6" s="1"/>
  <c r="BD298" i="2"/>
  <c r="BB298" i="2"/>
  <c r="Q298" i="6" s="1"/>
  <c r="BD300" i="2"/>
  <c r="AY300" i="2"/>
  <c r="P300" i="6" s="1"/>
  <c r="BB300" i="2"/>
  <c r="Q300" i="6" s="1"/>
  <c r="BD304" i="2"/>
  <c r="BB304" i="2"/>
  <c r="Q304" i="6" s="1"/>
  <c r="AR299" i="2"/>
  <c r="BD302" i="2"/>
  <c r="BB302" i="2"/>
  <c r="Q302" i="6" s="1"/>
  <c r="AR307" i="2"/>
  <c r="AR303" i="2"/>
  <c r="AR305" i="2"/>
  <c r="BF303" i="2"/>
  <c r="BE303" i="2"/>
  <c r="BC303" i="2"/>
  <c r="R303" i="6" s="1"/>
  <c r="AO306" i="2"/>
  <c r="AO298" i="2"/>
  <c r="AO300" i="2"/>
  <c r="H300" i="6" s="1"/>
  <c r="AO304" i="2"/>
  <c r="H304" i="6" s="1"/>
  <c r="AO302" i="2"/>
  <c r="H302" i="6" s="1"/>
  <c r="AY305" i="2"/>
  <c r="P305" i="6" s="1"/>
  <c r="AY297" i="2"/>
  <c r="P297" i="6" s="1"/>
  <c r="AY307" i="2"/>
  <c r="P307" i="6" s="1"/>
  <c r="AY299" i="2"/>
  <c r="P299" i="6" s="1"/>
  <c r="AX306" i="2"/>
  <c r="AQ306" i="2"/>
  <c r="AX302" i="2"/>
  <c r="AQ302" i="2"/>
  <c r="AX298" i="2"/>
  <c r="AQ298" i="2"/>
  <c r="AX300" i="2"/>
  <c r="AQ300" i="2"/>
  <c r="AX304" i="2"/>
  <c r="AQ304" i="2"/>
  <c r="N304" i="6" l="1"/>
  <c r="N300" i="6"/>
  <c r="N298" i="6"/>
  <c r="N302" i="6"/>
  <c r="N306" i="6"/>
  <c r="BF308" i="2"/>
  <c r="AY306" i="2"/>
  <c r="P306" i="6" s="1"/>
  <c r="H306" i="6"/>
  <c r="AY302" i="2"/>
  <c r="P302" i="6" s="1"/>
  <c r="AY298" i="2"/>
  <c r="P298" i="6" s="1"/>
  <c r="H298" i="6"/>
  <c r="BE308" i="2"/>
  <c r="BC308" i="2"/>
  <c r="R308" i="6" s="1"/>
  <c r="AR304" i="2"/>
  <c r="AR300" i="2"/>
  <c r="AR298" i="2"/>
  <c r="AR302" i="2"/>
  <c r="AR306" i="2"/>
  <c r="BE298" i="2"/>
  <c r="BC298" i="2"/>
  <c r="R298" i="6" s="1"/>
  <c r="BF306" i="2"/>
  <c r="BE306" i="2"/>
  <c r="BC306" i="2"/>
  <c r="R306" i="6" s="1"/>
  <c r="BF302" i="2"/>
  <c r="BE302" i="2"/>
  <c r="BF300" i="2"/>
  <c r="BE300" i="2"/>
  <c r="BF297" i="2"/>
  <c r="BE297" i="2"/>
  <c r="BC297" i="2"/>
  <c r="R297" i="6" s="1"/>
  <c r="AY304" i="2"/>
  <c r="P304" i="6" s="1"/>
  <c r="BC300" i="2"/>
  <c r="R300" i="6" s="1"/>
  <c r="BF307" i="2"/>
  <c r="BE307" i="2"/>
  <c r="BC307" i="2"/>
  <c r="R307" i="6" s="1"/>
  <c r="BF305" i="2"/>
  <c r="BE305" i="2"/>
  <c r="BC305" i="2"/>
  <c r="R305" i="6" s="1"/>
  <c r="BF299" i="2"/>
  <c r="BE299" i="2"/>
  <c r="BC299" i="2"/>
  <c r="R299" i="6" s="1"/>
  <c r="BC302" i="2"/>
  <c r="R302" i="6" s="1"/>
  <c r="BF298" i="2" l="1"/>
  <c r="BF304" i="2"/>
  <c r="BE304" i="2"/>
  <c r="BC304" i="2"/>
  <c r="R304" i="6" s="1"/>
  <c r="S295" i="6" l="1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5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294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3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2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1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90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9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288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7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6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5" i="6"/>
  <c r="BA295" i="2"/>
  <c r="AZ295" i="2"/>
  <c r="AV295" i="2"/>
  <c r="AD295" i="2"/>
  <c r="AF295" i="2" s="1"/>
  <c r="Y295" i="2"/>
  <c r="X295" i="2"/>
  <c r="Z295" i="2" s="1"/>
  <c r="S295" i="2"/>
  <c r="U295" i="2" s="1"/>
  <c r="J295" i="2"/>
  <c r="L295" i="2" s="1"/>
  <c r="M295" i="2" s="1"/>
  <c r="F295" i="2"/>
  <c r="E295" i="2"/>
  <c r="G295" i="2" s="1"/>
  <c r="H295" i="2" s="1"/>
  <c r="C295" i="2"/>
  <c r="D295" i="2" s="1"/>
  <c r="B295" i="2"/>
  <c r="A295" i="2"/>
  <c r="BA294" i="2"/>
  <c r="AZ294" i="2"/>
  <c r="AV294" i="2"/>
  <c r="AD294" i="2"/>
  <c r="AF294" i="2" s="1"/>
  <c r="AG294" i="2" s="1"/>
  <c r="Y294" i="2"/>
  <c r="X294" i="2"/>
  <c r="Z294" i="2" s="1"/>
  <c r="S294" i="2"/>
  <c r="J294" i="2"/>
  <c r="L294" i="2" s="1"/>
  <c r="M294" i="2" s="1"/>
  <c r="F294" i="2"/>
  <c r="E294" i="2"/>
  <c r="G294" i="2" s="1"/>
  <c r="H294" i="2" s="1"/>
  <c r="C294" i="2"/>
  <c r="D294" i="2" s="1"/>
  <c r="B294" i="2"/>
  <c r="A294" i="2"/>
  <c r="BA293" i="2"/>
  <c r="AZ293" i="2"/>
  <c r="AV293" i="2"/>
  <c r="AD293" i="2"/>
  <c r="AF293" i="2" s="1"/>
  <c r="Y293" i="2"/>
  <c r="X293" i="2"/>
  <c r="Z293" i="2" s="1"/>
  <c r="S293" i="2"/>
  <c r="U293" i="2" s="1"/>
  <c r="J293" i="2"/>
  <c r="L293" i="2" s="1"/>
  <c r="M293" i="2" s="1"/>
  <c r="F293" i="2"/>
  <c r="E293" i="2"/>
  <c r="G293" i="2" s="1"/>
  <c r="H293" i="2" s="1"/>
  <c r="C293" i="2"/>
  <c r="D293" i="2" s="1"/>
  <c r="B293" i="2"/>
  <c r="A293" i="2"/>
  <c r="BA292" i="2"/>
  <c r="AZ292" i="2"/>
  <c r="AV292" i="2"/>
  <c r="AD292" i="2"/>
  <c r="AF292" i="2" s="1"/>
  <c r="AG292" i="2" s="1"/>
  <c r="Y292" i="2"/>
  <c r="X292" i="2"/>
  <c r="Z292" i="2" s="1"/>
  <c r="S292" i="2"/>
  <c r="J292" i="2"/>
  <c r="L292" i="2" s="1"/>
  <c r="M292" i="2" s="1"/>
  <c r="F292" i="2"/>
  <c r="E292" i="2"/>
  <c r="G292" i="2" s="1"/>
  <c r="H292" i="2" s="1"/>
  <c r="D292" i="2"/>
  <c r="C292" i="2"/>
  <c r="B292" i="2"/>
  <c r="A292" i="2"/>
  <c r="BA291" i="2"/>
  <c r="AZ291" i="2"/>
  <c r="AV291" i="2"/>
  <c r="AD291" i="2"/>
  <c r="X291" i="2"/>
  <c r="Z291" i="2" s="1"/>
  <c r="S291" i="2"/>
  <c r="J291" i="2"/>
  <c r="E291" i="2"/>
  <c r="G291" i="2" s="1"/>
  <c r="H291" i="2" s="1"/>
  <c r="D291" i="2"/>
  <c r="C291" i="2"/>
  <c r="B291" i="2"/>
  <c r="A291" i="2"/>
  <c r="BA290" i="2"/>
  <c r="AZ290" i="2"/>
  <c r="AV290" i="2"/>
  <c r="AE290" i="2"/>
  <c r="AD290" i="2"/>
  <c r="AF290" i="2" s="1"/>
  <c r="AG290" i="2" s="1"/>
  <c r="X290" i="2"/>
  <c r="Z290" i="2" s="1"/>
  <c r="T290" i="2"/>
  <c r="S290" i="2"/>
  <c r="K290" i="2"/>
  <c r="J290" i="2"/>
  <c r="L290" i="2" s="1"/>
  <c r="M290" i="2" s="1"/>
  <c r="E290" i="2"/>
  <c r="G290" i="2" s="1"/>
  <c r="H290" i="2" s="1"/>
  <c r="D290" i="2"/>
  <c r="C290" i="2"/>
  <c r="B290" i="2"/>
  <c r="A290" i="2"/>
  <c r="BA289" i="2"/>
  <c r="AZ289" i="2"/>
  <c r="AV289" i="2"/>
  <c r="AD289" i="2"/>
  <c r="AF289" i="2" s="1"/>
  <c r="X289" i="2"/>
  <c r="S289" i="2"/>
  <c r="U289" i="2" s="1"/>
  <c r="O289" i="2"/>
  <c r="Q289" i="2" s="1"/>
  <c r="R289" i="2" s="1"/>
  <c r="J289" i="2"/>
  <c r="L289" i="2" s="1"/>
  <c r="M289" i="2" s="1"/>
  <c r="E289" i="2"/>
  <c r="G289" i="2" s="1"/>
  <c r="H289" i="2" s="1"/>
  <c r="D289" i="2"/>
  <c r="C289" i="2"/>
  <c r="B289" i="2"/>
  <c r="A289" i="2"/>
  <c r="BA288" i="2"/>
  <c r="AZ288" i="2"/>
  <c r="AV288" i="2"/>
  <c r="AD288" i="2"/>
  <c r="X288" i="2"/>
  <c r="S288" i="2"/>
  <c r="J288" i="2"/>
  <c r="E288" i="2"/>
  <c r="D288" i="2"/>
  <c r="C288" i="2"/>
  <c r="B288" i="2"/>
  <c r="A288" i="2"/>
  <c r="BA287" i="2"/>
  <c r="AZ287" i="2"/>
  <c r="AV287" i="2"/>
  <c r="AD287" i="2"/>
  <c r="X287" i="2"/>
  <c r="S287" i="2"/>
  <c r="J287" i="2"/>
  <c r="E287" i="2"/>
  <c r="D287" i="2"/>
  <c r="C287" i="2"/>
  <c r="B287" i="2"/>
  <c r="A287" i="2"/>
  <c r="BA286" i="2"/>
  <c r="AZ286" i="2"/>
  <c r="AV286" i="2"/>
  <c r="AD286" i="2"/>
  <c r="X286" i="2"/>
  <c r="S286" i="2"/>
  <c r="J286" i="2"/>
  <c r="E286" i="2"/>
  <c r="D286" i="2"/>
  <c r="C286" i="2"/>
  <c r="B286" i="2"/>
  <c r="A286" i="2"/>
  <c r="BA285" i="2"/>
  <c r="AZ285" i="2"/>
  <c r="AV285" i="2"/>
  <c r="AD285" i="2"/>
  <c r="X285" i="2"/>
  <c r="S285" i="2"/>
  <c r="J285" i="2"/>
  <c r="E285" i="2"/>
  <c r="D285" i="2"/>
  <c r="C285" i="2"/>
  <c r="B285" i="2"/>
  <c r="A285" i="2"/>
  <c r="U285" i="2" l="1"/>
  <c r="U286" i="2" s="1"/>
  <c r="T285" i="2"/>
  <c r="G287" i="2"/>
  <c r="F287" i="2"/>
  <c r="L285" i="2"/>
  <c r="M285" i="2" s="1"/>
  <c r="K285" i="2"/>
  <c r="AF285" i="2"/>
  <c r="AE285" i="2"/>
  <c r="Z287" i="2"/>
  <c r="Y287" i="2"/>
  <c r="G286" i="2"/>
  <c r="F286" i="2"/>
  <c r="Z286" i="2"/>
  <c r="Y286" i="2"/>
  <c r="L288" i="2"/>
  <c r="M288" i="2" s="1"/>
  <c r="K288" i="2"/>
  <c r="T288" i="2"/>
  <c r="AF288" i="2"/>
  <c r="AE288" i="2"/>
  <c r="P289" i="2"/>
  <c r="AF291" i="2"/>
  <c r="AE291" i="2"/>
  <c r="G285" i="2"/>
  <c r="F285" i="2"/>
  <c r="Z285" i="2"/>
  <c r="Y285" i="2"/>
  <c r="L287" i="2"/>
  <c r="M287" i="2" s="1"/>
  <c r="K287" i="2"/>
  <c r="U287" i="2"/>
  <c r="T287" i="2"/>
  <c r="AF287" i="2"/>
  <c r="AE287" i="2"/>
  <c r="F289" i="2"/>
  <c r="L291" i="2"/>
  <c r="M291" i="2" s="1"/>
  <c r="K291" i="2"/>
  <c r="L286" i="2"/>
  <c r="M286" i="2" s="1"/>
  <c r="K286" i="2"/>
  <c r="T286" i="2"/>
  <c r="AF286" i="2"/>
  <c r="AE286" i="2"/>
  <c r="G288" i="2"/>
  <c r="F288" i="2"/>
  <c r="Z288" i="2"/>
  <c r="Y288" i="2"/>
  <c r="Z289" i="2"/>
  <c r="Y289" i="2"/>
  <c r="U291" i="2"/>
  <c r="U292" i="2" s="1"/>
  <c r="T291" i="2"/>
  <c r="O290" i="2"/>
  <c r="AA290" i="2"/>
  <c r="AH290" i="2"/>
  <c r="AI290" i="2" s="1"/>
  <c r="V293" i="2"/>
  <c r="AJ293" i="2"/>
  <c r="AG293" i="2"/>
  <c r="U294" i="2"/>
  <c r="V295" i="2"/>
  <c r="AJ295" i="2"/>
  <c r="AG295" i="2"/>
  <c r="V289" i="2"/>
  <c r="AJ289" i="2"/>
  <c r="AG289" i="2"/>
  <c r="AN289" i="2"/>
  <c r="AL289" i="2"/>
  <c r="AM289" i="2" s="1"/>
  <c r="F290" i="2"/>
  <c r="Y290" i="2"/>
  <c r="O291" i="2"/>
  <c r="AA291" i="2"/>
  <c r="K292" i="2"/>
  <c r="T292" i="2"/>
  <c r="AE292" i="2"/>
  <c r="K293" i="2"/>
  <c r="T293" i="2"/>
  <c r="AE293" i="2"/>
  <c r="K294" i="2"/>
  <c r="T294" i="2"/>
  <c r="AE294" i="2"/>
  <c r="K295" i="2"/>
  <c r="T295" i="2"/>
  <c r="AE295" i="2"/>
  <c r="K289" i="2"/>
  <c r="T289" i="2"/>
  <c r="AE289" i="2"/>
  <c r="U290" i="2"/>
  <c r="F291" i="2"/>
  <c r="Y291" i="2"/>
  <c r="O292" i="2"/>
  <c r="AA292" i="2"/>
  <c r="AH292" i="2"/>
  <c r="AI292" i="2" s="1"/>
  <c r="O293" i="2"/>
  <c r="AA293" i="2"/>
  <c r="AH293" i="2"/>
  <c r="AI293" i="2" s="1"/>
  <c r="O294" i="2"/>
  <c r="AA294" i="2"/>
  <c r="AH294" i="2"/>
  <c r="AI294" i="2" s="1"/>
  <c r="O295" i="2"/>
  <c r="AA295" i="2"/>
  <c r="AH295" i="2"/>
  <c r="AI295" i="2" s="1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3" i="6"/>
  <c r="S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282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1" i="6"/>
  <c r="S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80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9" i="6"/>
  <c r="S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8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7" i="6"/>
  <c r="S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276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5" i="6"/>
  <c r="S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4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BA283" i="2"/>
  <c r="AZ283" i="2"/>
  <c r="AV283" i="2"/>
  <c r="AD283" i="2"/>
  <c r="AF283" i="2" s="1"/>
  <c r="X283" i="2"/>
  <c r="Z283" i="2" s="1"/>
  <c r="S283" i="2"/>
  <c r="U283" i="2" s="1"/>
  <c r="J283" i="2"/>
  <c r="L283" i="2" s="1"/>
  <c r="M283" i="2" s="1"/>
  <c r="E283" i="2"/>
  <c r="G283" i="2" s="1"/>
  <c r="C283" i="2"/>
  <c r="D283" i="2" s="1"/>
  <c r="B283" i="2"/>
  <c r="A283" i="2"/>
  <c r="BA282" i="2"/>
  <c r="AZ282" i="2"/>
  <c r="AV282" i="2"/>
  <c r="AD282" i="2"/>
  <c r="AF282" i="2" s="1"/>
  <c r="X282" i="2"/>
  <c r="Y282" i="2" s="1"/>
  <c r="S282" i="2"/>
  <c r="J282" i="2"/>
  <c r="L282" i="2" s="1"/>
  <c r="M282" i="2" s="1"/>
  <c r="E282" i="2"/>
  <c r="F282" i="2" s="1"/>
  <c r="C282" i="2"/>
  <c r="D282" i="2" s="1"/>
  <c r="B282" i="2"/>
  <c r="A282" i="2"/>
  <c r="BA281" i="2"/>
  <c r="AZ281" i="2"/>
  <c r="AV281" i="2"/>
  <c r="AD281" i="2"/>
  <c r="AF281" i="2" s="1"/>
  <c r="X281" i="2"/>
  <c r="Y281" i="2" s="1"/>
  <c r="S281" i="2"/>
  <c r="T281" i="2" s="1"/>
  <c r="J281" i="2"/>
  <c r="K281" i="2" s="1"/>
  <c r="E281" i="2"/>
  <c r="G281" i="2" s="1"/>
  <c r="C281" i="2"/>
  <c r="D281" i="2" s="1"/>
  <c r="B281" i="2"/>
  <c r="A281" i="2"/>
  <c r="BA280" i="2"/>
  <c r="AZ280" i="2"/>
  <c r="AV280" i="2"/>
  <c r="AD280" i="2"/>
  <c r="AF280" i="2" s="1"/>
  <c r="X280" i="2"/>
  <c r="Y280" i="2" s="1"/>
  <c r="S280" i="2"/>
  <c r="T280" i="2" s="1"/>
  <c r="J280" i="2"/>
  <c r="K280" i="2" s="1"/>
  <c r="E280" i="2"/>
  <c r="G280" i="2" s="1"/>
  <c r="C280" i="2"/>
  <c r="D280" i="2" s="1"/>
  <c r="B280" i="2"/>
  <c r="A280" i="2"/>
  <c r="BA279" i="2"/>
  <c r="AZ279" i="2"/>
  <c r="AV279" i="2"/>
  <c r="AD279" i="2"/>
  <c r="AF279" i="2" s="1"/>
  <c r="AA279" i="2"/>
  <c r="X279" i="2"/>
  <c r="Z279" i="2" s="1"/>
  <c r="S279" i="2"/>
  <c r="U279" i="2" s="1"/>
  <c r="J279" i="2"/>
  <c r="L279" i="2" s="1"/>
  <c r="M279" i="2" s="1"/>
  <c r="H279" i="2"/>
  <c r="E279" i="2"/>
  <c r="G279" i="2" s="1"/>
  <c r="O279" i="2" s="1"/>
  <c r="D279" i="2"/>
  <c r="C279" i="2"/>
  <c r="B279" i="2"/>
  <c r="A279" i="2"/>
  <c r="BA278" i="2"/>
  <c r="AZ278" i="2"/>
  <c r="AV278" i="2"/>
  <c r="AD278" i="2"/>
  <c r="AF278" i="2" s="1"/>
  <c r="AG278" i="2" s="1"/>
  <c r="AA278" i="2"/>
  <c r="X278" i="2"/>
  <c r="Z278" i="2" s="1"/>
  <c r="S278" i="2"/>
  <c r="M278" i="2"/>
  <c r="J278" i="2"/>
  <c r="L278" i="2" s="1"/>
  <c r="E278" i="2"/>
  <c r="G278" i="2" s="1"/>
  <c r="O278" i="2" s="1"/>
  <c r="D278" i="2"/>
  <c r="C278" i="2"/>
  <c r="B278" i="2"/>
  <c r="A278" i="2"/>
  <c r="BA277" i="2"/>
  <c r="AZ277" i="2"/>
  <c r="AV277" i="2"/>
  <c r="AD277" i="2"/>
  <c r="AF277" i="2" s="1"/>
  <c r="AA277" i="2"/>
  <c r="X277" i="2"/>
  <c r="Z277" i="2" s="1"/>
  <c r="S277" i="2"/>
  <c r="U277" i="2" s="1"/>
  <c r="AJ277" i="2" s="1"/>
  <c r="M277" i="2"/>
  <c r="J277" i="2"/>
  <c r="L277" i="2" s="1"/>
  <c r="E277" i="2"/>
  <c r="G277" i="2" s="1"/>
  <c r="O277" i="2" s="1"/>
  <c r="D277" i="2"/>
  <c r="C277" i="2"/>
  <c r="B277" i="2"/>
  <c r="A277" i="2"/>
  <c r="BA276" i="2"/>
  <c r="AZ276" i="2"/>
  <c r="AV276" i="2"/>
  <c r="AD276" i="2"/>
  <c r="AF276" i="2" s="1"/>
  <c r="AG276" i="2" s="1"/>
  <c r="AA276" i="2"/>
  <c r="X276" i="2"/>
  <c r="Z276" i="2" s="1"/>
  <c r="S276" i="2"/>
  <c r="U276" i="2" s="1"/>
  <c r="AJ276" i="2" s="1"/>
  <c r="E276" i="2"/>
  <c r="G276" i="2" s="1"/>
  <c r="O276" i="2" s="1"/>
  <c r="D276" i="2"/>
  <c r="C276" i="2"/>
  <c r="J276" i="2" s="1"/>
  <c r="B276" i="2"/>
  <c r="A276" i="2"/>
  <c r="BA275" i="2"/>
  <c r="AZ275" i="2"/>
  <c r="AV275" i="2"/>
  <c r="AF275" i="2"/>
  <c r="AG275" i="2" s="1"/>
  <c r="AD275" i="2"/>
  <c r="AE275" i="2" s="1"/>
  <c r="AA275" i="2"/>
  <c r="Z275" i="2"/>
  <c r="X275" i="2"/>
  <c r="Y275" i="2" s="1"/>
  <c r="V275" i="2"/>
  <c r="AK275" i="2" s="1"/>
  <c r="U275" i="2"/>
  <c r="AJ275" i="2" s="1"/>
  <c r="S275" i="2"/>
  <c r="T275" i="2" s="1"/>
  <c r="G275" i="2"/>
  <c r="O275" i="2" s="1"/>
  <c r="P275" i="2" s="1"/>
  <c r="E275" i="2"/>
  <c r="F275" i="2" s="1"/>
  <c r="C275" i="2"/>
  <c r="J275" i="2" s="1"/>
  <c r="K275" i="2" s="1"/>
  <c r="B275" i="2"/>
  <c r="A275" i="2"/>
  <c r="BA274" i="2"/>
  <c r="AZ274" i="2"/>
  <c r="AV274" i="2"/>
  <c r="AG274" i="2"/>
  <c r="AF274" i="2"/>
  <c r="AD274" i="2"/>
  <c r="AE274" i="2" s="1"/>
  <c r="Z274" i="2"/>
  <c r="AA274" i="2" s="1"/>
  <c r="X274" i="2"/>
  <c r="Y274" i="2" s="1"/>
  <c r="U274" i="2"/>
  <c r="AJ274" i="2" s="1"/>
  <c r="S274" i="2"/>
  <c r="T274" i="2" s="1"/>
  <c r="L274" i="2"/>
  <c r="M274" i="2" s="1"/>
  <c r="H274" i="2"/>
  <c r="G274" i="2"/>
  <c r="O274" i="2" s="1"/>
  <c r="P274" i="2" s="1"/>
  <c r="E274" i="2"/>
  <c r="F274" i="2" s="1"/>
  <c r="D274" i="2"/>
  <c r="C274" i="2"/>
  <c r="J274" i="2" s="1"/>
  <c r="K274" i="2" s="1"/>
  <c r="B274" i="2"/>
  <c r="A274" i="2"/>
  <c r="BA273" i="2"/>
  <c r="AZ273" i="2"/>
  <c r="AV273" i="2"/>
  <c r="AF273" i="2"/>
  <c r="AD273" i="2"/>
  <c r="AE273" i="2" s="1"/>
  <c r="AA273" i="2"/>
  <c r="Z273" i="2"/>
  <c r="X273" i="2"/>
  <c r="Y273" i="2" s="1"/>
  <c r="V273" i="2"/>
  <c r="AK273" i="2" s="1"/>
  <c r="U273" i="2"/>
  <c r="AJ273" i="2" s="1"/>
  <c r="S273" i="2"/>
  <c r="T273" i="2" s="1"/>
  <c r="G273" i="2"/>
  <c r="O273" i="2" s="1"/>
  <c r="P273" i="2" s="1"/>
  <c r="E273" i="2"/>
  <c r="F273" i="2" s="1"/>
  <c r="C273" i="2"/>
  <c r="J273" i="2" s="1"/>
  <c r="K273" i="2" s="1"/>
  <c r="B273" i="2"/>
  <c r="A273" i="2"/>
  <c r="AP289" i="2"/>
  <c r="AJ286" i="2" l="1"/>
  <c r="V286" i="2"/>
  <c r="V292" i="2"/>
  <c r="AJ292" i="2"/>
  <c r="AG287" i="2"/>
  <c r="AH287" i="2"/>
  <c r="AI287" i="2" s="1"/>
  <c r="H285" i="2"/>
  <c r="O285" i="2"/>
  <c r="Q291" i="2"/>
  <c r="P291" i="2"/>
  <c r="AO289" i="2"/>
  <c r="V294" i="2"/>
  <c r="AJ294" i="2"/>
  <c r="Q290" i="2"/>
  <c r="P290" i="2"/>
  <c r="AS289" i="2"/>
  <c r="AA289" i="2"/>
  <c r="AH289" i="2"/>
  <c r="O288" i="2"/>
  <c r="H288" i="2"/>
  <c r="AH288" i="2"/>
  <c r="AI288" i="2" s="1"/>
  <c r="AG288" i="2"/>
  <c r="H286" i="2"/>
  <c r="O286" i="2"/>
  <c r="AH285" i="2"/>
  <c r="AG285" i="2"/>
  <c r="H287" i="2"/>
  <c r="O287" i="2"/>
  <c r="AK295" i="2"/>
  <c r="AK293" i="2"/>
  <c r="AJ287" i="2"/>
  <c r="V287" i="2"/>
  <c r="AA285" i="2"/>
  <c r="AG291" i="2"/>
  <c r="AN291" i="2"/>
  <c r="AH291" i="2"/>
  <c r="AI291" i="2" s="1"/>
  <c r="AK289" i="2"/>
  <c r="Q295" i="2"/>
  <c r="P295" i="2"/>
  <c r="Q294" i="2"/>
  <c r="P294" i="2"/>
  <c r="Q293" i="2"/>
  <c r="P293" i="2"/>
  <c r="Q292" i="2"/>
  <c r="P292" i="2"/>
  <c r="V290" i="2"/>
  <c r="AJ290" i="2"/>
  <c r="V291" i="2"/>
  <c r="AJ291" i="2"/>
  <c r="AA288" i="2"/>
  <c r="AH286" i="2"/>
  <c r="AG286" i="2"/>
  <c r="U288" i="2"/>
  <c r="AA286" i="2"/>
  <c r="AA287" i="2"/>
  <c r="AJ285" i="2"/>
  <c r="V285" i="2"/>
  <c r="H283" i="2"/>
  <c r="O283" i="2"/>
  <c r="AG283" i="2"/>
  <c r="AH283" i="2"/>
  <c r="AG282" i="2"/>
  <c r="AH282" i="2"/>
  <c r="H281" i="2"/>
  <c r="O281" i="2"/>
  <c r="AG281" i="2"/>
  <c r="V283" i="2"/>
  <c r="AJ283" i="2"/>
  <c r="H280" i="2"/>
  <c r="O280" i="2"/>
  <c r="AG280" i="2"/>
  <c r="AH280" i="2"/>
  <c r="U282" i="2"/>
  <c r="AA283" i="2"/>
  <c r="F280" i="2"/>
  <c r="AE280" i="2"/>
  <c r="F281" i="2"/>
  <c r="AE281" i="2"/>
  <c r="K282" i="2"/>
  <c r="T282" i="2"/>
  <c r="AE282" i="2"/>
  <c r="F283" i="2"/>
  <c r="K283" i="2"/>
  <c r="T283" i="2"/>
  <c r="Y283" i="2"/>
  <c r="AE283" i="2"/>
  <c r="L280" i="2"/>
  <c r="M280" i="2" s="1"/>
  <c r="U280" i="2"/>
  <c r="Z280" i="2"/>
  <c r="L281" i="2"/>
  <c r="M281" i="2" s="1"/>
  <c r="U281" i="2"/>
  <c r="Z281" i="2"/>
  <c r="G282" i="2"/>
  <c r="Z282" i="2"/>
  <c r="Q273" i="2"/>
  <c r="H273" i="2"/>
  <c r="AH273" i="2"/>
  <c r="AL273" i="2"/>
  <c r="AN273" i="2"/>
  <c r="H277" i="2"/>
  <c r="AL277" i="2"/>
  <c r="AH277" i="2"/>
  <c r="H278" i="2"/>
  <c r="U278" i="2"/>
  <c r="AJ279" i="2"/>
  <c r="AH279" i="2"/>
  <c r="AI279" i="2" s="1"/>
  <c r="D273" i="2"/>
  <c r="L273" i="2"/>
  <c r="M273" i="2" s="1"/>
  <c r="AG273" i="2"/>
  <c r="Q274" i="2"/>
  <c r="R274" i="2" s="1"/>
  <c r="V274" i="2"/>
  <c r="AS274" i="2"/>
  <c r="D275" i="2"/>
  <c r="L275" i="2"/>
  <c r="M275" i="2" s="1"/>
  <c r="H276" i="2"/>
  <c r="V276" i="2"/>
  <c r="V277" i="2"/>
  <c r="AG277" i="2"/>
  <c r="V279" i="2"/>
  <c r="AG279" i="2"/>
  <c r="H275" i="2"/>
  <c r="AL275" i="2"/>
  <c r="AH275" i="2"/>
  <c r="AI275" i="2" s="1"/>
  <c r="Q276" i="2"/>
  <c r="P276" i="2"/>
  <c r="AH276" i="2"/>
  <c r="AI276" i="2" s="1"/>
  <c r="AL278" i="2"/>
  <c r="AH278" i="2"/>
  <c r="AI278" i="2" s="1"/>
  <c r="AL274" i="2"/>
  <c r="AH274" i="2"/>
  <c r="AI274" i="2" s="1"/>
  <c r="L276" i="2"/>
  <c r="M276" i="2" s="1"/>
  <c r="K276" i="2"/>
  <c r="Q275" i="2"/>
  <c r="Q277" i="2"/>
  <c r="P277" i="2"/>
  <c r="Q278" i="2"/>
  <c r="P278" i="2"/>
  <c r="Q279" i="2"/>
  <c r="R279" i="2" s="1"/>
  <c r="P279" i="2"/>
  <c r="F276" i="2"/>
  <c r="T276" i="2"/>
  <c r="Y276" i="2"/>
  <c r="AE276" i="2"/>
  <c r="F277" i="2"/>
  <c r="K277" i="2"/>
  <c r="T277" i="2"/>
  <c r="Y277" i="2"/>
  <c r="AE277" i="2"/>
  <c r="F278" i="2"/>
  <c r="K278" i="2"/>
  <c r="T278" i="2"/>
  <c r="Y278" i="2"/>
  <c r="AE278" i="2"/>
  <c r="F279" i="2"/>
  <c r="K279" i="2"/>
  <c r="T279" i="2"/>
  <c r="Y279" i="2"/>
  <c r="AE279" i="2"/>
  <c r="AP273" i="2"/>
  <c r="AQ289" i="2"/>
  <c r="AW289" i="2"/>
  <c r="AP291" i="2"/>
  <c r="BD289" i="2" l="1"/>
  <c r="BB289" i="2"/>
  <c r="AR289" i="2"/>
  <c r="AI286" i="2"/>
  <c r="AK291" i="2"/>
  <c r="R293" i="2"/>
  <c r="AN293" i="2"/>
  <c r="AL293" i="2"/>
  <c r="AM293" i="2" s="1"/>
  <c r="AS293" i="2"/>
  <c r="R295" i="2"/>
  <c r="AN295" i="2"/>
  <c r="AS295" i="2"/>
  <c r="AL295" i="2"/>
  <c r="AO291" i="2"/>
  <c r="AT289" i="2"/>
  <c r="AK294" i="2"/>
  <c r="R291" i="2"/>
  <c r="AS291" i="2"/>
  <c r="AK292" i="2"/>
  <c r="AJ288" i="2"/>
  <c r="V288" i="2"/>
  <c r="AK287" i="2"/>
  <c r="Q287" i="2"/>
  <c r="P287" i="2"/>
  <c r="AI285" i="2"/>
  <c r="Q288" i="2"/>
  <c r="P288" i="2"/>
  <c r="Q285" i="2"/>
  <c r="P285" i="2"/>
  <c r="AK285" i="2"/>
  <c r="R292" i="2"/>
  <c r="AS292" i="2"/>
  <c r="AL292" i="2"/>
  <c r="R294" i="2"/>
  <c r="AS294" i="2"/>
  <c r="AL294" i="2"/>
  <c r="AL291" i="2"/>
  <c r="AM291" i="2" s="1"/>
  <c r="AI289" i="2"/>
  <c r="R290" i="2"/>
  <c r="AL290" i="2"/>
  <c r="AS290" i="2"/>
  <c r="AK286" i="2"/>
  <c r="Q286" i="2"/>
  <c r="P286" i="2"/>
  <c r="AK290" i="2"/>
  <c r="Q280" i="2"/>
  <c r="P280" i="2"/>
  <c r="AS281" i="2"/>
  <c r="AA281" i="2"/>
  <c r="V282" i="2"/>
  <c r="AJ282" i="2"/>
  <c r="AI280" i="2"/>
  <c r="AH281" i="2"/>
  <c r="AA282" i="2"/>
  <c r="AI282" i="2" s="1"/>
  <c r="AI283" i="2"/>
  <c r="Q283" i="2"/>
  <c r="P283" i="2"/>
  <c r="V280" i="2"/>
  <c r="AJ280" i="2"/>
  <c r="V281" i="2"/>
  <c r="AJ281" i="2"/>
  <c r="Q281" i="2"/>
  <c r="P281" i="2"/>
  <c r="H282" i="2"/>
  <c r="O282" i="2"/>
  <c r="AS280" i="2"/>
  <c r="AA280" i="2"/>
  <c r="AK283" i="2"/>
  <c r="AK276" i="2"/>
  <c r="R277" i="2"/>
  <c r="AM277" i="2" s="1"/>
  <c r="AS277" i="2"/>
  <c r="AM278" i="2"/>
  <c r="R276" i="2"/>
  <c r="AS276" i="2"/>
  <c r="AT274" i="2"/>
  <c r="AL279" i="2"/>
  <c r="AM279" i="2" s="1"/>
  <c r="AI273" i="2"/>
  <c r="AS275" i="2"/>
  <c r="R275" i="2"/>
  <c r="AM275" i="2" s="1"/>
  <c r="AL276" i="2"/>
  <c r="AN275" i="2"/>
  <c r="AK277" i="2"/>
  <c r="AK274" i="2"/>
  <c r="AN279" i="2"/>
  <c r="AM273" i="2"/>
  <c r="AJ278" i="2"/>
  <c r="V278" i="2"/>
  <c r="AN277" i="2"/>
  <c r="AN278" i="2" s="1"/>
  <c r="R278" i="2"/>
  <c r="AS278" i="2"/>
  <c r="AS279" i="2"/>
  <c r="AM274" i="2"/>
  <c r="AK279" i="2"/>
  <c r="AI277" i="2"/>
  <c r="AO273" i="2"/>
  <c r="R273" i="2"/>
  <c r="AS273" i="2"/>
  <c r="AW277" i="2"/>
  <c r="AW275" i="2"/>
  <c r="AW273" i="2"/>
  <c r="AP277" i="2"/>
  <c r="AW278" i="2"/>
  <c r="AP279" i="2"/>
  <c r="AW279" i="2"/>
  <c r="AP275" i="2"/>
  <c r="AQ273" i="2"/>
  <c r="AP278" i="2"/>
  <c r="AW293" i="2"/>
  <c r="AQ291" i="2"/>
  <c r="AW291" i="2"/>
  <c r="AP293" i="2"/>
  <c r="AP295" i="2"/>
  <c r="AX289" i="2"/>
  <c r="AW295" i="2"/>
  <c r="BD295" i="2" l="1"/>
  <c r="BB295" i="2"/>
  <c r="BD291" i="2"/>
  <c r="AY291" i="2"/>
  <c r="BC291" i="2" s="1"/>
  <c r="BB291" i="2"/>
  <c r="AR291" i="2"/>
  <c r="BD293" i="2"/>
  <c r="BB293" i="2"/>
  <c r="R286" i="2"/>
  <c r="AL286" i="2"/>
  <c r="AS286" i="2"/>
  <c r="AT294" i="2"/>
  <c r="R287" i="2"/>
  <c r="AN287" i="2"/>
  <c r="AS287" i="2"/>
  <c r="AL287" i="2"/>
  <c r="AT295" i="2"/>
  <c r="R288" i="2"/>
  <c r="AL288" i="2"/>
  <c r="AS288" i="2"/>
  <c r="AO295" i="2"/>
  <c r="AO293" i="2"/>
  <c r="AT290" i="2"/>
  <c r="AN292" i="2"/>
  <c r="AM292" i="2"/>
  <c r="AK288" i="2"/>
  <c r="AT291" i="2"/>
  <c r="AN290" i="2"/>
  <c r="AM290" i="2"/>
  <c r="AN294" i="2"/>
  <c r="AM294" i="2"/>
  <c r="AT292" i="2"/>
  <c r="R285" i="2"/>
  <c r="AN285" i="2"/>
  <c r="AL285" i="2"/>
  <c r="AS285" i="2"/>
  <c r="AM295" i="2"/>
  <c r="AT293" i="2"/>
  <c r="AY289" i="2"/>
  <c r="O278" i="6"/>
  <c r="AK280" i="2"/>
  <c r="AK282" i="2"/>
  <c r="AK281" i="2"/>
  <c r="AT281" i="2"/>
  <c r="AT280" i="2"/>
  <c r="R281" i="2"/>
  <c r="AN281" i="2"/>
  <c r="AL281" i="2"/>
  <c r="AM281" i="2" s="1"/>
  <c r="P282" i="2"/>
  <c r="Q282" i="2"/>
  <c r="R283" i="2"/>
  <c r="AL283" i="2"/>
  <c r="AM283" i="2" s="1"/>
  <c r="AS283" i="2"/>
  <c r="AN283" i="2"/>
  <c r="AI281" i="2"/>
  <c r="R280" i="2"/>
  <c r="AL280" i="2"/>
  <c r="AR273" i="2"/>
  <c r="BD279" i="2"/>
  <c r="BB279" i="2"/>
  <c r="BD278" i="2"/>
  <c r="BB278" i="2"/>
  <c r="Q278" i="6" s="1"/>
  <c r="BD273" i="2"/>
  <c r="AY273" i="2"/>
  <c r="BB273" i="2"/>
  <c r="BD275" i="2"/>
  <c r="BB275" i="2"/>
  <c r="BD277" i="2"/>
  <c r="AY277" i="2"/>
  <c r="BC277" i="2" s="1"/>
  <c r="BB277" i="2"/>
  <c r="AO278" i="2"/>
  <c r="AO275" i="2"/>
  <c r="AT279" i="2"/>
  <c r="AY279" i="2" s="1"/>
  <c r="AK278" i="2"/>
  <c r="AO279" i="2"/>
  <c r="AN276" i="2"/>
  <c r="AM276" i="2"/>
  <c r="AT278" i="2"/>
  <c r="AY278" i="2" s="1"/>
  <c r="P278" i="6" s="1"/>
  <c r="AO277" i="2"/>
  <c r="AT273" i="2"/>
  <c r="AN274" i="2"/>
  <c r="AT275" i="2"/>
  <c r="AY275" i="2" s="1"/>
  <c r="AT276" i="2"/>
  <c r="AT277" i="2"/>
  <c r="AW283" i="2"/>
  <c r="AP283" i="2"/>
  <c r="AW281" i="2"/>
  <c r="AP281" i="2"/>
  <c r="AX278" i="2"/>
  <c r="AX275" i="2"/>
  <c r="AQ278" i="2"/>
  <c r="AQ279" i="2"/>
  <c r="AQ277" i="2"/>
  <c r="AX279" i="2"/>
  <c r="AW274" i="2"/>
  <c r="AP274" i="2"/>
  <c r="AQ275" i="2"/>
  <c r="AW276" i="2"/>
  <c r="AP276" i="2"/>
  <c r="AX273" i="2"/>
  <c r="AX277" i="2"/>
  <c r="AP287" i="2"/>
  <c r="AQ293" i="2"/>
  <c r="AW294" i="2"/>
  <c r="AP294" i="2"/>
  <c r="AP285" i="2"/>
  <c r="AX293" i="2"/>
  <c r="AW287" i="2"/>
  <c r="AX291" i="2"/>
  <c r="AW292" i="2"/>
  <c r="AP292" i="2"/>
  <c r="AW290" i="2"/>
  <c r="AP290" i="2"/>
  <c r="AW285" i="2"/>
  <c r="AX295" i="2"/>
  <c r="AQ295" i="2"/>
  <c r="AR295" i="2" l="1"/>
  <c r="BD285" i="2"/>
  <c r="AY285" i="2"/>
  <c r="BB285" i="2"/>
  <c r="BD290" i="2"/>
  <c r="BB290" i="2"/>
  <c r="BD292" i="2"/>
  <c r="BB292" i="2"/>
  <c r="BD287" i="2"/>
  <c r="AY287" i="2"/>
  <c r="BC287" i="2" s="1"/>
  <c r="BB287" i="2"/>
  <c r="BD294" i="2"/>
  <c r="BB294" i="2"/>
  <c r="AR293" i="2"/>
  <c r="AT285" i="2"/>
  <c r="AO290" i="2"/>
  <c r="AY290" i="2" s="1"/>
  <c r="AO292" i="2"/>
  <c r="AY292" i="2" s="1"/>
  <c r="AT288" i="2"/>
  <c r="BF289" i="2"/>
  <c r="BE289" i="2"/>
  <c r="BC289" i="2"/>
  <c r="AM285" i="2"/>
  <c r="AN288" i="2"/>
  <c r="AM288" i="2"/>
  <c r="AT287" i="2"/>
  <c r="AT286" i="2"/>
  <c r="AO285" i="2"/>
  <c r="AO294" i="2"/>
  <c r="AY294" i="2" s="1"/>
  <c r="AO287" i="2"/>
  <c r="AN286" i="2"/>
  <c r="AM286" i="2"/>
  <c r="AY293" i="2"/>
  <c r="BF291" i="2"/>
  <c r="BE291" i="2"/>
  <c r="AY295" i="2"/>
  <c r="AM287" i="2"/>
  <c r="O276" i="6"/>
  <c r="O274" i="6"/>
  <c r="BD281" i="2"/>
  <c r="BB281" i="2"/>
  <c r="BD283" i="2"/>
  <c r="BB283" i="2"/>
  <c r="R282" i="2"/>
  <c r="AL282" i="2"/>
  <c r="AS282" i="2"/>
  <c r="AO281" i="2"/>
  <c r="AO283" i="2"/>
  <c r="AM280" i="2"/>
  <c r="AN280" i="2"/>
  <c r="AT283" i="2"/>
  <c r="BD276" i="2"/>
  <c r="BB276" i="2"/>
  <c r="Q276" i="6" s="1"/>
  <c r="AR275" i="2"/>
  <c r="BD274" i="2"/>
  <c r="AY274" i="2"/>
  <c r="BB274" i="2"/>
  <c r="Q274" i="6" s="1"/>
  <c r="AR277" i="2"/>
  <c r="AR279" i="2"/>
  <c r="AR278" i="2"/>
  <c r="BF275" i="2"/>
  <c r="BE275" i="2"/>
  <c r="BC275" i="2"/>
  <c r="BF279" i="2"/>
  <c r="BE279" i="2"/>
  <c r="BC279" i="2"/>
  <c r="BE278" i="2"/>
  <c r="BF278" i="2"/>
  <c r="BC278" i="2"/>
  <c r="R278" i="6" s="1"/>
  <c r="BE273" i="2"/>
  <c r="BF273" i="2"/>
  <c r="AO276" i="2"/>
  <c r="BC273" i="2"/>
  <c r="AO274" i="2"/>
  <c r="BE277" i="2"/>
  <c r="BF277" i="2"/>
  <c r="AQ283" i="2"/>
  <c r="AW280" i="2"/>
  <c r="AP280" i="2"/>
  <c r="AX283" i="2"/>
  <c r="AX281" i="2"/>
  <c r="AQ281" i="2"/>
  <c r="AX274" i="2"/>
  <c r="AQ274" i="2"/>
  <c r="AX276" i="2"/>
  <c r="AQ276" i="2"/>
  <c r="AX292" i="2"/>
  <c r="AQ292" i="2"/>
  <c r="AX287" i="2"/>
  <c r="AQ287" i="2"/>
  <c r="AW286" i="2"/>
  <c r="AP286" i="2"/>
  <c r="AX290" i="2"/>
  <c r="AQ290" i="2"/>
  <c r="AX294" i="2"/>
  <c r="AQ294" i="2"/>
  <c r="AX285" i="2"/>
  <c r="AW288" i="2"/>
  <c r="AP288" i="2"/>
  <c r="AQ285" i="2"/>
  <c r="AR285" i="2" l="1"/>
  <c r="BD288" i="2"/>
  <c r="BB288" i="2"/>
  <c r="AR294" i="2"/>
  <c r="AR290" i="2"/>
  <c r="BD286" i="2"/>
  <c r="AY286" i="2"/>
  <c r="BB286" i="2"/>
  <c r="AR287" i="2"/>
  <c r="AR292" i="2"/>
  <c r="BF292" i="2"/>
  <c r="BE292" i="2"/>
  <c r="BC292" i="2"/>
  <c r="BF294" i="2"/>
  <c r="BE294" i="2"/>
  <c r="BC294" i="2"/>
  <c r="BF290" i="2"/>
  <c r="BE290" i="2"/>
  <c r="BC290" i="2"/>
  <c r="BE285" i="2"/>
  <c r="BF285" i="2"/>
  <c r="BF295" i="2"/>
  <c r="BE295" i="2"/>
  <c r="BC295" i="2"/>
  <c r="AO288" i="2"/>
  <c r="BC285" i="2"/>
  <c r="BF293" i="2"/>
  <c r="BE293" i="2"/>
  <c r="BC293" i="2"/>
  <c r="AO286" i="2"/>
  <c r="BE287" i="2"/>
  <c r="BF287" i="2"/>
  <c r="O280" i="6"/>
  <c r="BC274" i="2"/>
  <c r="R274" i="6" s="1"/>
  <c r="P274" i="6"/>
  <c r="AR281" i="2"/>
  <c r="BD280" i="2"/>
  <c r="BB280" i="2"/>
  <c r="Q280" i="6" s="1"/>
  <c r="AR283" i="2"/>
  <c r="AT282" i="2"/>
  <c r="AM282" i="2"/>
  <c r="AN282" i="2"/>
  <c r="AY281" i="2"/>
  <c r="AO280" i="2"/>
  <c r="AY280" i="2" s="1"/>
  <c r="P280" i="6" s="1"/>
  <c r="AY283" i="2"/>
  <c r="AR276" i="2"/>
  <c r="AR274" i="2"/>
  <c r="AY276" i="2"/>
  <c r="P276" i="6" s="1"/>
  <c r="BE274" i="2"/>
  <c r="BF274" i="2"/>
  <c r="AW282" i="2"/>
  <c r="AP282" i="2"/>
  <c r="AX280" i="2"/>
  <c r="AQ280" i="2"/>
  <c r="AX286" i="2"/>
  <c r="AQ286" i="2"/>
  <c r="AX288" i="2"/>
  <c r="AQ288" i="2"/>
  <c r="AR288" i="2" l="1"/>
  <c r="AR286" i="2"/>
  <c r="AY288" i="2"/>
  <c r="BE286" i="2"/>
  <c r="BF286" i="2"/>
  <c r="BC286" i="2"/>
  <c r="O282" i="6"/>
  <c r="AR280" i="2"/>
  <c r="BD282" i="2"/>
  <c r="BB282" i="2"/>
  <c r="Q282" i="6" s="1"/>
  <c r="BF280" i="2"/>
  <c r="BE280" i="2"/>
  <c r="BC280" i="2"/>
  <c r="R280" i="6" s="1"/>
  <c r="BF281" i="2"/>
  <c r="BE281" i="2"/>
  <c r="BC281" i="2"/>
  <c r="BF283" i="2"/>
  <c r="BE283" i="2"/>
  <c r="BC283" i="2"/>
  <c r="AO282" i="2"/>
  <c r="BE276" i="2"/>
  <c r="BF276" i="2"/>
  <c r="BC276" i="2"/>
  <c r="R276" i="6" s="1"/>
  <c r="AX282" i="2"/>
  <c r="AQ282" i="2"/>
  <c r="BE288" i="2" l="1"/>
  <c r="BF288" i="2"/>
  <c r="BC288" i="2"/>
  <c r="AR282" i="2"/>
  <c r="AY282" i="2"/>
  <c r="P282" i="6" s="1"/>
  <c r="BF282" i="2" l="1"/>
  <c r="BE282" i="2"/>
  <c r="BC282" i="2"/>
  <c r="R282" i="6" s="1"/>
  <c r="S271" i="6" l="1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S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270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9" i="6"/>
  <c r="S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268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267" i="6"/>
  <c r="S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266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5" i="6"/>
  <c r="BA271" i="2"/>
  <c r="AZ271" i="2"/>
  <c r="AV271" i="2"/>
  <c r="AD271" i="2"/>
  <c r="X271" i="2"/>
  <c r="S271" i="2"/>
  <c r="J271" i="2"/>
  <c r="E271" i="2"/>
  <c r="D271" i="2"/>
  <c r="C271" i="2"/>
  <c r="B271" i="2"/>
  <c r="A271" i="2"/>
  <c r="BA270" i="2"/>
  <c r="AZ270" i="2"/>
  <c r="AV270" i="2"/>
  <c r="AH270" i="2"/>
  <c r="AG270" i="2"/>
  <c r="AD270" i="2"/>
  <c r="AF270" i="2" s="1"/>
  <c r="AA270" i="2"/>
  <c r="Y270" i="2"/>
  <c r="X270" i="2"/>
  <c r="Z270" i="2" s="1"/>
  <c r="S270" i="2"/>
  <c r="O270" i="2"/>
  <c r="M270" i="2"/>
  <c r="J270" i="2"/>
  <c r="L270" i="2" s="1"/>
  <c r="H270" i="2"/>
  <c r="F270" i="2"/>
  <c r="E270" i="2"/>
  <c r="G270" i="2" s="1"/>
  <c r="D270" i="2"/>
  <c r="C270" i="2"/>
  <c r="B270" i="2"/>
  <c r="A270" i="2"/>
  <c r="BA269" i="2"/>
  <c r="AZ269" i="2"/>
  <c r="AV269" i="2"/>
  <c r="AD269" i="2"/>
  <c r="AA269" i="2"/>
  <c r="X269" i="2"/>
  <c r="Z269" i="2" s="1"/>
  <c r="V269" i="2"/>
  <c r="AK269" i="2" s="1"/>
  <c r="T269" i="2"/>
  <c r="S269" i="2"/>
  <c r="U269" i="2" s="1"/>
  <c r="AJ269" i="2" s="1"/>
  <c r="O269" i="2"/>
  <c r="Q269" i="2" s="1"/>
  <c r="R269" i="2" s="1"/>
  <c r="J269" i="2"/>
  <c r="H269" i="2"/>
  <c r="E269" i="2"/>
  <c r="G269" i="2" s="1"/>
  <c r="D269" i="2"/>
  <c r="C269" i="2"/>
  <c r="B269" i="2"/>
  <c r="A269" i="2"/>
  <c r="BA268" i="2"/>
  <c r="AZ268" i="2"/>
  <c r="AV268" i="2"/>
  <c r="AD268" i="2"/>
  <c r="AF268" i="2" s="1"/>
  <c r="X268" i="2"/>
  <c r="S268" i="2"/>
  <c r="J268" i="2"/>
  <c r="L268" i="2" s="1"/>
  <c r="M268" i="2" s="1"/>
  <c r="E268" i="2"/>
  <c r="D268" i="2"/>
  <c r="C268" i="2"/>
  <c r="B268" i="2"/>
  <c r="A268" i="2"/>
  <c r="BA267" i="2"/>
  <c r="AZ267" i="2"/>
  <c r="AV267" i="2"/>
  <c r="AG267" i="2"/>
  <c r="AE267" i="2"/>
  <c r="AD267" i="2"/>
  <c r="AF267" i="2" s="1"/>
  <c r="X267" i="2"/>
  <c r="Z267" i="2" s="1"/>
  <c r="S267" i="2"/>
  <c r="M267" i="2"/>
  <c r="K267" i="2"/>
  <c r="J267" i="2"/>
  <c r="L267" i="2" s="1"/>
  <c r="F267" i="2"/>
  <c r="E267" i="2"/>
  <c r="G267" i="2" s="1"/>
  <c r="D267" i="2"/>
  <c r="C267" i="2"/>
  <c r="B267" i="2"/>
  <c r="A267" i="2"/>
  <c r="BA266" i="2"/>
  <c r="AZ266" i="2"/>
  <c r="AV266" i="2"/>
  <c r="AH266" i="2"/>
  <c r="AG266" i="2"/>
  <c r="AD266" i="2"/>
  <c r="AF266" i="2" s="1"/>
  <c r="AA266" i="2"/>
  <c r="Y266" i="2"/>
  <c r="X266" i="2"/>
  <c r="Z266" i="2" s="1"/>
  <c r="S266" i="2"/>
  <c r="O266" i="2"/>
  <c r="J266" i="2"/>
  <c r="H266" i="2"/>
  <c r="F266" i="2"/>
  <c r="E266" i="2"/>
  <c r="G266" i="2" s="1"/>
  <c r="D266" i="2"/>
  <c r="C266" i="2"/>
  <c r="B266" i="2"/>
  <c r="A266" i="2"/>
  <c r="BA265" i="2"/>
  <c r="AZ265" i="2"/>
  <c r="AV265" i="2"/>
  <c r="AK265" i="2"/>
  <c r="AD265" i="2"/>
  <c r="AF265" i="2" s="1"/>
  <c r="X265" i="2"/>
  <c r="V265" i="2"/>
  <c r="T265" i="2"/>
  <c r="S265" i="2"/>
  <c r="U265" i="2" s="1"/>
  <c r="AJ265" i="2" s="1"/>
  <c r="K265" i="2"/>
  <c r="J265" i="2"/>
  <c r="L265" i="2" s="1"/>
  <c r="M265" i="2" s="1"/>
  <c r="E265" i="2"/>
  <c r="D265" i="2"/>
  <c r="C265" i="2"/>
  <c r="B265" i="2"/>
  <c r="A265" i="2"/>
  <c r="U266" i="2" l="1"/>
  <c r="Z268" i="2"/>
  <c r="AH268" i="2" s="1"/>
  <c r="Y268" i="2"/>
  <c r="AS269" i="2"/>
  <c r="U271" i="2"/>
  <c r="T271" i="2"/>
  <c r="G265" i="2"/>
  <c r="F265" i="2"/>
  <c r="AG265" i="2"/>
  <c r="L266" i="2"/>
  <c r="M266" i="2" s="1"/>
  <c r="K266" i="2"/>
  <c r="T266" i="2"/>
  <c r="U267" i="2"/>
  <c r="T267" i="2"/>
  <c r="G268" i="2"/>
  <c r="F268" i="2"/>
  <c r="AG268" i="2"/>
  <c r="P269" i="2"/>
  <c r="Q270" i="2"/>
  <c r="P270" i="2"/>
  <c r="AI270" i="2"/>
  <c r="AE265" i="2"/>
  <c r="AH267" i="2"/>
  <c r="AA267" i="2"/>
  <c r="AE268" i="2"/>
  <c r="AF271" i="2"/>
  <c r="AE271" i="2"/>
  <c r="Z265" i="2"/>
  <c r="Y265" i="2"/>
  <c r="Q266" i="2"/>
  <c r="P266" i="2"/>
  <c r="AI266" i="2"/>
  <c r="O267" i="2"/>
  <c r="H267" i="2"/>
  <c r="Y267" i="2"/>
  <c r="K268" i="2"/>
  <c r="L269" i="2"/>
  <c r="M269" i="2" s="1"/>
  <c r="K269" i="2"/>
  <c r="AF269" i="2"/>
  <c r="AE269" i="2"/>
  <c r="T270" i="2"/>
  <c r="L271" i="2"/>
  <c r="M271" i="2" s="1"/>
  <c r="K271" i="2"/>
  <c r="U268" i="2"/>
  <c r="AE266" i="2"/>
  <c r="T268" i="2"/>
  <c r="F269" i="2"/>
  <c r="Y269" i="2"/>
  <c r="K270" i="2"/>
  <c r="AE270" i="2"/>
  <c r="G271" i="2"/>
  <c r="F271" i="2"/>
  <c r="Z271" i="2"/>
  <c r="Y271" i="2"/>
  <c r="AN269" i="2" l="1"/>
  <c r="AL269" i="2"/>
  <c r="AG269" i="2"/>
  <c r="AH269" i="2"/>
  <c r="AI269" i="2" s="1"/>
  <c r="AA265" i="2"/>
  <c r="H271" i="2"/>
  <c r="O271" i="2"/>
  <c r="R266" i="2"/>
  <c r="AS266" i="2"/>
  <c r="AL266" i="2"/>
  <c r="O268" i="2"/>
  <c r="H268" i="2"/>
  <c r="AJ271" i="2"/>
  <c r="V271" i="2"/>
  <c r="Q267" i="2"/>
  <c r="P267" i="2"/>
  <c r="AH265" i="2"/>
  <c r="AI265" i="2" s="1"/>
  <c r="AH271" i="2"/>
  <c r="AG271" i="2"/>
  <c r="AI267" i="2"/>
  <c r="AT269" i="2"/>
  <c r="AA271" i="2"/>
  <c r="AJ268" i="2"/>
  <c r="V268" i="2"/>
  <c r="U270" i="2"/>
  <c r="R270" i="2"/>
  <c r="AL270" i="2"/>
  <c r="AS270" i="2"/>
  <c r="AJ267" i="2"/>
  <c r="V267" i="2"/>
  <c r="H265" i="2"/>
  <c r="O265" i="2"/>
  <c r="AA268" i="2"/>
  <c r="AI268" i="2" s="1"/>
  <c r="AJ266" i="2"/>
  <c r="V266" i="2"/>
  <c r="AW269" i="2"/>
  <c r="AP269" i="2"/>
  <c r="BD269" i="2" l="1"/>
  <c r="AY269" i="2"/>
  <c r="BB269" i="2"/>
  <c r="AM270" i="2"/>
  <c r="AL267" i="2"/>
  <c r="R267" i="2"/>
  <c r="AS267" i="2"/>
  <c r="AN267" i="2"/>
  <c r="AO269" i="2"/>
  <c r="AK267" i="2"/>
  <c r="AK271" i="2"/>
  <c r="Q268" i="2"/>
  <c r="P268" i="2"/>
  <c r="Q271" i="2"/>
  <c r="P271" i="2"/>
  <c r="AK266" i="2"/>
  <c r="Q265" i="2"/>
  <c r="P265" i="2"/>
  <c r="AJ270" i="2"/>
  <c r="V270" i="2"/>
  <c r="AM266" i="2"/>
  <c r="AT270" i="2"/>
  <c r="AK268" i="2"/>
  <c r="AI271" i="2"/>
  <c r="AT266" i="2"/>
  <c r="AM269" i="2"/>
  <c r="AP267" i="2"/>
  <c r="AX269" i="2"/>
  <c r="AQ269" i="2"/>
  <c r="AW267" i="2"/>
  <c r="BD267" i="2" l="1"/>
  <c r="BB267" i="2"/>
  <c r="AR269" i="2"/>
  <c r="BE269" i="2"/>
  <c r="BF269" i="2"/>
  <c r="AT267" i="2"/>
  <c r="R271" i="2"/>
  <c r="AS271" i="2"/>
  <c r="AN271" i="2"/>
  <c r="AL271" i="2"/>
  <c r="AK270" i="2"/>
  <c r="R265" i="2"/>
  <c r="AN265" i="2"/>
  <c r="AL265" i="2"/>
  <c r="AS265" i="2"/>
  <c r="AM267" i="2"/>
  <c r="BC269" i="2"/>
  <c r="R268" i="2"/>
  <c r="AL268" i="2"/>
  <c r="AS268" i="2"/>
  <c r="AO267" i="2"/>
  <c r="AW265" i="2"/>
  <c r="AW271" i="2"/>
  <c r="AP271" i="2"/>
  <c r="AP265" i="2"/>
  <c r="AQ267" i="2"/>
  <c r="AX267" i="2"/>
  <c r="AR267" i="2" l="1"/>
  <c r="BD271" i="2"/>
  <c r="BB271" i="2"/>
  <c r="BD265" i="2"/>
  <c r="BB265" i="2"/>
  <c r="AN268" i="2"/>
  <c r="AM268" i="2"/>
  <c r="AM265" i="2"/>
  <c r="AM271" i="2"/>
  <c r="AO265" i="2"/>
  <c r="AN266" i="2"/>
  <c r="AO271" i="2"/>
  <c r="AN270" i="2"/>
  <c r="AY267" i="2"/>
  <c r="AT268" i="2"/>
  <c r="AT271" i="2"/>
  <c r="AT265" i="2"/>
  <c r="AP266" i="2"/>
  <c r="AQ271" i="2"/>
  <c r="AX271" i="2"/>
  <c r="AP270" i="2"/>
  <c r="AX265" i="2"/>
  <c r="AP268" i="2"/>
  <c r="AQ265" i="2"/>
  <c r="AW270" i="2"/>
  <c r="AW268" i="2"/>
  <c r="AW266" i="2"/>
  <c r="O266" i="6" l="1"/>
  <c r="O268" i="6"/>
  <c r="O270" i="6"/>
  <c r="AR265" i="2"/>
  <c r="BD268" i="2"/>
  <c r="BB268" i="2"/>
  <c r="Q268" i="6" s="1"/>
  <c r="BD270" i="2"/>
  <c r="BB270" i="2"/>
  <c r="Q270" i="6" s="1"/>
  <c r="AR271" i="2"/>
  <c r="BD266" i="2"/>
  <c r="AY266" i="2"/>
  <c r="P266" i="6" s="1"/>
  <c r="BB266" i="2"/>
  <c r="Q266" i="6" s="1"/>
  <c r="BE267" i="2"/>
  <c r="BF267" i="2"/>
  <c r="BC267" i="2"/>
  <c r="AO268" i="2"/>
  <c r="AY268" i="2" s="1"/>
  <c r="P268" i="6" s="1"/>
  <c r="AO270" i="2"/>
  <c r="AY265" i="2"/>
  <c r="AY271" i="2"/>
  <c r="AO266" i="2"/>
  <c r="AQ268" i="2"/>
  <c r="AQ266" i="2"/>
  <c r="AQ270" i="2"/>
  <c r="AX268" i="2"/>
  <c r="AX270" i="2"/>
  <c r="AX266" i="2"/>
  <c r="AR270" i="2" l="1"/>
  <c r="AR266" i="2"/>
  <c r="AR268" i="2"/>
  <c r="BE268" i="2"/>
  <c r="BF268" i="2"/>
  <c r="BC268" i="2"/>
  <c r="R268" i="6" s="1"/>
  <c r="BE266" i="2"/>
  <c r="BF266" i="2"/>
  <c r="AY270" i="2"/>
  <c r="P270" i="6" s="1"/>
  <c r="BE271" i="2"/>
  <c r="BF271" i="2"/>
  <c r="BC271" i="2"/>
  <c r="BE265" i="2"/>
  <c r="BF265" i="2"/>
  <c r="BC265" i="2"/>
  <c r="BC266" i="2"/>
  <c r="R266" i="6" s="1"/>
  <c r="BE270" i="2" l="1"/>
  <c r="BF270" i="2"/>
  <c r="BC270" i="2"/>
  <c r="R270" i="6" s="1"/>
  <c r="S263" i="6" l="1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263" i="6"/>
  <c r="S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262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261" i="6"/>
  <c r="S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260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259" i="6"/>
  <c r="S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258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257" i="6"/>
  <c r="BA263" i="2"/>
  <c r="AZ263" i="2"/>
  <c r="AV263" i="2"/>
  <c r="AJ263" i="2"/>
  <c r="AF263" i="2"/>
  <c r="AE263" i="2"/>
  <c r="AD263" i="2"/>
  <c r="Z263" i="2"/>
  <c r="Y263" i="2"/>
  <c r="X263" i="2"/>
  <c r="U263" i="2"/>
  <c r="T263" i="2"/>
  <c r="S263" i="2"/>
  <c r="G263" i="2"/>
  <c r="F263" i="2"/>
  <c r="E263" i="2"/>
  <c r="C263" i="2"/>
  <c r="B263" i="2"/>
  <c r="A263" i="2"/>
  <c r="BA262" i="2"/>
  <c r="AZ262" i="2"/>
  <c r="AV262" i="2"/>
  <c r="AF262" i="2"/>
  <c r="AE262" i="2"/>
  <c r="AD262" i="2"/>
  <c r="Z262" i="2"/>
  <c r="Y262" i="2"/>
  <c r="X262" i="2"/>
  <c r="T262" i="2"/>
  <c r="S262" i="2"/>
  <c r="G262" i="2"/>
  <c r="F262" i="2"/>
  <c r="E262" i="2"/>
  <c r="C262" i="2"/>
  <c r="B262" i="2"/>
  <c r="A262" i="2"/>
  <c r="BA261" i="2"/>
  <c r="AZ261" i="2"/>
  <c r="AV261" i="2"/>
  <c r="AJ261" i="2"/>
  <c r="AF261" i="2"/>
  <c r="AE261" i="2"/>
  <c r="AD261" i="2"/>
  <c r="Z261" i="2"/>
  <c r="Y261" i="2"/>
  <c r="X261" i="2"/>
  <c r="U261" i="2"/>
  <c r="T261" i="2"/>
  <c r="S261" i="2"/>
  <c r="G261" i="2"/>
  <c r="F261" i="2"/>
  <c r="E261" i="2"/>
  <c r="C261" i="2"/>
  <c r="B261" i="2"/>
  <c r="A261" i="2"/>
  <c r="BA260" i="2"/>
  <c r="AZ260" i="2"/>
  <c r="AV260" i="2"/>
  <c r="AF260" i="2"/>
  <c r="AE260" i="2"/>
  <c r="AD260" i="2"/>
  <c r="Z260" i="2"/>
  <c r="Y260" i="2"/>
  <c r="X260" i="2"/>
  <c r="U260" i="2"/>
  <c r="T260" i="2"/>
  <c r="S260" i="2"/>
  <c r="G260" i="2"/>
  <c r="F260" i="2"/>
  <c r="E260" i="2"/>
  <c r="C260" i="2"/>
  <c r="B260" i="2"/>
  <c r="A260" i="2"/>
  <c r="BA259" i="2"/>
  <c r="AZ259" i="2"/>
  <c r="AV259" i="2"/>
  <c r="AJ259" i="2"/>
  <c r="AF259" i="2"/>
  <c r="AE259" i="2"/>
  <c r="AD259" i="2"/>
  <c r="Z259" i="2"/>
  <c r="Y259" i="2"/>
  <c r="X259" i="2"/>
  <c r="U259" i="2"/>
  <c r="T259" i="2"/>
  <c r="S259" i="2"/>
  <c r="G259" i="2"/>
  <c r="F259" i="2"/>
  <c r="E259" i="2"/>
  <c r="C259" i="2"/>
  <c r="B259" i="2"/>
  <c r="A259" i="2"/>
  <c r="BA258" i="2"/>
  <c r="AZ258" i="2"/>
  <c r="AV258" i="2"/>
  <c r="AF258" i="2"/>
  <c r="AE258" i="2"/>
  <c r="AD258" i="2"/>
  <c r="Z258" i="2"/>
  <c r="AA258" i="2" s="1"/>
  <c r="X258" i="2"/>
  <c r="Y258" i="2" s="1"/>
  <c r="S258" i="2"/>
  <c r="T258" i="2" s="1"/>
  <c r="G258" i="2"/>
  <c r="O258" i="2" s="1"/>
  <c r="P258" i="2" s="1"/>
  <c r="E258" i="2"/>
  <c r="F258" i="2" s="1"/>
  <c r="C258" i="2"/>
  <c r="J258" i="2" s="1"/>
  <c r="K258" i="2" s="1"/>
  <c r="B258" i="2"/>
  <c r="A258" i="2"/>
  <c r="BA257" i="2"/>
  <c r="AZ257" i="2"/>
  <c r="AV257" i="2"/>
  <c r="AG257" i="2"/>
  <c r="AF257" i="2"/>
  <c r="AD257" i="2"/>
  <c r="AE257" i="2" s="1"/>
  <c r="Z257" i="2"/>
  <c r="X257" i="2"/>
  <c r="Y257" i="2" s="1"/>
  <c r="U257" i="2"/>
  <c r="U258" i="2" s="1"/>
  <c r="S257" i="2"/>
  <c r="T257" i="2" s="1"/>
  <c r="L257" i="2"/>
  <c r="M257" i="2" s="1"/>
  <c r="G257" i="2"/>
  <c r="O257" i="2" s="1"/>
  <c r="P257" i="2" s="1"/>
  <c r="E257" i="2"/>
  <c r="F257" i="2" s="1"/>
  <c r="D257" i="2"/>
  <c r="C257" i="2"/>
  <c r="J257" i="2" s="1"/>
  <c r="K257" i="2" s="1"/>
  <c r="B257" i="2"/>
  <c r="A257" i="2"/>
  <c r="AJ258" i="2" l="1"/>
  <c r="V258" i="2"/>
  <c r="Q258" i="2"/>
  <c r="D260" i="2"/>
  <c r="J260" i="2"/>
  <c r="V260" i="2"/>
  <c r="H261" i="2"/>
  <c r="O261" i="2"/>
  <c r="AA261" i="2"/>
  <c r="AG262" i="2"/>
  <c r="AH262" i="2"/>
  <c r="AA257" i="2"/>
  <c r="AJ257" i="2"/>
  <c r="H258" i="2"/>
  <c r="AH259" i="2"/>
  <c r="AG259" i="2"/>
  <c r="D261" i="2"/>
  <c r="J261" i="2"/>
  <c r="V261" i="2"/>
  <c r="H262" i="2"/>
  <c r="O262" i="2"/>
  <c r="AA262" i="2"/>
  <c r="AH263" i="2"/>
  <c r="AG263" i="2"/>
  <c r="Q257" i="2"/>
  <c r="R257" i="2" s="1"/>
  <c r="V257" i="2"/>
  <c r="D258" i="2"/>
  <c r="L258" i="2"/>
  <c r="M258" i="2" s="1"/>
  <c r="AL258" i="2"/>
  <c r="AH258" i="2"/>
  <c r="H259" i="2"/>
  <c r="O259" i="2"/>
  <c r="AA259" i="2"/>
  <c r="AG260" i="2"/>
  <c r="AH260" i="2"/>
  <c r="J262" i="2"/>
  <c r="D262" i="2"/>
  <c r="U262" i="2"/>
  <c r="H263" i="2"/>
  <c r="O263" i="2"/>
  <c r="AA263" i="2"/>
  <c r="H257" i="2"/>
  <c r="AH257" i="2"/>
  <c r="AI257" i="2" s="1"/>
  <c r="AG258" i="2"/>
  <c r="J259" i="2"/>
  <c r="D259" i="2"/>
  <c r="V259" i="2"/>
  <c r="O260" i="2"/>
  <c r="H260" i="2"/>
  <c r="AA260" i="2"/>
  <c r="AJ260" i="2"/>
  <c r="AH261" i="2"/>
  <c r="AI261" i="2" s="1"/>
  <c r="AG261" i="2"/>
  <c r="J263" i="2"/>
  <c r="D263" i="2"/>
  <c r="V263" i="2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255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254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253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252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1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50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9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8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7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235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234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BA255" i="2"/>
  <c r="AZ255" i="2"/>
  <c r="AV255" i="2"/>
  <c r="AD255" i="2"/>
  <c r="AE255" i="2" s="1"/>
  <c r="X255" i="2"/>
  <c r="Y255" i="2" s="1"/>
  <c r="S255" i="2"/>
  <c r="T255" i="2" s="1"/>
  <c r="J255" i="2"/>
  <c r="K255" i="2" s="1"/>
  <c r="E255" i="2"/>
  <c r="F255" i="2" s="1"/>
  <c r="C255" i="2"/>
  <c r="D255" i="2" s="1"/>
  <c r="B255" i="2"/>
  <c r="A255" i="2"/>
  <c r="BA254" i="2"/>
  <c r="AZ254" i="2"/>
  <c r="AV254" i="2"/>
  <c r="AF254" i="2"/>
  <c r="AG254" i="2" s="1"/>
  <c r="AD254" i="2"/>
  <c r="AE254" i="2" s="1"/>
  <c r="Z254" i="2"/>
  <c r="X254" i="2"/>
  <c r="Y254" i="2" s="1"/>
  <c r="S254" i="2"/>
  <c r="T254" i="2" s="1"/>
  <c r="G254" i="2"/>
  <c r="H254" i="2" s="1"/>
  <c r="E254" i="2"/>
  <c r="F254" i="2" s="1"/>
  <c r="C254" i="2"/>
  <c r="D254" i="2" s="1"/>
  <c r="B254" i="2"/>
  <c r="A254" i="2"/>
  <c r="BA253" i="2"/>
  <c r="AZ253" i="2"/>
  <c r="AV253" i="2"/>
  <c r="AF253" i="2"/>
  <c r="AD253" i="2"/>
  <c r="AE253" i="2" s="1"/>
  <c r="X253" i="2"/>
  <c r="Y253" i="2" s="1"/>
  <c r="U253" i="2"/>
  <c r="S253" i="2"/>
  <c r="T253" i="2" s="1"/>
  <c r="E253" i="2"/>
  <c r="F253" i="2" s="1"/>
  <c r="C253" i="2"/>
  <c r="J253" i="2" s="1"/>
  <c r="B253" i="2"/>
  <c r="A253" i="2"/>
  <c r="BA252" i="2"/>
  <c r="AZ252" i="2"/>
  <c r="AV252" i="2"/>
  <c r="AF252" i="2"/>
  <c r="AD252" i="2"/>
  <c r="AE252" i="2" s="1"/>
  <c r="X252" i="2"/>
  <c r="Y252" i="2" s="1"/>
  <c r="S252" i="2"/>
  <c r="T252" i="2" s="1"/>
  <c r="E252" i="2"/>
  <c r="F252" i="2" s="1"/>
  <c r="C252" i="2"/>
  <c r="J252" i="2" s="1"/>
  <c r="B252" i="2"/>
  <c r="A252" i="2"/>
  <c r="BA251" i="2"/>
  <c r="AZ251" i="2"/>
  <c r="AV251" i="2"/>
  <c r="AF251" i="2"/>
  <c r="AD251" i="2"/>
  <c r="AE251" i="2" s="1"/>
  <c r="X251" i="2"/>
  <c r="Y251" i="2" s="1"/>
  <c r="U251" i="2"/>
  <c r="U252" i="2" s="1"/>
  <c r="S251" i="2"/>
  <c r="T251" i="2" s="1"/>
  <c r="E251" i="2"/>
  <c r="F251" i="2" s="1"/>
  <c r="C251" i="2"/>
  <c r="J251" i="2" s="1"/>
  <c r="B251" i="2"/>
  <c r="A251" i="2"/>
  <c r="BA250" i="2"/>
  <c r="AZ250" i="2"/>
  <c r="AV250" i="2"/>
  <c r="AF250" i="2"/>
  <c r="AD250" i="2"/>
  <c r="AE250" i="2" s="1"/>
  <c r="X250" i="2"/>
  <c r="Y250" i="2" s="1"/>
  <c r="S250" i="2"/>
  <c r="T250" i="2" s="1"/>
  <c r="E250" i="2"/>
  <c r="F250" i="2" s="1"/>
  <c r="C250" i="2"/>
  <c r="J250" i="2" s="1"/>
  <c r="B250" i="2"/>
  <c r="A250" i="2"/>
  <c r="BA249" i="2"/>
  <c r="AZ249" i="2"/>
  <c r="AV249" i="2"/>
  <c r="AF249" i="2"/>
  <c r="AD249" i="2"/>
  <c r="AE249" i="2" s="1"/>
  <c r="X249" i="2"/>
  <c r="Y249" i="2" s="1"/>
  <c r="U249" i="2"/>
  <c r="U250" i="2" s="1"/>
  <c r="S249" i="2"/>
  <c r="T249" i="2" s="1"/>
  <c r="E249" i="2"/>
  <c r="F249" i="2" s="1"/>
  <c r="C249" i="2"/>
  <c r="J249" i="2" s="1"/>
  <c r="B249" i="2"/>
  <c r="A249" i="2"/>
  <c r="BA248" i="2"/>
  <c r="AZ248" i="2"/>
  <c r="AV248" i="2"/>
  <c r="AF248" i="2"/>
  <c r="AD248" i="2"/>
  <c r="AE248" i="2" s="1"/>
  <c r="X248" i="2"/>
  <c r="Y248" i="2" s="1"/>
  <c r="S248" i="2"/>
  <c r="T248" i="2" s="1"/>
  <c r="E248" i="2"/>
  <c r="F248" i="2" s="1"/>
  <c r="C248" i="2"/>
  <c r="J248" i="2" s="1"/>
  <c r="B248" i="2"/>
  <c r="A248" i="2"/>
  <c r="BA247" i="2"/>
  <c r="AZ247" i="2"/>
  <c r="AV247" i="2"/>
  <c r="AF247" i="2"/>
  <c r="AD247" i="2"/>
  <c r="AE247" i="2" s="1"/>
  <c r="X247" i="2"/>
  <c r="Y247" i="2" s="1"/>
  <c r="U247" i="2"/>
  <c r="U248" i="2" s="1"/>
  <c r="S247" i="2"/>
  <c r="T247" i="2" s="1"/>
  <c r="J247" i="2"/>
  <c r="L247" i="2" s="1"/>
  <c r="M247" i="2" s="1"/>
  <c r="E247" i="2"/>
  <c r="G247" i="2" s="1"/>
  <c r="C247" i="2"/>
  <c r="D247" i="2" s="1"/>
  <c r="B247" i="2"/>
  <c r="A247" i="2"/>
  <c r="BA235" i="2"/>
  <c r="AZ235" i="2"/>
  <c r="AV235" i="2"/>
  <c r="AK235" i="2"/>
  <c r="AE235" i="2"/>
  <c r="AD235" i="2"/>
  <c r="AF235" i="2" s="1"/>
  <c r="AA235" i="2"/>
  <c r="Y235" i="2"/>
  <c r="X235" i="2"/>
  <c r="Z235" i="2" s="1"/>
  <c r="V235" i="2"/>
  <c r="T235" i="2"/>
  <c r="S235" i="2"/>
  <c r="U235" i="2" s="1"/>
  <c r="AJ235" i="2" s="1"/>
  <c r="M235" i="2"/>
  <c r="K235" i="2"/>
  <c r="J235" i="2"/>
  <c r="L235" i="2" s="1"/>
  <c r="F235" i="2"/>
  <c r="E235" i="2"/>
  <c r="G235" i="2" s="1"/>
  <c r="O235" i="2" s="1"/>
  <c r="D235" i="2"/>
  <c r="C235" i="2"/>
  <c r="B235" i="2"/>
  <c r="A235" i="2"/>
  <c r="BA234" i="2"/>
  <c r="AZ234" i="2"/>
  <c r="AV234" i="2"/>
  <c r="AE234" i="2"/>
  <c r="AD234" i="2"/>
  <c r="AF234" i="2" s="1"/>
  <c r="AG234" i="2" s="1"/>
  <c r="Y234" i="2"/>
  <c r="X234" i="2"/>
  <c r="Z234" i="2" s="1"/>
  <c r="AA234" i="2" s="1"/>
  <c r="V234" i="2"/>
  <c r="AK234" i="2" s="1"/>
  <c r="T234" i="2"/>
  <c r="S234" i="2"/>
  <c r="U234" i="2" s="1"/>
  <c r="AJ234" i="2" s="1"/>
  <c r="M234" i="2"/>
  <c r="K234" i="2"/>
  <c r="J234" i="2"/>
  <c r="L234" i="2" s="1"/>
  <c r="H234" i="2"/>
  <c r="F234" i="2"/>
  <c r="E234" i="2"/>
  <c r="G234" i="2" s="1"/>
  <c r="O234" i="2" s="1"/>
  <c r="D234" i="2"/>
  <c r="C234" i="2"/>
  <c r="B234" i="2"/>
  <c r="A234" i="2"/>
  <c r="BA233" i="2"/>
  <c r="AZ233" i="2"/>
  <c r="AV233" i="2"/>
  <c r="AS233" i="2"/>
  <c r="AT233" i="2" s="1"/>
  <c r="AE233" i="2"/>
  <c r="AD233" i="2"/>
  <c r="AF233" i="2" s="1"/>
  <c r="AA233" i="2"/>
  <c r="Y233" i="2"/>
  <c r="X233" i="2"/>
  <c r="Z233" i="2" s="1"/>
  <c r="V233" i="2"/>
  <c r="AK233" i="2" s="1"/>
  <c r="T233" i="2"/>
  <c r="S233" i="2"/>
  <c r="U233" i="2" s="1"/>
  <c r="AJ233" i="2" s="1"/>
  <c r="R233" i="2"/>
  <c r="P233" i="2"/>
  <c r="M233" i="2"/>
  <c r="K233" i="2"/>
  <c r="J233" i="2"/>
  <c r="L233" i="2" s="1"/>
  <c r="H233" i="2"/>
  <c r="F233" i="2"/>
  <c r="E233" i="2"/>
  <c r="G233" i="2" s="1"/>
  <c r="O233" i="2" s="1"/>
  <c r="Q233" i="2" s="1"/>
  <c r="D233" i="2"/>
  <c r="C233" i="2"/>
  <c r="B233" i="2"/>
  <c r="A233" i="2"/>
  <c r="BA232" i="2"/>
  <c r="AZ232" i="2"/>
  <c r="AV232" i="2"/>
  <c r="AG232" i="2"/>
  <c r="AE232" i="2"/>
  <c r="AD232" i="2"/>
  <c r="AF232" i="2" s="1"/>
  <c r="Y232" i="2"/>
  <c r="X232" i="2"/>
  <c r="Z232" i="2" s="1"/>
  <c r="AS232" i="2" s="1"/>
  <c r="T232" i="2"/>
  <c r="S232" i="2"/>
  <c r="R232" i="2"/>
  <c r="K232" i="2"/>
  <c r="J232" i="2"/>
  <c r="L232" i="2" s="1"/>
  <c r="M232" i="2" s="1"/>
  <c r="E232" i="2"/>
  <c r="G232" i="2" s="1"/>
  <c r="O232" i="2" s="1"/>
  <c r="Q232" i="2" s="1"/>
  <c r="D232" i="2"/>
  <c r="C232" i="2"/>
  <c r="B232" i="2"/>
  <c r="A232" i="2"/>
  <c r="BA231" i="2"/>
  <c r="AZ231" i="2"/>
  <c r="AV231" i="2"/>
  <c r="AG231" i="2"/>
  <c r="AE231" i="2"/>
  <c r="AD231" i="2"/>
  <c r="AF231" i="2" s="1"/>
  <c r="X231" i="2"/>
  <c r="Z231" i="2" s="1"/>
  <c r="S231" i="2"/>
  <c r="U231" i="2" s="1"/>
  <c r="AJ231" i="2" s="1"/>
  <c r="M231" i="2"/>
  <c r="K231" i="2"/>
  <c r="J231" i="2"/>
  <c r="L231" i="2" s="1"/>
  <c r="E231" i="2"/>
  <c r="G231" i="2" s="1"/>
  <c r="O231" i="2" s="1"/>
  <c r="D231" i="2"/>
  <c r="C231" i="2"/>
  <c r="B231" i="2"/>
  <c r="A231" i="2"/>
  <c r="BA230" i="2"/>
  <c r="AZ230" i="2"/>
  <c r="AV230" i="2"/>
  <c r="AL230" i="2"/>
  <c r="AH230" i="2"/>
  <c r="AI230" i="2" s="1"/>
  <c r="AG230" i="2"/>
  <c r="AD230" i="2"/>
  <c r="AF230" i="2" s="1"/>
  <c r="AA230" i="2"/>
  <c r="Y230" i="2"/>
  <c r="X230" i="2"/>
  <c r="Z230" i="2" s="1"/>
  <c r="S230" i="2"/>
  <c r="U230" i="2" s="1"/>
  <c r="AJ230" i="2" s="1"/>
  <c r="O230" i="2"/>
  <c r="Q230" i="2" s="1"/>
  <c r="R230" i="2" s="1"/>
  <c r="M230" i="2"/>
  <c r="J230" i="2"/>
  <c r="L230" i="2" s="1"/>
  <c r="H230" i="2"/>
  <c r="F230" i="2"/>
  <c r="E230" i="2"/>
  <c r="G230" i="2" s="1"/>
  <c r="D230" i="2"/>
  <c r="C230" i="2"/>
  <c r="B230" i="2"/>
  <c r="A230" i="2"/>
  <c r="BA229" i="2"/>
  <c r="AZ229" i="2"/>
  <c r="AV229" i="2"/>
  <c r="AH229" i="2"/>
  <c r="AD229" i="2"/>
  <c r="AF229" i="2" s="1"/>
  <c r="AA229" i="2"/>
  <c r="X229" i="2"/>
  <c r="Z229" i="2" s="1"/>
  <c r="V229" i="2"/>
  <c r="AK229" i="2" s="1"/>
  <c r="T229" i="2"/>
  <c r="S229" i="2"/>
  <c r="U229" i="2" s="1"/>
  <c r="AJ229" i="2" s="1"/>
  <c r="O229" i="2"/>
  <c r="Q229" i="2" s="1"/>
  <c r="R229" i="2" s="1"/>
  <c r="J229" i="2"/>
  <c r="L229" i="2" s="1"/>
  <c r="M229" i="2" s="1"/>
  <c r="H229" i="2"/>
  <c r="E229" i="2"/>
  <c r="G229" i="2" s="1"/>
  <c r="D229" i="2"/>
  <c r="C229" i="2"/>
  <c r="B229" i="2"/>
  <c r="A229" i="2"/>
  <c r="BA228" i="2"/>
  <c r="AZ228" i="2"/>
  <c r="AV228" i="2"/>
  <c r="AD228" i="2"/>
  <c r="AF228" i="2" s="1"/>
  <c r="AH228" i="2" s="1"/>
  <c r="X228" i="2"/>
  <c r="Z228" i="2" s="1"/>
  <c r="S228" i="2"/>
  <c r="J228" i="2"/>
  <c r="L228" i="2" s="1"/>
  <c r="M228" i="2" s="1"/>
  <c r="E228" i="2"/>
  <c r="G228" i="2" s="1"/>
  <c r="O228" i="2" s="1"/>
  <c r="D228" i="2"/>
  <c r="C228" i="2"/>
  <c r="B228" i="2"/>
  <c r="A228" i="2"/>
  <c r="BA227" i="2"/>
  <c r="AZ227" i="2"/>
  <c r="AV227" i="2"/>
  <c r="AD227" i="2"/>
  <c r="AF227" i="2" s="1"/>
  <c r="X227" i="2"/>
  <c r="Z227" i="2" s="1"/>
  <c r="S227" i="2"/>
  <c r="U227" i="2" s="1"/>
  <c r="J227" i="2"/>
  <c r="L227" i="2" s="1"/>
  <c r="M227" i="2" s="1"/>
  <c r="E227" i="2"/>
  <c r="G227" i="2" s="1"/>
  <c r="D227" i="2"/>
  <c r="C227" i="2"/>
  <c r="B227" i="2"/>
  <c r="A227" i="2"/>
  <c r="K263" i="2" l="1"/>
  <c r="L263" i="2"/>
  <c r="M263" i="2" s="1"/>
  <c r="P260" i="2"/>
  <c r="Q260" i="2"/>
  <c r="AI263" i="2"/>
  <c r="P262" i="2"/>
  <c r="Q262" i="2"/>
  <c r="K261" i="2"/>
  <c r="L261" i="2"/>
  <c r="M261" i="2" s="1"/>
  <c r="AI262" i="2"/>
  <c r="AS257" i="2"/>
  <c r="AK263" i="2"/>
  <c r="K259" i="2"/>
  <c r="L259" i="2"/>
  <c r="M259" i="2" s="1"/>
  <c r="AL257" i="2"/>
  <c r="AM257" i="2" s="1"/>
  <c r="P263" i="2"/>
  <c r="Q263" i="2"/>
  <c r="K262" i="2"/>
  <c r="L262" i="2"/>
  <c r="M262" i="2" s="1"/>
  <c r="AI258" i="2"/>
  <c r="AK257" i="2"/>
  <c r="P261" i="2"/>
  <c r="Q261" i="2"/>
  <c r="K260" i="2"/>
  <c r="L260" i="2"/>
  <c r="M260" i="2" s="1"/>
  <c r="AK258" i="2"/>
  <c r="AK259" i="2"/>
  <c r="AI260" i="2"/>
  <c r="AK261" i="2"/>
  <c r="AN257" i="2"/>
  <c r="V262" i="2"/>
  <c r="AJ262" i="2"/>
  <c r="P259" i="2"/>
  <c r="Q259" i="2"/>
  <c r="AI259" i="2"/>
  <c r="AK260" i="2"/>
  <c r="AS258" i="2"/>
  <c r="R258" i="2"/>
  <c r="AM258" i="2" s="1"/>
  <c r="AJ252" i="2"/>
  <c r="V252" i="2"/>
  <c r="K253" i="2"/>
  <c r="L253" i="2"/>
  <c r="M253" i="2" s="1"/>
  <c r="AJ250" i="2"/>
  <c r="V250" i="2"/>
  <c r="K251" i="2"/>
  <c r="L251" i="2"/>
  <c r="M251" i="2" s="1"/>
  <c r="K252" i="2"/>
  <c r="L252" i="2"/>
  <c r="M252" i="2" s="1"/>
  <c r="AJ248" i="2"/>
  <c r="V248" i="2"/>
  <c r="K249" i="2"/>
  <c r="L249" i="2"/>
  <c r="M249" i="2" s="1"/>
  <c r="K250" i="2"/>
  <c r="L250" i="2"/>
  <c r="M250" i="2" s="1"/>
  <c r="H247" i="2"/>
  <c r="O247" i="2"/>
  <c r="K248" i="2"/>
  <c r="L248" i="2"/>
  <c r="M248" i="2" s="1"/>
  <c r="F247" i="2"/>
  <c r="K247" i="2"/>
  <c r="V247" i="2"/>
  <c r="AJ247" i="2"/>
  <c r="G248" i="2"/>
  <c r="Z248" i="2"/>
  <c r="AG248" i="2"/>
  <c r="D249" i="2"/>
  <c r="V249" i="2"/>
  <c r="AJ249" i="2"/>
  <c r="G250" i="2"/>
  <c r="Z250" i="2"/>
  <c r="AG250" i="2"/>
  <c r="D251" i="2"/>
  <c r="V251" i="2"/>
  <c r="AJ251" i="2"/>
  <c r="G252" i="2"/>
  <c r="Z252" i="2"/>
  <c r="AG252" i="2"/>
  <c r="D253" i="2"/>
  <c r="V253" i="2"/>
  <c r="AJ253" i="2"/>
  <c r="O254" i="2"/>
  <c r="AH254" i="2"/>
  <c r="AI254" i="2" s="1"/>
  <c r="L255" i="2"/>
  <c r="M255" i="2" s="1"/>
  <c r="U255" i="2"/>
  <c r="AF255" i="2"/>
  <c r="AA254" i="2"/>
  <c r="Z247" i="2"/>
  <c r="AG247" i="2"/>
  <c r="D248" i="2"/>
  <c r="G249" i="2"/>
  <c r="Z249" i="2"/>
  <c r="AG249" i="2"/>
  <c r="D250" i="2"/>
  <c r="G251" i="2"/>
  <c r="Z251" i="2"/>
  <c r="AG251" i="2"/>
  <c r="D252" i="2"/>
  <c r="G253" i="2"/>
  <c r="Z253" i="2"/>
  <c r="AG253" i="2"/>
  <c r="J254" i="2"/>
  <c r="G255" i="2"/>
  <c r="Z255" i="2"/>
  <c r="AJ227" i="2"/>
  <c r="V227" i="2"/>
  <c r="AA227" i="2"/>
  <c r="AM230" i="2"/>
  <c r="Q231" i="2"/>
  <c r="P231" i="2"/>
  <c r="O227" i="2"/>
  <c r="H227" i="2"/>
  <c r="AH227" i="2"/>
  <c r="AG227" i="2"/>
  <c r="Q228" i="2"/>
  <c r="R228" i="2" s="1"/>
  <c r="P228" i="2"/>
  <c r="AS231" i="2"/>
  <c r="AS229" i="2"/>
  <c r="K228" i="2"/>
  <c r="AE228" i="2"/>
  <c r="P229" i="2"/>
  <c r="AN229" i="2"/>
  <c r="T230" i="2"/>
  <c r="AS230" i="2"/>
  <c r="F231" i="2"/>
  <c r="Y231" i="2"/>
  <c r="U232" i="2"/>
  <c r="AN233" i="2"/>
  <c r="AL233" i="2"/>
  <c r="AH233" i="2"/>
  <c r="AI233" i="2" s="1"/>
  <c r="AN235" i="2"/>
  <c r="AH235" i="2"/>
  <c r="F227" i="2"/>
  <c r="K227" i="2"/>
  <c r="T227" i="2"/>
  <c r="Y227" i="2"/>
  <c r="AE227" i="2"/>
  <c r="F228" i="2"/>
  <c r="U228" i="2"/>
  <c r="Y228" i="2"/>
  <c r="AG228" i="2"/>
  <c r="AI228" i="2" s="1"/>
  <c r="AL228" i="2"/>
  <c r="K229" i="2"/>
  <c r="AE229" i="2"/>
  <c r="P230" i="2"/>
  <c r="V230" i="2"/>
  <c r="H231" i="2"/>
  <c r="T231" i="2"/>
  <c r="AA231" i="2"/>
  <c r="AH231" i="2"/>
  <c r="AI231" i="2" s="1"/>
  <c r="F232" i="2"/>
  <c r="AA232" i="2"/>
  <c r="H235" i="2"/>
  <c r="H228" i="2"/>
  <c r="T228" i="2"/>
  <c r="AA228" i="2"/>
  <c r="F229" i="2"/>
  <c r="Y229" i="2"/>
  <c r="AG229" i="2"/>
  <c r="AI229" i="2" s="1"/>
  <c r="AL229" i="2"/>
  <c r="K230" i="2"/>
  <c r="AE230" i="2"/>
  <c r="V231" i="2"/>
  <c r="AN231" i="2"/>
  <c r="AN230" i="2" s="1"/>
  <c r="H232" i="2"/>
  <c r="P232" i="2"/>
  <c r="AT232" i="2" s="1"/>
  <c r="AL232" i="2"/>
  <c r="AH232" i="2"/>
  <c r="AI232" i="2" s="1"/>
  <c r="AG233" i="2"/>
  <c r="Q234" i="2"/>
  <c r="R234" i="2" s="1"/>
  <c r="P234" i="2"/>
  <c r="AG235" i="2"/>
  <c r="AL234" i="2"/>
  <c r="AH234" i="2"/>
  <c r="AI234" i="2" s="1"/>
  <c r="Q235" i="2"/>
  <c r="R235" i="2" s="1"/>
  <c r="P235" i="2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4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3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2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1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240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239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8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237" i="6"/>
  <c r="BA245" i="2"/>
  <c r="AZ245" i="2"/>
  <c r="AV245" i="2"/>
  <c r="AJ245" i="2"/>
  <c r="AF245" i="2"/>
  <c r="AE245" i="2"/>
  <c r="AD245" i="2"/>
  <c r="Z245" i="2"/>
  <c r="Y245" i="2"/>
  <c r="X245" i="2"/>
  <c r="U245" i="2"/>
  <c r="T245" i="2"/>
  <c r="S245" i="2"/>
  <c r="G245" i="2"/>
  <c r="F245" i="2"/>
  <c r="E245" i="2"/>
  <c r="C245" i="2"/>
  <c r="B245" i="2"/>
  <c r="A245" i="2"/>
  <c r="BA244" i="2"/>
  <c r="AZ244" i="2"/>
  <c r="AV244" i="2"/>
  <c r="AF244" i="2"/>
  <c r="AE244" i="2"/>
  <c r="AD244" i="2"/>
  <c r="Z244" i="2"/>
  <c r="Y244" i="2"/>
  <c r="X244" i="2"/>
  <c r="U244" i="2"/>
  <c r="T244" i="2"/>
  <c r="S244" i="2"/>
  <c r="G244" i="2"/>
  <c r="F244" i="2"/>
  <c r="E244" i="2"/>
  <c r="C244" i="2"/>
  <c r="B244" i="2"/>
  <c r="A244" i="2"/>
  <c r="BA243" i="2"/>
  <c r="AZ243" i="2"/>
  <c r="AV243" i="2"/>
  <c r="AF243" i="2"/>
  <c r="AE243" i="2"/>
  <c r="AD243" i="2"/>
  <c r="Z243" i="2"/>
  <c r="Y243" i="2"/>
  <c r="X243" i="2"/>
  <c r="U243" i="2"/>
  <c r="T243" i="2"/>
  <c r="S243" i="2"/>
  <c r="G243" i="2"/>
  <c r="O243" i="2" s="1"/>
  <c r="P243" i="2" s="1"/>
  <c r="F243" i="2"/>
  <c r="E243" i="2"/>
  <c r="C243" i="2"/>
  <c r="J243" i="2" s="1"/>
  <c r="K243" i="2" s="1"/>
  <c r="B243" i="2"/>
  <c r="A243" i="2"/>
  <c r="BA242" i="2"/>
  <c r="AZ242" i="2"/>
  <c r="AV242" i="2"/>
  <c r="AG242" i="2"/>
  <c r="AF242" i="2"/>
  <c r="AE242" i="2"/>
  <c r="AD242" i="2"/>
  <c r="AA242" i="2"/>
  <c r="Z242" i="2"/>
  <c r="Y242" i="2"/>
  <c r="X242" i="2"/>
  <c r="T242" i="2"/>
  <c r="S242" i="2"/>
  <c r="L242" i="2"/>
  <c r="M242" i="2" s="1"/>
  <c r="H242" i="2"/>
  <c r="G242" i="2"/>
  <c r="O242" i="2" s="1"/>
  <c r="P242" i="2" s="1"/>
  <c r="F242" i="2"/>
  <c r="E242" i="2"/>
  <c r="D242" i="2"/>
  <c r="C242" i="2"/>
  <c r="J242" i="2" s="1"/>
  <c r="K242" i="2" s="1"/>
  <c r="B242" i="2"/>
  <c r="A242" i="2"/>
  <c r="BA241" i="2"/>
  <c r="AZ241" i="2"/>
  <c r="AV241" i="2"/>
  <c r="AF241" i="2"/>
  <c r="AE241" i="2"/>
  <c r="AD241" i="2"/>
  <c r="Z241" i="2"/>
  <c r="AA241" i="2" s="1"/>
  <c r="Y241" i="2"/>
  <c r="X241" i="2"/>
  <c r="U241" i="2"/>
  <c r="T241" i="2"/>
  <c r="S241" i="2"/>
  <c r="G241" i="2"/>
  <c r="F241" i="2"/>
  <c r="E241" i="2"/>
  <c r="C241" i="2"/>
  <c r="B241" i="2"/>
  <c r="A241" i="2"/>
  <c r="BA240" i="2"/>
  <c r="AZ240" i="2"/>
  <c r="AV240" i="2"/>
  <c r="AG240" i="2"/>
  <c r="AF240" i="2"/>
  <c r="AE240" i="2"/>
  <c r="AD240" i="2"/>
  <c r="AA240" i="2"/>
  <c r="Z240" i="2"/>
  <c r="Y240" i="2"/>
  <c r="X240" i="2"/>
  <c r="T240" i="2"/>
  <c r="S240" i="2"/>
  <c r="H240" i="2"/>
  <c r="G240" i="2"/>
  <c r="O240" i="2" s="1"/>
  <c r="P240" i="2" s="1"/>
  <c r="E240" i="2"/>
  <c r="F240" i="2" s="1"/>
  <c r="C240" i="2"/>
  <c r="J240" i="2" s="1"/>
  <c r="K240" i="2" s="1"/>
  <c r="B240" i="2"/>
  <c r="A240" i="2"/>
  <c r="BA239" i="2"/>
  <c r="AZ239" i="2"/>
  <c r="AV239" i="2"/>
  <c r="AJ239" i="2"/>
  <c r="AF239" i="2"/>
  <c r="AD239" i="2"/>
  <c r="AE239" i="2" s="1"/>
  <c r="AA239" i="2"/>
  <c r="Z239" i="2"/>
  <c r="X239" i="2"/>
  <c r="Y239" i="2" s="1"/>
  <c r="U239" i="2"/>
  <c r="S239" i="2"/>
  <c r="T239" i="2" s="1"/>
  <c r="G239" i="2"/>
  <c r="F239" i="2"/>
  <c r="E239" i="2"/>
  <c r="C239" i="2"/>
  <c r="B239" i="2"/>
  <c r="A239" i="2"/>
  <c r="BA238" i="2"/>
  <c r="AZ238" i="2"/>
  <c r="AV238" i="2"/>
  <c r="AG238" i="2"/>
  <c r="AF238" i="2"/>
  <c r="AD238" i="2"/>
  <c r="AE238" i="2" s="1"/>
  <c r="Z238" i="2"/>
  <c r="X238" i="2"/>
  <c r="Y238" i="2" s="1"/>
  <c r="U238" i="2"/>
  <c r="V238" i="2" s="1"/>
  <c r="AK238" i="2" s="1"/>
  <c r="S238" i="2"/>
  <c r="T238" i="2" s="1"/>
  <c r="L238" i="2"/>
  <c r="M238" i="2" s="1"/>
  <c r="G238" i="2"/>
  <c r="O238" i="2" s="1"/>
  <c r="P238" i="2" s="1"/>
  <c r="E238" i="2"/>
  <c r="F238" i="2" s="1"/>
  <c r="D238" i="2"/>
  <c r="C238" i="2"/>
  <c r="J238" i="2" s="1"/>
  <c r="K238" i="2" s="1"/>
  <c r="B238" i="2"/>
  <c r="A238" i="2"/>
  <c r="BA237" i="2"/>
  <c r="AZ237" i="2"/>
  <c r="AV237" i="2"/>
  <c r="AK237" i="2"/>
  <c r="AF237" i="2"/>
  <c r="AD237" i="2"/>
  <c r="AE237" i="2" s="1"/>
  <c r="Z237" i="2"/>
  <c r="AA237" i="2" s="1"/>
  <c r="X237" i="2"/>
  <c r="Y237" i="2" s="1"/>
  <c r="V237" i="2"/>
  <c r="U237" i="2"/>
  <c r="AJ237" i="2" s="1"/>
  <c r="S237" i="2"/>
  <c r="T237" i="2" s="1"/>
  <c r="G237" i="2"/>
  <c r="O237" i="2" s="1"/>
  <c r="P237" i="2" s="1"/>
  <c r="E237" i="2"/>
  <c r="F237" i="2" s="1"/>
  <c r="C237" i="2"/>
  <c r="B237" i="2"/>
  <c r="A237" i="2"/>
  <c r="AW230" i="2"/>
  <c r="AP231" i="2"/>
  <c r="AP233" i="2"/>
  <c r="AW233" i="2"/>
  <c r="AP235" i="2"/>
  <c r="AW229" i="2"/>
  <c r="AP229" i="2"/>
  <c r="AW231" i="2"/>
  <c r="AP230" i="2"/>
  <c r="AW257" i="2"/>
  <c r="AP257" i="2"/>
  <c r="BD257" i="2" l="1"/>
  <c r="BB257" i="2"/>
  <c r="AT258" i="2"/>
  <c r="AO257" i="2"/>
  <c r="R260" i="2"/>
  <c r="AL260" i="2"/>
  <c r="AS260" i="2"/>
  <c r="R261" i="2"/>
  <c r="AN261" i="2"/>
  <c r="AS261" i="2"/>
  <c r="AL261" i="2"/>
  <c r="AT257" i="2"/>
  <c r="R262" i="2"/>
  <c r="AS262" i="2"/>
  <c r="AL262" i="2"/>
  <c r="R259" i="2"/>
  <c r="AS259" i="2"/>
  <c r="AN259" i="2"/>
  <c r="AL259" i="2"/>
  <c r="AK262" i="2"/>
  <c r="R263" i="2"/>
  <c r="AS263" i="2"/>
  <c r="AL263" i="2"/>
  <c r="AM263" i="2" s="1"/>
  <c r="AN263" i="2"/>
  <c r="H255" i="2"/>
  <c r="O255" i="2"/>
  <c r="AH253" i="2"/>
  <c r="AA253" i="2"/>
  <c r="AH251" i="2"/>
  <c r="AA251" i="2"/>
  <c r="AH249" i="2"/>
  <c r="AI249" i="2" s="1"/>
  <c r="AA249" i="2"/>
  <c r="AA247" i="2"/>
  <c r="AS247" i="2"/>
  <c r="AH247" i="2"/>
  <c r="AI247" i="2" s="1"/>
  <c r="V255" i="2"/>
  <c r="AJ255" i="2"/>
  <c r="AK251" i="2"/>
  <c r="AA250" i="2"/>
  <c r="O248" i="2"/>
  <c r="H248" i="2"/>
  <c r="AK252" i="2"/>
  <c r="O253" i="2"/>
  <c r="H253" i="2"/>
  <c r="O251" i="2"/>
  <c r="H251" i="2"/>
  <c r="O249" i="2"/>
  <c r="H249" i="2"/>
  <c r="AK253" i="2"/>
  <c r="AA252" i="2"/>
  <c r="O250" i="2"/>
  <c r="H250" i="2"/>
  <c r="U254" i="2"/>
  <c r="AH252" i="2"/>
  <c r="AI252" i="2" s="1"/>
  <c r="K254" i="2"/>
  <c r="L254" i="2"/>
  <c r="M254" i="2" s="1"/>
  <c r="O252" i="2"/>
  <c r="H252" i="2"/>
  <c r="AK247" i="2"/>
  <c r="P247" i="2"/>
  <c r="Q247" i="2"/>
  <c r="AK250" i="2"/>
  <c r="AA255" i="2"/>
  <c r="AG255" i="2"/>
  <c r="AH255" i="2"/>
  <c r="P254" i="2"/>
  <c r="Q254" i="2"/>
  <c r="AK249" i="2"/>
  <c r="AA248" i="2"/>
  <c r="AH250" i="2"/>
  <c r="AI250" i="2" s="1"/>
  <c r="AK248" i="2"/>
  <c r="AH248" i="2"/>
  <c r="AI248" i="2" s="1"/>
  <c r="BD231" i="2"/>
  <c r="BB231" i="2"/>
  <c r="BD229" i="2"/>
  <c r="BB229" i="2"/>
  <c r="BD233" i="2"/>
  <c r="BB233" i="2"/>
  <c r="BD230" i="2"/>
  <c r="BB230" i="2"/>
  <c r="AO230" i="2"/>
  <c r="AI235" i="2"/>
  <c r="AT231" i="2"/>
  <c r="AJ228" i="2"/>
  <c r="V228" i="2"/>
  <c r="AL235" i="2"/>
  <c r="AM235" i="2" s="1"/>
  <c r="AM233" i="2"/>
  <c r="AO229" i="2"/>
  <c r="AT229" i="2"/>
  <c r="AY229" i="2" s="1"/>
  <c r="AI227" i="2"/>
  <c r="Q227" i="2"/>
  <c r="P227" i="2"/>
  <c r="AS228" i="2"/>
  <c r="AK227" i="2"/>
  <c r="AK230" i="2"/>
  <c r="AM228" i="2"/>
  <c r="AO235" i="2"/>
  <c r="AO233" i="2"/>
  <c r="AY233" i="2" s="1"/>
  <c r="AS235" i="2"/>
  <c r="AN234" i="2"/>
  <c r="AM234" i="2"/>
  <c r="AO231" i="2"/>
  <c r="AN232" i="2"/>
  <c r="AM232" i="2"/>
  <c r="AK231" i="2"/>
  <c r="AM229" i="2"/>
  <c r="AS234" i="2"/>
  <c r="AJ232" i="2"/>
  <c r="V232" i="2"/>
  <c r="AT230" i="2"/>
  <c r="AY230" i="2" s="1"/>
  <c r="R231" i="2"/>
  <c r="AL231" i="2"/>
  <c r="AH241" i="2"/>
  <c r="AI241" i="2" s="1"/>
  <c r="AG241" i="2"/>
  <c r="V244" i="2"/>
  <c r="AJ244" i="2"/>
  <c r="O245" i="2"/>
  <c r="H245" i="2"/>
  <c r="O239" i="2"/>
  <c r="H239" i="2"/>
  <c r="D240" i="2"/>
  <c r="L240" i="2"/>
  <c r="M240" i="2" s="1"/>
  <c r="O241" i="2"/>
  <c r="H241" i="2"/>
  <c r="J244" i="2"/>
  <c r="D244" i="2"/>
  <c r="H237" i="2"/>
  <c r="U240" i="2"/>
  <c r="J237" i="2"/>
  <c r="D237" i="2"/>
  <c r="Q237" i="2"/>
  <c r="AL237" i="2"/>
  <c r="AH237" i="2"/>
  <c r="AG237" i="2"/>
  <c r="AA238" i="2"/>
  <c r="AJ238" i="2"/>
  <c r="J239" i="2"/>
  <c r="D239" i="2"/>
  <c r="V239" i="2"/>
  <c r="J241" i="2"/>
  <c r="D241" i="2"/>
  <c r="U242" i="2"/>
  <c r="AJ241" i="2"/>
  <c r="V241" i="2"/>
  <c r="AA245" i="2"/>
  <c r="Q243" i="2"/>
  <c r="R243" i="2" s="1"/>
  <c r="AH243" i="2"/>
  <c r="AI243" i="2" s="1"/>
  <c r="AG243" i="2"/>
  <c r="D245" i="2"/>
  <c r="J245" i="2"/>
  <c r="V245" i="2"/>
  <c r="Q238" i="2"/>
  <c r="R238" i="2" s="1"/>
  <c r="AH239" i="2"/>
  <c r="AI239" i="2" s="1"/>
  <c r="D243" i="2"/>
  <c r="H243" i="2"/>
  <c r="V243" i="2"/>
  <c r="AA243" i="2"/>
  <c r="AJ243" i="2"/>
  <c r="AG244" i="2"/>
  <c r="AH244" i="2"/>
  <c r="H238" i="2"/>
  <c r="AH238" i="2"/>
  <c r="AI238" i="2" s="1"/>
  <c r="AG239" i="2"/>
  <c r="Q240" i="2"/>
  <c r="AH240" i="2"/>
  <c r="AI240" i="2" s="1"/>
  <c r="Q242" i="2"/>
  <c r="AL242" i="2"/>
  <c r="AH242" i="2"/>
  <c r="AI242" i="2" s="1"/>
  <c r="L243" i="2"/>
  <c r="M243" i="2" s="1"/>
  <c r="H244" i="2"/>
  <c r="O244" i="2"/>
  <c r="AA244" i="2"/>
  <c r="AG245" i="2"/>
  <c r="AH245" i="2"/>
  <c r="AI245" i="2" s="1"/>
  <c r="S225" i="6"/>
  <c r="E225" i="6"/>
  <c r="B225" i="6"/>
  <c r="A225" i="6"/>
  <c r="S224" i="6"/>
  <c r="E224" i="6"/>
  <c r="B224" i="6"/>
  <c r="A224" i="6"/>
  <c r="S223" i="6"/>
  <c r="E223" i="6"/>
  <c r="B223" i="6"/>
  <c r="A223" i="6"/>
  <c r="S222" i="6"/>
  <c r="B222" i="6"/>
  <c r="A222" i="6"/>
  <c r="S221" i="6"/>
  <c r="B221" i="6"/>
  <c r="A221" i="6"/>
  <c r="S220" i="6"/>
  <c r="E220" i="6"/>
  <c r="B220" i="6"/>
  <c r="A220" i="6"/>
  <c r="S219" i="6"/>
  <c r="B219" i="6"/>
  <c r="A219" i="6"/>
  <c r="S218" i="6"/>
  <c r="B218" i="6"/>
  <c r="A218" i="6"/>
  <c r="S217" i="6"/>
  <c r="F217" i="6"/>
  <c r="E217" i="6"/>
  <c r="B217" i="6"/>
  <c r="A217" i="6"/>
  <c r="BA225" i="2"/>
  <c r="AZ225" i="2"/>
  <c r="AV225" i="2"/>
  <c r="AF225" i="2"/>
  <c r="AD225" i="2"/>
  <c r="AE225" i="2" s="1"/>
  <c r="Z225" i="2"/>
  <c r="Y225" i="2"/>
  <c r="F225" i="6" s="1"/>
  <c r="X225" i="2"/>
  <c r="S225" i="2"/>
  <c r="U225" i="2" s="1"/>
  <c r="E225" i="2"/>
  <c r="C225" i="2"/>
  <c r="B225" i="2"/>
  <c r="A225" i="2"/>
  <c r="BA224" i="2"/>
  <c r="AZ224" i="2"/>
  <c r="AV224" i="2"/>
  <c r="AE224" i="2"/>
  <c r="AD224" i="2"/>
  <c r="AF224" i="2" s="1"/>
  <c r="X224" i="2"/>
  <c r="Z224" i="2" s="1"/>
  <c r="S224" i="2"/>
  <c r="E224" i="2"/>
  <c r="G224" i="2" s="1"/>
  <c r="C224" i="2"/>
  <c r="D224" i="2" s="1"/>
  <c r="B224" i="2"/>
  <c r="A224" i="2"/>
  <c r="BA223" i="2"/>
  <c r="AZ223" i="2"/>
  <c r="AV223" i="2"/>
  <c r="AD223" i="2"/>
  <c r="AF223" i="2" s="1"/>
  <c r="Z223" i="2"/>
  <c r="X223" i="2"/>
  <c r="Y223" i="2" s="1"/>
  <c r="F223" i="6" s="1"/>
  <c r="S223" i="2"/>
  <c r="U223" i="2" s="1"/>
  <c r="E223" i="2"/>
  <c r="C223" i="2"/>
  <c r="D223" i="2" s="1"/>
  <c r="B223" i="2"/>
  <c r="A223" i="2"/>
  <c r="BA222" i="2"/>
  <c r="AZ222" i="2"/>
  <c r="AV222" i="2"/>
  <c r="AD222" i="2"/>
  <c r="Z222" i="2"/>
  <c r="Y222" i="2"/>
  <c r="F222" i="6" s="1"/>
  <c r="X222" i="2"/>
  <c r="E222" i="6" s="1"/>
  <c r="S222" i="2"/>
  <c r="G222" i="2"/>
  <c r="H222" i="2" s="1"/>
  <c r="F222" i="2"/>
  <c r="E222" i="2"/>
  <c r="C222" i="2"/>
  <c r="D222" i="2" s="1"/>
  <c r="B222" i="2"/>
  <c r="A222" i="2"/>
  <c r="BA221" i="2"/>
  <c r="AZ221" i="2"/>
  <c r="AV221" i="2"/>
  <c r="AD221" i="2"/>
  <c r="AE221" i="2" s="1"/>
  <c r="X221" i="2"/>
  <c r="Z221" i="2" s="1"/>
  <c r="S221" i="2"/>
  <c r="U221" i="2" s="1"/>
  <c r="E221" i="2"/>
  <c r="G221" i="2" s="1"/>
  <c r="C221" i="2"/>
  <c r="D221" i="2" s="1"/>
  <c r="B221" i="2"/>
  <c r="A221" i="2"/>
  <c r="BA220" i="2"/>
  <c r="AZ220" i="2"/>
  <c r="AV220" i="2"/>
  <c r="AD220" i="2"/>
  <c r="AF220" i="2" s="1"/>
  <c r="X220" i="2"/>
  <c r="Z220" i="2" s="1"/>
  <c r="S220" i="2"/>
  <c r="T220" i="2" s="1"/>
  <c r="E220" i="2"/>
  <c r="G220" i="2" s="1"/>
  <c r="C220" i="2"/>
  <c r="D220" i="2" s="1"/>
  <c r="B220" i="2"/>
  <c r="A220" i="2"/>
  <c r="BA219" i="2"/>
  <c r="AZ219" i="2"/>
  <c r="AV219" i="2"/>
  <c r="AD219" i="2"/>
  <c r="AF219" i="2" s="1"/>
  <c r="Z219" i="2"/>
  <c r="X219" i="2"/>
  <c r="S219" i="2"/>
  <c r="U219" i="2" s="1"/>
  <c r="P219" i="2"/>
  <c r="D219" i="6" s="1"/>
  <c r="E219" i="2"/>
  <c r="G219" i="2" s="1"/>
  <c r="O219" i="2" s="1"/>
  <c r="Q219" i="2" s="1"/>
  <c r="R219" i="2" s="1"/>
  <c r="C219" i="2"/>
  <c r="J219" i="2" s="1"/>
  <c r="L219" i="2" s="1"/>
  <c r="M219" i="2" s="1"/>
  <c r="B219" i="2"/>
  <c r="A219" i="2"/>
  <c r="BA218" i="2"/>
  <c r="AZ218" i="2"/>
  <c r="AV218" i="2"/>
  <c r="AD218" i="2"/>
  <c r="AF218" i="2" s="1"/>
  <c r="AL218" i="2" s="1"/>
  <c r="Y218" i="2"/>
  <c r="F218" i="6" s="1"/>
  <c r="X218" i="2"/>
  <c r="T218" i="2"/>
  <c r="S218" i="2"/>
  <c r="P218" i="2"/>
  <c r="D218" i="6" s="1"/>
  <c r="G218" i="2"/>
  <c r="O218" i="2" s="1"/>
  <c r="Q218" i="2" s="1"/>
  <c r="R218" i="2" s="1"/>
  <c r="F218" i="2"/>
  <c r="E218" i="2"/>
  <c r="C218" i="2"/>
  <c r="J218" i="2" s="1"/>
  <c r="L218" i="2" s="1"/>
  <c r="M218" i="2" s="1"/>
  <c r="B218" i="2"/>
  <c r="A218" i="2"/>
  <c r="BA217" i="2"/>
  <c r="AZ217" i="2"/>
  <c r="AV217" i="2"/>
  <c r="AD217" i="2"/>
  <c r="AE217" i="2" s="1"/>
  <c r="Z217" i="2"/>
  <c r="Y217" i="2"/>
  <c r="X217" i="2"/>
  <c r="U217" i="2"/>
  <c r="V217" i="2" s="1"/>
  <c r="AK217" i="2" s="1"/>
  <c r="L217" i="6" s="1"/>
  <c r="T217" i="2"/>
  <c r="S217" i="2"/>
  <c r="E217" i="2"/>
  <c r="G217" i="2" s="1"/>
  <c r="O217" i="2" s="1"/>
  <c r="C217" i="2"/>
  <c r="J217" i="2" s="1"/>
  <c r="L217" i="2" s="1"/>
  <c r="M217" i="2" s="1"/>
  <c r="B217" i="2"/>
  <c r="A217" i="2"/>
  <c r="AQ230" i="2"/>
  <c r="AQ229" i="2"/>
  <c r="AW235" i="2"/>
  <c r="AW232" i="2"/>
  <c r="AP232" i="2"/>
  <c r="AW234" i="2"/>
  <c r="AX230" i="2"/>
  <c r="AX229" i="2"/>
  <c r="AP234" i="2"/>
  <c r="AX233" i="2"/>
  <c r="AQ233" i="2"/>
  <c r="AX231" i="2"/>
  <c r="AQ235" i="2"/>
  <c r="AQ231" i="2"/>
  <c r="AP261" i="2"/>
  <c r="AW259" i="2"/>
  <c r="AW261" i="2"/>
  <c r="AP259" i="2"/>
  <c r="AW263" i="2"/>
  <c r="AQ257" i="2"/>
  <c r="AX257" i="2"/>
  <c r="AP263" i="2"/>
  <c r="AR257" i="2" l="1"/>
  <c r="BD263" i="2"/>
  <c r="BB263" i="2"/>
  <c r="BD261" i="2"/>
  <c r="BB261" i="2"/>
  <c r="BD259" i="2"/>
  <c r="BB259" i="2"/>
  <c r="AO263" i="2"/>
  <c r="AM259" i="2"/>
  <c r="AM261" i="2"/>
  <c r="AT260" i="2"/>
  <c r="AT263" i="2"/>
  <c r="AY263" i="2" s="1"/>
  <c r="AO259" i="2"/>
  <c r="AN258" i="2"/>
  <c r="AT262" i="2"/>
  <c r="AT261" i="2"/>
  <c r="AM260" i="2"/>
  <c r="AN260" i="2"/>
  <c r="AT259" i="2"/>
  <c r="AY259" i="2" s="1"/>
  <c r="AO261" i="2"/>
  <c r="AY257" i="2"/>
  <c r="AM262" i="2"/>
  <c r="AN262" i="2"/>
  <c r="P251" i="2"/>
  <c r="Q251" i="2"/>
  <c r="P255" i="2"/>
  <c r="Q255" i="2"/>
  <c r="P250" i="2"/>
  <c r="Q250" i="2"/>
  <c r="AT247" i="2"/>
  <c r="R254" i="2"/>
  <c r="AS254" i="2"/>
  <c r="AL254" i="2"/>
  <c r="AI255" i="2"/>
  <c r="P249" i="2"/>
  <c r="Q249" i="2"/>
  <c r="P253" i="2"/>
  <c r="Q253" i="2"/>
  <c r="AK255" i="2"/>
  <c r="AI253" i="2"/>
  <c r="R247" i="2"/>
  <c r="AN247" i="2"/>
  <c r="AL247" i="2"/>
  <c r="P252" i="2"/>
  <c r="Q252" i="2"/>
  <c r="V254" i="2"/>
  <c r="AJ254" i="2"/>
  <c r="AI251" i="2"/>
  <c r="P248" i="2"/>
  <c r="Q248" i="2"/>
  <c r="AR231" i="2"/>
  <c r="AR235" i="2"/>
  <c r="AR233" i="2"/>
  <c r="BD234" i="2"/>
  <c r="BB234" i="2"/>
  <c r="BD232" i="2"/>
  <c r="BB232" i="2"/>
  <c r="BD235" i="2"/>
  <c r="BB235" i="2"/>
  <c r="AR229" i="2"/>
  <c r="AR230" i="2"/>
  <c r="BE230" i="2"/>
  <c r="BF230" i="2"/>
  <c r="BC230" i="2"/>
  <c r="BE233" i="2"/>
  <c r="BF233" i="2"/>
  <c r="BC233" i="2"/>
  <c r="BE229" i="2"/>
  <c r="BF229" i="2"/>
  <c r="BC229" i="2"/>
  <c r="R227" i="2"/>
  <c r="AS227" i="2"/>
  <c r="AN227" i="2"/>
  <c r="AL227" i="2"/>
  <c r="AM227" i="2" s="1"/>
  <c r="AM231" i="2"/>
  <c r="AY231" i="2"/>
  <c r="AO234" i="2"/>
  <c r="AT228" i="2"/>
  <c r="AK232" i="2"/>
  <c r="AT234" i="2"/>
  <c r="AO232" i="2"/>
  <c r="AT235" i="2"/>
  <c r="AK228" i="2"/>
  <c r="AK243" i="2"/>
  <c r="AK241" i="2"/>
  <c r="K239" i="2"/>
  <c r="L239" i="2"/>
  <c r="M239" i="2" s="1"/>
  <c r="P241" i="2"/>
  <c r="Q241" i="2"/>
  <c r="AS240" i="2"/>
  <c r="R240" i="2"/>
  <c r="AS243" i="2"/>
  <c r="AK239" i="2"/>
  <c r="K244" i="2"/>
  <c r="L244" i="2"/>
  <c r="M244" i="2" s="1"/>
  <c r="AN243" i="2"/>
  <c r="AS242" i="2"/>
  <c r="R242" i="2"/>
  <c r="AM242" i="2" s="1"/>
  <c r="AI244" i="2"/>
  <c r="AJ242" i="2"/>
  <c r="V242" i="2"/>
  <c r="AN237" i="2"/>
  <c r="AS237" i="2"/>
  <c r="R237" i="2"/>
  <c r="AM237" i="2" s="1"/>
  <c r="AJ240" i="2"/>
  <c r="V240" i="2"/>
  <c r="P245" i="2"/>
  <c r="Q245" i="2"/>
  <c r="AK245" i="2"/>
  <c r="P239" i="2"/>
  <c r="Q239" i="2"/>
  <c r="P244" i="2"/>
  <c r="Q244" i="2"/>
  <c r="AL240" i="2"/>
  <c r="AL238" i="2"/>
  <c r="K245" i="2"/>
  <c r="L245" i="2"/>
  <c r="M245" i="2" s="1"/>
  <c r="AL243" i="2"/>
  <c r="AM243" i="2" s="1"/>
  <c r="K241" i="2"/>
  <c r="L241" i="2"/>
  <c r="M241" i="2" s="1"/>
  <c r="AI237" i="2"/>
  <c r="K237" i="2"/>
  <c r="L237" i="2"/>
  <c r="M237" i="2" s="1"/>
  <c r="AS238" i="2"/>
  <c r="AK244" i="2"/>
  <c r="Q217" i="2"/>
  <c r="R217" i="2" s="1"/>
  <c r="P217" i="2"/>
  <c r="D217" i="6" s="1"/>
  <c r="C217" i="6"/>
  <c r="AE222" i="2"/>
  <c r="AF222" i="2"/>
  <c r="AG222" i="2" s="1"/>
  <c r="E221" i="6"/>
  <c r="F217" i="2"/>
  <c r="T223" i="2"/>
  <c r="T224" i="2"/>
  <c r="U224" i="2"/>
  <c r="V224" i="2" s="1"/>
  <c r="T225" i="2"/>
  <c r="AF217" i="2"/>
  <c r="AE218" i="2"/>
  <c r="T219" i="2"/>
  <c r="AF221" i="2"/>
  <c r="AG221" i="2" s="1"/>
  <c r="C219" i="6"/>
  <c r="E218" i="6"/>
  <c r="Z218" i="2"/>
  <c r="AS218" i="2" s="1"/>
  <c r="AT218" i="2" s="1"/>
  <c r="F219" i="2"/>
  <c r="Y219" i="2"/>
  <c r="F219" i="6" s="1"/>
  <c r="E219" i="6"/>
  <c r="F223" i="2"/>
  <c r="G223" i="2"/>
  <c r="H223" i="2" s="1"/>
  <c r="G225" i="2"/>
  <c r="F225" i="2"/>
  <c r="C218" i="6"/>
  <c r="K218" i="2"/>
  <c r="AG223" i="2"/>
  <c r="AH223" i="2"/>
  <c r="I223" i="6" s="1"/>
  <c r="AG219" i="2"/>
  <c r="AL219" i="2"/>
  <c r="AM219" i="2" s="1"/>
  <c r="AN219" i="2"/>
  <c r="G219" i="6" s="1"/>
  <c r="AH219" i="2"/>
  <c r="U222" i="2"/>
  <c r="K217" i="2"/>
  <c r="AG220" i="2"/>
  <c r="AH220" i="2"/>
  <c r="V221" i="2"/>
  <c r="AJ221" i="2"/>
  <c r="K221" i="6" s="1"/>
  <c r="U220" i="2"/>
  <c r="H224" i="2"/>
  <c r="O224" i="2"/>
  <c r="C224" i="6" s="1"/>
  <c r="H220" i="2"/>
  <c r="O220" i="2"/>
  <c r="C220" i="6" s="1"/>
  <c r="AA221" i="2"/>
  <c r="K219" i="2"/>
  <c r="AA220" i="2"/>
  <c r="H221" i="2"/>
  <c r="O221" i="2"/>
  <c r="C221" i="6" s="1"/>
  <c r="AA224" i="2"/>
  <c r="AS219" i="2"/>
  <c r="AA219" i="2"/>
  <c r="O223" i="2"/>
  <c r="C223" i="6" s="1"/>
  <c r="AJ217" i="2"/>
  <c r="K217" i="6" s="1"/>
  <c r="V219" i="2"/>
  <c r="AE220" i="2"/>
  <c r="O222" i="2"/>
  <c r="C222" i="6" s="1"/>
  <c r="T222" i="2"/>
  <c r="AA222" i="2"/>
  <c r="J223" i="2"/>
  <c r="V223" i="2"/>
  <c r="D225" i="2"/>
  <c r="J225" i="2"/>
  <c r="AG225" i="2"/>
  <c r="AH225" i="2"/>
  <c r="I225" i="6" s="1"/>
  <c r="AA223" i="2"/>
  <c r="F221" i="2"/>
  <c r="Y221" i="2"/>
  <c r="F221" i="6" s="1"/>
  <c r="D217" i="2"/>
  <c r="AA217" i="2"/>
  <c r="D218" i="2"/>
  <c r="H218" i="2"/>
  <c r="AG218" i="2"/>
  <c r="AM218" i="2" s="1"/>
  <c r="D219" i="2"/>
  <c r="H219" i="2"/>
  <c r="AE219" i="2"/>
  <c r="AJ219" i="2"/>
  <c r="K219" i="6" s="1"/>
  <c r="F220" i="2"/>
  <c r="Y220" i="2"/>
  <c r="F220" i="6" s="1"/>
  <c r="T221" i="2"/>
  <c r="AH221" i="2"/>
  <c r="I221" i="6" s="1"/>
  <c r="J222" i="2"/>
  <c r="AE223" i="2"/>
  <c r="AJ223" i="2"/>
  <c r="K223" i="6" s="1"/>
  <c r="F224" i="2"/>
  <c r="Y224" i="2"/>
  <c r="F224" i="6" s="1"/>
  <c r="AG224" i="2"/>
  <c r="AH224" i="2"/>
  <c r="I224" i="6" s="1"/>
  <c r="AA225" i="2"/>
  <c r="J220" i="2"/>
  <c r="J224" i="2"/>
  <c r="H225" i="2"/>
  <c r="O225" i="2"/>
  <c r="C225" i="6" s="1"/>
  <c r="AN217" i="2"/>
  <c r="G217" i="6" s="1"/>
  <c r="U218" i="2"/>
  <c r="H217" i="2"/>
  <c r="AG217" i="2"/>
  <c r="AH217" i="2"/>
  <c r="I217" i="6" s="1"/>
  <c r="J221" i="2"/>
  <c r="V225" i="2"/>
  <c r="AJ225" i="2"/>
  <c r="K225" i="6" s="1"/>
  <c r="AW243" i="2"/>
  <c r="AP237" i="2"/>
  <c r="AP243" i="2"/>
  <c r="AW237" i="2"/>
  <c r="AP219" i="2"/>
  <c r="AP217" i="2"/>
  <c r="AW219" i="2"/>
  <c r="AW247" i="2"/>
  <c r="AP247" i="2"/>
  <c r="AP227" i="2"/>
  <c r="AQ234" i="2"/>
  <c r="AQ232" i="2"/>
  <c r="AX232" i="2"/>
  <c r="AX235" i="2"/>
  <c r="AW227" i="2"/>
  <c r="AX234" i="2"/>
  <c r="AX259" i="2"/>
  <c r="AP262" i="2"/>
  <c r="AX263" i="2"/>
  <c r="AQ259" i="2"/>
  <c r="AP258" i="2"/>
  <c r="AP260" i="2"/>
  <c r="AQ263" i="2"/>
  <c r="AX261" i="2"/>
  <c r="AQ261" i="2"/>
  <c r="AW262" i="2"/>
  <c r="AW258" i="2"/>
  <c r="AW260" i="2"/>
  <c r="O260" i="6" l="1"/>
  <c r="O258" i="6"/>
  <c r="O262" i="6"/>
  <c r="AR261" i="2"/>
  <c r="AR263" i="2"/>
  <c r="BD260" i="2"/>
  <c r="BB260" i="2"/>
  <c r="Q260" i="6" s="1"/>
  <c r="BD258" i="2"/>
  <c r="AY258" i="2"/>
  <c r="BB258" i="2"/>
  <c r="Q258" i="6" s="1"/>
  <c r="AR259" i="2"/>
  <c r="BD262" i="2"/>
  <c r="BB262" i="2"/>
  <c r="Q262" i="6" s="1"/>
  <c r="BF263" i="2"/>
  <c r="BE263" i="2"/>
  <c r="BC263" i="2"/>
  <c r="BF259" i="2"/>
  <c r="BE259" i="2"/>
  <c r="BC259" i="2"/>
  <c r="AO260" i="2"/>
  <c r="AO258" i="2"/>
  <c r="AY261" i="2"/>
  <c r="BF257" i="2"/>
  <c r="BE257" i="2"/>
  <c r="BC257" i="2"/>
  <c r="AO262" i="2"/>
  <c r="BD247" i="2"/>
  <c r="BB247" i="2"/>
  <c r="R252" i="2"/>
  <c r="AL252" i="2"/>
  <c r="AS252" i="2"/>
  <c r="AM254" i="2"/>
  <c r="R250" i="2"/>
  <c r="AL250" i="2"/>
  <c r="AS250" i="2"/>
  <c r="R251" i="2"/>
  <c r="AN251" i="2"/>
  <c r="AL251" i="2"/>
  <c r="AM251" i="2" s="1"/>
  <c r="AS251" i="2"/>
  <c r="R249" i="2"/>
  <c r="AN249" i="2"/>
  <c r="AL249" i="2"/>
  <c r="AM249" i="2" s="1"/>
  <c r="AS249" i="2"/>
  <c r="AT254" i="2"/>
  <c r="R248" i="2"/>
  <c r="AL248" i="2"/>
  <c r="AS248" i="2"/>
  <c r="AK254" i="2"/>
  <c r="AM247" i="2"/>
  <c r="R255" i="2"/>
  <c r="AS255" i="2"/>
  <c r="AN255" i="2"/>
  <c r="AL255" i="2"/>
  <c r="AO247" i="2"/>
  <c r="R253" i="2"/>
  <c r="AN253" i="2"/>
  <c r="AL253" i="2"/>
  <c r="AS253" i="2"/>
  <c r="BD227" i="2"/>
  <c r="BB227" i="2"/>
  <c r="AR232" i="2"/>
  <c r="AR234" i="2"/>
  <c r="BE231" i="2"/>
  <c r="BF231" i="2"/>
  <c r="BC231" i="2"/>
  <c r="AT227" i="2"/>
  <c r="AY227" i="2" s="1"/>
  <c r="AY235" i="2"/>
  <c r="AY234" i="2"/>
  <c r="AO227" i="2"/>
  <c r="AN228" i="2"/>
  <c r="AY232" i="2"/>
  <c r="BD237" i="2"/>
  <c r="BB237" i="2"/>
  <c r="BD243" i="2"/>
  <c r="BB243" i="2"/>
  <c r="AT238" i="2"/>
  <c r="R245" i="2"/>
  <c r="AN245" i="2"/>
  <c r="AL245" i="2"/>
  <c r="AS245" i="2"/>
  <c r="AK242" i="2"/>
  <c r="R241" i="2"/>
  <c r="AS241" i="2"/>
  <c r="AL241" i="2"/>
  <c r="AM241" i="2" s="1"/>
  <c r="AN241" i="2"/>
  <c r="AM238" i="2"/>
  <c r="R239" i="2"/>
  <c r="AS239" i="2"/>
  <c r="AL239" i="2"/>
  <c r="AN239" i="2"/>
  <c r="AT242" i="2"/>
  <c r="AT240" i="2"/>
  <c r="AM240" i="2"/>
  <c r="AK240" i="2"/>
  <c r="AT237" i="2"/>
  <c r="AO243" i="2"/>
  <c r="R244" i="2"/>
  <c r="AL244" i="2"/>
  <c r="AS244" i="2"/>
  <c r="AO237" i="2"/>
  <c r="AT243" i="2"/>
  <c r="O219" i="6"/>
  <c r="M217" i="6"/>
  <c r="M219" i="6"/>
  <c r="AI220" i="2"/>
  <c r="J220" i="6" s="1"/>
  <c r="I220" i="6"/>
  <c r="AI219" i="2"/>
  <c r="J219" i="6" s="1"/>
  <c r="I219" i="6"/>
  <c r="AJ224" i="2"/>
  <c r="K224" i="6" s="1"/>
  <c r="AA218" i="2"/>
  <c r="AI218" i="2" s="1"/>
  <c r="J218" i="6" s="1"/>
  <c r="AH222" i="2"/>
  <c r="I222" i="6" s="1"/>
  <c r="AS217" i="2"/>
  <c r="AN218" i="2"/>
  <c r="AL217" i="2"/>
  <c r="AM217" i="2" s="1"/>
  <c r="AH218" i="2"/>
  <c r="I218" i="6" s="1"/>
  <c r="BD219" i="2"/>
  <c r="BB219" i="2"/>
  <c r="Q219" i="6" s="1"/>
  <c r="P225" i="2"/>
  <c r="D225" i="6" s="1"/>
  <c r="Q225" i="2"/>
  <c r="AI223" i="2"/>
  <c r="J223" i="6" s="1"/>
  <c r="K221" i="2"/>
  <c r="L221" i="2"/>
  <c r="M221" i="2" s="1"/>
  <c r="AK225" i="2"/>
  <c r="L225" i="6" s="1"/>
  <c r="AJ218" i="2"/>
  <c r="K218" i="6" s="1"/>
  <c r="V218" i="2"/>
  <c r="L224" i="2"/>
  <c r="M224" i="2" s="1"/>
  <c r="K224" i="2"/>
  <c r="K222" i="2"/>
  <c r="L222" i="2"/>
  <c r="M222" i="2" s="1"/>
  <c r="AK224" i="2"/>
  <c r="L224" i="6" s="1"/>
  <c r="L225" i="2"/>
  <c r="M225" i="2" s="1"/>
  <c r="K225" i="2"/>
  <c r="L223" i="2"/>
  <c r="M223" i="2" s="1"/>
  <c r="K223" i="2"/>
  <c r="AT219" i="2"/>
  <c r="AI217" i="2"/>
  <c r="J217" i="6" s="1"/>
  <c r="AO217" i="2"/>
  <c r="H217" i="6" s="1"/>
  <c r="AI224" i="2"/>
  <c r="J224" i="6" s="1"/>
  <c r="AI221" i="2"/>
  <c r="J221" i="6" s="1"/>
  <c r="AI225" i="2"/>
  <c r="J225" i="6" s="1"/>
  <c r="AI222" i="2"/>
  <c r="J222" i="6" s="1"/>
  <c r="Q222" i="2"/>
  <c r="P222" i="2"/>
  <c r="D222" i="6" s="1"/>
  <c r="AT217" i="2"/>
  <c r="P220" i="2"/>
  <c r="D220" i="6" s="1"/>
  <c r="Q220" i="2"/>
  <c r="V220" i="2"/>
  <c r="AJ220" i="2"/>
  <c r="K220" i="6" s="1"/>
  <c r="V222" i="2"/>
  <c r="AJ222" i="2"/>
  <c r="K222" i="6" s="1"/>
  <c r="AK223" i="2"/>
  <c r="L223" i="6" s="1"/>
  <c r="K220" i="2"/>
  <c r="L220" i="2"/>
  <c r="M220" i="2" s="1"/>
  <c r="Q223" i="2"/>
  <c r="P223" i="2"/>
  <c r="D223" i="6" s="1"/>
  <c r="AK219" i="2"/>
  <c r="L219" i="6" s="1"/>
  <c r="P221" i="2"/>
  <c r="D221" i="6" s="1"/>
  <c r="Q221" i="2"/>
  <c r="P224" i="2"/>
  <c r="D224" i="6" s="1"/>
  <c r="Q224" i="2"/>
  <c r="AK221" i="2"/>
  <c r="L221" i="6" s="1"/>
  <c r="AO219" i="2"/>
  <c r="H219" i="6" s="1"/>
  <c r="AP245" i="2"/>
  <c r="AQ243" i="2"/>
  <c r="AQ237" i="2"/>
  <c r="AW241" i="2"/>
  <c r="AP239" i="2"/>
  <c r="AX243" i="2"/>
  <c r="AW245" i="2"/>
  <c r="AP241" i="2"/>
  <c r="AW239" i="2"/>
  <c r="AX237" i="2"/>
  <c r="AW217" i="2"/>
  <c r="AP218" i="2"/>
  <c r="AW218" i="2"/>
  <c r="AQ217" i="2"/>
  <c r="AX219" i="2"/>
  <c r="AX217" i="2"/>
  <c r="AQ219" i="2"/>
  <c r="AP255" i="2"/>
  <c r="AP253" i="2"/>
  <c r="AW249" i="2"/>
  <c r="AP251" i="2"/>
  <c r="AP249" i="2"/>
  <c r="AX247" i="2"/>
  <c r="AQ247" i="2"/>
  <c r="AW253" i="2"/>
  <c r="AW251" i="2"/>
  <c r="AW255" i="2"/>
  <c r="AQ227" i="2"/>
  <c r="AX227" i="2"/>
  <c r="AW228" i="2"/>
  <c r="AP228" i="2"/>
  <c r="AQ260" i="2"/>
  <c r="AQ262" i="2"/>
  <c r="AQ258" i="2"/>
  <c r="AX260" i="2"/>
  <c r="AX258" i="2"/>
  <c r="AX262" i="2"/>
  <c r="BC258" i="2" l="1"/>
  <c r="R258" i="6" s="1"/>
  <c r="P258" i="6"/>
  <c r="AR258" i="2"/>
  <c r="AR262" i="2"/>
  <c r="AR260" i="2"/>
  <c r="BF261" i="2"/>
  <c r="BE261" i="2"/>
  <c r="BC261" i="2"/>
  <c r="AY262" i="2"/>
  <c r="P262" i="6" s="1"/>
  <c r="BF258" i="2"/>
  <c r="BE258" i="2"/>
  <c r="AY260" i="2"/>
  <c r="P260" i="6" s="1"/>
  <c r="BD255" i="2"/>
  <c r="BB255" i="2"/>
  <c r="BD251" i="2"/>
  <c r="BB251" i="2"/>
  <c r="BD253" i="2"/>
  <c r="AY253" i="2"/>
  <c r="BB253" i="2"/>
  <c r="AR247" i="2"/>
  <c r="BD249" i="2"/>
  <c r="BB249" i="2"/>
  <c r="AT255" i="2"/>
  <c r="AY255" i="2" s="1"/>
  <c r="AT251" i="2"/>
  <c r="AT253" i="2"/>
  <c r="AM248" i="2"/>
  <c r="AN248" i="2"/>
  <c r="AM250" i="2"/>
  <c r="AN250" i="2"/>
  <c r="AT252" i="2"/>
  <c r="AY247" i="2"/>
  <c r="AT248" i="2"/>
  <c r="AM253" i="2"/>
  <c r="AM255" i="2"/>
  <c r="AO249" i="2"/>
  <c r="AO251" i="2"/>
  <c r="AM252" i="2"/>
  <c r="AN252" i="2"/>
  <c r="AT249" i="2"/>
  <c r="AY249" i="2" s="1"/>
  <c r="AT250" i="2"/>
  <c r="AO253" i="2"/>
  <c r="AO255" i="2"/>
  <c r="AN254" i="2"/>
  <c r="BD228" i="2"/>
  <c r="BB228" i="2"/>
  <c r="AR227" i="2"/>
  <c r="BE227" i="2"/>
  <c r="BF227" i="2"/>
  <c r="BC227" i="2"/>
  <c r="BE232" i="2"/>
  <c r="BF232" i="2"/>
  <c r="BC232" i="2"/>
  <c r="BE235" i="2"/>
  <c r="BF235" i="2"/>
  <c r="BC235" i="2"/>
  <c r="AO228" i="2"/>
  <c r="BE234" i="2"/>
  <c r="BF234" i="2"/>
  <c r="BC234" i="2"/>
  <c r="BD239" i="2"/>
  <c r="BB239" i="2"/>
  <c r="BD245" i="2"/>
  <c r="BB245" i="2"/>
  <c r="BD241" i="2"/>
  <c r="BB241" i="2"/>
  <c r="AR237" i="2"/>
  <c r="AR243" i="2"/>
  <c r="AT239" i="2"/>
  <c r="AO241" i="2"/>
  <c r="AN242" i="2"/>
  <c r="AM244" i="2"/>
  <c r="AN244" i="2"/>
  <c r="AT245" i="2"/>
  <c r="AN240" i="2"/>
  <c r="AO239" i="2"/>
  <c r="AN238" i="2"/>
  <c r="AT241" i="2"/>
  <c r="AM245" i="2"/>
  <c r="AM239" i="2"/>
  <c r="AO245" i="2"/>
  <c r="AY243" i="2"/>
  <c r="AY237" i="2"/>
  <c r="AT244" i="2"/>
  <c r="N219" i="6"/>
  <c r="N217" i="6"/>
  <c r="O218" i="6"/>
  <c r="AY218" i="2"/>
  <c r="P218" i="6" s="1"/>
  <c r="BD218" i="2"/>
  <c r="BB218" i="2"/>
  <c r="Q218" i="6" s="1"/>
  <c r="M218" i="6"/>
  <c r="O217" i="6"/>
  <c r="BD217" i="2"/>
  <c r="BB217" i="2"/>
  <c r="Q217" i="6" s="1"/>
  <c r="AO218" i="2"/>
  <c r="G218" i="6"/>
  <c r="AR219" i="2"/>
  <c r="AR217" i="2"/>
  <c r="R221" i="2"/>
  <c r="AN221" i="2"/>
  <c r="G221" i="6" s="1"/>
  <c r="AS221" i="2"/>
  <c r="AL221" i="2"/>
  <c r="R223" i="2"/>
  <c r="AN223" i="2"/>
  <c r="G223" i="6" s="1"/>
  <c r="AS223" i="2"/>
  <c r="AL223" i="2"/>
  <c r="AK220" i="2"/>
  <c r="L220" i="6" s="1"/>
  <c r="AK222" i="2"/>
  <c r="L222" i="6" s="1"/>
  <c r="R224" i="2"/>
  <c r="AL224" i="2"/>
  <c r="AS224" i="2"/>
  <c r="R220" i="2"/>
  <c r="AS220" i="2"/>
  <c r="AL220" i="2"/>
  <c r="AY219" i="2"/>
  <c r="P219" i="6" s="1"/>
  <c r="BF218" i="2"/>
  <c r="BE218" i="2"/>
  <c r="R222" i="2"/>
  <c r="AS222" i="2"/>
  <c r="AL222" i="2"/>
  <c r="AK218" i="2"/>
  <c r="L218" i="6" s="1"/>
  <c r="R225" i="2"/>
  <c r="AN225" i="2"/>
  <c r="G225" i="6" s="1"/>
  <c r="AS225" i="2"/>
  <c r="AL225" i="2"/>
  <c r="AM225" i="2" s="1"/>
  <c r="AY217" i="2"/>
  <c r="P217" i="6" s="1"/>
  <c r="BC218" i="2"/>
  <c r="R218" i="6" s="1"/>
  <c r="AW242" i="2"/>
  <c r="AP242" i="2"/>
  <c r="AW240" i="2"/>
  <c r="AP240" i="2"/>
  <c r="AQ239" i="2"/>
  <c r="AX239" i="2"/>
  <c r="AW244" i="2"/>
  <c r="AP244" i="2"/>
  <c r="AW238" i="2"/>
  <c r="AP238" i="2"/>
  <c r="AQ245" i="2"/>
  <c r="AQ241" i="2"/>
  <c r="AX245" i="2"/>
  <c r="AX241" i="2"/>
  <c r="AQ218" i="2"/>
  <c r="AX218" i="2"/>
  <c r="AP221" i="2"/>
  <c r="AP223" i="2"/>
  <c r="AW225" i="2"/>
  <c r="AW223" i="2"/>
  <c r="AW221" i="2"/>
  <c r="AP225" i="2"/>
  <c r="AW252" i="2"/>
  <c r="AP252" i="2"/>
  <c r="AX255" i="2"/>
  <c r="AW248" i="2"/>
  <c r="AP248" i="2"/>
  <c r="AQ249" i="2"/>
  <c r="AX249" i="2"/>
  <c r="AW254" i="2"/>
  <c r="AP254" i="2"/>
  <c r="AX251" i="2"/>
  <c r="AQ251" i="2"/>
  <c r="AX253" i="2"/>
  <c r="AW250" i="2"/>
  <c r="AP250" i="2"/>
  <c r="AQ253" i="2"/>
  <c r="AQ255" i="2"/>
  <c r="AX228" i="2"/>
  <c r="AQ228" i="2"/>
  <c r="BF260" i="2" l="1"/>
  <c r="BE260" i="2"/>
  <c r="BC260" i="2"/>
  <c r="R260" i="6" s="1"/>
  <c r="BF262" i="2"/>
  <c r="BE262" i="2"/>
  <c r="BC262" i="2"/>
  <c r="R262" i="6" s="1"/>
  <c r="AR255" i="2"/>
  <c r="AR253" i="2"/>
  <c r="BD250" i="2"/>
  <c r="BB250" i="2"/>
  <c r="AR251" i="2"/>
  <c r="BD254" i="2"/>
  <c r="BB254" i="2"/>
  <c r="AR249" i="2"/>
  <c r="BD248" i="2"/>
  <c r="BB248" i="2"/>
  <c r="BD252" i="2"/>
  <c r="BB252" i="2"/>
  <c r="BF249" i="2"/>
  <c r="BE249" i="2"/>
  <c r="BC249" i="2"/>
  <c r="BF255" i="2"/>
  <c r="BE255" i="2"/>
  <c r="BC255" i="2"/>
  <c r="BF253" i="2"/>
  <c r="BE253" i="2"/>
  <c r="AO250" i="2"/>
  <c r="BC253" i="2"/>
  <c r="AY251" i="2"/>
  <c r="AO254" i="2"/>
  <c r="AO248" i="2"/>
  <c r="AY248" i="2" s="1"/>
  <c r="BF247" i="2"/>
  <c r="BE247" i="2"/>
  <c r="BC247" i="2"/>
  <c r="AO252" i="2"/>
  <c r="AY252" i="2" s="1"/>
  <c r="AR228" i="2"/>
  <c r="AY228" i="2"/>
  <c r="AR241" i="2"/>
  <c r="AR245" i="2"/>
  <c r="BD238" i="2"/>
  <c r="BB238" i="2"/>
  <c r="BD244" i="2"/>
  <c r="BB244" i="2"/>
  <c r="AR239" i="2"/>
  <c r="BD240" i="2"/>
  <c r="BB240" i="2"/>
  <c r="BD242" i="2"/>
  <c r="BB242" i="2"/>
  <c r="BF243" i="2"/>
  <c r="BE243" i="2"/>
  <c r="BC243" i="2"/>
  <c r="AO238" i="2"/>
  <c r="AO244" i="2"/>
  <c r="AY241" i="2"/>
  <c r="AY245" i="2"/>
  <c r="AY239" i="2"/>
  <c r="BE237" i="2"/>
  <c r="BF237" i="2"/>
  <c r="BC237" i="2"/>
  <c r="AO240" i="2"/>
  <c r="AY240" i="2" s="1"/>
  <c r="AO242" i="2"/>
  <c r="AY242" i="2" s="1"/>
  <c r="M225" i="6"/>
  <c r="O221" i="6"/>
  <c r="O223" i="6"/>
  <c r="O225" i="6"/>
  <c r="M223" i="6"/>
  <c r="M221" i="6"/>
  <c r="N218" i="6"/>
  <c r="AR218" i="2"/>
  <c r="H218" i="6"/>
  <c r="BD221" i="2"/>
  <c r="BB221" i="2"/>
  <c r="Q221" i="6" s="1"/>
  <c r="BD223" i="2"/>
  <c r="BB223" i="2"/>
  <c r="Q223" i="6" s="1"/>
  <c r="BD225" i="2"/>
  <c r="BB225" i="2"/>
  <c r="Q225" i="6" s="1"/>
  <c r="BF219" i="2"/>
  <c r="BE219" i="2"/>
  <c r="BC219" i="2"/>
  <c r="R219" i="6" s="1"/>
  <c r="BF217" i="2"/>
  <c r="BE217" i="2"/>
  <c r="BC217" i="2"/>
  <c r="R217" i="6" s="1"/>
  <c r="AM220" i="2"/>
  <c r="AN220" i="2"/>
  <c r="G220" i="6" s="1"/>
  <c r="AN224" i="2"/>
  <c r="G224" i="6" s="1"/>
  <c r="AM224" i="2"/>
  <c r="AM223" i="2"/>
  <c r="AM221" i="2"/>
  <c r="AO225" i="2"/>
  <c r="H225" i="6" s="1"/>
  <c r="AT221" i="2"/>
  <c r="AT222" i="2"/>
  <c r="AT224" i="2"/>
  <c r="AT220" i="2"/>
  <c r="AT223" i="2"/>
  <c r="AY223" i="2" s="1"/>
  <c r="P223" i="6" s="1"/>
  <c r="AT225" i="2"/>
  <c r="AN222" i="2"/>
  <c r="G222" i="6" s="1"/>
  <c r="AM222" i="2"/>
  <c r="AO223" i="2"/>
  <c r="H223" i="6" s="1"/>
  <c r="AO221" i="2"/>
  <c r="H221" i="6" s="1"/>
  <c r="AX238" i="2"/>
  <c r="AQ238" i="2"/>
  <c r="AX240" i="2"/>
  <c r="AQ240" i="2"/>
  <c r="AX244" i="2"/>
  <c r="AQ244" i="2"/>
  <c r="AX242" i="2"/>
  <c r="AQ242" i="2"/>
  <c r="AQ225" i="2"/>
  <c r="AX223" i="2"/>
  <c r="AX225" i="2"/>
  <c r="AQ221" i="2"/>
  <c r="AW220" i="2"/>
  <c r="AP220" i="2"/>
  <c r="AW222" i="2"/>
  <c r="AP222" i="2"/>
  <c r="AW224" i="2"/>
  <c r="AP224" i="2"/>
  <c r="AX221" i="2"/>
  <c r="AQ223" i="2"/>
  <c r="AX250" i="2"/>
  <c r="AQ250" i="2"/>
  <c r="AX248" i="2"/>
  <c r="AQ248" i="2"/>
  <c r="AX252" i="2"/>
  <c r="AQ252" i="2"/>
  <c r="AX254" i="2"/>
  <c r="AQ254" i="2"/>
  <c r="AR254" i="2" l="1"/>
  <c r="AR252" i="2"/>
  <c r="AR248" i="2"/>
  <c r="AR250" i="2"/>
  <c r="BF252" i="2"/>
  <c r="BE252" i="2"/>
  <c r="BC252" i="2"/>
  <c r="BF248" i="2"/>
  <c r="BE248" i="2"/>
  <c r="BC248" i="2"/>
  <c r="BF251" i="2"/>
  <c r="BE251" i="2"/>
  <c r="BC251" i="2"/>
  <c r="AY254" i="2"/>
  <c r="AY250" i="2"/>
  <c r="BE228" i="2"/>
  <c r="BF228" i="2"/>
  <c r="BC228" i="2"/>
  <c r="AR242" i="2"/>
  <c r="AR244" i="2"/>
  <c r="AR240" i="2"/>
  <c r="AR238" i="2"/>
  <c r="BF242" i="2"/>
  <c r="BE242" i="2"/>
  <c r="BC242" i="2"/>
  <c r="BF240" i="2"/>
  <c r="BE240" i="2"/>
  <c r="BC240" i="2"/>
  <c r="BF239" i="2"/>
  <c r="BE239" i="2"/>
  <c r="BC239" i="2"/>
  <c r="BF245" i="2"/>
  <c r="BE245" i="2"/>
  <c r="BC245" i="2"/>
  <c r="BE241" i="2"/>
  <c r="BF241" i="2"/>
  <c r="BC241" i="2"/>
  <c r="AY244" i="2"/>
  <c r="AY238" i="2"/>
  <c r="N223" i="6"/>
  <c r="M224" i="6"/>
  <c r="O224" i="6"/>
  <c r="M222" i="6"/>
  <c r="O222" i="6"/>
  <c r="M220" i="6"/>
  <c r="O220" i="6"/>
  <c r="N221" i="6"/>
  <c r="N225" i="6"/>
  <c r="AR223" i="2"/>
  <c r="BD224" i="2"/>
  <c r="BB224" i="2"/>
  <c r="Q224" i="6" s="1"/>
  <c r="BD222" i="2"/>
  <c r="BB222" i="2"/>
  <c r="Q222" i="6" s="1"/>
  <c r="BD220" i="2"/>
  <c r="BB220" i="2"/>
  <c r="Q220" i="6" s="1"/>
  <c r="AR221" i="2"/>
  <c r="AR225" i="2"/>
  <c r="BF223" i="2"/>
  <c r="BE223" i="2"/>
  <c r="BC223" i="2"/>
  <c r="R223" i="6" s="1"/>
  <c r="AY221" i="2"/>
  <c r="P221" i="6" s="1"/>
  <c r="AO224" i="2"/>
  <c r="AO222" i="2"/>
  <c r="H222" i="6" s="1"/>
  <c r="AO220" i="2"/>
  <c r="AY225" i="2"/>
  <c r="P225" i="6" s="1"/>
  <c r="AX220" i="2"/>
  <c r="AQ220" i="2"/>
  <c r="AX224" i="2"/>
  <c r="AQ224" i="2"/>
  <c r="AX222" i="2"/>
  <c r="AQ222" i="2"/>
  <c r="BF254" i="2" l="1"/>
  <c r="BE254" i="2"/>
  <c r="BC254" i="2"/>
  <c r="BF250" i="2"/>
  <c r="BE250" i="2"/>
  <c r="BC250" i="2"/>
  <c r="BF244" i="2"/>
  <c r="BE244" i="2"/>
  <c r="BC244" i="2"/>
  <c r="BF238" i="2"/>
  <c r="BE238" i="2"/>
  <c r="BC238" i="2"/>
  <c r="N222" i="6"/>
  <c r="N224" i="6"/>
  <c r="N220" i="6"/>
  <c r="AY224" i="2"/>
  <c r="P224" i="6" s="1"/>
  <c r="H224" i="6"/>
  <c r="AY220" i="2"/>
  <c r="P220" i="6" s="1"/>
  <c r="H220" i="6"/>
  <c r="AR222" i="2"/>
  <c r="AR224" i="2"/>
  <c r="AR220" i="2"/>
  <c r="BE224" i="2"/>
  <c r="BF225" i="2"/>
  <c r="BE225" i="2"/>
  <c r="BC225" i="2"/>
  <c r="R225" i="6" s="1"/>
  <c r="BF221" i="2"/>
  <c r="BE221" i="2"/>
  <c r="BC221" i="2"/>
  <c r="R221" i="6" s="1"/>
  <c r="AY222" i="2"/>
  <c r="P222" i="6" s="1"/>
  <c r="BF220" i="2" l="1"/>
  <c r="BC220" i="2"/>
  <c r="R220" i="6" s="1"/>
  <c r="BE220" i="2"/>
  <c r="BF224" i="2"/>
  <c r="BC224" i="2"/>
  <c r="R224" i="6" s="1"/>
  <c r="BF222" i="2"/>
  <c r="BE222" i="2"/>
  <c r="BC222" i="2"/>
  <c r="R222" i="6" s="1"/>
  <c r="S215" i="6" l="1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4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3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2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1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10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9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8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7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206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3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BA215" i="2"/>
  <c r="AZ215" i="2"/>
  <c r="AV215" i="2"/>
  <c r="AF215" i="2"/>
  <c r="AG215" i="2" s="1"/>
  <c r="AD215" i="2"/>
  <c r="AE215" i="2" s="1"/>
  <c r="Z215" i="2"/>
  <c r="X215" i="2"/>
  <c r="Y215" i="2" s="1"/>
  <c r="U215" i="2"/>
  <c r="S215" i="2"/>
  <c r="T215" i="2" s="1"/>
  <c r="G215" i="2"/>
  <c r="H215" i="2" s="1"/>
  <c r="E215" i="2"/>
  <c r="F215" i="2" s="1"/>
  <c r="C215" i="2"/>
  <c r="D215" i="2" s="1"/>
  <c r="B215" i="2"/>
  <c r="A215" i="2"/>
  <c r="BA214" i="2"/>
  <c r="AZ214" i="2"/>
  <c r="AV214" i="2"/>
  <c r="AF214" i="2"/>
  <c r="AG214" i="2" s="1"/>
  <c r="AD214" i="2"/>
  <c r="AE214" i="2" s="1"/>
  <c r="Z214" i="2"/>
  <c r="X214" i="2"/>
  <c r="Y214" i="2" s="1"/>
  <c r="U214" i="2"/>
  <c r="S214" i="2"/>
  <c r="T214" i="2" s="1"/>
  <c r="G214" i="2"/>
  <c r="H214" i="2" s="1"/>
  <c r="E214" i="2"/>
  <c r="F214" i="2" s="1"/>
  <c r="C214" i="2"/>
  <c r="D214" i="2" s="1"/>
  <c r="B214" i="2"/>
  <c r="A214" i="2"/>
  <c r="BA213" i="2"/>
  <c r="AZ213" i="2"/>
  <c r="AV213" i="2"/>
  <c r="AF213" i="2"/>
  <c r="AG213" i="2" s="1"/>
  <c r="AD213" i="2"/>
  <c r="AE213" i="2" s="1"/>
  <c r="Z213" i="2"/>
  <c r="X213" i="2"/>
  <c r="Y213" i="2" s="1"/>
  <c r="U213" i="2"/>
  <c r="S213" i="2"/>
  <c r="T213" i="2" s="1"/>
  <c r="G213" i="2"/>
  <c r="H213" i="2" s="1"/>
  <c r="E213" i="2"/>
  <c r="F213" i="2" s="1"/>
  <c r="C213" i="2"/>
  <c r="D213" i="2" s="1"/>
  <c r="B213" i="2"/>
  <c r="A213" i="2"/>
  <c r="BA212" i="2"/>
  <c r="AZ212" i="2"/>
  <c r="AV212" i="2"/>
  <c r="AF212" i="2"/>
  <c r="AG212" i="2" s="1"/>
  <c r="AD212" i="2"/>
  <c r="AE212" i="2" s="1"/>
  <c r="Z212" i="2"/>
  <c r="X212" i="2"/>
  <c r="Y212" i="2" s="1"/>
  <c r="S212" i="2"/>
  <c r="T212" i="2" s="1"/>
  <c r="G212" i="2"/>
  <c r="H212" i="2" s="1"/>
  <c r="E212" i="2"/>
  <c r="F212" i="2" s="1"/>
  <c r="C212" i="2"/>
  <c r="D212" i="2" s="1"/>
  <c r="B212" i="2"/>
  <c r="A212" i="2"/>
  <c r="BA211" i="2"/>
  <c r="AZ211" i="2"/>
  <c r="AV211" i="2"/>
  <c r="AF211" i="2"/>
  <c r="AG211" i="2" s="1"/>
  <c r="AD211" i="2"/>
  <c r="AE211" i="2" s="1"/>
  <c r="Z211" i="2"/>
  <c r="X211" i="2"/>
  <c r="Y211" i="2" s="1"/>
  <c r="U211" i="2"/>
  <c r="S211" i="2"/>
  <c r="T211" i="2" s="1"/>
  <c r="G211" i="2"/>
  <c r="H211" i="2" s="1"/>
  <c r="E211" i="2"/>
  <c r="F211" i="2" s="1"/>
  <c r="C211" i="2"/>
  <c r="D211" i="2" s="1"/>
  <c r="B211" i="2"/>
  <c r="A211" i="2"/>
  <c r="BA210" i="2"/>
  <c r="AZ210" i="2"/>
  <c r="AV210" i="2"/>
  <c r="AF210" i="2"/>
  <c r="AG210" i="2" s="1"/>
  <c r="AD210" i="2"/>
  <c r="AE210" i="2" s="1"/>
  <c r="Z210" i="2"/>
  <c r="X210" i="2"/>
  <c r="Y210" i="2" s="1"/>
  <c r="S210" i="2"/>
  <c r="T210" i="2" s="1"/>
  <c r="G210" i="2"/>
  <c r="H210" i="2" s="1"/>
  <c r="E210" i="2"/>
  <c r="F210" i="2" s="1"/>
  <c r="C210" i="2"/>
  <c r="D210" i="2" s="1"/>
  <c r="B210" i="2"/>
  <c r="A210" i="2"/>
  <c r="BA209" i="2"/>
  <c r="AZ209" i="2"/>
  <c r="AV209" i="2"/>
  <c r="AF209" i="2"/>
  <c r="AG209" i="2" s="1"/>
  <c r="AD209" i="2"/>
  <c r="AE209" i="2" s="1"/>
  <c r="Z209" i="2"/>
  <c r="X209" i="2"/>
  <c r="Y209" i="2" s="1"/>
  <c r="U209" i="2"/>
  <c r="S209" i="2"/>
  <c r="T209" i="2" s="1"/>
  <c r="G209" i="2"/>
  <c r="H209" i="2" s="1"/>
  <c r="E209" i="2"/>
  <c r="F209" i="2" s="1"/>
  <c r="C209" i="2"/>
  <c r="D209" i="2" s="1"/>
  <c r="B209" i="2"/>
  <c r="A209" i="2"/>
  <c r="BA208" i="2"/>
  <c r="AZ208" i="2"/>
  <c r="AV208" i="2"/>
  <c r="AF208" i="2"/>
  <c r="AG208" i="2" s="1"/>
  <c r="AD208" i="2"/>
  <c r="AE208" i="2" s="1"/>
  <c r="Z208" i="2"/>
  <c r="X208" i="2"/>
  <c r="Y208" i="2" s="1"/>
  <c r="U208" i="2"/>
  <c r="S208" i="2"/>
  <c r="T208" i="2" s="1"/>
  <c r="G208" i="2"/>
  <c r="H208" i="2" s="1"/>
  <c r="E208" i="2"/>
  <c r="F208" i="2" s="1"/>
  <c r="C208" i="2"/>
  <c r="D208" i="2" s="1"/>
  <c r="B208" i="2"/>
  <c r="A208" i="2"/>
  <c r="BA207" i="2"/>
  <c r="AZ207" i="2"/>
  <c r="AV207" i="2"/>
  <c r="AG207" i="2"/>
  <c r="AF207" i="2"/>
  <c r="AE207" i="2"/>
  <c r="AD207" i="2"/>
  <c r="AA207" i="2"/>
  <c r="Z207" i="2"/>
  <c r="Y207" i="2"/>
  <c r="X207" i="2"/>
  <c r="V207" i="2"/>
  <c r="AK207" i="2" s="1"/>
  <c r="U207" i="2"/>
  <c r="AJ207" i="2" s="1"/>
  <c r="T207" i="2"/>
  <c r="S207" i="2"/>
  <c r="H207" i="2"/>
  <c r="G207" i="2"/>
  <c r="O207" i="2" s="1"/>
  <c r="F207" i="2"/>
  <c r="E207" i="2"/>
  <c r="D207" i="2"/>
  <c r="C207" i="2"/>
  <c r="J207" i="2" s="1"/>
  <c r="B207" i="2"/>
  <c r="A207" i="2"/>
  <c r="BA206" i="2"/>
  <c r="AZ206" i="2"/>
  <c r="AV206" i="2"/>
  <c r="AG206" i="2"/>
  <c r="AF206" i="2"/>
  <c r="AE206" i="2"/>
  <c r="AD206" i="2"/>
  <c r="AA206" i="2"/>
  <c r="Z206" i="2"/>
  <c r="Y206" i="2"/>
  <c r="X206" i="2"/>
  <c r="T206" i="2"/>
  <c r="S206" i="2"/>
  <c r="H206" i="2"/>
  <c r="G206" i="2"/>
  <c r="O206" i="2" s="1"/>
  <c r="F206" i="2"/>
  <c r="E206" i="2"/>
  <c r="D206" i="2"/>
  <c r="C206" i="2"/>
  <c r="J206" i="2" s="1"/>
  <c r="B206" i="2"/>
  <c r="A206" i="2"/>
  <c r="BA205" i="2"/>
  <c r="AZ205" i="2"/>
  <c r="AV205" i="2"/>
  <c r="AG205" i="2"/>
  <c r="AF205" i="2"/>
  <c r="AE205" i="2"/>
  <c r="AD205" i="2"/>
  <c r="AA205" i="2"/>
  <c r="Z205" i="2"/>
  <c r="Y205" i="2"/>
  <c r="X205" i="2"/>
  <c r="V205" i="2"/>
  <c r="AK205" i="2" s="1"/>
  <c r="U205" i="2"/>
  <c r="U206" i="2" s="1"/>
  <c r="T205" i="2"/>
  <c r="S205" i="2"/>
  <c r="H205" i="2"/>
  <c r="G205" i="2"/>
  <c r="O205" i="2" s="1"/>
  <c r="F205" i="2"/>
  <c r="E205" i="2"/>
  <c r="D205" i="2"/>
  <c r="C205" i="2"/>
  <c r="J205" i="2" s="1"/>
  <c r="B205" i="2"/>
  <c r="A205" i="2"/>
  <c r="BA204" i="2"/>
  <c r="AZ204" i="2"/>
  <c r="AV204" i="2"/>
  <c r="AE204" i="2"/>
  <c r="AD204" i="2"/>
  <c r="AF204" i="2" s="1"/>
  <c r="Y204" i="2"/>
  <c r="X204" i="2"/>
  <c r="Z204" i="2" s="1"/>
  <c r="T204" i="2"/>
  <c r="S204" i="2"/>
  <c r="K204" i="2"/>
  <c r="J204" i="2"/>
  <c r="L204" i="2" s="1"/>
  <c r="M204" i="2" s="1"/>
  <c r="F204" i="2"/>
  <c r="E204" i="2"/>
  <c r="G204" i="2" s="1"/>
  <c r="D204" i="2"/>
  <c r="C204" i="2"/>
  <c r="B204" i="2"/>
  <c r="A204" i="2"/>
  <c r="BA203" i="2"/>
  <c r="AZ203" i="2"/>
  <c r="AV203" i="2"/>
  <c r="AE203" i="2"/>
  <c r="AD203" i="2"/>
  <c r="AF203" i="2" s="1"/>
  <c r="Y203" i="2"/>
  <c r="X203" i="2"/>
  <c r="Z203" i="2" s="1"/>
  <c r="T203" i="2"/>
  <c r="S203" i="2"/>
  <c r="U203" i="2" s="1"/>
  <c r="K203" i="2"/>
  <c r="J203" i="2"/>
  <c r="L203" i="2" s="1"/>
  <c r="M203" i="2" s="1"/>
  <c r="F203" i="2"/>
  <c r="E203" i="2"/>
  <c r="G203" i="2" s="1"/>
  <c r="D203" i="2"/>
  <c r="C203" i="2"/>
  <c r="B203" i="2"/>
  <c r="A203" i="2"/>
  <c r="BA202" i="2"/>
  <c r="AZ202" i="2"/>
  <c r="AV202" i="2"/>
  <c r="AE202" i="2"/>
  <c r="AD202" i="2"/>
  <c r="AF202" i="2" s="1"/>
  <c r="Y202" i="2"/>
  <c r="X202" i="2"/>
  <c r="Z202" i="2" s="1"/>
  <c r="T202" i="2"/>
  <c r="S202" i="2"/>
  <c r="U202" i="2" s="1"/>
  <c r="K202" i="2"/>
  <c r="J202" i="2"/>
  <c r="L202" i="2" s="1"/>
  <c r="M202" i="2" s="1"/>
  <c r="H202" i="2"/>
  <c r="F202" i="2"/>
  <c r="E202" i="2"/>
  <c r="G202" i="2" s="1"/>
  <c r="O202" i="2" s="1"/>
  <c r="D202" i="2"/>
  <c r="C202" i="2"/>
  <c r="B202" i="2"/>
  <c r="A202" i="2"/>
  <c r="BA201" i="2"/>
  <c r="AZ201" i="2"/>
  <c r="AV201" i="2"/>
  <c r="AG201" i="2"/>
  <c r="AE201" i="2"/>
  <c r="AD201" i="2"/>
  <c r="AF201" i="2" s="1"/>
  <c r="Y201" i="2"/>
  <c r="X201" i="2"/>
  <c r="Z201" i="2" s="1"/>
  <c r="AA201" i="2" s="1"/>
  <c r="T201" i="2"/>
  <c r="S201" i="2"/>
  <c r="U201" i="2" s="1"/>
  <c r="AJ201" i="2" s="1"/>
  <c r="K201" i="2"/>
  <c r="J201" i="2"/>
  <c r="L201" i="2" s="1"/>
  <c r="M201" i="2" s="1"/>
  <c r="H201" i="2"/>
  <c r="F201" i="2"/>
  <c r="E201" i="2"/>
  <c r="G201" i="2" s="1"/>
  <c r="O201" i="2" s="1"/>
  <c r="D201" i="2"/>
  <c r="C201" i="2"/>
  <c r="B201" i="2"/>
  <c r="A201" i="2"/>
  <c r="J214" i="2" l="1"/>
  <c r="O214" i="2"/>
  <c r="AH214" i="2"/>
  <c r="J215" i="2"/>
  <c r="O215" i="2"/>
  <c r="AH215" i="2"/>
  <c r="AJ215" i="2"/>
  <c r="AJ214" i="2"/>
  <c r="V214" i="2"/>
  <c r="AA214" i="2"/>
  <c r="V215" i="2"/>
  <c r="AA215" i="2"/>
  <c r="AJ208" i="2"/>
  <c r="AJ209" i="2"/>
  <c r="J208" i="2"/>
  <c r="O208" i="2"/>
  <c r="AH208" i="2"/>
  <c r="J209" i="2"/>
  <c r="O209" i="2"/>
  <c r="AH209" i="2"/>
  <c r="J210" i="2"/>
  <c r="O210" i="2"/>
  <c r="AH210" i="2"/>
  <c r="J211" i="2"/>
  <c r="O211" i="2"/>
  <c r="AH211" i="2"/>
  <c r="J212" i="2"/>
  <c r="O212" i="2"/>
  <c r="AH212" i="2"/>
  <c r="J213" i="2"/>
  <c r="O213" i="2"/>
  <c r="AH213" i="2"/>
  <c r="U210" i="2"/>
  <c r="V208" i="2"/>
  <c r="AJ211" i="2"/>
  <c r="U212" i="2"/>
  <c r="AJ213" i="2"/>
  <c r="AA208" i="2"/>
  <c r="V209" i="2"/>
  <c r="AA209" i="2"/>
  <c r="AA210" i="2"/>
  <c r="V211" i="2"/>
  <c r="AA211" i="2"/>
  <c r="AA212" i="2"/>
  <c r="V213" i="2"/>
  <c r="AA213" i="2"/>
  <c r="AJ202" i="2"/>
  <c r="V202" i="2"/>
  <c r="AG202" i="2"/>
  <c r="AH202" i="2"/>
  <c r="AA204" i="2"/>
  <c r="L206" i="2"/>
  <c r="M206" i="2" s="1"/>
  <c r="K206" i="2"/>
  <c r="Q206" i="2"/>
  <c r="P206" i="2"/>
  <c r="H203" i="2"/>
  <c r="O203" i="2"/>
  <c r="AJ203" i="2"/>
  <c r="V203" i="2"/>
  <c r="AG203" i="2"/>
  <c r="AH203" i="2"/>
  <c r="L205" i="2"/>
  <c r="M205" i="2" s="1"/>
  <c r="K205" i="2"/>
  <c r="Q205" i="2"/>
  <c r="AN205" i="2" s="1"/>
  <c r="P205" i="2"/>
  <c r="AJ206" i="2"/>
  <c r="V206" i="2"/>
  <c r="L207" i="2"/>
  <c r="M207" i="2" s="1"/>
  <c r="K207" i="2"/>
  <c r="Q207" i="2"/>
  <c r="P207" i="2"/>
  <c r="AN207" i="2"/>
  <c r="Q201" i="2"/>
  <c r="R201" i="2" s="1"/>
  <c r="P201" i="2"/>
  <c r="AA202" i="2"/>
  <c r="H204" i="2"/>
  <c r="O204" i="2"/>
  <c r="U204" i="2"/>
  <c r="AG204" i="2"/>
  <c r="AH204" i="2"/>
  <c r="V201" i="2"/>
  <c r="AN201" i="2"/>
  <c r="AL201" i="2"/>
  <c r="AM201" i="2" s="1"/>
  <c r="AH201" i="2"/>
  <c r="AI201" i="2" s="1"/>
  <c r="Q202" i="2"/>
  <c r="R202" i="2" s="1"/>
  <c r="P202" i="2"/>
  <c r="AA203" i="2"/>
  <c r="AH205" i="2"/>
  <c r="AI205" i="2" s="1"/>
  <c r="AL205" i="2"/>
  <c r="AH206" i="2"/>
  <c r="AI206" i="2" s="1"/>
  <c r="AH207" i="2"/>
  <c r="AI207" i="2" s="1"/>
  <c r="AL207" i="2"/>
  <c r="AJ205" i="2"/>
  <c r="AP201" i="2"/>
  <c r="AP207" i="2"/>
  <c r="AP205" i="2"/>
  <c r="AK215" i="2" l="1"/>
  <c r="P215" i="2"/>
  <c r="Q215" i="2"/>
  <c r="Q214" i="2"/>
  <c r="P214" i="2"/>
  <c r="L215" i="2"/>
  <c r="M215" i="2" s="1"/>
  <c r="K215" i="2"/>
  <c r="AK214" i="2"/>
  <c r="AI215" i="2"/>
  <c r="AI214" i="2"/>
  <c r="L214" i="2"/>
  <c r="M214" i="2" s="1"/>
  <c r="K214" i="2"/>
  <c r="V212" i="2"/>
  <c r="AJ212" i="2"/>
  <c r="AK208" i="2"/>
  <c r="Q212" i="2"/>
  <c r="P212" i="2"/>
  <c r="Q210" i="2"/>
  <c r="P210" i="2"/>
  <c r="Q208" i="2"/>
  <c r="P208" i="2"/>
  <c r="V210" i="2"/>
  <c r="AJ210" i="2"/>
  <c r="L212" i="2"/>
  <c r="M212" i="2" s="1"/>
  <c r="K212" i="2"/>
  <c r="L211" i="2"/>
  <c r="M211" i="2" s="1"/>
  <c r="K211" i="2"/>
  <c r="L210" i="2"/>
  <c r="M210" i="2" s="1"/>
  <c r="K210" i="2"/>
  <c r="L209" i="2"/>
  <c r="M209" i="2" s="1"/>
  <c r="K209" i="2"/>
  <c r="AK213" i="2"/>
  <c r="AI213" i="2"/>
  <c r="AI212" i="2"/>
  <c r="AI211" i="2"/>
  <c r="AI210" i="2"/>
  <c r="AI209" i="2"/>
  <c r="AI208" i="2"/>
  <c r="Q209" i="2"/>
  <c r="P209" i="2"/>
  <c r="AK209" i="2"/>
  <c r="Q213" i="2"/>
  <c r="P213" i="2"/>
  <c r="Q211" i="2"/>
  <c r="P211" i="2"/>
  <c r="AK211" i="2"/>
  <c r="L213" i="2"/>
  <c r="M213" i="2" s="1"/>
  <c r="K213" i="2"/>
  <c r="K208" i="2"/>
  <c r="L208" i="2"/>
  <c r="M208" i="2" s="1"/>
  <c r="AO205" i="2"/>
  <c r="AM207" i="2"/>
  <c r="AK201" i="2"/>
  <c r="Q203" i="2"/>
  <c r="P203" i="2"/>
  <c r="R206" i="2"/>
  <c r="AS206" i="2"/>
  <c r="AL206" i="2"/>
  <c r="AJ204" i="2"/>
  <c r="V204" i="2"/>
  <c r="AS202" i="2"/>
  <c r="AI203" i="2"/>
  <c r="AI202" i="2"/>
  <c r="AK202" i="2"/>
  <c r="AI204" i="2"/>
  <c r="Q204" i="2"/>
  <c r="P204" i="2"/>
  <c r="AS207" i="2"/>
  <c r="R207" i="2"/>
  <c r="AO207" i="2" s="1"/>
  <c r="AK206" i="2"/>
  <c r="R205" i="2"/>
  <c r="AS205" i="2"/>
  <c r="AK203" i="2"/>
  <c r="AL202" i="2"/>
  <c r="AM205" i="2"/>
  <c r="AO201" i="2"/>
  <c r="AS201" i="2"/>
  <c r="AW207" i="2"/>
  <c r="AW205" i="2"/>
  <c r="AQ201" i="2"/>
  <c r="AQ205" i="2"/>
  <c r="AW201" i="2"/>
  <c r="AQ207" i="2"/>
  <c r="R214" i="2" l="1"/>
  <c r="AS214" i="2"/>
  <c r="AL214" i="2"/>
  <c r="R215" i="2"/>
  <c r="AL215" i="2"/>
  <c r="AM215" i="2" s="1"/>
  <c r="AS215" i="2"/>
  <c r="AN215" i="2"/>
  <c r="R211" i="2"/>
  <c r="AL211" i="2"/>
  <c r="AM211" i="2" s="1"/>
  <c r="AN211" i="2"/>
  <c r="AS211" i="2"/>
  <c r="AK212" i="2"/>
  <c r="R209" i="2"/>
  <c r="AN209" i="2"/>
  <c r="AS209" i="2"/>
  <c r="AL209" i="2"/>
  <c r="R208" i="2"/>
  <c r="AS208" i="2"/>
  <c r="AL208" i="2"/>
  <c r="R212" i="2"/>
  <c r="AS212" i="2"/>
  <c r="AL212" i="2"/>
  <c r="R213" i="2"/>
  <c r="AS213" i="2"/>
  <c r="AL213" i="2"/>
  <c r="AM213" i="2" s="1"/>
  <c r="AN213" i="2"/>
  <c r="AK210" i="2"/>
  <c r="R210" i="2"/>
  <c r="AS210" i="2"/>
  <c r="AL210" i="2"/>
  <c r="AR207" i="2"/>
  <c r="BD201" i="2"/>
  <c r="BB201" i="2"/>
  <c r="AR205" i="2"/>
  <c r="AR201" i="2"/>
  <c r="BD205" i="2"/>
  <c r="AY205" i="2"/>
  <c r="BB205" i="2"/>
  <c r="BD207" i="2"/>
  <c r="BB207" i="2"/>
  <c r="AM202" i="2"/>
  <c r="R204" i="2"/>
  <c r="AL204" i="2"/>
  <c r="AS204" i="2"/>
  <c r="AT201" i="2"/>
  <c r="AY201" i="2" s="1"/>
  <c r="AT202" i="2"/>
  <c r="AN206" i="2"/>
  <c r="AM206" i="2"/>
  <c r="R203" i="2"/>
  <c r="AS203" i="2"/>
  <c r="AL203" i="2"/>
  <c r="AN203" i="2"/>
  <c r="AT205" i="2"/>
  <c r="AT207" i="2"/>
  <c r="AT206" i="2"/>
  <c r="AK204" i="2"/>
  <c r="AP215" i="2"/>
  <c r="AW215" i="2"/>
  <c r="AP211" i="2"/>
  <c r="AP209" i="2"/>
  <c r="AP213" i="2"/>
  <c r="AW211" i="2"/>
  <c r="AW209" i="2"/>
  <c r="AW213" i="2"/>
  <c r="AX201" i="2"/>
  <c r="AW203" i="2"/>
  <c r="AX207" i="2"/>
  <c r="AW206" i="2"/>
  <c r="AP206" i="2"/>
  <c r="AP203" i="2"/>
  <c r="AX205" i="2"/>
  <c r="BD215" i="2" l="1"/>
  <c r="BB215" i="2"/>
  <c r="AT215" i="2"/>
  <c r="AT214" i="2"/>
  <c r="AO215" i="2"/>
  <c r="AM214" i="2"/>
  <c r="AN214" i="2"/>
  <c r="BD213" i="2"/>
  <c r="BB213" i="2"/>
  <c r="BD209" i="2"/>
  <c r="BB209" i="2"/>
  <c r="BD211" i="2"/>
  <c r="BB211" i="2"/>
  <c r="AT210" i="2"/>
  <c r="AT212" i="2"/>
  <c r="AT213" i="2"/>
  <c r="AM209" i="2"/>
  <c r="AN208" i="2"/>
  <c r="AM208" i="2"/>
  <c r="AT209" i="2"/>
  <c r="AT211" i="2"/>
  <c r="AM210" i="2"/>
  <c r="AN210" i="2"/>
  <c r="AO213" i="2"/>
  <c r="AM212" i="2"/>
  <c r="AN212" i="2"/>
  <c r="AT208" i="2"/>
  <c r="AO209" i="2"/>
  <c r="AO211" i="2"/>
  <c r="BD206" i="2"/>
  <c r="BB206" i="2"/>
  <c r="BD203" i="2"/>
  <c r="BB203" i="2"/>
  <c r="BE201" i="2"/>
  <c r="BF201" i="2"/>
  <c r="BC201" i="2"/>
  <c r="BE205" i="2"/>
  <c r="BF205" i="2"/>
  <c r="BC205" i="2"/>
  <c r="AO203" i="2"/>
  <c r="AT204" i="2"/>
  <c r="AN202" i="2"/>
  <c r="AM203" i="2"/>
  <c r="AO206" i="2"/>
  <c r="AN204" i="2"/>
  <c r="AM204" i="2"/>
  <c r="AT203" i="2"/>
  <c r="AY207" i="2"/>
  <c r="AQ215" i="2"/>
  <c r="AX215" i="2"/>
  <c r="AW214" i="2"/>
  <c r="AP214" i="2"/>
  <c r="AX213" i="2"/>
  <c r="AX209" i="2"/>
  <c r="AQ213" i="2"/>
  <c r="AQ209" i="2"/>
  <c r="AX211" i="2"/>
  <c r="AQ211" i="2"/>
  <c r="AW208" i="2"/>
  <c r="AP208" i="2"/>
  <c r="AW212" i="2"/>
  <c r="AP212" i="2"/>
  <c r="AW210" i="2"/>
  <c r="AP210" i="2"/>
  <c r="AW202" i="2"/>
  <c r="AP202" i="2"/>
  <c r="AQ203" i="2"/>
  <c r="AX206" i="2"/>
  <c r="AQ206" i="2"/>
  <c r="AW204" i="2"/>
  <c r="AP204" i="2"/>
  <c r="AX203" i="2"/>
  <c r="BD214" i="2" l="1"/>
  <c r="BB214" i="2"/>
  <c r="AR215" i="2"/>
  <c r="AO214" i="2"/>
  <c r="AY214" i="2" s="1"/>
  <c r="AY215" i="2"/>
  <c r="BD210" i="2"/>
  <c r="BB210" i="2"/>
  <c r="BD212" i="2"/>
  <c r="BB212" i="2"/>
  <c r="BD208" i="2"/>
  <c r="BB208" i="2"/>
  <c r="AR211" i="2"/>
  <c r="AR209" i="2"/>
  <c r="AR213" i="2"/>
  <c r="AO210" i="2"/>
  <c r="AO212" i="2"/>
  <c r="AY212" i="2" s="1"/>
  <c r="AO208" i="2"/>
  <c r="AY211" i="2"/>
  <c r="AY209" i="2"/>
  <c r="AY213" i="2"/>
  <c r="BD204" i="2"/>
  <c r="BB204" i="2"/>
  <c r="AR206" i="2"/>
  <c r="AR203" i="2"/>
  <c r="BD202" i="2"/>
  <c r="BB202" i="2"/>
  <c r="AO204" i="2"/>
  <c r="BE207" i="2"/>
  <c r="BF207" i="2"/>
  <c r="BC207" i="2"/>
  <c r="AY203" i="2"/>
  <c r="AY206" i="2"/>
  <c r="AO202" i="2"/>
  <c r="AX214" i="2"/>
  <c r="AQ214" i="2"/>
  <c r="AX212" i="2"/>
  <c r="AQ212" i="2"/>
  <c r="AX210" i="2"/>
  <c r="AQ210" i="2"/>
  <c r="AX208" i="2"/>
  <c r="AQ208" i="2"/>
  <c r="AX202" i="2"/>
  <c r="AQ202" i="2"/>
  <c r="AX204" i="2"/>
  <c r="AQ204" i="2"/>
  <c r="AR214" i="2" l="1"/>
  <c r="BF214" i="2"/>
  <c r="BE214" i="2"/>
  <c r="BC214" i="2"/>
  <c r="BF215" i="2"/>
  <c r="BE215" i="2"/>
  <c r="BC215" i="2"/>
  <c r="AR208" i="2"/>
  <c r="AR210" i="2"/>
  <c r="AR212" i="2"/>
  <c r="BF212" i="2"/>
  <c r="BE212" i="2"/>
  <c r="BC212" i="2"/>
  <c r="BF209" i="2"/>
  <c r="BE209" i="2"/>
  <c r="BC209" i="2"/>
  <c r="BF211" i="2"/>
  <c r="BE211" i="2"/>
  <c r="BC211" i="2"/>
  <c r="AY208" i="2"/>
  <c r="AY210" i="2"/>
  <c r="BF213" i="2"/>
  <c r="BE213" i="2"/>
  <c r="BC213" i="2"/>
  <c r="AR204" i="2"/>
  <c r="AR202" i="2"/>
  <c r="BE206" i="2"/>
  <c r="BF206" i="2"/>
  <c r="BC206" i="2"/>
  <c r="BE203" i="2"/>
  <c r="BF203" i="2"/>
  <c r="BC203" i="2"/>
  <c r="AY204" i="2"/>
  <c r="AY202" i="2"/>
  <c r="BF210" i="2" l="1"/>
  <c r="BE210" i="2"/>
  <c r="BC210" i="2"/>
  <c r="BF208" i="2"/>
  <c r="BE208" i="2"/>
  <c r="BC208" i="2"/>
  <c r="BE202" i="2"/>
  <c r="BF202" i="2"/>
  <c r="BC202" i="2"/>
  <c r="BE204" i="2"/>
  <c r="BF204" i="2"/>
  <c r="BC204" i="2"/>
  <c r="S199" i="6" l="1"/>
  <c r="B199" i="6"/>
  <c r="A199" i="6"/>
  <c r="S198" i="6"/>
  <c r="E198" i="6"/>
  <c r="C198" i="6"/>
  <c r="B198" i="6"/>
  <c r="A198" i="6"/>
  <c r="S197" i="6"/>
  <c r="B197" i="6"/>
  <c r="A197" i="6"/>
  <c r="S196" i="6"/>
  <c r="E196" i="6"/>
  <c r="B196" i="6"/>
  <c r="A196" i="6"/>
  <c r="S195" i="6"/>
  <c r="B195" i="6"/>
  <c r="A195" i="6"/>
  <c r="S194" i="6"/>
  <c r="E194" i="6"/>
  <c r="B194" i="6"/>
  <c r="A194" i="6"/>
  <c r="S193" i="6"/>
  <c r="B193" i="6"/>
  <c r="A193" i="6"/>
  <c r="BA199" i="2"/>
  <c r="AZ199" i="2"/>
  <c r="AV199" i="2"/>
  <c r="AD199" i="2"/>
  <c r="AF199" i="2" s="1"/>
  <c r="AG199" i="2" s="1"/>
  <c r="X199" i="2"/>
  <c r="Z199" i="2" s="1"/>
  <c r="AA199" i="2" s="1"/>
  <c r="U199" i="2"/>
  <c r="AJ199" i="2" s="1"/>
  <c r="K199" i="6" s="1"/>
  <c r="T199" i="2"/>
  <c r="S199" i="2"/>
  <c r="G199" i="2"/>
  <c r="O199" i="2" s="1"/>
  <c r="C199" i="6" s="1"/>
  <c r="F199" i="2"/>
  <c r="E199" i="2"/>
  <c r="D199" i="2"/>
  <c r="C199" i="2"/>
  <c r="J199" i="2" s="1"/>
  <c r="B199" i="2"/>
  <c r="A199" i="2"/>
  <c r="BA198" i="2"/>
  <c r="AZ198" i="2"/>
  <c r="AV198" i="2"/>
  <c r="AG198" i="2"/>
  <c r="AF198" i="2"/>
  <c r="AE198" i="2"/>
  <c r="AD198" i="2"/>
  <c r="AA198" i="2"/>
  <c r="Z198" i="2"/>
  <c r="Y198" i="2"/>
  <c r="F198" i="6" s="1"/>
  <c r="X198" i="2"/>
  <c r="T198" i="2"/>
  <c r="S198" i="2"/>
  <c r="H198" i="2"/>
  <c r="G198" i="2"/>
  <c r="O198" i="2" s="1"/>
  <c r="F198" i="2"/>
  <c r="E198" i="2"/>
  <c r="D198" i="2"/>
  <c r="C198" i="2"/>
  <c r="J198" i="2" s="1"/>
  <c r="B198" i="2"/>
  <c r="A198" i="2"/>
  <c r="BA197" i="2"/>
  <c r="AZ197" i="2"/>
  <c r="AV197" i="2"/>
  <c r="AD197" i="2"/>
  <c r="AF197" i="2" s="1"/>
  <c r="AG197" i="2" s="1"/>
  <c r="X197" i="2"/>
  <c r="E197" i="6" s="1"/>
  <c r="U197" i="2"/>
  <c r="U198" i="2" s="1"/>
  <c r="T197" i="2"/>
  <c r="S197" i="2"/>
  <c r="G197" i="2"/>
  <c r="O197" i="2" s="1"/>
  <c r="C197" i="6" s="1"/>
  <c r="F197" i="2"/>
  <c r="E197" i="2"/>
  <c r="D197" i="2"/>
  <c r="C197" i="2"/>
  <c r="J197" i="2" s="1"/>
  <c r="B197" i="2"/>
  <c r="A197" i="2"/>
  <c r="BA196" i="2"/>
  <c r="AZ196" i="2"/>
  <c r="AV196" i="2"/>
  <c r="AE196" i="2"/>
  <c r="AD196" i="2"/>
  <c r="AF196" i="2" s="1"/>
  <c r="Y196" i="2"/>
  <c r="F196" i="6" s="1"/>
  <c r="X196" i="2"/>
  <c r="Z196" i="2" s="1"/>
  <c r="T196" i="2"/>
  <c r="S196" i="2"/>
  <c r="K196" i="2"/>
  <c r="J196" i="2"/>
  <c r="L196" i="2" s="1"/>
  <c r="M196" i="2" s="1"/>
  <c r="F196" i="2"/>
  <c r="E196" i="2"/>
  <c r="G196" i="2" s="1"/>
  <c r="D196" i="2"/>
  <c r="C196" i="2"/>
  <c r="B196" i="2"/>
  <c r="A196" i="2"/>
  <c r="BA195" i="2"/>
  <c r="AZ195" i="2"/>
  <c r="AV195" i="2"/>
  <c r="AD195" i="2"/>
  <c r="AF195" i="2" s="1"/>
  <c r="X195" i="2"/>
  <c r="Z195" i="2" s="1"/>
  <c r="T195" i="2"/>
  <c r="S195" i="2"/>
  <c r="U195" i="2" s="1"/>
  <c r="J195" i="2"/>
  <c r="L195" i="2" s="1"/>
  <c r="M195" i="2" s="1"/>
  <c r="F195" i="2"/>
  <c r="E195" i="2"/>
  <c r="G195" i="2" s="1"/>
  <c r="D195" i="2"/>
  <c r="C195" i="2"/>
  <c r="B195" i="2"/>
  <c r="A195" i="2"/>
  <c r="BA194" i="2"/>
  <c r="AZ194" i="2"/>
  <c r="AV194" i="2"/>
  <c r="AE194" i="2"/>
  <c r="AD194" i="2"/>
  <c r="AF194" i="2" s="1"/>
  <c r="Y194" i="2"/>
  <c r="F194" i="6" s="1"/>
  <c r="X194" i="2"/>
  <c r="Z194" i="2" s="1"/>
  <c r="T194" i="2"/>
  <c r="S194" i="2"/>
  <c r="K194" i="2"/>
  <c r="J194" i="2"/>
  <c r="L194" i="2" s="1"/>
  <c r="M194" i="2" s="1"/>
  <c r="F194" i="2"/>
  <c r="E194" i="2"/>
  <c r="G194" i="2" s="1"/>
  <c r="D194" i="2"/>
  <c r="C194" i="2"/>
  <c r="B194" i="2"/>
  <c r="A194" i="2"/>
  <c r="BA193" i="2"/>
  <c r="AZ193" i="2"/>
  <c r="AV193" i="2"/>
  <c r="AD193" i="2"/>
  <c r="AF193" i="2" s="1"/>
  <c r="X193" i="2"/>
  <c r="Z193" i="2" s="1"/>
  <c r="T193" i="2"/>
  <c r="S193" i="2"/>
  <c r="U193" i="2" s="1"/>
  <c r="J193" i="2"/>
  <c r="L193" i="2" s="1"/>
  <c r="M193" i="2" s="1"/>
  <c r="F193" i="2"/>
  <c r="E193" i="2"/>
  <c r="G193" i="2" s="1"/>
  <c r="D193" i="2"/>
  <c r="C193" i="2"/>
  <c r="B193" i="2"/>
  <c r="A193" i="2"/>
  <c r="AE193" i="2" l="1"/>
  <c r="U194" i="2"/>
  <c r="V194" i="2" s="1"/>
  <c r="K195" i="2"/>
  <c r="Y195" i="2"/>
  <c r="F195" i="6" s="1"/>
  <c r="Y197" i="2"/>
  <c r="F197" i="6" s="1"/>
  <c r="AE197" i="2"/>
  <c r="Y199" i="2"/>
  <c r="F199" i="6" s="1"/>
  <c r="AE199" i="2"/>
  <c r="E195" i="6"/>
  <c r="E199" i="6"/>
  <c r="Z197" i="2"/>
  <c r="AA197" i="2" s="1"/>
  <c r="K193" i="2"/>
  <c r="Y193" i="2"/>
  <c r="F193" i="6" s="1"/>
  <c r="AE195" i="2"/>
  <c r="H197" i="2"/>
  <c r="V197" i="2"/>
  <c r="AK197" i="2" s="1"/>
  <c r="L197" i="6" s="1"/>
  <c r="H199" i="2"/>
  <c r="V199" i="2"/>
  <c r="AK199" i="2" s="1"/>
  <c r="L199" i="6" s="1"/>
  <c r="E193" i="6"/>
  <c r="O194" i="2"/>
  <c r="C194" i="6" s="1"/>
  <c r="H194" i="2"/>
  <c r="AJ194" i="2"/>
  <c r="K194" i="6" s="1"/>
  <c r="AG194" i="2"/>
  <c r="AH194" i="2"/>
  <c r="I194" i="6" s="1"/>
  <c r="AA196" i="2"/>
  <c r="L198" i="2"/>
  <c r="M198" i="2" s="1"/>
  <c r="K198" i="2"/>
  <c r="Q198" i="2"/>
  <c r="AL198" i="2" s="1"/>
  <c r="P198" i="2"/>
  <c r="D198" i="6" s="1"/>
  <c r="AA193" i="2"/>
  <c r="H195" i="2"/>
  <c r="O195" i="2"/>
  <c r="C195" i="6" s="1"/>
  <c r="AJ195" i="2"/>
  <c r="K195" i="6" s="1"/>
  <c r="V195" i="2"/>
  <c r="AH195" i="2"/>
  <c r="I195" i="6" s="1"/>
  <c r="AG195" i="2"/>
  <c r="L197" i="2"/>
  <c r="M197" i="2" s="1"/>
  <c r="K197" i="2"/>
  <c r="Q197" i="2"/>
  <c r="P197" i="2"/>
  <c r="D197" i="6" s="1"/>
  <c r="AJ198" i="2"/>
  <c r="K198" i="6" s="1"/>
  <c r="V198" i="2"/>
  <c r="AN197" i="2"/>
  <c r="G197" i="6" s="1"/>
  <c r="L199" i="2"/>
  <c r="M199" i="2" s="1"/>
  <c r="K199" i="2"/>
  <c r="Q199" i="2"/>
  <c r="P199" i="2"/>
  <c r="D199" i="6" s="1"/>
  <c r="AN199" i="2"/>
  <c r="G199" i="6" s="1"/>
  <c r="AA194" i="2"/>
  <c r="H196" i="2"/>
  <c r="O196" i="2"/>
  <c r="C196" i="6" s="1"/>
  <c r="U196" i="2"/>
  <c r="AH196" i="2"/>
  <c r="I196" i="6" s="1"/>
  <c r="AG196" i="2"/>
  <c r="O193" i="2"/>
  <c r="C193" i="6" s="1"/>
  <c r="H193" i="2"/>
  <c r="AJ193" i="2"/>
  <c r="K193" i="6" s="1"/>
  <c r="V193" i="2"/>
  <c r="AH193" i="2"/>
  <c r="I193" i="6" s="1"/>
  <c r="AG193" i="2"/>
  <c r="AA195" i="2"/>
  <c r="AH197" i="2"/>
  <c r="AL197" i="2"/>
  <c r="AH198" i="2"/>
  <c r="AH199" i="2"/>
  <c r="AJ197" i="2"/>
  <c r="K197" i="6" s="1"/>
  <c r="AP197" i="2"/>
  <c r="AP199" i="2"/>
  <c r="M199" i="6" l="1"/>
  <c r="M197" i="6"/>
  <c r="AI199" i="2"/>
  <c r="J199" i="6" s="1"/>
  <c r="I199" i="6"/>
  <c r="AI198" i="2"/>
  <c r="J198" i="6" s="1"/>
  <c r="I198" i="6"/>
  <c r="AI197" i="2"/>
  <c r="J197" i="6" s="1"/>
  <c r="I197" i="6"/>
  <c r="AN198" i="2"/>
  <c r="G198" i="6" s="1"/>
  <c r="AM198" i="2"/>
  <c r="Q196" i="2"/>
  <c r="P196" i="2"/>
  <c r="D196" i="6" s="1"/>
  <c r="AK193" i="2"/>
  <c r="L193" i="6" s="1"/>
  <c r="Q193" i="2"/>
  <c r="P193" i="2"/>
  <c r="D193" i="6" s="1"/>
  <c r="AS199" i="2"/>
  <c r="R199" i="2"/>
  <c r="AO199" i="2" s="1"/>
  <c r="H199" i="6" s="1"/>
  <c r="AK198" i="2"/>
  <c r="L198" i="6" s="1"/>
  <c r="AS197" i="2"/>
  <c r="R197" i="2"/>
  <c r="AM197" i="2" s="1"/>
  <c r="AI195" i="2"/>
  <c r="J195" i="6" s="1"/>
  <c r="AI194" i="2"/>
  <c r="J194" i="6" s="1"/>
  <c r="AL199" i="2"/>
  <c r="AI193" i="2"/>
  <c r="J193" i="6" s="1"/>
  <c r="AJ196" i="2"/>
  <c r="K196" i="6" s="1"/>
  <c r="V196" i="2"/>
  <c r="Q195" i="2"/>
  <c r="P195" i="2"/>
  <c r="D195" i="6" s="1"/>
  <c r="AI196" i="2"/>
  <c r="J196" i="6" s="1"/>
  <c r="AO197" i="2"/>
  <c r="H197" i="6" s="1"/>
  <c r="AK195" i="2"/>
  <c r="L195" i="6" s="1"/>
  <c r="AS198" i="2"/>
  <c r="R198" i="2"/>
  <c r="AK194" i="2"/>
  <c r="L194" i="6" s="1"/>
  <c r="Q194" i="2"/>
  <c r="P194" i="2"/>
  <c r="D194" i="6" s="1"/>
  <c r="AW198" i="2"/>
  <c r="AQ197" i="2"/>
  <c r="AQ199" i="2"/>
  <c r="AP198" i="2"/>
  <c r="AW199" i="2"/>
  <c r="AW197" i="2"/>
  <c r="O197" i="6" l="1"/>
  <c r="O199" i="6"/>
  <c r="M198" i="6"/>
  <c r="N199" i="6"/>
  <c r="N197" i="6"/>
  <c r="O198" i="6"/>
  <c r="AR199" i="2"/>
  <c r="AR197" i="2"/>
  <c r="BD199" i="2"/>
  <c r="BB199" i="2"/>
  <c r="Q199" i="6" s="1"/>
  <c r="BD197" i="2"/>
  <c r="BB197" i="2"/>
  <c r="Q197" i="6" s="1"/>
  <c r="BD198" i="2"/>
  <c r="BB198" i="2"/>
  <c r="Q198" i="6" s="1"/>
  <c r="R194" i="2"/>
  <c r="AL194" i="2"/>
  <c r="AS194" i="2"/>
  <c r="R195" i="2"/>
  <c r="AS195" i="2"/>
  <c r="AL195" i="2"/>
  <c r="AN195" i="2"/>
  <c r="G195" i="6" s="1"/>
  <c r="AT199" i="2"/>
  <c r="AO198" i="2"/>
  <c r="H198" i="6" s="1"/>
  <c r="AK196" i="2"/>
  <c r="L196" i="6" s="1"/>
  <c r="AM199" i="2"/>
  <c r="AT197" i="2"/>
  <c r="AT198" i="2"/>
  <c r="AY198" i="2" s="1"/>
  <c r="R193" i="2"/>
  <c r="AL193" i="2"/>
  <c r="AM193" i="2" s="1"/>
  <c r="AS193" i="2"/>
  <c r="AN193" i="2"/>
  <c r="G193" i="6" s="1"/>
  <c r="R196" i="2"/>
  <c r="AS196" i="2"/>
  <c r="AL196" i="2"/>
  <c r="AX197" i="2"/>
  <c r="AP193" i="2"/>
  <c r="AW195" i="2"/>
  <c r="AP195" i="2"/>
  <c r="AW193" i="2"/>
  <c r="AQ198" i="2"/>
  <c r="AX199" i="2"/>
  <c r="AX198" i="2"/>
  <c r="N198" i="6" l="1"/>
  <c r="O193" i="6"/>
  <c r="M195" i="6"/>
  <c r="O195" i="6"/>
  <c r="M193" i="6"/>
  <c r="BC198" i="2"/>
  <c r="R198" i="6" s="1"/>
  <c r="P198" i="6"/>
  <c r="AR198" i="2"/>
  <c r="BD195" i="2"/>
  <c r="BB195" i="2"/>
  <c r="Q195" i="6" s="1"/>
  <c r="BD193" i="2"/>
  <c r="BB193" i="2"/>
  <c r="Q193" i="6" s="1"/>
  <c r="AN196" i="2"/>
  <c r="G196" i="6" s="1"/>
  <c r="AM196" i="2"/>
  <c r="AO195" i="2"/>
  <c r="AT194" i="2"/>
  <c r="AM195" i="2"/>
  <c r="AN194" i="2"/>
  <c r="G194" i="6" s="1"/>
  <c r="AM194" i="2"/>
  <c r="AO193" i="2"/>
  <c r="H193" i="6" s="1"/>
  <c r="AT195" i="2"/>
  <c r="AY197" i="2"/>
  <c r="P197" i="6" s="1"/>
  <c r="AT193" i="2"/>
  <c r="AT196" i="2"/>
  <c r="BE198" i="2"/>
  <c r="BF198" i="2"/>
  <c r="AY199" i="2"/>
  <c r="P199" i="6" s="1"/>
  <c r="AW196" i="2"/>
  <c r="AW194" i="2"/>
  <c r="AP196" i="2"/>
  <c r="AP194" i="2"/>
  <c r="AQ195" i="2"/>
  <c r="AX195" i="2"/>
  <c r="AX193" i="2"/>
  <c r="AQ193" i="2"/>
  <c r="N193" i="6" l="1"/>
  <c r="N195" i="6"/>
  <c r="M194" i="6"/>
  <c r="M196" i="6"/>
  <c r="O194" i="6"/>
  <c r="O196" i="6"/>
  <c r="AY195" i="2"/>
  <c r="P195" i="6" s="1"/>
  <c r="H195" i="6"/>
  <c r="BD194" i="2"/>
  <c r="BB194" i="2"/>
  <c r="Q194" i="6" s="1"/>
  <c r="AR195" i="2"/>
  <c r="BD196" i="2"/>
  <c r="BB196" i="2"/>
  <c r="Q196" i="6" s="1"/>
  <c r="AR193" i="2"/>
  <c r="BC195" i="2"/>
  <c r="R195" i="6" s="1"/>
  <c r="BE197" i="2"/>
  <c r="BF197" i="2"/>
  <c r="BC197" i="2"/>
  <c r="R197" i="6" s="1"/>
  <c r="AO194" i="2"/>
  <c r="BE199" i="2"/>
  <c r="BF199" i="2"/>
  <c r="BC199" i="2"/>
  <c r="R199" i="6" s="1"/>
  <c r="AY193" i="2"/>
  <c r="P193" i="6" s="1"/>
  <c r="AO196" i="2"/>
  <c r="AQ196" i="2"/>
  <c r="AX194" i="2"/>
  <c r="AQ194" i="2"/>
  <c r="AX196" i="2"/>
  <c r="N194" i="6" l="1"/>
  <c r="N196" i="6"/>
  <c r="AY194" i="2"/>
  <c r="P194" i="6" s="1"/>
  <c r="H194" i="6"/>
  <c r="BF195" i="2"/>
  <c r="BE195" i="2"/>
  <c r="AY196" i="2"/>
  <c r="P196" i="6" s="1"/>
  <c r="H196" i="6"/>
  <c r="AR196" i="2"/>
  <c r="AR194" i="2"/>
  <c r="BE196" i="2"/>
  <c r="BF196" i="2"/>
  <c r="BC196" i="2"/>
  <c r="R196" i="6" s="1"/>
  <c r="BE194" i="2"/>
  <c r="BF194" i="2"/>
  <c r="BC194" i="2"/>
  <c r="R194" i="6" s="1"/>
  <c r="BE193" i="2"/>
  <c r="BF193" i="2"/>
  <c r="BC193" i="2"/>
  <c r="R193" i="6" s="1"/>
  <c r="S191" i="6" l="1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191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190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189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188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187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186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185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184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183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182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181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180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179" i="6"/>
  <c r="S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177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175" i="6"/>
  <c r="BA191" i="2"/>
  <c r="AZ191" i="2"/>
  <c r="AV191" i="2"/>
  <c r="AD191" i="2"/>
  <c r="AF191" i="2" s="1"/>
  <c r="Y191" i="2"/>
  <c r="X191" i="2"/>
  <c r="Z191" i="2" s="1"/>
  <c r="S191" i="2"/>
  <c r="U191" i="2" s="1"/>
  <c r="J191" i="2"/>
  <c r="L191" i="2" s="1"/>
  <c r="M191" i="2" s="1"/>
  <c r="F191" i="2"/>
  <c r="E191" i="2"/>
  <c r="G191" i="2" s="1"/>
  <c r="H191" i="2" s="1"/>
  <c r="C191" i="2"/>
  <c r="D191" i="2" s="1"/>
  <c r="B191" i="2"/>
  <c r="A191" i="2"/>
  <c r="BA190" i="2"/>
  <c r="AZ190" i="2"/>
  <c r="AV190" i="2"/>
  <c r="AD190" i="2"/>
  <c r="AF190" i="2" s="1"/>
  <c r="AG190" i="2" s="1"/>
  <c r="Y190" i="2"/>
  <c r="X190" i="2"/>
  <c r="Z190" i="2" s="1"/>
  <c r="S190" i="2"/>
  <c r="J190" i="2"/>
  <c r="L190" i="2" s="1"/>
  <c r="M190" i="2" s="1"/>
  <c r="F190" i="2"/>
  <c r="E190" i="2"/>
  <c r="G190" i="2" s="1"/>
  <c r="H190" i="2" s="1"/>
  <c r="C190" i="2"/>
  <c r="D190" i="2" s="1"/>
  <c r="B190" i="2"/>
  <c r="A190" i="2"/>
  <c r="BA189" i="2"/>
  <c r="AZ189" i="2"/>
  <c r="AV189" i="2"/>
  <c r="AD189" i="2"/>
  <c r="AF189" i="2" s="1"/>
  <c r="Y189" i="2"/>
  <c r="X189" i="2"/>
  <c r="Z189" i="2" s="1"/>
  <c r="S189" i="2"/>
  <c r="U189" i="2" s="1"/>
  <c r="J189" i="2"/>
  <c r="L189" i="2" s="1"/>
  <c r="M189" i="2" s="1"/>
  <c r="F189" i="2"/>
  <c r="E189" i="2"/>
  <c r="G189" i="2" s="1"/>
  <c r="H189" i="2" s="1"/>
  <c r="C189" i="2"/>
  <c r="D189" i="2" s="1"/>
  <c r="B189" i="2"/>
  <c r="A189" i="2"/>
  <c r="BA188" i="2"/>
  <c r="AZ188" i="2"/>
  <c r="AV188" i="2"/>
  <c r="AD188" i="2"/>
  <c r="AF188" i="2" s="1"/>
  <c r="AG188" i="2" s="1"/>
  <c r="Y188" i="2"/>
  <c r="X188" i="2"/>
  <c r="Z188" i="2" s="1"/>
  <c r="S188" i="2"/>
  <c r="J188" i="2"/>
  <c r="L188" i="2" s="1"/>
  <c r="M188" i="2" s="1"/>
  <c r="F188" i="2"/>
  <c r="E188" i="2"/>
  <c r="G188" i="2" s="1"/>
  <c r="H188" i="2" s="1"/>
  <c r="C188" i="2"/>
  <c r="D188" i="2" s="1"/>
  <c r="B188" i="2"/>
  <c r="A188" i="2"/>
  <c r="BA187" i="2"/>
  <c r="AZ187" i="2"/>
  <c r="AV187" i="2"/>
  <c r="AD187" i="2"/>
  <c r="AF187" i="2" s="1"/>
  <c r="Y187" i="2"/>
  <c r="X187" i="2"/>
  <c r="Z187" i="2" s="1"/>
  <c r="S187" i="2"/>
  <c r="U187" i="2" s="1"/>
  <c r="G187" i="2"/>
  <c r="O187" i="2" s="1"/>
  <c r="F187" i="2"/>
  <c r="E187" i="2"/>
  <c r="C187" i="2"/>
  <c r="J187" i="2" s="1"/>
  <c r="B187" i="2"/>
  <c r="A187" i="2"/>
  <c r="BA186" i="2"/>
  <c r="AZ186" i="2"/>
  <c r="AV186" i="2"/>
  <c r="AF186" i="2"/>
  <c r="AE186" i="2"/>
  <c r="AD186" i="2"/>
  <c r="Z186" i="2"/>
  <c r="Y186" i="2"/>
  <c r="X186" i="2"/>
  <c r="U186" i="2"/>
  <c r="T186" i="2"/>
  <c r="S186" i="2"/>
  <c r="G186" i="2"/>
  <c r="O186" i="2" s="1"/>
  <c r="F186" i="2"/>
  <c r="E186" i="2"/>
  <c r="C186" i="2"/>
  <c r="J186" i="2" s="1"/>
  <c r="B186" i="2"/>
  <c r="A186" i="2"/>
  <c r="BA185" i="2"/>
  <c r="AZ185" i="2"/>
  <c r="AV185" i="2"/>
  <c r="AE185" i="2"/>
  <c r="AD185" i="2"/>
  <c r="AF185" i="2" s="1"/>
  <c r="Y185" i="2"/>
  <c r="X185" i="2"/>
  <c r="Z185" i="2" s="1"/>
  <c r="T185" i="2"/>
  <c r="S185" i="2"/>
  <c r="U185" i="2" s="1"/>
  <c r="K185" i="2"/>
  <c r="J185" i="2"/>
  <c r="L185" i="2" s="1"/>
  <c r="M185" i="2" s="1"/>
  <c r="F185" i="2"/>
  <c r="E185" i="2"/>
  <c r="G185" i="2" s="1"/>
  <c r="C185" i="2"/>
  <c r="D185" i="2" s="1"/>
  <c r="B185" i="2"/>
  <c r="A185" i="2"/>
  <c r="BA184" i="2"/>
  <c r="AZ184" i="2"/>
  <c r="AV184" i="2"/>
  <c r="AE184" i="2"/>
  <c r="AD184" i="2"/>
  <c r="AF184" i="2" s="1"/>
  <c r="Y184" i="2"/>
  <c r="X184" i="2"/>
  <c r="Z184" i="2" s="1"/>
  <c r="T184" i="2"/>
  <c r="S184" i="2"/>
  <c r="K184" i="2"/>
  <c r="J184" i="2"/>
  <c r="L184" i="2" s="1"/>
  <c r="M184" i="2" s="1"/>
  <c r="F184" i="2"/>
  <c r="E184" i="2"/>
  <c r="G184" i="2" s="1"/>
  <c r="C184" i="2"/>
  <c r="D184" i="2" s="1"/>
  <c r="B184" i="2"/>
  <c r="A184" i="2"/>
  <c r="BA183" i="2"/>
  <c r="AZ183" i="2"/>
  <c r="AV183" i="2"/>
  <c r="AE183" i="2"/>
  <c r="AD183" i="2"/>
  <c r="AF183" i="2" s="1"/>
  <c r="Y183" i="2"/>
  <c r="X183" i="2"/>
  <c r="Z183" i="2" s="1"/>
  <c r="T183" i="2"/>
  <c r="S183" i="2"/>
  <c r="U183" i="2" s="1"/>
  <c r="K183" i="2"/>
  <c r="J183" i="2"/>
  <c r="L183" i="2" s="1"/>
  <c r="M183" i="2" s="1"/>
  <c r="F183" i="2"/>
  <c r="E183" i="2"/>
  <c r="G183" i="2" s="1"/>
  <c r="C183" i="2"/>
  <c r="D183" i="2" s="1"/>
  <c r="B183" i="2"/>
  <c r="A183" i="2"/>
  <c r="BA182" i="2"/>
  <c r="AZ182" i="2"/>
  <c r="AV182" i="2"/>
  <c r="AE182" i="2"/>
  <c r="AD182" i="2"/>
  <c r="AF182" i="2" s="1"/>
  <c r="Y182" i="2"/>
  <c r="X182" i="2"/>
  <c r="Z182" i="2" s="1"/>
  <c r="T182" i="2"/>
  <c r="S182" i="2"/>
  <c r="U182" i="2" s="1"/>
  <c r="K182" i="2"/>
  <c r="J182" i="2"/>
  <c r="L182" i="2" s="1"/>
  <c r="M182" i="2" s="1"/>
  <c r="F182" i="2"/>
  <c r="E182" i="2"/>
  <c r="G182" i="2" s="1"/>
  <c r="D182" i="2"/>
  <c r="C182" i="2"/>
  <c r="B182" i="2"/>
  <c r="A182" i="2"/>
  <c r="BA181" i="2"/>
  <c r="AZ181" i="2"/>
  <c r="AV181" i="2"/>
  <c r="AE181" i="2"/>
  <c r="AD181" i="2"/>
  <c r="AF181" i="2" s="1"/>
  <c r="Y181" i="2"/>
  <c r="X181" i="2"/>
  <c r="Z181" i="2" s="1"/>
  <c r="T181" i="2"/>
  <c r="S181" i="2"/>
  <c r="U181" i="2" s="1"/>
  <c r="K181" i="2"/>
  <c r="J181" i="2"/>
  <c r="L181" i="2" s="1"/>
  <c r="M181" i="2" s="1"/>
  <c r="F181" i="2"/>
  <c r="E181" i="2"/>
  <c r="G181" i="2" s="1"/>
  <c r="D181" i="2"/>
  <c r="C181" i="2"/>
  <c r="B181" i="2"/>
  <c r="A181" i="2"/>
  <c r="BA180" i="2"/>
  <c r="AZ180" i="2"/>
  <c r="AV180" i="2"/>
  <c r="AE180" i="2"/>
  <c r="AD180" i="2"/>
  <c r="AF180" i="2" s="1"/>
  <c r="Y180" i="2"/>
  <c r="X180" i="2"/>
  <c r="Z180" i="2" s="1"/>
  <c r="T180" i="2"/>
  <c r="S180" i="2"/>
  <c r="K180" i="2"/>
  <c r="J180" i="2"/>
  <c r="L180" i="2" s="1"/>
  <c r="M180" i="2" s="1"/>
  <c r="F180" i="2"/>
  <c r="E180" i="2"/>
  <c r="G180" i="2" s="1"/>
  <c r="D180" i="2"/>
  <c r="C180" i="2"/>
  <c r="B180" i="2"/>
  <c r="A180" i="2"/>
  <c r="BA179" i="2"/>
  <c r="AZ179" i="2"/>
  <c r="AV179" i="2"/>
  <c r="AD179" i="2"/>
  <c r="AF179" i="2" s="1"/>
  <c r="Y179" i="2"/>
  <c r="X179" i="2"/>
  <c r="Z179" i="2" s="1"/>
  <c r="S179" i="2"/>
  <c r="U179" i="2" s="1"/>
  <c r="J179" i="2"/>
  <c r="L179" i="2" s="1"/>
  <c r="M179" i="2" s="1"/>
  <c r="F179" i="2"/>
  <c r="E179" i="2"/>
  <c r="G179" i="2" s="1"/>
  <c r="H179" i="2" s="1"/>
  <c r="D179" i="2"/>
  <c r="C179" i="2"/>
  <c r="B179" i="2"/>
  <c r="A179" i="2"/>
  <c r="BA178" i="2"/>
  <c r="AZ178" i="2"/>
  <c r="AV178" i="2"/>
  <c r="AE178" i="2"/>
  <c r="AD178" i="2"/>
  <c r="AF178" i="2" s="1"/>
  <c r="Y178" i="2"/>
  <c r="X178" i="2"/>
  <c r="Z178" i="2" s="1"/>
  <c r="T178" i="2"/>
  <c r="S178" i="2"/>
  <c r="K178" i="2"/>
  <c r="J178" i="2"/>
  <c r="L178" i="2" s="1"/>
  <c r="M178" i="2" s="1"/>
  <c r="F178" i="2"/>
  <c r="E178" i="2"/>
  <c r="G178" i="2" s="1"/>
  <c r="C178" i="2"/>
  <c r="D178" i="2" s="1"/>
  <c r="B178" i="2"/>
  <c r="A178" i="2"/>
  <c r="BA177" i="2"/>
  <c r="AZ177" i="2"/>
  <c r="AV177" i="2"/>
  <c r="AE177" i="2"/>
  <c r="AD177" i="2"/>
  <c r="AF177" i="2" s="1"/>
  <c r="Y177" i="2"/>
  <c r="X177" i="2"/>
  <c r="Z177" i="2" s="1"/>
  <c r="T177" i="2"/>
  <c r="S177" i="2"/>
  <c r="U177" i="2" s="1"/>
  <c r="K177" i="2"/>
  <c r="J177" i="2"/>
  <c r="L177" i="2" s="1"/>
  <c r="M177" i="2" s="1"/>
  <c r="F177" i="2"/>
  <c r="E177" i="2"/>
  <c r="G177" i="2" s="1"/>
  <c r="C177" i="2"/>
  <c r="D177" i="2" s="1"/>
  <c r="B177" i="2"/>
  <c r="A177" i="2"/>
  <c r="BA176" i="2"/>
  <c r="AZ176" i="2"/>
  <c r="AV176" i="2"/>
  <c r="AE176" i="2"/>
  <c r="AD176" i="2"/>
  <c r="AF176" i="2" s="1"/>
  <c r="Y176" i="2"/>
  <c r="X176" i="2"/>
  <c r="Z176" i="2" s="1"/>
  <c r="T176" i="2"/>
  <c r="S176" i="2"/>
  <c r="K176" i="2"/>
  <c r="J176" i="2"/>
  <c r="L176" i="2" s="1"/>
  <c r="M176" i="2" s="1"/>
  <c r="F176" i="2"/>
  <c r="E176" i="2"/>
  <c r="G176" i="2" s="1"/>
  <c r="C176" i="2"/>
  <c r="D176" i="2" s="1"/>
  <c r="B176" i="2"/>
  <c r="A176" i="2"/>
  <c r="BA175" i="2"/>
  <c r="AZ175" i="2"/>
  <c r="AV175" i="2"/>
  <c r="AE175" i="2"/>
  <c r="AD175" i="2"/>
  <c r="AF175" i="2" s="1"/>
  <c r="Y175" i="2"/>
  <c r="X175" i="2"/>
  <c r="Z175" i="2" s="1"/>
  <c r="T175" i="2"/>
  <c r="S175" i="2"/>
  <c r="U175" i="2" s="1"/>
  <c r="K175" i="2"/>
  <c r="J175" i="2"/>
  <c r="L175" i="2" s="1"/>
  <c r="M175" i="2" s="1"/>
  <c r="F175" i="2"/>
  <c r="E175" i="2"/>
  <c r="G175" i="2" s="1"/>
  <c r="C175" i="2"/>
  <c r="D175" i="2" s="1"/>
  <c r="B175" i="2"/>
  <c r="A175" i="2"/>
  <c r="Q187" i="2" l="1"/>
  <c r="R187" i="2" s="1"/>
  <c r="P187" i="2"/>
  <c r="K187" i="2"/>
  <c r="L187" i="2"/>
  <c r="M187" i="2" s="1"/>
  <c r="P186" i="2"/>
  <c r="Q186" i="2"/>
  <c r="R186" i="2" s="1"/>
  <c r="K186" i="2"/>
  <c r="L186" i="2"/>
  <c r="M186" i="2" s="1"/>
  <c r="AJ186" i="2"/>
  <c r="D186" i="2"/>
  <c r="H186" i="2"/>
  <c r="V186" i="2"/>
  <c r="AA186" i="2"/>
  <c r="AG186" i="2"/>
  <c r="D187" i="2"/>
  <c r="H187" i="2"/>
  <c r="V187" i="2"/>
  <c r="AJ187" i="2"/>
  <c r="AG187" i="2"/>
  <c r="U188" i="2"/>
  <c r="V189" i="2"/>
  <c r="AJ189" i="2"/>
  <c r="AG189" i="2"/>
  <c r="U190" i="2"/>
  <c r="V191" i="2"/>
  <c r="AJ191" i="2"/>
  <c r="AG191" i="2"/>
  <c r="AH186" i="2"/>
  <c r="AI186" i="2" s="1"/>
  <c r="T187" i="2"/>
  <c r="AE187" i="2"/>
  <c r="K188" i="2"/>
  <c r="T188" i="2"/>
  <c r="AE188" i="2"/>
  <c r="K189" i="2"/>
  <c r="T189" i="2"/>
  <c r="AE189" i="2"/>
  <c r="K190" i="2"/>
  <c r="T190" i="2"/>
  <c r="AE190" i="2"/>
  <c r="K191" i="2"/>
  <c r="T191" i="2"/>
  <c r="AE191" i="2"/>
  <c r="AA187" i="2"/>
  <c r="AH187" i="2"/>
  <c r="O188" i="2"/>
  <c r="AA188" i="2"/>
  <c r="AH188" i="2"/>
  <c r="O189" i="2"/>
  <c r="AA189" i="2"/>
  <c r="AH189" i="2"/>
  <c r="O190" i="2"/>
  <c r="AA190" i="2"/>
  <c r="AH190" i="2"/>
  <c r="O191" i="2"/>
  <c r="AA191" i="2"/>
  <c r="AH191" i="2"/>
  <c r="AA177" i="2"/>
  <c r="AA178" i="2"/>
  <c r="AA175" i="2"/>
  <c r="AA176" i="2"/>
  <c r="O175" i="2"/>
  <c r="H175" i="2"/>
  <c r="V175" i="2"/>
  <c r="AJ175" i="2"/>
  <c r="AH175" i="2"/>
  <c r="AG175" i="2"/>
  <c r="O176" i="2"/>
  <c r="H176" i="2"/>
  <c r="U176" i="2"/>
  <c r="AH176" i="2"/>
  <c r="AI176" i="2" s="1"/>
  <c r="AG176" i="2"/>
  <c r="O177" i="2"/>
  <c r="H177" i="2"/>
  <c r="V177" i="2"/>
  <c r="AJ177" i="2"/>
  <c r="AH177" i="2"/>
  <c r="AI177" i="2" s="1"/>
  <c r="AG177" i="2"/>
  <c r="O178" i="2"/>
  <c r="H178" i="2"/>
  <c r="U178" i="2"/>
  <c r="AH178" i="2"/>
  <c r="AG178" i="2"/>
  <c r="AG179" i="2"/>
  <c r="AG180" i="2"/>
  <c r="AH180" i="2"/>
  <c r="V182" i="2"/>
  <c r="AJ182" i="2"/>
  <c r="K179" i="2"/>
  <c r="T179" i="2"/>
  <c r="AE179" i="2"/>
  <c r="H181" i="2"/>
  <c r="O181" i="2"/>
  <c r="V183" i="2"/>
  <c r="AJ183" i="2"/>
  <c r="AG183" i="2"/>
  <c r="AH183" i="2"/>
  <c r="H184" i="2"/>
  <c r="O184" i="2"/>
  <c r="AA185" i="2"/>
  <c r="V179" i="2"/>
  <c r="AJ179" i="2"/>
  <c r="U180" i="2"/>
  <c r="AA181" i="2"/>
  <c r="AG182" i="2"/>
  <c r="AH182" i="2"/>
  <c r="H183" i="2"/>
  <c r="O183" i="2"/>
  <c r="AA184" i="2"/>
  <c r="O179" i="2"/>
  <c r="AA179" i="2"/>
  <c r="AH179" i="2"/>
  <c r="AI179" i="2" s="1"/>
  <c r="AA180" i="2"/>
  <c r="V181" i="2"/>
  <c r="AJ181" i="2"/>
  <c r="AG181" i="2"/>
  <c r="AH181" i="2"/>
  <c r="AA182" i="2"/>
  <c r="U184" i="2"/>
  <c r="AG184" i="2"/>
  <c r="AH184" i="2"/>
  <c r="H185" i="2"/>
  <c r="O185" i="2"/>
  <c r="H180" i="2"/>
  <c r="O180" i="2"/>
  <c r="H182" i="2"/>
  <c r="O182" i="2"/>
  <c r="AA183" i="2"/>
  <c r="V185" i="2"/>
  <c r="AJ185" i="2"/>
  <c r="AG185" i="2"/>
  <c r="AH185" i="2"/>
  <c r="AI185" i="2" s="1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173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172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171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170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169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168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167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166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BA173" i="2"/>
  <c r="AZ173" i="2"/>
  <c r="AV173" i="2"/>
  <c r="AG173" i="2"/>
  <c r="AF173" i="2"/>
  <c r="AE173" i="2"/>
  <c r="AD173" i="2"/>
  <c r="AA173" i="2"/>
  <c r="Z173" i="2"/>
  <c r="X173" i="2"/>
  <c r="Y173" i="2" s="1"/>
  <c r="V173" i="2"/>
  <c r="AK173" i="2" s="1"/>
  <c r="U173" i="2"/>
  <c r="AJ173" i="2" s="1"/>
  <c r="S173" i="2"/>
  <c r="T173" i="2" s="1"/>
  <c r="H173" i="2"/>
  <c r="G173" i="2"/>
  <c r="O173" i="2" s="1"/>
  <c r="E173" i="2"/>
  <c r="F173" i="2" s="1"/>
  <c r="D173" i="2"/>
  <c r="C173" i="2"/>
  <c r="J173" i="2" s="1"/>
  <c r="B173" i="2"/>
  <c r="A173" i="2"/>
  <c r="BA172" i="2"/>
  <c r="AZ172" i="2"/>
  <c r="AV172" i="2"/>
  <c r="AG172" i="2"/>
  <c r="AF172" i="2"/>
  <c r="AD172" i="2"/>
  <c r="AE172" i="2" s="1"/>
  <c r="AA172" i="2"/>
  <c r="Z172" i="2"/>
  <c r="X172" i="2"/>
  <c r="Y172" i="2" s="1"/>
  <c r="V172" i="2"/>
  <c r="AK172" i="2" s="1"/>
  <c r="S172" i="2"/>
  <c r="T172" i="2" s="1"/>
  <c r="H172" i="2"/>
  <c r="G172" i="2"/>
  <c r="O172" i="2" s="1"/>
  <c r="E172" i="2"/>
  <c r="F172" i="2" s="1"/>
  <c r="D172" i="2"/>
  <c r="C172" i="2"/>
  <c r="J172" i="2" s="1"/>
  <c r="B172" i="2"/>
  <c r="A172" i="2"/>
  <c r="BA171" i="2"/>
  <c r="AZ171" i="2"/>
  <c r="AV171" i="2"/>
  <c r="AG171" i="2"/>
  <c r="AF171" i="2"/>
  <c r="AD171" i="2"/>
  <c r="AE171" i="2" s="1"/>
  <c r="AA171" i="2"/>
  <c r="Z171" i="2"/>
  <c r="X171" i="2"/>
  <c r="Y171" i="2" s="1"/>
  <c r="V171" i="2"/>
  <c r="AK171" i="2" s="1"/>
  <c r="U171" i="2"/>
  <c r="U172" i="2" s="1"/>
  <c r="AJ172" i="2" s="1"/>
  <c r="S171" i="2"/>
  <c r="T171" i="2" s="1"/>
  <c r="H171" i="2"/>
  <c r="G171" i="2"/>
  <c r="O171" i="2" s="1"/>
  <c r="E171" i="2"/>
  <c r="F171" i="2" s="1"/>
  <c r="D171" i="2"/>
  <c r="C171" i="2"/>
  <c r="J171" i="2" s="1"/>
  <c r="B171" i="2"/>
  <c r="A171" i="2"/>
  <c r="BA170" i="2"/>
  <c r="AZ170" i="2"/>
  <c r="AV170" i="2"/>
  <c r="AD170" i="2"/>
  <c r="AF170" i="2" s="1"/>
  <c r="X170" i="2"/>
  <c r="Z170" i="2" s="1"/>
  <c r="AA170" i="2" s="1"/>
  <c r="S170" i="2"/>
  <c r="U170" i="2" s="1"/>
  <c r="AJ170" i="2" s="1"/>
  <c r="E170" i="2"/>
  <c r="G170" i="2" s="1"/>
  <c r="O170" i="2" s="1"/>
  <c r="D170" i="2"/>
  <c r="C170" i="2"/>
  <c r="J170" i="2" s="1"/>
  <c r="B170" i="2"/>
  <c r="A170" i="2"/>
  <c r="BA169" i="2"/>
  <c r="AZ169" i="2"/>
  <c r="AV169" i="2"/>
  <c r="AG169" i="2"/>
  <c r="AD169" i="2"/>
  <c r="AF169" i="2" s="1"/>
  <c r="AA169" i="2"/>
  <c r="X169" i="2"/>
  <c r="Z169" i="2" s="1"/>
  <c r="V169" i="2"/>
  <c r="AK169" i="2" s="1"/>
  <c r="S169" i="2"/>
  <c r="U169" i="2" s="1"/>
  <c r="AJ169" i="2" s="1"/>
  <c r="J169" i="2"/>
  <c r="L169" i="2" s="1"/>
  <c r="M169" i="2" s="1"/>
  <c r="E169" i="2"/>
  <c r="G169" i="2" s="1"/>
  <c r="O169" i="2" s="1"/>
  <c r="D169" i="2"/>
  <c r="C169" i="2"/>
  <c r="B169" i="2"/>
  <c r="A169" i="2"/>
  <c r="BA168" i="2"/>
  <c r="AZ168" i="2"/>
  <c r="AV168" i="2"/>
  <c r="AG168" i="2"/>
  <c r="AD168" i="2"/>
  <c r="AF168" i="2" s="1"/>
  <c r="AA168" i="2"/>
  <c r="X168" i="2"/>
  <c r="Z168" i="2" s="1"/>
  <c r="S168" i="2"/>
  <c r="J168" i="2"/>
  <c r="L168" i="2" s="1"/>
  <c r="M168" i="2" s="1"/>
  <c r="E168" i="2"/>
  <c r="G168" i="2" s="1"/>
  <c r="O168" i="2" s="1"/>
  <c r="D168" i="2"/>
  <c r="C168" i="2"/>
  <c r="B168" i="2"/>
  <c r="A168" i="2"/>
  <c r="BA167" i="2"/>
  <c r="AZ167" i="2"/>
  <c r="AV167" i="2"/>
  <c r="AG167" i="2"/>
  <c r="AD167" i="2"/>
  <c r="AF167" i="2" s="1"/>
  <c r="AA167" i="2"/>
  <c r="X167" i="2"/>
  <c r="Z167" i="2" s="1"/>
  <c r="V167" i="2"/>
  <c r="AK167" i="2" s="1"/>
  <c r="S167" i="2"/>
  <c r="U167" i="2" s="1"/>
  <c r="AJ167" i="2" s="1"/>
  <c r="H167" i="2"/>
  <c r="E167" i="2"/>
  <c r="G167" i="2" s="1"/>
  <c r="O167" i="2" s="1"/>
  <c r="D167" i="2"/>
  <c r="C167" i="2"/>
  <c r="J167" i="2" s="1"/>
  <c r="B167" i="2"/>
  <c r="A167" i="2"/>
  <c r="BA166" i="2"/>
  <c r="AZ166" i="2"/>
  <c r="AV166" i="2"/>
  <c r="AD166" i="2"/>
  <c r="AF166" i="2" s="1"/>
  <c r="X166" i="2"/>
  <c r="Z166" i="2" s="1"/>
  <c r="S166" i="2"/>
  <c r="M166" i="2"/>
  <c r="J166" i="2"/>
  <c r="L166" i="2" s="1"/>
  <c r="H166" i="2"/>
  <c r="E166" i="2"/>
  <c r="G166" i="2" s="1"/>
  <c r="O166" i="2" s="1"/>
  <c r="D166" i="2"/>
  <c r="C166" i="2"/>
  <c r="B166" i="2"/>
  <c r="A166" i="2"/>
  <c r="BA165" i="2"/>
  <c r="AZ165" i="2"/>
  <c r="AV165" i="2"/>
  <c r="AD165" i="2"/>
  <c r="AF165" i="2" s="1"/>
  <c r="X165" i="2"/>
  <c r="S165" i="2"/>
  <c r="O165" i="2"/>
  <c r="J165" i="2"/>
  <c r="F165" i="2"/>
  <c r="E165" i="2"/>
  <c r="G165" i="2" s="1"/>
  <c r="H165" i="2" s="1"/>
  <c r="D165" i="2"/>
  <c r="C165" i="2"/>
  <c r="B165" i="2"/>
  <c r="A165" i="2"/>
  <c r="BA164" i="2"/>
  <c r="AZ164" i="2"/>
  <c r="AV164" i="2"/>
  <c r="AE164" i="2"/>
  <c r="AD164" i="2"/>
  <c r="AF164" i="2" s="1"/>
  <c r="Y164" i="2"/>
  <c r="X164" i="2"/>
  <c r="Z164" i="2" s="1"/>
  <c r="T164" i="2"/>
  <c r="S164" i="2"/>
  <c r="K164" i="2"/>
  <c r="J164" i="2"/>
  <c r="L164" i="2" s="1"/>
  <c r="M164" i="2" s="1"/>
  <c r="F164" i="2"/>
  <c r="E164" i="2"/>
  <c r="G164" i="2" s="1"/>
  <c r="D164" i="2"/>
  <c r="C164" i="2"/>
  <c r="B164" i="2"/>
  <c r="A164" i="2"/>
  <c r="BA163" i="2"/>
  <c r="AZ163" i="2"/>
  <c r="AV163" i="2"/>
  <c r="AE163" i="2"/>
  <c r="AD163" i="2"/>
  <c r="AF163" i="2" s="1"/>
  <c r="Y163" i="2"/>
  <c r="X163" i="2"/>
  <c r="Z163" i="2" s="1"/>
  <c r="T163" i="2"/>
  <c r="S163" i="2"/>
  <c r="U163" i="2" s="1"/>
  <c r="K163" i="2"/>
  <c r="J163" i="2"/>
  <c r="L163" i="2" s="1"/>
  <c r="M163" i="2" s="1"/>
  <c r="F163" i="2"/>
  <c r="E163" i="2"/>
  <c r="G163" i="2" s="1"/>
  <c r="D163" i="2"/>
  <c r="C163" i="2"/>
  <c r="B163" i="2"/>
  <c r="A163" i="2"/>
  <c r="Q188" i="2" l="1"/>
  <c r="P188" i="2"/>
  <c r="AN187" i="2"/>
  <c r="AS187" i="2"/>
  <c r="AK186" i="2"/>
  <c r="AL186" i="2"/>
  <c r="Q191" i="2"/>
  <c r="P191" i="2"/>
  <c r="Q190" i="2"/>
  <c r="P190" i="2"/>
  <c r="V190" i="2"/>
  <c r="AJ190" i="2"/>
  <c r="V188" i="2"/>
  <c r="AJ188" i="2"/>
  <c r="Q189" i="2"/>
  <c r="P189" i="2"/>
  <c r="AI191" i="2"/>
  <c r="AI190" i="2"/>
  <c r="AI189" i="2"/>
  <c r="AI188" i="2"/>
  <c r="AI187" i="2"/>
  <c r="AK191" i="2"/>
  <c r="AK189" i="2"/>
  <c r="AL187" i="2"/>
  <c r="AM187" i="2" s="1"/>
  <c r="AK187" i="2"/>
  <c r="AS186" i="2"/>
  <c r="V184" i="2"/>
  <c r="AJ184" i="2"/>
  <c r="AK181" i="2"/>
  <c r="AI182" i="2"/>
  <c r="Q181" i="2"/>
  <c r="P181" i="2"/>
  <c r="AI180" i="2"/>
  <c r="P177" i="2"/>
  <c r="Q177" i="2"/>
  <c r="V176" i="2"/>
  <c r="AJ176" i="2"/>
  <c r="AK175" i="2"/>
  <c r="Q180" i="2"/>
  <c r="P180" i="2"/>
  <c r="AI184" i="2"/>
  <c r="V180" i="2"/>
  <c r="AJ180" i="2"/>
  <c r="AI183" i="2"/>
  <c r="V178" i="2"/>
  <c r="AJ178" i="2"/>
  <c r="AK177" i="2"/>
  <c r="AI175" i="2"/>
  <c r="Q183" i="2"/>
  <c r="P183" i="2"/>
  <c r="AK183" i="2"/>
  <c r="AK182" i="2"/>
  <c r="P176" i="2"/>
  <c r="Q176" i="2"/>
  <c r="AK185" i="2"/>
  <c r="Q182" i="2"/>
  <c r="P182" i="2"/>
  <c r="Q185" i="2"/>
  <c r="P185" i="2"/>
  <c r="AI181" i="2"/>
  <c r="Q179" i="2"/>
  <c r="P179" i="2"/>
  <c r="AK179" i="2"/>
  <c r="Q184" i="2"/>
  <c r="P184" i="2"/>
  <c r="AI178" i="2"/>
  <c r="P178" i="2"/>
  <c r="Q178" i="2"/>
  <c r="P175" i="2"/>
  <c r="Q175" i="2"/>
  <c r="O163" i="2"/>
  <c r="H163" i="2"/>
  <c r="V163" i="2"/>
  <c r="AJ163" i="2"/>
  <c r="AH163" i="2"/>
  <c r="AG163" i="2"/>
  <c r="O164" i="2"/>
  <c r="H164" i="2"/>
  <c r="AH164" i="2"/>
  <c r="AG164" i="2"/>
  <c r="AA163" i="2"/>
  <c r="AS167" i="2"/>
  <c r="AA164" i="2"/>
  <c r="Z165" i="2"/>
  <c r="Y165" i="2"/>
  <c r="Q168" i="2"/>
  <c r="R168" i="2" s="1"/>
  <c r="P168" i="2"/>
  <c r="Q169" i="2"/>
  <c r="R169" i="2" s="1"/>
  <c r="P169" i="2"/>
  <c r="Q170" i="2"/>
  <c r="P170" i="2"/>
  <c r="AL170" i="2"/>
  <c r="AH170" i="2"/>
  <c r="Q171" i="2"/>
  <c r="P171" i="2"/>
  <c r="L172" i="2"/>
  <c r="M172" i="2" s="1"/>
  <c r="K172" i="2"/>
  <c r="Q166" i="2"/>
  <c r="R166" i="2" s="1"/>
  <c r="P166" i="2"/>
  <c r="AA166" i="2"/>
  <c r="Q167" i="2"/>
  <c r="R167" i="2" s="1"/>
  <c r="P167" i="2"/>
  <c r="AL167" i="2"/>
  <c r="AM167" i="2" s="1"/>
  <c r="AH167" i="2"/>
  <c r="AI167" i="2" s="1"/>
  <c r="H168" i="2"/>
  <c r="U168" i="2"/>
  <c r="AL168" i="2"/>
  <c r="AH168" i="2"/>
  <c r="AI168" i="2" s="1"/>
  <c r="H169" i="2"/>
  <c r="AL169" i="2"/>
  <c r="AM169" i="2" s="1"/>
  <c r="AH169" i="2"/>
  <c r="AI169" i="2" s="1"/>
  <c r="H170" i="2"/>
  <c r="V170" i="2"/>
  <c r="AG170" i="2"/>
  <c r="L171" i="2"/>
  <c r="M171" i="2" s="1"/>
  <c r="K171" i="2"/>
  <c r="AL172" i="2"/>
  <c r="Q173" i="2"/>
  <c r="AN173" i="2" s="1"/>
  <c r="P173" i="2"/>
  <c r="Q165" i="2"/>
  <c r="R165" i="2" s="1"/>
  <c r="P165" i="2"/>
  <c r="L165" i="2"/>
  <c r="M165" i="2" s="1"/>
  <c r="K165" i="2"/>
  <c r="U165" i="2"/>
  <c r="T165" i="2"/>
  <c r="AH165" i="2"/>
  <c r="AL166" i="2"/>
  <c r="AH166" i="2"/>
  <c r="L170" i="2"/>
  <c r="M170" i="2" s="1"/>
  <c r="K170" i="2"/>
  <c r="L173" i="2"/>
  <c r="M173" i="2" s="1"/>
  <c r="K173" i="2"/>
  <c r="AG165" i="2"/>
  <c r="AG166" i="2"/>
  <c r="L167" i="2"/>
  <c r="M167" i="2" s="1"/>
  <c r="K167" i="2"/>
  <c r="AN171" i="2"/>
  <c r="Q172" i="2"/>
  <c r="P172" i="2"/>
  <c r="AH171" i="2"/>
  <c r="AI171" i="2" s="1"/>
  <c r="AL171" i="2"/>
  <c r="AH172" i="2"/>
  <c r="AI172" i="2" s="1"/>
  <c r="AH173" i="2"/>
  <c r="AI173" i="2" s="1"/>
  <c r="AE165" i="2"/>
  <c r="F166" i="2"/>
  <c r="K166" i="2"/>
  <c r="T166" i="2"/>
  <c r="Y166" i="2"/>
  <c r="AE166" i="2"/>
  <c r="F167" i="2"/>
  <c r="T167" i="2"/>
  <c r="Y167" i="2"/>
  <c r="AE167" i="2"/>
  <c r="F168" i="2"/>
  <c r="K168" i="2"/>
  <c r="T168" i="2"/>
  <c r="Y168" i="2"/>
  <c r="AE168" i="2"/>
  <c r="F169" i="2"/>
  <c r="K169" i="2"/>
  <c r="T169" i="2"/>
  <c r="Y169" i="2"/>
  <c r="AE169" i="2"/>
  <c r="F170" i="2"/>
  <c r="T170" i="2"/>
  <c r="Y170" i="2"/>
  <c r="AE170" i="2"/>
  <c r="AJ171" i="2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152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150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BA161" i="2"/>
  <c r="AZ161" i="2"/>
  <c r="AV161" i="2"/>
  <c r="AD161" i="2"/>
  <c r="AF161" i="2" s="1"/>
  <c r="X161" i="2"/>
  <c r="Z161" i="2" s="1"/>
  <c r="S161" i="2"/>
  <c r="U161" i="2" s="1"/>
  <c r="J161" i="2"/>
  <c r="L161" i="2" s="1"/>
  <c r="M161" i="2" s="1"/>
  <c r="E161" i="2"/>
  <c r="G161" i="2" s="1"/>
  <c r="C161" i="2"/>
  <c r="D161" i="2" s="1"/>
  <c r="B161" i="2"/>
  <c r="A161" i="2"/>
  <c r="BA160" i="2"/>
  <c r="AZ160" i="2"/>
  <c r="AV160" i="2"/>
  <c r="AD160" i="2"/>
  <c r="AF160" i="2" s="1"/>
  <c r="X160" i="2"/>
  <c r="Z160" i="2" s="1"/>
  <c r="S160" i="2"/>
  <c r="J160" i="2"/>
  <c r="L160" i="2" s="1"/>
  <c r="M160" i="2" s="1"/>
  <c r="E160" i="2"/>
  <c r="G160" i="2" s="1"/>
  <c r="C160" i="2"/>
  <c r="D160" i="2" s="1"/>
  <c r="B160" i="2"/>
  <c r="A160" i="2"/>
  <c r="BA159" i="2"/>
  <c r="AZ159" i="2"/>
  <c r="AV159" i="2"/>
  <c r="AD159" i="2"/>
  <c r="AF159" i="2" s="1"/>
  <c r="X159" i="2"/>
  <c r="Z159" i="2" s="1"/>
  <c r="S159" i="2"/>
  <c r="U159" i="2" s="1"/>
  <c r="J159" i="2"/>
  <c r="L159" i="2" s="1"/>
  <c r="M159" i="2" s="1"/>
  <c r="E159" i="2"/>
  <c r="G159" i="2" s="1"/>
  <c r="C159" i="2"/>
  <c r="D159" i="2" s="1"/>
  <c r="B159" i="2"/>
  <c r="A159" i="2"/>
  <c r="BA158" i="2"/>
  <c r="AZ158" i="2"/>
  <c r="AV158" i="2"/>
  <c r="AD158" i="2"/>
  <c r="AF158" i="2" s="1"/>
  <c r="X158" i="2"/>
  <c r="Z158" i="2" s="1"/>
  <c r="S158" i="2"/>
  <c r="J158" i="2"/>
  <c r="L158" i="2" s="1"/>
  <c r="M158" i="2" s="1"/>
  <c r="E158" i="2"/>
  <c r="G158" i="2" s="1"/>
  <c r="C158" i="2"/>
  <c r="D158" i="2" s="1"/>
  <c r="B158" i="2"/>
  <c r="A158" i="2"/>
  <c r="BA157" i="2"/>
  <c r="AZ157" i="2"/>
  <c r="AV157" i="2"/>
  <c r="AD157" i="2"/>
  <c r="X157" i="2"/>
  <c r="S157" i="2"/>
  <c r="J157" i="2"/>
  <c r="E157" i="2"/>
  <c r="D157" i="2"/>
  <c r="C157" i="2"/>
  <c r="B157" i="2"/>
  <c r="A157" i="2"/>
  <c r="BA156" i="2"/>
  <c r="AZ156" i="2"/>
  <c r="AV156" i="2"/>
  <c r="AD156" i="2"/>
  <c r="X156" i="2"/>
  <c r="S156" i="2"/>
  <c r="J156" i="2"/>
  <c r="E156" i="2"/>
  <c r="D156" i="2"/>
  <c r="C156" i="2"/>
  <c r="B156" i="2"/>
  <c r="A156" i="2"/>
  <c r="BA155" i="2"/>
  <c r="AZ155" i="2"/>
  <c r="AV155" i="2"/>
  <c r="AD155" i="2"/>
  <c r="X155" i="2"/>
  <c r="S155" i="2"/>
  <c r="J155" i="2"/>
  <c r="E155" i="2"/>
  <c r="D155" i="2"/>
  <c r="C155" i="2"/>
  <c r="B155" i="2"/>
  <c r="A155" i="2"/>
  <c r="BA154" i="2"/>
  <c r="AZ154" i="2"/>
  <c r="AV154" i="2"/>
  <c r="AD154" i="2"/>
  <c r="X154" i="2"/>
  <c r="S154" i="2"/>
  <c r="J154" i="2"/>
  <c r="E154" i="2"/>
  <c r="D154" i="2"/>
  <c r="C154" i="2"/>
  <c r="B154" i="2"/>
  <c r="A154" i="2"/>
  <c r="BA153" i="2"/>
  <c r="AZ153" i="2"/>
  <c r="AV153" i="2"/>
  <c r="AD153" i="2"/>
  <c r="X153" i="2"/>
  <c r="S153" i="2"/>
  <c r="J153" i="2"/>
  <c r="E153" i="2"/>
  <c r="D153" i="2"/>
  <c r="C153" i="2"/>
  <c r="B153" i="2"/>
  <c r="A153" i="2"/>
  <c r="BA152" i="2"/>
  <c r="AZ152" i="2"/>
  <c r="AV152" i="2"/>
  <c r="AD152" i="2"/>
  <c r="X152" i="2"/>
  <c r="S152" i="2"/>
  <c r="J152" i="2"/>
  <c r="E152" i="2"/>
  <c r="D152" i="2"/>
  <c r="C152" i="2"/>
  <c r="B152" i="2"/>
  <c r="A152" i="2"/>
  <c r="BA151" i="2"/>
  <c r="AZ151" i="2"/>
  <c r="AV151" i="2"/>
  <c r="AD151" i="2"/>
  <c r="X151" i="2"/>
  <c r="S151" i="2"/>
  <c r="J151" i="2"/>
  <c r="E151" i="2"/>
  <c r="D151" i="2"/>
  <c r="C151" i="2"/>
  <c r="B151" i="2"/>
  <c r="A151" i="2"/>
  <c r="BA150" i="2"/>
  <c r="AZ150" i="2"/>
  <c r="AV150" i="2"/>
  <c r="AD150" i="2"/>
  <c r="X150" i="2"/>
  <c r="S150" i="2"/>
  <c r="E150" i="2"/>
  <c r="C150" i="2"/>
  <c r="D150" i="2" s="1"/>
  <c r="B150" i="2"/>
  <c r="A150" i="2"/>
  <c r="BA149" i="2"/>
  <c r="AZ149" i="2"/>
  <c r="AV149" i="2"/>
  <c r="AD149" i="2"/>
  <c r="X149" i="2"/>
  <c r="S149" i="2"/>
  <c r="J149" i="2"/>
  <c r="E149" i="2"/>
  <c r="C149" i="2"/>
  <c r="D149" i="2" s="1"/>
  <c r="B149" i="2"/>
  <c r="A149" i="2"/>
  <c r="AP171" i="2"/>
  <c r="AP173" i="2"/>
  <c r="AP187" i="2"/>
  <c r="AW187" i="2"/>
  <c r="BD187" i="2" l="1"/>
  <c r="BB187" i="2"/>
  <c r="AT186" i="2"/>
  <c r="AK188" i="2"/>
  <c r="R189" i="2"/>
  <c r="AL189" i="2"/>
  <c r="AM189" i="2" s="1"/>
  <c r="AS189" i="2"/>
  <c r="AN189" i="2"/>
  <c r="AM186" i="2"/>
  <c r="AN186" i="2"/>
  <c r="AK190" i="2"/>
  <c r="R191" i="2"/>
  <c r="AL191" i="2"/>
  <c r="AM191" i="2" s="1"/>
  <c r="AS191" i="2"/>
  <c r="AN191" i="2"/>
  <c r="R188" i="2"/>
  <c r="AL188" i="2"/>
  <c r="AS188" i="2"/>
  <c r="AT187" i="2"/>
  <c r="R190" i="2"/>
  <c r="AL190" i="2"/>
  <c r="AS190" i="2"/>
  <c r="AO187" i="2"/>
  <c r="R184" i="2"/>
  <c r="AL184" i="2"/>
  <c r="AS184" i="2"/>
  <c r="R177" i="2"/>
  <c r="AS177" i="2"/>
  <c r="AL177" i="2"/>
  <c r="AM177" i="2" s="1"/>
  <c r="AN177" i="2"/>
  <c r="AK184" i="2"/>
  <c r="R175" i="2"/>
  <c r="AS175" i="2"/>
  <c r="AN175" i="2"/>
  <c r="AL175" i="2"/>
  <c r="R185" i="2"/>
  <c r="AL185" i="2"/>
  <c r="AM185" i="2" s="1"/>
  <c r="AS185" i="2"/>
  <c r="AN185" i="2"/>
  <c r="R176" i="2"/>
  <c r="AL176" i="2"/>
  <c r="AS176" i="2"/>
  <c r="AK176" i="2"/>
  <c r="R179" i="2"/>
  <c r="AL179" i="2"/>
  <c r="AM179" i="2" s="1"/>
  <c r="AN179" i="2"/>
  <c r="AS179" i="2"/>
  <c r="R183" i="2"/>
  <c r="AN183" i="2"/>
  <c r="AL183" i="2"/>
  <c r="AS183" i="2"/>
  <c r="AK178" i="2"/>
  <c r="AK180" i="2"/>
  <c r="R180" i="2"/>
  <c r="AS180" i="2"/>
  <c r="AL180" i="2"/>
  <c r="R178" i="2"/>
  <c r="AS178" i="2"/>
  <c r="AL178" i="2"/>
  <c r="R181" i="2"/>
  <c r="AN181" i="2"/>
  <c r="AS181" i="2"/>
  <c r="AL181" i="2"/>
  <c r="R182" i="2"/>
  <c r="AS182" i="2"/>
  <c r="AL182" i="2"/>
  <c r="AO173" i="2"/>
  <c r="AM171" i="2"/>
  <c r="AI165" i="2"/>
  <c r="AJ165" i="2"/>
  <c r="V165" i="2"/>
  <c r="AN172" i="2"/>
  <c r="AM172" i="2"/>
  <c r="AM168" i="2"/>
  <c r="AS165" i="2"/>
  <c r="AA165" i="2"/>
  <c r="AT167" i="2"/>
  <c r="AK163" i="2"/>
  <c r="AL173" i="2"/>
  <c r="AM173" i="2" s="1"/>
  <c r="AI166" i="2"/>
  <c r="AL165" i="2"/>
  <c r="AM165" i="2" s="1"/>
  <c r="AK170" i="2"/>
  <c r="AN169" i="2"/>
  <c r="AJ168" i="2"/>
  <c r="V168" i="2"/>
  <c r="AN167" i="2"/>
  <c r="AS169" i="2"/>
  <c r="AI164" i="2"/>
  <c r="Q164" i="2"/>
  <c r="P164" i="2"/>
  <c r="AI163" i="2"/>
  <c r="AM166" i="2"/>
  <c r="AN165" i="2"/>
  <c r="AS171" i="2"/>
  <c r="R171" i="2"/>
  <c r="AO171" i="2" s="1"/>
  <c r="R170" i="2"/>
  <c r="AM170" i="2" s="1"/>
  <c r="AS170" i="2"/>
  <c r="AS168" i="2"/>
  <c r="R172" i="2"/>
  <c r="AS172" i="2"/>
  <c r="U166" i="2"/>
  <c r="AS173" i="2"/>
  <c r="R173" i="2"/>
  <c r="AI170" i="2"/>
  <c r="AS166" i="2"/>
  <c r="U164" i="2"/>
  <c r="P163" i="2"/>
  <c r="Q163" i="2"/>
  <c r="AA158" i="2"/>
  <c r="H159" i="2"/>
  <c r="O159" i="2"/>
  <c r="AG159" i="2"/>
  <c r="AH159" i="2"/>
  <c r="V161" i="2"/>
  <c r="AJ161" i="2"/>
  <c r="H158" i="2"/>
  <c r="O158" i="2"/>
  <c r="AG158" i="2"/>
  <c r="AH158" i="2"/>
  <c r="U160" i="2"/>
  <c r="AA161" i="2"/>
  <c r="V159" i="2"/>
  <c r="AJ159" i="2"/>
  <c r="AA160" i="2"/>
  <c r="H161" i="2"/>
  <c r="O161" i="2"/>
  <c r="AG161" i="2"/>
  <c r="AH161" i="2"/>
  <c r="AI161" i="2" s="1"/>
  <c r="U158" i="2"/>
  <c r="AA159" i="2"/>
  <c r="H160" i="2"/>
  <c r="O160" i="2"/>
  <c r="AG160" i="2"/>
  <c r="AH160" i="2"/>
  <c r="AI160" i="2" s="1"/>
  <c r="F158" i="2"/>
  <c r="K158" i="2"/>
  <c r="T158" i="2"/>
  <c r="Y158" i="2"/>
  <c r="AE158" i="2"/>
  <c r="F159" i="2"/>
  <c r="K159" i="2"/>
  <c r="T159" i="2"/>
  <c r="Y159" i="2"/>
  <c r="AE159" i="2"/>
  <c r="F160" i="2"/>
  <c r="K160" i="2"/>
  <c r="T160" i="2"/>
  <c r="Y160" i="2"/>
  <c r="AE160" i="2"/>
  <c r="F161" i="2"/>
  <c r="K161" i="2"/>
  <c r="T161" i="2"/>
  <c r="Y161" i="2"/>
  <c r="AE161" i="2"/>
  <c r="U149" i="2"/>
  <c r="T149" i="2"/>
  <c r="T152" i="2"/>
  <c r="G149" i="2"/>
  <c r="F149" i="2"/>
  <c r="Z149" i="2"/>
  <c r="Y149" i="2"/>
  <c r="G154" i="2"/>
  <c r="F154" i="2"/>
  <c r="Z154" i="2"/>
  <c r="Y154" i="2"/>
  <c r="L149" i="2"/>
  <c r="M149" i="2" s="1"/>
  <c r="K149" i="2"/>
  <c r="AF149" i="2"/>
  <c r="AE149" i="2"/>
  <c r="Z150" i="2"/>
  <c r="Y150" i="2"/>
  <c r="AF152" i="2"/>
  <c r="AE152" i="2"/>
  <c r="G150" i="2"/>
  <c r="F150" i="2"/>
  <c r="L152" i="2"/>
  <c r="M152" i="2" s="1"/>
  <c r="K152" i="2"/>
  <c r="L156" i="2"/>
  <c r="M156" i="2" s="1"/>
  <c r="K156" i="2"/>
  <c r="T156" i="2"/>
  <c r="L151" i="2"/>
  <c r="M151" i="2" s="1"/>
  <c r="K151" i="2"/>
  <c r="U151" i="2"/>
  <c r="T151" i="2"/>
  <c r="Z153" i="2"/>
  <c r="Y153" i="2"/>
  <c r="AF155" i="2"/>
  <c r="AE155" i="2"/>
  <c r="J150" i="2"/>
  <c r="U150" i="2"/>
  <c r="T150" i="2"/>
  <c r="AF150" i="2"/>
  <c r="AE150" i="2"/>
  <c r="G152" i="2"/>
  <c r="F152" i="2"/>
  <c r="Z152" i="2"/>
  <c r="Y152" i="2"/>
  <c r="L154" i="2"/>
  <c r="M154" i="2" s="1"/>
  <c r="K154" i="2"/>
  <c r="T154" i="2"/>
  <c r="AF154" i="2"/>
  <c r="AE154" i="2"/>
  <c r="G156" i="2"/>
  <c r="F156" i="2"/>
  <c r="Z156" i="2"/>
  <c r="Y156" i="2"/>
  <c r="AF156" i="2"/>
  <c r="AE156" i="2"/>
  <c r="AF151" i="2"/>
  <c r="AE151" i="2"/>
  <c r="G153" i="2"/>
  <c r="F153" i="2"/>
  <c r="L155" i="2"/>
  <c r="M155" i="2" s="1"/>
  <c r="K155" i="2"/>
  <c r="U155" i="2"/>
  <c r="T155" i="2"/>
  <c r="G157" i="2"/>
  <c r="F157" i="2"/>
  <c r="Z157" i="2"/>
  <c r="Y157" i="2"/>
  <c r="G151" i="2"/>
  <c r="F151" i="2"/>
  <c r="Z151" i="2"/>
  <c r="Y151" i="2"/>
  <c r="L153" i="2"/>
  <c r="M153" i="2" s="1"/>
  <c r="K153" i="2"/>
  <c r="U153" i="2"/>
  <c r="T153" i="2"/>
  <c r="AF153" i="2"/>
  <c r="AE153" i="2"/>
  <c r="G155" i="2"/>
  <c r="F155" i="2"/>
  <c r="Z155" i="2"/>
  <c r="Y155" i="2"/>
  <c r="L157" i="2"/>
  <c r="M157" i="2" s="1"/>
  <c r="K157" i="2"/>
  <c r="U157" i="2"/>
  <c r="T157" i="2"/>
  <c r="AF157" i="2"/>
  <c r="AE157" i="2"/>
  <c r="AW169" i="2"/>
  <c r="AW171" i="2"/>
  <c r="AW173" i="2"/>
  <c r="AP172" i="2"/>
  <c r="AQ173" i="2"/>
  <c r="AW172" i="2"/>
  <c r="AW165" i="2"/>
  <c r="AP169" i="2"/>
  <c r="AW167" i="2"/>
  <c r="AP167" i="2"/>
  <c r="AP165" i="2"/>
  <c r="AQ171" i="2"/>
  <c r="AW189" i="2"/>
  <c r="AW186" i="2"/>
  <c r="AP186" i="2"/>
  <c r="AW191" i="2"/>
  <c r="AP189" i="2"/>
  <c r="AP191" i="2"/>
  <c r="AX187" i="2"/>
  <c r="AQ187" i="2"/>
  <c r="AP177" i="2"/>
  <c r="AP175" i="2"/>
  <c r="AW185" i="2"/>
  <c r="AP179" i="2"/>
  <c r="AW181" i="2"/>
  <c r="AP185" i="2"/>
  <c r="AW179" i="2"/>
  <c r="AW183" i="2"/>
  <c r="AW177" i="2"/>
  <c r="AW175" i="2"/>
  <c r="AP183" i="2"/>
  <c r="AP181" i="2"/>
  <c r="AR187" i="2" l="1"/>
  <c r="BD191" i="2"/>
  <c r="BB191" i="2"/>
  <c r="BD186" i="2"/>
  <c r="BB186" i="2"/>
  <c r="BD189" i="2"/>
  <c r="BB189" i="2"/>
  <c r="AO191" i="2"/>
  <c r="AO189" i="2"/>
  <c r="AY187" i="2"/>
  <c r="AT190" i="2"/>
  <c r="AT188" i="2"/>
  <c r="AT191" i="2"/>
  <c r="AY191" i="2" s="1"/>
  <c r="AO186" i="2"/>
  <c r="AY186" i="2" s="1"/>
  <c r="AT189" i="2"/>
  <c r="AN190" i="2"/>
  <c r="AM190" i="2"/>
  <c r="AN188" i="2"/>
  <c r="AM188" i="2"/>
  <c r="BD175" i="2"/>
  <c r="BB175" i="2"/>
  <c r="BD177" i="2"/>
  <c r="BB177" i="2"/>
  <c r="BD183" i="2"/>
  <c r="BB183" i="2"/>
  <c r="BD179" i="2"/>
  <c r="AY179" i="2"/>
  <c r="BC179" i="2" s="1"/>
  <c r="BB179" i="2"/>
  <c r="BD181" i="2"/>
  <c r="BB181" i="2"/>
  <c r="BD185" i="2"/>
  <c r="BB185" i="2"/>
  <c r="AT182" i="2"/>
  <c r="AO181" i="2"/>
  <c r="AO183" i="2"/>
  <c r="AN176" i="2"/>
  <c r="AM176" i="2"/>
  <c r="AT175" i="2"/>
  <c r="AY175" i="2" s="1"/>
  <c r="AN184" i="2"/>
  <c r="AM184" i="2"/>
  <c r="AN180" i="2"/>
  <c r="AM180" i="2"/>
  <c r="AT177" i="2"/>
  <c r="AM181" i="2"/>
  <c r="AN178" i="2"/>
  <c r="AM178" i="2"/>
  <c r="AT180" i="2"/>
  <c r="AT183" i="2"/>
  <c r="AT179" i="2"/>
  <c r="AO185" i="2"/>
  <c r="AM175" i="2"/>
  <c r="AN182" i="2"/>
  <c r="AM182" i="2"/>
  <c r="AT181" i="2"/>
  <c r="AT178" i="2"/>
  <c r="AM183" i="2"/>
  <c r="AO179" i="2"/>
  <c r="AT176" i="2"/>
  <c r="AT185" i="2"/>
  <c r="AO175" i="2"/>
  <c r="AO177" i="2"/>
  <c r="AT184" i="2"/>
  <c r="AR171" i="2"/>
  <c r="BD167" i="2"/>
  <c r="AY167" i="2"/>
  <c r="BC167" i="2" s="1"/>
  <c r="BB167" i="2"/>
  <c r="BD165" i="2"/>
  <c r="BB165" i="2"/>
  <c r="BD172" i="2"/>
  <c r="BB172" i="2"/>
  <c r="AR173" i="2"/>
  <c r="BD173" i="2"/>
  <c r="BB173" i="2"/>
  <c r="BD171" i="2"/>
  <c r="BB171" i="2"/>
  <c r="BD169" i="2"/>
  <c r="BB169" i="2"/>
  <c r="AT166" i="2"/>
  <c r="AJ166" i="2"/>
  <c r="V166" i="2"/>
  <c r="AT170" i="2"/>
  <c r="AO165" i="2"/>
  <c r="AO167" i="2"/>
  <c r="AO169" i="2"/>
  <c r="AT165" i="2"/>
  <c r="AN168" i="2"/>
  <c r="R163" i="2"/>
  <c r="AN163" i="2"/>
  <c r="AL163" i="2"/>
  <c r="AM163" i="2" s="1"/>
  <c r="AS163" i="2"/>
  <c r="AT172" i="2"/>
  <c r="R164" i="2"/>
  <c r="AS164" i="2"/>
  <c r="AL164" i="2"/>
  <c r="AK168" i="2"/>
  <c r="AN166" i="2"/>
  <c r="AN170" i="2"/>
  <c r="AO172" i="2"/>
  <c r="V164" i="2"/>
  <c r="AJ164" i="2"/>
  <c r="AT173" i="2"/>
  <c r="AT168" i="2"/>
  <c r="AT171" i="2"/>
  <c r="AT169" i="2"/>
  <c r="AK165" i="2"/>
  <c r="AK161" i="2"/>
  <c r="V160" i="2"/>
  <c r="AJ160" i="2"/>
  <c r="Q158" i="2"/>
  <c r="P158" i="2"/>
  <c r="AI159" i="2"/>
  <c r="Q159" i="2"/>
  <c r="P159" i="2"/>
  <c r="Q160" i="2"/>
  <c r="P160" i="2"/>
  <c r="V158" i="2"/>
  <c r="AJ158" i="2"/>
  <c r="AI158" i="2"/>
  <c r="Q161" i="2"/>
  <c r="P161" i="2"/>
  <c r="AK159" i="2"/>
  <c r="AA155" i="2"/>
  <c r="AG154" i="2"/>
  <c r="AH154" i="2"/>
  <c r="AI154" i="2" s="1"/>
  <c r="AH157" i="2"/>
  <c r="AG157" i="2"/>
  <c r="O155" i="2"/>
  <c r="H155" i="2"/>
  <c r="AJ153" i="2"/>
  <c r="V153" i="2"/>
  <c r="AA151" i="2"/>
  <c r="AA157" i="2"/>
  <c r="AJ155" i="2"/>
  <c r="V155" i="2"/>
  <c r="O153" i="2"/>
  <c r="H153" i="2"/>
  <c r="AH156" i="2"/>
  <c r="AG156" i="2"/>
  <c r="H156" i="2"/>
  <c r="O156" i="2"/>
  <c r="U154" i="2"/>
  <c r="AA152" i="2"/>
  <c r="AG150" i="2"/>
  <c r="AH150" i="2"/>
  <c r="AI150" i="2" s="1"/>
  <c r="AH155" i="2"/>
  <c r="AG155" i="2"/>
  <c r="AJ151" i="2"/>
  <c r="V151" i="2"/>
  <c r="U156" i="2"/>
  <c r="AG152" i="2"/>
  <c r="AH152" i="2"/>
  <c r="AI152" i="2" s="1"/>
  <c r="AG149" i="2"/>
  <c r="AH149" i="2"/>
  <c r="AA154" i="2"/>
  <c r="AA149" i="2"/>
  <c r="U152" i="2"/>
  <c r="AH151" i="2"/>
  <c r="AG151" i="2"/>
  <c r="AA156" i="2"/>
  <c r="H152" i="2"/>
  <c r="O152" i="2"/>
  <c r="AJ150" i="2"/>
  <c r="V150" i="2"/>
  <c r="AJ157" i="2"/>
  <c r="V157" i="2"/>
  <c r="AH153" i="2"/>
  <c r="AG153" i="2"/>
  <c r="O151" i="2"/>
  <c r="H151" i="2"/>
  <c r="H157" i="2"/>
  <c r="O157" i="2"/>
  <c r="L150" i="2"/>
  <c r="M150" i="2" s="1"/>
  <c r="K150" i="2"/>
  <c r="AA153" i="2"/>
  <c r="H150" i="2"/>
  <c r="O150" i="2"/>
  <c r="AA150" i="2"/>
  <c r="H154" i="2"/>
  <c r="O154" i="2"/>
  <c r="H149" i="2"/>
  <c r="O149" i="2"/>
  <c r="V149" i="2"/>
  <c r="AJ149" i="2"/>
  <c r="AX167" i="2"/>
  <c r="AQ167" i="2"/>
  <c r="AX172" i="2"/>
  <c r="AW166" i="2"/>
  <c r="AP166" i="2"/>
  <c r="AQ169" i="2"/>
  <c r="AP163" i="2"/>
  <c r="AX171" i="2"/>
  <c r="AW168" i="2"/>
  <c r="AP168" i="2"/>
  <c r="AX173" i="2"/>
  <c r="AX165" i="2"/>
  <c r="AW170" i="2"/>
  <c r="AP170" i="2"/>
  <c r="AX169" i="2"/>
  <c r="AQ165" i="2"/>
  <c r="AW163" i="2"/>
  <c r="AQ172" i="2"/>
  <c r="AX191" i="2"/>
  <c r="AW188" i="2"/>
  <c r="AP188" i="2"/>
  <c r="AQ191" i="2"/>
  <c r="AX186" i="2"/>
  <c r="AQ186" i="2"/>
  <c r="AQ189" i="2"/>
  <c r="AX189" i="2"/>
  <c r="AW190" i="2"/>
  <c r="AP190" i="2"/>
  <c r="AW180" i="2"/>
  <c r="AP180" i="2"/>
  <c r="AW178" i="2"/>
  <c r="AP178" i="2"/>
  <c r="AX179" i="2"/>
  <c r="AQ179" i="2"/>
  <c r="AQ177" i="2"/>
  <c r="AQ181" i="2"/>
  <c r="AX175" i="2"/>
  <c r="AQ185" i="2"/>
  <c r="AX181" i="2"/>
  <c r="AW182" i="2"/>
  <c r="AP182" i="2"/>
  <c r="AQ183" i="2"/>
  <c r="AW184" i="2"/>
  <c r="AP184" i="2"/>
  <c r="AX177" i="2"/>
  <c r="AX185" i="2"/>
  <c r="AW176" i="2"/>
  <c r="AP176" i="2"/>
  <c r="AX183" i="2"/>
  <c r="AQ175" i="2"/>
  <c r="O178" i="6" l="1"/>
  <c r="BD190" i="2"/>
  <c r="BB190" i="2"/>
  <c r="AR189" i="2"/>
  <c r="AR186" i="2"/>
  <c r="AR191" i="2"/>
  <c r="BD188" i="2"/>
  <c r="AY188" i="2"/>
  <c r="BB188" i="2"/>
  <c r="BE186" i="2"/>
  <c r="BF186" i="2"/>
  <c r="BC186" i="2"/>
  <c r="BF191" i="2"/>
  <c r="BE191" i="2"/>
  <c r="BC191" i="2"/>
  <c r="BF187" i="2"/>
  <c r="BE187" i="2"/>
  <c r="BC187" i="2"/>
  <c r="AO190" i="2"/>
  <c r="AY190" i="2" s="1"/>
  <c r="AY189" i="2"/>
  <c r="AO188" i="2"/>
  <c r="AR175" i="2"/>
  <c r="BD176" i="2"/>
  <c r="BB176" i="2"/>
  <c r="BD184" i="2"/>
  <c r="BB184" i="2"/>
  <c r="AR183" i="2"/>
  <c r="BD182" i="2"/>
  <c r="BB182" i="2"/>
  <c r="AR185" i="2"/>
  <c r="AR181" i="2"/>
  <c r="AR177" i="2"/>
  <c r="AR179" i="2"/>
  <c r="AY178" i="2"/>
  <c r="P178" i="6" s="1"/>
  <c r="BD178" i="2"/>
  <c r="BB178" i="2"/>
  <c r="Q178" i="6" s="1"/>
  <c r="BD180" i="2"/>
  <c r="BB180" i="2"/>
  <c r="BF175" i="2"/>
  <c r="BE175" i="2"/>
  <c r="BC175" i="2"/>
  <c r="AO176" i="2"/>
  <c r="AY176" i="2" s="1"/>
  <c r="AO184" i="2"/>
  <c r="AO182" i="2"/>
  <c r="BF179" i="2"/>
  <c r="BE179" i="2"/>
  <c r="AY183" i="2"/>
  <c r="AY177" i="2"/>
  <c r="AY185" i="2"/>
  <c r="AY181" i="2"/>
  <c r="AO178" i="2"/>
  <c r="AO180" i="2"/>
  <c r="AR172" i="2"/>
  <c r="BD163" i="2"/>
  <c r="BB163" i="2"/>
  <c r="AR165" i="2"/>
  <c r="BD170" i="2"/>
  <c r="BC170" i="2"/>
  <c r="AY170" i="2"/>
  <c r="BB170" i="2"/>
  <c r="BD168" i="2"/>
  <c r="BC168" i="2"/>
  <c r="AY168" i="2"/>
  <c r="BB168" i="2"/>
  <c r="AR169" i="2"/>
  <c r="BD166" i="2"/>
  <c r="BB166" i="2"/>
  <c r="AR167" i="2"/>
  <c r="AT163" i="2"/>
  <c r="AY163" i="2" s="1"/>
  <c r="AY165" i="2"/>
  <c r="AO170" i="2"/>
  <c r="AT164" i="2"/>
  <c r="AN164" i="2"/>
  <c r="AM164" i="2"/>
  <c r="AO168" i="2"/>
  <c r="AY172" i="2"/>
  <c r="AK164" i="2"/>
  <c r="AO163" i="2"/>
  <c r="AK166" i="2"/>
  <c r="BE167" i="2"/>
  <c r="BF167" i="2"/>
  <c r="AO166" i="2"/>
  <c r="AY169" i="2"/>
  <c r="AY171" i="2"/>
  <c r="AY173" i="2"/>
  <c r="R160" i="2"/>
  <c r="AL160" i="2"/>
  <c r="AS160" i="2"/>
  <c r="AK158" i="2"/>
  <c r="R158" i="2"/>
  <c r="AS158" i="2"/>
  <c r="AL158" i="2"/>
  <c r="R161" i="2"/>
  <c r="AN161" i="2"/>
  <c r="AL161" i="2"/>
  <c r="AM161" i="2" s="1"/>
  <c r="AS161" i="2"/>
  <c r="R159" i="2"/>
  <c r="AN159" i="2"/>
  <c r="AS159" i="2"/>
  <c r="AL159" i="2"/>
  <c r="AK160" i="2"/>
  <c r="AK149" i="2"/>
  <c r="Q154" i="2"/>
  <c r="P154" i="2"/>
  <c r="Q152" i="2"/>
  <c r="P152" i="2"/>
  <c r="AJ152" i="2"/>
  <c r="V152" i="2"/>
  <c r="AJ156" i="2"/>
  <c r="V156" i="2"/>
  <c r="Q153" i="2"/>
  <c r="P153" i="2"/>
  <c r="Q155" i="2"/>
  <c r="P155" i="2"/>
  <c r="Q151" i="2"/>
  <c r="P151" i="2"/>
  <c r="AK151" i="2"/>
  <c r="AJ154" i="2"/>
  <c r="V154" i="2"/>
  <c r="AK155" i="2"/>
  <c r="Q149" i="2"/>
  <c r="P149" i="2"/>
  <c r="Q157" i="2"/>
  <c r="P157" i="2"/>
  <c r="AK157" i="2"/>
  <c r="AK150" i="2"/>
  <c r="AI151" i="2"/>
  <c r="AI149" i="2"/>
  <c r="AI155" i="2"/>
  <c r="Q156" i="2"/>
  <c r="P156" i="2"/>
  <c r="AI156" i="2"/>
  <c r="AI157" i="2"/>
  <c r="AI153" i="2"/>
  <c r="Q150" i="2"/>
  <c r="P150" i="2"/>
  <c r="AK153" i="2"/>
  <c r="AW161" i="2"/>
  <c r="AP161" i="2"/>
  <c r="AP159" i="2"/>
  <c r="AW159" i="2"/>
  <c r="AX163" i="2"/>
  <c r="AW164" i="2"/>
  <c r="AP164" i="2"/>
  <c r="AQ163" i="2"/>
  <c r="AX166" i="2"/>
  <c r="AQ166" i="2"/>
  <c r="AX170" i="2"/>
  <c r="AQ170" i="2"/>
  <c r="AX168" i="2"/>
  <c r="AQ168" i="2"/>
  <c r="AX190" i="2"/>
  <c r="AQ190" i="2"/>
  <c r="AX188" i="2"/>
  <c r="AQ188" i="2"/>
  <c r="AX176" i="2"/>
  <c r="AQ176" i="2"/>
  <c r="AX184" i="2"/>
  <c r="AQ184" i="2"/>
  <c r="AX178" i="2"/>
  <c r="AQ178" i="2"/>
  <c r="AX182" i="2"/>
  <c r="AQ182" i="2"/>
  <c r="AX180" i="2"/>
  <c r="AQ180" i="2"/>
  <c r="AR188" i="2" l="1"/>
  <c r="AR190" i="2"/>
  <c r="BF190" i="2"/>
  <c r="BE190" i="2"/>
  <c r="BC190" i="2"/>
  <c r="BF188" i="2"/>
  <c r="BE188" i="2"/>
  <c r="BF189" i="2"/>
  <c r="BE189" i="2"/>
  <c r="BC189" i="2"/>
  <c r="BC188" i="2"/>
  <c r="AR180" i="2"/>
  <c r="AR182" i="2"/>
  <c r="AR178" i="2"/>
  <c r="AR184" i="2"/>
  <c r="AR176" i="2"/>
  <c r="BF176" i="2"/>
  <c r="BE176" i="2"/>
  <c r="BC176" i="2"/>
  <c r="BE178" i="2"/>
  <c r="BF178" i="2"/>
  <c r="AY182" i="2"/>
  <c r="BF183" i="2"/>
  <c r="BE183" i="2"/>
  <c r="BC183" i="2"/>
  <c r="BC178" i="2"/>
  <c r="R178" i="6" s="1"/>
  <c r="AY184" i="2"/>
  <c r="BF181" i="2"/>
  <c r="BE181" i="2"/>
  <c r="BC181" i="2"/>
  <c r="BF177" i="2"/>
  <c r="BE177" i="2"/>
  <c r="BC177" i="2"/>
  <c r="AY180" i="2"/>
  <c r="BF185" i="2"/>
  <c r="BE185" i="2"/>
  <c r="BC185" i="2"/>
  <c r="AR168" i="2"/>
  <c r="AR170" i="2"/>
  <c r="AR166" i="2"/>
  <c r="AR163" i="2"/>
  <c r="AY164" i="2"/>
  <c r="BC164" i="2" s="1"/>
  <c r="BD164" i="2"/>
  <c r="BB164" i="2"/>
  <c r="BF163" i="2"/>
  <c r="BE163" i="2"/>
  <c r="BC163" i="2"/>
  <c r="BE171" i="2"/>
  <c r="BF171" i="2"/>
  <c r="BC171" i="2"/>
  <c r="BE169" i="2"/>
  <c r="BF169" i="2"/>
  <c r="BC169" i="2"/>
  <c r="BE172" i="2"/>
  <c r="BF172" i="2"/>
  <c r="BC172" i="2"/>
  <c r="BE165" i="2"/>
  <c r="BF165" i="2"/>
  <c r="BC165" i="2"/>
  <c r="AY166" i="2"/>
  <c r="BE173" i="2"/>
  <c r="BF173" i="2"/>
  <c r="BC173" i="2"/>
  <c r="AO164" i="2"/>
  <c r="BE168" i="2"/>
  <c r="BF168" i="2"/>
  <c r="BE170" i="2"/>
  <c r="BF170" i="2"/>
  <c r="BD159" i="2"/>
  <c r="BB159" i="2"/>
  <c r="BD161" i="2"/>
  <c r="BB161" i="2"/>
  <c r="AT159" i="2"/>
  <c r="AT158" i="2"/>
  <c r="AN160" i="2"/>
  <c r="AM160" i="2"/>
  <c r="AO159" i="2"/>
  <c r="AO161" i="2"/>
  <c r="AM159" i="2"/>
  <c r="AT161" i="2"/>
  <c r="AN158" i="2"/>
  <c r="AM158" i="2"/>
  <c r="AT160" i="2"/>
  <c r="R155" i="2"/>
  <c r="AN155" i="2"/>
  <c r="AL155" i="2"/>
  <c r="AS155" i="2"/>
  <c r="AK156" i="2"/>
  <c r="R154" i="2"/>
  <c r="AL154" i="2"/>
  <c r="AS154" i="2"/>
  <c r="R150" i="2"/>
  <c r="AS150" i="2"/>
  <c r="AL150" i="2"/>
  <c r="R157" i="2"/>
  <c r="AL157" i="2"/>
  <c r="AM157" i="2" s="1"/>
  <c r="AS157" i="2"/>
  <c r="AN157" i="2"/>
  <c r="R156" i="2"/>
  <c r="AL156" i="2"/>
  <c r="AS156" i="2"/>
  <c r="AK154" i="2"/>
  <c r="R151" i="2"/>
  <c r="AN151" i="2"/>
  <c r="AS151" i="2"/>
  <c r="AL151" i="2"/>
  <c r="R153" i="2"/>
  <c r="AN153" i="2"/>
  <c r="AS153" i="2"/>
  <c r="AL153" i="2"/>
  <c r="R152" i="2"/>
  <c r="AL152" i="2"/>
  <c r="AS152" i="2"/>
  <c r="R149" i="2"/>
  <c r="AN149" i="2"/>
  <c r="AS149" i="2"/>
  <c r="AL149" i="2"/>
  <c r="AM149" i="2" s="1"/>
  <c r="AK152" i="2"/>
  <c r="AW160" i="2"/>
  <c r="AP160" i="2"/>
  <c r="AX161" i="2"/>
  <c r="AX159" i="2"/>
  <c r="AQ159" i="2"/>
  <c r="AW158" i="2"/>
  <c r="AP158" i="2"/>
  <c r="AQ161" i="2"/>
  <c r="AP157" i="2"/>
  <c r="AW155" i="2"/>
  <c r="AP149" i="2"/>
  <c r="AP151" i="2"/>
  <c r="AP153" i="2"/>
  <c r="AW149" i="2"/>
  <c r="AP155" i="2"/>
  <c r="AW157" i="2"/>
  <c r="AW151" i="2"/>
  <c r="AW153" i="2"/>
  <c r="AX164" i="2"/>
  <c r="AQ164" i="2"/>
  <c r="BF180" i="2" l="1"/>
  <c r="BE180" i="2"/>
  <c r="BC180" i="2"/>
  <c r="BF182" i="2"/>
  <c r="BE182" i="2"/>
  <c r="BC182" i="2"/>
  <c r="BF184" i="2"/>
  <c r="BE184" i="2"/>
  <c r="BC184" i="2"/>
  <c r="AR164" i="2"/>
  <c r="BE166" i="2"/>
  <c r="BF166" i="2"/>
  <c r="BC166" i="2"/>
  <c r="BF164" i="2"/>
  <c r="BE164" i="2"/>
  <c r="AR161" i="2"/>
  <c r="BD158" i="2"/>
  <c r="AY158" i="2"/>
  <c r="BB158" i="2"/>
  <c r="AR159" i="2"/>
  <c r="BD160" i="2"/>
  <c r="BB160" i="2"/>
  <c r="AO158" i="2"/>
  <c r="AY159" i="2"/>
  <c r="AO160" i="2"/>
  <c r="AY160" i="2" s="1"/>
  <c r="AY161" i="2"/>
  <c r="BD153" i="2"/>
  <c r="BB153" i="2"/>
  <c r="BD151" i="2"/>
  <c r="AY151" i="2"/>
  <c r="BB151" i="2"/>
  <c r="BD157" i="2"/>
  <c r="BB157" i="2"/>
  <c r="BD149" i="2"/>
  <c r="BB149" i="2"/>
  <c r="BD155" i="2"/>
  <c r="BB155" i="2"/>
  <c r="AT152" i="2"/>
  <c r="AT153" i="2"/>
  <c r="AT151" i="2"/>
  <c r="AT156" i="2"/>
  <c r="AT157" i="2"/>
  <c r="AT150" i="2"/>
  <c r="AO155" i="2"/>
  <c r="AT149" i="2"/>
  <c r="AN152" i="2"/>
  <c r="AM152" i="2"/>
  <c r="AO153" i="2"/>
  <c r="AO151" i="2"/>
  <c r="AN156" i="2"/>
  <c r="AM156" i="2"/>
  <c r="AO149" i="2"/>
  <c r="AT154" i="2"/>
  <c r="AT155" i="2"/>
  <c r="AM153" i="2"/>
  <c r="AM151" i="2"/>
  <c r="AO157" i="2"/>
  <c r="AN150" i="2"/>
  <c r="AM150" i="2"/>
  <c r="AN154" i="2"/>
  <c r="AM154" i="2"/>
  <c r="AM155" i="2"/>
  <c r="AX160" i="2"/>
  <c r="AQ160" i="2"/>
  <c r="AX158" i="2"/>
  <c r="AQ158" i="2"/>
  <c r="AX151" i="2"/>
  <c r="AQ155" i="2"/>
  <c r="AQ153" i="2"/>
  <c r="AQ149" i="2"/>
  <c r="AW154" i="2"/>
  <c r="AP154" i="2"/>
  <c r="AX149" i="2"/>
  <c r="AQ151" i="2"/>
  <c r="AQ157" i="2"/>
  <c r="AX157" i="2"/>
  <c r="AW152" i="2"/>
  <c r="AP152" i="2"/>
  <c r="AW156" i="2"/>
  <c r="AP156" i="2"/>
  <c r="AX155" i="2"/>
  <c r="AW150" i="2"/>
  <c r="AP150" i="2"/>
  <c r="AX153" i="2"/>
  <c r="AR158" i="2" l="1"/>
  <c r="AR160" i="2"/>
  <c r="BF160" i="2"/>
  <c r="BE160" i="2"/>
  <c r="BC160" i="2"/>
  <c r="BF161" i="2"/>
  <c r="BE161" i="2"/>
  <c r="BC161" i="2"/>
  <c r="BF159" i="2"/>
  <c r="BE159" i="2"/>
  <c r="BC159" i="2"/>
  <c r="BF158" i="2"/>
  <c r="BE158" i="2"/>
  <c r="BC158" i="2"/>
  <c r="BD150" i="2"/>
  <c r="AY150" i="2"/>
  <c r="BC150" i="2" s="1"/>
  <c r="BB150" i="2"/>
  <c r="BD156" i="2"/>
  <c r="BB156" i="2"/>
  <c r="BD152" i="2"/>
  <c r="BB152" i="2"/>
  <c r="AR157" i="2"/>
  <c r="AR151" i="2"/>
  <c r="BD154" i="2"/>
  <c r="AY154" i="2"/>
  <c r="BC154" i="2"/>
  <c r="BB154" i="2"/>
  <c r="AR149" i="2"/>
  <c r="AR153" i="2"/>
  <c r="AR155" i="2"/>
  <c r="BE151" i="2"/>
  <c r="BF151" i="2"/>
  <c r="AO150" i="2"/>
  <c r="AO156" i="2"/>
  <c r="AY156" i="2" s="1"/>
  <c r="AO152" i="2"/>
  <c r="AO154" i="2"/>
  <c r="AY155" i="2"/>
  <c r="AY149" i="2"/>
  <c r="AY157" i="2"/>
  <c r="BC151" i="2"/>
  <c r="AY153" i="2"/>
  <c r="AX156" i="2"/>
  <c r="AQ156" i="2"/>
  <c r="AX154" i="2"/>
  <c r="AQ154" i="2"/>
  <c r="AX150" i="2"/>
  <c r="AQ150" i="2"/>
  <c r="AX152" i="2"/>
  <c r="AQ152" i="2"/>
  <c r="AR152" i="2" l="1"/>
  <c r="AR150" i="2"/>
  <c r="AR154" i="2"/>
  <c r="AR156" i="2"/>
  <c r="BE156" i="2"/>
  <c r="BF156" i="2"/>
  <c r="BC156" i="2"/>
  <c r="BE153" i="2"/>
  <c r="BF153" i="2"/>
  <c r="BC153" i="2"/>
  <c r="BE155" i="2"/>
  <c r="BF155" i="2"/>
  <c r="BC155" i="2"/>
  <c r="BE154" i="2"/>
  <c r="BF154" i="2"/>
  <c r="AY152" i="2"/>
  <c r="BE157" i="2"/>
  <c r="BF157" i="2"/>
  <c r="BC157" i="2"/>
  <c r="BE150" i="2"/>
  <c r="BF150" i="2"/>
  <c r="BF149" i="2"/>
  <c r="BE149" i="2"/>
  <c r="BC149" i="2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S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BA147" i="2"/>
  <c r="AZ147" i="2"/>
  <c r="AV147" i="2"/>
  <c r="AD147" i="2"/>
  <c r="AF147" i="2" s="1"/>
  <c r="X147" i="2"/>
  <c r="Z147" i="2" s="1"/>
  <c r="AA147" i="2" s="1"/>
  <c r="S147" i="2"/>
  <c r="U147" i="2" s="1"/>
  <c r="M147" i="2"/>
  <c r="J147" i="2"/>
  <c r="L147" i="2" s="1"/>
  <c r="E147" i="2"/>
  <c r="G147" i="2" s="1"/>
  <c r="O147" i="2" s="1"/>
  <c r="D147" i="2"/>
  <c r="C147" i="2"/>
  <c r="B147" i="2"/>
  <c r="A147" i="2"/>
  <c r="BA146" i="2"/>
  <c r="AZ146" i="2"/>
  <c r="AV146" i="2"/>
  <c r="AD146" i="2"/>
  <c r="AF146" i="2" s="1"/>
  <c r="X146" i="2"/>
  <c r="Z146" i="2" s="1"/>
  <c r="AA146" i="2" s="1"/>
  <c r="S146" i="2"/>
  <c r="M146" i="2"/>
  <c r="J146" i="2"/>
  <c r="L146" i="2" s="1"/>
  <c r="E146" i="2"/>
  <c r="G146" i="2" s="1"/>
  <c r="O146" i="2" s="1"/>
  <c r="D146" i="2"/>
  <c r="C146" i="2"/>
  <c r="B146" i="2"/>
  <c r="A146" i="2"/>
  <c r="BA145" i="2"/>
  <c r="AZ145" i="2"/>
  <c r="AV145" i="2"/>
  <c r="AD145" i="2"/>
  <c r="AF145" i="2" s="1"/>
  <c r="X145" i="2"/>
  <c r="Z145" i="2" s="1"/>
  <c r="S145" i="2"/>
  <c r="U145" i="2" s="1"/>
  <c r="AJ145" i="2" s="1"/>
  <c r="M145" i="2"/>
  <c r="J145" i="2"/>
  <c r="L145" i="2" s="1"/>
  <c r="E145" i="2"/>
  <c r="G145" i="2" s="1"/>
  <c r="O145" i="2" s="1"/>
  <c r="D145" i="2"/>
  <c r="C145" i="2"/>
  <c r="B145" i="2"/>
  <c r="A145" i="2"/>
  <c r="BA144" i="2"/>
  <c r="AZ144" i="2"/>
  <c r="AV144" i="2"/>
  <c r="AD144" i="2"/>
  <c r="AF144" i="2" s="1"/>
  <c r="X144" i="2"/>
  <c r="Z144" i="2" s="1"/>
  <c r="S144" i="2"/>
  <c r="M144" i="2"/>
  <c r="J144" i="2"/>
  <c r="L144" i="2" s="1"/>
  <c r="E144" i="2"/>
  <c r="G144" i="2" s="1"/>
  <c r="O144" i="2" s="1"/>
  <c r="D144" i="2"/>
  <c r="C144" i="2"/>
  <c r="B144" i="2"/>
  <c r="A144" i="2"/>
  <c r="BA143" i="2"/>
  <c r="AZ143" i="2"/>
  <c r="AV143" i="2"/>
  <c r="AD143" i="2"/>
  <c r="AF143" i="2" s="1"/>
  <c r="X143" i="2"/>
  <c r="S143" i="2"/>
  <c r="J143" i="2"/>
  <c r="E143" i="2"/>
  <c r="D143" i="2"/>
  <c r="C143" i="2"/>
  <c r="B143" i="2"/>
  <c r="A143" i="2"/>
  <c r="BA142" i="2"/>
  <c r="AZ142" i="2"/>
  <c r="AV142" i="2"/>
  <c r="AD142" i="2"/>
  <c r="X142" i="2"/>
  <c r="S142" i="2"/>
  <c r="J142" i="2"/>
  <c r="E142" i="2"/>
  <c r="D142" i="2"/>
  <c r="C142" i="2"/>
  <c r="B142" i="2"/>
  <c r="A142" i="2"/>
  <c r="BA141" i="2"/>
  <c r="AZ141" i="2"/>
  <c r="AV141" i="2"/>
  <c r="AD141" i="2"/>
  <c r="X141" i="2"/>
  <c r="S141" i="2"/>
  <c r="J141" i="2"/>
  <c r="E141" i="2"/>
  <c r="D141" i="2"/>
  <c r="C141" i="2"/>
  <c r="B141" i="2"/>
  <c r="A141" i="2"/>
  <c r="BA140" i="2"/>
  <c r="AZ140" i="2"/>
  <c r="AV140" i="2"/>
  <c r="AD140" i="2"/>
  <c r="X140" i="2"/>
  <c r="S140" i="2"/>
  <c r="J140" i="2"/>
  <c r="E140" i="2"/>
  <c r="C140" i="2"/>
  <c r="D140" i="2" s="1"/>
  <c r="B140" i="2"/>
  <c r="A140" i="2"/>
  <c r="BA139" i="2"/>
  <c r="AZ139" i="2"/>
  <c r="AV139" i="2"/>
  <c r="AF139" i="2"/>
  <c r="AE139" i="2"/>
  <c r="AD139" i="2"/>
  <c r="Z139" i="2"/>
  <c r="Y139" i="2"/>
  <c r="X139" i="2"/>
  <c r="U139" i="2"/>
  <c r="T139" i="2"/>
  <c r="S139" i="2"/>
  <c r="G139" i="2"/>
  <c r="F139" i="2"/>
  <c r="E139" i="2"/>
  <c r="C139" i="2"/>
  <c r="B139" i="2"/>
  <c r="A139" i="2"/>
  <c r="BE152" i="2" l="1"/>
  <c r="BF152" i="2"/>
  <c r="BC152" i="2"/>
  <c r="J139" i="2"/>
  <c r="D139" i="2"/>
  <c r="AF141" i="2"/>
  <c r="AE141" i="2"/>
  <c r="G143" i="2"/>
  <c r="F143" i="2"/>
  <c r="AA144" i="2"/>
  <c r="AS144" i="2"/>
  <c r="AA145" i="2"/>
  <c r="AA139" i="2"/>
  <c r="U141" i="2"/>
  <c r="U142" i="2" s="1"/>
  <c r="T141" i="2"/>
  <c r="V139" i="2"/>
  <c r="AJ139" i="2"/>
  <c r="L140" i="2"/>
  <c r="M140" i="2" s="1"/>
  <c r="K140" i="2"/>
  <c r="O139" i="2"/>
  <c r="H139" i="2"/>
  <c r="AF140" i="2"/>
  <c r="AE140" i="2"/>
  <c r="L141" i="2"/>
  <c r="M141" i="2" s="1"/>
  <c r="K141" i="2"/>
  <c r="AH139" i="2"/>
  <c r="AG139" i="2"/>
  <c r="U140" i="2"/>
  <c r="T140" i="2"/>
  <c r="Z143" i="2"/>
  <c r="Y143" i="2"/>
  <c r="G142" i="2"/>
  <c r="F142" i="2"/>
  <c r="Z142" i="2"/>
  <c r="Y142" i="2"/>
  <c r="G141" i="2"/>
  <c r="F141" i="2"/>
  <c r="Z141" i="2"/>
  <c r="Y141" i="2"/>
  <c r="L143" i="2"/>
  <c r="M143" i="2" s="1"/>
  <c r="K143" i="2"/>
  <c r="U143" i="2"/>
  <c r="T143" i="2"/>
  <c r="AH143" i="2"/>
  <c r="H144" i="2"/>
  <c r="U144" i="2"/>
  <c r="AH144" i="2"/>
  <c r="H145" i="2"/>
  <c r="AN145" i="2"/>
  <c r="AH145" i="2"/>
  <c r="H146" i="2"/>
  <c r="U146" i="2"/>
  <c r="AH146" i="2"/>
  <c r="AS146" i="2"/>
  <c r="H147" i="2"/>
  <c r="AJ147" i="2"/>
  <c r="AL147" i="2"/>
  <c r="AH147" i="2"/>
  <c r="G140" i="2"/>
  <c r="F140" i="2"/>
  <c r="Z140" i="2"/>
  <c r="Y140" i="2"/>
  <c r="L142" i="2"/>
  <c r="M142" i="2" s="1"/>
  <c r="K142" i="2"/>
  <c r="T142" i="2"/>
  <c r="AF142" i="2"/>
  <c r="AE142" i="2"/>
  <c r="AG143" i="2"/>
  <c r="AG144" i="2"/>
  <c r="V145" i="2"/>
  <c r="AG145" i="2"/>
  <c r="AG146" i="2"/>
  <c r="V147" i="2"/>
  <c r="AG147" i="2"/>
  <c r="Q144" i="2"/>
  <c r="R144" i="2" s="1"/>
  <c r="P144" i="2"/>
  <c r="Q145" i="2"/>
  <c r="R145" i="2" s="1"/>
  <c r="P145" i="2"/>
  <c r="Q146" i="2"/>
  <c r="R146" i="2" s="1"/>
  <c r="P146" i="2"/>
  <c r="Q147" i="2"/>
  <c r="R147" i="2" s="1"/>
  <c r="P147" i="2"/>
  <c r="AE143" i="2"/>
  <c r="F144" i="2"/>
  <c r="K144" i="2"/>
  <c r="T144" i="2"/>
  <c r="Y144" i="2"/>
  <c r="AE144" i="2"/>
  <c r="F145" i="2"/>
  <c r="K145" i="2"/>
  <c r="T145" i="2"/>
  <c r="Y145" i="2"/>
  <c r="AE145" i="2"/>
  <c r="F146" i="2"/>
  <c r="K146" i="2"/>
  <c r="T146" i="2"/>
  <c r="Y146" i="2"/>
  <c r="AE146" i="2"/>
  <c r="F147" i="2"/>
  <c r="K147" i="2"/>
  <c r="T147" i="2"/>
  <c r="Y147" i="2"/>
  <c r="AE147" i="2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30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BA137" i="2"/>
  <c r="AZ137" i="2"/>
  <c r="AV137" i="2"/>
  <c r="AD137" i="2"/>
  <c r="X137" i="2"/>
  <c r="S137" i="2"/>
  <c r="J137" i="2"/>
  <c r="E137" i="2"/>
  <c r="C137" i="2"/>
  <c r="D137" i="2" s="1"/>
  <c r="B137" i="2"/>
  <c r="A137" i="2"/>
  <c r="BA136" i="2"/>
  <c r="AZ136" i="2"/>
  <c r="AV136" i="2"/>
  <c r="AD136" i="2"/>
  <c r="X136" i="2"/>
  <c r="S136" i="2"/>
  <c r="J136" i="2"/>
  <c r="E136" i="2"/>
  <c r="C136" i="2"/>
  <c r="D136" i="2" s="1"/>
  <c r="B136" i="2"/>
  <c r="A136" i="2"/>
  <c r="BA135" i="2"/>
  <c r="AZ135" i="2"/>
  <c r="AV135" i="2"/>
  <c r="AD135" i="2"/>
  <c r="X135" i="2"/>
  <c r="S135" i="2"/>
  <c r="J135" i="2"/>
  <c r="E135" i="2"/>
  <c r="C135" i="2"/>
  <c r="D135" i="2" s="1"/>
  <c r="B135" i="2"/>
  <c r="A135" i="2"/>
  <c r="BA134" i="2"/>
  <c r="AZ134" i="2"/>
  <c r="AV134" i="2"/>
  <c r="AD134" i="2"/>
  <c r="AE134" i="2" s="1"/>
  <c r="X134" i="2"/>
  <c r="Y134" i="2" s="1"/>
  <c r="S134" i="2"/>
  <c r="T134" i="2" s="1"/>
  <c r="J134" i="2"/>
  <c r="K134" i="2" s="1"/>
  <c r="E134" i="2"/>
  <c r="F134" i="2" s="1"/>
  <c r="C134" i="2"/>
  <c r="D134" i="2" s="1"/>
  <c r="B134" i="2"/>
  <c r="A134" i="2"/>
  <c r="BA133" i="2"/>
  <c r="AZ133" i="2"/>
  <c r="AV133" i="2"/>
  <c r="AF133" i="2"/>
  <c r="AG133" i="2" s="1"/>
  <c r="AD133" i="2"/>
  <c r="AE133" i="2" s="1"/>
  <c r="X133" i="2"/>
  <c r="Y133" i="2" s="1"/>
  <c r="U133" i="2"/>
  <c r="AJ133" i="2" s="1"/>
  <c r="S133" i="2"/>
  <c r="T133" i="2" s="1"/>
  <c r="E133" i="2"/>
  <c r="F133" i="2" s="1"/>
  <c r="C133" i="2"/>
  <c r="D133" i="2" s="1"/>
  <c r="B133" i="2"/>
  <c r="A133" i="2"/>
  <c r="BA132" i="2"/>
  <c r="AZ132" i="2"/>
  <c r="AV132" i="2"/>
  <c r="AD132" i="2"/>
  <c r="AE132" i="2" s="1"/>
  <c r="X132" i="2"/>
  <c r="S132" i="2"/>
  <c r="T132" i="2" s="1"/>
  <c r="J132" i="2"/>
  <c r="K132" i="2" s="1"/>
  <c r="E132" i="2"/>
  <c r="C132" i="2"/>
  <c r="D132" i="2" s="1"/>
  <c r="B132" i="2"/>
  <c r="A132" i="2"/>
  <c r="BA131" i="2"/>
  <c r="AZ131" i="2"/>
  <c r="AV131" i="2"/>
  <c r="AD131" i="2"/>
  <c r="AE131" i="2" s="1"/>
  <c r="Z131" i="2"/>
  <c r="X131" i="2"/>
  <c r="Y131" i="2" s="1"/>
  <c r="S131" i="2"/>
  <c r="T131" i="2" s="1"/>
  <c r="E131" i="2"/>
  <c r="C131" i="2"/>
  <c r="J131" i="2" s="1"/>
  <c r="K131" i="2" s="1"/>
  <c r="B131" i="2"/>
  <c r="A131" i="2"/>
  <c r="BA130" i="2"/>
  <c r="AZ130" i="2"/>
  <c r="AV130" i="2"/>
  <c r="AD130" i="2"/>
  <c r="X130" i="2"/>
  <c r="Y130" i="2" s="1"/>
  <c r="S130" i="2"/>
  <c r="T130" i="2" s="1"/>
  <c r="E130" i="2"/>
  <c r="F130" i="2" s="1"/>
  <c r="C130" i="2"/>
  <c r="D130" i="2" s="1"/>
  <c r="B130" i="2"/>
  <c r="A130" i="2"/>
  <c r="BA129" i="2"/>
  <c r="AZ129" i="2"/>
  <c r="AV129" i="2"/>
  <c r="AF129" i="2"/>
  <c r="AG129" i="2" s="1"/>
  <c r="AD129" i="2"/>
  <c r="AE129" i="2" s="1"/>
  <c r="Z129" i="2"/>
  <c r="X129" i="2"/>
  <c r="Y129" i="2" s="1"/>
  <c r="U129" i="2"/>
  <c r="V129" i="2" s="1"/>
  <c r="AK129" i="2" s="1"/>
  <c r="S129" i="2"/>
  <c r="T129" i="2" s="1"/>
  <c r="H129" i="2"/>
  <c r="G129" i="2"/>
  <c r="O129" i="2" s="1"/>
  <c r="P129" i="2" s="1"/>
  <c r="E129" i="2"/>
  <c r="F129" i="2" s="1"/>
  <c r="C129" i="2"/>
  <c r="J129" i="2" s="1"/>
  <c r="K129" i="2" s="1"/>
  <c r="B129" i="2"/>
  <c r="A129" i="2"/>
  <c r="AP145" i="2"/>
  <c r="AJ142" i="2" l="1"/>
  <c r="V142" i="2"/>
  <c r="AS147" i="2"/>
  <c r="AI146" i="2"/>
  <c r="AI145" i="2"/>
  <c r="AI144" i="2"/>
  <c r="AJ143" i="2"/>
  <c r="V143" i="2"/>
  <c r="AA141" i="2"/>
  <c r="AA142" i="2"/>
  <c r="Q139" i="2"/>
  <c r="P139" i="2"/>
  <c r="AK139" i="2"/>
  <c r="AT144" i="2"/>
  <c r="AA140" i="2"/>
  <c r="AI147" i="2"/>
  <c r="AL146" i="2"/>
  <c r="AL145" i="2"/>
  <c r="AM145" i="2" s="1"/>
  <c r="AL144" i="2"/>
  <c r="AA143" i="2"/>
  <c r="AI143" i="2" s="1"/>
  <c r="AI139" i="2"/>
  <c r="AH141" i="2"/>
  <c r="AI141" i="2" s="1"/>
  <c r="AG141" i="2"/>
  <c r="AM147" i="2"/>
  <c r="AJ146" i="2"/>
  <c r="V146" i="2"/>
  <c r="AO145" i="2"/>
  <c r="AJ144" i="2"/>
  <c r="V144" i="2"/>
  <c r="H141" i="2"/>
  <c r="O141" i="2"/>
  <c r="O142" i="2"/>
  <c r="H142" i="2"/>
  <c r="AH140" i="2"/>
  <c r="AG140" i="2"/>
  <c r="AS145" i="2"/>
  <c r="AK147" i="2"/>
  <c r="AK145" i="2"/>
  <c r="AH142" i="2"/>
  <c r="AG142" i="2"/>
  <c r="O140" i="2"/>
  <c r="H140" i="2"/>
  <c r="AN147" i="2"/>
  <c r="AT146" i="2"/>
  <c r="AJ140" i="2"/>
  <c r="V140" i="2"/>
  <c r="AJ141" i="2"/>
  <c r="V141" i="2"/>
  <c r="H143" i="2"/>
  <c r="O143" i="2"/>
  <c r="L139" i="2"/>
  <c r="M139" i="2" s="1"/>
  <c r="K139" i="2"/>
  <c r="D129" i="2"/>
  <c r="L129" i="2"/>
  <c r="M129" i="2" s="1"/>
  <c r="AA129" i="2"/>
  <c r="AJ129" i="2"/>
  <c r="J130" i="2"/>
  <c r="U130" i="2"/>
  <c r="AE130" i="2"/>
  <c r="AF130" i="2"/>
  <c r="F131" i="2"/>
  <c r="G131" i="2"/>
  <c r="Q129" i="2"/>
  <c r="R129" i="2" s="1"/>
  <c r="L131" i="2"/>
  <c r="M131" i="2" s="1"/>
  <c r="AA131" i="2"/>
  <c r="F132" i="2"/>
  <c r="G132" i="2"/>
  <c r="Y132" i="2"/>
  <c r="Z132" i="2"/>
  <c r="AL129" i="2"/>
  <c r="AM129" i="2" s="1"/>
  <c r="AH129" i="2"/>
  <c r="AI129" i="2" s="1"/>
  <c r="U131" i="2"/>
  <c r="AF131" i="2"/>
  <c r="G133" i="2"/>
  <c r="Z133" i="2"/>
  <c r="U135" i="2"/>
  <c r="T135" i="2"/>
  <c r="L136" i="2"/>
  <c r="M136" i="2" s="1"/>
  <c r="K136" i="2"/>
  <c r="AF136" i="2"/>
  <c r="AE136" i="2"/>
  <c r="U137" i="2"/>
  <c r="T137" i="2"/>
  <c r="G130" i="2"/>
  <c r="Z130" i="2"/>
  <c r="D131" i="2"/>
  <c r="L132" i="2"/>
  <c r="M132" i="2" s="1"/>
  <c r="U132" i="2"/>
  <c r="AF132" i="2"/>
  <c r="J133" i="2"/>
  <c r="G134" i="2"/>
  <c r="Z134" i="2"/>
  <c r="G135" i="2"/>
  <c r="F135" i="2"/>
  <c r="Z135" i="2"/>
  <c r="Y135" i="2"/>
  <c r="G137" i="2"/>
  <c r="F137" i="2"/>
  <c r="Z137" i="2"/>
  <c r="Y137" i="2"/>
  <c r="V133" i="2"/>
  <c r="L135" i="2"/>
  <c r="M135" i="2" s="1"/>
  <c r="K135" i="2"/>
  <c r="AF135" i="2"/>
  <c r="AE135" i="2"/>
  <c r="U136" i="2"/>
  <c r="T136" i="2"/>
  <c r="L137" i="2"/>
  <c r="M137" i="2" s="1"/>
  <c r="K137" i="2"/>
  <c r="AF137" i="2"/>
  <c r="AE137" i="2"/>
  <c r="AH133" i="2"/>
  <c r="L134" i="2"/>
  <c r="M134" i="2" s="1"/>
  <c r="U134" i="2"/>
  <c r="AF134" i="2"/>
  <c r="G136" i="2"/>
  <c r="F136" i="2"/>
  <c r="Z136" i="2"/>
  <c r="Y136" i="2"/>
  <c r="S127" i="6"/>
  <c r="L127" i="6"/>
  <c r="K127" i="6"/>
  <c r="B127" i="6"/>
  <c r="A127" i="6"/>
  <c r="S126" i="6"/>
  <c r="L126" i="6"/>
  <c r="K126" i="6"/>
  <c r="J126" i="6"/>
  <c r="I126" i="6"/>
  <c r="F126" i="6"/>
  <c r="E126" i="6"/>
  <c r="D126" i="6"/>
  <c r="C126" i="6"/>
  <c r="B126" i="6"/>
  <c r="A126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125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124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123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122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121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120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119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118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117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116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115" i="6"/>
  <c r="BA127" i="2"/>
  <c r="AZ127" i="2"/>
  <c r="AV127" i="2"/>
  <c r="AD127" i="2"/>
  <c r="AF127" i="2" s="1"/>
  <c r="X127" i="2"/>
  <c r="Z127" i="2" s="1"/>
  <c r="S127" i="2"/>
  <c r="U127" i="2" s="1"/>
  <c r="J127" i="2"/>
  <c r="L127" i="2" s="1"/>
  <c r="M127" i="2" s="1"/>
  <c r="E127" i="2"/>
  <c r="G127" i="2" s="1"/>
  <c r="C127" i="2"/>
  <c r="D127" i="2" s="1"/>
  <c r="B127" i="2"/>
  <c r="A127" i="2"/>
  <c r="BA126" i="2"/>
  <c r="AZ126" i="2"/>
  <c r="AV126" i="2"/>
  <c r="AD126" i="2"/>
  <c r="AF126" i="2" s="1"/>
  <c r="X126" i="2"/>
  <c r="Z126" i="2" s="1"/>
  <c r="S126" i="2"/>
  <c r="J126" i="2"/>
  <c r="L126" i="2" s="1"/>
  <c r="M126" i="2" s="1"/>
  <c r="E126" i="2"/>
  <c r="G126" i="2" s="1"/>
  <c r="C126" i="2"/>
  <c r="D126" i="2" s="1"/>
  <c r="B126" i="2"/>
  <c r="A126" i="2"/>
  <c r="BA125" i="2"/>
  <c r="AZ125" i="2"/>
  <c r="AV125" i="2"/>
  <c r="AD125" i="2"/>
  <c r="X125" i="2"/>
  <c r="S125" i="2"/>
  <c r="J125" i="2"/>
  <c r="E125" i="2"/>
  <c r="D125" i="2"/>
  <c r="C125" i="2"/>
  <c r="B125" i="2"/>
  <c r="A125" i="2"/>
  <c r="BA124" i="2"/>
  <c r="AZ124" i="2"/>
  <c r="AV124" i="2"/>
  <c r="AD124" i="2"/>
  <c r="X124" i="2"/>
  <c r="S124" i="2"/>
  <c r="J124" i="2"/>
  <c r="E124" i="2"/>
  <c r="D124" i="2"/>
  <c r="C124" i="2"/>
  <c r="B124" i="2"/>
  <c r="A124" i="2"/>
  <c r="BA123" i="2"/>
  <c r="AZ123" i="2"/>
  <c r="AV123" i="2"/>
  <c r="AD123" i="2"/>
  <c r="X123" i="2"/>
  <c r="S123" i="2"/>
  <c r="J123" i="2"/>
  <c r="E123" i="2"/>
  <c r="D123" i="2"/>
  <c r="C123" i="2"/>
  <c r="B123" i="2"/>
  <c r="A123" i="2"/>
  <c r="BA122" i="2"/>
  <c r="AZ122" i="2"/>
  <c r="AV122" i="2"/>
  <c r="AD122" i="2"/>
  <c r="X122" i="2"/>
  <c r="S122" i="2"/>
  <c r="J122" i="2"/>
  <c r="E122" i="2"/>
  <c r="D122" i="2"/>
  <c r="C122" i="2"/>
  <c r="B122" i="2"/>
  <c r="A122" i="2"/>
  <c r="BA121" i="2"/>
  <c r="AZ121" i="2"/>
  <c r="AV121" i="2"/>
  <c r="AD121" i="2"/>
  <c r="X121" i="2"/>
  <c r="S121" i="2"/>
  <c r="J121" i="2"/>
  <c r="E121" i="2"/>
  <c r="D121" i="2"/>
  <c r="C121" i="2"/>
  <c r="B121" i="2"/>
  <c r="A121" i="2"/>
  <c r="BA120" i="2"/>
  <c r="AZ120" i="2"/>
  <c r="AV120" i="2"/>
  <c r="AD120" i="2"/>
  <c r="X120" i="2"/>
  <c r="S120" i="2"/>
  <c r="J120" i="2"/>
  <c r="E120" i="2"/>
  <c r="D120" i="2"/>
  <c r="C120" i="2"/>
  <c r="B120" i="2"/>
  <c r="A120" i="2"/>
  <c r="BA119" i="2"/>
  <c r="AZ119" i="2"/>
  <c r="AV119" i="2"/>
  <c r="AD119" i="2"/>
  <c r="X119" i="2"/>
  <c r="S119" i="2"/>
  <c r="J119" i="2"/>
  <c r="E119" i="2"/>
  <c r="D119" i="2"/>
  <c r="C119" i="2"/>
  <c r="B119" i="2"/>
  <c r="A119" i="2"/>
  <c r="BA118" i="2"/>
  <c r="AZ118" i="2"/>
  <c r="AV118" i="2"/>
  <c r="AD118" i="2"/>
  <c r="X118" i="2"/>
  <c r="S118" i="2"/>
  <c r="E118" i="2"/>
  <c r="D118" i="2"/>
  <c r="C118" i="2"/>
  <c r="J118" i="2" s="1"/>
  <c r="B118" i="2"/>
  <c r="A118" i="2"/>
  <c r="BA117" i="2"/>
  <c r="AZ117" i="2"/>
  <c r="AV117" i="2"/>
  <c r="AD117" i="2"/>
  <c r="X117" i="2"/>
  <c r="S117" i="2"/>
  <c r="J117" i="2"/>
  <c r="E117" i="2"/>
  <c r="D117" i="2"/>
  <c r="C117" i="2"/>
  <c r="B117" i="2"/>
  <c r="A117" i="2"/>
  <c r="BA116" i="2"/>
  <c r="AZ116" i="2"/>
  <c r="AV116" i="2"/>
  <c r="AD116" i="2"/>
  <c r="X116" i="2"/>
  <c r="S116" i="2"/>
  <c r="J116" i="2"/>
  <c r="E116" i="2"/>
  <c r="D116" i="2"/>
  <c r="C116" i="2"/>
  <c r="B116" i="2"/>
  <c r="A116" i="2"/>
  <c r="BA115" i="2"/>
  <c r="AZ115" i="2"/>
  <c r="AV115" i="2"/>
  <c r="AD115" i="2"/>
  <c r="X115" i="2"/>
  <c r="S115" i="2"/>
  <c r="J115" i="2"/>
  <c r="E115" i="2"/>
  <c r="D115" i="2"/>
  <c r="C115" i="2"/>
  <c r="B115" i="2"/>
  <c r="A115" i="2"/>
  <c r="AW147" i="2"/>
  <c r="AW145" i="2"/>
  <c r="AP147" i="2"/>
  <c r="AQ145" i="2"/>
  <c r="AR145" i="2" l="1"/>
  <c r="BD145" i="2"/>
  <c r="AY145" i="2"/>
  <c r="BB145" i="2"/>
  <c r="BD147" i="2"/>
  <c r="BB147" i="2"/>
  <c r="Q141" i="2"/>
  <c r="P141" i="2"/>
  <c r="Q143" i="2"/>
  <c r="P143" i="2"/>
  <c r="AK140" i="2"/>
  <c r="AO147" i="2"/>
  <c r="AI142" i="2"/>
  <c r="AT145" i="2"/>
  <c r="AK144" i="2"/>
  <c r="AK146" i="2"/>
  <c r="R139" i="2"/>
  <c r="AN139" i="2"/>
  <c r="AL139" i="2"/>
  <c r="AS139" i="2"/>
  <c r="AT147" i="2"/>
  <c r="AK141" i="2"/>
  <c r="Q142" i="2"/>
  <c r="P142" i="2"/>
  <c r="AN146" i="2"/>
  <c r="AM146" i="2"/>
  <c r="AK143" i="2"/>
  <c r="AK142" i="2"/>
  <c r="Q140" i="2"/>
  <c r="P140" i="2"/>
  <c r="AI140" i="2"/>
  <c r="AM144" i="2"/>
  <c r="AA136" i="2"/>
  <c r="V136" i="2"/>
  <c r="AJ136" i="2"/>
  <c r="AA134" i="2"/>
  <c r="AJ130" i="2"/>
  <c r="V130" i="2"/>
  <c r="AA137" i="2"/>
  <c r="AA135" i="2"/>
  <c r="H134" i="2"/>
  <c r="O134" i="2"/>
  <c r="V132" i="2"/>
  <c r="AJ132" i="2"/>
  <c r="O130" i="2"/>
  <c r="H130" i="2"/>
  <c r="AG136" i="2"/>
  <c r="AH136" i="2"/>
  <c r="V135" i="2"/>
  <c r="AJ135" i="2"/>
  <c r="V131" i="2"/>
  <c r="AJ131" i="2"/>
  <c r="K130" i="2"/>
  <c r="L130" i="2"/>
  <c r="M130" i="2" s="1"/>
  <c r="V134" i="2"/>
  <c r="AJ134" i="2"/>
  <c r="AA130" i="2"/>
  <c r="AG131" i="2"/>
  <c r="AH131" i="2"/>
  <c r="H136" i="2"/>
  <c r="O136" i="2"/>
  <c r="AI133" i="2"/>
  <c r="AG135" i="2"/>
  <c r="AH135" i="2"/>
  <c r="AK133" i="2"/>
  <c r="AA133" i="2"/>
  <c r="H132" i="2"/>
  <c r="O132" i="2"/>
  <c r="AG130" i="2"/>
  <c r="AH130" i="2"/>
  <c r="AI130" i="2" s="1"/>
  <c r="AN129" i="2"/>
  <c r="AG137" i="2"/>
  <c r="AH137" i="2"/>
  <c r="AG132" i="2"/>
  <c r="AH132" i="2"/>
  <c r="AA132" i="2"/>
  <c r="O131" i="2"/>
  <c r="H131" i="2"/>
  <c r="AG134" i="2"/>
  <c r="AH134" i="2"/>
  <c r="H137" i="2"/>
  <c r="O137" i="2"/>
  <c r="H135" i="2"/>
  <c r="O135" i="2"/>
  <c r="K133" i="2"/>
  <c r="L133" i="2"/>
  <c r="M133" i="2" s="1"/>
  <c r="V137" i="2"/>
  <c r="AJ137" i="2"/>
  <c r="H133" i="2"/>
  <c r="O133" i="2"/>
  <c r="AS129" i="2"/>
  <c r="E127" i="6"/>
  <c r="V127" i="2"/>
  <c r="AJ127" i="2"/>
  <c r="U126" i="2"/>
  <c r="AA127" i="2"/>
  <c r="AA126" i="2"/>
  <c r="H127" i="2"/>
  <c r="O127" i="2"/>
  <c r="C127" i="6" s="1"/>
  <c r="AG127" i="2"/>
  <c r="AH127" i="2"/>
  <c r="H126" i="2"/>
  <c r="O126" i="2"/>
  <c r="AG126" i="2"/>
  <c r="AH126" i="2"/>
  <c r="F126" i="2"/>
  <c r="K126" i="2"/>
  <c r="T126" i="2"/>
  <c r="Y126" i="2"/>
  <c r="AE126" i="2"/>
  <c r="F127" i="2"/>
  <c r="K127" i="2"/>
  <c r="T127" i="2"/>
  <c r="Y127" i="2"/>
  <c r="F127" i="6" s="1"/>
  <c r="AE127" i="2"/>
  <c r="Z116" i="2"/>
  <c r="Y116" i="2"/>
  <c r="L117" i="2"/>
  <c r="M117" i="2" s="1"/>
  <c r="K117" i="2"/>
  <c r="L118" i="2"/>
  <c r="M118" i="2" s="1"/>
  <c r="K118" i="2"/>
  <c r="Z122" i="2"/>
  <c r="Y122" i="2"/>
  <c r="Z115" i="2"/>
  <c r="Y115" i="2"/>
  <c r="AF116" i="2"/>
  <c r="AE116" i="2"/>
  <c r="Z118" i="2"/>
  <c r="Y118" i="2"/>
  <c r="L115" i="2"/>
  <c r="M115" i="2" s="1"/>
  <c r="K115" i="2"/>
  <c r="AF115" i="2"/>
  <c r="AE115" i="2"/>
  <c r="U117" i="2"/>
  <c r="T117" i="2"/>
  <c r="G118" i="2"/>
  <c r="F118" i="2"/>
  <c r="L120" i="2"/>
  <c r="M120" i="2" s="1"/>
  <c r="K120" i="2"/>
  <c r="U115" i="2"/>
  <c r="U116" i="2" s="1"/>
  <c r="T115" i="2"/>
  <c r="G116" i="2"/>
  <c r="F116" i="2"/>
  <c r="AF117" i="2"/>
  <c r="AE117" i="2"/>
  <c r="G122" i="2"/>
  <c r="F122" i="2"/>
  <c r="G115" i="2"/>
  <c r="F115" i="2"/>
  <c r="L116" i="2"/>
  <c r="M116" i="2" s="1"/>
  <c r="K116" i="2"/>
  <c r="AF120" i="2"/>
  <c r="AE120" i="2"/>
  <c r="T116" i="2"/>
  <c r="G117" i="2"/>
  <c r="F117" i="2"/>
  <c r="Z117" i="2"/>
  <c r="Y117" i="2"/>
  <c r="T120" i="2"/>
  <c r="L124" i="2"/>
  <c r="M124" i="2" s="1"/>
  <c r="K124" i="2"/>
  <c r="T124" i="2"/>
  <c r="AF124" i="2"/>
  <c r="AE124" i="2"/>
  <c r="L119" i="2"/>
  <c r="M119" i="2" s="1"/>
  <c r="K119" i="2"/>
  <c r="U119" i="2"/>
  <c r="T119" i="2"/>
  <c r="AF119" i="2"/>
  <c r="AE119" i="2"/>
  <c r="G121" i="2"/>
  <c r="F121" i="2"/>
  <c r="Z121" i="2"/>
  <c r="Y121" i="2"/>
  <c r="L123" i="2"/>
  <c r="M123" i="2" s="1"/>
  <c r="K123" i="2"/>
  <c r="U123" i="2"/>
  <c r="T123" i="2"/>
  <c r="AF123" i="2"/>
  <c r="AE123" i="2"/>
  <c r="G125" i="2"/>
  <c r="F125" i="2"/>
  <c r="Z125" i="2"/>
  <c r="Y125" i="2"/>
  <c r="U118" i="2"/>
  <c r="T118" i="2"/>
  <c r="AF118" i="2"/>
  <c r="AE118" i="2"/>
  <c r="G120" i="2"/>
  <c r="F120" i="2"/>
  <c r="Z120" i="2"/>
  <c r="Y120" i="2"/>
  <c r="L122" i="2"/>
  <c r="M122" i="2" s="1"/>
  <c r="K122" i="2"/>
  <c r="T122" i="2"/>
  <c r="AF122" i="2"/>
  <c r="AE122" i="2"/>
  <c r="G124" i="2"/>
  <c r="F124" i="2"/>
  <c r="Z124" i="2"/>
  <c r="Y124" i="2"/>
  <c r="G119" i="2"/>
  <c r="F119" i="2"/>
  <c r="Z119" i="2"/>
  <c r="Y119" i="2"/>
  <c r="L121" i="2"/>
  <c r="M121" i="2" s="1"/>
  <c r="K121" i="2"/>
  <c r="U121" i="2"/>
  <c r="U122" i="2" s="1"/>
  <c r="T121" i="2"/>
  <c r="AF121" i="2"/>
  <c r="AE121" i="2"/>
  <c r="G123" i="2"/>
  <c r="F123" i="2"/>
  <c r="Z123" i="2"/>
  <c r="Y123" i="2"/>
  <c r="L125" i="2"/>
  <c r="M125" i="2" s="1"/>
  <c r="K125" i="2"/>
  <c r="U125" i="2"/>
  <c r="T125" i="2"/>
  <c r="AF125" i="2"/>
  <c r="AE125" i="2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3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112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111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110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109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108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107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106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105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104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103" i="6"/>
  <c r="BA113" i="2"/>
  <c r="AZ113" i="2"/>
  <c r="AV113" i="2"/>
  <c r="AK113" i="2"/>
  <c r="AG113" i="2"/>
  <c r="AF113" i="2"/>
  <c r="AE113" i="2"/>
  <c r="AD113" i="2"/>
  <c r="AA113" i="2"/>
  <c r="Z113" i="2"/>
  <c r="Y113" i="2"/>
  <c r="X113" i="2"/>
  <c r="V113" i="2"/>
  <c r="U113" i="2"/>
  <c r="AJ113" i="2" s="1"/>
  <c r="T113" i="2"/>
  <c r="S113" i="2"/>
  <c r="H113" i="2"/>
  <c r="G113" i="2"/>
  <c r="O113" i="2" s="1"/>
  <c r="F113" i="2"/>
  <c r="E113" i="2"/>
  <c r="D113" i="2"/>
  <c r="C113" i="2"/>
  <c r="J113" i="2" s="1"/>
  <c r="B113" i="2"/>
  <c r="A113" i="2"/>
  <c r="BA112" i="2"/>
  <c r="AZ112" i="2"/>
  <c r="AV112" i="2"/>
  <c r="AG112" i="2"/>
  <c r="AF112" i="2"/>
  <c r="AE112" i="2"/>
  <c r="AD112" i="2"/>
  <c r="AA112" i="2"/>
  <c r="Z112" i="2"/>
  <c r="Y112" i="2"/>
  <c r="X112" i="2"/>
  <c r="V112" i="2"/>
  <c r="AK112" i="2" s="1"/>
  <c r="T112" i="2"/>
  <c r="S112" i="2"/>
  <c r="H112" i="2"/>
  <c r="G112" i="2"/>
  <c r="O112" i="2" s="1"/>
  <c r="F112" i="2"/>
  <c r="E112" i="2"/>
  <c r="D112" i="2"/>
  <c r="C112" i="2"/>
  <c r="J112" i="2" s="1"/>
  <c r="B112" i="2"/>
  <c r="A112" i="2"/>
  <c r="BA111" i="2"/>
  <c r="AZ111" i="2"/>
  <c r="AV111" i="2"/>
  <c r="AK111" i="2"/>
  <c r="AG111" i="2"/>
  <c r="AF111" i="2"/>
  <c r="AE111" i="2"/>
  <c r="AD111" i="2"/>
  <c r="AA111" i="2"/>
  <c r="Z111" i="2"/>
  <c r="Y111" i="2"/>
  <c r="X111" i="2"/>
  <c r="V111" i="2"/>
  <c r="U111" i="2"/>
  <c r="U112" i="2" s="1"/>
  <c r="AJ112" i="2" s="1"/>
  <c r="T111" i="2"/>
  <c r="S111" i="2"/>
  <c r="H111" i="2"/>
  <c r="G111" i="2"/>
  <c r="O111" i="2" s="1"/>
  <c r="E111" i="2"/>
  <c r="F111" i="2" s="1"/>
  <c r="D111" i="2"/>
  <c r="C111" i="2"/>
  <c r="J111" i="2" s="1"/>
  <c r="B111" i="2"/>
  <c r="A111" i="2"/>
  <c r="BA110" i="2"/>
  <c r="AZ110" i="2"/>
  <c r="AV110" i="2"/>
  <c r="AD110" i="2"/>
  <c r="AF110" i="2" s="1"/>
  <c r="AG110" i="2" s="1"/>
  <c r="X110" i="2"/>
  <c r="Z110" i="2" s="1"/>
  <c r="AA110" i="2" s="1"/>
  <c r="S110" i="2"/>
  <c r="J110" i="2"/>
  <c r="L110" i="2" s="1"/>
  <c r="M110" i="2" s="1"/>
  <c r="H110" i="2"/>
  <c r="E110" i="2"/>
  <c r="G110" i="2" s="1"/>
  <c r="O110" i="2" s="1"/>
  <c r="D110" i="2"/>
  <c r="C110" i="2"/>
  <c r="B110" i="2"/>
  <c r="A110" i="2"/>
  <c r="BA109" i="2"/>
  <c r="AZ109" i="2"/>
  <c r="AV109" i="2"/>
  <c r="AG109" i="2"/>
  <c r="AD109" i="2"/>
  <c r="AF109" i="2" s="1"/>
  <c r="X109" i="2"/>
  <c r="Z109" i="2" s="1"/>
  <c r="AA109" i="2" s="1"/>
  <c r="S109" i="2"/>
  <c r="U109" i="2" s="1"/>
  <c r="AJ109" i="2" s="1"/>
  <c r="J109" i="2"/>
  <c r="L109" i="2" s="1"/>
  <c r="M109" i="2" s="1"/>
  <c r="H109" i="2"/>
  <c r="E109" i="2"/>
  <c r="G109" i="2" s="1"/>
  <c r="O109" i="2" s="1"/>
  <c r="D109" i="2"/>
  <c r="C109" i="2"/>
  <c r="B109" i="2"/>
  <c r="A109" i="2"/>
  <c r="BA108" i="2"/>
  <c r="AZ108" i="2"/>
  <c r="AV108" i="2"/>
  <c r="AG108" i="2"/>
  <c r="AD108" i="2"/>
  <c r="AF108" i="2" s="1"/>
  <c r="X108" i="2"/>
  <c r="Z108" i="2" s="1"/>
  <c r="AA108" i="2" s="1"/>
  <c r="S108" i="2"/>
  <c r="J108" i="2"/>
  <c r="L108" i="2" s="1"/>
  <c r="M108" i="2" s="1"/>
  <c r="H108" i="2"/>
  <c r="E108" i="2"/>
  <c r="G108" i="2" s="1"/>
  <c r="O108" i="2" s="1"/>
  <c r="D108" i="2"/>
  <c r="C108" i="2"/>
  <c r="B108" i="2"/>
  <c r="A108" i="2"/>
  <c r="BA107" i="2"/>
  <c r="AZ107" i="2"/>
  <c r="AV107" i="2"/>
  <c r="AD107" i="2"/>
  <c r="AF107" i="2" s="1"/>
  <c r="X107" i="2"/>
  <c r="Z107" i="2" s="1"/>
  <c r="AA107" i="2" s="1"/>
  <c r="V107" i="2"/>
  <c r="AK107" i="2" s="1"/>
  <c r="S107" i="2"/>
  <c r="U107" i="2" s="1"/>
  <c r="AJ107" i="2" s="1"/>
  <c r="J107" i="2"/>
  <c r="L107" i="2" s="1"/>
  <c r="M107" i="2" s="1"/>
  <c r="H107" i="2"/>
  <c r="E107" i="2"/>
  <c r="G107" i="2" s="1"/>
  <c r="O107" i="2" s="1"/>
  <c r="D107" i="2"/>
  <c r="C107" i="2"/>
  <c r="B107" i="2"/>
  <c r="A107" i="2"/>
  <c r="BA106" i="2"/>
  <c r="AZ106" i="2"/>
  <c r="AV106" i="2"/>
  <c r="AD106" i="2"/>
  <c r="X106" i="2"/>
  <c r="S106" i="2"/>
  <c r="J106" i="2"/>
  <c r="E106" i="2"/>
  <c r="D106" i="2"/>
  <c r="C106" i="2"/>
  <c r="B106" i="2"/>
  <c r="A106" i="2"/>
  <c r="BA105" i="2"/>
  <c r="AZ105" i="2"/>
  <c r="AV105" i="2"/>
  <c r="AD105" i="2"/>
  <c r="X105" i="2"/>
  <c r="S105" i="2"/>
  <c r="E105" i="2"/>
  <c r="D105" i="2"/>
  <c r="C105" i="2"/>
  <c r="J105" i="2" s="1"/>
  <c r="B105" i="2"/>
  <c r="A105" i="2"/>
  <c r="BA104" i="2"/>
  <c r="AZ104" i="2"/>
  <c r="AV104" i="2"/>
  <c r="AG104" i="2"/>
  <c r="AF104" i="2"/>
  <c r="AH104" i="2" s="1"/>
  <c r="AD104" i="2"/>
  <c r="AE104" i="2" s="1"/>
  <c r="Z104" i="2"/>
  <c r="X104" i="2"/>
  <c r="Y104" i="2" s="1"/>
  <c r="S104" i="2"/>
  <c r="T104" i="2" s="1"/>
  <c r="G104" i="2"/>
  <c r="O104" i="2" s="1"/>
  <c r="E104" i="2"/>
  <c r="F104" i="2" s="1"/>
  <c r="C104" i="2"/>
  <c r="J104" i="2" s="1"/>
  <c r="B104" i="2"/>
  <c r="A104" i="2"/>
  <c r="BA103" i="2"/>
  <c r="AZ103" i="2"/>
  <c r="AV103" i="2"/>
  <c r="AD103" i="2"/>
  <c r="AE103" i="2" s="1"/>
  <c r="X103" i="2"/>
  <c r="Y103" i="2" s="1"/>
  <c r="U103" i="2"/>
  <c r="AJ103" i="2" s="1"/>
  <c r="S103" i="2"/>
  <c r="T103" i="2" s="1"/>
  <c r="E103" i="2"/>
  <c r="F103" i="2" s="1"/>
  <c r="C103" i="2"/>
  <c r="J103" i="2" s="1"/>
  <c r="B103" i="2"/>
  <c r="A103" i="2"/>
  <c r="AP129" i="2"/>
  <c r="AW129" i="2"/>
  <c r="AX145" i="2"/>
  <c r="AP139" i="2"/>
  <c r="AX147" i="2"/>
  <c r="AP146" i="2"/>
  <c r="AW146" i="2"/>
  <c r="AQ147" i="2"/>
  <c r="AW139" i="2"/>
  <c r="BD139" i="2" l="1"/>
  <c r="BB139" i="2"/>
  <c r="AR147" i="2"/>
  <c r="BD146" i="2"/>
  <c r="AY146" i="2"/>
  <c r="BB146" i="2"/>
  <c r="BE145" i="2"/>
  <c r="BF145" i="2"/>
  <c r="AT139" i="2"/>
  <c r="AY139" i="2" s="1"/>
  <c r="BC145" i="2"/>
  <c r="R140" i="2"/>
  <c r="AL140" i="2"/>
  <c r="AS140" i="2"/>
  <c r="AO146" i="2"/>
  <c r="R143" i="2"/>
  <c r="AN143" i="2"/>
  <c r="AL143" i="2"/>
  <c r="AM143" i="2" s="1"/>
  <c r="AS143" i="2"/>
  <c r="AY147" i="2"/>
  <c r="R142" i="2"/>
  <c r="AS142" i="2"/>
  <c r="AL142" i="2"/>
  <c r="AM139" i="2"/>
  <c r="R141" i="2"/>
  <c r="AN141" i="2"/>
  <c r="AL141" i="2"/>
  <c r="AM141" i="2" s="1"/>
  <c r="AS141" i="2"/>
  <c r="AO139" i="2"/>
  <c r="BD129" i="2"/>
  <c r="BB129" i="2"/>
  <c r="AI132" i="2"/>
  <c r="AI137" i="2"/>
  <c r="AI131" i="2"/>
  <c r="AI136" i="2"/>
  <c r="P130" i="2"/>
  <c r="Q130" i="2"/>
  <c r="P134" i="2"/>
  <c r="Q134" i="2"/>
  <c r="AK136" i="2"/>
  <c r="AT129" i="2"/>
  <c r="AY129" i="2" s="1"/>
  <c r="AK137" i="2"/>
  <c r="Q135" i="2"/>
  <c r="P135" i="2"/>
  <c r="AI134" i="2"/>
  <c r="P131" i="2"/>
  <c r="Q131" i="2"/>
  <c r="AI135" i="2"/>
  <c r="Q136" i="2"/>
  <c r="P136" i="2"/>
  <c r="P133" i="2"/>
  <c r="Q133" i="2"/>
  <c r="AK134" i="2"/>
  <c r="AK135" i="2"/>
  <c r="AK132" i="2"/>
  <c r="Q137" i="2"/>
  <c r="P137" i="2"/>
  <c r="AO129" i="2"/>
  <c r="P132" i="2"/>
  <c r="Q132" i="2"/>
  <c r="AK131" i="2"/>
  <c r="AK130" i="2"/>
  <c r="AI127" i="2"/>
  <c r="J127" i="6" s="1"/>
  <c r="I127" i="6"/>
  <c r="V126" i="2"/>
  <c r="AJ126" i="2"/>
  <c r="AI126" i="2"/>
  <c r="Q126" i="2"/>
  <c r="P126" i="2"/>
  <c r="Q127" i="2"/>
  <c r="P127" i="2"/>
  <c r="D127" i="6" s="1"/>
  <c r="AK127" i="2"/>
  <c r="AJ122" i="2"/>
  <c r="V122" i="2"/>
  <c r="V116" i="2"/>
  <c r="AJ116" i="2"/>
  <c r="AJ125" i="2"/>
  <c r="V125" i="2"/>
  <c r="AA123" i="2"/>
  <c r="AH121" i="2"/>
  <c r="AG121" i="2"/>
  <c r="O119" i="2"/>
  <c r="H119" i="2"/>
  <c r="H124" i="2"/>
  <c r="O124" i="2"/>
  <c r="AA120" i="2"/>
  <c r="AG118" i="2"/>
  <c r="AH118" i="2"/>
  <c r="AA125" i="2"/>
  <c r="AH123" i="2"/>
  <c r="AI123" i="2" s="1"/>
  <c r="AG123" i="2"/>
  <c r="H121" i="2"/>
  <c r="O121" i="2"/>
  <c r="AJ119" i="2"/>
  <c r="V119" i="2"/>
  <c r="AH124" i="2"/>
  <c r="AI124" i="2" s="1"/>
  <c r="AG124" i="2"/>
  <c r="AA117" i="2"/>
  <c r="H122" i="2"/>
  <c r="O122" i="2"/>
  <c r="H116" i="2"/>
  <c r="O116" i="2"/>
  <c r="V117" i="2"/>
  <c r="AJ117" i="2"/>
  <c r="AG116" i="2"/>
  <c r="AH116" i="2"/>
  <c r="AI116" i="2" s="1"/>
  <c r="AA122" i="2"/>
  <c r="AH125" i="2"/>
  <c r="AG125" i="2"/>
  <c r="O123" i="2"/>
  <c r="H123" i="2"/>
  <c r="AJ121" i="2"/>
  <c r="V121" i="2"/>
  <c r="AA119" i="2"/>
  <c r="AA124" i="2"/>
  <c r="AG122" i="2"/>
  <c r="AH122" i="2"/>
  <c r="H120" i="2"/>
  <c r="O120" i="2"/>
  <c r="AJ118" i="2"/>
  <c r="V118" i="2"/>
  <c r="H125" i="2"/>
  <c r="O125" i="2"/>
  <c r="AJ123" i="2"/>
  <c r="V123" i="2"/>
  <c r="AA121" i="2"/>
  <c r="AH119" i="2"/>
  <c r="AI119" i="2" s="1"/>
  <c r="AG119" i="2"/>
  <c r="U124" i="2"/>
  <c r="U120" i="2"/>
  <c r="H117" i="2"/>
  <c r="O117" i="2"/>
  <c r="AH120" i="2"/>
  <c r="AG120" i="2"/>
  <c r="H115" i="2"/>
  <c r="O115" i="2"/>
  <c r="AG117" i="2"/>
  <c r="AH117" i="2"/>
  <c r="V115" i="2"/>
  <c r="AJ115" i="2"/>
  <c r="H118" i="2"/>
  <c r="O118" i="2"/>
  <c r="AG115" i="2"/>
  <c r="AH115" i="2"/>
  <c r="AA118" i="2"/>
  <c r="AA115" i="2"/>
  <c r="AA116" i="2"/>
  <c r="K103" i="2"/>
  <c r="L103" i="2"/>
  <c r="M103" i="2" s="1"/>
  <c r="P104" i="2"/>
  <c r="Q104" i="2"/>
  <c r="AS104" i="2" s="1"/>
  <c r="L105" i="2"/>
  <c r="M105" i="2" s="1"/>
  <c r="K105" i="2"/>
  <c r="K104" i="2"/>
  <c r="L104" i="2"/>
  <c r="M104" i="2" s="1"/>
  <c r="U105" i="2"/>
  <c r="T105" i="2"/>
  <c r="AF103" i="2"/>
  <c r="H104" i="2"/>
  <c r="U104" i="2"/>
  <c r="AA104" i="2"/>
  <c r="AI104" i="2" s="1"/>
  <c r="AH107" i="2"/>
  <c r="V109" i="2"/>
  <c r="U110" i="2"/>
  <c r="L111" i="2"/>
  <c r="M111" i="2" s="1"/>
  <c r="K111" i="2"/>
  <c r="G103" i="2"/>
  <c r="Z103" i="2"/>
  <c r="D104" i="2"/>
  <c r="Z106" i="2"/>
  <c r="Y106" i="2"/>
  <c r="AG107" i="2"/>
  <c r="AH108" i="2"/>
  <c r="AI108" i="2" s="1"/>
  <c r="AF105" i="2"/>
  <c r="AE105" i="2"/>
  <c r="U108" i="2"/>
  <c r="AH109" i="2"/>
  <c r="AI109" i="2" s="1"/>
  <c r="D103" i="2"/>
  <c r="V103" i="2"/>
  <c r="G106" i="2"/>
  <c r="F106" i="2"/>
  <c r="AH110" i="2"/>
  <c r="AI110" i="2" s="1"/>
  <c r="Q111" i="2"/>
  <c r="P111" i="2"/>
  <c r="L113" i="2"/>
  <c r="M113" i="2" s="1"/>
  <c r="K113" i="2"/>
  <c r="Q113" i="2"/>
  <c r="P113" i="2"/>
  <c r="G105" i="2"/>
  <c r="F105" i="2"/>
  <c r="Z105" i="2"/>
  <c r="Y105" i="2"/>
  <c r="AN111" i="2"/>
  <c r="L106" i="2"/>
  <c r="M106" i="2" s="1"/>
  <c r="K106" i="2"/>
  <c r="U106" i="2"/>
  <c r="T106" i="2"/>
  <c r="AF106" i="2"/>
  <c r="AE106" i="2"/>
  <c r="Q107" i="2"/>
  <c r="P107" i="2"/>
  <c r="Q108" i="2"/>
  <c r="AL108" i="2" s="1"/>
  <c r="P108" i="2"/>
  <c r="Q109" i="2"/>
  <c r="P109" i="2"/>
  <c r="Q110" i="2"/>
  <c r="P110" i="2"/>
  <c r="L112" i="2"/>
  <c r="M112" i="2" s="1"/>
  <c r="K112" i="2"/>
  <c r="Q112" i="2"/>
  <c r="AL112" i="2" s="1"/>
  <c r="P112" i="2"/>
  <c r="AN113" i="2"/>
  <c r="AH111" i="2"/>
  <c r="AI111" i="2" s="1"/>
  <c r="AL111" i="2"/>
  <c r="AH112" i="2"/>
  <c r="AI112" i="2" s="1"/>
  <c r="AH113" i="2"/>
  <c r="AI113" i="2" s="1"/>
  <c r="AL113" i="2"/>
  <c r="F107" i="2"/>
  <c r="K107" i="2"/>
  <c r="T107" i="2"/>
  <c r="Y107" i="2"/>
  <c r="AE107" i="2"/>
  <c r="F108" i="2"/>
  <c r="K108" i="2"/>
  <c r="T108" i="2"/>
  <c r="Y108" i="2"/>
  <c r="AE108" i="2"/>
  <c r="F109" i="2"/>
  <c r="K109" i="2"/>
  <c r="T109" i="2"/>
  <c r="Y109" i="2"/>
  <c r="AE109" i="2"/>
  <c r="F110" i="2"/>
  <c r="K110" i="2"/>
  <c r="T110" i="2"/>
  <c r="Y110" i="2"/>
  <c r="AE110" i="2"/>
  <c r="AJ111" i="2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101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100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99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98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97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96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95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94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93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92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91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90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89" i="6"/>
  <c r="BA101" i="2"/>
  <c r="AZ101" i="2"/>
  <c r="AV101" i="2"/>
  <c r="AJ101" i="2"/>
  <c r="AF101" i="2"/>
  <c r="AE101" i="2"/>
  <c r="AD101" i="2"/>
  <c r="Z101" i="2"/>
  <c r="Y101" i="2"/>
  <c r="X101" i="2"/>
  <c r="U101" i="2"/>
  <c r="T101" i="2"/>
  <c r="S101" i="2"/>
  <c r="G101" i="2"/>
  <c r="F101" i="2"/>
  <c r="E101" i="2"/>
  <c r="C101" i="2"/>
  <c r="B101" i="2"/>
  <c r="A101" i="2"/>
  <c r="BA100" i="2"/>
  <c r="AZ100" i="2"/>
  <c r="AV100" i="2"/>
  <c r="AF100" i="2"/>
  <c r="AE100" i="2"/>
  <c r="AD100" i="2"/>
  <c r="Z100" i="2"/>
  <c r="Y100" i="2"/>
  <c r="X100" i="2"/>
  <c r="U100" i="2"/>
  <c r="T100" i="2"/>
  <c r="S100" i="2"/>
  <c r="G100" i="2"/>
  <c r="F100" i="2"/>
  <c r="E100" i="2"/>
  <c r="C100" i="2"/>
  <c r="B100" i="2"/>
  <c r="A100" i="2"/>
  <c r="BA99" i="2"/>
  <c r="AZ99" i="2"/>
  <c r="AV99" i="2"/>
  <c r="AJ99" i="2"/>
  <c r="AF99" i="2"/>
  <c r="AE99" i="2"/>
  <c r="AD99" i="2"/>
  <c r="Z99" i="2"/>
  <c r="Y99" i="2"/>
  <c r="X99" i="2"/>
  <c r="U99" i="2"/>
  <c r="T99" i="2"/>
  <c r="S99" i="2"/>
  <c r="G99" i="2"/>
  <c r="F99" i="2"/>
  <c r="E99" i="2"/>
  <c r="C99" i="2"/>
  <c r="B99" i="2"/>
  <c r="A99" i="2"/>
  <c r="BA98" i="2"/>
  <c r="AZ98" i="2"/>
  <c r="AV98" i="2"/>
  <c r="AF98" i="2"/>
  <c r="AE98" i="2"/>
  <c r="AD98" i="2"/>
  <c r="Z98" i="2"/>
  <c r="Y98" i="2"/>
  <c r="X98" i="2"/>
  <c r="U98" i="2"/>
  <c r="AJ98" i="2" s="1"/>
  <c r="S98" i="2"/>
  <c r="T98" i="2" s="1"/>
  <c r="G98" i="2"/>
  <c r="E98" i="2"/>
  <c r="F98" i="2" s="1"/>
  <c r="C98" i="2"/>
  <c r="B98" i="2"/>
  <c r="A98" i="2"/>
  <c r="BA97" i="2"/>
  <c r="AZ97" i="2"/>
  <c r="AV97" i="2"/>
  <c r="AJ97" i="2"/>
  <c r="AF97" i="2"/>
  <c r="AD97" i="2"/>
  <c r="AE97" i="2" s="1"/>
  <c r="Z97" i="2"/>
  <c r="X97" i="2"/>
  <c r="Y97" i="2" s="1"/>
  <c r="U97" i="2"/>
  <c r="S97" i="2"/>
  <c r="T97" i="2" s="1"/>
  <c r="G97" i="2"/>
  <c r="E97" i="2"/>
  <c r="F97" i="2" s="1"/>
  <c r="C97" i="2"/>
  <c r="B97" i="2"/>
  <c r="A97" i="2"/>
  <c r="BA96" i="2"/>
  <c r="AZ96" i="2"/>
  <c r="AV96" i="2"/>
  <c r="AF96" i="2"/>
  <c r="AD96" i="2"/>
  <c r="AE96" i="2" s="1"/>
  <c r="Z96" i="2"/>
  <c r="X96" i="2"/>
  <c r="Y96" i="2" s="1"/>
  <c r="S96" i="2"/>
  <c r="T96" i="2" s="1"/>
  <c r="J96" i="2"/>
  <c r="E96" i="2"/>
  <c r="F96" i="2" s="1"/>
  <c r="C96" i="2"/>
  <c r="D96" i="2" s="1"/>
  <c r="B96" i="2"/>
  <c r="A96" i="2"/>
  <c r="BA95" i="2"/>
  <c r="AZ95" i="2"/>
  <c r="AV95" i="2"/>
  <c r="AF95" i="2"/>
  <c r="AG95" i="2" s="1"/>
  <c r="AE95" i="2"/>
  <c r="AD95" i="2"/>
  <c r="Z95" i="2"/>
  <c r="X95" i="2"/>
  <c r="Y95" i="2" s="1"/>
  <c r="T95" i="2"/>
  <c r="S95" i="2"/>
  <c r="U95" i="2" s="1"/>
  <c r="K95" i="2"/>
  <c r="J95" i="2"/>
  <c r="L95" i="2" s="1"/>
  <c r="M95" i="2" s="1"/>
  <c r="F95" i="2"/>
  <c r="E95" i="2"/>
  <c r="G95" i="2" s="1"/>
  <c r="D95" i="2"/>
  <c r="C95" i="2"/>
  <c r="B95" i="2"/>
  <c r="A95" i="2"/>
  <c r="BA94" i="2"/>
  <c r="AZ94" i="2"/>
  <c r="AV94" i="2"/>
  <c r="AE94" i="2"/>
  <c r="AD94" i="2"/>
  <c r="AF94" i="2" s="1"/>
  <c r="Y94" i="2"/>
  <c r="X94" i="2"/>
  <c r="Z94" i="2" s="1"/>
  <c r="T94" i="2"/>
  <c r="S94" i="2"/>
  <c r="K94" i="2"/>
  <c r="J94" i="2"/>
  <c r="L94" i="2" s="1"/>
  <c r="M94" i="2" s="1"/>
  <c r="F94" i="2"/>
  <c r="E94" i="2"/>
  <c r="G94" i="2" s="1"/>
  <c r="D94" i="2"/>
  <c r="C94" i="2"/>
  <c r="B94" i="2"/>
  <c r="A94" i="2"/>
  <c r="BA93" i="2"/>
  <c r="AZ93" i="2"/>
  <c r="AV93" i="2"/>
  <c r="AE93" i="2"/>
  <c r="AD93" i="2"/>
  <c r="AF93" i="2" s="1"/>
  <c r="Y93" i="2"/>
  <c r="X93" i="2"/>
  <c r="Z93" i="2" s="1"/>
  <c r="T93" i="2"/>
  <c r="S93" i="2"/>
  <c r="U93" i="2" s="1"/>
  <c r="K93" i="2"/>
  <c r="J93" i="2"/>
  <c r="L93" i="2" s="1"/>
  <c r="M93" i="2" s="1"/>
  <c r="F93" i="2"/>
  <c r="E93" i="2"/>
  <c r="G93" i="2" s="1"/>
  <c r="D93" i="2"/>
  <c r="C93" i="2"/>
  <c r="B93" i="2"/>
  <c r="A93" i="2"/>
  <c r="BA92" i="2"/>
  <c r="AZ92" i="2"/>
  <c r="AV92" i="2"/>
  <c r="AE92" i="2"/>
  <c r="AD92" i="2"/>
  <c r="AF92" i="2" s="1"/>
  <c r="Y92" i="2"/>
  <c r="X92" i="2"/>
  <c r="Z92" i="2" s="1"/>
  <c r="T92" i="2"/>
  <c r="S92" i="2"/>
  <c r="K92" i="2"/>
  <c r="J92" i="2"/>
  <c r="L92" i="2" s="1"/>
  <c r="M92" i="2" s="1"/>
  <c r="F92" i="2"/>
  <c r="E92" i="2"/>
  <c r="G92" i="2" s="1"/>
  <c r="D92" i="2"/>
  <c r="C92" i="2"/>
  <c r="B92" i="2"/>
  <c r="A92" i="2"/>
  <c r="BA91" i="2"/>
  <c r="AZ91" i="2"/>
  <c r="AV91" i="2"/>
  <c r="AE91" i="2"/>
  <c r="AD91" i="2"/>
  <c r="AF91" i="2" s="1"/>
  <c r="Y91" i="2"/>
  <c r="X91" i="2"/>
  <c r="Z91" i="2" s="1"/>
  <c r="T91" i="2"/>
  <c r="S91" i="2"/>
  <c r="U91" i="2" s="1"/>
  <c r="K91" i="2"/>
  <c r="J91" i="2"/>
  <c r="L91" i="2" s="1"/>
  <c r="M91" i="2" s="1"/>
  <c r="F91" i="2"/>
  <c r="E91" i="2"/>
  <c r="G91" i="2" s="1"/>
  <c r="D91" i="2"/>
  <c r="C91" i="2"/>
  <c r="B91" i="2"/>
  <c r="A91" i="2"/>
  <c r="BA90" i="2"/>
  <c r="AZ90" i="2"/>
  <c r="AV90" i="2"/>
  <c r="AE90" i="2"/>
  <c r="AD90" i="2"/>
  <c r="AF90" i="2" s="1"/>
  <c r="Y90" i="2"/>
  <c r="X90" i="2"/>
  <c r="Z90" i="2" s="1"/>
  <c r="S90" i="2"/>
  <c r="J90" i="2"/>
  <c r="L90" i="2" s="1"/>
  <c r="M90" i="2" s="1"/>
  <c r="E90" i="2"/>
  <c r="G90" i="2" s="1"/>
  <c r="H90" i="2" s="1"/>
  <c r="D90" i="2"/>
  <c r="C90" i="2"/>
  <c r="B90" i="2"/>
  <c r="A90" i="2"/>
  <c r="BA89" i="2"/>
  <c r="AZ89" i="2"/>
  <c r="AV89" i="2"/>
  <c r="AD89" i="2"/>
  <c r="AF89" i="2" s="1"/>
  <c r="Y89" i="2"/>
  <c r="X89" i="2"/>
  <c r="Z89" i="2" s="1"/>
  <c r="S89" i="2"/>
  <c r="U89" i="2" s="1"/>
  <c r="J89" i="2"/>
  <c r="L89" i="2" s="1"/>
  <c r="M89" i="2" s="1"/>
  <c r="E89" i="2"/>
  <c r="G89" i="2" s="1"/>
  <c r="O89" i="2" s="1"/>
  <c r="D89" i="2"/>
  <c r="C89" i="2"/>
  <c r="B89" i="2"/>
  <c r="A89" i="2"/>
  <c r="AP111" i="2"/>
  <c r="AP113" i="2"/>
  <c r="AX129" i="2"/>
  <c r="AQ129" i="2"/>
  <c r="AX146" i="2"/>
  <c r="AQ146" i="2"/>
  <c r="AW143" i="2"/>
  <c r="AX139" i="2"/>
  <c r="AP141" i="2"/>
  <c r="AW141" i="2"/>
  <c r="AP143" i="2"/>
  <c r="AQ139" i="2"/>
  <c r="AR139" i="2" l="1"/>
  <c r="BD141" i="2"/>
  <c r="AY141" i="2"/>
  <c r="BB141" i="2"/>
  <c r="BD143" i="2"/>
  <c r="BB143" i="2"/>
  <c r="AR146" i="2"/>
  <c r="BF139" i="2"/>
  <c r="BE139" i="2"/>
  <c r="BC139" i="2"/>
  <c r="BE146" i="2"/>
  <c r="BF146" i="2"/>
  <c r="AO143" i="2"/>
  <c r="AN144" i="2"/>
  <c r="AN140" i="2"/>
  <c r="AM140" i="2"/>
  <c r="BC146" i="2"/>
  <c r="AT142" i="2"/>
  <c r="AT140" i="2"/>
  <c r="AT141" i="2"/>
  <c r="BF147" i="2"/>
  <c r="BE147" i="2"/>
  <c r="BC147" i="2"/>
  <c r="AO141" i="2"/>
  <c r="AN142" i="2"/>
  <c r="AM142" i="2"/>
  <c r="AT143" i="2"/>
  <c r="AR129" i="2"/>
  <c r="BF129" i="2"/>
  <c r="BE129" i="2"/>
  <c r="BC129" i="2"/>
  <c r="R131" i="2"/>
  <c r="AS131" i="2"/>
  <c r="AN131" i="2"/>
  <c r="AL131" i="2"/>
  <c r="AM131" i="2" s="1"/>
  <c r="R135" i="2"/>
  <c r="AS135" i="2"/>
  <c r="AN135" i="2"/>
  <c r="AL135" i="2"/>
  <c r="AM135" i="2" s="1"/>
  <c r="R134" i="2"/>
  <c r="AS134" i="2"/>
  <c r="AL134" i="2"/>
  <c r="R136" i="2"/>
  <c r="AS136" i="2"/>
  <c r="AL136" i="2"/>
  <c r="R130" i="2"/>
  <c r="AL130" i="2"/>
  <c r="AS130" i="2"/>
  <c r="R132" i="2"/>
  <c r="AS132" i="2"/>
  <c r="AL132" i="2"/>
  <c r="R137" i="2"/>
  <c r="AL137" i="2"/>
  <c r="AM137" i="2" s="1"/>
  <c r="AS137" i="2"/>
  <c r="AN137" i="2"/>
  <c r="R133" i="2"/>
  <c r="AL133" i="2"/>
  <c r="AM133" i="2" s="1"/>
  <c r="AN133" i="2"/>
  <c r="AS133" i="2"/>
  <c r="R127" i="2"/>
  <c r="AS127" i="2"/>
  <c r="AL127" i="2"/>
  <c r="AN127" i="2"/>
  <c r="G127" i="6" s="1"/>
  <c r="AK126" i="2"/>
  <c r="R126" i="2"/>
  <c r="AL126" i="2"/>
  <c r="AS126" i="2"/>
  <c r="AI117" i="2"/>
  <c r="Q117" i="2"/>
  <c r="P117" i="2"/>
  <c r="AK118" i="2"/>
  <c r="Q116" i="2"/>
  <c r="P116" i="2"/>
  <c r="Q121" i="2"/>
  <c r="P121" i="2"/>
  <c r="AI118" i="2"/>
  <c r="Q119" i="2"/>
  <c r="P119" i="2"/>
  <c r="AK115" i="2"/>
  <c r="Q125" i="2"/>
  <c r="P125" i="2"/>
  <c r="AI122" i="2"/>
  <c r="AI125" i="2"/>
  <c r="AK119" i="2"/>
  <c r="Q124" i="2"/>
  <c r="P124" i="2"/>
  <c r="Q118" i="2"/>
  <c r="P118" i="2"/>
  <c r="AJ120" i="2"/>
  <c r="V120" i="2"/>
  <c r="AK123" i="2"/>
  <c r="AK117" i="2"/>
  <c r="Q122" i="2"/>
  <c r="P122" i="2"/>
  <c r="AI121" i="2"/>
  <c r="AK122" i="2"/>
  <c r="Q120" i="2"/>
  <c r="P120" i="2"/>
  <c r="AI115" i="2"/>
  <c r="Q115" i="2"/>
  <c r="P115" i="2"/>
  <c r="AI120" i="2"/>
  <c r="AJ124" i="2"/>
  <c r="V124" i="2"/>
  <c r="AK121" i="2"/>
  <c r="Q123" i="2"/>
  <c r="P123" i="2"/>
  <c r="AK125" i="2"/>
  <c r="AK116" i="2"/>
  <c r="AT104" i="2"/>
  <c r="AN112" i="2"/>
  <c r="AM108" i="2"/>
  <c r="AO113" i="2"/>
  <c r="R109" i="2"/>
  <c r="AS109" i="2"/>
  <c r="R107" i="2"/>
  <c r="AS107" i="2"/>
  <c r="AJ106" i="2"/>
  <c r="V106" i="2"/>
  <c r="AJ108" i="2"/>
  <c r="V108" i="2"/>
  <c r="AA106" i="2"/>
  <c r="AK109" i="2"/>
  <c r="AA105" i="2"/>
  <c r="AS113" i="2"/>
  <c r="R113" i="2"/>
  <c r="R111" i="2"/>
  <c r="AM111" i="2" s="1"/>
  <c r="AS111" i="2"/>
  <c r="H106" i="2"/>
  <c r="O106" i="2"/>
  <c r="AI107" i="2"/>
  <c r="AJ104" i="2"/>
  <c r="V104" i="2"/>
  <c r="AJ105" i="2"/>
  <c r="V105" i="2"/>
  <c r="R112" i="2"/>
  <c r="AM112" i="2" s="1"/>
  <c r="AS112" i="2"/>
  <c r="R110" i="2"/>
  <c r="AS110" i="2"/>
  <c r="R108" i="2"/>
  <c r="AS108" i="2"/>
  <c r="AH106" i="2"/>
  <c r="AG106" i="2"/>
  <c r="AK103" i="2"/>
  <c r="AL109" i="2"/>
  <c r="AM109" i="2" s="1"/>
  <c r="AH105" i="2"/>
  <c r="AG105" i="2"/>
  <c r="AA103" i="2"/>
  <c r="AJ110" i="2"/>
  <c r="V110" i="2"/>
  <c r="AL107" i="2"/>
  <c r="AM113" i="2"/>
  <c r="AO111" i="2"/>
  <c r="H105" i="2"/>
  <c r="O105" i="2"/>
  <c r="AL110" i="2"/>
  <c r="AN109" i="2"/>
  <c r="O103" i="2"/>
  <c r="H103" i="2"/>
  <c r="AN107" i="2"/>
  <c r="AH103" i="2"/>
  <c r="AG103" i="2"/>
  <c r="R104" i="2"/>
  <c r="AL104" i="2"/>
  <c r="Q89" i="2"/>
  <c r="R89" i="2" s="1"/>
  <c r="P89" i="2"/>
  <c r="V93" i="2"/>
  <c r="AJ93" i="2"/>
  <c r="AH93" i="2"/>
  <c r="AG93" i="2"/>
  <c r="AA94" i="2"/>
  <c r="V95" i="2"/>
  <c r="AJ95" i="2"/>
  <c r="AG98" i="2"/>
  <c r="AH98" i="2"/>
  <c r="AG89" i="2"/>
  <c r="AN89" i="2"/>
  <c r="AL89" i="2"/>
  <c r="AM89" i="2" s="1"/>
  <c r="F90" i="2"/>
  <c r="O92" i="2"/>
  <c r="H92" i="2"/>
  <c r="O94" i="2"/>
  <c r="H94" i="2"/>
  <c r="F89" i="2"/>
  <c r="T89" i="2"/>
  <c r="AE89" i="2"/>
  <c r="U90" i="2"/>
  <c r="AH90" i="2"/>
  <c r="AG90" i="2"/>
  <c r="AA91" i="2"/>
  <c r="U92" i="2"/>
  <c r="AH92" i="2"/>
  <c r="AG92" i="2"/>
  <c r="AA93" i="2"/>
  <c r="U94" i="2"/>
  <c r="AH94" i="2"/>
  <c r="AG94" i="2"/>
  <c r="U96" i="2"/>
  <c r="AG96" i="2"/>
  <c r="AH96" i="2"/>
  <c r="AI96" i="2" s="1"/>
  <c r="H89" i="2"/>
  <c r="AS89" i="2"/>
  <c r="AA89" i="2"/>
  <c r="AH89" i="2"/>
  <c r="AI89" i="2" s="1"/>
  <c r="K90" i="2"/>
  <c r="T90" i="2"/>
  <c r="O91" i="2"/>
  <c r="H91" i="2"/>
  <c r="O93" i="2"/>
  <c r="H93" i="2"/>
  <c r="O95" i="2"/>
  <c r="H95" i="2"/>
  <c r="AA95" i="2"/>
  <c r="AH95" i="2"/>
  <c r="AI95" i="2" s="1"/>
  <c r="V100" i="2"/>
  <c r="AJ100" i="2"/>
  <c r="H101" i="2"/>
  <c r="O101" i="2"/>
  <c r="O90" i="2"/>
  <c r="AA90" i="2"/>
  <c r="V91" i="2"/>
  <c r="AJ91" i="2"/>
  <c r="AH91" i="2"/>
  <c r="AI91" i="2" s="1"/>
  <c r="AG91" i="2"/>
  <c r="AA92" i="2"/>
  <c r="K96" i="2"/>
  <c r="L96" i="2"/>
  <c r="M96" i="2" s="1"/>
  <c r="D100" i="2"/>
  <c r="J100" i="2"/>
  <c r="K89" i="2"/>
  <c r="V89" i="2"/>
  <c r="AJ89" i="2"/>
  <c r="D98" i="2"/>
  <c r="J98" i="2"/>
  <c r="AA101" i="2"/>
  <c r="H97" i="2"/>
  <c r="O97" i="2"/>
  <c r="V97" i="2"/>
  <c r="AG97" i="2"/>
  <c r="AH97" i="2"/>
  <c r="AA98" i="2"/>
  <c r="AG99" i="2"/>
  <c r="AH99" i="2"/>
  <c r="D101" i="2"/>
  <c r="J101" i="2"/>
  <c r="V101" i="2"/>
  <c r="AA96" i="2"/>
  <c r="H98" i="2"/>
  <c r="O98" i="2"/>
  <c r="V98" i="2"/>
  <c r="H99" i="2"/>
  <c r="O99" i="2"/>
  <c r="AA99" i="2"/>
  <c r="AG100" i="2"/>
  <c r="AH100" i="2"/>
  <c r="G96" i="2"/>
  <c r="D97" i="2"/>
  <c r="J97" i="2"/>
  <c r="AA97" i="2"/>
  <c r="D99" i="2"/>
  <c r="J99" i="2"/>
  <c r="V99" i="2"/>
  <c r="H100" i="2"/>
  <c r="O100" i="2"/>
  <c r="AA100" i="2"/>
  <c r="AG101" i="2"/>
  <c r="AH101" i="2"/>
  <c r="AI101" i="2" s="1"/>
  <c r="AV86" i="2"/>
  <c r="AV84" i="2"/>
  <c r="AV82" i="2"/>
  <c r="AV80" i="2"/>
  <c r="AV78" i="2"/>
  <c r="AV76" i="2"/>
  <c r="AW89" i="2"/>
  <c r="AP89" i="2"/>
  <c r="AW109" i="2"/>
  <c r="AW111" i="2"/>
  <c r="AW112" i="2"/>
  <c r="AP107" i="2"/>
  <c r="AP112" i="2"/>
  <c r="AQ113" i="2"/>
  <c r="AW107" i="2"/>
  <c r="AW113" i="2"/>
  <c r="AQ111" i="2"/>
  <c r="AP109" i="2"/>
  <c r="AW131" i="2"/>
  <c r="AW135" i="2"/>
  <c r="AP131" i="2"/>
  <c r="AP135" i="2"/>
  <c r="AW137" i="2"/>
  <c r="AP133" i="2"/>
  <c r="AP137" i="2"/>
  <c r="AW133" i="2"/>
  <c r="AW127" i="2"/>
  <c r="AP127" i="2"/>
  <c r="AW144" i="2"/>
  <c r="AP144" i="2"/>
  <c r="AX141" i="2"/>
  <c r="AQ141" i="2"/>
  <c r="AQ143" i="2"/>
  <c r="AW142" i="2"/>
  <c r="AP142" i="2"/>
  <c r="AW140" i="2"/>
  <c r="AP140" i="2"/>
  <c r="AX143" i="2"/>
  <c r="O140" i="6" l="1"/>
  <c r="BD140" i="2"/>
  <c r="BB140" i="2"/>
  <c r="Q140" i="6" s="1"/>
  <c r="BD142" i="2"/>
  <c r="BB142" i="2"/>
  <c r="AR143" i="2"/>
  <c r="AR141" i="2"/>
  <c r="BD144" i="2"/>
  <c r="BB144" i="2"/>
  <c r="AO140" i="2"/>
  <c r="AO142" i="2"/>
  <c r="AY143" i="2"/>
  <c r="BE141" i="2"/>
  <c r="BF141" i="2"/>
  <c r="BC141" i="2"/>
  <c r="AO144" i="2"/>
  <c r="BD133" i="2"/>
  <c r="BB133" i="2"/>
  <c r="BD137" i="2"/>
  <c r="BB137" i="2"/>
  <c r="BD135" i="2"/>
  <c r="BB135" i="2"/>
  <c r="BD131" i="2"/>
  <c r="BB131" i="2"/>
  <c r="AT133" i="2"/>
  <c r="AY133" i="2" s="1"/>
  <c r="AO137" i="2"/>
  <c r="AM132" i="2"/>
  <c r="AN132" i="2"/>
  <c r="AM130" i="2"/>
  <c r="AN130" i="2"/>
  <c r="AO133" i="2"/>
  <c r="AT137" i="2"/>
  <c r="AT132" i="2"/>
  <c r="AM134" i="2"/>
  <c r="AN134" i="2"/>
  <c r="AO135" i="2"/>
  <c r="AO131" i="2"/>
  <c r="AN136" i="2"/>
  <c r="AM136" i="2"/>
  <c r="AT134" i="2"/>
  <c r="AT135" i="2"/>
  <c r="AY135" i="2" s="1"/>
  <c r="AT131" i="2"/>
  <c r="AT130" i="2"/>
  <c r="AT136" i="2"/>
  <c r="M127" i="6"/>
  <c r="O127" i="6"/>
  <c r="BD127" i="2"/>
  <c r="BB127" i="2"/>
  <c r="Q127" i="6" s="1"/>
  <c r="AT127" i="2"/>
  <c r="AY127" i="2" s="1"/>
  <c r="P127" i="6" s="1"/>
  <c r="AT126" i="2"/>
  <c r="AO127" i="2"/>
  <c r="H127" i="6" s="1"/>
  <c r="AN126" i="2"/>
  <c r="G126" i="6" s="1"/>
  <c r="AM126" i="2"/>
  <c r="AM127" i="2"/>
  <c r="R115" i="2"/>
  <c r="AS115" i="2"/>
  <c r="AL115" i="2"/>
  <c r="AN115" i="2"/>
  <c r="R124" i="2"/>
  <c r="AL124" i="2"/>
  <c r="AS124" i="2"/>
  <c r="R119" i="2"/>
  <c r="AN119" i="2"/>
  <c r="AS119" i="2"/>
  <c r="AL119" i="2"/>
  <c r="R117" i="2"/>
  <c r="AL117" i="2"/>
  <c r="AM117" i="2" s="1"/>
  <c r="AS117" i="2"/>
  <c r="AN117" i="2"/>
  <c r="R125" i="2"/>
  <c r="AS125" i="2"/>
  <c r="AN125" i="2"/>
  <c r="AL125" i="2"/>
  <c r="R116" i="2"/>
  <c r="AL116" i="2"/>
  <c r="AS116" i="2"/>
  <c r="AK120" i="2"/>
  <c r="R118" i="2"/>
  <c r="AL118" i="2"/>
  <c r="AS118" i="2"/>
  <c r="AK124" i="2"/>
  <c r="R120" i="2"/>
  <c r="AL120" i="2"/>
  <c r="AS120" i="2"/>
  <c r="R122" i="2"/>
  <c r="AS122" i="2"/>
  <c r="AL122" i="2"/>
  <c r="R121" i="2"/>
  <c r="AL121" i="2"/>
  <c r="AS121" i="2"/>
  <c r="AN121" i="2"/>
  <c r="R123" i="2"/>
  <c r="AS123" i="2"/>
  <c r="AL123" i="2"/>
  <c r="AN123" i="2"/>
  <c r="AR111" i="2"/>
  <c r="BD113" i="2"/>
  <c r="AY113" i="2"/>
  <c r="BB113" i="2"/>
  <c r="BD107" i="2"/>
  <c r="BB107" i="2"/>
  <c r="AR113" i="2"/>
  <c r="BD112" i="2"/>
  <c r="BB112" i="2"/>
  <c r="BD111" i="2"/>
  <c r="BC111" i="2"/>
  <c r="AY111" i="2"/>
  <c r="BB111" i="2"/>
  <c r="BD109" i="2"/>
  <c r="BB109" i="2"/>
  <c r="AO109" i="2"/>
  <c r="AK105" i="2"/>
  <c r="AT113" i="2"/>
  <c r="AT107" i="2"/>
  <c r="AO112" i="2"/>
  <c r="AO107" i="2"/>
  <c r="AT108" i="2"/>
  <c r="AT112" i="2"/>
  <c r="AT111" i="2"/>
  <c r="AK106" i="2"/>
  <c r="Q105" i="2"/>
  <c r="P105" i="2"/>
  <c r="AM107" i="2"/>
  <c r="AI105" i="2"/>
  <c r="AK108" i="2"/>
  <c r="AT109" i="2"/>
  <c r="AN108" i="2"/>
  <c r="AM104" i="2"/>
  <c r="AI103" i="2"/>
  <c r="P103" i="2"/>
  <c r="Q103" i="2"/>
  <c r="AK110" i="2"/>
  <c r="AI106" i="2"/>
  <c r="AT110" i="2"/>
  <c r="AK104" i="2"/>
  <c r="Q106" i="2"/>
  <c r="P106" i="2"/>
  <c r="AN110" i="2"/>
  <c r="AM110" i="2"/>
  <c r="BD89" i="2"/>
  <c r="BB89" i="2"/>
  <c r="H96" i="2"/>
  <c r="O96" i="2"/>
  <c r="AK89" i="2"/>
  <c r="P101" i="2"/>
  <c r="Q101" i="2"/>
  <c r="AK98" i="2"/>
  <c r="K101" i="2"/>
  <c r="L101" i="2"/>
  <c r="M101" i="2" s="1"/>
  <c r="P97" i="2"/>
  <c r="Q97" i="2"/>
  <c r="K98" i="2"/>
  <c r="L98" i="2"/>
  <c r="M98" i="2" s="1"/>
  <c r="Q95" i="2"/>
  <c r="P95" i="2"/>
  <c r="Q91" i="2"/>
  <c r="P91" i="2"/>
  <c r="AI94" i="2"/>
  <c r="V92" i="2"/>
  <c r="AJ92" i="2"/>
  <c r="AI90" i="2"/>
  <c r="AO89" i="2"/>
  <c r="AI93" i="2"/>
  <c r="AK99" i="2"/>
  <c r="AI97" i="2"/>
  <c r="K100" i="2"/>
  <c r="L100" i="2"/>
  <c r="M100" i="2" s="1"/>
  <c r="Q94" i="2"/>
  <c r="P94" i="2"/>
  <c r="AK93" i="2"/>
  <c r="P100" i="2"/>
  <c r="Q100" i="2"/>
  <c r="K99" i="2"/>
  <c r="L99" i="2"/>
  <c r="M99" i="2" s="1"/>
  <c r="K97" i="2"/>
  <c r="L97" i="2"/>
  <c r="M97" i="2" s="1"/>
  <c r="AI100" i="2"/>
  <c r="AT89" i="2"/>
  <c r="Q92" i="2"/>
  <c r="P92" i="2"/>
  <c r="P99" i="2"/>
  <c r="Q99" i="2"/>
  <c r="P98" i="2"/>
  <c r="Q98" i="2"/>
  <c r="AK101" i="2"/>
  <c r="AI99" i="2"/>
  <c r="AK97" i="2"/>
  <c r="AK91" i="2"/>
  <c r="Q90" i="2"/>
  <c r="P90" i="2"/>
  <c r="AK100" i="2"/>
  <c r="Q93" i="2"/>
  <c r="P93" i="2"/>
  <c r="V96" i="2"/>
  <c r="AJ96" i="2"/>
  <c r="V94" i="2"/>
  <c r="AJ94" i="2"/>
  <c r="AI92" i="2"/>
  <c r="V90" i="2"/>
  <c r="AJ90" i="2"/>
  <c r="AI98" i="2"/>
  <c r="AK95" i="2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87" i="6"/>
  <c r="S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86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85" i="6"/>
  <c r="S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84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83" i="6"/>
  <c r="S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82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81" i="6"/>
  <c r="S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80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79" i="6"/>
  <c r="S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78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77" i="6"/>
  <c r="S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76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BA87" i="2"/>
  <c r="AZ87" i="2"/>
  <c r="AV87" i="2"/>
  <c r="AD87" i="2"/>
  <c r="AF87" i="2" s="1"/>
  <c r="X87" i="2"/>
  <c r="Z87" i="2" s="1"/>
  <c r="S87" i="2"/>
  <c r="U87" i="2" s="1"/>
  <c r="J87" i="2"/>
  <c r="L87" i="2" s="1"/>
  <c r="M87" i="2" s="1"/>
  <c r="E87" i="2"/>
  <c r="G87" i="2" s="1"/>
  <c r="C87" i="2"/>
  <c r="D87" i="2" s="1"/>
  <c r="B87" i="2"/>
  <c r="A87" i="2"/>
  <c r="BA86" i="2"/>
  <c r="AZ86" i="2"/>
  <c r="AD86" i="2"/>
  <c r="AF86" i="2" s="1"/>
  <c r="X86" i="2"/>
  <c r="Z86" i="2" s="1"/>
  <c r="S86" i="2"/>
  <c r="J86" i="2"/>
  <c r="L86" i="2" s="1"/>
  <c r="M86" i="2" s="1"/>
  <c r="E86" i="2"/>
  <c r="G86" i="2" s="1"/>
  <c r="C86" i="2"/>
  <c r="D86" i="2" s="1"/>
  <c r="B86" i="2"/>
  <c r="A86" i="2"/>
  <c r="BA85" i="2"/>
  <c r="AZ85" i="2"/>
  <c r="AV85" i="2"/>
  <c r="AD85" i="2"/>
  <c r="AF85" i="2" s="1"/>
  <c r="X85" i="2"/>
  <c r="Z85" i="2" s="1"/>
  <c r="S85" i="2"/>
  <c r="U85" i="2" s="1"/>
  <c r="J85" i="2"/>
  <c r="L85" i="2" s="1"/>
  <c r="M85" i="2" s="1"/>
  <c r="E85" i="2"/>
  <c r="G85" i="2" s="1"/>
  <c r="C85" i="2"/>
  <c r="D85" i="2" s="1"/>
  <c r="B85" i="2"/>
  <c r="A85" i="2"/>
  <c r="BA84" i="2"/>
  <c r="AZ84" i="2"/>
  <c r="AD84" i="2"/>
  <c r="AF84" i="2" s="1"/>
  <c r="X84" i="2"/>
  <c r="Z84" i="2" s="1"/>
  <c r="S84" i="2"/>
  <c r="J84" i="2"/>
  <c r="L84" i="2" s="1"/>
  <c r="M84" i="2" s="1"/>
  <c r="E84" i="2"/>
  <c r="G84" i="2" s="1"/>
  <c r="C84" i="2"/>
  <c r="D84" i="2" s="1"/>
  <c r="B84" i="2"/>
  <c r="A84" i="2"/>
  <c r="BA83" i="2"/>
  <c r="AZ83" i="2"/>
  <c r="AV83" i="2"/>
  <c r="AD83" i="2"/>
  <c r="AF83" i="2" s="1"/>
  <c r="X83" i="2"/>
  <c r="Z83" i="2" s="1"/>
  <c r="S83" i="2"/>
  <c r="U83" i="2" s="1"/>
  <c r="J83" i="2"/>
  <c r="L83" i="2" s="1"/>
  <c r="M83" i="2" s="1"/>
  <c r="E83" i="2"/>
  <c r="G83" i="2" s="1"/>
  <c r="D83" i="2"/>
  <c r="C83" i="2"/>
  <c r="B83" i="2"/>
  <c r="A83" i="2"/>
  <c r="BA82" i="2"/>
  <c r="AZ82" i="2"/>
  <c r="AD82" i="2"/>
  <c r="X82" i="2"/>
  <c r="S82" i="2"/>
  <c r="J82" i="2"/>
  <c r="E82" i="2"/>
  <c r="D82" i="2"/>
  <c r="C82" i="2"/>
  <c r="B82" i="2"/>
  <c r="A82" i="2"/>
  <c r="BA81" i="2"/>
  <c r="AZ81" i="2"/>
  <c r="AV81" i="2"/>
  <c r="AD81" i="2"/>
  <c r="X81" i="2"/>
  <c r="S81" i="2"/>
  <c r="J81" i="2"/>
  <c r="E81" i="2"/>
  <c r="D81" i="2"/>
  <c r="C81" i="2"/>
  <c r="B81" i="2"/>
  <c r="A81" i="2"/>
  <c r="BA80" i="2"/>
  <c r="AZ80" i="2"/>
  <c r="AD80" i="2"/>
  <c r="X80" i="2"/>
  <c r="S80" i="2"/>
  <c r="J80" i="2"/>
  <c r="E80" i="2"/>
  <c r="D80" i="2"/>
  <c r="C80" i="2"/>
  <c r="B80" i="2"/>
  <c r="A80" i="2"/>
  <c r="BA79" i="2"/>
  <c r="AZ79" i="2"/>
  <c r="AV79" i="2"/>
  <c r="AD79" i="2"/>
  <c r="AF79" i="2" s="1"/>
  <c r="X79" i="2"/>
  <c r="Z79" i="2" s="1"/>
  <c r="S79" i="2"/>
  <c r="U79" i="2" s="1"/>
  <c r="J79" i="2"/>
  <c r="L79" i="2" s="1"/>
  <c r="M79" i="2" s="1"/>
  <c r="E79" i="2"/>
  <c r="G79" i="2" s="1"/>
  <c r="D79" i="2"/>
  <c r="C79" i="2"/>
  <c r="B79" i="2"/>
  <c r="A79" i="2"/>
  <c r="BA78" i="2"/>
  <c r="AZ78" i="2"/>
  <c r="AD78" i="2"/>
  <c r="AF78" i="2" s="1"/>
  <c r="X78" i="2"/>
  <c r="Z78" i="2" s="1"/>
  <c r="S78" i="2"/>
  <c r="J78" i="2"/>
  <c r="L78" i="2" s="1"/>
  <c r="M78" i="2" s="1"/>
  <c r="E78" i="2"/>
  <c r="G78" i="2" s="1"/>
  <c r="D78" i="2"/>
  <c r="C78" i="2"/>
  <c r="B78" i="2"/>
  <c r="A78" i="2"/>
  <c r="BA77" i="2"/>
  <c r="AZ77" i="2"/>
  <c r="AV77" i="2"/>
  <c r="AD77" i="2"/>
  <c r="AF77" i="2" s="1"/>
  <c r="X77" i="2"/>
  <c r="Z77" i="2" s="1"/>
  <c r="S77" i="2"/>
  <c r="U77" i="2" s="1"/>
  <c r="J77" i="2"/>
  <c r="L77" i="2" s="1"/>
  <c r="M77" i="2" s="1"/>
  <c r="E77" i="2"/>
  <c r="G77" i="2" s="1"/>
  <c r="D77" i="2"/>
  <c r="C77" i="2"/>
  <c r="B77" i="2"/>
  <c r="A77" i="2"/>
  <c r="BA76" i="2"/>
  <c r="AZ76" i="2"/>
  <c r="AD76" i="2"/>
  <c r="AF76" i="2" s="1"/>
  <c r="X76" i="2"/>
  <c r="Z76" i="2" s="1"/>
  <c r="S76" i="2"/>
  <c r="J76" i="2"/>
  <c r="L76" i="2" s="1"/>
  <c r="M76" i="2" s="1"/>
  <c r="E76" i="2"/>
  <c r="G76" i="2" s="1"/>
  <c r="D76" i="2"/>
  <c r="C76" i="2"/>
  <c r="B76" i="2"/>
  <c r="A76" i="2"/>
  <c r="BA75" i="2"/>
  <c r="AZ75" i="2"/>
  <c r="AV75" i="2"/>
  <c r="AD75" i="2"/>
  <c r="AF75" i="2" s="1"/>
  <c r="X75" i="2"/>
  <c r="Z75" i="2" s="1"/>
  <c r="S75" i="2"/>
  <c r="U75" i="2" s="1"/>
  <c r="J75" i="2"/>
  <c r="L75" i="2" s="1"/>
  <c r="M75" i="2" s="1"/>
  <c r="E75" i="2"/>
  <c r="G75" i="2" s="1"/>
  <c r="D75" i="2"/>
  <c r="C75" i="2"/>
  <c r="B75" i="2"/>
  <c r="A75" i="2"/>
  <c r="AQ89" i="2"/>
  <c r="AX89" i="2"/>
  <c r="AX113" i="2"/>
  <c r="AX107" i="2"/>
  <c r="AX112" i="2"/>
  <c r="AX109" i="2"/>
  <c r="AQ109" i="2"/>
  <c r="AQ112" i="2"/>
  <c r="AX111" i="2"/>
  <c r="AW108" i="2"/>
  <c r="AP108" i="2"/>
  <c r="AW110" i="2"/>
  <c r="AP110" i="2"/>
  <c r="AQ107" i="2"/>
  <c r="AP119" i="2"/>
  <c r="AP123" i="2"/>
  <c r="AW117" i="2"/>
  <c r="AP117" i="2"/>
  <c r="AW123" i="2"/>
  <c r="AP115" i="2"/>
  <c r="AW121" i="2"/>
  <c r="AW125" i="2"/>
  <c r="AP121" i="2"/>
  <c r="AW115" i="2"/>
  <c r="AW119" i="2"/>
  <c r="AP125" i="2"/>
  <c r="AX133" i="2"/>
  <c r="AQ131" i="2"/>
  <c r="AX135" i="2"/>
  <c r="AW136" i="2"/>
  <c r="AP136" i="2"/>
  <c r="AW130" i="2"/>
  <c r="AP130" i="2"/>
  <c r="AQ133" i="2"/>
  <c r="AW134" i="2"/>
  <c r="AP134" i="2"/>
  <c r="AW132" i="2"/>
  <c r="AP132" i="2"/>
  <c r="AX137" i="2"/>
  <c r="AQ135" i="2"/>
  <c r="AQ137" i="2"/>
  <c r="AX131" i="2"/>
  <c r="AQ127" i="2"/>
  <c r="AX127" i="2"/>
  <c r="AW126" i="2"/>
  <c r="AP126" i="2"/>
  <c r="AQ144" i="2"/>
  <c r="AX144" i="2"/>
  <c r="AX140" i="2"/>
  <c r="AQ140" i="2"/>
  <c r="AX142" i="2"/>
  <c r="AQ142" i="2"/>
  <c r="AR142" i="2" l="1"/>
  <c r="AR140" i="2"/>
  <c r="AR144" i="2"/>
  <c r="AY142" i="2"/>
  <c r="AY140" i="2"/>
  <c r="P140" i="6" s="1"/>
  <c r="BE143" i="2"/>
  <c r="BF143" i="2"/>
  <c r="BC143" i="2"/>
  <c r="AY144" i="2"/>
  <c r="AR137" i="2"/>
  <c r="AR135" i="2"/>
  <c r="BD132" i="2"/>
  <c r="AY132" i="2"/>
  <c r="BB132" i="2"/>
  <c r="BD134" i="2"/>
  <c r="BB134" i="2"/>
  <c r="AR133" i="2"/>
  <c r="BD130" i="2"/>
  <c r="BB130" i="2"/>
  <c r="BD136" i="2"/>
  <c r="BB136" i="2"/>
  <c r="AR131" i="2"/>
  <c r="BF133" i="2"/>
  <c r="BE133" i="2"/>
  <c r="BC133" i="2"/>
  <c r="BF135" i="2"/>
  <c r="BE135" i="2"/>
  <c r="BC135" i="2"/>
  <c r="AO132" i="2"/>
  <c r="AO134" i="2"/>
  <c r="AY134" i="2" s="1"/>
  <c r="AY131" i="2"/>
  <c r="AY137" i="2"/>
  <c r="AO130" i="2"/>
  <c r="AO136" i="2"/>
  <c r="M126" i="6"/>
  <c r="O126" i="6"/>
  <c r="N127" i="6"/>
  <c r="AR127" i="2"/>
  <c r="BD126" i="2"/>
  <c r="AY126" i="2"/>
  <c r="P126" i="6" s="1"/>
  <c r="BB126" i="2"/>
  <c r="Q126" i="6" s="1"/>
  <c r="BF127" i="2"/>
  <c r="BE127" i="2"/>
  <c r="BC127" i="2"/>
  <c r="R127" i="6" s="1"/>
  <c r="AO126" i="2"/>
  <c r="H126" i="6" s="1"/>
  <c r="BD119" i="2"/>
  <c r="BB119" i="2"/>
  <c r="BD115" i="2"/>
  <c r="BB115" i="2"/>
  <c r="BD125" i="2"/>
  <c r="BB125" i="2"/>
  <c r="BD121" i="2"/>
  <c r="BB121" i="2"/>
  <c r="BD123" i="2"/>
  <c r="BB123" i="2"/>
  <c r="BD117" i="2"/>
  <c r="BB117" i="2"/>
  <c r="AT120" i="2"/>
  <c r="AT116" i="2"/>
  <c r="AO125" i="2"/>
  <c r="AT119" i="2"/>
  <c r="AT115" i="2"/>
  <c r="AY115" i="2" s="1"/>
  <c r="AO121" i="2"/>
  <c r="AT125" i="2"/>
  <c r="AM123" i="2"/>
  <c r="AT121" i="2"/>
  <c r="AY121" i="2" s="1"/>
  <c r="AT122" i="2"/>
  <c r="AO115" i="2"/>
  <c r="AT123" i="2"/>
  <c r="AM121" i="2"/>
  <c r="AM125" i="2"/>
  <c r="AO117" i="2"/>
  <c r="AM119" i="2"/>
  <c r="AT124" i="2"/>
  <c r="AM115" i="2"/>
  <c r="AT118" i="2"/>
  <c r="AT117" i="2"/>
  <c r="AN124" i="2"/>
  <c r="AM124" i="2"/>
  <c r="AO123" i="2"/>
  <c r="AN122" i="2"/>
  <c r="AM122" i="2"/>
  <c r="AN120" i="2"/>
  <c r="AM120" i="2"/>
  <c r="AN118" i="2"/>
  <c r="AM118" i="2"/>
  <c r="AN116" i="2"/>
  <c r="AM116" i="2"/>
  <c r="AO119" i="2"/>
  <c r="AR107" i="2"/>
  <c r="BD110" i="2"/>
  <c r="AY110" i="2"/>
  <c r="BB110" i="2"/>
  <c r="BD108" i="2"/>
  <c r="BB108" i="2"/>
  <c r="AR112" i="2"/>
  <c r="AR109" i="2"/>
  <c r="R103" i="2"/>
  <c r="AS103" i="2"/>
  <c r="AL103" i="2"/>
  <c r="AN103" i="2"/>
  <c r="AY107" i="2"/>
  <c r="BE113" i="2"/>
  <c r="BF113" i="2"/>
  <c r="AO110" i="2"/>
  <c r="AO108" i="2"/>
  <c r="AY108" i="2" s="1"/>
  <c r="BC113" i="2"/>
  <c r="R106" i="2"/>
  <c r="AS106" i="2"/>
  <c r="AL106" i="2"/>
  <c r="R105" i="2"/>
  <c r="AN105" i="2"/>
  <c r="AS105" i="2"/>
  <c r="AL105" i="2"/>
  <c r="AM105" i="2" s="1"/>
  <c r="AY109" i="2"/>
  <c r="BE111" i="2"/>
  <c r="BF111" i="2"/>
  <c r="AY112" i="2"/>
  <c r="AR89" i="2"/>
  <c r="R90" i="2"/>
  <c r="AL90" i="2"/>
  <c r="AS90" i="2"/>
  <c r="AK96" i="2"/>
  <c r="R92" i="2"/>
  <c r="AL92" i="2"/>
  <c r="AS92" i="2"/>
  <c r="AK92" i="2"/>
  <c r="R91" i="2"/>
  <c r="AS91" i="2"/>
  <c r="AN91" i="2"/>
  <c r="AL91" i="2"/>
  <c r="R101" i="2"/>
  <c r="AN101" i="2"/>
  <c r="AL101" i="2"/>
  <c r="AM101" i="2" s="1"/>
  <c r="AS101" i="2"/>
  <c r="R93" i="2"/>
  <c r="AN93" i="2"/>
  <c r="AL93" i="2"/>
  <c r="AM93" i="2" s="1"/>
  <c r="AS93" i="2"/>
  <c r="R98" i="2"/>
  <c r="AS98" i="2"/>
  <c r="AL98" i="2"/>
  <c r="R100" i="2"/>
  <c r="AL100" i="2"/>
  <c r="AS100" i="2"/>
  <c r="R94" i="2"/>
  <c r="AS94" i="2"/>
  <c r="AL94" i="2"/>
  <c r="AK90" i="2"/>
  <c r="AK94" i="2"/>
  <c r="R99" i="2"/>
  <c r="AN99" i="2"/>
  <c r="AS99" i="2"/>
  <c r="AL99" i="2"/>
  <c r="AM99" i="2" s="1"/>
  <c r="R97" i="2"/>
  <c r="AN97" i="2"/>
  <c r="AL97" i="2"/>
  <c r="AS97" i="2"/>
  <c r="P96" i="2"/>
  <c r="Q96" i="2"/>
  <c r="AY89" i="2"/>
  <c r="R95" i="2"/>
  <c r="AN95" i="2"/>
  <c r="AS95" i="2"/>
  <c r="AL95" i="2"/>
  <c r="AA84" i="2"/>
  <c r="H85" i="2"/>
  <c r="O85" i="2"/>
  <c r="AG85" i="2"/>
  <c r="AH85" i="2"/>
  <c r="AI85" i="2" s="1"/>
  <c r="V87" i="2"/>
  <c r="AJ87" i="2"/>
  <c r="H84" i="2"/>
  <c r="O84" i="2"/>
  <c r="AG84" i="2"/>
  <c r="AH84" i="2"/>
  <c r="AI84" i="2" s="1"/>
  <c r="U86" i="2"/>
  <c r="AA87" i="2"/>
  <c r="V85" i="2"/>
  <c r="AJ85" i="2"/>
  <c r="AA86" i="2"/>
  <c r="H87" i="2"/>
  <c r="O87" i="2"/>
  <c r="AG87" i="2"/>
  <c r="AH87" i="2"/>
  <c r="U84" i="2"/>
  <c r="AA85" i="2"/>
  <c r="H86" i="2"/>
  <c r="O86" i="2"/>
  <c r="AG86" i="2"/>
  <c r="AH86" i="2"/>
  <c r="F84" i="2"/>
  <c r="K84" i="2"/>
  <c r="T84" i="2"/>
  <c r="Y84" i="2"/>
  <c r="AE84" i="2"/>
  <c r="F85" i="2"/>
  <c r="K85" i="2"/>
  <c r="T85" i="2"/>
  <c r="Y85" i="2"/>
  <c r="AE85" i="2"/>
  <c r="F86" i="2"/>
  <c r="K86" i="2"/>
  <c r="T86" i="2"/>
  <c r="Y86" i="2"/>
  <c r="AE86" i="2"/>
  <c r="F87" i="2"/>
  <c r="K87" i="2"/>
  <c r="T87" i="2"/>
  <c r="Y87" i="2"/>
  <c r="AE87" i="2"/>
  <c r="L80" i="2"/>
  <c r="M80" i="2" s="1"/>
  <c r="K80" i="2"/>
  <c r="T82" i="2"/>
  <c r="AA83" i="2"/>
  <c r="U81" i="2"/>
  <c r="T81" i="2"/>
  <c r="G82" i="2"/>
  <c r="F82" i="2"/>
  <c r="Z82" i="2"/>
  <c r="Y82" i="2"/>
  <c r="H83" i="2"/>
  <c r="O83" i="2"/>
  <c r="AG83" i="2"/>
  <c r="AH83" i="2"/>
  <c r="AI83" i="2" s="1"/>
  <c r="T80" i="2"/>
  <c r="U80" i="2"/>
  <c r="G81" i="2"/>
  <c r="F81" i="2"/>
  <c r="Z81" i="2"/>
  <c r="Y81" i="2"/>
  <c r="L82" i="2"/>
  <c r="M82" i="2" s="1"/>
  <c r="K82" i="2"/>
  <c r="AF82" i="2"/>
  <c r="AE82" i="2"/>
  <c r="F80" i="2"/>
  <c r="G80" i="2"/>
  <c r="Z80" i="2"/>
  <c r="Y80" i="2"/>
  <c r="L81" i="2"/>
  <c r="M81" i="2" s="1"/>
  <c r="K81" i="2"/>
  <c r="AF81" i="2"/>
  <c r="AE81" i="2"/>
  <c r="V83" i="2"/>
  <c r="AJ83" i="2"/>
  <c r="AF80" i="2"/>
  <c r="AE80" i="2"/>
  <c r="F83" i="2"/>
  <c r="K83" i="2"/>
  <c r="T83" i="2"/>
  <c r="Y83" i="2"/>
  <c r="AE83" i="2"/>
  <c r="AA76" i="2"/>
  <c r="AA78" i="2"/>
  <c r="H75" i="2"/>
  <c r="O75" i="2"/>
  <c r="AG76" i="2"/>
  <c r="AH76" i="2"/>
  <c r="O77" i="2"/>
  <c r="H77" i="2"/>
  <c r="O78" i="2"/>
  <c r="H78" i="2"/>
  <c r="H79" i="2"/>
  <c r="O79" i="2"/>
  <c r="AA75" i="2"/>
  <c r="AA77" i="2"/>
  <c r="AA79" i="2"/>
  <c r="AH75" i="2"/>
  <c r="AI75" i="2" s="1"/>
  <c r="AG75" i="2"/>
  <c r="H76" i="2"/>
  <c r="O76" i="2"/>
  <c r="AG77" i="2"/>
  <c r="AH77" i="2"/>
  <c r="AG78" i="2"/>
  <c r="AH78" i="2"/>
  <c r="AI78" i="2" s="1"/>
  <c r="AH79" i="2"/>
  <c r="AG79" i="2"/>
  <c r="AJ75" i="2"/>
  <c r="V75" i="2"/>
  <c r="U76" i="2"/>
  <c r="AJ77" i="2"/>
  <c r="V77" i="2"/>
  <c r="U78" i="2"/>
  <c r="AJ79" i="2"/>
  <c r="V79" i="2"/>
  <c r="F75" i="2"/>
  <c r="K75" i="2"/>
  <c r="T75" i="2"/>
  <c r="Y75" i="2"/>
  <c r="AE75" i="2"/>
  <c r="F76" i="2"/>
  <c r="K76" i="2"/>
  <c r="T76" i="2"/>
  <c r="Y76" i="2"/>
  <c r="AE76" i="2"/>
  <c r="F77" i="2"/>
  <c r="K77" i="2"/>
  <c r="T77" i="2"/>
  <c r="Y77" i="2"/>
  <c r="AE77" i="2"/>
  <c r="F78" i="2"/>
  <c r="K78" i="2"/>
  <c r="T78" i="2"/>
  <c r="Y78" i="2"/>
  <c r="AE78" i="2"/>
  <c r="F79" i="2"/>
  <c r="K79" i="2"/>
  <c r="T79" i="2"/>
  <c r="Y79" i="2"/>
  <c r="AE79" i="2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S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BA73" i="2"/>
  <c r="AZ73" i="2"/>
  <c r="AV73" i="2"/>
  <c r="AF73" i="2"/>
  <c r="AG73" i="2" s="1"/>
  <c r="AD73" i="2"/>
  <c r="AE73" i="2" s="1"/>
  <c r="Z73" i="2"/>
  <c r="X73" i="2"/>
  <c r="Y73" i="2" s="1"/>
  <c r="U73" i="2"/>
  <c r="S73" i="2"/>
  <c r="T73" i="2" s="1"/>
  <c r="G73" i="2"/>
  <c r="H73" i="2" s="1"/>
  <c r="E73" i="2"/>
  <c r="F73" i="2" s="1"/>
  <c r="C73" i="2"/>
  <c r="D73" i="2" s="1"/>
  <c r="B73" i="2"/>
  <c r="A73" i="2"/>
  <c r="BA72" i="2"/>
  <c r="AZ72" i="2"/>
  <c r="AV72" i="2"/>
  <c r="AD72" i="2"/>
  <c r="X72" i="2"/>
  <c r="S72" i="2"/>
  <c r="J72" i="2"/>
  <c r="E72" i="2"/>
  <c r="C72" i="2"/>
  <c r="D72" i="2" s="1"/>
  <c r="B72" i="2"/>
  <c r="A72" i="2"/>
  <c r="BA71" i="2"/>
  <c r="AZ71" i="2"/>
  <c r="AV71" i="2"/>
  <c r="AD71" i="2"/>
  <c r="AE71" i="2" s="1"/>
  <c r="X71" i="2"/>
  <c r="Y71" i="2" s="1"/>
  <c r="S71" i="2"/>
  <c r="T71" i="2" s="1"/>
  <c r="J71" i="2"/>
  <c r="K71" i="2" s="1"/>
  <c r="E71" i="2"/>
  <c r="F71" i="2" s="1"/>
  <c r="C71" i="2"/>
  <c r="D71" i="2" s="1"/>
  <c r="B71" i="2"/>
  <c r="A71" i="2"/>
  <c r="BA70" i="2"/>
  <c r="AZ70" i="2"/>
  <c r="AV70" i="2"/>
  <c r="AF70" i="2"/>
  <c r="AG70" i="2" s="1"/>
  <c r="AD70" i="2"/>
  <c r="AE70" i="2" s="1"/>
  <c r="X70" i="2"/>
  <c r="Y70" i="2" s="1"/>
  <c r="S70" i="2"/>
  <c r="T70" i="2" s="1"/>
  <c r="E70" i="2"/>
  <c r="F70" i="2" s="1"/>
  <c r="C70" i="2"/>
  <c r="D70" i="2" s="1"/>
  <c r="B70" i="2"/>
  <c r="A70" i="2"/>
  <c r="BA69" i="2"/>
  <c r="AZ69" i="2"/>
  <c r="AV69" i="2"/>
  <c r="AD69" i="2"/>
  <c r="AE69" i="2" s="1"/>
  <c r="X69" i="2"/>
  <c r="Y69" i="2" s="1"/>
  <c r="S69" i="2"/>
  <c r="T69" i="2" s="1"/>
  <c r="J69" i="2"/>
  <c r="K69" i="2" s="1"/>
  <c r="E69" i="2"/>
  <c r="F69" i="2" s="1"/>
  <c r="C69" i="2"/>
  <c r="D69" i="2" s="1"/>
  <c r="B69" i="2"/>
  <c r="A69" i="2"/>
  <c r="BA67" i="2"/>
  <c r="AZ67" i="2"/>
  <c r="AV67" i="2"/>
  <c r="AD67" i="2"/>
  <c r="AF67" i="2" s="1"/>
  <c r="X67" i="2"/>
  <c r="Z67" i="2" s="1"/>
  <c r="S67" i="2"/>
  <c r="U67" i="2" s="1"/>
  <c r="J67" i="2"/>
  <c r="L67" i="2" s="1"/>
  <c r="M67" i="2" s="1"/>
  <c r="E67" i="2"/>
  <c r="G67" i="2" s="1"/>
  <c r="D67" i="2"/>
  <c r="C67" i="2"/>
  <c r="B67" i="2"/>
  <c r="A67" i="2"/>
  <c r="BA66" i="2"/>
  <c r="AZ66" i="2"/>
  <c r="AV66" i="2"/>
  <c r="AD66" i="2"/>
  <c r="AF66" i="2" s="1"/>
  <c r="X66" i="2"/>
  <c r="Z66" i="2" s="1"/>
  <c r="S66" i="2"/>
  <c r="J66" i="2"/>
  <c r="L66" i="2" s="1"/>
  <c r="M66" i="2" s="1"/>
  <c r="E66" i="2"/>
  <c r="G66" i="2" s="1"/>
  <c r="D66" i="2"/>
  <c r="C66" i="2"/>
  <c r="B66" i="2"/>
  <c r="A66" i="2"/>
  <c r="BA65" i="2"/>
  <c r="AZ65" i="2"/>
  <c r="AV65" i="2"/>
  <c r="AD65" i="2"/>
  <c r="AF65" i="2" s="1"/>
  <c r="X65" i="2"/>
  <c r="Z65" i="2" s="1"/>
  <c r="S65" i="2"/>
  <c r="U65" i="2" s="1"/>
  <c r="J65" i="2"/>
  <c r="L65" i="2" s="1"/>
  <c r="M65" i="2" s="1"/>
  <c r="E65" i="2"/>
  <c r="G65" i="2" s="1"/>
  <c r="D65" i="2"/>
  <c r="C65" i="2"/>
  <c r="B65" i="2"/>
  <c r="A65" i="2"/>
  <c r="AW101" i="2"/>
  <c r="AW93" i="2"/>
  <c r="AP95" i="2"/>
  <c r="AP91" i="2"/>
  <c r="AW97" i="2"/>
  <c r="AP99" i="2"/>
  <c r="AP97" i="2"/>
  <c r="AW95" i="2"/>
  <c r="AW91" i="2"/>
  <c r="AP101" i="2"/>
  <c r="AP93" i="2"/>
  <c r="AW99" i="2"/>
  <c r="AW103" i="2"/>
  <c r="AX108" i="2"/>
  <c r="AQ108" i="2"/>
  <c r="AP105" i="2"/>
  <c r="AP103" i="2"/>
  <c r="AX110" i="2"/>
  <c r="AQ110" i="2"/>
  <c r="AW105" i="2"/>
  <c r="AX115" i="2"/>
  <c r="AX121" i="2"/>
  <c r="AW124" i="2"/>
  <c r="AP124" i="2"/>
  <c r="AQ121" i="2"/>
  <c r="AW120" i="2"/>
  <c r="AP120" i="2"/>
  <c r="AW116" i="2"/>
  <c r="AP116" i="2"/>
  <c r="AQ125" i="2"/>
  <c r="AX125" i="2"/>
  <c r="AQ115" i="2"/>
  <c r="AQ117" i="2"/>
  <c r="AQ123" i="2"/>
  <c r="AX119" i="2"/>
  <c r="AX123" i="2"/>
  <c r="AX117" i="2"/>
  <c r="AW122" i="2"/>
  <c r="AP122" i="2"/>
  <c r="AW118" i="2"/>
  <c r="AP118" i="2"/>
  <c r="AQ119" i="2"/>
  <c r="AX134" i="2"/>
  <c r="AQ134" i="2"/>
  <c r="AX136" i="2"/>
  <c r="AQ136" i="2"/>
  <c r="AX132" i="2"/>
  <c r="AQ132" i="2"/>
  <c r="AX130" i="2"/>
  <c r="AQ130" i="2"/>
  <c r="AQ126" i="2"/>
  <c r="AX126" i="2"/>
  <c r="BE142" i="2" l="1"/>
  <c r="BF142" i="2"/>
  <c r="BC142" i="2"/>
  <c r="BE144" i="2"/>
  <c r="BF144" i="2"/>
  <c r="BC144" i="2"/>
  <c r="BE140" i="2"/>
  <c r="BF140" i="2"/>
  <c r="BC140" i="2"/>
  <c r="R140" i="6" s="1"/>
  <c r="AR130" i="2"/>
  <c r="AR132" i="2"/>
  <c r="AR136" i="2"/>
  <c r="AR134" i="2"/>
  <c r="BF134" i="2"/>
  <c r="BE134" i="2"/>
  <c r="BC134" i="2"/>
  <c r="BF132" i="2"/>
  <c r="BE132" i="2"/>
  <c r="BF137" i="2"/>
  <c r="BE137" i="2"/>
  <c r="BC137" i="2"/>
  <c r="BF131" i="2"/>
  <c r="BE131" i="2"/>
  <c r="BC131" i="2"/>
  <c r="AY136" i="2"/>
  <c r="AY130" i="2"/>
  <c r="BC132" i="2"/>
  <c r="N126" i="6"/>
  <c r="AR126" i="2"/>
  <c r="BF126" i="2"/>
  <c r="BE126" i="2"/>
  <c r="BC126" i="2"/>
  <c r="R126" i="6" s="1"/>
  <c r="AR119" i="2"/>
  <c r="BD118" i="2"/>
  <c r="BC118" i="2"/>
  <c r="AY118" i="2"/>
  <c r="BB118" i="2"/>
  <c r="BD122" i="2"/>
  <c r="BC122" i="2"/>
  <c r="AY122" i="2"/>
  <c r="BB122" i="2"/>
  <c r="AR123" i="2"/>
  <c r="AR117" i="2"/>
  <c r="AR115" i="2"/>
  <c r="AR125" i="2"/>
  <c r="BD116" i="2"/>
  <c r="AY116" i="2"/>
  <c r="BC116" i="2"/>
  <c r="BB116" i="2"/>
  <c r="BD120" i="2"/>
  <c r="AY120" i="2"/>
  <c r="BC120" i="2" s="1"/>
  <c r="BB120" i="2"/>
  <c r="AR121" i="2"/>
  <c r="BD124" i="2"/>
  <c r="AY124" i="2"/>
  <c r="BC124" i="2" s="1"/>
  <c r="BB124" i="2"/>
  <c r="BE121" i="2"/>
  <c r="BF121" i="2"/>
  <c r="BC121" i="2"/>
  <c r="BF115" i="2"/>
  <c r="BE115" i="2"/>
  <c r="BC115" i="2"/>
  <c r="AO118" i="2"/>
  <c r="AO122" i="2"/>
  <c r="AY117" i="2"/>
  <c r="AY123" i="2"/>
  <c r="AY125" i="2"/>
  <c r="AY119" i="2"/>
  <c r="AO116" i="2"/>
  <c r="AO120" i="2"/>
  <c r="AO124" i="2"/>
  <c r="BD105" i="2"/>
  <c r="AY105" i="2"/>
  <c r="BC105" i="2" s="1"/>
  <c r="BB105" i="2"/>
  <c r="AR110" i="2"/>
  <c r="AR108" i="2"/>
  <c r="BD103" i="2"/>
  <c r="AY103" i="2"/>
  <c r="BC103" i="2" s="1"/>
  <c r="BB103" i="2"/>
  <c r="BE108" i="2"/>
  <c r="BF108" i="2"/>
  <c r="BC108" i="2"/>
  <c r="BE112" i="2"/>
  <c r="BF112" i="2"/>
  <c r="BC112" i="2"/>
  <c r="AN106" i="2"/>
  <c r="AM106" i="2"/>
  <c r="BE110" i="2"/>
  <c r="BF110" i="2"/>
  <c r="AT105" i="2"/>
  <c r="AT106" i="2"/>
  <c r="AO103" i="2"/>
  <c r="AN104" i="2"/>
  <c r="BC110" i="2"/>
  <c r="BE107" i="2"/>
  <c r="BF107" i="2"/>
  <c r="BC107" i="2"/>
  <c r="AO105" i="2"/>
  <c r="AM103" i="2"/>
  <c r="BE109" i="2"/>
  <c r="BF109" i="2"/>
  <c r="BC109" i="2"/>
  <c r="AT103" i="2"/>
  <c r="BD99" i="2"/>
  <c r="BB99" i="2"/>
  <c r="BD91" i="2"/>
  <c r="BB91" i="2"/>
  <c r="BD95" i="2"/>
  <c r="AY95" i="2"/>
  <c r="BC95" i="2" s="1"/>
  <c r="BB95" i="2"/>
  <c r="BD97" i="2"/>
  <c r="BB97" i="2"/>
  <c r="BD93" i="2"/>
  <c r="BB93" i="2"/>
  <c r="BD101" i="2"/>
  <c r="BB101" i="2"/>
  <c r="AM98" i="2"/>
  <c r="AN98" i="2"/>
  <c r="AT90" i="2"/>
  <c r="AM95" i="2"/>
  <c r="BF89" i="2"/>
  <c r="BE89" i="2"/>
  <c r="BC89" i="2"/>
  <c r="AM97" i="2"/>
  <c r="AT99" i="2"/>
  <c r="AY99" i="2" s="1"/>
  <c r="AT100" i="2"/>
  <c r="AT98" i="2"/>
  <c r="AO93" i="2"/>
  <c r="AO101" i="2"/>
  <c r="AT91" i="2"/>
  <c r="AN92" i="2"/>
  <c r="AM92" i="2"/>
  <c r="AN90" i="2"/>
  <c r="AM90" i="2"/>
  <c r="AT92" i="2"/>
  <c r="AT95" i="2"/>
  <c r="R96" i="2"/>
  <c r="AS96" i="2"/>
  <c r="AL96" i="2"/>
  <c r="AO97" i="2"/>
  <c r="AO99" i="2"/>
  <c r="AN94" i="2"/>
  <c r="AM94" i="2"/>
  <c r="AM100" i="2"/>
  <c r="AN100" i="2"/>
  <c r="AT97" i="2"/>
  <c r="AY97" i="2" s="1"/>
  <c r="AO91" i="2"/>
  <c r="AO95" i="2"/>
  <c r="AT94" i="2"/>
  <c r="AT93" i="2"/>
  <c r="AT101" i="2"/>
  <c r="AM91" i="2"/>
  <c r="V84" i="2"/>
  <c r="AJ84" i="2"/>
  <c r="Q87" i="2"/>
  <c r="P87" i="2"/>
  <c r="AK87" i="2"/>
  <c r="Q85" i="2"/>
  <c r="P85" i="2"/>
  <c r="Q86" i="2"/>
  <c r="P86" i="2"/>
  <c r="AI86" i="2"/>
  <c r="AI87" i="2"/>
  <c r="AK85" i="2"/>
  <c r="V86" i="2"/>
  <c r="AJ86" i="2"/>
  <c r="Q84" i="2"/>
  <c r="P84" i="2"/>
  <c r="AG80" i="2"/>
  <c r="AH80" i="2"/>
  <c r="V80" i="2"/>
  <c r="AJ80" i="2"/>
  <c r="AG81" i="2"/>
  <c r="AH81" i="2"/>
  <c r="AI81" i="2" s="1"/>
  <c r="AA80" i="2"/>
  <c r="AG82" i="2"/>
  <c r="AH82" i="2"/>
  <c r="AI82" i="2" s="1"/>
  <c r="AA81" i="2"/>
  <c r="AA82" i="2"/>
  <c r="V81" i="2"/>
  <c r="AJ81" i="2"/>
  <c r="U82" i="2"/>
  <c r="H80" i="2"/>
  <c r="O80" i="2"/>
  <c r="Q83" i="2"/>
  <c r="P83" i="2"/>
  <c r="AK83" i="2"/>
  <c r="H81" i="2"/>
  <c r="O81" i="2"/>
  <c r="H82" i="2"/>
  <c r="O82" i="2"/>
  <c r="AK77" i="2"/>
  <c r="Q78" i="2"/>
  <c r="P78" i="2"/>
  <c r="AI77" i="2"/>
  <c r="Q76" i="2"/>
  <c r="P76" i="2"/>
  <c r="Q79" i="2"/>
  <c r="P79" i="2"/>
  <c r="Q77" i="2"/>
  <c r="P77" i="2"/>
  <c r="Q75" i="2"/>
  <c r="P75" i="2"/>
  <c r="AJ78" i="2"/>
  <c r="V78" i="2"/>
  <c r="AJ76" i="2"/>
  <c r="V76" i="2"/>
  <c r="AK79" i="2"/>
  <c r="AK75" i="2"/>
  <c r="AI79" i="2"/>
  <c r="AI76" i="2"/>
  <c r="G69" i="2"/>
  <c r="Z69" i="2"/>
  <c r="L71" i="2"/>
  <c r="M71" i="2" s="1"/>
  <c r="U71" i="2"/>
  <c r="AF71" i="2"/>
  <c r="U72" i="2"/>
  <c r="T72" i="2"/>
  <c r="G70" i="2"/>
  <c r="Z70" i="2"/>
  <c r="G72" i="2"/>
  <c r="F72" i="2"/>
  <c r="Z72" i="2"/>
  <c r="Y72" i="2"/>
  <c r="L69" i="2"/>
  <c r="M69" i="2" s="1"/>
  <c r="U69" i="2"/>
  <c r="AF69" i="2"/>
  <c r="J70" i="2"/>
  <c r="G71" i="2"/>
  <c r="Z71" i="2"/>
  <c r="L72" i="2"/>
  <c r="M72" i="2" s="1"/>
  <c r="K72" i="2"/>
  <c r="AF72" i="2"/>
  <c r="AE72" i="2"/>
  <c r="J73" i="2"/>
  <c r="O73" i="2"/>
  <c r="AH73" i="2"/>
  <c r="AI73" i="2" s="1"/>
  <c r="AJ73" i="2"/>
  <c r="V73" i="2"/>
  <c r="AA73" i="2"/>
  <c r="AA65" i="2"/>
  <c r="AA66" i="2"/>
  <c r="AA67" i="2"/>
  <c r="H65" i="2"/>
  <c r="O65" i="2"/>
  <c r="AH65" i="2"/>
  <c r="AI65" i="2" s="1"/>
  <c r="AG65" i="2"/>
  <c r="O66" i="2"/>
  <c r="H66" i="2"/>
  <c r="AG66" i="2"/>
  <c r="AH66" i="2"/>
  <c r="AI66" i="2" s="1"/>
  <c r="O67" i="2"/>
  <c r="H67" i="2"/>
  <c r="AH67" i="2"/>
  <c r="AI67" i="2" s="1"/>
  <c r="AG67" i="2"/>
  <c r="AJ65" i="2"/>
  <c r="V65" i="2"/>
  <c r="U66" i="2"/>
  <c r="AJ67" i="2"/>
  <c r="V67" i="2"/>
  <c r="T65" i="2"/>
  <c r="F66" i="2"/>
  <c r="AE66" i="2"/>
  <c r="F65" i="2"/>
  <c r="K65" i="2"/>
  <c r="Y65" i="2"/>
  <c r="AE65" i="2"/>
  <c r="K66" i="2"/>
  <c r="T66" i="2"/>
  <c r="Y66" i="2"/>
  <c r="F67" i="2"/>
  <c r="K67" i="2"/>
  <c r="T67" i="2"/>
  <c r="Y67" i="2"/>
  <c r="AE67" i="2"/>
  <c r="AX99" i="2"/>
  <c r="AQ101" i="2"/>
  <c r="AW90" i="2"/>
  <c r="AP90" i="2"/>
  <c r="AQ99" i="2"/>
  <c r="AW100" i="2"/>
  <c r="AP100" i="2"/>
  <c r="AX97" i="2"/>
  <c r="AW92" i="2"/>
  <c r="AP92" i="2"/>
  <c r="AQ91" i="2"/>
  <c r="AX101" i="2"/>
  <c r="AQ93" i="2"/>
  <c r="AX95" i="2"/>
  <c r="AQ97" i="2"/>
  <c r="AQ95" i="2"/>
  <c r="AW98" i="2"/>
  <c r="AP98" i="2"/>
  <c r="AX91" i="2"/>
  <c r="AW94" i="2"/>
  <c r="AP94" i="2"/>
  <c r="AX93" i="2"/>
  <c r="AX105" i="2"/>
  <c r="AQ105" i="2"/>
  <c r="AX103" i="2"/>
  <c r="AQ103" i="2"/>
  <c r="AW106" i="2"/>
  <c r="AP106" i="2"/>
  <c r="AW104" i="2"/>
  <c r="AP104" i="2"/>
  <c r="AX118" i="2"/>
  <c r="AQ118" i="2"/>
  <c r="AX122" i="2"/>
  <c r="AQ122" i="2"/>
  <c r="AX116" i="2"/>
  <c r="AQ116" i="2"/>
  <c r="AX120" i="2"/>
  <c r="AQ120" i="2"/>
  <c r="AX124" i="2"/>
  <c r="AQ124" i="2"/>
  <c r="BF136" i="2" l="1"/>
  <c r="BE136" i="2"/>
  <c r="BC136" i="2"/>
  <c r="BF130" i="2"/>
  <c r="BE130" i="2"/>
  <c r="BC130" i="2"/>
  <c r="AR124" i="2"/>
  <c r="AR120" i="2"/>
  <c r="AR116" i="2"/>
  <c r="AR122" i="2"/>
  <c r="AR118" i="2"/>
  <c r="BE119" i="2"/>
  <c r="BF119" i="2"/>
  <c r="BC119" i="2"/>
  <c r="BE125" i="2"/>
  <c r="BF125" i="2"/>
  <c r="BC125" i="2"/>
  <c r="BE123" i="2"/>
  <c r="BF123" i="2"/>
  <c r="BC123" i="2"/>
  <c r="BF117" i="2"/>
  <c r="BE117" i="2"/>
  <c r="BC117" i="2"/>
  <c r="BE124" i="2"/>
  <c r="BF124" i="2"/>
  <c r="BE120" i="2"/>
  <c r="BF120" i="2"/>
  <c r="BF116" i="2"/>
  <c r="BE116" i="2"/>
  <c r="BE122" i="2"/>
  <c r="BF122" i="2"/>
  <c r="BE118" i="2"/>
  <c r="BF118" i="2"/>
  <c r="AR103" i="2"/>
  <c r="AR105" i="2"/>
  <c r="BD104" i="2"/>
  <c r="AY104" i="2"/>
  <c r="BC104" i="2" s="1"/>
  <c r="BB104" i="2"/>
  <c r="BD106" i="2"/>
  <c r="AY106" i="2"/>
  <c r="BC106" i="2" s="1"/>
  <c r="BB106" i="2"/>
  <c r="AO104" i="2"/>
  <c r="AO106" i="2"/>
  <c r="BF103" i="2"/>
  <c r="BE103" i="2"/>
  <c r="BE105" i="2"/>
  <c r="BF105" i="2"/>
  <c r="BD94" i="2"/>
  <c r="BB94" i="2"/>
  <c r="BD98" i="2"/>
  <c r="BB98" i="2"/>
  <c r="AR95" i="2"/>
  <c r="AR97" i="2"/>
  <c r="AR93" i="2"/>
  <c r="AR91" i="2"/>
  <c r="AY92" i="2"/>
  <c r="BD92" i="2"/>
  <c r="BB92" i="2"/>
  <c r="BD100" i="2"/>
  <c r="BB100" i="2"/>
  <c r="AR99" i="2"/>
  <c r="BD90" i="2"/>
  <c r="BB90" i="2"/>
  <c r="AR101" i="2"/>
  <c r="BF99" i="2"/>
  <c r="BE99" i="2"/>
  <c r="BC99" i="2"/>
  <c r="BF97" i="2"/>
  <c r="BE97" i="2"/>
  <c r="BC97" i="2"/>
  <c r="AO94" i="2"/>
  <c r="AY94" i="2" s="1"/>
  <c r="AT96" i="2"/>
  <c r="AO98" i="2"/>
  <c r="AY93" i="2"/>
  <c r="AM96" i="2"/>
  <c r="AN96" i="2"/>
  <c r="AO92" i="2"/>
  <c r="AY101" i="2"/>
  <c r="BF95" i="2"/>
  <c r="BE95" i="2"/>
  <c r="AY91" i="2"/>
  <c r="AO100" i="2"/>
  <c r="AO90" i="2"/>
  <c r="AY90" i="2" s="1"/>
  <c r="AK84" i="2"/>
  <c r="R84" i="2"/>
  <c r="AS84" i="2"/>
  <c r="AL84" i="2"/>
  <c r="R86" i="2"/>
  <c r="AL86" i="2"/>
  <c r="AS86" i="2"/>
  <c r="R87" i="2"/>
  <c r="AL87" i="2"/>
  <c r="AM87" i="2" s="1"/>
  <c r="AS87" i="2"/>
  <c r="AN87" i="2"/>
  <c r="AK86" i="2"/>
  <c r="R85" i="2"/>
  <c r="AL85" i="2"/>
  <c r="AM85" i="2" s="1"/>
  <c r="AN85" i="2"/>
  <c r="AS85" i="2"/>
  <c r="Q81" i="2"/>
  <c r="P81" i="2"/>
  <c r="R83" i="2"/>
  <c r="AS83" i="2"/>
  <c r="AN83" i="2"/>
  <c r="AL83" i="2"/>
  <c r="AM83" i="2" s="1"/>
  <c r="Q80" i="2"/>
  <c r="P80" i="2"/>
  <c r="AK81" i="2"/>
  <c r="AK80" i="2"/>
  <c r="Q82" i="2"/>
  <c r="P82" i="2"/>
  <c r="V82" i="2"/>
  <c r="AJ82" i="2"/>
  <c r="AI80" i="2"/>
  <c r="AK76" i="2"/>
  <c r="R78" i="2"/>
  <c r="AS78" i="2"/>
  <c r="AL78" i="2"/>
  <c r="R77" i="2"/>
  <c r="AS77" i="2"/>
  <c r="AL77" i="2"/>
  <c r="AN77" i="2"/>
  <c r="R76" i="2"/>
  <c r="AS76" i="2"/>
  <c r="AL76" i="2"/>
  <c r="AK78" i="2"/>
  <c r="R75" i="2"/>
  <c r="AN75" i="2"/>
  <c r="AL75" i="2"/>
  <c r="AS75" i="2"/>
  <c r="R79" i="2"/>
  <c r="AN79" i="2"/>
  <c r="AS79" i="2"/>
  <c r="AL79" i="2"/>
  <c r="AK73" i="2"/>
  <c r="K70" i="2"/>
  <c r="L70" i="2"/>
  <c r="M70" i="2" s="1"/>
  <c r="H72" i="2"/>
  <c r="O72" i="2"/>
  <c r="V72" i="2"/>
  <c r="AJ72" i="2"/>
  <c r="AA69" i="2"/>
  <c r="AA71" i="2"/>
  <c r="AG69" i="2"/>
  <c r="AH69" i="2"/>
  <c r="AA70" i="2"/>
  <c r="AG71" i="2"/>
  <c r="AH71" i="2"/>
  <c r="AI71" i="2" s="1"/>
  <c r="H69" i="2"/>
  <c r="O69" i="2"/>
  <c r="L73" i="2"/>
  <c r="M73" i="2" s="1"/>
  <c r="K73" i="2"/>
  <c r="AG72" i="2"/>
  <c r="AH72" i="2"/>
  <c r="AI72" i="2" s="1"/>
  <c r="H71" i="2"/>
  <c r="O71" i="2"/>
  <c r="V69" i="2"/>
  <c r="AJ69" i="2"/>
  <c r="U70" i="2"/>
  <c r="AA72" i="2"/>
  <c r="H70" i="2"/>
  <c r="O70" i="2"/>
  <c r="V71" i="2"/>
  <c r="AJ71" i="2"/>
  <c r="AH70" i="2"/>
  <c r="Q73" i="2"/>
  <c r="P73" i="2"/>
  <c r="AK67" i="2"/>
  <c r="Q67" i="2"/>
  <c r="P67" i="2"/>
  <c r="AK65" i="2"/>
  <c r="Q66" i="2"/>
  <c r="P66" i="2"/>
  <c r="Q65" i="2"/>
  <c r="P65" i="2"/>
  <c r="AJ66" i="2"/>
  <c r="V66" i="2"/>
  <c r="AP87" i="2"/>
  <c r="AP85" i="2"/>
  <c r="AW85" i="2"/>
  <c r="AW87" i="2"/>
  <c r="AW83" i="2"/>
  <c r="AP83" i="2"/>
  <c r="AW79" i="2"/>
  <c r="AP77" i="2"/>
  <c r="AW75" i="2"/>
  <c r="AW77" i="2"/>
  <c r="AP75" i="2"/>
  <c r="AP79" i="2"/>
  <c r="AX94" i="2"/>
  <c r="AQ94" i="2"/>
  <c r="AX90" i="2"/>
  <c r="AQ90" i="2"/>
  <c r="AW96" i="2"/>
  <c r="AP96" i="2"/>
  <c r="AX98" i="2"/>
  <c r="AQ98" i="2"/>
  <c r="AX92" i="2"/>
  <c r="AQ92" i="2"/>
  <c r="AX100" i="2"/>
  <c r="AQ100" i="2"/>
  <c r="AX106" i="2"/>
  <c r="AQ106" i="2"/>
  <c r="AQ104" i="2"/>
  <c r="AX104" i="2"/>
  <c r="AR104" i="2" l="1"/>
  <c r="AR106" i="2"/>
  <c r="BE106" i="2"/>
  <c r="BF106" i="2"/>
  <c r="BE104" i="2"/>
  <c r="BF104" i="2"/>
  <c r="AR100" i="2"/>
  <c r="AR92" i="2"/>
  <c r="AR98" i="2"/>
  <c r="BD96" i="2"/>
  <c r="BB96" i="2"/>
  <c r="AR90" i="2"/>
  <c r="AR94" i="2"/>
  <c r="BF94" i="2"/>
  <c r="BE94" i="2"/>
  <c r="BC94" i="2"/>
  <c r="BF90" i="2"/>
  <c r="BE90" i="2"/>
  <c r="BC90" i="2"/>
  <c r="BF91" i="2"/>
  <c r="BE91" i="2"/>
  <c r="BC91" i="2"/>
  <c r="AY100" i="2"/>
  <c r="AY98" i="2"/>
  <c r="BF101" i="2"/>
  <c r="BE101" i="2"/>
  <c r="BC101" i="2"/>
  <c r="AO96" i="2"/>
  <c r="AY96" i="2" s="1"/>
  <c r="BF92" i="2"/>
  <c r="BE92" i="2"/>
  <c r="BF93" i="2"/>
  <c r="BE93" i="2"/>
  <c r="BC93" i="2"/>
  <c r="BC92" i="2"/>
  <c r="BD87" i="2"/>
  <c r="BB87" i="2"/>
  <c r="AY85" i="2"/>
  <c r="BD85" i="2"/>
  <c r="BB85" i="2"/>
  <c r="AT87" i="2"/>
  <c r="AN86" i="2"/>
  <c r="AM86" i="2"/>
  <c r="AT85" i="2"/>
  <c r="AN84" i="2"/>
  <c r="AM84" i="2"/>
  <c r="AO85" i="2"/>
  <c r="AO87" i="2"/>
  <c r="AT86" i="2"/>
  <c r="AT84" i="2"/>
  <c r="BD83" i="2"/>
  <c r="BB83" i="2"/>
  <c r="AK82" i="2"/>
  <c r="AO83" i="2"/>
  <c r="R81" i="2"/>
  <c r="AN81" i="2"/>
  <c r="AS81" i="2"/>
  <c r="AL81" i="2"/>
  <c r="AM81" i="2" s="1"/>
  <c r="AT83" i="2"/>
  <c r="R82" i="2"/>
  <c r="AL82" i="2"/>
  <c r="AS82" i="2"/>
  <c r="R80" i="2"/>
  <c r="AS80" i="2"/>
  <c r="AL80" i="2"/>
  <c r="BD77" i="2"/>
  <c r="BB77" i="2"/>
  <c r="BD75" i="2"/>
  <c r="BB75" i="2"/>
  <c r="BD79" i="2"/>
  <c r="BB79" i="2"/>
  <c r="AO79" i="2"/>
  <c r="AO75" i="2"/>
  <c r="AT76" i="2"/>
  <c r="AT77" i="2"/>
  <c r="AM79" i="2"/>
  <c r="AT75" i="2"/>
  <c r="AY75" i="2" s="1"/>
  <c r="AO77" i="2"/>
  <c r="AN78" i="2"/>
  <c r="AM78" i="2"/>
  <c r="AT79" i="2"/>
  <c r="AM75" i="2"/>
  <c r="AN76" i="2"/>
  <c r="AM76" i="2"/>
  <c r="AM77" i="2"/>
  <c r="AT78" i="2"/>
  <c r="AK71" i="2"/>
  <c r="AK69" i="2"/>
  <c r="Q72" i="2"/>
  <c r="P72" i="2"/>
  <c r="R73" i="2"/>
  <c r="AL73" i="2"/>
  <c r="AM73" i="2" s="1"/>
  <c r="AN73" i="2"/>
  <c r="AS73" i="2"/>
  <c r="P69" i="2"/>
  <c r="Q69" i="2"/>
  <c r="AI69" i="2"/>
  <c r="AI70" i="2"/>
  <c r="P70" i="2"/>
  <c r="Q70" i="2"/>
  <c r="V70" i="2"/>
  <c r="AJ70" i="2"/>
  <c r="P71" i="2"/>
  <c r="Q71" i="2"/>
  <c r="AK72" i="2"/>
  <c r="R67" i="2"/>
  <c r="AN67" i="2"/>
  <c r="AS67" i="2"/>
  <c r="AL67" i="2"/>
  <c r="R66" i="2"/>
  <c r="AS66" i="2"/>
  <c r="AL66" i="2"/>
  <c r="AK66" i="2"/>
  <c r="R65" i="2"/>
  <c r="AL65" i="2"/>
  <c r="AM65" i="2" s="1"/>
  <c r="AS65" i="2"/>
  <c r="AN65" i="2"/>
  <c r="AP73" i="2"/>
  <c r="AW73" i="2"/>
  <c r="AW67" i="2"/>
  <c r="AW65" i="2"/>
  <c r="AP65" i="2"/>
  <c r="AP67" i="2"/>
  <c r="AX87" i="2"/>
  <c r="AW84" i="2"/>
  <c r="AP84" i="2"/>
  <c r="AQ85" i="2"/>
  <c r="AX85" i="2"/>
  <c r="AQ87" i="2"/>
  <c r="AW86" i="2"/>
  <c r="AP86" i="2"/>
  <c r="AX83" i="2"/>
  <c r="AP81" i="2"/>
  <c r="AW81" i="2"/>
  <c r="AQ83" i="2"/>
  <c r="AX75" i="2"/>
  <c r="AQ77" i="2"/>
  <c r="AX77" i="2"/>
  <c r="AW78" i="2"/>
  <c r="AP78" i="2"/>
  <c r="AW76" i="2"/>
  <c r="AP76" i="2"/>
  <c r="AQ79" i="2"/>
  <c r="AQ75" i="2"/>
  <c r="AX79" i="2"/>
  <c r="AX96" i="2"/>
  <c r="AQ96" i="2"/>
  <c r="AR96" i="2" l="1"/>
  <c r="BF96" i="2"/>
  <c r="BE96" i="2"/>
  <c r="BC96" i="2"/>
  <c r="BF98" i="2"/>
  <c r="BE98" i="2"/>
  <c r="BC98" i="2"/>
  <c r="BF100" i="2"/>
  <c r="BE100" i="2"/>
  <c r="BC100" i="2"/>
  <c r="O78" i="6"/>
  <c r="O86" i="6"/>
  <c r="O84" i="6"/>
  <c r="O76" i="6"/>
  <c r="AY86" i="2"/>
  <c r="P86" i="6" s="1"/>
  <c r="BD86" i="2"/>
  <c r="BB86" i="2"/>
  <c r="Q86" i="6" s="1"/>
  <c r="AR87" i="2"/>
  <c r="AR85" i="2"/>
  <c r="BD84" i="2"/>
  <c r="BB84" i="2"/>
  <c r="Q84" i="6" s="1"/>
  <c r="AO86" i="2"/>
  <c r="BF85" i="2"/>
  <c r="BE85" i="2"/>
  <c r="AO84" i="2"/>
  <c r="AY84" i="2" s="1"/>
  <c r="P84" i="6" s="1"/>
  <c r="BC85" i="2"/>
  <c r="AY87" i="2"/>
  <c r="AR83" i="2"/>
  <c r="BD81" i="2"/>
  <c r="BB81" i="2"/>
  <c r="AT82" i="2"/>
  <c r="AN80" i="2"/>
  <c r="AM80" i="2"/>
  <c r="AN82" i="2"/>
  <c r="AM82" i="2"/>
  <c r="AT81" i="2"/>
  <c r="AT80" i="2"/>
  <c r="AO81" i="2"/>
  <c r="AY83" i="2"/>
  <c r="AR75" i="2"/>
  <c r="AR79" i="2"/>
  <c r="BD76" i="2"/>
  <c r="AY76" i="2"/>
  <c r="P76" i="6" s="1"/>
  <c r="BB76" i="2"/>
  <c r="Q76" i="6" s="1"/>
  <c r="BD78" i="2"/>
  <c r="AY78" i="2"/>
  <c r="BB78" i="2"/>
  <c r="Q78" i="6" s="1"/>
  <c r="AR77" i="2"/>
  <c r="BE75" i="2"/>
  <c r="BF75" i="2"/>
  <c r="BC75" i="2"/>
  <c r="AO76" i="2"/>
  <c r="AO78" i="2"/>
  <c r="AY79" i="2"/>
  <c r="AY77" i="2"/>
  <c r="BD73" i="2"/>
  <c r="BB73" i="2"/>
  <c r="R70" i="2"/>
  <c r="AL70" i="2"/>
  <c r="AS70" i="2"/>
  <c r="R69" i="2"/>
  <c r="AL69" i="2"/>
  <c r="AM69" i="2" s="1"/>
  <c r="AS69" i="2"/>
  <c r="AN69" i="2"/>
  <c r="AK70" i="2"/>
  <c r="AT73" i="2"/>
  <c r="R71" i="2"/>
  <c r="AS71" i="2"/>
  <c r="AN71" i="2"/>
  <c r="AL71" i="2"/>
  <c r="AO73" i="2"/>
  <c r="R72" i="2"/>
  <c r="AL72" i="2"/>
  <c r="AS72" i="2"/>
  <c r="BD65" i="2"/>
  <c r="BB65" i="2"/>
  <c r="BD67" i="2"/>
  <c r="BB67" i="2"/>
  <c r="AT66" i="2"/>
  <c r="AO67" i="2"/>
  <c r="AO65" i="2"/>
  <c r="AM67" i="2"/>
  <c r="AT65" i="2"/>
  <c r="AN66" i="2"/>
  <c r="AM66" i="2"/>
  <c r="AT67" i="2"/>
  <c r="AP69" i="2"/>
  <c r="AW71" i="2"/>
  <c r="AP71" i="2"/>
  <c r="AX73" i="2"/>
  <c r="AW69" i="2"/>
  <c r="AQ73" i="2"/>
  <c r="AX65" i="2"/>
  <c r="AQ65" i="2"/>
  <c r="AX67" i="2"/>
  <c r="AQ67" i="2"/>
  <c r="AW66" i="2"/>
  <c r="AP66" i="2"/>
  <c r="AX84" i="2"/>
  <c r="AQ84" i="2"/>
  <c r="AX86" i="2"/>
  <c r="AQ86" i="2"/>
  <c r="AW80" i="2"/>
  <c r="AP80" i="2"/>
  <c r="AX81" i="2"/>
  <c r="AW82" i="2"/>
  <c r="AP82" i="2"/>
  <c r="AQ81" i="2"/>
  <c r="AX76" i="2"/>
  <c r="AQ76" i="2"/>
  <c r="AX78" i="2"/>
  <c r="AQ78" i="2"/>
  <c r="O82" i="6" l="1"/>
  <c r="O80" i="6"/>
  <c r="BC78" i="2"/>
  <c r="R78" i="6" s="1"/>
  <c r="P78" i="6"/>
  <c r="AR86" i="2"/>
  <c r="AR84" i="2"/>
  <c r="BF84" i="2"/>
  <c r="BE84" i="2"/>
  <c r="BC84" i="2"/>
  <c r="R84" i="6" s="1"/>
  <c r="BF87" i="2"/>
  <c r="BE87" i="2"/>
  <c r="BC87" i="2"/>
  <c r="BF86" i="2"/>
  <c r="BE86" i="2"/>
  <c r="BC86" i="2"/>
  <c r="R86" i="6" s="1"/>
  <c r="AR81" i="2"/>
  <c r="BD82" i="2"/>
  <c r="BB82" i="2"/>
  <c r="Q82" i="6" s="1"/>
  <c r="BD80" i="2"/>
  <c r="BB80" i="2"/>
  <c r="Q80" i="6" s="1"/>
  <c r="BF83" i="2"/>
  <c r="BE83" i="2"/>
  <c r="BC83" i="2"/>
  <c r="AO82" i="2"/>
  <c r="AY82" i="2" s="1"/>
  <c r="P82" i="6" s="1"/>
  <c r="AO80" i="2"/>
  <c r="AY80" i="2" s="1"/>
  <c r="P80" i="6" s="1"/>
  <c r="AY81" i="2"/>
  <c r="AR78" i="2"/>
  <c r="AR76" i="2"/>
  <c r="BE79" i="2"/>
  <c r="BF79" i="2"/>
  <c r="BC79" i="2"/>
  <c r="BE76" i="2"/>
  <c r="BF76" i="2"/>
  <c r="BC76" i="2"/>
  <c r="R76" i="6" s="1"/>
  <c r="BE77" i="2"/>
  <c r="BF77" i="2"/>
  <c r="BC77" i="2"/>
  <c r="BE78" i="2"/>
  <c r="BF78" i="2"/>
  <c r="AR73" i="2"/>
  <c r="BD69" i="2"/>
  <c r="BB69" i="2"/>
  <c r="BD71" i="2"/>
  <c r="BB71" i="2"/>
  <c r="AT69" i="2"/>
  <c r="AM70" i="2"/>
  <c r="AN70" i="2"/>
  <c r="AT72" i="2"/>
  <c r="AM71" i="2"/>
  <c r="AN72" i="2"/>
  <c r="AM72" i="2"/>
  <c r="AO71" i="2"/>
  <c r="AT71" i="2"/>
  <c r="AO69" i="2"/>
  <c r="AT70" i="2"/>
  <c r="AY73" i="2"/>
  <c r="BD66" i="2"/>
  <c r="BB66" i="2"/>
  <c r="AR67" i="2"/>
  <c r="AR65" i="2"/>
  <c r="AO66" i="2"/>
  <c r="AY67" i="2"/>
  <c r="AY65" i="2"/>
  <c r="AP72" i="2"/>
  <c r="AQ69" i="2"/>
  <c r="AW70" i="2"/>
  <c r="AP70" i="2"/>
  <c r="AQ71" i="2"/>
  <c r="AX69" i="2"/>
  <c r="AX71" i="2"/>
  <c r="AX66" i="2"/>
  <c r="AQ66" i="2"/>
  <c r="AW72" i="2"/>
  <c r="AX82" i="2"/>
  <c r="AQ82" i="2"/>
  <c r="AX80" i="2"/>
  <c r="AQ80" i="2"/>
  <c r="O72" i="6" l="1"/>
  <c r="AR80" i="2"/>
  <c r="AR82" i="2"/>
  <c r="BF80" i="2"/>
  <c r="BE80" i="2"/>
  <c r="BC80" i="2"/>
  <c r="R80" i="6" s="1"/>
  <c r="BF82" i="2"/>
  <c r="BE82" i="2"/>
  <c r="BC82" i="2"/>
  <c r="R82" i="6" s="1"/>
  <c r="BF81" i="2"/>
  <c r="BE81" i="2"/>
  <c r="BC81" i="2"/>
  <c r="AR71" i="2"/>
  <c r="BD70" i="2"/>
  <c r="AY70" i="2"/>
  <c r="BB70" i="2"/>
  <c r="AR69" i="2"/>
  <c r="BD72" i="2"/>
  <c r="BB72" i="2"/>
  <c r="Q72" i="6" s="1"/>
  <c r="AO70" i="2"/>
  <c r="AY69" i="2"/>
  <c r="AO72" i="2"/>
  <c r="AY71" i="2"/>
  <c r="BF73" i="2"/>
  <c r="BE73" i="2"/>
  <c r="BC73" i="2"/>
  <c r="AR66" i="2"/>
  <c r="BE67" i="2"/>
  <c r="BF67" i="2"/>
  <c r="BC67" i="2"/>
  <c r="AY66" i="2"/>
  <c r="BE65" i="2"/>
  <c r="BF65" i="2"/>
  <c r="BC65" i="2"/>
  <c r="AQ72" i="2"/>
  <c r="AX70" i="2"/>
  <c r="AQ70" i="2"/>
  <c r="AX72" i="2"/>
  <c r="AR70" i="2" l="1"/>
  <c r="AR72" i="2"/>
  <c r="BF70" i="2"/>
  <c r="BE70" i="2"/>
  <c r="BF71" i="2"/>
  <c r="BE71" i="2"/>
  <c r="BC71" i="2"/>
  <c r="BF69" i="2"/>
  <c r="BE69" i="2"/>
  <c r="BC69" i="2"/>
  <c r="BC70" i="2"/>
  <c r="AY72" i="2"/>
  <c r="P72" i="6" s="1"/>
  <c r="BE66" i="2"/>
  <c r="BF66" i="2"/>
  <c r="BC66" i="2"/>
  <c r="BF72" i="2" l="1"/>
  <c r="BE72" i="2"/>
  <c r="BC72" i="2"/>
  <c r="R72" i="6" s="1"/>
  <c r="S63" i="6" l="1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60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8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7" i="6"/>
  <c r="BA63" i="2"/>
  <c r="AZ63" i="2"/>
  <c r="AV63" i="2"/>
  <c r="AD63" i="2"/>
  <c r="X63" i="2"/>
  <c r="S63" i="2"/>
  <c r="J63" i="2"/>
  <c r="E63" i="2"/>
  <c r="C63" i="2"/>
  <c r="D63" i="2" s="1"/>
  <c r="B63" i="2"/>
  <c r="A63" i="2"/>
  <c r="BA62" i="2"/>
  <c r="AZ62" i="2"/>
  <c r="AV62" i="2"/>
  <c r="AD62" i="2"/>
  <c r="X62" i="2"/>
  <c r="S62" i="2"/>
  <c r="J62" i="2"/>
  <c r="E62" i="2"/>
  <c r="C62" i="2"/>
  <c r="D62" i="2" s="1"/>
  <c r="B62" i="2"/>
  <c r="A62" i="2"/>
  <c r="BA61" i="2"/>
  <c r="AZ61" i="2"/>
  <c r="AV61" i="2"/>
  <c r="AD61" i="2"/>
  <c r="X61" i="2"/>
  <c r="S61" i="2"/>
  <c r="J61" i="2"/>
  <c r="E61" i="2"/>
  <c r="C61" i="2"/>
  <c r="D61" i="2" s="1"/>
  <c r="B61" i="2"/>
  <c r="A61" i="2"/>
  <c r="BA60" i="2"/>
  <c r="AZ60" i="2"/>
  <c r="AV60" i="2"/>
  <c r="AD60" i="2"/>
  <c r="X60" i="2"/>
  <c r="S60" i="2"/>
  <c r="J60" i="2"/>
  <c r="E60" i="2"/>
  <c r="C60" i="2"/>
  <c r="D60" i="2" s="1"/>
  <c r="B60" i="2"/>
  <c r="A60" i="2"/>
  <c r="BA59" i="2"/>
  <c r="AZ59" i="2"/>
  <c r="AV59" i="2"/>
  <c r="AF59" i="2"/>
  <c r="AG59" i="2" s="1"/>
  <c r="AD59" i="2"/>
  <c r="AE59" i="2" s="1"/>
  <c r="X59" i="2"/>
  <c r="Y59" i="2" s="1"/>
  <c r="U59" i="2"/>
  <c r="AJ59" i="2" s="1"/>
  <c r="S59" i="2"/>
  <c r="T59" i="2" s="1"/>
  <c r="E59" i="2"/>
  <c r="F59" i="2" s="1"/>
  <c r="C59" i="2"/>
  <c r="D59" i="2" s="1"/>
  <c r="B59" i="2"/>
  <c r="A59" i="2"/>
  <c r="BA58" i="2"/>
  <c r="AZ58" i="2"/>
  <c r="AV58" i="2"/>
  <c r="AD58" i="2"/>
  <c r="AE58" i="2" s="1"/>
  <c r="X58" i="2"/>
  <c r="Y58" i="2" s="1"/>
  <c r="S58" i="2"/>
  <c r="T58" i="2" s="1"/>
  <c r="J58" i="2"/>
  <c r="K58" i="2" s="1"/>
  <c r="E58" i="2"/>
  <c r="G58" i="2" s="1"/>
  <c r="C58" i="2"/>
  <c r="D58" i="2" s="1"/>
  <c r="B58" i="2"/>
  <c r="A58" i="2"/>
  <c r="BA57" i="2"/>
  <c r="AZ57" i="2"/>
  <c r="AV57" i="2"/>
  <c r="AD57" i="2"/>
  <c r="AF57" i="2" s="1"/>
  <c r="Z57" i="2"/>
  <c r="X57" i="2"/>
  <c r="Y57" i="2" s="1"/>
  <c r="U57" i="2"/>
  <c r="AJ57" i="2" s="1"/>
  <c r="T57" i="2"/>
  <c r="S57" i="2"/>
  <c r="G57" i="2"/>
  <c r="O57" i="2" s="1"/>
  <c r="F57" i="2"/>
  <c r="E57" i="2"/>
  <c r="C57" i="2"/>
  <c r="J57" i="2" s="1"/>
  <c r="B57" i="2"/>
  <c r="A57" i="2"/>
  <c r="Q57" i="2" l="1"/>
  <c r="R57" i="2" s="1"/>
  <c r="P57" i="2"/>
  <c r="L57" i="2"/>
  <c r="M57" i="2" s="1"/>
  <c r="K57" i="2"/>
  <c r="H58" i="2"/>
  <c r="O58" i="2"/>
  <c r="AG57" i="2"/>
  <c r="AH57" i="2"/>
  <c r="AL57" i="2"/>
  <c r="AM57" i="2" s="1"/>
  <c r="AN57" i="2"/>
  <c r="AA57" i="2"/>
  <c r="D57" i="2"/>
  <c r="H57" i="2"/>
  <c r="AE57" i="2"/>
  <c r="F58" i="2"/>
  <c r="L58" i="2"/>
  <c r="M58" i="2" s="1"/>
  <c r="G59" i="2"/>
  <c r="Z59" i="2"/>
  <c r="L60" i="2"/>
  <c r="M60" i="2" s="1"/>
  <c r="K60" i="2"/>
  <c r="AF60" i="2"/>
  <c r="AE60" i="2"/>
  <c r="U61" i="2"/>
  <c r="T61" i="2"/>
  <c r="L62" i="2"/>
  <c r="M62" i="2" s="1"/>
  <c r="K62" i="2"/>
  <c r="AF62" i="2"/>
  <c r="AE62" i="2"/>
  <c r="U63" i="2"/>
  <c r="T63" i="2"/>
  <c r="U58" i="2"/>
  <c r="AF58" i="2"/>
  <c r="J59" i="2"/>
  <c r="G61" i="2"/>
  <c r="F61" i="2"/>
  <c r="Z61" i="2"/>
  <c r="Y61" i="2"/>
  <c r="G63" i="2"/>
  <c r="F63" i="2"/>
  <c r="Z63" i="2"/>
  <c r="Y63" i="2"/>
  <c r="V59" i="2"/>
  <c r="T60" i="2"/>
  <c r="L61" i="2"/>
  <c r="M61" i="2" s="1"/>
  <c r="K61" i="2"/>
  <c r="AF61" i="2"/>
  <c r="AE61" i="2"/>
  <c r="T62" i="2"/>
  <c r="L63" i="2"/>
  <c r="M63" i="2" s="1"/>
  <c r="K63" i="2"/>
  <c r="AF63" i="2"/>
  <c r="AE63" i="2"/>
  <c r="V57" i="2"/>
  <c r="Z58" i="2"/>
  <c r="AH59" i="2"/>
  <c r="G60" i="2"/>
  <c r="F60" i="2"/>
  <c r="Z60" i="2"/>
  <c r="Y60" i="2"/>
  <c r="G62" i="2"/>
  <c r="F62" i="2"/>
  <c r="Z62" i="2"/>
  <c r="Y62" i="2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5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4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3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2" i="6"/>
  <c r="BA55" i="2"/>
  <c r="AZ55" i="2"/>
  <c r="AV55" i="2"/>
  <c r="AG55" i="2"/>
  <c r="AF55" i="2"/>
  <c r="AD55" i="2"/>
  <c r="AE55" i="2" s="1"/>
  <c r="AA55" i="2"/>
  <c r="Z55" i="2"/>
  <c r="X55" i="2"/>
  <c r="Y55" i="2" s="1"/>
  <c r="V55" i="2"/>
  <c r="AK55" i="2" s="1"/>
  <c r="U55" i="2"/>
  <c r="AJ55" i="2" s="1"/>
  <c r="S55" i="2"/>
  <c r="T55" i="2" s="1"/>
  <c r="H55" i="2"/>
  <c r="G55" i="2"/>
  <c r="O55" i="2" s="1"/>
  <c r="E55" i="2"/>
  <c r="F55" i="2" s="1"/>
  <c r="C55" i="2"/>
  <c r="J55" i="2" s="1"/>
  <c r="B55" i="2"/>
  <c r="A55" i="2"/>
  <c r="BA54" i="2"/>
  <c r="AZ54" i="2"/>
  <c r="AV54" i="2"/>
  <c r="AF54" i="2"/>
  <c r="AD54" i="2"/>
  <c r="AE54" i="2" s="1"/>
  <c r="Z54" i="2"/>
  <c r="X54" i="2"/>
  <c r="Y54" i="2" s="1"/>
  <c r="U54" i="2"/>
  <c r="S54" i="2"/>
  <c r="T54" i="2" s="1"/>
  <c r="G54" i="2"/>
  <c r="O54" i="2" s="1"/>
  <c r="E54" i="2"/>
  <c r="F54" i="2" s="1"/>
  <c r="C54" i="2"/>
  <c r="J54" i="2" s="1"/>
  <c r="B54" i="2"/>
  <c r="A54" i="2"/>
  <c r="BA53" i="2"/>
  <c r="AZ53" i="2"/>
  <c r="AV53" i="2"/>
  <c r="AF53" i="2"/>
  <c r="AD53" i="2"/>
  <c r="AE53" i="2" s="1"/>
  <c r="Z53" i="2"/>
  <c r="X53" i="2"/>
  <c r="Y53" i="2" s="1"/>
  <c r="U53" i="2"/>
  <c r="S53" i="2"/>
  <c r="T53" i="2" s="1"/>
  <c r="G53" i="2"/>
  <c r="O53" i="2" s="1"/>
  <c r="E53" i="2"/>
  <c r="F53" i="2" s="1"/>
  <c r="C53" i="2"/>
  <c r="J53" i="2" s="1"/>
  <c r="B53" i="2"/>
  <c r="A53" i="2"/>
  <c r="BA52" i="2"/>
  <c r="AZ52" i="2"/>
  <c r="AV52" i="2"/>
  <c r="AF52" i="2"/>
  <c r="AD52" i="2"/>
  <c r="AE52" i="2" s="1"/>
  <c r="Z52" i="2"/>
  <c r="X52" i="2"/>
  <c r="Y52" i="2" s="1"/>
  <c r="U52" i="2"/>
  <c r="S52" i="2"/>
  <c r="T52" i="2" s="1"/>
  <c r="G52" i="2"/>
  <c r="O52" i="2" s="1"/>
  <c r="E52" i="2"/>
  <c r="F52" i="2" s="1"/>
  <c r="C52" i="2"/>
  <c r="J52" i="2" s="1"/>
  <c r="B52" i="2"/>
  <c r="A52" i="2"/>
  <c r="AP57" i="2"/>
  <c r="K59" i="2" l="1"/>
  <c r="L59" i="2"/>
  <c r="M59" i="2" s="1"/>
  <c r="V63" i="2"/>
  <c r="AJ63" i="2"/>
  <c r="H59" i="2"/>
  <c r="O59" i="2"/>
  <c r="Q58" i="2"/>
  <c r="R58" i="2" s="1"/>
  <c r="P58" i="2"/>
  <c r="AA62" i="2"/>
  <c r="AA60" i="2"/>
  <c r="AS58" i="2"/>
  <c r="AA58" i="2"/>
  <c r="U62" i="2"/>
  <c r="AG58" i="2"/>
  <c r="AH58" i="2"/>
  <c r="AI58" i="2" s="1"/>
  <c r="AK57" i="2"/>
  <c r="H63" i="2"/>
  <c r="O63" i="2"/>
  <c r="H61" i="2"/>
  <c r="O61" i="2"/>
  <c r="V58" i="2"/>
  <c r="AJ58" i="2"/>
  <c r="AG62" i="2"/>
  <c r="AH62" i="2"/>
  <c r="AI62" i="2" s="1"/>
  <c r="V61" i="2"/>
  <c r="AJ61" i="2"/>
  <c r="AI57" i="2"/>
  <c r="H62" i="2"/>
  <c r="O62" i="2"/>
  <c r="H60" i="2"/>
  <c r="O60" i="2"/>
  <c r="AG61" i="2"/>
  <c r="AH61" i="2"/>
  <c r="U60" i="2"/>
  <c r="AA59" i="2"/>
  <c r="AI59" i="2" s="1"/>
  <c r="AS57" i="2"/>
  <c r="AG60" i="2"/>
  <c r="AH60" i="2"/>
  <c r="AI60" i="2" s="1"/>
  <c r="AA63" i="2"/>
  <c r="AA61" i="2"/>
  <c r="AO57" i="2"/>
  <c r="AG63" i="2"/>
  <c r="AH63" i="2"/>
  <c r="AI63" i="2" s="1"/>
  <c r="AK59" i="2"/>
  <c r="K54" i="2"/>
  <c r="L54" i="2"/>
  <c r="M54" i="2" s="1"/>
  <c r="Q55" i="2"/>
  <c r="R55" i="2" s="1"/>
  <c r="P55" i="2"/>
  <c r="P54" i="2"/>
  <c r="Q54" i="2"/>
  <c r="R54" i="2" s="1"/>
  <c r="AS54" i="2"/>
  <c r="L55" i="2"/>
  <c r="M55" i="2" s="1"/>
  <c r="K55" i="2"/>
  <c r="AS55" i="2"/>
  <c r="AJ54" i="2"/>
  <c r="D54" i="2"/>
  <c r="H54" i="2"/>
  <c r="V54" i="2"/>
  <c r="AA54" i="2"/>
  <c r="AG54" i="2"/>
  <c r="D55" i="2"/>
  <c r="AH54" i="2"/>
  <c r="AI54" i="2" s="1"/>
  <c r="AH55" i="2"/>
  <c r="AI55" i="2" s="1"/>
  <c r="K52" i="2"/>
  <c r="L52" i="2"/>
  <c r="M52" i="2" s="1"/>
  <c r="P53" i="2"/>
  <c r="Q53" i="2"/>
  <c r="R53" i="2" s="1"/>
  <c r="P52" i="2"/>
  <c r="Q52" i="2"/>
  <c r="R52" i="2" s="1"/>
  <c r="AS52" i="2"/>
  <c r="K53" i="2"/>
  <c r="L53" i="2"/>
  <c r="M53" i="2" s="1"/>
  <c r="AL52" i="2"/>
  <c r="AS53" i="2"/>
  <c r="AJ52" i="2"/>
  <c r="AJ53" i="2"/>
  <c r="AN53" i="2"/>
  <c r="D52" i="2"/>
  <c r="H52" i="2"/>
  <c r="V52" i="2"/>
  <c r="AA52" i="2"/>
  <c r="AG52" i="2"/>
  <c r="D53" i="2"/>
  <c r="H53" i="2"/>
  <c r="V53" i="2"/>
  <c r="AA53" i="2"/>
  <c r="AG53" i="2"/>
  <c r="AH52" i="2"/>
  <c r="AH53" i="2"/>
  <c r="S51" i="6"/>
  <c r="B51" i="6"/>
  <c r="A51" i="6"/>
  <c r="S50" i="6"/>
  <c r="B50" i="6"/>
  <c r="A50" i="6"/>
  <c r="S49" i="6"/>
  <c r="B49" i="6"/>
  <c r="A49" i="6"/>
  <c r="BA51" i="2"/>
  <c r="AZ51" i="2"/>
  <c r="AV51" i="2"/>
  <c r="AD51" i="2"/>
  <c r="AF51" i="2" s="1"/>
  <c r="X51" i="2"/>
  <c r="Z51" i="2" s="1"/>
  <c r="S51" i="2"/>
  <c r="U51" i="2" s="1"/>
  <c r="E51" i="2"/>
  <c r="G51" i="2" s="1"/>
  <c r="C51" i="2"/>
  <c r="J51" i="2" s="1"/>
  <c r="L51" i="2" s="1"/>
  <c r="M51" i="2" s="1"/>
  <c r="B51" i="2"/>
  <c r="A51" i="2"/>
  <c r="BA50" i="2"/>
  <c r="AZ50" i="2"/>
  <c r="AV50" i="2"/>
  <c r="AD50" i="2"/>
  <c r="AF50" i="2" s="1"/>
  <c r="X50" i="2"/>
  <c r="Z50" i="2" s="1"/>
  <c r="S50" i="2"/>
  <c r="E50" i="2"/>
  <c r="G50" i="2" s="1"/>
  <c r="C50" i="2"/>
  <c r="J50" i="2" s="1"/>
  <c r="L50" i="2" s="1"/>
  <c r="M50" i="2" s="1"/>
  <c r="B50" i="2"/>
  <c r="A50" i="2"/>
  <c r="BA49" i="2"/>
  <c r="AZ49" i="2"/>
  <c r="AV49" i="2"/>
  <c r="AD49" i="2"/>
  <c r="AF49" i="2" s="1"/>
  <c r="X49" i="2"/>
  <c r="Z49" i="2" s="1"/>
  <c r="S49" i="2"/>
  <c r="U49" i="2" s="1"/>
  <c r="E49" i="2"/>
  <c r="G49" i="2" s="1"/>
  <c r="C49" i="2"/>
  <c r="J49" i="2" s="1"/>
  <c r="L49" i="2" s="1"/>
  <c r="M49" i="2" s="1"/>
  <c r="B49" i="2"/>
  <c r="A49" i="2"/>
  <c r="AP53" i="2"/>
  <c r="AW53" i="2"/>
  <c r="AW57" i="2"/>
  <c r="AQ57" i="2"/>
  <c r="AR57" i="2" l="1"/>
  <c r="BD57" i="2"/>
  <c r="BB57" i="2"/>
  <c r="Q60" i="2"/>
  <c r="P60" i="2"/>
  <c r="AK58" i="2"/>
  <c r="Q63" i="2"/>
  <c r="P63" i="2"/>
  <c r="AT58" i="2"/>
  <c r="AI61" i="2"/>
  <c r="Q62" i="2"/>
  <c r="P62" i="2"/>
  <c r="AK61" i="2"/>
  <c r="Q61" i="2"/>
  <c r="P61" i="2"/>
  <c r="V62" i="2"/>
  <c r="AJ62" i="2"/>
  <c r="AK63" i="2"/>
  <c r="V60" i="2"/>
  <c r="AJ60" i="2"/>
  <c r="AL58" i="2"/>
  <c r="P59" i="2"/>
  <c r="Q59" i="2"/>
  <c r="AT57" i="2"/>
  <c r="AT54" i="2"/>
  <c r="AK54" i="2"/>
  <c r="AT55" i="2"/>
  <c r="AL55" i="2"/>
  <c r="AM55" i="2" s="1"/>
  <c r="AL54" i="2"/>
  <c r="AN55" i="2"/>
  <c r="BD53" i="2"/>
  <c r="BB53" i="2"/>
  <c r="AT53" i="2"/>
  <c r="AI53" i="2"/>
  <c r="AK53" i="2"/>
  <c r="AO53" i="2"/>
  <c r="AM52" i="2"/>
  <c r="AN52" i="2"/>
  <c r="AI52" i="2"/>
  <c r="AK52" i="2"/>
  <c r="AL53" i="2"/>
  <c r="AM53" i="2" s="1"/>
  <c r="AT52" i="2"/>
  <c r="D49" i="2"/>
  <c r="E51" i="6"/>
  <c r="E50" i="6"/>
  <c r="D50" i="2"/>
  <c r="D51" i="2"/>
  <c r="AE51" i="2"/>
  <c r="E49" i="6"/>
  <c r="AA49" i="2"/>
  <c r="AA50" i="2"/>
  <c r="AA51" i="2"/>
  <c r="O49" i="2"/>
  <c r="C49" i="6" s="1"/>
  <c r="H49" i="2"/>
  <c r="AH49" i="2"/>
  <c r="I49" i="6" s="1"/>
  <c r="AG49" i="2"/>
  <c r="H50" i="2"/>
  <c r="O50" i="2"/>
  <c r="C50" i="6" s="1"/>
  <c r="AG50" i="2"/>
  <c r="AH50" i="2"/>
  <c r="H51" i="2"/>
  <c r="O51" i="2"/>
  <c r="C51" i="6" s="1"/>
  <c r="AG51" i="2"/>
  <c r="AH51" i="2"/>
  <c r="I51" i="6" s="1"/>
  <c r="AJ49" i="2"/>
  <c r="K49" i="6" s="1"/>
  <c r="V49" i="2"/>
  <c r="U50" i="2"/>
  <c r="AJ51" i="2"/>
  <c r="K51" i="6" s="1"/>
  <c r="V51" i="2"/>
  <c r="F49" i="2"/>
  <c r="AE49" i="2"/>
  <c r="F50" i="2"/>
  <c r="K50" i="2"/>
  <c r="T50" i="2"/>
  <c r="Y50" i="2"/>
  <c r="F50" i="6" s="1"/>
  <c r="AE50" i="2"/>
  <c r="F51" i="2"/>
  <c r="K51" i="2"/>
  <c r="T51" i="2"/>
  <c r="Y51" i="2"/>
  <c r="F51" i="6" s="1"/>
  <c r="K49" i="2"/>
  <c r="T49" i="2"/>
  <c r="Y49" i="2"/>
  <c r="F49" i="6" s="1"/>
  <c r="AW55" i="2"/>
  <c r="AP55" i="2"/>
  <c r="AQ53" i="2"/>
  <c r="AX53" i="2"/>
  <c r="AW52" i="2"/>
  <c r="AP52" i="2"/>
  <c r="AX57" i="2"/>
  <c r="AM58" i="2" l="1"/>
  <c r="AN58" i="2"/>
  <c r="AY57" i="2"/>
  <c r="R59" i="2"/>
  <c r="AN59" i="2"/>
  <c r="AL59" i="2"/>
  <c r="AS59" i="2"/>
  <c r="AK60" i="2"/>
  <c r="AK62" i="2"/>
  <c r="R62" i="2"/>
  <c r="AL62" i="2"/>
  <c r="AS62" i="2"/>
  <c r="R61" i="2"/>
  <c r="AN61" i="2"/>
  <c r="AS61" i="2"/>
  <c r="AL61" i="2"/>
  <c r="AM61" i="2" s="1"/>
  <c r="R60" i="2"/>
  <c r="AS60" i="2"/>
  <c r="AL60" i="2"/>
  <c r="R63" i="2"/>
  <c r="AS63" i="2"/>
  <c r="AL63" i="2"/>
  <c r="AN63" i="2"/>
  <c r="BD55" i="2"/>
  <c r="BB55" i="2"/>
  <c r="AO55" i="2"/>
  <c r="AY55" i="2" s="1"/>
  <c r="AM54" i="2"/>
  <c r="AN54" i="2"/>
  <c r="BD52" i="2"/>
  <c r="BB52" i="2"/>
  <c r="AR53" i="2"/>
  <c r="AO52" i="2"/>
  <c r="AY52" i="2" s="1"/>
  <c r="AY53" i="2"/>
  <c r="AI50" i="2"/>
  <c r="J50" i="6" s="1"/>
  <c r="I50" i="6"/>
  <c r="AK51" i="2"/>
  <c r="L51" i="6" s="1"/>
  <c r="Q50" i="2"/>
  <c r="P50" i="2"/>
  <c r="D50" i="6" s="1"/>
  <c r="AK49" i="2"/>
  <c r="L49" i="6" s="1"/>
  <c r="AJ50" i="2"/>
  <c r="K50" i="6" s="1"/>
  <c r="V50" i="2"/>
  <c r="AI51" i="2"/>
  <c r="J51" i="6" s="1"/>
  <c r="Q51" i="2"/>
  <c r="P51" i="2"/>
  <c r="D51" i="6" s="1"/>
  <c r="AI49" i="2"/>
  <c r="J49" i="6" s="1"/>
  <c r="Q49" i="2"/>
  <c r="P49" i="2"/>
  <c r="D49" i="6" s="1"/>
  <c r="AX55" i="2"/>
  <c r="AQ55" i="2"/>
  <c r="AW54" i="2"/>
  <c r="AP54" i="2"/>
  <c r="AX52" i="2"/>
  <c r="AQ52" i="2"/>
  <c r="AP59" i="2"/>
  <c r="AW63" i="2"/>
  <c r="AP61" i="2"/>
  <c r="AW58" i="2"/>
  <c r="AP58" i="2"/>
  <c r="AW59" i="2"/>
  <c r="AW61" i="2"/>
  <c r="AP63" i="2"/>
  <c r="BD61" i="2" l="1"/>
  <c r="BB61" i="2"/>
  <c r="BD59" i="2"/>
  <c r="BB59" i="2"/>
  <c r="BD58" i="2"/>
  <c r="BB58" i="2"/>
  <c r="BD63" i="2"/>
  <c r="BB63" i="2"/>
  <c r="AT62" i="2"/>
  <c r="AO63" i="2"/>
  <c r="AN60" i="2"/>
  <c r="AM60" i="2"/>
  <c r="AT61" i="2"/>
  <c r="AN62" i="2"/>
  <c r="AM62" i="2"/>
  <c r="AT59" i="2"/>
  <c r="BF57" i="2"/>
  <c r="BE57" i="2"/>
  <c r="BC57" i="2"/>
  <c r="AM63" i="2"/>
  <c r="AM59" i="2"/>
  <c r="AO58" i="2"/>
  <c r="AT60" i="2"/>
  <c r="AO61" i="2"/>
  <c r="AT63" i="2"/>
  <c r="AO59" i="2"/>
  <c r="BD54" i="2"/>
  <c r="BB54" i="2"/>
  <c r="AR55" i="2"/>
  <c r="BE55" i="2"/>
  <c r="BF55" i="2"/>
  <c r="BC55" i="2"/>
  <c r="AO54" i="2"/>
  <c r="AR52" i="2"/>
  <c r="BF52" i="2"/>
  <c r="BE52" i="2"/>
  <c r="BC52" i="2"/>
  <c r="BE53" i="2"/>
  <c r="BF53" i="2"/>
  <c r="BC53" i="2"/>
  <c r="AK50" i="2"/>
  <c r="L50" i="6" s="1"/>
  <c r="R50" i="2"/>
  <c r="AS50" i="2"/>
  <c r="AL50" i="2"/>
  <c r="R51" i="2"/>
  <c r="AL51" i="2"/>
  <c r="AM51" i="2" s="1"/>
  <c r="AN51" i="2"/>
  <c r="G51" i="6" s="1"/>
  <c r="AS51" i="2"/>
  <c r="R49" i="2"/>
  <c r="AS49" i="2"/>
  <c r="AN49" i="2"/>
  <c r="G49" i="6" s="1"/>
  <c r="AL49" i="2"/>
  <c r="AX54" i="2"/>
  <c r="AQ54" i="2"/>
  <c r="AW51" i="2"/>
  <c r="AW49" i="2"/>
  <c r="AP51" i="2"/>
  <c r="AP49" i="2"/>
  <c r="AQ59" i="2"/>
  <c r="AW60" i="2"/>
  <c r="AP60" i="2"/>
  <c r="AX59" i="2"/>
  <c r="AQ61" i="2"/>
  <c r="AX61" i="2"/>
  <c r="AX63" i="2"/>
  <c r="AQ63" i="2"/>
  <c r="AW62" i="2"/>
  <c r="AP62" i="2"/>
  <c r="AX58" i="2"/>
  <c r="AQ58" i="2"/>
  <c r="AR58" i="2" l="1"/>
  <c r="BD62" i="2"/>
  <c r="BB62" i="2"/>
  <c r="AR63" i="2"/>
  <c r="AR61" i="2"/>
  <c r="BD60" i="2"/>
  <c r="AY60" i="2"/>
  <c r="BC60" i="2"/>
  <c r="BB60" i="2"/>
  <c r="AR59" i="2"/>
  <c r="AO62" i="2"/>
  <c r="AY62" i="2" s="1"/>
  <c r="AY58" i="2"/>
  <c r="AO60" i="2"/>
  <c r="AY63" i="2"/>
  <c r="AY59" i="2"/>
  <c r="AY61" i="2"/>
  <c r="AR54" i="2"/>
  <c r="AY54" i="2"/>
  <c r="M49" i="6"/>
  <c r="M51" i="6"/>
  <c r="O49" i="6"/>
  <c r="O51" i="6"/>
  <c r="BD49" i="2"/>
  <c r="BB49" i="2"/>
  <c r="Q49" i="6" s="1"/>
  <c r="BD51" i="2"/>
  <c r="BB51" i="2"/>
  <c r="Q51" i="6" s="1"/>
  <c r="AT49" i="2"/>
  <c r="AM49" i="2"/>
  <c r="AT51" i="2"/>
  <c r="AN50" i="2"/>
  <c r="G50" i="6" s="1"/>
  <c r="AM50" i="2"/>
  <c r="AO49" i="2"/>
  <c r="H49" i="6" s="1"/>
  <c r="AO51" i="2"/>
  <c r="H51" i="6" s="1"/>
  <c r="AT50" i="2"/>
  <c r="AX51" i="2"/>
  <c r="AX49" i="2"/>
  <c r="AQ51" i="2"/>
  <c r="AQ49" i="2"/>
  <c r="AW50" i="2"/>
  <c r="AP50" i="2"/>
  <c r="AX62" i="2"/>
  <c r="AQ62" i="2"/>
  <c r="AX60" i="2"/>
  <c r="AQ60" i="2"/>
  <c r="AR60" i="2" l="1"/>
  <c r="AR62" i="2"/>
  <c r="BF62" i="2"/>
  <c r="BE62" i="2"/>
  <c r="BC62" i="2"/>
  <c r="BF58" i="2"/>
  <c r="BE58" i="2"/>
  <c r="BC58" i="2"/>
  <c r="BF60" i="2"/>
  <c r="BE60" i="2"/>
  <c r="BF63" i="2"/>
  <c r="BE63" i="2"/>
  <c r="BC63" i="2"/>
  <c r="BF61" i="2"/>
  <c r="BE61" i="2"/>
  <c r="BC61" i="2"/>
  <c r="BF59" i="2"/>
  <c r="BE59" i="2"/>
  <c r="BC59" i="2"/>
  <c r="BF54" i="2"/>
  <c r="BE54" i="2"/>
  <c r="BC54" i="2"/>
  <c r="M50" i="6"/>
  <c r="O50" i="6"/>
  <c r="N49" i="6"/>
  <c r="N51" i="6"/>
  <c r="AR49" i="2"/>
  <c r="BD50" i="2"/>
  <c r="BB50" i="2"/>
  <c r="Q50" i="6" s="1"/>
  <c r="AR51" i="2"/>
  <c r="AO50" i="2"/>
  <c r="H50" i="6" s="1"/>
  <c r="AY51" i="2"/>
  <c r="AY49" i="2"/>
  <c r="AX50" i="2"/>
  <c r="AQ50" i="2"/>
  <c r="N50" i="6" l="1"/>
  <c r="P49" i="6"/>
  <c r="BC49" i="2"/>
  <c r="R49" i="6" s="1"/>
  <c r="P51" i="6"/>
  <c r="BC51" i="2"/>
  <c r="R51" i="6" s="1"/>
  <c r="AR50" i="2"/>
  <c r="BE51" i="2"/>
  <c r="BF51" i="2"/>
  <c r="BE49" i="2"/>
  <c r="BF49" i="2"/>
  <c r="AY50" i="2"/>
  <c r="P50" i="6" l="1"/>
  <c r="BC50" i="2"/>
  <c r="R50" i="6" s="1"/>
  <c r="BE50" i="2"/>
  <c r="BF50" i="2"/>
  <c r="S47" i="6" l="1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7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6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5" i="6"/>
  <c r="BA47" i="2"/>
  <c r="AZ47" i="2"/>
  <c r="AV47" i="2"/>
  <c r="AD47" i="2"/>
  <c r="AF47" i="2" s="1"/>
  <c r="X47" i="2"/>
  <c r="Z47" i="2" s="1"/>
  <c r="S47" i="2"/>
  <c r="U47" i="2" s="1"/>
  <c r="J47" i="2"/>
  <c r="L47" i="2" s="1"/>
  <c r="M47" i="2" s="1"/>
  <c r="E47" i="2"/>
  <c r="G47" i="2" s="1"/>
  <c r="C47" i="2"/>
  <c r="D47" i="2" s="1"/>
  <c r="B47" i="2"/>
  <c r="A47" i="2"/>
  <c r="BA46" i="2"/>
  <c r="AZ46" i="2"/>
  <c r="AV46" i="2"/>
  <c r="AD46" i="2"/>
  <c r="AF46" i="2" s="1"/>
  <c r="X46" i="2"/>
  <c r="Z46" i="2" s="1"/>
  <c r="S46" i="2"/>
  <c r="J46" i="2"/>
  <c r="L46" i="2" s="1"/>
  <c r="M46" i="2" s="1"/>
  <c r="E46" i="2"/>
  <c r="G46" i="2" s="1"/>
  <c r="C46" i="2"/>
  <c r="D46" i="2" s="1"/>
  <c r="B46" i="2"/>
  <c r="A46" i="2"/>
  <c r="BA45" i="2"/>
  <c r="AZ45" i="2"/>
  <c r="AV45" i="2"/>
  <c r="AD45" i="2"/>
  <c r="AF45" i="2" s="1"/>
  <c r="X45" i="2"/>
  <c r="Y45" i="2" s="1"/>
  <c r="S45" i="2"/>
  <c r="U45" i="2" s="1"/>
  <c r="J45" i="2"/>
  <c r="K45" i="2" s="1"/>
  <c r="E45" i="2"/>
  <c r="G45" i="2" s="1"/>
  <c r="C45" i="2"/>
  <c r="D45" i="2" s="1"/>
  <c r="B45" i="2"/>
  <c r="A45" i="2"/>
  <c r="H45" i="2" l="1"/>
  <c r="O45" i="2"/>
  <c r="AG45" i="2"/>
  <c r="V47" i="2"/>
  <c r="AJ47" i="2"/>
  <c r="U46" i="2"/>
  <c r="AA47" i="2"/>
  <c r="V45" i="2"/>
  <c r="AJ45" i="2"/>
  <c r="AA46" i="2"/>
  <c r="H47" i="2"/>
  <c r="O47" i="2"/>
  <c r="AG47" i="2"/>
  <c r="AH47" i="2"/>
  <c r="H46" i="2"/>
  <c r="O46" i="2"/>
  <c r="AG46" i="2"/>
  <c r="AH46" i="2"/>
  <c r="F45" i="2"/>
  <c r="T45" i="2"/>
  <c r="AE45" i="2"/>
  <c r="F46" i="2"/>
  <c r="K46" i="2"/>
  <c r="T46" i="2"/>
  <c r="Y46" i="2"/>
  <c r="AE46" i="2"/>
  <c r="F47" i="2"/>
  <c r="K47" i="2"/>
  <c r="T47" i="2"/>
  <c r="Y47" i="2"/>
  <c r="AE47" i="2"/>
  <c r="L45" i="2"/>
  <c r="M45" i="2" s="1"/>
  <c r="Z45" i="2"/>
  <c r="AK47" i="2" l="1"/>
  <c r="AA45" i="2"/>
  <c r="Q47" i="2"/>
  <c r="P47" i="2"/>
  <c r="Q46" i="2"/>
  <c r="P46" i="2"/>
  <c r="AI46" i="2"/>
  <c r="AI47" i="2"/>
  <c r="AK45" i="2"/>
  <c r="V46" i="2"/>
  <c r="AJ46" i="2"/>
  <c r="AH45" i="2"/>
  <c r="Q45" i="2"/>
  <c r="P45" i="2"/>
  <c r="AK46" i="2" l="1"/>
  <c r="R47" i="2"/>
  <c r="AS47" i="2"/>
  <c r="AN47" i="2"/>
  <c r="AL47" i="2"/>
  <c r="R45" i="2"/>
  <c r="AN45" i="2"/>
  <c r="AL45" i="2"/>
  <c r="AM45" i="2" s="1"/>
  <c r="AI45" i="2"/>
  <c r="R46" i="2"/>
  <c r="AL46" i="2"/>
  <c r="AS46" i="2"/>
  <c r="AS45" i="2"/>
  <c r="AW45" i="2"/>
  <c r="AW47" i="2"/>
  <c r="AP45" i="2"/>
  <c r="AP47" i="2"/>
  <c r="BD47" i="2" l="1"/>
  <c r="BB47" i="2"/>
  <c r="BD45" i="2"/>
  <c r="BB45" i="2"/>
  <c r="AT46" i="2"/>
  <c r="AO47" i="2"/>
  <c r="AN46" i="2"/>
  <c r="AM46" i="2"/>
  <c r="AO45" i="2"/>
  <c r="AT47" i="2"/>
  <c r="AY47" i="2" s="1"/>
  <c r="AT45" i="2"/>
  <c r="AM47" i="2"/>
  <c r="AQ45" i="2"/>
  <c r="AQ47" i="2"/>
  <c r="AX47" i="2"/>
  <c r="AX45" i="2"/>
  <c r="AW46" i="2"/>
  <c r="AP46" i="2"/>
  <c r="AY46" i="2" l="1"/>
  <c r="BD46" i="2"/>
  <c r="BB46" i="2"/>
  <c r="BC45" i="2"/>
  <c r="BC47" i="2"/>
  <c r="AR47" i="2"/>
  <c r="AR45" i="2"/>
  <c r="BF47" i="2"/>
  <c r="BE47" i="2"/>
  <c r="AO46" i="2"/>
  <c r="AY45" i="2"/>
  <c r="AX46" i="2"/>
  <c r="AQ46" i="2"/>
  <c r="AR46" i="2" l="1"/>
  <c r="BC46" i="2"/>
  <c r="BF45" i="2"/>
  <c r="BE45" i="2"/>
  <c r="BF46" i="2"/>
  <c r="BE46" i="2"/>
  <c r="S43" i="6" l="1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3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2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1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40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9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8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7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6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5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4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3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2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1" i="6"/>
  <c r="BA43" i="2"/>
  <c r="AZ43" i="2"/>
  <c r="AV43" i="2"/>
  <c r="AF43" i="2"/>
  <c r="AE43" i="2"/>
  <c r="AD43" i="2"/>
  <c r="Z43" i="2"/>
  <c r="Y43" i="2"/>
  <c r="X43" i="2"/>
  <c r="U43" i="2"/>
  <c r="T43" i="2"/>
  <c r="S43" i="2"/>
  <c r="G43" i="2"/>
  <c r="F43" i="2"/>
  <c r="E43" i="2"/>
  <c r="C43" i="2"/>
  <c r="B43" i="2"/>
  <c r="A43" i="2"/>
  <c r="BA42" i="2"/>
  <c r="AZ42" i="2"/>
  <c r="AV42" i="2"/>
  <c r="AF42" i="2"/>
  <c r="AE42" i="2"/>
  <c r="AD42" i="2"/>
  <c r="Z42" i="2"/>
  <c r="Y42" i="2"/>
  <c r="X42" i="2"/>
  <c r="T42" i="2"/>
  <c r="S42" i="2"/>
  <c r="G42" i="2"/>
  <c r="F42" i="2"/>
  <c r="E42" i="2"/>
  <c r="C42" i="2"/>
  <c r="B42" i="2"/>
  <c r="A42" i="2"/>
  <c r="BA41" i="2"/>
  <c r="AZ41" i="2"/>
  <c r="AV41" i="2"/>
  <c r="AF41" i="2"/>
  <c r="AD41" i="2"/>
  <c r="AE41" i="2" s="1"/>
  <c r="Y41" i="2"/>
  <c r="X41" i="2"/>
  <c r="Z41" i="2" s="1"/>
  <c r="U41" i="2"/>
  <c r="S41" i="2"/>
  <c r="T41" i="2" s="1"/>
  <c r="J41" i="2"/>
  <c r="K41" i="2" s="1"/>
  <c r="F41" i="2"/>
  <c r="E41" i="2"/>
  <c r="G41" i="2" s="1"/>
  <c r="C41" i="2"/>
  <c r="D41" i="2" s="1"/>
  <c r="B41" i="2"/>
  <c r="A41" i="2"/>
  <c r="BA40" i="2"/>
  <c r="AZ40" i="2"/>
  <c r="AV40" i="2"/>
  <c r="AE40" i="2"/>
  <c r="AD40" i="2"/>
  <c r="AF40" i="2" s="1"/>
  <c r="X40" i="2"/>
  <c r="Y40" i="2" s="1"/>
  <c r="T40" i="2"/>
  <c r="S40" i="2"/>
  <c r="O40" i="2"/>
  <c r="P40" i="2" s="1"/>
  <c r="G40" i="2"/>
  <c r="H40" i="2" s="1"/>
  <c r="E40" i="2"/>
  <c r="F40" i="2" s="1"/>
  <c r="C40" i="2"/>
  <c r="D40" i="2" s="1"/>
  <c r="B40" i="2"/>
  <c r="A40" i="2"/>
  <c r="BA39" i="2"/>
  <c r="AZ39" i="2"/>
  <c r="AV39" i="2"/>
  <c r="AF39" i="2"/>
  <c r="AD39" i="2"/>
  <c r="AE39" i="2" s="1"/>
  <c r="Z39" i="2"/>
  <c r="Y39" i="2"/>
  <c r="X39" i="2"/>
  <c r="S39" i="2"/>
  <c r="T39" i="2" s="1"/>
  <c r="G39" i="2"/>
  <c r="H39" i="2" s="1"/>
  <c r="F39" i="2"/>
  <c r="E39" i="2"/>
  <c r="C39" i="2"/>
  <c r="D39" i="2" s="1"/>
  <c r="B39" i="2"/>
  <c r="A39" i="2"/>
  <c r="BA38" i="2"/>
  <c r="AZ38" i="2"/>
  <c r="AV38" i="2"/>
  <c r="AF38" i="2"/>
  <c r="AG38" i="2" s="1"/>
  <c r="AE38" i="2"/>
  <c r="AD38" i="2"/>
  <c r="X38" i="2"/>
  <c r="Y38" i="2" s="1"/>
  <c r="T38" i="2"/>
  <c r="S38" i="2"/>
  <c r="O38" i="2"/>
  <c r="P38" i="2" s="1"/>
  <c r="G38" i="2"/>
  <c r="H38" i="2" s="1"/>
  <c r="E38" i="2"/>
  <c r="F38" i="2" s="1"/>
  <c r="C38" i="2"/>
  <c r="D38" i="2" s="1"/>
  <c r="B38" i="2"/>
  <c r="A38" i="2"/>
  <c r="BA37" i="2"/>
  <c r="AZ37" i="2"/>
  <c r="AV37" i="2"/>
  <c r="AF37" i="2"/>
  <c r="AD37" i="2"/>
  <c r="AE37" i="2" s="1"/>
  <c r="Y37" i="2"/>
  <c r="X37" i="2"/>
  <c r="Z37" i="2" s="1"/>
  <c r="U37" i="2"/>
  <c r="S37" i="2"/>
  <c r="T37" i="2" s="1"/>
  <c r="E37" i="2"/>
  <c r="F37" i="2" s="1"/>
  <c r="C37" i="2"/>
  <c r="D37" i="2" s="1"/>
  <c r="B37" i="2"/>
  <c r="A37" i="2"/>
  <c r="BA36" i="2"/>
  <c r="AZ36" i="2"/>
  <c r="AV36" i="2"/>
  <c r="AD36" i="2"/>
  <c r="AE36" i="2" s="1"/>
  <c r="Z36" i="2"/>
  <c r="X36" i="2"/>
  <c r="Y36" i="2" s="1"/>
  <c r="S36" i="2"/>
  <c r="T36" i="2" s="1"/>
  <c r="J36" i="2"/>
  <c r="K36" i="2" s="1"/>
  <c r="G36" i="2"/>
  <c r="H36" i="2" s="1"/>
  <c r="E36" i="2"/>
  <c r="F36" i="2" s="1"/>
  <c r="C36" i="2"/>
  <c r="D36" i="2" s="1"/>
  <c r="B36" i="2"/>
  <c r="A36" i="2"/>
  <c r="BA35" i="2"/>
  <c r="AZ35" i="2"/>
  <c r="AV35" i="2"/>
  <c r="AD35" i="2"/>
  <c r="AE35" i="2" s="1"/>
  <c r="Z35" i="2"/>
  <c r="X35" i="2"/>
  <c r="Y35" i="2" s="1"/>
  <c r="S35" i="2"/>
  <c r="T35" i="2" s="1"/>
  <c r="J35" i="2"/>
  <c r="K35" i="2" s="1"/>
  <c r="G35" i="2"/>
  <c r="H35" i="2" s="1"/>
  <c r="E35" i="2"/>
  <c r="F35" i="2" s="1"/>
  <c r="C35" i="2"/>
  <c r="D35" i="2" s="1"/>
  <c r="B35" i="2"/>
  <c r="A35" i="2"/>
  <c r="BA34" i="2"/>
  <c r="AZ34" i="2"/>
  <c r="AV34" i="2"/>
  <c r="AF34" i="2"/>
  <c r="AG34" i="2" s="1"/>
  <c r="AD34" i="2"/>
  <c r="AE34" i="2" s="1"/>
  <c r="X34" i="2"/>
  <c r="Y34" i="2" s="1"/>
  <c r="S34" i="2"/>
  <c r="T34" i="2" s="1"/>
  <c r="E34" i="2"/>
  <c r="F34" i="2" s="1"/>
  <c r="C34" i="2"/>
  <c r="D34" i="2" s="1"/>
  <c r="B34" i="2"/>
  <c r="A34" i="2"/>
  <c r="BA33" i="2"/>
  <c r="AZ33" i="2"/>
  <c r="AV33" i="2"/>
  <c r="AF33" i="2"/>
  <c r="AG33" i="2" s="1"/>
  <c r="AD33" i="2"/>
  <c r="AE33" i="2" s="1"/>
  <c r="Z33" i="2"/>
  <c r="AA33" i="2" s="1"/>
  <c r="X33" i="2"/>
  <c r="Y33" i="2" s="1"/>
  <c r="S33" i="2"/>
  <c r="T33" i="2" s="1"/>
  <c r="G33" i="2"/>
  <c r="O33" i="2" s="1"/>
  <c r="E33" i="2"/>
  <c r="F33" i="2" s="1"/>
  <c r="C33" i="2"/>
  <c r="J33" i="2" s="1"/>
  <c r="B33" i="2"/>
  <c r="A33" i="2"/>
  <c r="BA32" i="2"/>
  <c r="AZ32" i="2"/>
  <c r="AV32" i="2"/>
  <c r="AD32" i="2"/>
  <c r="AE32" i="2" s="1"/>
  <c r="X32" i="2"/>
  <c r="Y32" i="2" s="1"/>
  <c r="S32" i="2"/>
  <c r="J32" i="2"/>
  <c r="L32" i="2" s="1"/>
  <c r="M32" i="2" s="1"/>
  <c r="E32" i="2"/>
  <c r="G32" i="2" s="1"/>
  <c r="D32" i="2"/>
  <c r="C32" i="2"/>
  <c r="B32" i="2"/>
  <c r="A32" i="2"/>
  <c r="BA31" i="2"/>
  <c r="AZ31" i="2"/>
  <c r="AV31" i="2"/>
  <c r="AD31" i="2"/>
  <c r="AF31" i="2" s="1"/>
  <c r="X31" i="2"/>
  <c r="Z31" i="2" s="1"/>
  <c r="S31" i="2"/>
  <c r="U31" i="2" s="1"/>
  <c r="J31" i="2"/>
  <c r="L31" i="2" s="1"/>
  <c r="M31" i="2" s="1"/>
  <c r="E31" i="2"/>
  <c r="G31" i="2" s="1"/>
  <c r="D31" i="2"/>
  <c r="C31" i="2"/>
  <c r="B31" i="2"/>
  <c r="A31" i="2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9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8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7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6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5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4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3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2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1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20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9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8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7" i="6"/>
  <c r="BA29" i="2"/>
  <c r="AZ29" i="2"/>
  <c r="AV29" i="2"/>
  <c r="AD29" i="2"/>
  <c r="AF29" i="2" s="1"/>
  <c r="X29" i="2"/>
  <c r="Z29" i="2" s="1"/>
  <c r="S29" i="2"/>
  <c r="U29" i="2" s="1"/>
  <c r="J29" i="2"/>
  <c r="L29" i="2" s="1"/>
  <c r="M29" i="2" s="1"/>
  <c r="E29" i="2"/>
  <c r="G29" i="2" s="1"/>
  <c r="C29" i="2"/>
  <c r="D29" i="2" s="1"/>
  <c r="B29" i="2"/>
  <c r="A29" i="2"/>
  <c r="BA28" i="2"/>
  <c r="AZ28" i="2"/>
  <c r="AV28" i="2"/>
  <c r="AD28" i="2"/>
  <c r="AF28" i="2" s="1"/>
  <c r="X28" i="2"/>
  <c r="Z28" i="2" s="1"/>
  <c r="S28" i="2"/>
  <c r="U28" i="2" s="1"/>
  <c r="J28" i="2"/>
  <c r="L28" i="2" s="1"/>
  <c r="M28" i="2" s="1"/>
  <c r="E28" i="2"/>
  <c r="G28" i="2" s="1"/>
  <c r="C28" i="2"/>
  <c r="D28" i="2" s="1"/>
  <c r="B28" i="2"/>
  <c r="A28" i="2"/>
  <c r="BA27" i="2"/>
  <c r="AZ27" i="2"/>
  <c r="AV27" i="2"/>
  <c r="AD27" i="2"/>
  <c r="AF27" i="2" s="1"/>
  <c r="X27" i="2"/>
  <c r="Z27" i="2" s="1"/>
  <c r="S27" i="2"/>
  <c r="U27" i="2" s="1"/>
  <c r="J27" i="2"/>
  <c r="L27" i="2" s="1"/>
  <c r="M27" i="2" s="1"/>
  <c r="E27" i="2"/>
  <c r="G27" i="2" s="1"/>
  <c r="C27" i="2"/>
  <c r="D27" i="2" s="1"/>
  <c r="B27" i="2"/>
  <c r="A27" i="2"/>
  <c r="BA26" i="2"/>
  <c r="AZ26" i="2"/>
  <c r="AV26" i="2"/>
  <c r="AD26" i="2"/>
  <c r="AF26" i="2" s="1"/>
  <c r="X26" i="2"/>
  <c r="Z26" i="2" s="1"/>
  <c r="S26" i="2"/>
  <c r="J26" i="2"/>
  <c r="L26" i="2" s="1"/>
  <c r="M26" i="2" s="1"/>
  <c r="E26" i="2"/>
  <c r="G26" i="2" s="1"/>
  <c r="C26" i="2"/>
  <c r="D26" i="2" s="1"/>
  <c r="B26" i="2"/>
  <c r="A26" i="2"/>
  <c r="BA25" i="2"/>
  <c r="AZ25" i="2"/>
  <c r="AV25" i="2"/>
  <c r="AD25" i="2"/>
  <c r="AF25" i="2" s="1"/>
  <c r="X25" i="2"/>
  <c r="Z25" i="2" s="1"/>
  <c r="S25" i="2"/>
  <c r="U25" i="2" s="1"/>
  <c r="J25" i="2"/>
  <c r="L25" i="2" s="1"/>
  <c r="M25" i="2" s="1"/>
  <c r="E25" i="2"/>
  <c r="G25" i="2" s="1"/>
  <c r="C25" i="2"/>
  <c r="D25" i="2" s="1"/>
  <c r="B25" i="2"/>
  <c r="A25" i="2"/>
  <c r="BA24" i="2"/>
  <c r="AZ24" i="2"/>
  <c r="AV24" i="2"/>
  <c r="AD24" i="2"/>
  <c r="AF24" i="2" s="1"/>
  <c r="X24" i="2"/>
  <c r="Z24" i="2" s="1"/>
  <c r="S24" i="2"/>
  <c r="U24" i="2" s="1"/>
  <c r="J24" i="2"/>
  <c r="L24" i="2" s="1"/>
  <c r="M24" i="2" s="1"/>
  <c r="E24" i="2"/>
  <c r="G24" i="2" s="1"/>
  <c r="C24" i="2"/>
  <c r="D24" i="2" s="1"/>
  <c r="B24" i="2"/>
  <c r="A24" i="2"/>
  <c r="BA23" i="2"/>
  <c r="AZ23" i="2"/>
  <c r="AV23" i="2"/>
  <c r="AD23" i="2"/>
  <c r="X23" i="2"/>
  <c r="S23" i="2"/>
  <c r="J23" i="2"/>
  <c r="E23" i="2"/>
  <c r="D23" i="2"/>
  <c r="C23" i="2"/>
  <c r="B23" i="2"/>
  <c r="A23" i="2"/>
  <c r="BA22" i="2"/>
  <c r="AZ22" i="2"/>
  <c r="AV22" i="2"/>
  <c r="AE22" i="2"/>
  <c r="AD22" i="2"/>
  <c r="AF22" i="2" s="1"/>
  <c r="AG22" i="2" s="1"/>
  <c r="Y22" i="2"/>
  <c r="X22" i="2"/>
  <c r="Z22" i="2" s="1"/>
  <c r="T22" i="2"/>
  <c r="S22" i="2"/>
  <c r="J22" i="2"/>
  <c r="L22" i="2" s="1"/>
  <c r="M22" i="2" s="1"/>
  <c r="F22" i="2"/>
  <c r="E22" i="2"/>
  <c r="G22" i="2" s="1"/>
  <c r="H22" i="2" s="1"/>
  <c r="D22" i="2"/>
  <c r="C22" i="2"/>
  <c r="B22" i="2"/>
  <c r="A22" i="2"/>
  <c r="BA21" i="2"/>
  <c r="AZ21" i="2"/>
  <c r="AV21" i="2"/>
  <c r="AD21" i="2"/>
  <c r="AF21" i="2" s="1"/>
  <c r="AH21" i="2" s="1"/>
  <c r="X21" i="2"/>
  <c r="Z21" i="2" s="1"/>
  <c r="S21" i="2"/>
  <c r="U21" i="2" s="1"/>
  <c r="J21" i="2"/>
  <c r="L21" i="2" s="1"/>
  <c r="M21" i="2" s="1"/>
  <c r="E21" i="2"/>
  <c r="G21" i="2" s="1"/>
  <c r="H21" i="2" s="1"/>
  <c r="D21" i="2"/>
  <c r="C21" i="2"/>
  <c r="B21" i="2"/>
  <c r="A21" i="2"/>
  <c r="BA20" i="2"/>
  <c r="AZ20" i="2"/>
  <c r="AV20" i="2"/>
  <c r="AE20" i="2"/>
  <c r="AD20" i="2"/>
  <c r="AF20" i="2" s="1"/>
  <c r="AG20" i="2" s="1"/>
  <c r="X20" i="2"/>
  <c r="Z20" i="2" s="1"/>
  <c r="T20" i="2"/>
  <c r="S20" i="2"/>
  <c r="K20" i="2"/>
  <c r="J20" i="2"/>
  <c r="L20" i="2" s="1"/>
  <c r="M20" i="2" s="1"/>
  <c r="E20" i="2"/>
  <c r="G20" i="2" s="1"/>
  <c r="H20" i="2" s="1"/>
  <c r="D20" i="2"/>
  <c r="C20" i="2"/>
  <c r="B20" i="2"/>
  <c r="A20" i="2"/>
  <c r="BA19" i="2"/>
  <c r="AZ19" i="2"/>
  <c r="AV19" i="2"/>
  <c r="AD19" i="2"/>
  <c r="AF19" i="2" s="1"/>
  <c r="X19" i="2"/>
  <c r="Z19" i="2" s="1"/>
  <c r="AH19" i="2" s="1"/>
  <c r="S19" i="2"/>
  <c r="U19" i="2" s="1"/>
  <c r="J19" i="2"/>
  <c r="L19" i="2" s="1"/>
  <c r="M19" i="2" s="1"/>
  <c r="E19" i="2"/>
  <c r="G19" i="2" s="1"/>
  <c r="H19" i="2" s="1"/>
  <c r="D19" i="2"/>
  <c r="C19" i="2"/>
  <c r="B19" i="2"/>
  <c r="A19" i="2"/>
  <c r="BA18" i="2"/>
  <c r="AZ18" i="2"/>
  <c r="AV18" i="2"/>
  <c r="AD18" i="2"/>
  <c r="AF18" i="2" s="1"/>
  <c r="AG18" i="2" s="1"/>
  <c r="Y18" i="2"/>
  <c r="X18" i="2"/>
  <c r="Z18" i="2" s="1"/>
  <c r="S18" i="2"/>
  <c r="T18" i="2" s="1"/>
  <c r="J18" i="2"/>
  <c r="L18" i="2" s="1"/>
  <c r="M18" i="2" s="1"/>
  <c r="F18" i="2"/>
  <c r="E18" i="2"/>
  <c r="G18" i="2" s="1"/>
  <c r="H18" i="2" s="1"/>
  <c r="D18" i="2"/>
  <c r="C18" i="2"/>
  <c r="B18" i="2"/>
  <c r="A18" i="2"/>
  <c r="BA17" i="2"/>
  <c r="AZ17" i="2"/>
  <c r="AV17" i="2"/>
  <c r="AD17" i="2"/>
  <c r="AF17" i="2" s="1"/>
  <c r="X17" i="2"/>
  <c r="Z17" i="2" s="1"/>
  <c r="S17" i="2"/>
  <c r="U17" i="2" s="1"/>
  <c r="M17" i="2"/>
  <c r="K17" i="2"/>
  <c r="J17" i="2"/>
  <c r="L17" i="2" s="1"/>
  <c r="E17" i="2"/>
  <c r="G17" i="2" s="1"/>
  <c r="O17" i="2" s="1"/>
  <c r="D17" i="2"/>
  <c r="C17" i="2"/>
  <c r="B17" i="2"/>
  <c r="A17" i="2"/>
  <c r="AJ31" i="2" l="1"/>
  <c r="V31" i="2"/>
  <c r="U32" i="2"/>
  <c r="K33" i="2"/>
  <c r="L33" i="2"/>
  <c r="M33" i="2" s="1"/>
  <c r="AA31" i="2"/>
  <c r="O31" i="2"/>
  <c r="H31" i="2"/>
  <c r="AH31" i="2"/>
  <c r="AI31" i="2" s="1"/>
  <c r="AG31" i="2"/>
  <c r="H32" i="2"/>
  <c r="O32" i="2"/>
  <c r="P33" i="2"/>
  <c r="Q33" i="2"/>
  <c r="R33" i="2" s="1"/>
  <c r="AH33" i="2"/>
  <c r="AI33" i="2" s="1"/>
  <c r="H42" i="2"/>
  <c r="O42" i="2"/>
  <c r="D43" i="2"/>
  <c r="J43" i="2"/>
  <c r="AF32" i="2"/>
  <c r="H33" i="2"/>
  <c r="U33" i="2"/>
  <c r="AH34" i="2"/>
  <c r="L35" i="2"/>
  <c r="M35" i="2" s="1"/>
  <c r="U35" i="2"/>
  <c r="AF35" i="2"/>
  <c r="G37" i="2"/>
  <c r="L41" i="2"/>
  <c r="M41" i="2" s="1"/>
  <c r="AA41" i="2"/>
  <c r="AS33" i="2"/>
  <c r="AA36" i="2"/>
  <c r="V41" i="2"/>
  <c r="U42" i="2"/>
  <c r="AJ41" i="2"/>
  <c r="F31" i="2"/>
  <c r="K31" i="2"/>
  <c r="T31" i="2"/>
  <c r="Y31" i="2"/>
  <c r="AE31" i="2"/>
  <c r="F32" i="2"/>
  <c r="K32" i="2"/>
  <c r="T32" i="2"/>
  <c r="Z32" i="2"/>
  <c r="D33" i="2"/>
  <c r="G34" i="2"/>
  <c r="Z34" i="2"/>
  <c r="O35" i="2"/>
  <c r="L36" i="2"/>
  <c r="M36" i="2" s="1"/>
  <c r="U36" i="2"/>
  <c r="AF36" i="2"/>
  <c r="J37" i="2"/>
  <c r="Q38" i="2"/>
  <c r="R38" i="2" s="1"/>
  <c r="Z38" i="2"/>
  <c r="J39" i="2"/>
  <c r="U39" i="2"/>
  <c r="Q40" i="2"/>
  <c r="R40" i="2" s="1"/>
  <c r="Z40" i="2"/>
  <c r="H41" i="2"/>
  <c r="O41" i="2"/>
  <c r="AG43" i="2"/>
  <c r="AH43" i="2"/>
  <c r="AA37" i="2"/>
  <c r="AG41" i="2"/>
  <c r="AH41" i="2"/>
  <c r="AN33" i="2"/>
  <c r="AO33" i="2" s="1"/>
  <c r="J34" i="2"/>
  <c r="AA35" i="2"/>
  <c r="O36" i="2"/>
  <c r="V37" i="2"/>
  <c r="AJ37" i="2"/>
  <c r="AG37" i="2"/>
  <c r="AH37" i="2"/>
  <c r="AI37" i="2" s="1"/>
  <c r="AG39" i="2"/>
  <c r="AH39" i="2"/>
  <c r="AG40" i="2"/>
  <c r="AL40" i="2"/>
  <c r="AA42" i="2"/>
  <c r="AL38" i="2"/>
  <c r="O39" i="2"/>
  <c r="AA39" i="2"/>
  <c r="J40" i="2"/>
  <c r="D42" i="2"/>
  <c r="J42" i="2"/>
  <c r="AG42" i="2"/>
  <c r="AH42" i="2"/>
  <c r="AA43" i="2"/>
  <c r="V43" i="2"/>
  <c r="AJ43" i="2"/>
  <c r="J38" i="2"/>
  <c r="H43" i="2"/>
  <c r="O43" i="2"/>
  <c r="V24" i="2"/>
  <c r="AJ24" i="2"/>
  <c r="AG26" i="2"/>
  <c r="AH26" i="2"/>
  <c r="AI26" i="2" s="1"/>
  <c r="V28" i="2"/>
  <c r="AJ28" i="2"/>
  <c r="AA29" i="2"/>
  <c r="H25" i="2"/>
  <c r="O25" i="2"/>
  <c r="V27" i="2"/>
  <c r="AJ27" i="2"/>
  <c r="H29" i="2"/>
  <c r="O29" i="2"/>
  <c r="AG24" i="2"/>
  <c r="AH24" i="2"/>
  <c r="AI24" i="2" s="1"/>
  <c r="U26" i="2"/>
  <c r="AA27" i="2"/>
  <c r="H28" i="2"/>
  <c r="O28" i="2"/>
  <c r="AG28" i="2"/>
  <c r="AH28" i="2"/>
  <c r="AA25" i="2"/>
  <c r="H26" i="2"/>
  <c r="O26" i="2"/>
  <c r="AA24" i="2"/>
  <c r="AG25" i="2"/>
  <c r="AH25" i="2"/>
  <c r="AA28" i="2"/>
  <c r="AG29" i="2"/>
  <c r="AH29" i="2"/>
  <c r="H24" i="2"/>
  <c r="O24" i="2"/>
  <c r="V25" i="2"/>
  <c r="AJ25" i="2"/>
  <c r="AA26" i="2"/>
  <c r="H27" i="2"/>
  <c r="O27" i="2"/>
  <c r="AG27" i="2"/>
  <c r="AH27" i="2"/>
  <c r="AI27" i="2" s="1"/>
  <c r="V29" i="2"/>
  <c r="AJ29" i="2"/>
  <c r="F24" i="2"/>
  <c r="K24" i="2"/>
  <c r="T24" i="2"/>
  <c r="Y24" i="2"/>
  <c r="AE24" i="2"/>
  <c r="F25" i="2"/>
  <c r="K25" i="2"/>
  <c r="T25" i="2"/>
  <c r="Y25" i="2"/>
  <c r="AE25" i="2"/>
  <c r="F26" i="2"/>
  <c r="K26" i="2"/>
  <c r="T26" i="2"/>
  <c r="Y26" i="2"/>
  <c r="AE26" i="2"/>
  <c r="F27" i="2"/>
  <c r="K27" i="2"/>
  <c r="T27" i="2"/>
  <c r="Y27" i="2"/>
  <c r="AE27" i="2"/>
  <c r="F28" i="2"/>
  <c r="K28" i="2"/>
  <c r="T28" i="2"/>
  <c r="Y28" i="2"/>
  <c r="AE28" i="2"/>
  <c r="F29" i="2"/>
  <c r="K29" i="2"/>
  <c r="T29" i="2"/>
  <c r="Y29" i="2"/>
  <c r="AE29" i="2"/>
  <c r="AL17" i="2"/>
  <c r="AI19" i="2"/>
  <c r="Q17" i="2"/>
  <c r="R17" i="2" s="1"/>
  <c r="P17" i="2"/>
  <c r="V17" i="2"/>
  <c r="AJ17" i="2"/>
  <c r="O19" i="2"/>
  <c r="V21" i="2"/>
  <c r="AJ21" i="2"/>
  <c r="F17" i="2"/>
  <c r="T17" i="2"/>
  <c r="AE17" i="2"/>
  <c r="F19" i="2"/>
  <c r="Y19" i="2"/>
  <c r="H17" i="2"/>
  <c r="AS17" i="2"/>
  <c r="AA17" i="2"/>
  <c r="AH17" i="2"/>
  <c r="K18" i="2"/>
  <c r="AE18" i="2"/>
  <c r="V19" i="2"/>
  <c r="AJ19" i="2"/>
  <c r="AG19" i="2"/>
  <c r="F20" i="2"/>
  <c r="Y20" i="2"/>
  <c r="O21" i="2"/>
  <c r="AA21" i="2"/>
  <c r="K22" i="2"/>
  <c r="U23" i="2"/>
  <c r="T23" i="2"/>
  <c r="Y17" i="2"/>
  <c r="O18" i="2"/>
  <c r="AA18" i="2"/>
  <c r="AH18" i="2"/>
  <c r="AI18" i="2" s="1"/>
  <c r="K19" i="2"/>
  <c r="T19" i="2"/>
  <c r="AE19" i="2"/>
  <c r="U20" i="2"/>
  <c r="F21" i="2"/>
  <c r="Y21" i="2"/>
  <c r="O22" i="2"/>
  <c r="AA22" i="2"/>
  <c r="AH22" i="2"/>
  <c r="G23" i="2"/>
  <c r="F23" i="2"/>
  <c r="Z23" i="2"/>
  <c r="Y23" i="2"/>
  <c r="AG21" i="2"/>
  <c r="AI21" i="2" s="1"/>
  <c r="L23" i="2"/>
  <c r="M23" i="2" s="1"/>
  <c r="K23" i="2"/>
  <c r="AF23" i="2"/>
  <c r="AE23" i="2"/>
  <c r="AG17" i="2"/>
  <c r="AA19" i="2"/>
  <c r="U18" i="2"/>
  <c r="O20" i="2"/>
  <c r="AA20" i="2"/>
  <c r="AH20" i="2"/>
  <c r="AI20" i="2" s="1"/>
  <c r="K21" i="2"/>
  <c r="T21" i="2"/>
  <c r="AE21" i="2"/>
  <c r="U22" i="2"/>
  <c r="AP33" i="2"/>
  <c r="AW33" i="2"/>
  <c r="BD33" i="2" l="1"/>
  <c r="K42" i="2"/>
  <c r="L42" i="2"/>
  <c r="M42" i="2" s="1"/>
  <c r="AS40" i="2"/>
  <c r="AA40" i="2"/>
  <c r="AH40" i="2"/>
  <c r="AI40" i="2" s="1"/>
  <c r="AS38" i="2"/>
  <c r="AA38" i="2"/>
  <c r="AH38" i="2"/>
  <c r="V36" i="2"/>
  <c r="AJ36" i="2"/>
  <c r="H34" i="2"/>
  <c r="O34" i="2"/>
  <c r="V35" i="2"/>
  <c r="AJ35" i="2"/>
  <c r="P42" i="2"/>
  <c r="Q42" i="2"/>
  <c r="Q31" i="2"/>
  <c r="P31" i="2"/>
  <c r="AJ32" i="2"/>
  <c r="V32" i="2"/>
  <c r="Q43" i="2"/>
  <c r="P43" i="2"/>
  <c r="AK43" i="2"/>
  <c r="AI42" i="2"/>
  <c r="Q39" i="2"/>
  <c r="P39" i="2"/>
  <c r="AI39" i="2"/>
  <c r="P36" i="2"/>
  <c r="Q36" i="2"/>
  <c r="K34" i="2"/>
  <c r="L34" i="2"/>
  <c r="M34" i="2" s="1"/>
  <c r="AL33" i="2"/>
  <c r="AM33" i="2" s="1"/>
  <c r="V42" i="2"/>
  <c r="AJ42" i="2"/>
  <c r="AH32" i="2"/>
  <c r="AI32" i="2" s="1"/>
  <c r="AG32" i="2"/>
  <c r="Q32" i="2"/>
  <c r="R32" i="2" s="1"/>
  <c r="P32" i="2"/>
  <c r="AK31" i="2"/>
  <c r="V39" i="2"/>
  <c r="AJ39" i="2"/>
  <c r="U40" i="2"/>
  <c r="P35" i="2"/>
  <c r="Q35" i="2"/>
  <c r="AK41" i="2"/>
  <c r="AT33" i="2"/>
  <c r="H37" i="2"/>
  <c r="O37" i="2"/>
  <c r="AI34" i="2"/>
  <c r="L43" i="2"/>
  <c r="M43" i="2" s="1"/>
  <c r="K43" i="2"/>
  <c r="L40" i="2"/>
  <c r="M40" i="2" s="1"/>
  <c r="K40" i="2"/>
  <c r="AM38" i="2"/>
  <c r="Q41" i="2"/>
  <c r="P41" i="2"/>
  <c r="K37" i="2"/>
  <c r="L37" i="2"/>
  <c r="M37" i="2" s="1"/>
  <c r="L38" i="2"/>
  <c r="M38" i="2" s="1"/>
  <c r="K38" i="2"/>
  <c r="AM40" i="2"/>
  <c r="U38" i="2"/>
  <c r="AK37" i="2"/>
  <c r="AI41" i="2"/>
  <c r="AI43" i="2"/>
  <c r="K39" i="2"/>
  <c r="L39" i="2"/>
  <c r="M39" i="2" s="1"/>
  <c r="AG36" i="2"/>
  <c r="AH36" i="2"/>
  <c r="AI36" i="2" s="1"/>
  <c r="AL36" i="2"/>
  <c r="AA34" i="2"/>
  <c r="AA32" i="2"/>
  <c r="AG35" i="2"/>
  <c r="AH35" i="2"/>
  <c r="AN35" i="2"/>
  <c r="BB33" i="2"/>
  <c r="V33" i="2"/>
  <c r="AJ33" i="2"/>
  <c r="AY33" i="2" s="1"/>
  <c r="U34" i="2"/>
  <c r="V26" i="2"/>
  <c r="AJ26" i="2"/>
  <c r="AK29" i="2"/>
  <c r="AK28" i="2"/>
  <c r="Q24" i="2"/>
  <c r="P24" i="2"/>
  <c r="AI25" i="2"/>
  <c r="AK27" i="2"/>
  <c r="Q28" i="2"/>
  <c r="P28" i="2"/>
  <c r="AK24" i="2"/>
  <c r="Q27" i="2"/>
  <c r="P27" i="2"/>
  <c r="Q29" i="2"/>
  <c r="P29" i="2"/>
  <c r="AK25" i="2"/>
  <c r="AI29" i="2"/>
  <c r="Q26" i="2"/>
  <c r="P26" i="2"/>
  <c r="AI28" i="2"/>
  <c r="Q25" i="2"/>
  <c r="P25" i="2"/>
  <c r="V22" i="2"/>
  <c r="AJ22" i="2"/>
  <c r="V18" i="2"/>
  <c r="AJ18" i="2"/>
  <c r="AA23" i="2"/>
  <c r="Q21" i="2"/>
  <c r="P21" i="2"/>
  <c r="Q18" i="2"/>
  <c r="P18" i="2"/>
  <c r="AT17" i="2"/>
  <c r="Q19" i="2"/>
  <c r="P19" i="2"/>
  <c r="AG23" i="2"/>
  <c r="AH23" i="2"/>
  <c r="AI23" i="2" s="1"/>
  <c r="H23" i="2"/>
  <c r="O23" i="2"/>
  <c r="Q22" i="2"/>
  <c r="P22" i="2"/>
  <c r="V20" i="2"/>
  <c r="AJ20" i="2"/>
  <c r="Q20" i="2"/>
  <c r="P20" i="2"/>
  <c r="AN17" i="2"/>
  <c r="AI22" i="2"/>
  <c r="AK19" i="2"/>
  <c r="AI17" i="2"/>
  <c r="AK21" i="2"/>
  <c r="AK17" i="2"/>
  <c r="V23" i="2"/>
  <c r="AJ23" i="2"/>
  <c r="AM17" i="2"/>
  <c r="AX33" i="2"/>
  <c r="AQ33" i="2"/>
  <c r="AP35" i="2"/>
  <c r="AW17" i="2"/>
  <c r="AP17" i="2"/>
  <c r="AR33" i="2" l="1"/>
  <c r="BC33" i="2"/>
  <c r="BF33" i="2"/>
  <c r="BE33" i="2"/>
  <c r="AK32" i="2"/>
  <c r="AT40" i="2"/>
  <c r="AM36" i="2"/>
  <c r="R41" i="2"/>
  <c r="AN41" i="2"/>
  <c r="AL41" i="2"/>
  <c r="AS41" i="2"/>
  <c r="P37" i="2"/>
  <c r="Q37" i="2"/>
  <c r="R35" i="2"/>
  <c r="AO35" i="2" s="1"/>
  <c r="AS35" i="2"/>
  <c r="AK39" i="2"/>
  <c r="R42" i="2"/>
  <c r="AL42" i="2"/>
  <c r="AS42" i="2"/>
  <c r="AK36" i="2"/>
  <c r="AT38" i="2"/>
  <c r="AL35" i="2"/>
  <c r="AM35" i="2" s="1"/>
  <c r="AS32" i="2"/>
  <c r="AK42" i="2"/>
  <c r="P34" i="2"/>
  <c r="Q34" i="2"/>
  <c r="AK33" i="2"/>
  <c r="AI35" i="2"/>
  <c r="V40" i="2"/>
  <c r="AJ40" i="2"/>
  <c r="AL32" i="2"/>
  <c r="R36" i="2"/>
  <c r="AS36" i="2"/>
  <c r="R39" i="2"/>
  <c r="AL39" i="2"/>
  <c r="AM39" i="2" s="1"/>
  <c r="AN39" i="2"/>
  <c r="AS39" i="2"/>
  <c r="R43" i="2"/>
  <c r="AN43" i="2"/>
  <c r="AS43" i="2"/>
  <c r="AL43" i="2"/>
  <c r="AI38" i="2"/>
  <c r="R31" i="2"/>
  <c r="AN31" i="2"/>
  <c r="AL31" i="2"/>
  <c r="AS31" i="2"/>
  <c r="AK35" i="2"/>
  <c r="V34" i="2"/>
  <c r="AJ34" i="2"/>
  <c r="V38" i="2"/>
  <c r="AJ38" i="2"/>
  <c r="R25" i="2"/>
  <c r="AL25" i="2"/>
  <c r="AM25" i="2" s="1"/>
  <c r="AS25" i="2"/>
  <c r="AN25" i="2"/>
  <c r="R28" i="2"/>
  <c r="AL28" i="2"/>
  <c r="AS28" i="2"/>
  <c r="R24" i="2"/>
  <c r="AL24" i="2"/>
  <c r="AS24" i="2"/>
  <c r="AK26" i="2"/>
  <c r="R27" i="2"/>
  <c r="AS27" i="2"/>
  <c r="AN27" i="2"/>
  <c r="AL27" i="2"/>
  <c r="R26" i="2"/>
  <c r="AL26" i="2"/>
  <c r="AS26" i="2"/>
  <c r="R29" i="2"/>
  <c r="AS29" i="2"/>
  <c r="AN29" i="2"/>
  <c r="AL29" i="2"/>
  <c r="AM29" i="2" s="1"/>
  <c r="BD17" i="2"/>
  <c r="AY17" i="2"/>
  <c r="BB17" i="2"/>
  <c r="R22" i="2"/>
  <c r="AS22" i="2"/>
  <c r="AL22" i="2"/>
  <c r="R19" i="2"/>
  <c r="AN19" i="2"/>
  <c r="AL19" i="2"/>
  <c r="AM19" i="2" s="1"/>
  <c r="AS19" i="2"/>
  <c r="AK22" i="2"/>
  <c r="AO17" i="2"/>
  <c r="AK20" i="2"/>
  <c r="Q23" i="2"/>
  <c r="P23" i="2"/>
  <c r="R21" i="2"/>
  <c r="AL21" i="2"/>
  <c r="AM21" i="2" s="1"/>
  <c r="AN21" i="2"/>
  <c r="AS21" i="2"/>
  <c r="AK18" i="2"/>
  <c r="AK23" i="2"/>
  <c r="R20" i="2"/>
  <c r="AS20" i="2"/>
  <c r="AL20" i="2"/>
  <c r="R18" i="2"/>
  <c r="AL18" i="2"/>
  <c r="AS18" i="2"/>
  <c r="AW41" i="2"/>
  <c r="AW35" i="2"/>
  <c r="AP41" i="2"/>
  <c r="AP39" i="2"/>
  <c r="AW43" i="2"/>
  <c r="AP31" i="2"/>
  <c r="AW39" i="2"/>
  <c r="AW31" i="2"/>
  <c r="AP43" i="2"/>
  <c r="AQ35" i="2"/>
  <c r="AW25" i="2"/>
  <c r="AP25" i="2"/>
  <c r="AW29" i="2"/>
  <c r="AW27" i="2"/>
  <c r="AP29" i="2"/>
  <c r="AP27" i="2"/>
  <c r="AX17" i="2"/>
  <c r="AQ17" i="2"/>
  <c r="AW19" i="2"/>
  <c r="AP21" i="2"/>
  <c r="AW21" i="2"/>
  <c r="AP19" i="2"/>
  <c r="AR35" i="2" l="1"/>
  <c r="BD31" i="2"/>
  <c r="BB31" i="2"/>
  <c r="BD39" i="2"/>
  <c r="BB39" i="2"/>
  <c r="BD43" i="2"/>
  <c r="BB43" i="2"/>
  <c r="BD35" i="2"/>
  <c r="BB35" i="2"/>
  <c r="BD41" i="2"/>
  <c r="BB41" i="2"/>
  <c r="AO43" i="2"/>
  <c r="AT31" i="2"/>
  <c r="AK34" i="2"/>
  <c r="AM31" i="2"/>
  <c r="AM43" i="2"/>
  <c r="AT39" i="2"/>
  <c r="AT36" i="2"/>
  <c r="AK40" i="2"/>
  <c r="R34" i="2"/>
  <c r="AL34" i="2"/>
  <c r="AS34" i="2"/>
  <c r="AN42" i="2"/>
  <c r="AM42" i="2"/>
  <c r="AM41" i="2"/>
  <c r="AK38" i="2"/>
  <c r="AO31" i="2"/>
  <c r="AY31" i="2" s="1"/>
  <c r="AT43" i="2"/>
  <c r="AY43" i="2" s="1"/>
  <c r="AO39" i="2"/>
  <c r="AN40" i="2"/>
  <c r="R37" i="2"/>
  <c r="AL37" i="2"/>
  <c r="AM37" i="2" s="1"/>
  <c r="AN37" i="2"/>
  <c r="AS37" i="2"/>
  <c r="AO41" i="2"/>
  <c r="AM32" i="2"/>
  <c r="AN32" i="2"/>
  <c r="AT32" i="2"/>
  <c r="AT42" i="2"/>
  <c r="AT35" i="2"/>
  <c r="AT41" i="2"/>
  <c r="BD27" i="2"/>
  <c r="BB27" i="2"/>
  <c r="BD29" i="2"/>
  <c r="BB29" i="2"/>
  <c r="AY25" i="2"/>
  <c r="BD25" i="2"/>
  <c r="BB25" i="2"/>
  <c r="AT26" i="2"/>
  <c r="AO27" i="2"/>
  <c r="AT24" i="2"/>
  <c r="AN28" i="2"/>
  <c r="AM28" i="2"/>
  <c r="AO29" i="2"/>
  <c r="AN26" i="2"/>
  <c r="AM26" i="2"/>
  <c r="AT27" i="2"/>
  <c r="AN24" i="2"/>
  <c r="AM24" i="2"/>
  <c r="AT29" i="2"/>
  <c r="AO25" i="2"/>
  <c r="AM27" i="2"/>
  <c r="AT28" i="2"/>
  <c r="AT25" i="2"/>
  <c r="BD21" i="2"/>
  <c r="BB21" i="2"/>
  <c r="BD19" i="2"/>
  <c r="BB19" i="2"/>
  <c r="AR17" i="2"/>
  <c r="BC17" i="2"/>
  <c r="BF17" i="2"/>
  <c r="BE17" i="2"/>
  <c r="AN20" i="2"/>
  <c r="AM20" i="2"/>
  <c r="AO19" i="2"/>
  <c r="AT18" i="2"/>
  <c r="AT20" i="2"/>
  <c r="AT21" i="2"/>
  <c r="AY21" i="2" s="1"/>
  <c r="AN18" i="2"/>
  <c r="AM18" i="2"/>
  <c r="AO21" i="2"/>
  <c r="R23" i="2"/>
  <c r="AS23" i="2"/>
  <c r="AL23" i="2"/>
  <c r="AN23" i="2"/>
  <c r="AT19" i="2"/>
  <c r="AY19" i="2" s="1"/>
  <c r="AM22" i="2"/>
  <c r="AT22" i="2"/>
  <c r="AQ31" i="2"/>
  <c r="AQ41" i="2"/>
  <c r="AQ43" i="2"/>
  <c r="AX43" i="2"/>
  <c r="AX31" i="2"/>
  <c r="AX39" i="2"/>
  <c r="AQ39" i="2"/>
  <c r="AP37" i="2"/>
  <c r="AW32" i="2"/>
  <c r="AP32" i="2"/>
  <c r="AX41" i="2"/>
  <c r="AW40" i="2"/>
  <c r="AP40" i="2"/>
  <c r="AW37" i="2"/>
  <c r="AW42" i="2"/>
  <c r="AP42" i="2"/>
  <c r="AX35" i="2"/>
  <c r="AQ27" i="2"/>
  <c r="AW26" i="2"/>
  <c r="AP26" i="2"/>
  <c r="AW28" i="2"/>
  <c r="AP28" i="2"/>
  <c r="AX29" i="2"/>
  <c r="AX25" i="2"/>
  <c r="AX27" i="2"/>
  <c r="AQ25" i="2"/>
  <c r="AQ29" i="2"/>
  <c r="AW24" i="2"/>
  <c r="AP24" i="2"/>
  <c r="AX21" i="2"/>
  <c r="AX19" i="2"/>
  <c r="AQ19" i="2"/>
  <c r="AW18" i="2"/>
  <c r="AP18" i="2"/>
  <c r="AW23" i="2"/>
  <c r="AW20" i="2"/>
  <c r="AP20" i="2"/>
  <c r="AQ21" i="2"/>
  <c r="AP23" i="2"/>
  <c r="BC35" i="2" l="1"/>
  <c r="AY42" i="2"/>
  <c r="BD42" i="2"/>
  <c r="BB42" i="2"/>
  <c r="BD37" i="2"/>
  <c r="BB37" i="2"/>
  <c r="BD40" i="2"/>
  <c r="BB40" i="2"/>
  <c r="BC41" i="2"/>
  <c r="BD32" i="2"/>
  <c r="AY32" i="2"/>
  <c r="BB32" i="2"/>
  <c r="AR39" i="2"/>
  <c r="BC39" i="2"/>
  <c r="BC31" i="2"/>
  <c r="BC43" i="2"/>
  <c r="AR43" i="2"/>
  <c r="AR41" i="2"/>
  <c r="AR31" i="2"/>
  <c r="BF43" i="2"/>
  <c r="BE43" i="2"/>
  <c r="BE31" i="2"/>
  <c r="BF31" i="2"/>
  <c r="AO42" i="2"/>
  <c r="AT37" i="2"/>
  <c r="AO40" i="2"/>
  <c r="AT34" i="2"/>
  <c r="AO32" i="2"/>
  <c r="AO37" i="2"/>
  <c r="AN38" i="2"/>
  <c r="AN36" i="2"/>
  <c r="AM34" i="2"/>
  <c r="AN34" i="2"/>
  <c r="AY41" i="2"/>
  <c r="AY35" i="2"/>
  <c r="AY39" i="2"/>
  <c r="BD24" i="2"/>
  <c r="BB24" i="2"/>
  <c r="AR29" i="2"/>
  <c r="AR25" i="2"/>
  <c r="BC27" i="2"/>
  <c r="BC25" i="2"/>
  <c r="BC29" i="2"/>
  <c r="BD28" i="2"/>
  <c r="BB28" i="2"/>
  <c r="AY26" i="2"/>
  <c r="BD26" i="2"/>
  <c r="BB26" i="2"/>
  <c r="AR27" i="2"/>
  <c r="AO24" i="2"/>
  <c r="BF25" i="2"/>
  <c r="BE25" i="2"/>
  <c r="AO28" i="2"/>
  <c r="AO26" i="2"/>
  <c r="AY29" i="2"/>
  <c r="AY27" i="2"/>
  <c r="AR21" i="2"/>
  <c r="BD20" i="2"/>
  <c r="BB20" i="2"/>
  <c r="BD23" i="2"/>
  <c r="BB23" i="2"/>
  <c r="BD18" i="2"/>
  <c r="BB18" i="2"/>
  <c r="AR19" i="2"/>
  <c r="BC19" i="2"/>
  <c r="BC21" i="2"/>
  <c r="BF19" i="2"/>
  <c r="BE19" i="2"/>
  <c r="BF21" i="2"/>
  <c r="BE21" i="2"/>
  <c r="AO23" i="2"/>
  <c r="AO20" i="2"/>
  <c r="AM23" i="2"/>
  <c r="AN22" i="2"/>
  <c r="AT23" i="2"/>
  <c r="AY23" i="2" s="1"/>
  <c r="AO18" i="2"/>
  <c r="AY18" i="2" s="1"/>
  <c r="AW36" i="2"/>
  <c r="AP36" i="2"/>
  <c r="AQ37" i="2"/>
  <c r="AX42" i="2"/>
  <c r="AQ42" i="2"/>
  <c r="AX32" i="2"/>
  <c r="AQ32" i="2"/>
  <c r="AW34" i="2"/>
  <c r="AP34" i="2"/>
  <c r="AX40" i="2"/>
  <c r="AQ40" i="2"/>
  <c r="AX37" i="2"/>
  <c r="AW38" i="2"/>
  <c r="AP38" i="2"/>
  <c r="AX24" i="2"/>
  <c r="AQ24" i="2"/>
  <c r="AX26" i="2"/>
  <c r="AQ26" i="2"/>
  <c r="AX28" i="2"/>
  <c r="AQ28" i="2"/>
  <c r="AX23" i="2"/>
  <c r="AX18" i="2"/>
  <c r="AQ18" i="2"/>
  <c r="AW22" i="2"/>
  <c r="AP22" i="2"/>
  <c r="AQ23" i="2"/>
  <c r="AX20" i="2"/>
  <c r="AQ20" i="2"/>
  <c r="BD38" i="2" l="1"/>
  <c r="BB38" i="2"/>
  <c r="BC37" i="2"/>
  <c r="AR40" i="2"/>
  <c r="BC40" i="2"/>
  <c r="BD34" i="2"/>
  <c r="BB34" i="2"/>
  <c r="AR32" i="2"/>
  <c r="BC32" i="2"/>
  <c r="AR42" i="2"/>
  <c r="BC42" i="2"/>
  <c r="AR37" i="2"/>
  <c r="BD36" i="2"/>
  <c r="BB36" i="2"/>
  <c r="AO38" i="2"/>
  <c r="AY38" i="2" s="1"/>
  <c r="BF41" i="2"/>
  <c r="BE41" i="2"/>
  <c r="AO34" i="2"/>
  <c r="BF42" i="2"/>
  <c r="BE42" i="2"/>
  <c r="BF39" i="2"/>
  <c r="BE39" i="2"/>
  <c r="BF32" i="2"/>
  <c r="BE32" i="2"/>
  <c r="AY40" i="2"/>
  <c r="AY37" i="2"/>
  <c r="BF35" i="2"/>
  <c r="BE35" i="2"/>
  <c r="AO36" i="2"/>
  <c r="AY36" i="2" s="1"/>
  <c r="AR28" i="2"/>
  <c r="BC28" i="2"/>
  <c r="AR26" i="2"/>
  <c r="BC26" i="2"/>
  <c r="AR24" i="2"/>
  <c r="BC24" i="2"/>
  <c r="BF29" i="2"/>
  <c r="BE29" i="2"/>
  <c r="AY28" i="2"/>
  <c r="AY24" i="2"/>
  <c r="BF26" i="2"/>
  <c r="BE26" i="2"/>
  <c r="BF27" i="2"/>
  <c r="BE27" i="2"/>
  <c r="AR20" i="2"/>
  <c r="BC20" i="2"/>
  <c r="AR23" i="2"/>
  <c r="BD22" i="2"/>
  <c r="AY22" i="2"/>
  <c r="BB22" i="2"/>
  <c r="AR18" i="2"/>
  <c r="BC18" i="2"/>
  <c r="BC23" i="2"/>
  <c r="BF18" i="2"/>
  <c r="BE18" i="2"/>
  <c r="BF23" i="2"/>
  <c r="BE23" i="2"/>
  <c r="AO22" i="2"/>
  <c r="AY20" i="2"/>
  <c r="AQ38" i="2"/>
  <c r="AX38" i="2"/>
  <c r="AX36" i="2"/>
  <c r="AQ36" i="2"/>
  <c r="AX34" i="2"/>
  <c r="AQ34" i="2"/>
  <c r="AX22" i="2"/>
  <c r="AQ22" i="2"/>
  <c r="AR34" i="2" l="1"/>
  <c r="BC34" i="2"/>
  <c r="AR36" i="2"/>
  <c r="BC36" i="2"/>
  <c r="BC38" i="2"/>
  <c r="AR38" i="2"/>
  <c r="BF36" i="2"/>
  <c r="BE36" i="2"/>
  <c r="BF38" i="2"/>
  <c r="BE38" i="2"/>
  <c r="BF40" i="2"/>
  <c r="BE40" i="2"/>
  <c r="BF37" i="2"/>
  <c r="BE37" i="2"/>
  <c r="AY34" i="2"/>
  <c r="BF24" i="2"/>
  <c r="BE24" i="2"/>
  <c r="BF28" i="2"/>
  <c r="BE28" i="2"/>
  <c r="AR22" i="2"/>
  <c r="BC22" i="2"/>
  <c r="BF22" i="2"/>
  <c r="BE22" i="2"/>
  <c r="BF20" i="2"/>
  <c r="BE20" i="2"/>
  <c r="BF34" i="2" l="1"/>
  <c r="BE34" i="2"/>
  <c r="S15" i="6"/>
  <c r="L15" i="6"/>
  <c r="K15" i="6"/>
  <c r="J15" i="6"/>
  <c r="I15" i="6"/>
  <c r="H15" i="6"/>
  <c r="G15" i="6"/>
  <c r="F15" i="6"/>
  <c r="E15" i="6"/>
  <c r="D15" i="6"/>
  <c r="C15" i="6"/>
  <c r="B15" i="6"/>
  <c r="A15" i="6"/>
  <c r="S14" i="6"/>
  <c r="L14" i="6"/>
  <c r="K14" i="6"/>
  <c r="J14" i="6"/>
  <c r="I14" i="6"/>
  <c r="H14" i="6"/>
  <c r="G14" i="6"/>
  <c r="F14" i="6"/>
  <c r="E14" i="6"/>
  <c r="D14" i="6"/>
  <c r="C14" i="6"/>
  <c r="B14" i="6"/>
  <c r="A14" i="6"/>
  <c r="S13" i="6"/>
  <c r="L13" i="6"/>
  <c r="K13" i="6"/>
  <c r="J13" i="6"/>
  <c r="I13" i="6"/>
  <c r="H13" i="6"/>
  <c r="G13" i="6"/>
  <c r="F13" i="6"/>
  <c r="E13" i="6"/>
  <c r="D13" i="6"/>
  <c r="C13" i="6"/>
  <c r="B13" i="6"/>
  <c r="A13" i="6"/>
  <c r="S12" i="6"/>
  <c r="L12" i="6"/>
  <c r="K12" i="6"/>
  <c r="J12" i="6"/>
  <c r="I12" i="6"/>
  <c r="H12" i="6"/>
  <c r="G12" i="6"/>
  <c r="F12" i="6"/>
  <c r="E12" i="6"/>
  <c r="D12" i="6"/>
  <c r="C12" i="6"/>
  <c r="B12" i="6"/>
  <c r="A12" i="6"/>
  <c r="BA15" i="2"/>
  <c r="AZ15" i="2"/>
  <c r="AV15" i="2"/>
  <c r="AF15" i="2"/>
  <c r="AG15" i="2" s="1"/>
  <c r="AD15" i="2"/>
  <c r="AE15" i="2" s="1"/>
  <c r="Z15" i="2"/>
  <c r="X15" i="2"/>
  <c r="Y15" i="2" s="1"/>
  <c r="U15" i="2"/>
  <c r="S15" i="2"/>
  <c r="T15" i="2" s="1"/>
  <c r="G15" i="2"/>
  <c r="H15" i="2" s="1"/>
  <c r="E15" i="2"/>
  <c r="F15" i="2" s="1"/>
  <c r="C15" i="2"/>
  <c r="D15" i="2" s="1"/>
  <c r="B15" i="2"/>
  <c r="A15" i="2"/>
  <c r="BA14" i="2"/>
  <c r="AZ14" i="2"/>
  <c r="AV14" i="2"/>
  <c r="AF14" i="2"/>
  <c r="AG14" i="2" s="1"/>
  <c r="AD14" i="2"/>
  <c r="AE14" i="2" s="1"/>
  <c r="Z14" i="2"/>
  <c r="X14" i="2"/>
  <c r="Y14" i="2" s="1"/>
  <c r="U14" i="2"/>
  <c r="S14" i="2"/>
  <c r="T14" i="2" s="1"/>
  <c r="G14" i="2"/>
  <c r="H14" i="2" s="1"/>
  <c r="E14" i="2"/>
  <c r="F14" i="2" s="1"/>
  <c r="C14" i="2"/>
  <c r="D14" i="2" s="1"/>
  <c r="B14" i="2"/>
  <c r="A14" i="2"/>
  <c r="BA13" i="2"/>
  <c r="AZ13" i="2"/>
  <c r="AV13" i="2"/>
  <c r="AF13" i="2"/>
  <c r="AG13" i="2" s="1"/>
  <c r="AD13" i="2"/>
  <c r="AE13" i="2" s="1"/>
  <c r="Z13" i="2"/>
  <c r="X13" i="2"/>
  <c r="Y13" i="2" s="1"/>
  <c r="U13" i="2"/>
  <c r="S13" i="2"/>
  <c r="T13" i="2" s="1"/>
  <c r="G13" i="2"/>
  <c r="H13" i="2" s="1"/>
  <c r="E13" i="2"/>
  <c r="F13" i="2" s="1"/>
  <c r="C13" i="2"/>
  <c r="D13" i="2" s="1"/>
  <c r="B13" i="2"/>
  <c r="A13" i="2"/>
  <c r="BA12" i="2"/>
  <c r="AZ12" i="2"/>
  <c r="AV12" i="2"/>
  <c r="AF12" i="2"/>
  <c r="AG12" i="2" s="1"/>
  <c r="AD12" i="2"/>
  <c r="AE12" i="2" s="1"/>
  <c r="Z12" i="2"/>
  <c r="X12" i="2"/>
  <c r="Y12" i="2" s="1"/>
  <c r="U12" i="2"/>
  <c r="S12" i="2"/>
  <c r="T12" i="2" s="1"/>
  <c r="G12" i="2"/>
  <c r="H12" i="2" s="1"/>
  <c r="E12" i="2"/>
  <c r="F12" i="2" s="1"/>
  <c r="C12" i="2"/>
  <c r="D12" i="2" s="1"/>
  <c r="B12" i="2"/>
  <c r="A12" i="2"/>
  <c r="J14" i="2" l="1"/>
  <c r="O14" i="2"/>
  <c r="AH14" i="2"/>
  <c r="J15" i="2"/>
  <c r="O15" i="2"/>
  <c r="AH15" i="2"/>
  <c r="AJ15" i="2"/>
  <c r="AJ14" i="2"/>
  <c r="V14" i="2"/>
  <c r="AA14" i="2"/>
  <c r="V15" i="2"/>
  <c r="AA15" i="2"/>
  <c r="AJ12" i="2"/>
  <c r="J12" i="2"/>
  <c r="O12" i="2"/>
  <c r="AH12" i="2"/>
  <c r="J13" i="2"/>
  <c r="O13" i="2"/>
  <c r="AH13" i="2"/>
  <c r="AI13" i="2" s="1"/>
  <c r="AJ13" i="2"/>
  <c r="V12" i="2"/>
  <c r="AA12" i="2"/>
  <c r="V13" i="2"/>
  <c r="AA13" i="2"/>
  <c r="P15" i="2" l="1"/>
  <c r="Q15" i="2"/>
  <c r="P14" i="2"/>
  <c r="Q14" i="2"/>
  <c r="L15" i="2"/>
  <c r="M15" i="2" s="1"/>
  <c r="K15" i="2"/>
  <c r="L14" i="2"/>
  <c r="M14" i="2" s="1"/>
  <c r="K14" i="2"/>
  <c r="AK14" i="2"/>
  <c r="AI15" i="2"/>
  <c r="AI14" i="2"/>
  <c r="AK15" i="2"/>
  <c r="AI12" i="2"/>
  <c r="Q13" i="2"/>
  <c r="P13" i="2"/>
  <c r="Q12" i="2"/>
  <c r="P12" i="2"/>
  <c r="L13" i="2"/>
  <c r="M13" i="2" s="1"/>
  <c r="K13" i="2"/>
  <c r="AK12" i="2"/>
  <c r="AK13" i="2"/>
  <c r="K12" i="2"/>
  <c r="L12" i="2"/>
  <c r="M12" i="2" s="1"/>
  <c r="R15" i="2" l="1"/>
  <c r="AN15" i="2"/>
  <c r="AL15" i="2"/>
  <c r="AS15" i="2"/>
  <c r="R14" i="2"/>
  <c r="AS14" i="2"/>
  <c r="AL14" i="2"/>
  <c r="R13" i="2"/>
  <c r="AL13" i="2"/>
  <c r="AM13" i="2" s="1"/>
  <c r="AS13" i="2"/>
  <c r="AN13" i="2"/>
  <c r="R12" i="2"/>
  <c r="AL12" i="2"/>
  <c r="AS12" i="2"/>
  <c r="AW15" i="2"/>
  <c r="AP15" i="2"/>
  <c r="AW13" i="2"/>
  <c r="AP13" i="2"/>
  <c r="M13" i="6" l="1"/>
  <c r="O13" i="6"/>
  <c r="M15" i="6"/>
  <c r="O15" i="6"/>
  <c r="BD15" i="2"/>
  <c r="BB15" i="2"/>
  <c r="Q15" i="6" s="1"/>
  <c r="AT14" i="2"/>
  <c r="AO15" i="2"/>
  <c r="AT15" i="2"/>
  <c r="AM14" i="2"/>
  <c r="AN14" i="2"/>
  <c r="AM15" i="2"/>
  <c r="BD13" i="2"/>
  <c r="BB13" i="2"/>
  <c r="Q13" i="6" s="1"/>
  <c r="AN12" i="2"/>
  <c r="AM12" i="2"/>
  <c r="AO13" i="2"/>
  <c r="AT12" i="2"/>
  <c r="AT13" i="2"/>
  <c r="AP14" i="2"/>
  <c r="AP12" i="2"/>
  <c r="AQ15" i="2"/>
  <c r="AX13" i="2"/>
  <c r="AX15" i="2"/>
  <c r="AQ13" i="2"/>
  <c r="AW14" i="2"/>
  <c r="AW12" i="2"/>
  <c r="O12" i="6" l="1"/>
  <c r="O14" i="6"/>
  <c r="N13" i="6"/>
  <c r="N15" i="6"/>
  <c r="M12" i="6"/>
  <c r="M14" i="6"/>
  <c r="AR15" i="2"/>
  <c r="BD14" i="2"/>
  <c r="AY14" i="2"/>
  <c r="P14" i="6" s="1"/>
  <c r="BB14" i="2"/>
  <c r="Q14" i="6" s="1"/>
  <c r="BC15" i="2"/>
  <c r="R15" i="6" s="1"/>
  <c r="AO14" i="2"/>
  <c r="AY15" i="2"/>
  <c r="P15" i="6" s="1"/>
  <c r="BC13" i="2"/>
  <c r="R13" i="6" s="1"/>
  <c r="BD12" i="2"/>
  <c r="AY12" i="2"/>
  <c r="P12" i="6" s="1"/>
  <c r="BB12" i="2"/>
  <c r="Q12" i="6" s="1"/>
  <c r="AR13" i="2"/>
  <c r="AO12" i="2"/>
  <c r="AY13" i="2"/>
  <c r="P13" i="6" s="1"/>
  <c r="AQ14" i="2"/>
  <c r="AX12" i="2"/>
  <c r="AQ12" i="2"/>
  <c r="AX14" i="2"/>
  <c r="N12" i="6" l="1"/>
  <c r="N14" i="6"/>
  <c r="AR14" i="2"/>
  <c r="BC14" i="2"/>
  <c r="R14" i="6" s="1"/>
  <c r="BF15" i="2"/>
  <c r="BE15" i="2"/>
  <c r="BF14" i="2"/>
  <c r="BE14" i="2"/>
  <c r="AR12" i="2"/>
  <c r="BC12" i="2"/>
  <c r="R12" i="6" s="1"/>
  <c r="BF13" i="2"/>
  <c r="BE13" i="2"/>
  <c r="BF12" i="2"/>
  <c r="BE12" i="2"/>
  <c r="S10" i="2" l="1"/>
  <c r="S11" i="2"/>
  <c r="S9" i="2"/>
  <c r="E10" i="2" l="1"/>
  <c r="F10" i="2" s="1"/>
  <c r="E11" i="2"/>
  <c r="F11" i="2" s="1"/>
  <c r="E9" i="2"/>
  <c r="F9" i="2" s="1"/>
  <c r="X11" i="2" l="1"/>
  <c r="T11" i="2" l="1"/>
  <c r="T10" i="2"/>
  <c r="T9" i="2"/>
  <c r="U11" i="2" l="1"/>
  <c r="V11" i="2" l="1"/>
  <c r="G9" i="2"/>
  <c r="O9" i="2" s="1"/>
  <c r="U9" i="2"/>
  <c r="AD9" i="2"/>
  <c r="AF9" i="2" s="1"/>
  <c r="X9" i="2"/>
  <c r="Z9" i="2" s="1"/>
  <c r="AD11" i="2"/>
  <c r="AF11" i="2" s="1"/>
  <c r="X10" i="2"/>
  <c r="Z10" i="2" s="1"/>
  <c r="AD10" i="2"/>
  <c r="Z11" i="2"/>
  <c r="A11" i="2"/>
  <c r="B11" i="2"/>
  <c r="C11" i="2"/>
  <c r="D11" i="2" s="1"/>
  <c r="AV11" i="2"/>
  <c r="AZ11" i="2"/>
  <c r="BA11" i="2"/>
  <c r="C9" i="2"/>
  <c r="J9" i="2" s="1"/>
  <c r="S11" i="6"/>
  <c r="B11" i="6"/>
  <c r="A11" i="6"/>
  <c r="S10" i="6"/>
  <c r="G10" i="2"/>
  <c r="AV10" i="2"/>
  <c r="B10" i="6"/>
  <c r="A10" i="6"/>
  <c r="S9" i="6"/>
  <c r="AV9" i="2"/>
  <c r="B9" i="6"/>
  <c r="A9" i="6"/>
  <c r="C10" i="2"/>
  <c r="J10" i="2" s="1"/>
  <c r="K10" i="2" s="1"/>
  <c r="BA10" i="2"/>
  <c r="AZ10" i="2"/>
  <c r="B10" i="2"/>
  <c r="A10" i="2"/>
  <c r="BA9" i="2"/>
  <c r="AZ9" i="2"/>
  <c r="B9" i="2"/>
  <c r="A9" i="2"/>
  <c r="H9" i="2"/>
  <c r="P9" i="2" l="1"/>
  <c r="D9" i="6" s="1"/>
  <c r="C9" i="6"/>
  <c r="AF10" i="2"/>
  <c r="AG10" i="2" s="1"/>
  <c r="Q9" i="2"/>
  <c r="R9" i="2" s="1"/>
  <c r="AG9" i="2"/>
  <c r="U10" i="2"/>
  <c r="V10" i="2" s="1"/>
  <c r="V9" i="2"/>
  <c r="AE10" i="2"/>
  <c r="D10" i="2"/>
  <c r="D9" i="2"/>
  <c r="Y10" i="2"/>
  <c r="G11" i="2"/>
  <c r="J11" i="2"/>
  <c r="K11" i="2" s="1"/>
  <c r="E9" i="6"/>
  <c r="Y9" i="2"/>
  <c r="L10" i="2"/>
  <c r="M10" i="2" s="1"/>
  <c r="L11" i="2"/>
  <c r="M11" i="2" s="1"/>
  <c r="AE11" i="2"/>
  <c r="Y11" i="2"/>
  <c r="AH11" i="2"/>
  <c r="AG11" i="2"/>
  <c r="AA11" i="2"/>
  <c r="E11" i="6"/>
  <c r="H10" i="2"/>
  <c r="O10" i="2"/>
  <c r="AA10" i="2"/>
  <c r="AH10" i="2"/>
  <c r="E10" i="6"/>
  <c r="L9" i="2"/>
  <c r="M9" i="2" s="1"/>
  <c r="K9" i="2"/>
  <c r="AJ9" i="2"/>
  <c r="K9" i="6" s="1"/>
  <c r="AA9" i="2"/>
  <c r="AH9" i="2"/>
  <c r="AE9" i="2"/>
  <c r="AS9" i="2" l="1"/>
  <c r="AL9" i="2"/>
  <c r="P10" i="2"/>
  <c r="D10" i="6" s="1"/>
  <c r="C10" i="6"/>
  <c r="AN9" i="2"/>
  <c r="AM9" i="2"/>
  <c r="AO9" i="2"/>
  <c r="H11" i="2"/>
  <c r="O11" i="2"/>
  <c r="F10" i="6"/>
  <c r="F9" i="6"/>
  <c r="F11" i="6"/>
  <c r="AI11" i="2"/>
  <c r="J11" i="6" s="1"/>
  <c r="I11" i="6"/>
  <c r="AI10" i="2"/>
  <c r="J10" i="6" s="1"/>
  <c r="I10" i="6"/>
  <c r="Q10" i="2"/>
  <c r="R10" i="2" s="1"/>
  <c r="I9" i="6"/>
  <c r="AI9" i="2"/>
  <c r="J9" i="6" s="1"/>
  <c r="AT9" i="2"/>
  <c r="AJ10" i="2"/>
  <c r="K10" i="6" s="1"/>
  <c r="AJ11" i="2"/>
  <c r="K11" i="6" s="1"/>
  <c r="AK9" i="2"/>
  <c r="L9" i="6" s="1"/>
  <c r="AQ9" i="2"/>
  <c r="AP9" i="2"/>
  <c r="AW9" i="2"/>
  <c r="AX9" i="2"/>
  <c r="BD9" i="2" l="1"/>
  <c r="BB9" i="2"/>
  <c r="Q9" i="6" s="1"/>
  <c r="O9" i="6"/>
  <c r="M9" i="6"/>
  <c r="Q11" i="2"/>
  <c r="R11" i="2" s="1"/>
  <c r="P11" i="2"/>
  <c r="D11" i="6" s="1"/>
  <c r="C11" i="6"/>
  <c r="G9" i="6"/>
  <c r="AR9" i="2"/>
  <c r="N9" i="6"/>
  <c r="H9" i="6"/>
  <c r="AS10" i="2"/>
  <c r="AL10" i="2"/>
  <c r="BC9" i="2"/>
  <c r="AK11" i="2"/>
  <c r="L11" i="6" s="1"/>
  <c r="AK10" i="2"/>
  <c r="L10" i="6" s="1"/>
  <c r="AY9" i="2"/>
  <c r="P9" i="6" s="1"/>
  <c r="AN11" i="2" l="1"/>
  <c r="AL11" i="2"/>
  <c r="AS11" i="2"/>
  <c r="AT10" i="2"/>
  <c r="AM10" i="2"/>
  <c r="BE9" i="2"/>
  <c r="BF9" i="2"/>
  <c r="R9" i="6"/>
  <c r="AW11" i="2"/>
  <c r="AP11" i="2"/>
  <c r="AM11" i="2" l="1"/>
  <c r="M11" i="6"/>
  <c r="O11" i="6"/>
  <c r="BD11" i="2"/>
  <c r="BB11" i="2"/>
  <c r="AO11" i="2"/>
  <c r="G11" i="6"/>
  <c r="AT11" i="2"/>
  <c r="AN10" i="2"/>
  <c r="G10" i="6" s="1"/>
  <c r="AX11" i="2"/>
  <c r="AW10" i="2"/>
  <c r="AP10" i="2"/>
  <c r="AQ11" i="2"/>
  <c r="AY11" i="2" l="1"/>
  <c r="P11" i="6" s="1"/>
  <c r="BD10" i="2"/>
  <c r="O10" i="6"/>
  <c r="BB10" i="2"/>
  <c r="Q10" i="6" s="1"/>
  <c r="M10" i="6"/>
  <c r="BC11" i="2"/>
  <c r="AR11" i="2"/>
  <c r="N11" i="6"/>
  <c r="Q11" i="6"/>
  <c r="BE11" i="2"/>
  <c r="AO10" i="2"/>
  <c r="H10" i="6" s="1"/>
  <c r="H11" i="6"/>
  <c r="AX10" i="2"/>
  <c r="AQ10" i="2"/>
  <c r="BF11" i="2" l="1"/>
  <c r="AY10" i="2"/>
  <c r="BC10" i="2"/>
  <c r="AR10" i="2"/>
  <c r="N10" i="6"/>
  <c r="R11" i="6"/>
  <c r="BF10" i="2" l="1"/>
  <c r="P10" i="6"/>
  <c r="BE10" i="2"/>
  <c r="R10" i="6"/>
</calcChain>
</file>

<file path=xl/sharedStrings.xml><?xml version="1.0" encoding="utf-8"?>
<sst xmlns="http://schemas.openxmlformats.org/spreadsheetml/2006/main" count="1060" uniqueCount="424">
  <si>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</si>
  <si>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</si>
  <si>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</si>
  <si>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</si>
  <si>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</si>
  <si>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</si>
  <si>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</si>
  <si>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</si>
  <si>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</si>
  <si>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</si>
  <si>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</si>
  <si>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</si>
  <si>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</si>
  <si>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</si>
  <si>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</si>
  <si>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</si>
  <si>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</si>
  <si>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</si>
  <si>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</si>
  <si>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</si>
  <si>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</si>
  <si>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</si>
  <si>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</si>
  <si>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</si>
  <si>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</si>
  <si>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</si>
  <si>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</si>
  <si>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</si>
  <si>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</si>
  <si>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</si>
  <si>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</si>
  <si>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</si>
  <si>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</si>
  <si>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</si>
  <si>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</si>
  <si>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</si>
  <si>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</si>
  <si>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</si>
  <si>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</si>
  <si>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</si>
  <si>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</si>
  <si>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</si>
  <si>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</si>
  <si>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</si>
  <si>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</si>
  <si>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</si>
  <si>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</si>
  <si>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</si>
  <si>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</si>
  <si>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</si>
  <si>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</si>
  <si>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</si>
  <si>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</si>
  <si>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</si>
  <si>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</si>
  <si>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</si>
  <si>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</si>
  <si>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</si>
  <si>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</si>
  <si>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</si>
  <si>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</si>
  <si>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</si>
  <si>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</si>
  <si>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</si>
  <si>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</si>
  <si>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</si>
  <si>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</si>
  <si>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</si>
  <si>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</si>
  <si>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</si>
  <si>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</si>
  <si>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</si>
  <si>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</si>
  <si>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</si>
  <si>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</si>
  <si>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</si>
  <si>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</si>
  <si>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</si>
  <si>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</si>
  <si>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</si>
  <si>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</si>
  <si>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</si>
  <si>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</si>
  <si>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</si>
  <si>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</si>
  <si>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</si>
  <si>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</si>
  <si>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Hu1-13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</si>
  <si>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</si>
  <si>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</si>
  <si>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</si>
  <si>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</si>
  <si>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</si>
  <si>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</si>
  <si>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</si>
  <si>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Decay constants(1/y)</t>
  </si>
  <si>
    <t>Th230:</t>
  </si>
  <si>
    <t>U234:</t>
  </si>
  <si>
    <t>025c10368.exp</t>
  </si>
  <si>
    <t>028c10536.exp</t>
  </si>
  <si>
    <t>031c10368.exp</t>
  </si>
  <si>
    <t>034c10537.exp</t>
  </si>
  <si>
    <t>037c10368.exp</t>
  </si>
  <si>
    <t>040c10538.exp</t>
  </si>
  <si>
    <t>043c10368.exp</t>
  </si>
  <si>
    <t>NAH07-57</t>
  </si>
  <si>
    <t>Stalag</t>
  </si>
  <si>
    <t>NAH07-Top</t>
  </si>
  <si>
    <t>NAH14-61.5</t>
  </si>
  <si>
    <t>007y10368.exp</t>
  </si>
  <si>
    <t>010y10522.exp</t>
  </si>
  <si>
    <t>013y10368.exp</t>
  </si>
  <si>
    <t>016y10525.exp</t>
  </si>
  <si>
    <t>019y10368.exp</t>
  </si>
  <si>
    <t>022y10524.exp</t>
  </si>
  <si>
    <t>025y10368.exp</t>
  </si>
  <si>
    <t>028y10523.exp</t>
  </si>
  <si>
    <t>031y10368.exp</t>
  </si>
  <si>
    <t>034y10539.exp</t>
  </si>
  <si>
    <t>037y10368.exp</t>
  </si>
  <si>
    <t>040y10540.exp</t>
  </si>
  <si>
    <t>043y10368.exp</t>
  </si>
  <si>
    <t>EO-C-113</t>
  </si>
  <si>
    <t>EO-C-92.5</t>
  </si>
  <si>
    <t>EO-C-81.5</t>
  </si>
  <si>
    <t>EO-C-63</t>
  </si>
  <si>
    <t>EO-C-23.5</t>
  </si>
  <si>
    <t>EO-C-Top</t>
  </si>
  <si>
    <t>CH-8-133</t>
  </si>
  <si>
    <t>CH-8-258</t>
  </si>
  <si>
    <t>CH-8-80</t>
  </si>
  <si>
    <t>CH-8-Top</t>
  </si>
  <si>
    <t>NAH14-63</t>
  </si>
  <si>
    <t>NAH14-Top</t>
  </si>
  <si>
    <t>010y10516.exp</t>
  </si>
  <si>
    <t>016y10517.exp</t>
  </si>
  <si>
    <t>022y10518.exp</t>
  </si>
  <si>
    <t>028y10519.exp</t>
  </si>
  <si>
    <t>034y10520.exp</t>
  </si>
  <si>
    <t>040y10521.exp</t>
  </si>
  <si>
    <t>Ca3 Wisshak</t>
  </si>
  <si>
    <t>Poolcalcite</t>
  </si>
  <si>
    <t>007m10368.exp</t>
  </si>
  <si>
    <t>010m10601.exp</t>
  </si>
  <si>
    <t>013m10368.exp</t>
  </si>
  <si>
    <t>TaylorFehlerInitial!</t>
  </si>
  <si>
    <t>007A10368.exp</t>
  </si>
  <si>
    <t>010A9368b.exp</t>
  </si>
  <si>
    <t>013A10368.exp</t>
  </si>
  <si>
    <t>9368b</t>
  </si>
  <si>
    <t>Sinter</t>
  </si>
  <si>
    <t>9368c</t>
  </si>
  <si>
    <t>9368d</t>
  </si>
  <si>
    <t>LM-AJ15</t>
  </si>
  <si>
    <t>016A9368c.exp</t>
  </si>
  <si>
    <t>019A10368.exp</t>
  </si>
  <si>
    <t>022A9368d.exp</t>
  </si>
  <si>
    <t>025A10368.exp</t>
  </si>
  <si>
    <t>007W10368.exp</t>
  </si>
  <si>
    <t>010W10649.exp</t>
  </si>
  <si>
    <t>B1 H2O</t>
  </si>
  <si>
    <t>Tropfwasser</t>
  </si>
  <si>
    <t>013W10368.exp</t>
  </si>
  <si>
    <t>016W10641.exp</t>
  </si>
  <si>
    <t>019W10368.exp</t>
  </si>
  <si>
    <t>022W10642.exp</t>
  </si>
  <si>
    <t>025W10368.exp</t>
  </si>
  <si>
    <t>Ca 1</t>
  </si>
  <si>
    <t>Calcit</t>
  </si>
  <si>
    <t>Ca 2</t>
  </si>
  <si>
    <t xml:space="preserve">   (ng/g)</t>
  </si>
  <si>
    <t>007B10368.exp</t>
  </si>
  <si>
    <t>010B10650.exp</t>
  </si>
  <si>
    <t>013B10368.exp</t>
  </si>
  <si>
    <t>016B10651.exp</t>
  </si>
  <si>
    <t>019B10368.exp</t>
  </si>
  <si>
    <t>022B10652.exp</t>
  </si>
  <si>
    <t>025B10368.exp</t>
  </si>
  <si>
    <t>028B10653.exp</t>
  </si>
  <si>
    <t>031B10368.exp</t>
  </si>
  <si>
    <t>034B10654.exp</t>
  </si>
  <si>
    <t>037B10368.exp</t>
  </si>
  <si>
    <t>040B10655.exp</t>
  </si>
  <si>
    <t>B1 - 7.5 mm</t>
  </si>
  <si>
    <t>Stalagmit</t>
  </si>
  <si>
    <t>B1 - 15 mm</t>
  </si>
  <si>
    <t>B1 - 18 mm</t>
  </si>
  <si>
    <t>B1 - 554 mm</t>
  </si>
  <si>
    <t>B1 - 468 mm</t>
  </si>
  <si>
    <t>B1 - 470 mm</t>
  </si>
  <si>
    <t>KBI_124</t>
  </si>
  <si>
    <t>KBI_104</t>
  </si>
  <si>
    <t>KBI_62</t>
  </si>
  <si>
    <t>KBI_4</t>
  </si>
  <si>
    <t>PR-LA-51</t>
  </si>
  <si>
    <t>Sediment</t>
  </si>
  <si>
    <t>PR-LA-52</t>
  </si>
  <si>
    <t>007K10368.exp</t>
  </si>
  <si>
    <t>010K10635.exp</t>
  </si>
  <si>
    <t>013K10368.exp</t>
  </si>
  <si>
    <t>016K10636.exp</t>
  </si>
  <si>
    <t>019K10368.exp</t>
  </si>
  <si>
    <t>022K10637.exp</t>
  </si>
  <si>
    <t>025K10368.exp</t>
  </si>
  <si>
    <t>028K10638.exp</t>
  </si>
  <si>
    <t>031K10368.exp</t>
  </si>
  <si>
    <t>034K10656.exp</t>
  </si>
  <si>
    <t>037K10368.exp</t>
  </si>
  <si>
    <t>040K10657.exp</t>
  </si>
  <si>
    <t>013J10368.exp</t>
  </si>
  <si>
    <t>016J10671.exp</t>
  </si>
  <si>
    <t>019J10368.exp</t>
  </si>
  <si>
    <t>022J10672.exp</t>
  </si>
  <si>
    <t>025J10368.exp</t>
  </si>
  <si>
    <t>028J10673.exp</t>
  </si>
  <si>
    <t>031J10368.exp</t>
  </si>
  <si>
    <t>034J10674.exp</t>
  </si>
  <si>
    <t>037J10368.exp</t>
  </si>
  <si>
    <t>040J10675.exp</t>
  </si>
  <si>
    <t>M5-14-44B-10.0</t>
  </si>
  <si>
    <t>M5-14-44B-19.0</t>
  </si>
  <si>
    <t>M5-14-44B-61.0</t>
  </si>
  <si>
    <t>M5-14-44B-175.0</t>
  </si>
  <si>
    <t>M5-14-44B-258.0</t>
  </si>
  <si>
    <t>M5-14-44B-457</t>
  </si>
  <si>
    <t>M5-14-44B-513.0</t>
  </si>
  <si>
    <t>M5-14-44B-578.5</t>
  </si>
  <si>
    <t>M5-14-44B628.5</t>
  </si>
  <si>
    <t>M5-14-42-87.0</t>
  </si>
  <si>
    <t>M5-14-42-100.0</t>
  </si>
  <si>
    <t>M5-14-42-140.5</t>
  </si>
  <si>
    <t>M5-14-42-244.0</t>
  </si>
  <si>
    <t>M5-14-42-268.5</t>
  </si>
  <si>
    <t>007J10368.exp</t>
  </si>
  <si>
    <t>010J10676.exp</t>
  </si>
  <si>
    <t>016J10677.exp</t>
  </si>
  <si>
    <t>022J10678.exp</t>
  </si>
  <si>
    <t>028J10679.exp</t>
  </si>
  <si>
    <t>034J10680.exp</t>
  </si>
  <si>
    <t>040J10681.exp</t>
  </si>
  <si>
    <t>M5-14-44B376.0</t>
  </si>
  <si>
    <t>010J10682.exp</t>
  </si>
  <si>
    <t>016J10683.exp</t>
  </si>
  <si>
    <t>022J10684.exp</t>
  </si>
  <si>
    <t>028J10685.exp</t>
  </si>
  <si>
    <t>016B10708.exp</t>
  </si>
  <si>
    <t>022B10703.exp</t>
  </si>
  <si>
    <t>028B10704.exp</t>
  </si>
  <si>
    <t>034B10705.exp</t>
  </si>
  <si>
    <t>B1-5mm</t>
  </si>
  <si>
    <t>Stalagmite</t>
  </si>
  <si>
    <t>B1-262mm</t>
  </si>
  <si>
    <t>B1-281mm</t>
  </si>
  <si>
    <t>A4 poolspar</t>
  </si>
  <si>
    <t>010B10709.exp</t>
  </si>
  <si>
    <t>016B10710.exp</t>
  </si>
  <si>
    <t>022B10706.exp</t>
  </si>
  <si>
    <t>028B10707.exp</t>
  </si>
  <si>
    <t>034B10711.exp</t>
  </si>
  <si>
    <t>040B10712.exp</t>
  </si>
  <si>
    <t>043B10368.exp</t>
  </si>
  <si>
    <t>M1-17mm</t>
  </si>
  <si>
    <t>M1-8,5mm</t>
  </si>
  <si>
    <t>B1-420mm</t>
  </si>
  <si>
    <t>B1-450mm</t>
  </si>
  <si>
    <t>NAH14-91mm</t>
  </si>
  <si>
    <t>NAH14-82,5mm</t>
  </si>
  <si>
    <t>NAH14-68mm</t>
  </si>
  <si>
    <t>NAH14-50,5mm</t>
  </si>
  <si>
    <t>NAH14-40,5mm</t>
  </si>
  <si>
    <t>NAH14-23mm</t>
  </si>
  <si>
    <t>NAH14-16,5mm</t>
  </si>
  <si>
    <t>007N10368.exp</t>
  </si>
  <si>
    <t>010N10713.exp</t>
  </si>
  <si>
    <t>013N10368.exp</t>
  </si>
  <si>
    <t>016N10714.exp</t>
  </si>
  <si>
    <t>019N10368.exp</t>
  </si>
  <si>
    <t>022N10715.exp</t>
  </si>
  <si>
    <t>025N10368.exp</t>
  </si>
  <si>
    <t>028N10716.exp</t>
  </si>
  <si>
    <t>031N10368.exp</t>
  </si>
  <si>
    <t>034N10717.exp</t>
  </si>
  <si>
    <t>KMS - 1</t>
  </si>
  <si>
    <t>KMS - 2</t>
  </si>
  <si>
    <t>KMS - 3</t>
  </si>
  <si>
    <t>KMS - 4</t>
  </si>
  <si>
    <t>KMS - 5</t>
  </si>
  <si>
    <t>KMS - 6</t>
  </si>
  <si>
    <t>KMS - 7</t>
  </si>
  <si>
    <t>KMS - 8</t>
  </si>
  <si>
    <t>007i10368.exp</t>
  </si>
  <si>
    <t>010i10764.exp</t>
  </si>
  <si>
    <t>013i10368.exp</t>
  </si>
  <si>
    <t>016i10765.exp</t>
  </si>
  <si>
    <t>019i10368.exp</t>
  </si>
  <si>
    <t>022i10766.exp</t>
  </si>
  <si>
    <t>025i10368.exp</t>
  </si>
  <si>
    <t>028i10767.exp</t>
  </si>
  <si>
    <t>031i10368.exp</t>
  </si>
  <si>
    <t>034i10768.exp</t>
  </si>
  <si>
    <t>037i10368.exp</t>
  </si>
  <si>
    <t>040i10769.exp</t>
  </si>
  <si>
    <t>043i10368.exp</t>
  </si>
  <si>
    <t>046i10770.exp</t>
  </si>
  <si>
    <t>049i10368.exp</t>
  </si>
  <si>
    <t>052i10771.exp</t>
  </si>
  <si>
    <t>055i10368.exp</t>
  </si>
  <si>
    <t>007p10368.exp</t>
  </si>
  <si>
    <t>010p10795.exp</t>
  </si>
  <si>
    <t>013p10368.exp</t>
  </si>
  <si>
    <t>016p10797.exp</t>
  </si>
  <si>
    <t>019p10368.exp</t>
  </si>
  <si>
    <t>022p10796.exp</t>
  </si>
  <si>
    <t>025p10368.exp</t>
  </si>
  <si>
    <t>ARTE CHOROS 4</t>
  </si>
  <si>
    <t>ARTE CHOROS 6</t>
  </si>
  <si>
    <t>ARTE CHOROS 7</t>
  </si>
  <si>
    <t>ped. carbonate</t>
  </si>
  <si>
    <t>007E10368.exp</t>
  </si>
  <si>
    <t>010E10808.exp</t>
  </si>
  <si>
    <t>013E10368.exp</t>
  </si>
  <si>
    <t>016E10809.exp</t>
  </si>
  <si>
    <t>019E10368.exp</t>
  </si>
  <si>
    <t>022E10810.exp</t>
  </si>
  <si>
    <t>025E10368.exp</t>
  </si>
  <si>
    <t>028E10811.exp</t>
  </si>
  <si>
    <t>031E10368.exp</t>
  </si>
  <si>
    <t>034E10812.exp</t>
  </si>
  <si>
    <t>037E10368.exp</t>
  </si>
  <si>
    <t>040E10813.exp</t>
  </si>
  <si>
    <t>043E10368.exp</t>
  </si>
  <si>
    <t>046E10814.exp</t>
  </si>
  <si>
    <t>049E10368.exp</t>
  </si>
  <si>
    <t>EH - S -1</t>
  </si>
  <si>
    <t>EH - S -2</t>
  </si>
  <si>
    <t>EH - S -3</t>
  </si>
  <si>
    <t>EH - S -4</t>
  </si>
  <si>
    <t>EH - S -5</t>
  </si>
  <si>
    <t>EH - S -6</t>
  </si>
  <si>
    <t>EH - S -7</t>
  </si>
  <si>
    <t>007G10368.exp</t>
  </si>
  <si>
    <t>010G10823.exp</t>
  </si>
  <si>
    <t>013G10368.exp</t>
  </si>
  <si>
    <t>016G10829.exp</t>
  </si>
  <si>
    <t>019G10368.exp</t>
  </si>
  <si>
    <t>022G10828.exp</t>
  </si>
  <si>
    <t>025G10368.exp</t>
  </si>
  <si>
    <t>028G10827.exp</t>
  </si>
  <si>
    <t>031G10368.exp</t>
  </si>
  <si>
    <t>GH17-05-1,75</t>
  </si>
  <si>
    <t>GH17-05-6,0</t>
  </si>
  <si>
    <t>GH17-05-9,25</t>
  </si>
  <si>
    <t>GH17-05-15,4</t>
  </si>
  <si>
    <t>GH17-05-29,65</t>
  </si>
  <si>
    <t>GH17-05-40,8</t>
  </si>
  <si>
    <t>GH17-05-46,65</t>
  </si>
  <si>
    <t>GH17-05-49,1</t>
  </si>
  <si>
    <t>007G10815.exp</t>
  </si>
  <si>
    <t>010G10826.exp</t>
  </si>
  <si>
    <t>013G10815.exp</t>
  </si>
  <si>
    <t>016G10825.exp</t>
  </si>
  <si>
    <t>019G10815.exp</t>
  </si>
  <si>
    <t>022G10822.exp</t>
  </si>
  <si>
    <t>025G10815.exp</t>
  </si>
  <si>
    <t>028G10824.exp</t>
  </si>
  <si>
    <t>CO9-2-64.5</t>
  </si>
  <si>
    <t>CO9-2-66.3</t>
  </si>
  <si>
    <t>CO9-2-71.8</t>
  </si>
  <si>
    <t>007c10815.exp</t>
  </si>
  <si>
    <t>010c10819.exp</t>
  </si>
  <si>
    <t>013c10815.exp</t>
  </si>
  <si>
    <t>016c10820.exp</t>
  </si>
  <si>
    <t>019c10815.exp</t>
  </si>
  <si>
    <t>022c10821.exp</t>
  </si>
  <si>
    <t>025c10815.exp</t>
  </si>
  <si>
    <t>007N10815.exp</t>
  </si>
  <si>
    <t>010N10816.exp</t>
  </si>
  <si>
    <t>013N10815.exp</t>
  </si>
  <si>
    <t>016N10817.exp</t>
  </si>
  <si>
    <t>019N10815.exp</t>
  </si>
  <si>
    <t>022N10818.exp</t>
  </si>
  <si>
    <t>025N10815.exp</t>
  </si>
  <si>
    <t>NAH-14-97</t>
  </si>
  <si>
    <t>NAH-14-94</t>
  </si>
  <si>
    <t>NAH-14-59</t>
  </si>
  <si>
    <t>007K10815.exp</t>
  </si>
  <si>
    <t>010K10850.exp</t>
  </si>
  <si>
    <t>013K10815.exp</t>
  </si>
  <si>
    <t>016K10851.exp</t>
  </si>
  <si>
    <t>019K10815.exp</t>
  </si>
  <si>
    <t>022K10854.exp</t>
  </si>
  <si>
    <t>025K10815.exp</t>
  </si>
  <si>
    <t>028K10855.exp</t>
  </si>
  <si>
    <t>031K10815.exp</t>
  </si>
  <si>
    <t>034K10856.exp</t>
  </si>
  <si>
    <t>KMS-1_107</t>
  </si>
  <si>
    <t>KMS-1_5</t>
  </si>
  <si>
    <t>KMS-6_199,5</t>
  </si>
  <si>
    <t>KMS-6_7,5</t>
  </si>
  <si>
    <t>KMS-8_133</t>
  </si>
  <si>
    <t>KMS-8_4</t>
  </si>
  <si>
    <t>KMS-3_280</t>
  </si>
  <si>
    <t>KMS-3_8,5</t>
  </si>
  <si>
    <t>KMS-7_131,5</t>
  </si>
  <si>
    <t>KMS-7_11,5</t>
  </si>
  <si>
    <t>010K10857.exp</t>
  </si>
  <si>
    <t>016K10858.exp</t>
  </si>
  <si>
    <t>022K10859.exp</t>
  </si>
  <si>
    <t>028K10860.exp</t>
  </si>
  <si>
    <t>034K10861.exp</t>
  </si>
  <si>
    <t>037K10815.exp</t>
  </si>
  <si>
    <t>010K10852.exp</t>
  </si>
  <si>
    <t>016K10853.exp</t>
  </si>
  <si>
    <t>022K10862.exp</t>
  </si>
  <si>
    <t>028K10863.exp</t>
  </si>
  <si>
    <t>034K10864.exp</t>
  </si>
  <si>
    <t>040K10865.exp</t>
  </si>
  <si>
    <t>043K10815.exp</t>
  </si>
  <si>
    <t>KMS-2_160</t>
  </si>
  <si>
    <t>KMS-2_7</t>
  </si>
  <si>
    <t>KMS-5_230</t>
  </si>
  <si>
    <t>KMS-5_5,5</t>
  </si>
  <si>
    <t>KMS-4_294,5</t>
  </si>
  <si>
    <t>KMS-4_7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</si>
</sst>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"/>
    <numFmt numFmtId="171" formatCode="0.00000000"/>
    <numFmt numFmtId="172" formatCode="0.000000000"/>
    <numFmt numFmtId="173" formatCode="0.00000000000000"/>
    <numFmt numFmtId="174" formatCode="0.0000000000000000000000000"/>
    <numFmt numFmtId="175" formatCode="0.000000000000000000000000"/>
    <numFmt numFmtId="176" formatCode="_-* #,##0.00\ [$€]_-;\-* #,##0.00\ [$€]_-;_-* &quot;-&quot;??\ [$€]_-;_-@_-"/>
    <numFmt numFmtId="177" formatCode="#,##0.0\ _D_M"/>
    <numFmt numFmtId="178" formatCode="0.0000E+00"/>
  </numFmts>
  <fonts count="1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b/>
      <sz val="11"/>
      <name val="Symbol"/>
      <family val="1"/>
      <charset val="2"/>
    </font>
    <font>
      <sz val="8"/>
      <name val="Arial"/>
      <family val="2"/>
    </font>
    <font>
      <b/>
      <vertAlign val="superscript"/>
      <sz val="11"/>
      <name val="Symbol"/>
      <family val="1"/>
      <charset val="2"/>
    </font>
    <font>
      <sz val="10"/>
      <name val="Arial"/>
      <family val="2"/>
    </font>
    <font>
      <sz val="11"/>
      <color indexed="11"/>
      <name val="Arial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196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2" xfId="0" applyNumberFormat="1" applyFont="1" applyBorder="1" applyAlignment="1" applyProtection="1">
      <alignment horizontal="center"/>
    </xf>
    <xf numFmtId="16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9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 applyProtection="1">
      <alignment horizontal="center"/>
    </xf>
    <xf numFmtId="169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166" fontId="3" fillId="2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Border="1" applyAlignment="1" applyProtection="1">
      <alignment horizontal="center" vertical="center"/>
    </xf>
    <xf numFmtId="171" fontId="2" fillId="0" borderId="0" xfId="0" applyNumberFormat="1" applyFont="1" applyBorder="1" applyAlignment="1" applyProtection="1">
      <alignment horizontal="center"/>
    </xf>
    <xf numFmtId="171" fontId="2" fillId="0" borderId="0" xfId="0" applyNumberFormat="1" applyFont="1" applyBorder="1" applyAlignment="1">
      <alignment horizontal="center"/>
    </xf>
    <xf numFmtId="172" fontId="2" fillId="0" borderId="0" xfId="0" applyNumberFormat="1" applyFont="1" applyBorder="1" applyAlignment="1" applyProtection="1">
      <alignment horizontal="center"/>
    </xf>
    <xf numFmtId="172" fontId="2" fillId="0" borderId="0" xfId="0" applyNumberFormat="1" applyFont="1" applyBorder="1" applyAlignment="1">
      <alignment horizontal="center"/>
    </xf>
    <xf numFmtId="166" fontId="3" fillId="2" borderId="3" xfId="0" applyNumberFormat="1" applyFont="1" applyFill="1" applyBorder="1" applyAlignment="1" applyProtection="1">
      <alignment horizontal="center"/>
    </xf>
    <xf numFmtId="2" fontId="3" fillId="3" borderId="2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 applyProtection="1">
      <alignment horizontal="center"/>
    </xf>
    <xf numFmtId="0" fontId="3" fillId="4" borderId="3" xfId="0" applyFont="1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171" fontId="3" fillId="6" borderId="2" xfId="0" applyNumberFormat="1" applyFont="1" applyFill="1" applyBorder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3" fillId="7" borderId="2" xfId="0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9" fontId="3" fillId="0" borderId="2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3" fillId="0" borderId="2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>
      <alignment horizontal="center" vertical="center"/>
    </xf>
    <xf numFmtId="169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8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8" borderId="2" xfId="0" applyFont="1" applyFill="1" applyBorder="1" applyAlignment="1" applyProtection="1">
      <alignment horizontal="center"/>
    </xf>
    <xf numFmtId="0" fontId="3" fillId="9" borderId="2" xfId="0" applyFont="1" applyFill="1" applyBorder="1" applyAlignment="1" applyProtection="1">
      <alignment horizontal="center"/>
    </xf>
    <xf numFmtId="166" fontId="3" fillId="8" borderId="2" xfId="0" applyNumberFormat="1" applyFont="1" applyFill="1" applyBorder="1" applyAlignment="1">
      <alignment horizontal="center"/>
    </xf>
    <xf numFmtId="0" fontId="3" fillId="7" borderId="2" xfId="0" applyFont="1" applyFill="1" applyBorder="1" applyAlignment="1" applyProtection="1">
      <alignment vertical="center"/>
    </xf>
    <xf numFmtId="0" fontId="3" fillId="0" borderId="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171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171" fontId="2" fillId="0" borderId="0" xfId="0" applyNumberFormat="1" applyFont="1" applyFill="1" applyBorder="1" applyAlignment="1">
      <alignment horizontal="center"/>
    </xf>
    <xf numFmtId="172" fontId="2" fillId="0" borderId="0" xfId="0" applyNumberFormat="1" applyFont="1" applyFill="1" applyBorder="1" applyAlignment="1" applyProtection="1">
      <alignment horizontal="center"/>
    </xf>
    <xf numFmtId="172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9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168" fontId="3" fillId="0" borderId="2" xfId="0" applyNumberFormat="1" applyFont="1" applyBorder="1" applyAlignment="1" applyProtection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68" fontId="3" fillId="0" borderId="6" xfId="0" applyNumberFormat="1" applyFont="1" applyBorder="1" applyAlignment="1" applyProtection="1">
      <alignment horizontal="center"/>
    </xf>
    <xf numFmtId="0" fontId="3" fillId="0" borderId="7" xfId="0" applyFont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7" fontId="9" fillId="0" borderId="0" xfId="0" applyNumberFormat="1" applyFont="1" applyBorder="1" applyAlignment="1">
      <alignment horizontal="center"/>
    </xf>
    <xf numFmtId="173" fontId="9" fillId="0" borderId="0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77" fontId="2" fillId="0" borderId="0" xfId="0" applyNumberFormat="1" applyFont="1" applyAlignment="1"/>
    <xf numFmtId="0" fontId="2" fillId="0" borderId="0" xfId="0" applyFont="1" applyFill="1" applyBorder="1"/>
    <xf numFmtId="0" fontId="2" fillId="0" borderId="8" xfId="0" applyNumberFormat="1" applyFont="1" applyFill="1" applyBorder="1" applyAlignment="1">
      <alignment horizontal="left"/>
    </xf>
    <xf numFmtId="169" fontId="3" fillId="0" borderId="9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166" fontId="3" fillId="0" borderId="6" xfId="0" applyNumberFormat="1" applyFont="1" applyFill="1" applyBorder="1" applyAlignment="1" applyProtection="1">
      <alignment horizontal="center"/>
    </xf>
    <xf numFmtId="173" fontId="9" fillId="0" borderId="0" xfId="0" applyNumberFormat="1" applyFont="1" applyFill="1" applyBorder="1" applyAlignment="1">
      <alignment horizontal="center"/>
    </xf>
    <xf numFmtId="2" fontId="3" fillId="0" borderId="2" xfId="0" applyNumberFormat="1" applyFont="1" applyBorder="1" applyAlignment="1" applyProtection="1">
      <alignment horizontal="center"/>
    </xf>
    <xf numFmtId="2" fontId="3" fillId="0" borderId="6" xfId="0" applyNumberFormat="1" applyFont="1" applyBorder="1" applyAlignment="1" applyProtection="1">
      <alignment horizontal="center"/>
    </xf>
    <xf numFmtId="168" fontId="2" fillId="0" borderId="0" xfId="0" applyNumberFormat="1" applyFont="1" applyFill="1" applyAlignment="1">
      <alignment horizontal="center"/>
    </xf>
    <xf numFmtId="166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9" fontId="2" fillId="0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/>
    </xf>
    <xf numFmtId="0" fontId="3" fillId="0" borderId="10" xfId="0" applyFont="1" applyBorder="1" applyAlignment="1" applyProtection="1">
      <alignment horizontal="center"/>
    </xf>
    <xf numFmtId="166" fontId="3" fillId="0" borderId="11" xfId="0" applyNumberFormat="1" applyFont="1" applyBorder="1" applyAlignment="1" applyProtection="1">
      <alignment horizontal="center"/>
    </xf>
    <xf numFmtId="166" fontId="3" fillId="0" borderId="2" xfId="0" applyNumberFormat="1" applyFont="1" applyBorder="1" applyAlignment="1" applyProtection="1">
      <alignment horizontal="center"/>
    </xf>
    <xf numFmtId="167" fontId="3" fillId="0" borderId="2" xfId="0" applyNumberFormat="1" applyFont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Fill="1" applyBorder="1" applyAlignment="1" applyProtection="1">
      <alignment horizontal="center"/>
    </xf>
    <xf numFmtId="0" fontId="3" fillId="0" borderId="11" xfId="0" applyFont="1" applyBorder="1" applyAlignment="1">
      <alignment horizontal="center"/>
    </xf>
    <xf numFmtId="169" fontId="2" fillId="0" borderId="6" xfId="0" applyNumberFormat="1" applyFont="1" applyBorder="1" applyAlignment="1">
      <alignment horizontal="center"/>
    </xf>
    <xf numFmtId="169" fontId="3" fillId="0" borderId="6" xfId="0" applyNumberFormat="1" applyFont="1" applyFill="1" applyBorder="1" applyAlignment="1">
      <alignment horizontal="center" vertical="top"/>
    </xf>
    <xf numFmtId="166" fontId="3" fillId="0" borderId="6" xfId="0" applyNumberFormat="1" applyFont="1" applyBorder="1" applyAlignment="1" applyProtection="1">
      <alignment horizontal="center"/>
    </xf>
    <xf numFmtId="167" fontId="3" fillId="0" borderId="6" xfId="0" applyNumberFormat="1" applyFont="1" applyBorder="1" applyAlignment="1" applyProtection="1">
      <alignment horizontal="center"/>
    </xf>
    <xf numFmtId="2" fontId="3" fillId="0" borderId="6" xfId="0" applyNumberFormat="1" applyFont="1" applyFill="1" applyBorder="1" applyAlignment="1" applyProtection="1">
      <alignment horizontal="center"/>
    </xf>
    <xf numFmtId="2" fontId="0" fillId="0" borderId="0" xfId="0" applyNumberFormat="1"/>
    <xf numFmtId="2" fontId="10" fillId="0" borderId="12" xfId="0" applyNumberFormat="1" applyFont="1" applyFill="1" applyBorder="1" applyAlignment="1">
      <alignment horizontal="center" vertical="top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7" fontId="3" fillId="0" borderId="5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7" fontId="3" fillId="0" borderId="7" xfId="0" applyNumberFormat="1" applyFont="1" applyBorder="1" applyAlignment="1">
      <alignment horizontal="center"/>
    </xf>
    <xf numFmtId="167" fontId="3" fillId="0" borderId="6" xfId="0" applyNumberFormat="1" applyFont="1" applyBorder="1" applyAlignment="1">
      <alignment horizontal="center"/>
    </xf>
    <xf numFmtId="167" fontId="2" fillId="0" borderId="0" xfId="0" applyNumberFormat="1" applyFont="1" applyFill="1" applyAlignment="1">
      <alignment horizontal="center"/>
    </xf>
    <xf numFmtId="170" fontId="2" fillId="0" borderId="0" xfId="0" applyNumberFormat="1" applyFont="1" applyFill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66" fontId="3" fillId="0" borderId="2" xfId="0" applyNumberFormat="1" applyFont="1" applyBorder="1" applyAlignment="1" applyProtection="1">
      <alignment horizontal="center" vertical="center"/>
    </xf>
    <xf numFmtId="166" fontId="3" fillId="0" borderId="2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168" fontId="2" fillId="0" borderId="0" xfId="0" applyNumberFormat="1" applyFont="1" applyFill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8" fontId="3" fillId="0" borderId="2" xfId="0" applyNumberFormat="1" applyFont="1" applyBorder="1" applyAlignment="1" applyProtection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7" fontId="3" fillId="0" borderId="2" xfId="0" applyNumberFormat="1" applyFont="1" applyBorder="1" applyAlignment="1" applyProtection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2" fillId="0" borderId="0" xfId="0" applyNumberFormat="1" applyFont="1" applyFill="1" applyAlignment="1">
      <alignment horizontal="center" vertical="center"/>
    </xf>
    <xf numFmtId="0" fontId="2" fillId="11" borderId="0" xfId="0" applyFont="1" applyFill="1" applyBorder="1" applyAlignment="1">
      <alignment horizontal="center"/>
    </xf>
    <xf numFmtId="169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>
      <alignment horizontal="center"/>
    </xf>
    <xf numFmtId="164" fontId="2" fillId="11" borderId="0" xfId="0" applyNumberFormat="1" applyFont="1" applyFill="1" applyBorder="1" applyAlignment="1">
      <alignment horizontal="center"/>
    </xf>
    <xf numFmtId="171" fontId="2" fillId="11" borderId="0" xfId="0" applyNumberFormat="1" applyFont="1" applyFill="1" applyBorder="1" applyAlignment="1" applyProtection="1">
      <alignment horizontal="center"/>
    </xf>
    <xf numFmtId="0" fontId="2" fillId="11" borderId="0" xfId="0" applyFont="1" applyFill="1" applyBorder="1" applyAlignment="1" applyProtection="1">
      <alignment horizontal="center"/>
    </xf>
    <xf numFmtId="171" fontId="2" fillId="11" borderId="0" xfId="0" applyNumberFormat="1" applyFont="1" applyFill="1" applyBorder="1" applyAlignment="1">
      <alignment horizontal="center"/>
    </xf>
    <xf numFmtId="172" fontId="2" fillId="11" borderId="0" xfId="0" applyNumberFormat="1" applyFont="1" applyFill="1" applyBorder="1" applyAlignment="1" applyProtection="1">
      <alignment horizontal="center"/>
    </xf>
    <xf numFmtId="172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 applyProtection="1">
      <alignment horizontal="center"/>
    </xf>
    <xf numFmtId="168" fontId="2" fillId="11" borderId="0" xfId="0" applyNumberFormat="1" applyFont="1" applyFill="1" applyBorder="1" applyAlignment="1">
      <alignment horizontal="center"/>
    </xf>
    <xf numFmtId="1" fontId="2" fillId="11" borderId="0" xfId="0" applyNumberFormat="1" applyFont="1" applyFill="1" applyBorder="1" applyAlignment="1">
      <alignment horizontal="center"/>
    </xf>
    <xf numFmtId="2" fontId="2" fillId="11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74" fontId="9" fillId="11" borderId="0" xfId="0" applyNumberFormat="1" applyFont="1" applyFill="1" applyBorder="1" applyAlignment="1">
      <alignment horizontal="center"/>
    </xf>
    <xf numFmtId="175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Alignment="1">
      <alignment horizontal="center"/>
    </xf>
    <xf numFmtId="173" fontId="9" fillId="11" borderId="0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168" fontId="2" fillId="11" borderId="0" xfId="0" applyNumberFormat="1" applyFont="1" applyFill="1" applyAlignment="1">
      <alignment horizontal="center"/>
    </xf>
    <xf numFmtId="2" fontId="2" fillId="11" borderId="0" xfId="0" applyNumberFormat="1" applyFont="1" applyFill="1" applyAlignment="1">
      <alignment horizontal="center"/>
    </xf>
    <xf numFmtId="166" fontId="2" fillId="11" borderId="0" xfId="0" applyNumberFormat="1" applyFont="1" applyFill="1" applyAlignment="1">
      <alignment horizontal="center"/>
    </xf>
    <xf numFmtId="167" fontId="2" fillId="11" borderId="0" xfId="0" applyNumberFormat="1" applyFont="1" applyFill="1" applyAlignment="1">
      <alignment horizontal="center"/>
    </xf>
    <xf numFmtId="14" fontId="2" fillId="11" borderId="0" xfId="0" applyNumberFormat="1" applyFont="1" applyFill="1" applyAlignment="1">
      <alignment horizont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/>
    </xf>
    <xf numFmtId="178" fontId="2" fillId="0" borderId="0" xfId="0" applyNumberFormat="1" applyFont="1" applyFill="1" applyAlignment="1">
      <alignment horizontal="center"/>
    </xf>
    <xf numFmtId="178" fontId="2" fillId="0" borderId="0" xfId="0" applyNumberFormat="1" applyFont="1" applyFill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167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169" fontId="3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/>
    </xf>
    <xf numFmtId="0" fontId="0" fillId="0" borderId="0" xfId="0" applyFill="1"/>
    <xf numFmtId="178" fontId="2" fillId="0" borderId="0" xfId="0" applyNumberFormat="1" applyFont="1" applyFill="1" applyBorder="1" applyAlignment="1">
      <alignment horizontal="center"/>
    </xf>
    <xf numFmtId="164" fontId="2" fillId="0" borderId="8" xfId="0" applyNumberFormat="1" applyFont="1" applyFill="1" applyBorder="1" applyAlignment="1">
      <alignment horizontal="center"/>
    </xf>
    <xf numFmtId="169" fontId="2" fillId="0" borderId="8" xfId="0" applyNumberFormat="1" applyFont="1" applyFill="1" applyBorder="1" applyAlignment="1">
      <alignment horizontal="center"/>
    </xf>
    <xf numFmtId="11" fontId="2" fillId="0" borderId="0" xfId="0" applyNumberFormat="1" applyFont="1" applyBorder="1" applyAlignment="1">
      <alignment horizontal="center"/>
    </xf>
    <xf numFmtId="178" fontId="2" fillId="0" borderId="0" xfId="0" applyNumberFormat="1" applyFont="1" applyBorder="1" applyAlignment="1">
      <alignment horizontal="center"/>
    </xf>
    <xf numFmtId="171" fontId="2" fillId="0" borderId="13" xfId="0" applyNumberFormat="1" applyFont="1" applyFill="1" applyBorder="1" applyAlignment="1" applyProtection="1">
      <alignment horizontal="center"/>
    </xf>
    <xf numFmtId="0" fontId="2" fillId="11" borderId="0" xfId="0" applyFont="1" applyFill="1" applyAlignment="1">
      <alignment horizontal="center" vertical="center" wrapText="1"/>
    </xf>
    <xf numFmtId="166" fontId="2" fillId="0" borderId="0" xfId="0" applyNumberFormat="1" applyFont="1" applyFill="1" applyBorder="1" applyAlignment="1">
      <alignment horizontal="center"/>
    </xf>
    <xf numFmtId="166" fontId="11" fillId="0" borderId="0" xfId="0" applyNumberFormat="1" applyFont="1" applyFill="1" applyBorder="1" applyAlignment="1">
      <alignment horizontal="center"/>
    </xf>
    <xf numFmtId="11" fontId="0" fillId="0" borderId="0" xfId="0" applyNumberFormat="1"/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C374"/>
  <sheetViews>
    <sheetView topLeftCell="C1" zoomScaleNormal="100" workbookViewId="0">
      <pane ySplit="2" topLeftCell="A276" activePane="bottomLeft" state="frozen"/>
      <selection activeCell="B1" sqref="B1"/>
      <selection pane="bottomLeft" activeCell="H297" sqref="H297:Z309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5.28515625" style="1" customWidth="1"/>
    <col min="4" max="4" width="13.28515625" style="1" customWidth="1"/>
    <col min="5" max="5" width="13" style="77" bestFit="1" customWidth="1"/>
    <col min="6" max="6" width="11.5703125" style="1" bestFit="1" customWidth="1"/>
    <col min="7" max="7" width="11.5703125" style="5" bestFit="1" customWidth="1"/>
    <col min="8" max="8" width="18.42578125" style="5" bestFit="1" customWidth="1"/>
    <col min="9" max="9" width="11.5703125" style="5" customWidth="1"/>
    <col min="10" max="10" width="11.42578125" style="8"/>
    <col min="11" max="11" width="11.7109375" style="5" bestFit="1" customWidth="1"/>
    <col min="12" max="12" width="10.7109375" style="99" bestFit="1" customWidth="1"/>
    <col min="13" max="14" width="10.7109375" style="99" customWidth="1"/>
    <col min="15" max="15" width="12.7109375" style="5" bestFit="1" customWidth="1"/>
    <col min="16" max="16" width="13.140625" style="8" customWidth="1"/>
    <col min="17" max="17" width="13.140625" style="7" customWidth="1"/>
    <col min="18" max="18" width="13.140625" style="111" customWidth="1"/>
    <col min="19" max="19" width="13.140625" style="174" customWidth="1"/>
    <col min="20" max="20" width="11.42578125" style="1"/>
    <col min="21" max="21" width="15" style="5" customWidth="1"/>
    <col min="22" max="22" width="13.85546875" style="8" customWidth="1"/>
    <col min="23" max="23" width="16.85546875" style="5" customWidth="1"/>
    <col min="24" max="24" width="13.7109375" style="8" customWidth="1"/>
    <col min="25" max="25" width="14.28515625" style="7" customWidth="1"/>
    <col min="26" max="26" width="14" style="8" customWidth="1"/>
    <col min="27" max="27" width="15.28515625" style="1" bestFit="1" customWidth="1"/>
    <col min="28" max="16384" width="11.42578125" style="1"/>
  </cols>
  <sheetData>
    <row r="1" spans="1:29" ht="15" x14ac:dyDescent="0.25">
      <c r="A1" s="36" t="s">
        <v>55</v>
      </c>
      <c r="B1" s="36" t="s">
        <v>0</v>
      </c>
      <c r="C1" s="36" t="s">
        <v>56</v>
      </c>
      <c r="D1" s="36" t="s">
        <v>57</v>
      </c>
      <c r="E1" s="137" t="s">
        <v>2</v>
      </c>
      <c r="F1" s="36" t="s">
        <v>3</v>
      </c>
      <c r="G1" s="40" t="s">
        <v>93</v>
      </c>
      <c r="H1" s="40"/>
      <c r="I1" s="97" t="s">
        <v>77</v>
      </c>
      <c r="J1" s="98" t="s">
        <v>78</v>
      </c>
      <c r="K1" s="42" t="s">
        <v>94</v>
      </c>
      <c r="L1" s="143" t="s">
        <v>4</v>
      </c>
      <c r="M1" s="37" t="s">
        <v>42</v>
      </c>
      <c r="N1" s="145" t="s">
        <v>4</v>
      </c>
      <c r="O1" s="40" t="s">
        <v>5</v>
      </c>
      <c r="P1" s="20" t="s">
        <v>6</v>
      </c>
      <c r="Q1" s="42" t="s">
        <v>80</v>
      </c>
      <c r="R1" s="145" t="s">
        <v>4</v>
      </c>
      <c r="S1" s="177" t="s">
        <v>7</v>
      </c>
      <c r="T1" s="145" t="s">
        <v>4</v>
      </c>
      <c r="U1" s="126" t="s">
        <v>8</v>
      </c>
      <c r="V1" s="20" t="s">
        <v>6</v>
      </c>
      <c r="W1" s="40" t="s">
        <v>9</v>
      </c>
      <c r="X1" s="20" t="s">
        <v>6</v>
      </c>
      <c r="Y1" s="38" t="s">
        <v>10</v>
      </c>
      <c r="Z1" s="20" t="s">
        <v>6</v>
      </c>
      <c r="AA1" s="41" t="s">
        <v>11</v>
      </c>
      <c r="AB1" s="54"/>
      <c r="AC1" s="9"/>
    </row>
    <row r="2" spans="1:29" s="2" customFormat="1" ht="15.75" thickBot="1" x14ac:dyDescent="0.25">
      <c r="A2" s="39"/>
      <c r="B2" s="39"/>
      <c r="C2" s="39" t="s">
        <v>1</v>
      </c>
      <c r="D2" s="39"/>
      <c r="E2" s="138" t="s">
        <v>12</v>
      </c>
      <c r="F2" s="39" t="s">
        <v>44</v>
      </c>
      <c r="G2" s="37" t="s">
        <v>44</v>
      </c>
      <c r="H2" s="37"/>
      <c r="I2" s="1"/>
      <c r="J2" s="125"/>
      <c r="K2" s="42" t="s">
        <v>14</v>
      </c>
      <c r="L2" s="143" t="s">
        <v>13</v>
      </c>
      <c r="M2" s="37" t="s">
        <v>14</v>
      </c>
      <c r="N2" s="145" t="s">
        <v>13</v>
      </c>
      <c r="O2" s="37" t="s">
        <v>15</v>
      </c>
      <c r="P2" s="20" t="s">
        <v>16</v>
      </c>
      <c r="Q2" s="42" t="s">
        <v>14</v>
      </c>
      <c r="R2" s="145" t="s">
        <v>13</v>
      </c>
      <c r="S2" s="177" t="s">
        <v>14</v>
      </c>
      <c r="T2" s="145" t="s">
        <v>13</v>
      </c>
      <c r="U2" s="127"/>
      <c r="V2" s="20" t="s">
        <v>17</v>
      </c>
      <c r="W2" s="37"/>
      <c r="X2" s="20" t="s">
        <v>17</v>
      </c>
      <c r="Y2" s="42"/>
      <c r="Z2" s="20" t="s">
        <v>17</v>
      </c>
      <c r="AA2" s="41"/>
      <c r="AB2" s="9"/>
      <c r="AC2" s="9"/>
    </row>
    <row r="3" spans="1:29" x14ac:dyDescent="0.2">
      <c r="A3" s="43"/>
      <c r="B3" s="43"/>
      <c r="C3" s="43"/>
      <c r="D3" s="43"/>
      <c r="E3" s="139"/>
      <c r="F3" s="43"/>
      <c r="G3" s="44"/>
      <c r="H3" s="44"/>
      <c r="I3" s="44"/>
      <c r="J3" s="45"/>
      <c r="K3" s="44"/>
      <c r="L3" s="144"/>
      <c r="M3" s="144"/>
      <c r="N3" s="144"/>
      <c r="O3" s="44"/>
      <c r="P3" s="45"/>
      <c r="Q3" s="46"/>
      <c r="R3" s="146"/>
      <c r="S3" s="173"/>
      <c r="T3" s="43"/>
      <c r="U3" s="44"/>
      <c r="V3" s="45"/>
      <c r="W3" s="44"/>
      <c r="X3" s="45"/>
      <c r="Y3" s="46"/>
      <c r="Z3" s="45"/>
      <c r="AA3" s="43"/>
    </row>
    <row r="4" spans="1:29" ht="15" x14ac:dyDescent="0.2">
      <c r="G4" s="1"/>
      <c r="H4" s="1"/>
      <c r="I4" s="1"/>
      <c r="K4" s="7"/>
      <c r="M4" s="183"/>
    </row>
    <row r="5" spans="1:29" x14ac:dyDescent="0.2">
      <c r="G5" s="1"/>
      <c r="H5" s="1"/>
      <c r="I5" s="1"/>
      <c r="K5" s="7"/>
      <c r="M5" s="178"/>
      <c r="N5" s="178"/>
    </row>
    <row r="6" spans="1:29" x14ac:dyDescent="0.2">
      <c r="G6" s="1"/>
      <c r="H6" s="1"/>
      <c r="I6" s="1"/>
      <c r="K6" s="7"/>
      <c r="M6" s="178"/>
      <c r="N6" s="178"/>
    </row>
    <row r="7" spans="1:29" x14ac:dyDescent="0.2">
      <c r="G7" s="1"/>
      <c r="H7" s="1"/>
      <c r="I7" s="1"/>
      <c r="K7" s="7"/>
      <c r="M7" s="178"/>
      <c r="N7" s="178"/>
    </row>
    <row r="8" spans="1:29" x14ac:dyDescent="0.2">
      <c r="G8" s="1"/>
      <c r="H8" s="1"/>
      <c r="I8" s="1"/>
      <c r="K8" s="7"/>
    </row>
    <row r="9" spans="1:29" x14ac:dyDescent="0.2">
      <c r="A9" s="167">
        <v>10368</v>
      </c>
      <c r="B9" s="167" t="s">
        <v>87</v>
      </c>
      <c r="C9" s="167" t="s">
        <v>79</v>
      </c>
      <c r="D9" s="172">
        <v>43867</v>
      </c>
      <c r="E9" s="170"/>
      <c r="F9" s="192">
        <v>1.22055</v>
      </c>
      <c r="G9" s="192">
        <v>10.325699999999999</v>
      </c>
      <c r="H9" t="s">
        <v>98</v>
      </c>
      <c r="I9">
        <v>9.9611826400369339E-3</v>
      </c>
      <c r="J9">
        <v>0.92786503969341327</v>
      </c>
      <c r="K9">
        <v>7.1148517054332519E-3</v>
      </c>
      <c r="L9">
        <v>5.9824543894090587E-3</v>
      </c>
      <c r="M9">
        <v>3.0140114866137759</v>
      </c>
      <c r="N9">
        <v>1.2834791817749764E-2</v>
      </c>
      <c r="O9">
        <v>2.2940348484890798</v>
      </c>
      <c r="P9">
        <v>0.90220884463005935</v>
      </c>
      <c r="Q9">
        <v>7.5703329149763984E-3</v>
      </c>
      <c r="R9">
        <v>0.20758769426652343</v>
      </c>
      <c r="S9">
        <v>5.4904830360792226E-5</v>
      </c>
      <c r="T9">
        <v>0.20758769426652418</v>
      </c>
      <c r="U9">
        <v>1.4590162286334734</v>
      </c>
      <c r="V9">
        <v>0.27443305466849854</v>
      </c>
      <c r="W9">
        <v>0.20108171922222517</v>
      </c>
      <c r="X9">
        <v>0.61097177461315466</v>
      </c>
      <c r="Y9">
        <v>0.29322892549749441</v>
      </c>
      <c r="Z9">
        <v>0.47761095718195412</v>
      </c>
    </row>
    <row r="10" spans="1:29" x14ac:dyDescent="0.2">
      <c r="A10" s="58">
        <v>10536</v>
      </c>
      <c r="B10" s="58" t="s">
        <v>105</v>
      </c>
      <c r="C10" s="58" t="s">
        <v>106</v>
      </c>
      <c r="D10" s="181">
        <v>43867</v>
      </c>
      <c r="E10" s="193">
        <v>57</v>
      </c>
      <c r="F10" s="59">
        <v>7.6689999999999994E-2</v>
      </c>
      <c r="G10" s="59">
        <v>9.2280000000000584E-2</v>
      </c>
      <c r="H10" t="s">
        <v>99</v>
      </c>
      <c r="I10">
        <v>1.0075011499355626E-2</v>
      </c>
      <c r="J10">
        <v>0.20736524748804908</v>
      </c>
      <c r="K10">
        <v>7.1103348454190944E-3</v>
      </c>
      <c r="L10">
        <v>3.8624774154799872E-3</v>
      </c>
      <c r="M10">
        <v>1.3174392840562279</v>
      </c>
      <c r="N10">
        <v>4.9831893134048982E-3</v>
      </c>
      <c r="O10">
        <v>1.0531445111481714</v>
      </c>
      <c r="P10">
        <v>0.21068003379817363</v>
      </c>
      <c r="Q10">
        <v>8.0549486930686365E-3</v>
      </c>
      <c r="R10">
        <v>9.9086657852705484E-2</v>
      </c>
      <c r="S10">
        <v>5.8419569723664869E-5</v>
      </c>
      <c r="T10">
        <v>9.9086657852705914E-2</v>
      </c>
      <c r="U10">
        <v>0.38941803801710234</v>
      </c>
      <c r="V10">
        <v>0.20116716610260715</v>
      </c>
      <c r="W10">
        <v>4.2251325533153757E-2</v>
      </c>
      <c r="X10">
        <v>0.17474988028190203</v>
      </c>
      <c r="Y10">
        <v>1.6463825120556878E-2</v>
      </c>
      <c r="Z10">
        <v>0.14897648150906695</v>
      </c>
    </row>
    <row r="11" spans="1:29" x14ac:dyDescent="0.2">
      <c r="A11" s="167">
        <v>10368</v>
      </c>
      <c r="B11" s="167" t="s">
        <v>87</v>
      </c>
      <c r="C11" s="167" t="s">
        <v>79</v>
      </c>
      <c r="D11" s="172">
        <v>43867</v>
      </c>
      <c r="E11" s="170"/>
      <c r="F11" s="192">
        <v>1.22055</v>
      </c>
      <c r="G11" s="192">
        <v>10.325699999999999</v>
      </c>
      <c r="H11" t="s">
        <v>100</v>
      </c>
      <c r="I11">
        <v>9.7795044278404328E-3</v>
      </c>
      <c r="J11">
        <v>0.93930714018775985</v>
      </c>
      <c r="K11">
        <v>7.1096699705126137E-3</v>
      </c>
      <c r="L11">
        <v>7.7987160569499281E-3</v>
      </c>
      <c r="M11">
        <v>3.0126728722360707</v>
      </c>
      <c r="N11">
        <v>1.5173901431241317E-2</v>
      </c>
      <c r="O11">
        <v>2.333895863642768</v>
      </c>
      <c r="P11">
        <v>0.94219753425156227</v>
      </c>
      <c r="Q11">
        <v>7.5696299800547791E-3</v>
      </c>
      <c r="R11">
        <v>0.15215117167826958</v>
      </c>
      <c r="S11">
        <v>5.4899732233264783E-5</v>
      </c>
      <c r="T11">
        <v>0.15215117167826986</v>
      </c>
      <c r="U11">
        <v>1.4548101058519893</v>
      </c>
      <c r="V11">
        <v>0.28517330858626122</v>
      </c>
      <c r="W11">
        <v>0.20055852449587691</v>
      </c>
      <c r="X11">
        <v>0.50880448758860353</v>
      </c>
      <c r="Y11">
        <v>0.29154961036855748</v>
      </c>
      <c r="Z11">
        <v>0.50988365341829467</v>
      </c>
    </row>
    <row r="12" spans="1:29" s="56" customFormat="1" x14ac:dyDescent="0.2">
      <c r="A12" s="56">
        <v>10537</v>
      </c>
      <c r="B12" s="56" t="s">
        <v>107</v>
      </c>
      <c r="C12" s="56" t="s">
        <v>106</v>
      </c>
      <c r="D12" s="181">
        <v>43867</v>
      </c>
      <c r="E12" s="107">
        <v>1</v>
      </c>
      <c r="F12" s="182">
        <v>0.10623</v>
      </c>
      <c r="G12" s="182">
        <v>9.5089999999999009E-2</v>
      </c>
      <c r="H12" t="s">
        <v>101</v>
      </c>
      <c r="I12">
        <v>1.0031815690481482E-2</v>
      </c>
      <c r="J12">
        <v>0.26293334304579952</v>
      </c>
      <c r="K12">
        <v>7.1014281806481014E-3</v>
      </c>
      <c r="L12">
        <v>7.5131619395495553E-3</v>
      </c>
      <c r="M12">
        <v>0.98648288722191191</v>
      </c>
      <c r="N12">
        <v>5.9738074921361134E-3</v>
      </c>
      <c r="O12">
        <v>0.79614032070002472</v>
      </c>
      <c r="P12">
        <v>0.26331276732107367</v>
      </c>
      <c r="Q12">
        <v>8.0950711089790642E-3</v>
      </c>
      <c r="R12">
        <v>0.14515116716113485</v>
      </c>
      <c r="S12">
        <v>5.8710562796752735E-5</v>
      </c>
      <c r="T12">
        <v>0.14515116716113502</v>
      </c>
      <c r="U12">
        <v>0.29387307107759864</v>
      </c>
      <c r="V12">
        <v>0.25154068732003798</v>
      </c>
      <c r="W12">
        <v>8.1305626196140918E-3</v>
      </c>
      <c r="X12">
        <v>0.13301155801282999</v>
      </c>
      <c r="Y12">
        <v>2.3910559677831787E-3</v>
      </c>
      <c r="Z12">
        <v>0.2254612744412661</v>
      </c>
    </row>
    <row r="13" spans="1:29" s="56" customFormat="1" x14ac:dyDescent="0.2">
      <c r="A13" s="167">
        <v>10368</v>
      </c>
      <c r="B13" s="167" t="s">
        <v>87</v>
      </c>
      <c r="C13" s="167" t="s">
        <v>79</v>
      </c>
      <c r="D13" s="172">
        <v>43867</v>
      </c>
      <c r="E13" s="170"/>
      <c r="F13" s="192">
        <v>1.22055</v>
      </c>
      <c r="G13" s="192">
        <v>10.325699999999999</v>
      </c>
      <c r="H13" t="s">
        <v>102</v>
      </c>
      <c r="I13">
        <v>9.6984203693121687E-3</v>
      </c>
      <c r="J13">
        <v>1.2076026853352901</v>
      </c>
      <c r="K13">
        <v>7.1053399867718704E-3</v>
      </c>
      <c r="L13">
        <v>8.1464900288400425E-3</v>
      </c>
      <c r="M13">
        <v>3.0134585785931121</v>
      </c>
      <c r="N13">
        <v>1.5345832368970426E-2</v>
      </c>
      <c r="O13">
        <v>2.3533608453892967</v>
      </c>
      <c r="P13">
        <v>1.2567633946043102</v>
      </c>
      <c r="Q13">
        <v>7.5720281102067367E-3</v>
      </c>
      <c r="R13">
        <v>0.18188283478970516</v>
      </c>
      <c r="S13">
        <v>5.4917124986087536E-5</v>
      </c>
      <c r="T13">
        <v>0.18188283478970535</v>
      </c>
      <c r="U13">
        <v>1.4653828404070375</v>
      </c>
      <c r="V13">
        <v>0.21840075266441406</v>
      </c>
      <c r="W13">
        <v>0.2018726371509092</v>
      </c>
      <c r="X13">
        <v>0.4885062259502358</v>
      </c>
      <c r="Y13">
        <v>0.29599994948152353</v>
      </c>
      <c r="Z13">
        <v>0.47586267816779187</v>
      </c>
    </row>
    <row r="14" spans="1:29" s="56" customFormat="1" x14ac:dyDescent="0.2">
      <c r="A14" s="58">
        <v>10538</v>
      </c>
      <c r="B14" s="58" t="s">
        <v>108</v>
      </c>
      <c r="C14" s="58" t="s">
        <v>106</v>
      </c>
      <c r="D14" s="181">
        <v>43867</v>
      </c>
      <c r="E14" s="193">
        <v>61.5</v>
      </c>
      <c r="F14" s="59">
        <v>7.7979999999999994E-2</v>
      </c>
      <c r="G14" s="59">
        <v>9.3820000000000903E-2</v>
      </c>
      <c r="H14" t="s">
        <v>103</v>
      </c>
      <c r="I14">
        <v>1.0034415174611615E-2</v>
      </c>
      <c r="J14">
        <v>0.25574638122798099</v>
      </c>
      <c r="K14">
        <v>7.1026996770845903E-3</v>
      </c>
      <c r="L14">
        <v>4.0911767796165954E-3</v>
      </c>
      <c r="M14">
        <v>1.4038728607730744</v>
      </c>
      <c r="N14">
        <v>5.8399333778353674E-3</v>
      </c>
      <c r="O14">
        <v>1.0772129190194977</v>
      </c>
      <c r="P14">
        <v>0.28416183253823474</v>
      </c>
      <c r="Q14">
        <v>7.6968554814058534E-3</v>
      </c>
      <c r="R14">
        <v>9.2259343620409426E-2</v>
      </c>
      <c r="S14">
        <v>5.5822451834595409E-5</v>
      </c>
      <c r="T14">
        <v>9.2259343620409232E-2</v>
      </c>
      <c r="U14">
        <v>6.4559035281486238E-2</v>
      </c>
      <c r="V14">
        <v>0.54705979767752166</v>
      </c>
      <c r="W14">
        <v>5.4887893092638633E-2</v>
      </c>
      <c r="X14">
        <v>0.20066025513407534</v>
      </c>
      <c r="Y14">
        <v>3.5511665472087624E-3</v>
      </c>
      <c r="Z14">
        <v>0.46474174628488851</v>
      </c>
    </row>
    <row r="15" spans="1:29" s="56" customFormat="1" x14ac:dyDescent="0.2">
      <c r="A15" s="167">
        <v>10368</v>
      </c>
      <c r="B15" s="167" t="s">
        <v>87</v>
      </c>
      <c r="C15" s="167" t="s">
        <v>79</v>
      </c>
      <c r="D15" s="172">
        <v>43867</v>
      </c>
      <c r="E15" s="170"/>
      <c r="F15" s="192">
        <v>1.22055</v>
      </c>
      <c r="G15" s="192">
        <v>10.325699999999999</v>
      </c>
      <c r="H15" t="s">
        <v>104</v>
      </c>
      <c r="I15">
        <v>9.9272406647639127E-3</v>
      </c>
      <c r="J15">
        <v>1.1493587002023353</v>
      </c>
      <c r="K15">
        <v>7.1051705355675817E-3</v>
      </c>
      <c r="L15">
        <v>7.1515707819152299E-3</v>
      </c>
      <c r="M15">
        <v>3.0130069230460648</v>
      </c>
      <c r="N15">
        <v>1.7570667330513216E-2</v>
      </c>
      <c r="O15">
        <v>2.3026714399133077</v>
      </c>
      <c r="P15">
        <v>1.3262128398450372</v>
      </c>
      <c r="Q15">
        <v>7.5661337337438565E-3</v>
      </c>
      <c r="R15">
        <v>0.2236294521326837</v>
      </c>
      <c r="S15">
        <v>5.4874375249264635E-5</v>
      </c>
      <c r="T15">
        <v>0.2236294521326837</v>
      </c>
      <c r="U15">
        <v>1.457270348163715</v>
      </c>
      <c r="V15">
        <v>0.25441301247556364</v>
      </c>
      <c r="W15">
        <v>0.20346022006277237</v>
      </c>
      <c r="X15">
        <v>0.43498731214869896</v>
      </c>
      <c r="Y15">
        <v>0.29660022813174347</v>
      </c>
      <c r="Z15">
        <v>0.41572027662952887</v>
      </c>
    </row>
    <row r="16" spans="1:29" s="56" customFormat="1" x14ac:dyDescent="0.2">
      <c r="C16" s="70"/>
      <c r="D16" s="70"/>
      <c r="E16" s="107"/>
      <c r="F16" s="70"/>
      <c r="G16" s="70"/>
      <c r="H16" s="59"/>
      <c r="I16" s="59"/>
      <c r="J16" s="62"/>
      <c r="K16" s="186"/>
      <c r="L16" s="184"/>
      <c r="M16" s="57"/>
      <c r="N16" s="62"/>
      <c r="O16" s="187"/>
      <c r="P16" s="62"/>
      <c r="Q16" s="71"/>
      <c r="R16" s="72"/>
      <c r="S16" s="175"/>
      <c r="T16" s="71"/>
      <c r="U16" s="71"/>
      <c r="V16" s="72"/>
      <c r="W16" s="188"/>
      <c r="X16" s="72"/>
      <c r="Y16" s="71"/>
      <c r="Z16" s="72"/>
    </row>
    <row r="17" spans="1:26" s="56" customFormat="1" x14ac:dyDescent="0.2">
      <c r="A17" s="167">
        <v>10368</v>
      </c>
      <c r="B17" s="167" t="s">
        <v>87</v>
      </c>
      <c r="C17" s="167" t="s">
        <v>79</v>
      </c>
      <c r="D17" s="172">
        <v>43868</v>
      </c>
      <c r="E17" s="170"/>
      <c r="F17" s="192">
        <v>1.22055</v>
      </c>
      <c r="G17" s="192">
        <v>10.325699999999999</v>
      </c>
      <c r="H17" t="s">
        <v>109</v>
      </c>
      <c r="I17">
        <v>1.0044773470487512E-2</v>
      </c>
      <c r="J17">
        <v>1.5124004027739222</v>
      </c>
      <c r="K17">
        <v>7.1252423419097231E-3</v>
      </c>
      <c r="L17">
        <v>7.0410807843470716E-3</v>
      </c>
      <c r="M17">
        <v>3.0126268362141682</v>
      </c>
      <c r="N17">
        <v>1.8211968433661293E-2</v>
      </c>
      <c r="O17">
        <v>2.2664050409066006</v>
      </c>
      <c r="P17">
        <v>1.5655229085659634</v>
      </c>
      <c r="Q17">
        <v>7.5674473304985709E-3</v>
      </c>
      <c r="R17">
        <v>0.24286769787013693</v>
      </c>
      <c r="S17">
        <v>5.4883902281667298E-5</v>
      </c>
      <c r="T17">
        <v>0.24286769787013693</v>
      </c>
      <c r="U17">
        <v>1.4519373913268945</v>
      </c>
      <c r="V17">
        <v>0.30643643353212091</v>
      </c>
      <c r="W17">
        <v>0.20028539524074765</v>
      </c>
      <c r="X17">
        <v>0.89822982714007926</v>
      </c>
      <c r="Y17">
        <v>0.28995491929538458</v>
      </c>
      <c r="Z17">
        <v>0.78424527784498621</v>
      </c>
    </row>
    <row r="18" spans="1:26" s="56" customFormat="1" x14ac:dyDescent="0.2">
      <c r="A18" s="56">
        <v>10522</v>
      </c>
      <c r="B18" s="56" t="s">
        <v>128</v>
      </c>
      <c r="C18" s="56" t="s">
        <v>106</v>
      </c>
      <c r="D18" s="140">
        <v>43868</v>
      </c>
      <c r="E18" s="107">
        <v>133</v>
      </c>
      <c r="F18" s="182">
        <v>0.10642</v>
      </c>
      <c r="G18" s="182">
        <v>9.3669999999999476E-2</v>
      </c>
      <c r="H18" t="s">
        <v>110</v>
      </c>
      <c r="I18">
        <v>1.0099018236564219E-2</v>
      </c>
      <c r="J18">
        <v>0.44874039607542254</v>
      </c>
      <c r="K18">
        <v>7.1107366210669725E-3</v>
      </c>
      <c r="L18">
        <v>1.0683410297365654E-2</v>
      </c>
      <c r="M18">
        <v>0.58760622754548542</v>
      </c>
      <c r="N18">
        <v>1.0732374474541784E-2</v>
      </c>
      <c r="O18">
        <v>0.41313343968554189</v>
      </c>
      <c r="P18">
        <v>0.5646489427089173</v>
      </c>
      <c r="Q18">
        <v>7.0824886446676965E-3</v>
      </c>
      <c r="R18">
        <v>0.42986490915011666</v>
      </c>
      <c r="S18">
        <v>5.1366675935536434E-5</v>
      </c>
      <c r="T18">
        <v>0.4298649091501166</v>
      </c>
      <c r="U18">
        <v>2.1077326670119658E-2</v>
      </c>
      <c r="V18">
        <v>1.1526099350887569</v>
      </c>
      <c r="W18">
        <v>0.14830995055796758</v>
      </c>
      <c r="X18">
        <v>0.30202744554843541</v>
      </c>
      <c r="Y18">
        <v>3.1370561081483475E-3</v>
      </c>
      <c r="Z18">
        <v>0.98923485414996548</v>
      </c>
    </row>
    <row r="19" spans="1:26" s="56" customFormat="1" x14ac:dyDescent="0.2">
      <c r="A19" s="167">
        <v>10368</v>
      </c>
      <c r="B19" s="167" t="s">
        <v>87</v>
      </c>
      <c r="C19" s="167" t="s">
        <v>79</v>
      </c>
      <c r="D19" s="172">
        <v>43868</v>
      </c>
      <c r="E19" s="170"/>
      <c r="F19" s="192">
        <v>1.22055</v>
      </c>
      <c r="G19" s="192">
        <v>10.325699999999999</v>
      </c>
      <c r="H19" t="s">
        <v>111</v>
      </c>
      <c r="I19">
        <v>1.007523548580691E-2</v>
      </c>
      <c r="J19">
        <v>1.8972016364612871</v>
      </c>
      <c r="K19">
        <v>7.1130327694100956E-3</v>
      </c>
      <c r="L19">
        <v>8.4736613674418239E-3</v>
      </c>
      <c r="M19">
        <v>3.0123100207415874</v>
      </c>
      <c r="N19">
        <v>2.5039541048488084E-2</v>
      </c>
      <c r="O19">
        <v>2.2615123382837488</v>
      </c>
      <c r="P19">
        <v>1.7982952046134779</v>
      </c>
      <c r="Q19">
        <v>7.5612184981683145E-3</v>
      </c>
      <c r="R19">
        <v>0.25367786377980428</v>
      </c>
      <c r="S19">
        <v>5.4838726859888704E-5</v>
      </c>
      <c r="T19">
        <v>0.25367786377980334</v>
      </c>
      <c r="U19">
        <v>1.4549647228729885</v>
      </c>
      <c r="V19">
        <v>0.4097535670417819</v>
      </c>
      <c r="W19">
        <v>0.19920988836287992</v>
      </c>
      <c r="X19">
        <v>0.69663874916832569</v>
      </c>
      <c r="Y19">
        <v>0.28890351103134693</v>
      </c>
      <c r="Z19">
        <v>0.51492585807735924</v>
      </c>
    </row>
    <row r="20" spans="1:26" s="56" customFormat="1" x14ac:dyDescent="0.2">
      <c r="A20" s="56">
        <v>10525</v>
      </c>
      <c r="B20" s="56" t="s">
        <v>131</v>
      </c>
      <c r="C20" s="56" t="s">
        <v>106</v>
      </c>
      <c r="D20" s="140">
        <v>43868</v>
      </c>
      <c r="E20" s="107">
        <v>1</v>
      </c>
      <c r="F20" s="182">
        <v>0.1081</v>
      </c>
      <c r="G20" s="182">
        <v>9.3840000000000146E-2</v>
      </c>
      <c r="H20" t="s">
        <v>112</v>
      </c>
      <c r="I20">
        <v>1.007895850624271E-2</v>
      </c>
      <c r="J20">
        <v>0.28101830705059905</v>
      </c>
      <c r="K20">
        <v>7.1101554847752615E-3</v>
      </c>
      <c r="L20">
        <v>7.9599790833365831E-3</v>
      </c>
      <c r="M20">
        <v>0.49528229561854381</v>
      </c>
      <c r="N20">
        <v>7.3114563922964913E-3</v>
      </c>
      <c r="O20">
        <v>0.34693641144141979</v>
      </c>
      <c r="P20">
        <v>0.42635268380068353</v>
      </c>
      <c r="Q20">
        <v>7.0547341679107018E-3</v>
      </c>
      <c r="R20">
        <v>0.25735660781269237</v>
      </c>
      <c r="S20">
        <v>5.1165382960021336E-5</v>
      </c>
      <c r="T20">
        <v>0.25735660781269237</v>
      </c>
      <c r="U20">
        <v>1.7953485474104334E-2</v>
      </c>
      <c r="V20">
        <v>0.6017477411486063</v>
      </c>
      <c r="W20">
        <v>0.10538445010140235</v>
      </c>
      <c r="X20">
        <v>0.17033799786413195</v>
      </c>
      <c r="Y20">
        <v>1.8917439987889422E-3</v>
      </c>
      <c r="Z20">
        <v>0.56654068692118065</v>
      </c>
    </row>
    <row r="21" spans="1:26" s="56" customFormat="1" x14ac:dyDescent="0.2">
      <c r="A21" s="167">
        <v>10368</v>
      </c>
      <c r="B21" s="167" t="s">
        <v>87</v>
      </c>
      <c r="C21" s="167" t="s">
        <v>79</v>
      </c>
      <c r="D21" s="172">
        <v>43868</v>
      </c>
      <c r="E21" s="170"/>
      <c r="F21" s="192">
        <v>1.22055</v>
      </c>
      <c r="G21" s="192">
        <v>10.325699999999999</v>
      </c>
      <c r="H21" t="s">
        <v>113</v>
      </c>
      <c r="I21">
        <v>1.0138738683259457E-2</v>
      </c>
      <c r="J21">
        <v>1.5826195263784228</v>
      </c>
      <c r="K21">
        <v>7.1147963845312233E-3</v>
      </c>
      <c r="L21">
        <v>9.6852164345114112E-3</v>
      </c>
      <c r="M21">
        <v>3.0137531875737968</v>
      </c>
      <c r="N21">
        <v>1.8838426233554105E-2</v>
      </c>
      <c r="O21">
        <v>2.2449956998519989</v>
      </c>
      <c r="P21">
        <v>1.5541557928874927</v>
      </c>
      <c r="Q21">
        <v>7.5624672648799919E-3</v>
      </c>
      <c r="R21">
        <v>0.25801700938793748</v>
      </c>
      <c r="S21">
        <v>5.4847783703918546E-5</v>
      </c>
      <c r="T21">
        <v>0.25801700938793715</v>
      </c>
      <c r="U21">
        <v>1.4518629421680094</v>
      </c>
      <c r="V21">
        <v>0.31827172035439544</v>
      </c>
      <c r="W21">
        <v>0.20308348953487348</v>
      </c>
      <c r="X21">
        <v>1.0881098571492884</v>
      </c>
      <c r="Y21">
        <v>0.29525399211811176</v>
      </c>
      <c r="Z21">
        <v>0.97518625445086238</v>
      </c>
    </row>
    <row r="22" spans="1:26" s="56" customFormat="1" x14ac:dyDescent="0.2">
      <c r="A22" s="56">
        <v>10524</v>
      </c>
      <c r="B22" s="56" t="s">
        <v>130</v>
      </c>
      <c r="C22" s="56" t="s">
        <v>106</v>
      </c>
      <c r="D22" s="140">
        <v>43868</v>
      </c>
      <c r="E22" s="107">
        <v>80</v>
      </c>
      <c r="F22" s="182">
        <v>6.0740000000000002E-2</v>
      </c>
      <c r="G22" s="182">
        <v>9.7369999999999735E-2</v>
      </c>
      <c r="H22" t="s">
        <v>114</v>
      </c>
      <c r="I22">
        <v>1.0041673758359855E-2</v>
      </c>
      <c r="J22">
        <v>0.34344078238054399</v>
      </c>
      <c r="K22">
        <v>7.1040459182873722E-3</v>
      </c>
      <c r="L22">
        <v>1.8273135088268302E-2</v>
      </c>
      <c r="M22">
        <v>0.28290032610486759</v>
      </c>
      <c r="N22">
        <v>1.1349557428141581E-2</v>
      </c>
      <c r="O22">
        <v>0.20011158165158019</v>
      </c>
      <c r="P22">
        <v>0.70803237423546383</v>
      </c>
      <c r="Q22">
        <v>7.0898450274419211E-3</v>
      </c>
      <c r="R22">
        <v>0.54369646577903874</v>
      </c>
      <c r="S22">
        <v>5.1420029064497085E-5</v>
      </c>
      <c r="T22">
        <v>0.5436964657790393</v>
      </c>
      <c r="U22">
        <v>1.028097469052008E-2</v>
      </c>
      <c r="V22">
        <v>1.6489968745883752</v>
      </c>
      <c r="W22">
        <v>0.36399413318200496</v>
      </c>
      <c r="X22">
        <v>1.0086568154583424</v>
      </c>
      <c r="Y22">
        <v>3.7494639445325184E-3</v>
      </c>
      <c r="Z22">
        <v>1.7129662523240652</v>
      </c>
    </row>
    <row r="23" spans="1:26" s="56" customFormat="1" x14ac:dyDescent="0.2">
      <c r="A23" s="167">
        <v>10368</v>
      </c>
      <c r="B23" s="167" t="s">
        <v>87</v>
      </c>
      <c r="C23" s="167" t="s">
        <v>79</v>
      </c>
      <c r="D23" s="172">
        <v>43868</v>
      </c>
      <c r="E23" s="170"/>
      <c r="F23" s="192">
        <v>1.22055</v>
      </c>
      <c r="G23" s="192">
        <v>10.325699999999999</v>
      </c>
      <c r="H23" t="s">
        <v>115</v>
      </c>
      <c r="I23">
        <v>1.0078379869220519E-2</v>
      </c>
      <c r="J23">
        <v>1.5965162410657481</v>
      </c>
      <c r="K23">
        <v>7.1077852175069215E-3</v>
      </c>
      <c r="L23">
        <v>7.7719604935733216E-3</v>
      </c>
      <c r="M23">
        <v>3.0137772540353809</v>
      </c>
      <c r="N23">
        <v>2.3522126902969679E-2</v>
      </c>
      <c r="O23">
        <v>2.2724949190366845</v>
      </c>
      <c r="P23">
        <v>1.6571227900053547</v>
      </c>
      <c r="Q23">
        <v>7.5811838457301257E-3</v>
      </c>
      <c r="R23">
        <v>0.32231196437677728</v>
      </c>
      <c r="S23">
        <v>5.4983528156382133E-5</v>
      </c>
      <c r="T23">
        <v>0.32231196437677906</v>
      </c>
      <c r="U23">
        <v>1.4591545992327122</v>
      </c>
      <c r="V23">
        <v>0.31824358974156342</v>
      </c>
      <c r="W23">
        <v>0.20185885667441206</v>
      </c>
      <c r="X23">
        <v>0.97371828048402453</v>
      </c>
      <c r="Y23">
        <v>0.2949053627626626</v>
      </c>
      <c r="Z23">
        <v>0.80310604139372466</v>
      </c>
    </row>
    <row r="24" spans="1:26" s="56" customFormat="1" x14ac:dyDescent="0.2">
      <c r="A24" s="56">
        <v>10523</v>
      </c>
      <c r="B24" s="56" t="s">
        <v>129</v>
      </c>
      <c r="C24" s="56" t="s">
        <v>106</v>
      </c>
      <c r="D24" s="140">
        <v>43868</v>
      </c>
      <c r="E24" s="107">
        <v>258</v>
      </c>
      <c r="F24" s="182">
        <v>0.10049</v>
      </c>
      <c r="G24" s="182">
        <v>9.8829999999999529E-2</v>
      </c>
      <c r="H24" t="s">
        <v>116</v>
      </c>
      <c r="I24">
        <v>1.0059924573757675E-2</v>
      </c>
      <c r="J24">
        <v>0.26653644055086356</v>
      </c>
      <c r="K24">
        <v>7.1012456730637965E-3</v>
      </c>
      <c r="L24">
        <v>8.257986862961416E-3</v>
      </c>
      <c r="M24">
        <v>0.69748006232692572</v>
      </c>
      <c r="N24">
        <v>6.9429342486938541E-3</v>
      </c>
      <c r="O24">
        <v>0.48897513816671956</v>
      </c>
      <c r="P24">
        <v>0.33982825375743497</v>
      </c>
      <c r="Q24">
        <v>7.0461582148922033E-3</v>
      </c>
      <c r="R24">
        <v>0.24000258459462878</v>
      </c>
      <c r="S24">
        <v>5.1103184738232295E-5</v>
      </c>
      <c r="T24">
        <v>0.24000258459462848</v>
      </c>
      <c r="U24">
        <v>2.5409583914517198E-2</v>
      </c>
      <c r="V24">
        <v>0.72084178528063425</v>
      </c>
      <c r="W24">
        <v>0.23477070448155324</v>
      </c>
      <c r="X24">
        <v>0.35029353224079213</v>
      </c>
      <c r="Y24">
        <v>5.9645340927309875E-3</v>
      </c>
      <c r="Z24">
        <v>0.68654676332471876</v>
      </c>
    </row>
    <row r="25" spans="1:26" s="56" customFormat="1" x14ac:dyDescent="0.2">
      <c r="A25" s="167">
        <v>10368</v>
      </c>
      <c r="B25" s="167" t="s">
        <v>87</v>
      </c>
      <c r="C25" s="167" t="s">
        <v>79</v>
      </c>
      <c r="D25" s="172">
        <v>43868</v>
      </c>
      <c r="E25" s="170"/>
      <c r="F25" s="192">
        <v>1.22055</v>
      </c>
      <c r="G25" s="192">
        <v>10.325699999999999</v>
      </c>
      <c r="H25" t="s">
        <v>117</v>
      </c>
      <c r="I25">
        <v>9.8821376701932768E-3</v>
      </c>
      <c r="J25">
        <v>1.1955566865209584</v>
      </c>
      <c r="K25">
        <v>7.1056325009861785E-3</v>
      </c>
      <c r="L25">
        <v>8.0845084544792171E-3</v>
      </c>
      <c r="M25">
        <v>3.0134901402776428</v>
      </c>
      <c r="N25">
        <v>1.2892572417482135E-2</v>
      </c>
      <c r="O25">
        <v>2.3089009532601774</v>
      </c>
      <c r="P25">
        <v>1.2971305629472223</v>
      </c>
      <c r="Q25">
        <v>7.5743527828563721E-3</v>
      </c>
      <c r="R25">
        <v>0.16705174410325344</v>
      </c>
      <c r="S25">
        <v>5.4933984978759733E-5</v>
      </c>
      <c r="T25">
        <v>0.16705174410325366</v>
      </c>
      <c r="U25">
        <v>1.4585782777247709</v>
      </c>
      <c r="V25">
        <v>0.30524525487361936</v>
      </c>
      <c r="W25">
        <v>0.20498705416792165</v>
      </c>
      <c r="X25">
        <v>0.54015129370938197</v>
      </c>
      <c r="Y25">
        <v>0.29847470265408083</v>
      </c>
      <c r="Z25">
        <v>0.60120179767363469</v>
      </c>
    </row>
    <row r="26" spans="1:26" s="56" customFormat="1" x14ac:dyDescent="0.2">
      <c r="A26" s="56">
        <v>10539</v>
      </c>
      <c r="B26" s="56" t="s">
        <v>132</v>
      </c>
      <c r="C26" s="56" t="s">
        <v>106</v>
      </c>
      <c r="D26" s="140">
        <v>43868</v>
      </c>
      <c r="E26" s="107">
        <v>63</v>
      </c>
      <c r="F26" s="182">
        <v>6.9339999999999999E-2</v>
      </c>
      <c r="G26" s="182">
        <v>9.933000000000014E-2</v>
      </c>
      <c r="H26" t="s">
        <v>118</v>
      </c>
      <c r="I26">
        <v>1.0058611253463553E-2</v>
      </c>
      <c r="J26">
        <v>0.28731745651735846</v>
      </c>
      <c r="K26">
        <v>7.1054993820821883E-3</v>
      </c>
      <c r="L26">
        <v>4.254591451804143E-3</v>
      </c>
      <c r="M26">
        <v>1.4458064261483115</v>
      </c>
      <c r="N26">
        <v>5.9397389960763073E-3</v>
      </c>
      <c r="O26">
        <v>1.1075366976761225</v>
      </c>
      <c r="P26">
        <v>0.283932924524609</v>
      </c>
      <c r="Q26">
        <v>7.6963698727722978E-3</v>
      </c>
      <c r="R26">
        <v>0.10148408950260694</v>
      </c>
      <c r="S26">
        <v>5.5818929894418343E-5</v>
      </c>
      <c r="T26">
        <v>0.10148408950260708</v>
      </c>
      <c r="U26">
        <v>6.6168973330011038E-2</v>
      </c>
      <c r="V26">
        <v>0.44519641440047814</v>
      </c>
      <c r="W26">
        <v>0.37183163066601449</v>
      </c>
      <c r="X26">
        <v>0.28574022460692067</v>
      </c>
      <c r="Y26">
        <v>2.462624574962868E-2</v>
      </c>
      <c r="Z26">
        <v>0.50576736658398391</v>
      </c>
    </row>
    <row r="27" spans="1:26" s="56" customFormat="1" x14ac:dyDescent="0.2">
      <c r="A27" s="167">
        <v>10368</v>
      </c>
      <c r="B27" s="167" t="s">
        <v>87</v>
      </c>
      <c r="C27" s="167" t="s">
        <v>79</v>
      </c>
      <c r="D27" s="172">
        <v>43868</v>
      </c>
      <c r="E27" s="170"/>
      <c r="F27" s="192">
        <v>1.22055</v>
      </c>
      <c r="G27" s="192">
        <v>10.325699999999999</v>
      </c>
      <c r="H27" t="s">
        <v>119</v>
      </c>
      <c r="I27">
        <v>9.8405793251457579E-3</v>
      </c>
      <c r="J27">
        <v>1.2255098844111842</v>
      </c>
      <c r="K27">
        <v>7.1072547645995394E-3</v>
      </c>
      <c r="L27">
        <v>7.3240745967507789E-3</v>
      </c>
      <c r="M27">
        <v>3.0126858626604767</v>
      </c>
      <c r="N27">
        <v>1.8642885077701538E-2</v>
      </c>
      <c r="O27">
        <v>2.3189330968315858</v>
      </c>
      <c r="P27">
        <v>1.2150093572861125</v>
      </c>
      <c r="Q27">
        <v>7.5566573927115521E-3</v>
      </c>
      <c r="R27">
        <v>0.15581725210051869</v>
      </c>
      <c r="S27">
        <v>5.4805646845551956E-5</v>
      </c>
      <c r="T27">
        <v>0.15581725210051853</v>
      </c>
      <c r="U27">
        <v>1.4594801959682875</v>
      </c>
      <c r="V27">
        <v>0.25308401511693318</v>
      </c>
      <c r="W27">
        <v>0.20439707968590806</v>
      </c>
      <c r="X27">
        <v>0.4811138205496403</v>
      </c>
      <c r="Y27">
        <v>0.29776380159601795</v>
      </c>
      <c r="Z27">
        <v>0.53765032835295967</v>
      </c>
    </row>
    <row r="28" spans="1:26" s="56" customFormat="1" x14ac:dyDescent="0.2">
      <c r="A28" s="56">
        <v>10540</v>
      </c>
      <c r="B28" s="56" t="s">
        <v>133</v>
      </c>
      <c r="C28" s="56" t="s">
        <v>106</v>
      </c>
      <c r="D28" s="140">
        <v>43868</v>
      </c>
      <c r="E28" s="107">
        <v>1</v>
      </c>
      <c r="F28" s="182">
        <v>0.10743999999999999</v>
      </c>
      <c r="G28" s="182">
        <v>9.5819999999999794E-2</v>
      </c>
      <c r="H28" t="s">
        <v>120</v>
      </c>
      <c r="I28">
        <v>1.006076971670501E-2</v>
      </c>
      <c r="J28">
        <v>0.2969363968703515</v>
      </c>
      <c r="K28">
        <v>7.1045048583684416E-3</v>
      </c>
      <c r="L28">
        <v>4.02565737609808E-3</v>
      </c>
      <c r="M28">
        <v>2.0280004179110604</v>
      </c>
      <c r="N28">
        <v>7.0746349358862884E-3</v>
      </c>
      <c r="O28">
        <v>1.554083170513509</v>
      </c>
      <c r="P28">
        <v>0.28904245706551634</v>
      </c>
      <c r="Q28">
        <v>7.7044651930270221E-3</v>
      </c>
      <c r="R28">
        <v>9.85234357136716E-2</v>
      </c>
      <c r="S28">
        <v>5.5877642264177233E-5</v>
      </c>
      <c r="T28">
        <v>9.85234357136716E-2</v>
      </c>
      <c r="U28">
        <v>8.5044616127280967E-2</v>
      </c>
      <c r="V28">
        <v>0.35809070282291144</v>
      </c>
      <c r="W28">
        <v>8.5266403334693597E-2</v>
      </c>
      <c r="X28">
        <v>0.20384205010713774</v>
      </c>
      <c r="Y28">
        <v>7.2459902486521257E-3</v>
      </c>
      <c r="Z28">
        <v>0.31826080698326886</v>
      </c>
    </row>
    <row r="29" spans="1:26" s="56" customFormat="1" x14ac:dyDescent="0.2">
      <c r="A29" s="167">
        <v>10368</v>
      </c>
      <c r="B29" s="167" t="s">
        <v>87</v>
      </c>
      <c r="C29" s="167" t="s">
        <v>79</v>
      </c>
      <c r="D29" s="172">
        <v>43868</v>
      </c>
      <c r="E29" s="170"/>
      <c r="F29" s="192">
        <v>1.22055</v>
      </c>
      <c r="G29" s="192">
        <v>10.325699999999999</v>
      </c>
      <c r="H29" t="s">
        <v>121</v>
      </c>
      <c r="I29">
        <v>1.0116522633975552E-2</v>
      </c>
      <c r="J29">
        <v>1.015332565462056</v>
      </c>
      <c r="K29">
        <v>7.1064608029768397E-3</v>
      </c>
      <c r="L29">
        <v>8.5552002699677797E-3</v>
      </c>
      <c r="M29">
        <v>3.0125436644770791</v>
      </c>
      <c r="N29">
        <v>1.8940509692587506E-2</v>
      </c>
      <c r="O29">
        <v>2.2573330703395036</v>
      </c>
      <c r="P29">
        <v>1.0320049643656519</v>
      </c>
      <c r="Q29">
        <v>7.5680033093020052E-3</v>
      </c>
      <c r="R29">
        <v>0.18750025310764878</v>
      </c>
      <c r="S29">
        <v>5.4887934590712314E-5</v>
      </c>
      <c r="T29">
        <v>0.18750025310764953</v>
      </c>
      <c r="U29">
        <v>1.467519573402307</v>
      </c>
      <c r="V29">
        <v>0.27420294754002073</v>
      </c>
      <c r="W29">
        <v>0.2019328741080125</v>
      </c>
      <c r="X29">
        <v>0.45411714077164206</v>
      </c>
      <c r="Y29">
        <v>0.29638057086275399</v>
      </c>
      <c r="Z29">
        <v>0.40112271691415496</v>
      </c>
    </row>
    <row r="30" spans="1:26" s="56" customFormat="1" x14ac:dyDescent="0.2">
      <c r="D30" s="140"/>
      <c r="E30" s="107"/>
      <c r="F30" s="182"/>
      <c r="G30" s="182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</row>
    <row r="31" spans="1:26" s="56" customFormat="1" x14ac:dyDescent="0.2">
      <c r="A31" s="167">
        <v>10368</v>
      </c>
      <c r="B31" s="167" t="s">
        <v>87</v>
      </c>
      <c r="C31" s="167" t="s">
        <v>79</v>
      </c>
      <c r="D31" s="172">
        <v>43871</v>
      </c>
      <c r="E31" s="170"/>
      <c r="F31" s="192">
        <v>1.22055</v>
      </c>
      <c r="G31" s="192">
        <v>10.325699999999999</v>
      </c>
      <c r="H31" t="s">
        <v>109</v>
      </c>
      <c r="I31">
        <v>9.946966622940907E-3</v>
      </c>
      <c r="J31">
        <v>0.95175849776654164</v>
      </c>
      <c r="K31">
        <v>7.1327994946551549E-3</v>
      </c>
      <c r="L31">
        <v>7.6660816541891073E-3</v>
      </c>
      <c r="M31">
        <v>3.0131368361655446</v>
      </c>
      <c r="N31">
        <v>1.2057905452522331E-2</v>
      </c>
      <c r="O31">
        <v>2.2946787832210469</v>
      </c>
      <c r="P31">
        <v>0.96342606518510387</v>
      </c>
      <c r="Q31">
        <v>7.5650690158197212E-3</v>
      </c>
      <c r="R31">
        <v>0.12434629181476269</v>
      </c>
      <c r="S31">
        <v>5.4866653243156921E-5</v>
      </c>
      <c r="T31">
        <v>0.12434629181476335</v>
      </c>
      <c r="U31">
        <v>1.4532866059871863</v>
      </c>
      <c r="V31">
        <v>0.27392185087389331</v>
      </c>
      <c r="W31">
        <v>0.20085756339441926</v>
      </c>
      <c r="X31">
        <v>0.43738570921057718</v>
      </c>
      <c r="Y31">
        <v>0.29207751569456536</v>
      </c>
      <c r="Z31">
        <v>0.38284118276848811</v>
      </c>
    </row>
    <row r="32" spans="1:26" s="56" customFormat="1" x14ac:dyDescent="0.2">
      <c r="A32" s="56">
        <v>10516</v>
      </c>
      <c r="B32" s="56" t="s">
        <v>122</v>
      </c>
      <c r="C32" s="56" t="s">
        <v>106</v>
      </c>
      <c r="D32" s="140">
        <v>43871</v>
      </c>
      <c r="E32" s="107">
        <v>113</v>
      </c>
      <c r="F32" s="182">
        <v>0.10799</v>
      </c>
      <c r="G32" s="182">
        <v>0.10093999999999959</v>
      </c>
      <c r="H32" t="s">
        <v>134</v>
      </c>
      <c r="I32">
        <v>1.0045333729447582E-2</v>
      </c>
      <c r="J32">
        <v>0.29562541973917544</v>
      </c>
      <c r="K32">
        <v>7.1307004471414552E-3</v>
      </c>
      <c r="L32">
        <v>3.1669600556859774E-3</v>
      </c>
      <c r="M32">
        <v>2.2234561327237818</v>
      </c>
      <c r="N32">
        <v>5.3745186796684179E-3</v>
      </c>
      <c r="O32">
        <v>1.6985092038431451</v>
      </c>
      <c r="P32">
        <v>0.28296813702369028</v>
      </c>
      <c r="Q32">
        <v>7.6735555453407442E-3</v>
      </c>
      <c r="R32">
        <v>6.8727484023429417E-2</v>
      </c>
      <c r="S32">
        <v>5.5653465998511342E-5</v>
      </c>
      <c r="T32">
        <v>6.8727484023428931E-2</v>
      </c>
      <c r="U32">
        <v>1.1959943758553096E-2</v>
      </c>
      <c r="V32">
        <v>0.9183332242492962</v>
      </c>
      <c r="W32">
        <v>9.8316103934776453E-2</v>
      </c>
      <c r="X32">
        <v>0.15216600316020854</v>
      </c>
      <c r="Y32">
        <v>1.1752393863546104E-3</v>
      </c>
      <c r="Z32">
        <v>0.91791256301401591</v>
      </c>
    </row>
    <row r="33" spans="1:26" s="56" customFormat="1" x14ac:dyDescent="0.2">
      <c r="A33" s="167">
        <v>10368</v>
      </c>
      <c r="B33" s="167" t="s">
        <v>87</v>
      </c>
      <c r="C33" s="167" t="s">
        <v>79</v>
      </c>
      <c r="D33" s="172">
        <v>43871</v>
      </c>
      <c r="E33" s="170"/>
      <c r="F33" s="192">
        <v>1.22055</v>
      </c>
      <c r="G33" s="192">
        <v>10.325699999999999</v>
      </c>
      <c r="H33" t="s">
        <v>111</v>
      </c>
      <c r="I33">
        <v>9.838309841258306E-3</v>
      </c>
      <c r="J33">
        <v>0.91679376973346161</v>
      </c>
      <c r="K33">
        <v>7.132133463577793E-3</v>
      </c>
      <c r="L33">
        <v>6.4500109365766937E-3</v>
      </c>
      <c r="M33">
        <v>3.0129221671769337</v>
      </c>
      <c r="N33">
        <v>1.2136760312424845E-2</v>
      </c>
      <c r="O33">
        <v>2.3227997502451196</v>
      </c>
      <c r="P33">
        <v>0.9498577526039973</v>
      </c>
      <c r="Q33">
        <v>7.5730845319126987E-3</v>
      </c>
      <c r="R33">
        <v>0.16948798900451234</v>
      </c>
      <c r="S33">
        <v>5.4924786822787024E-5</v>
      </c>
      <c r="T33">
        <v>0.1694879890045122</v>
      </c>
      <c r="U33">
        <v>1.455287764262631</v>
      </c>
      <c r="V33">
        <v>0.31181322918580318</v>
      </c>
      <c r="W33">
        <v>0.19985121497334232</v>
      </c>
      <c r="X33">
        <v>0.49185845316460547</v>
      </c>
      <c r="Y33">
        <v>0.29132697951704822</v>
      </c>
      <c r="Z33">
        <v>0.35472384983558003</v>
      </c>
    </row>
    <row r="34" spans="1:26" s="56" customFormat="1" x14ac:dyDescent="0.2">
      <c r="A34" s="56">
        <v>10517</v>
      </c>
      <c r="B34" s="56" t="s">
        <v>123</v>
      </c>
      <c r="C34" s="56" t="s">
        <v>106</v>
      </c>
      <c r="D34" s="140">
        <v>43871</v>
      </c>
      <c r="E34" s="107">
        <v>92.5</v>
      </c>
      <c r="F34" s="182">
        <v>7.4609999999999996E-2</v>
      </c>
      <c r="G34" s="182">
        <v>9.8739999999999384E-2</v>
      </c>
      <c r="H34" t="s">
        <v>135</v>
      </c>
      <c r="I34">
        <v>1.0004784938874502E-2</v>
      </c>
      <c r="J34">
        <v>0.21794587849082553</v>
      </c>
      <c r="K34">
        <v>7.1300147901069344E-3</v>
      </c>
      <c r="L34">
        <v>4.7662101545927057E-3</v>
      </c>
      <c r="M34">
        <v>1.8596684571872277</v>
      </c>
      <c r="N34">
        <v>4.8225051991561425E-3</v>
      </c>
      <c r="O34">
        <v>1.4261256310170838</v>
      </c>
      <c r="P34">
        <v>0.23113974678380186</v>
      </c>
      <c r="Q34">
        <v>7.6678990248132397E-3</v>
      </c>
      <c r="R34">
        <v>8.558270199550215E-2</v>
      </c>
      <c r="S34">
        <v>5.5612441342993187E-5</v>
      </c>
      <c r="T34">
        <v>8.5582701995501581E-2</v>
      </c>
      <c r="U34">
        <v>7.9063349313587584E-3</v>
      </c>
      <c r="V34">
        <v>0.91051594487729559</v>
      </c>
      <c r="W34">
        <v>0.68139970171964392</v>
      </c>
      <c r="X34">
        <v>0.55112500164709488</v>
      </c>
      <c r="Y34">
        <v>5.388227688690894E-3</v>
      </c>
      <c r="Z34">
        <v>1.0164348384891855</v>
      </c>
    </row>
    <row r="35" spans="1:26" s="56" customFormat="1" x14ac:dyDescent="0.2">
      <c r="A35" s="167">
        <v>10368</v>
      </c>
      <c r="B35" s="167" t="s">
        <v>87</v>
      </c>
      <c r="C35" s="167" t="s">
        <v>79</v>
      </c>
      <c r="D35" s="172">
        <v>43871</v>
      </c>
      <c r="E35" s="170"/>
      <c r="F35" s="192">
        <v>1.22055</v>
      </c>
      <c r="G35" s="192">
        <v>10.325699999999999</v>
      </c>
      <c r="H35" t="s">
        <v>113</v>
      </c>
      <c r="I35">
        <v>9.8699066387787637E-3</v>
      </c>
      <c r="J35">
        <v>0.95576992838536357</v>
      </c>
      <c r="K35">
        <v>7.1319433423468531E-3</v>
      </c>
      <c r="L35">
        <v>6.8533270159187327E-3</v>
      </c>
      <c r="M35">
        <v>3.0144735759834953</v>
      </c>
      <c r="N35">
        <v>1.3192484051462956E-2</v>
      </c>
      <c r="O35">
        <v>2.3107764935252737</v>
      </c>
      <c r="P35">
        <v>1.0301257752302317</v>
      </c>
      <c r="Q35">
        <v>7.5741303653254575E-3</v>
      </c>
      <c r="R35">
        <v>0.20924939607994164</v>
      </c>
      <c r="S35">
        <v>5.4932371866504144E-5</v>
      </c>
      <c r="T35">
        <v>0.20924939607994236</v>
      </c>
      <c r="U35">
        <v>1.4501413387572473</v>
      </c>
      <c r="V35">
        <v>0.2481610714645075</v>
      </c>
      <c r="W35">
        <v>0.20081709744304579</v>
      </c>
      <c r="X35">
        <v>0.44539361343402067</v>
      </c>
      <c r="Y35">
        <v>0.29105338846848505</v>
      </c>
      <c r="Z35">
        <v>0.4757122434944564</v>
      </c>
    </row>
    <row r="36" spans="1:26" s="56" customFormat="1" x14ac:dyDescent="0.2">
      <c r="A36" s="56">
        <v>10518</v>
      </c>
      <c r="B36" s="56" t="s">
        <v>124</v>
      </c>
      <c r="C36" s="56" t="s">
        <v>106</v>
      </c>
      <c r="D36" s="140">
        <v>43871</v>
      </c>
      <c r="E36" s="107">
        <v>81.5</v>
      </c>
      <c r="F36" s="182">
        <v>8.9450000000000002E-2</v>
      </c>
      <c r="G36" s="182">
        <v>9.7849999999999326E-2</v>
      </c>
      <c r="H36" t="s">
        <v>136</v>
      </c>
      <c r="I36">
        <v>9.9847745149666493E-3</v>
      </c>
      <c r="J36">
        <v>0.31522730844313707</v>
      </c>
      <c r="K36">
        <v>7.129668259185192E-3</v>
      </c>
      <c r="L36">
        <v>3.5089293129414081E-3</v>
      </c>
      <c r="M36">
        <v>1.8478147820951352</v>
      </c>
      <c r="N36">
        <v>6.2569373688090594E-3</v>
      </c>
      <c r="O36">
        <v>1.4198644749581437</v>
      </c>
      <c r="P36">
        <v>0.31347560974733701</v>
      </c>
      <c r="Q36">
        <v>7.6619755790100766E-3</v>
      </c>
      <c r="R36">
        <v>0.10542158835651928</v>
      </c>
      <c r="S36">
        <v>5.5569480776974909E-5</v>
      </c>
      <c r="T36">
        <v>0.10542158835651917</v>
      </c>
      <c r="U36">
        <v>8.1813812312206708E-3</v>
      </c>
      <c r="V36">
        <v>0.93127729503736723</v>
      </c>
      <c r="W36">
        <v>0.59502844379952069</v>
      </c>
      <c r="X36">
        <v>0.53601566799670564</v>
      </c>
      <c r="Y36">
        <v>4.8817651629595414E-3</v>
      </c>
      <c r="Z36">
        <v>1.0761988473854895</v>
      </c>
    </row>
    <row r="37" spans="1:26" s="56" customFormat="1" x14ac:dyDescent="0.2">
      <c r="A37" s="167">
        <v>10368</v>
      </c>
      <c r="B37" s="167" t="s">
        <v>87</v>
      </c>
      <c r="C37" s="167" t="s">
        <v>79</v>
      </c>
      <c r="D37" s="172">
        <v>43871</v>
      </c>
      <c r="E37" s="170"/>
      <c r="F37" s="192">
        <v>1.22055</v>
      </c>
      <c r="G37" s="192">
        <v>10.325699999999999</v>
      </c>
      <c r="H37" t="s">
        <v>115</v>
      </c>
      <c r="I37">
        <v>9.8719231533883171E-3</v>
      </c>
      <c r="J37">
        <v>0.96241692386219835</v>
      </c>
      <c r="K37">
        <v>7.1311205534923183E-3</v>
      </c>
      <c r="L37">
        <v>8.9844729378252431E-3</v>
      </c>
      <c r="M37">
        <v>3.0134972876482391</v>
      </c>
      <c r="N37">
        <v>1.2755489188295301E-2</v>
      </c>
      <c r="O37">
        <v>2.3123245576635418</v>
      </c>
      <c r="P37">
        <v>0.98554774855075866</v>
      </c>
      <c r="Q37">
        <v>7.5690882288169279E-3</v>
      </c>
      <c r="R37">
        <v>0.16169215636853329</v>
      </c>
      <c r="S37">
        <v>5.4895803111501397E-5</v>
      </c>
      <c r="T37">
        <v>0.16169215636853301</v>
      </c>
      <c r="U37">
        <v>1.4529143748259286</v>
      </c>
      <c r="V37">
        <v>0.29222051666484511</v>
      </c>
      <c r="W37">
        <v>0.19801438233130922</v>
      </c>
      <c r="X37">
        <v>0.62433156274414869</v>
      </c>
      <c r="Y37">
        <v>0.28863077351188066</v>
      </c>
      <c r="Z37">
        <v>0.46807707040967766</v>
      </c>
    </row>
    <row r="38" spans="1:26" s="56" customFormat="1" x14ac:dyDescent="0.2">
      <c r="A38" s="56">
        <v>10519</v>
      </c>
      <c r="B38" s="56" t="s">
        <v>125</v>
      </c>
      <c r="C38" s="56" t="s">
        <v>106</v>
      </c>
      <c r="D38" s="140">
        <v>43871</v>
      </c>
      <c r="E38" s="107">
        <v>63</v>
      </c>
      <c r="F38" s="182">
        <v>0.13134999999999999</v>
      </c>
      <c r="G38" s="182">
        <v>9.8799999999998889E-2</v>
      </c>
      <c r="H38" t="s">
        <v>137</v>
      </c>
      <c r="I38">
        <v>1.0048262233179343E-2</v>
      </c>
      <c r="J38">
        <v>0.2728131489393591</v>
      </c>
      <c r="K38">
        <v>7.128321911886515E-3</v>
      </c>
      <c r="L38">
        <v>3.5329077116310671E-3</v>
      </c>
      <c r="M38">
        <v>2.7519760103205262</v>
      </c>
      <c r="N38">
        <v>5.9184995405074338E-3</v>
      </c>
      <c r="O38">
        <v>2.0967884641119472</v>
      </c>
      <c r="P38">
        <v>0.27904985741163385</v>
      </c>
      <c r="Q38">
        <v>7.652838665635488E-3</v>
      </c>
      <c r="R38">
        <v>6.168894501189761E-2</v>
      </c>
      <c r="S38">
        <v>5.5503214116778134E-5</v>
      </c>
      <c r="T38">
        <v>6.1688945011897311E-2</v>
      </c>
      <c r="U38">
        <v>1.0223082430458965E-2</v>
      </c>
      <c r="V38">
        <v>0.99153253827650034</v>
      </c>
      <c r="W38">
        <v>0.67973801952461077</v>
      </c>
      <c r="X38">
        <v>0.68414747043043211</v>
      </c>
      <c r="Y38">
        <v>6.9062201208315984E-3</v>
      </c>
      <c r="Z38">
        <v>1.1623328958138601</v>
      </c>
    </row>
    <row r="39" spans="1:26" s="56" customFormat="1" x14ac:dyDescent="0.2">
      <c r="A39" s="167">
        <v>10368</v>
      </c>
      <c r="B39" s="167" t="s">
        <v>87</v>
      </c>
      <c r="C39" s="167" t="s">
        <v>79</v>
      </c>
      <c r="D39" s="172">
        <v>43871</v>
      </c>
      <c r="E39" s="170"/>
      <c r="F39" s="192">
        <v>1.22055</v>
      </c>
      <c r="G39" s="192">
        <v>10.325699999999999</v>
      </c>
      <c r="H39" t="s">
        <v>117</v>
      </c>
      <c r="I39">
        <v>9.9298448963429566E-3</v>
      </c>
      <c r="J39">
        <v>0.98288216063227052</v>
      </c>
      <c r="K39">
        <v>7.1304865570089348E-3</v>
      </c>
      <c r="L39">
        <v>6.7300032537983114E-3</v>
      </c>
      <c r="M39">
        <v>3.0134892140832781</v>
      </c>
      <c r="N39">
        <v>1.5504534857642161E-2</v>
      </c>
      <c r="O39">
        <v>2.2978009798526351</v>
      </c>
      <c r="P39">
        <v>0.92896973324475118</v>
      </c>
      <c r="Q39">
        <v>7.561208014138108E-3</v>
      </c>
      <c r="R39">
        <v>0.20321255902224902</v>
      </c>
      <c r="S39">
        <v>5.483865082308733E-5</v>
      </c>
      <c r="T39">
        <v>0.20321255902224925</v>
      </c>
      <c r="U39">
        <v>1.4532115932619674</v>
      </c>
      <c r="V39">
        <v>0.2282873973048177</v>
      </c>
      <c r="W39">
        <v>0.20071503172089655</v>
      </c>
      <c r="X39">
        <v>0.52911160529171175</v>
      </c>
      <c r="Y39">
        <v>0.29222529584656648</v>
      </c>
      <c r="Z39">
        <v>0.47752670571725431</v>
      </c>
    </row>
    <row r="40" spans="1:26" s="56" customFormat="1" x14ac:dyDescent="0.2">
      <c r="A40" s="56">
        <v>10520</v>
      </c>
      <c r="B40" s="56" t="s">
        <v>126</v>
      </c>
      <c r="C40" s="56" t="s">
        <v>106</v>
      </c>
      <c r="D40" s="140">
        <v>43871</v>
      </c>
      <c r="E40" s="107">
        <v>23.5</v>
      </c>
      <c r="F40" s="182">
        <v>0.10968</v>
      </c>
      <c r="G40" s="182">
        <v>9.6370000000000289E-2</v>
      </c>
      <c r="H40" t="s">
        <v>138</v>
      </c>
      <c r="I40">
        <v>1.0039125686790306E-2</v>
      </c>
      <c r="J40">
        <v>0.42939200558177026</v>
      </c>
      <c r="K40">
        <v>7.1251002652465657E-3</v>
      </c>
      <c r="L40">
        <v>4.8061900150698535E-3</v>
      </c>
      <c r="M40">
        <v>1.7016445786945533</v>
      </c>
      <c r="N40">
        <v>6.6518909783401543E-3</v>
      </c>
      <c r="O40">
        <v>1.3011220944252606</v>
      </c>
      <c r="P40">
        <v>0.43222486058051118</v>
      </c>
      <c r="Q40">
        <v>7.6718184326008141E-3</v>
      </c>
      <c r="R40">
        <v>0.10685831209120129</v>
      </c>
      <c r="S40">
        <v>5.5640867360991111E-5</v>
      </c>
      <c r="T40">
        <v>0.10685831209120125</v>
      </c>
      <c r="U40">
        <v>4.6712229715032494E-3</v>
      </c>
      <c r="V40">
        <v>1.7697705250179663</v>
      </c>
      <c r="W40">
        <v>0.20107893731942178</v>
      </c>
      <c r="X40">
        <v>0.32698897174315023</v>
      </c>
      <c r="Y40">
        <v>9.4043323229158881E-4</v>
      </c>
      <c r="Z40">
        <v>1.8269505977839859</v>
      </c>
    </row>
    <row r="41" spans="1:26" s="56" customFormat="1" x14ac:dyDescent="0.2">
      <c r="A41" s="167">
        <v>10368</v>
      </c>
      <c r="B41" s="167" t="s">
        <v>87</v>
      </c>
      <c r="C41" s="167" t="s">
        <v>79</v>
      </c>
      <c r="D41" s="172">
        <v>43871</v>
      </c>
      <c r="E41" s="170"/>
      <c r="F41" s="192">
        <v>1.22055</v>
      </c>
      <c r="G41" s="192">
        <v>10.325699999999999</v>
      </c>
      <c r="H41" t="s">
        <v>119</v>
      </c>
      <c r="I41">
        <v>9.9010690316472527E-3</v>
      </c>
      <c r="J41">
        <v>1.3650509314711092</v>
      </c>
      <c r="K41">
        <v>7.1295341196866667E-3</v>
      </c>
      <c r="L41">
        <v>7.9018040805079407E-3</v>
      </c>
      <c r="M41">
        <v>3.0131453410500861</v>
      </c>
      <c r="N41">
        <v>1.801134374661752E-2</v>
      </c>
      <c r="O41">
        <v>2.303489241221139</v>
      </c>
      <c r="P41">
        <v>1.4971231339905651</v>
      </c>
      <c r="Q41">
        <v>7.5665553082286292E-3</v>
      </c>
      <c r="R41">
        <v>0.16145794318676809</v>
      </c>
      <c r="S41">
        <v>5.4877432773396129E-5</v>
      </c>
      <c r="T41">
        <v>0.16145794318676837</v>
      </c>
      <c r="U41">
        <v>1.4543823973605283</v>
      </c>
      <c r="V41">
        <v>0.33173186682284372</v>
      </c>
      <c r="W41">
        <v>0.19878459597196918</v>
      </c>
      <c r="X41">
        <v>0.61140909918072994</v>
      </c>
      <c r="Y41">
        <v>0.28904413139800278</v>
      </c>
      <c r="Z41">
        <v>0.46732901231598167</v>
      </c>
    </row>
    <row r="42" spans="1:26" s="56" customFormat="1" x14ac:dyDescent="0.2">
      <c r="A42" s="56">
        <v>10521</v>
      </c>
      <c r="B42" s="56" t="s">
        <v>127</v>
      </c>
      <c r="C42" s="56" t="s">
        <v>106</v>
      </c>
      <c r="D42" s="140">
        <v>43871</v>
      </c>
      <c r="E42" s="107">
        <v>2</v>
      </c>
      <c r="F42" s="182">
        <v>8.3769999999999997E-2</v>
      </c>
      <c r="G42" s="182">
        <v>9.7160000000000579E-2</v>
      </c>
      <c r="H42" t="s">
        <v>139</v>
      </c>
      <c r="I42">
        <v>1.005883912743147E-2</v>
      </c>
      <c r="J42">
        <v>0.26957235808174168</v>
      </c>
      <c r="K42">
        <v>7.1265586007520807E-3</v>
      </c>
      <c r="L42">
        <v>4.054934888612317E-3</v>
      </c>
      <c r="M42">
        <v>1.484709013519415</v>
      </c>
      <c r="N42">
        <v>5.3459148871683451E-3</v>
      </c>
      <c r="O42">
        <v>1.1390217350174248</v>
      </c>
      <c r="P42">
        <v>0.30243555944339912</v>
      </c>
      <c r="Q42">
        <v>7.7127470875415676E-3</v>
      </c>
      <c r="R42">
        <v>0.11957699721349094</v>
      </c>
      <c r="S42">
        <v>5.5937707788176521E-5</v>
      </c>
      <c r="T42">
        <v>0.11957699721349198</v>
      </c>
      <c r="U42">
        <v>1.00802373568881E-2</v>
      </c>
      <c r="V42">
        <v>1.0736635292304109</v>
      </c>
      <c r="W42">
        <v>1.6242059191578884E-2</v>
      </c>
      <c r="X42">
        <v>0.25148037780317173</v>
      </c>
      <c r="Y42">
        <v>1.6325530273288749E-4</v>
      </c>
      <c r="Z42">
        <v>0.9787599440419289</v>
      </c>
    </row>
    <row r="43" spans="1:26" s="56" customFormat="1" x14ac:dyDescent="0.2">
      <c r="A43" s="167">
        <v>10368</v>
      </c>
      <c r="B43" s="167" t="s">
        <v>87</v>
      </c>
      <c r="C43" s="167" t="s">
        <v>79</v>
      </c>
      <c r="D43" s="172">
        <v>43871</v>
      </c>
      <c r="E43" s="170"/>
      <c r="F43" s="192">
        <v>1.22055</v>
      </c>
      <c r="G43" s="192">
        <v>10.325699999999999</v>
      </c>
      <c r="H43" t="s">
        <v>119</v>
      </c>
      <c r="I43">
        <v>9.9010690316472527E-3</v>
      </c>
      <c r="J43">
        <v>1.3650509314711092</v>
      </c>
      <c r="K43">
        <v>7.1295341196866667E-3</v>
      </c>
      <c r="L43">
        <v>7.9018040805079407E-3</v>
      </c>
      <c r="M43">
        <v>3.0131453410500861</v>
      </c>
      <c r="N43">
        <v>1.801134374661752E-2</v>
      </c>
      <c r="O43">
        <v>2.303489241221139</v>
      </c>
      <c r="P43">
        <v>1.4971231339905651</v>
      </c>
      <c r="Q43">
        <v>7.5665553082286292E-3</v>
      </c>
      <c r="R43">
        <v>0.16145794318676809</v>
      </c>
      <c r="S43">
        <v>5.4877432773396129E-5</v>
      </c>
      <c r="T43">
        <v>0.16145794318676837</v>
      </c>
      <c r="U43">
        <v>1.4543823973605283</v>
      </c>
      <c r="V43">
        <v>0.33173186682284372</v>
      </c>
      <c r="W43">
        <v>0.19878459597196918</v>
      </c>
      <c r="X43">
        <v>0.61140909918072994</v>
      </c>
      <c r="Y43">
        <v>0.28904413139800278</v>
      </c>
      <c r="Z43">
        <v>0.46732901231598167</v>
      </c>
    </row>
    <row r="44" spans="1:26" s="56" customFormat="1" x14ac:dyDescent="0.2">
      <c r="D44" s="140"/>
      <c r="E44" s="107"/>
      <c r="F44" s="182"/>
      <c r="G44" s="182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</row>
    <row r="45" spans="1:26" s="56" customFormat="1" x14ac:dyDescent="0.2">
      <c r="A45" s="167">
        <v>10368</v>
      </c>
      <c r="B45" s="167" t="s">
        <v>87</v>
      </c>
      <c r="C45" s="167" t="s">
        <v>79</v>
      </c>
      <c r="D45" s="172">
        <v>43951</v>
      </c>
      <c r="E45" s="170"/>
      <c r="F45" s="192">
        <v>1.22055</v>
      </c>
      <c r="G45" s="192">
        <v>10.325699999999999</v>
      </c>
      <c r="H45" t="s">
        <v>142</v>
      </c>
      <c r="I45">
        <v>9.8613182421776555E-3</v>
      </c>
      <c r="J45">
        <v>1.1289882679489429</v>
      </c>
      <c r="K45">
        <v>7.1636820443609561E-3</v>
      </c>
      <c r="L45">
        <v>1.0802426036048094E-2</v>
      </c>
      <c r="M45">
        <v>3.0128289845879381</v>
      </c>
      <c r="N45">
        <v>2.3158892362199493E-2</v>
      </c>
      <c r="O45">
        <v>2.3177083682526951</v>
      </c>
      <c r="P45">
        <v>1.1543700727625592</v>
      </c>
      <c r="Q45">
        <v>7.5784736526552047E-3</v>
      </c>
      <c r="R45">
        <v>0.28596510662850605</v>
      </c>
      <c r="S45">
        <v>5.4963872126364049E-5</v>
      </c>
      <c r="T45">
        <v>0.28596510662850705</v>
      </c>
      <c r="U45">
        <v>1.4592872172162092</v>
      </c>
      <c r="V45">
        <v>0.70557816958290975</v>
      </c>
      <c r="W45">
        <v>0.19336746249006218</v>
      </c>
      <c r="X45">
        <v>1.0158410017875195</v>
      </c>
      <c r="Y45">
        <v>0.28490496484486133</v>
      </c>
      <c r="Z45">
        <v>0.73998675671816061</v>
      </c>
    </row>
    <row r="46" spans="1:26" s="56" customFormat="1" x14ac:dyDescent="0.2">
      <c r="A46" s="56">
        <v>10601</v>
      </c>
      <c r="B46" s="56" t="s">
        <v>140</v>
      </c>
      <c r="C46" s="56" t="s">
        <v>141</v>
      </c>
      <c r="D46" s="140">
        <v>43951</v>
      </c>
      <c r="E46" s="107"/>
      <c r="F46" s="182">
        <v>9.3880000000000005E-2</v>
      </c>
      <c r="G46" s="182">
        <v>0.20312999999999981</v>
      </c>
      <c r="H46" t="s">
        <v>143</v>
      </c>
      <c r="I46">
        <v>1.0079533910817959E-2</v>
      </c>
      <c r="J46">
        <v>0.14549582913528417</v>
      </c>
      <c r="K46">
        <v>7.163470503959506E-3</v>
      </c>
      <c r="L46">
        <v>3.4016446708224186E-2</v>
      </c>
      <c r="M46">
        <v>4.4804388009757293E-2</v>
      </c>
      <c r="N46">
        <v>3.2379036703187661E-2</v>
      </c>
      <c r="O46">
        <v>4.0058435904428723E-2</v>
      </c>
      <c r="P46">
        <v>1.2145324208638504</v>
      </c>
      <c r="Q46">
        <v>9.023623687650811E-3</v>
      </c>
      <c r="R46">
        <v>1.2169151884996463</v>
      </c>
      <c r="S46">
        <v>6.5445011913540027E-5</v>
      </c>
      <c r="T46">
        <v>1.2169151884996461</v>
      </c>
      <c r="U46">
        <v>2.4504502436806238E-2</v>
      </c>
      <c r="V46">
        <v>0.6940920881383793</v>
      </c>
      <c r="W46">
        <v>1.4643364537304115</v>
      </c>
      <c r="X46">
        <v>1.1494724787639683</v>
      </c>
      <c r="Y46">
        <v>3.5894734791929193E-2</v>
      </c>
      <c r="Z46">
        <v>1.1557022572212237</v>
      </c>
    </row>
    <row r="47" spans="1:26" s="56" customFormat="1" x14ac:dyDescent="0.2">
      <c r="A47" s="167">
        <v>10368</v>
      </c>
      <c r="B47" s="167" t="s">
        <v>87</v>
      </c>
      <c r="C47" s="167" t="s">
        <v>79</v>
      </c>
      <c r="D47" s="172">
        <v>43951</v>
      </c>
      <c r="E47" s="170"/>
      <c r="F47" s="192">
        <v>1.22055</v>
      </c>
      <c r="G47" s="192">
        <v>10.325699999999999</v>
      </c>
      <c r="H47" t="s">
        <v>144</v>
      </c>
      <c r="I47">
        <v>1.0018605837300557E-2</v>
      </c>
      <c r="J47">
        <v>0.562817968340657</v>
      </c>
      <c r="K47">
        <v>7.1777896360563529E-3</v>
      </c>
      <c r="L47">
        <v>1.5537005162068459E-2</v>
      </c>
      <c r="M47">
        <v>3.0129725472113589</v>
      </c>
      <c r="N47">
        <v>1.0145083264894512E-2</v>
      </c>
      <c r="O47">
        <v>2.2758996039617059</v>
      </c>
      <c r="P47">
        <v>0.55634815212029021</v>
      </c>
      <c r="Q47">
        <v>7.5670824457228485E-3</v>
      </c>
      <c r="R47">
        <v>0.23092265296740436</v>
      </c>
      <c r="S47">
        <v>5.4881255907070957E-5</v>
      </c>
      <c r="T47">
        <v>0.23092265296740389</v>
      </c>
      <c r="U47">
        <v>1.4497925366495277</v>
      </c>
      <c r="V47">
        <v>0.82875709013683818</v>
      </c>
      <c r="W47">
        <v>0.19168585607468261</v>
      </c>
      <c r="X47">
        <v>0.94011238858578172</v>
      </c>
      <c r="Y47">
        <v>0.27707110954597486</v>
      </c>
      <c r="Z47">
        <v>0.36355618289166158</v>
      </c>
    </row>
    <row r="48" spans="1:26" s="56" customFormat="1" x14ac:dyDescent="0.2">
      <c r="D48" s="140"/>
      <c r="E48" s="107"/>
      <c r="F48" s="182"/>
      <c r="G48" s="182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185"/>
      <c r="Z48" s="185"/>
    </row>
    <row r="49" spans="1:26" s="56" customFormat="1" x14ac:dyDescent="0.2">
      <c r="A49" s="167">
        <v>10368</v>
      </c>
      <c r="B49" s="167" t="s">
        <v>87</v>
      </c>
      <c r="C49" s="167" t="s">
        <v>79</v>
      </c>
      <c r="D49" s="172">
        <v>44000</v>
      </c>
      <c r="E49" s="170"/>
      <c r="F49" s="192">
        <v>1.22055</v>
      </c>
      <c r="G49" s="192">
        <v>10.325699999999999</v>
      </c>
      <c r="H49" t="s">
        <v>146</v>
      </c>
      <c r="I49">
        <v>9.952005915244427E-3</v>
      </c>
      <c r="J49">
        <v>0.18823802601153325</v>
      </c>
      <c r="K49">
        <v>7.1698314752888714E-3</v>
      </c>
      <c r="L49">
        <v>1.7472523441503054E-3</v>
      </c>
      <c r="M49">
        <v>3.0135331706433597</v>
      </c>
      <c r="N49">
        <v>4.4938738809326912E-3</v>
      </c>
      <c r="O49">
        <v>2.2910696997459783</v>
      </c>
      <c r="P49">
        <v>0.17569101070692691</v>
      </c>
      <c r="Q49">
        <v>7.5653411402053705E-3</v>
      </c>
      <c r="R49">
        <v>3.9323241936896076E-2</v>
      </c>
      <c r="S49">
        <v>5.4868626860882698E-5</v>
      </c>
      <c r="T49">
        <v>3.9323241936895716E-2</v>
      </c>
      <c r="U49">
        <v>1.6544721534997942</v>
      </c>
      <c r="V49">
        <v>0.55523638186227842</v>
      </c>
      <c r="W49">
        <v>0.17638078455782893</v>
      </c>
      <c r="X49">
        <v>0.5235863447544471</v>
      </c>
      <c r="Y49">
        <v>0.29175431496932053</v>
      </c>
      <c r="Z49">
        <v>0.16529032387046638</v>
      </c>
    </row>
    <row r="50" spans="1:26" s="56" customFormat="1" x14ac:dyDescent="0.2">
      <c r="A50" s="56" t="s">
        <v>149</v>
      </c>
      <c r="B50" s="56" t="s">
        <v>153</v>
      </c>
      <c r="C50" s="56" t="s">
        <v>150</v>
      </c>
      <c r="D50" s="140">
        <v>44000</v>
      </c>
      <c r="E50" s="107"/>
      <c r="F50" s="182">
        <v>0.21104999999999999</v>
      </c>
      <c r="G50" s="182">
        <v>0.30804999999999794</v>
      </c>
      <c r="H50" t="s">
        <v>147</v>
      </c>
      <c r="I50">
        <v>1.0022439180375138E-2</v>
      </c>
      <c r="J50">
        <v>0.21304396644650886</v>
      </c>
      <c r="K50">
        <v>7.1733456623019661E-3</v>
      </c>
      <c r="L50">
        <v>3.2501497224009389E-3</v>
      </c>
      <c r="M50">
        <v>2.6583466361373858</v>
      </c>
      <c r="N50">
        <v>4.1456751342668022E-3</v>
      </c>
      <c r="O50">
        <v>2.335314663947663</v>
      </c>
      <c r="P50">
        <v>0.20863607725641456</v>
      </c>
      <c r="Q50">
        <v>8.8030659213695715E-3</v>
      </c>
      <c r="R50">
        <v>3.9686551393351213E-2</v>
      </c>
      <c r="S50">
        <v>6.3845387844369911E-5</v>
      </c>
      <c r="T50">
        <v>3.9686551393351317E-2</v>
      </c>
      <c r="U50">
        <v>1.6594666602676931</v>
      </c>
      <c r="V50">
        <v>0.37025726230657297</v>
      </c>
      <c r="W50">
        <v>5.8460960006488671E-4</v>
      </c>
      <c r="X50">
        <v>0.36388931958817888</v>
      </c>
      <c r="Y50">
        <v>9.691013895141966E-4</v>
      </c>
      <c r="Z50">
        <v>0.11359517091222614</v>
      </c>
    </row>
    <row r="51" spans="1:26" s="56" customFormat="1" x14ac:dyDescent="0.2">
      <c r="A51" s="167">
        <v>10368</v>
      </c>
      <c r="B51" s="167" t="s">
        <v>87</v>
      </c>
      <c r="C51" s="167" t="s">
        <v>79</v>
      </c>
      <c r="D51" s="172">
        <v>44000</v>
      </c>
      <c r="E51" s="170"/>
      <c r="F51" s="192">
        <v>1.22055</v>
      </c>
      <c r="G51" s="192">
        <v>10.325699999999999</v>
      </c>
      <c r="H51" t="s">
        <v>148</v>
      </c>
      <c r="I51">
        <v>9.936893445663111E-3</v>
      </c>
      <c r="J51">
        <v>0.17030549395310729</v>
      </c>
      <c r="K51">
        <v>7.1736734485803302E-3</v>
      </c>
      <c r="L51">
        <v>3.3760563720019216E-3</v>
      </c>
      <c r="M51">
        <v>3.0135192665809756</v>
      </c>
      <c r="N51">
        <v>4.141665608977654E-3</v>
      </c>
      <c r="O51">
        <v>2.2946938166630395</v>
      </c>
      <c r="P51">
        <v>0.18501226548315264</v>
      </c>
      <c r="Q51">
        <v>7.5674925818465721E-3</v>
      </c>
      <c r="R51">
        <v>4.7471873174910889E-2</v>
      </c>
      <c r="S51">
        <v>5.4884230472991723E-5</v>
      </c>
      <c r="T51">
        <v>4.747187317491091E-2</v>
      </c>
      <c r="U51">
        <v>1.6600493132975023</v>
      </c>
      <c r="V51">
        <v>0.47801303061977396</v>
      </c>
      <c r="W51">
        <v>0.17431664268333594</v>
      </c>
      <c r="X51">
        <v>0.49454349478242821</v>
      </c>
      <c r="Y51">
        <v>0.29008369642673709</v>
      </c>
      <c r="Z51">
        <v>0.17154690224542346</v>
      </c>
    </row>
    <row r="52" spans="1:26" s="56" customFormat="1" x14ac:dyDescent="0.2">
      <c r="A52" s="56" t="s">
        <v>151</v>
      </c>
      <c r="B52" s="56" t="s">
        <v>153</v>
      </c>
      <c r="C52" s="56" t="s">
        <v>150</v>
      </c>
      <c r="D52" s="140">
        <v>44000</v>
      </c>
      <c r="E52" s="107"/>
      <c r="F52" s="182">
        <v>0.21512999999999999</v>
      </c>
      <c r="G52" s="182">
        <v>0.30775999999999826</v>
      </c>
      <c r="H52" t="s">
        <v>154</v>
      </c>
      <c r="I52">
        <v>9.9961100954243463E-3</v>
      </c>
      <c r="J52">
        <v>0.26009230031401809</v>
      </c>
      <c r="K52">
        <v>7.1694156667372515E-3</v>
      </c>
      <c r="L52">
        <v>2.953771841039214E-3</v>
      </c>
      <c r="M52">
        <v>2.6128352693944068</v>
      </c>
      <c r="N52">
        <v>6.6820497852951195E-3</v>
      </c>
      <c r="O52">
        <v>2.3028505075532308</v>
      </c>
      <c r="P52">
        <v>0.28348521219544132</v>
      </c>
      <c r="Q52">
        <v>8.821983732510157E-3</v>
      </c>
      <c r="R52">
        <v>6.0170524190279337E-2</v>
      </c>
      <c r="S52">
        <v>6.398259174585445E-5</v>
      </c>
      <c r="T52">
        <v>6.0170524190279205E-2</v>
      </c>
      <c r="U52">
        <v>1.6599270024118262</v>
      </c>
      <c r="V52">
        <v>0.46150233592909234</v>
      </c>
      <c r="W52">
        <v>8.3038089166483672E-4</v>
      </c>
      <c r="X52">
        <v>0.45230738697501921</v>
      </c>
      <c r="Y52">
        <v>1.3773125399301463E-3</v>
      </c>
      <c r="Z52">
        <v>0.11440579014056522</v>
      </c>
    </row>
    <row r="53" spans="1:26" s="56" customFormat="1" x14ac:dyDescent="0.2">
      <c r="A53" s="167">
        <v>10368</v>
      </c>
      <c r="B53" s="167" t="s">
        <v>87</v>
      </c>
      <c r="C53" s="167" t="s">
        <v>79</v>
      </c>
      <c r="D53" s="172">
        <v>44000</v>
      </c>
      <c r="E53" s="170"/>
      <c r="F53" s="192">
        <v>1.22055</v>
      </c>
      <c r="G53" s="192">
        <v>10.325699999999999</v>
      </c>
      <c r="H53" t="s">
        <v>155</v>
      </c>
      <c r="I53">
        <v>9.933913493528828E-3</v>
      </c>
      <c r="J53">
        <v>0.21838898754751368</v>
      </c>
      <c r="K53">
        <v>7.1742113762580974E-3</v>
      </c>
      <c r="L53">
        <v>2.8183690545911413E-3</v>
      </c>
      <c r="M53">
        <v>3.0134133220630144</v>
      </c>
      <c r="N53">
        <v>3.5094940593804105E-3</v>
      </c>
      <c r="O53">
        <v>2.2973525761769871</v>
      </c>
      <c r="P53">
        <v>0.21399356454866353</v>
      </c>
      <c r="Q53">
        <v>7.5732645935601009E-3</v>
      </c>
      <c r="R53">
        <v>3.6504829732265209E-2</v>
      </c>
      <c r="S53">
        <v>5.4926092743453443E-5</v>
      </c>
      <c r="T53">
        <v>3.6504829732264682E-2</v>
      </c>
      <c r="U53">
        <v>1.6612182874767418</v>
      </c>
      <c r="V53">
        <v>0.48740865297362501</v>
      </c>
      <c r="W53">
        <v>0.17453985756129922</v>
      </c>
      <c r="X53">
        <v>0.5061448290182895</v>
      </c>
      <c r="Y53">
        <v>0.29057456778514551</v>
      </c>
      <c r="Z53">
        <v>0.17002784151392639</v>
      </c>
    </row>
    <row r="54" spans="1:26" s="56" customFormat="1" x14ac:dyDescent="0.2">
      <c r="A54" s="56" t="s">
        <v>152</v>
      </c>
      <c r="B54" s="56" t="s">
        <v>153</v>
      </c>
      <c r="C54" s="56" t="s">
        <v>150</v>
      </c>
      <c r="D54" s="140">
        <v>44000</v>
      </c>
      <c r="E54" s="107"/>
      <c r="F54" s="182">
        <v>0.23893</v>
      </c>
      <c r="G54" s="182">
        <v>0.41114999999999924</v>
      </c>
      <c r="H54" t="s">
        <v>156</v>
      </c>
      <c r="I54">
        <v>1.0032940314076496E-2</v>
      </c>
      <c r="J54">
        <v>0.18987253228383116</v>
      </c>
      <c r="K54">
        <v>7.1687483983600784E-3</v>
      </c>
      <c r="L54">
        <v>3.4148654790994385E-3</v>
      </c>
      <c r="M54">
        <v>2.2133380723414189</v>
      </c>
      <c r="N54">
        <v>4.5390775598400388E-3</v>
      </c>
      <c r="O54">
        <v>1.9458865945620631</v>
      </c>
      <c r="P54">
        <v>0.1942675629908483</v>
      </c>
      <c r="Q54">
        <v>8.8189815357844255E-3</v>
      </c>
      <c r="R54">
        <v>5.7503145941760807E-2</v>
      </c>
      <c r="S54">
        <v>6.3960817921137982E-5</v>
      </c>
      <c r="T54">
        <v>5.7503145941761015E-2</v>
      </c>
      <c r="U54">
        <v>1.3534888236328728</v>
      </c>
      <c r="V54">
        <v>0.32146121615197826</v>
      </c>
      <c r="W54">
        <v>9.1410097143390754E-4</v>
      </c>
      <c r="X54">
        <v>0.29990280235513928</v>
      </c>
      <c r="Y54">
        <v>1.2358237033626139E-3</v>
      </c>
      <c r="Z54">
        <v>0.1055095147282919</v>
      </c>
    </row>
    <row r="55" spans="1:26" s="56" customFormat="1" x14ac:dyDescent="0.2">
      <c r="A55" s="167">
        <v>10368</v>
      </c>
      <c r="B55" s="167" t="s">
        <v>87</v>
      </c>
      <c r="C55" s="167" t="s">
        <v>79</v>
      </c>
      <c r="D55" s="172">
        <v>44000</v>
      </c>
      <c r="E55" s="170"/>
      <c r="F55" s="192">
        <v>1.22055</v>
      </c>
      <c r="G55" s="192">
        <v>10.325699999999999</v>
      </c>
      <c r="H55" t="s">
        <v>157</v>
      </c>
      <c r="I55">
        <v>9.9475817816055568E-3</v>
      </c>
      <c r="J55">
        <v>0.20336451511870873</v>
      </c>
      <c r="K55">
        <v>7.1737695784580427E-3</v>
      </c>
      <c r="L55">
        <v>2.7740903746872186E-3</v>
      </c>
      <c r="M55">
        <v>3.0132461229588534</v>
      </c>
      <c r="N55">
        <v>3.9081088229815627E-3</v>
      </c>
      <c r="O55">
        <v>2.2941312396505804</v>
      </c>
      <c r="P55">
        <v>0.19860498639616017</v>
      </c>
      <c r="Q55">
        <v>7.5716714300430275E-3</v>
      </c>
      <c r="R55">
        <v>5.0193486138578325E-2</v>
      </c>
      <c r="S55">
        <v>5.4914538116513713E-5</v>
      </c>
      <c r="T55">
        <v>5.0193486138578595E-2</v>
      </c>
      <c r="U55">
        <v>1.6584093704075535</v>
      </c>
      <c r="V55">
        <v>0.58143869099412893</v>
      </c>
      <c r="W55">
        <v>0.17500950305803986</v>
      </c>
      <c r="X55">
        <v>0.53953876359192254</v>
      </c>
      <c r="Y55">
        <v>0.28988866869615293</v>
      </c>
      <c r="Z55">
        <v>0.16857187443028696</v>
      </c>
    </row>
    <row r="56" spans="1:26" s="56" customFormat="1" x14ac:dyDescent="0.2">
      <c r="D56" s="140"/>
      <c r="E56" s="107"/>
      <c r="F56" s="182"/>
      <c r="G56" s="182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5"/>
      <c r="Y56" s="185"/>
      <c r="Z56" s="185"/>
    </row>
    <row r="57" spans="1:26" s="56" customFormat="1" x14ac:dyDescent="0.2">
      <c r="A57" s="167">
        <v>10368</v>
      </c>
      <c r="B57" s="167" t="s">
        <v>87</v>
      </c>
      <c r="C57" s="167" t="s">
        <v>79</v>
      </c>
      <c r="D57" s="172">
        <v>44000</v>
      </c>
      <c r="E57" s="170"/>
      <c r="F57" s="192">
        <v>1.22055</v>
      </c>
      <c r="G57" s="192">
        <v>10.325699999999999</v>
      </c>
      <c r="H57" t="s">
        <v>146</v>
      </c>
      <c r="I57">
        <v>9.886843669723493E-3</v>
      </c>
      <c r="J57">
        <v>0.98757399634362042</v>
      </c>
      <c r="K57">
        <v>7.1730471874440907E-3</v>
      </c>
      <c r="L57">
        <v>5.1322778150516175E-3</v>
      </c>
      <c r="M57">
        <v>3.0138451218201001</v>
      </c>
      <c r="N57">
        <v>1.5422954741112433E-2</v>
      </c>
      <c r="O57">
        <v>2.30793595811839</v>
      </c>
      <c r="P57">
        <v>0.96702085970513407</v>
      </c>
      <c r="Q57">
        <v>7.5637853676123537E-3</v>
      </c>
      <c r="R57">
        <v>0.15625905217199515</v>
      </c>
      <c r="S57">
        <v>5.4857343416513922E-5</v>
      </c>
      <c r="T57">
        <v>0.15625905217199368</v>
      </c>
      <c r="U57">
        <v>1.4581535392052587</v>
      </c>
      <c r="V57">
        <v>0.22327980907039824</v>
      </c>
      <c r="W57">
        <v>0.19989246471444086</v>
      </c>
      <c r="X57">
        <v>0.52614839437029282</v>
      </c>
      <c r="Y57">
        <v>0.29141583616667877</v>
      </c>
      <c r="Z57">
        <v>0.36552327118755457</v>
      </c>
    </row>
    <row r="58" spans="1:26" s="56" customFormat="1" x14ac:dyDescent="0.2">
      <c r="A58" s="56" t="s">
        <v>149</v>
      </c>
      <c r="B58" s="56" t="s">
        <v>153</v>
      </c>
      <c r="C58" s="56" t="s">
        <v>150</v>
      </c>
      <c r="D58" s="140">
        <v>44000</v>
      </c>
      <c r="E58" s="107"/>
      <c r="F58" s="182">
        <v>0.21104999999999999</v>
      </c>
      <c r="G58" s="182">
        <v>0.30804999999999794</v>
      </c>
      <c r="H58" t="s">
        <v>147</v>
      </c>
      <c r="I58">
        <v>9.9923776428368048E-3</v>
      </c>
      <c r="J58">
        <v>0.75139059628963079</v>
      </c>
      <c r="K58">
        <v>7.1759129741870544E-3</v>
      </c>
      <c r="L58">
        <v>7.4452672011392938E-3</v>
      </c>
      <c r="M58">
        <v>2.6585077870655516</v>
      </c>
      <c r="N58">
        <v>1.6869979787018177E-2</v>
      </c>
      <c r="O58">
        <v>2.3428874156421777</v>
      </c>
      <c r="P58">
        <v>0.83144717056212281</v>
      </c>
      <c r="Q58">
        <v>8.802314758676889E-3</v>
      </c>
      <c r="R58">
        <v>0.1855558485602834</v>
      </c>
      <c r="S58">
        <v>6.3839939938620165E-5</v>
      </c>
      <c r="T58">
        <v>0.18555584856028437</v>
      </c>
      <c r="U58">
        <v>1.5074406633435118</v>
      </c>
      <c r="V58">
        <v>0.27421462362359228</v>
      </c>
      <c r="W58">
        <v>6.6494521538510961E-4</v>
      </c>
      <c r="X58">
        <v>0.21342755843415809</v>
      </c>
      <c r="Y58">
        <v>1.0021057049849008E-3</v>
      </c>
      <c r="Z58">
        <v>9.792328552053349E-2</v>
      </c>
    </row>
    <row r="59" spans="1:26" s="56" customFormat="1" x14ac:dyDescent="0.2">
      <c r="A59" s="167">
        <v>10368</v>
      </c>
      <c r="B59" s="167" t="s">
        <v>87</v>
      </c>
      <c r="C59" s="167" t="s">
        <v>79</v>
      </c>
      <c r="D59" s="172">
        <v>44000</v>
      </c>
      <c r="E59" s="170"/>
      <c r="F59" s="192">
        <v>1.22055</v>
      </c>
      <c r="G59" s="192">
        <v>10.325699999999999</v>
      </c>
      <c r="H59" t="s">
        <v>148</v>
      </c>
      <c r="I59">
        <v>9.9204788068845487E-3</v>
      </c>
      <c r="J59">
        <v>0.74790825452581289</v>
      </c>
      <c r="K59">
        <v>7.1778006753544241E-3</v>
      </c>
      <c r="L59">
        <v>5.2649335595769406E-3</v>
      </c>
      <c r="M59">
        <v>3.0129671211489972</v>
      </c>
      <c r="N59">
        <v>8.7450624581747408E-3</v>
      </c>
      <c r="O59">
        <v>2.2984615748425443</v>
      </c>
      <c r="P59">
        <v>0.75754243276330901</v>
      </c>
      <c r="Q59">
        <v>7.5616024237681843E-3</v>
      </c>
      <c r="R59">
        <v>0.1616708566549776</v>
      </c>
      <c r="S59">
        <v>5.4841511330554482E-5</v>
      </c>
      <c r="T59">
        <v>0.16167085665497674</v>
      </c>
      <c r="U59">
        <v>1.4591964415974279</v>
      </c>
      <c r="V59">
        <v>0.21680995076488485</v>
      </c>
      <c r="W59">
        <v>0.19901044080834102</v>
      </c>
      <c r="X59">
        <v>0.5610207966946098</v>
      </c>
      <c r="Y59">
        <v>0.29028121211389951</v>
      </c>
      <c r="Z59">
        <v>0.40162206244289694</v>
      </c>
    </row>
    <row r="60" spans="1:26" s="56" customFormat="1" x14ac:dyDescent="0.2">
      <c r="A60" s="56" t="s">
        <v>151</v>
      </c>
      <c r="B60" s="56" t="s">
        <v>153</v>
      </c>
      <c r="C60" s="56" t="s">
        <v>150</v>
      </c>
      <c r="D60" s="140">
        <v>44000</v>
      </c>
      <c r="E60" s="107"/>
      <c r="F60" s="182">
        <v>0.21512999999999999</v>
      </c>
      <c r="G60" s="182">
        <v>0.30775999999999826</v>
      </c>
      <c r="H60" t="s">
        <v>154</v>
      </c>
      <c r="I60">
        <v>9.8849846040334911E-3</v>
      </c>
      <c r="J60">
        <v>0.90459025253856984</v>
      </c>
      <c r="K60">
        <v>7.175522250211553E-3</v>
      </c>
      <c r="L60">
        <v>6.6673467512978314E-3</v>
      </c>
      <c r="M60">
        <v>2.6129927804078283</v>
      </c>
      <c r="N60">
        <v>1.1637623659035154E-2</v>
      </c>
      <c r="O60">
        <v>2.3336256165899556</v>
      </c>
      <c r="P60">
        <v>0.9433063085390061</v>
      </c>
      <c r="Q60">
        <v>8.8159909189558829E-3</v>
      </c>
      <c r="R60">
        <v>0.19785765250378656</v>
      </c>
      <c r="S60">
        <v>6.3939128081141557E-5</v>
      </c>
      <c r="T60">
        <v>0.1978576525037867</v>
      </c>
      <c r="U60">
        <v>1.5217433038346313</v>
      </c>
      <c r="V60">
        <v>0.2535983160738226</v>
      </c>
      <c r="W60">
        <v>9.4123678788649565E-4</v>
      </c>
      <c r="X60">
        <v>0.24084267534301615</v>
      </c>
      <c r="Y60">
        <v>1.4319021271536846E-3</v>
      </c>
      <c r="Z60">
        <v>0.10609082707453783</v>
      </c>
    </row>
    <row r="61" spans="1:26" s="56" customFormat="1" x14ac:dyDescent="0.2">
      <c r="A61" s="167">
        <v>10368</v>
      </c>
      <c r="B61" s="167" t="s">
        <v>87</v>
      </c>
      <c r="C61" s="167" t="s">
        <v>79</v>
      </c>
      <c r="D61" s="172">
        <v>44000</v>
      </c>
      <c r="E61" s="170"/>
      <c r="F61" s="192">
        <v>1.22055</v>
      </c>
      <c r="G61" s="192">
        <v>10.325699999999999</v>
      </c>
      <c r="H61" t="s">
        <v>155</v>
      </c>
      <c r="I61">
        <v>9.9916934991664159E-3</v>
      </c>
      <c r="J61">
        <v>0.61669344303744211</v>
      </c>
      <c r="K61">
        <v>7.1782711320296814E-3</v>
      </c>
      <c r="L61">
        <v>6.6070851260908734E-3</v>
      </c>
      <c r="M61">
        <v>3.0131897341778702</v>
      </c>
      <c r="N61">
        <v>9.899233125042076E-3</v>
      </c>
      <c r="O61">
        <v>2.2840168742437288</v>
      </c>
      <c r="P61">
        <v>0.59727424861109291</v>
      </c>
      <c r="Q61">
        <v>7.5639901512256835E-3</v>
      </c>
      <c r="R61">
        <v>0.15530630374577928</v>
      </c>
      <c r="S61">
        <v>5.4858828636474089E-5</v>
      </c>
      <c r="T61">
        <v>0.15530630374577942</v>
      </c>
      <c r="U61">
        <v>1.4617211222129689</v>
      </c>
      <c r="V61">
        <v>0.19280881460155544</v>
      </c>
      <c r="W61">
        <v>0.19951716168662045</v>
      </c>
      <c r="X61">
        <v>0.32679291835867341</v>
      </c>
      <c r="Y61">
        <v>0.29157544308505634</v>
      </c>
      <c r="Z61">
        <v>0.33338032839427401</v>
      </c>
    </row>
    <row r="62" spans="1:26" s="56" customFormat="1" x14ac:dyDescent="0.2">
      <c r="A62" s="56" t="s">
        <v>152</v>
      </c>
      <c r="B62" s="56" t="s">
        <v>153</v>
      </c>
      <c r="C62" s="56" t="s">
        <v>150</v>
      </c>
      <c r="D62" s="140">
        <v>44000</v>
      </c>
      <c r="E62" s="107"/>
      <c r="F62" s="182">
        <v>0.23893</v>
      </c>
      <c r="G62" s="182">
        <v>0.41114999999999924</v>
      </c>
      <c r="H62" t="s">
        <v>156</v>
      </c>
      <c r="I62">
        <v>9.9677290695215966E-3</v>
      </c>
      <c r="J62">
        <v>1.1951462874156573</v>
      </c>
      <c r="K62">
        <v>7.1765458618813591E-3</v>
      </c>
      <c r="L62">
        <v>6.5148484139116742E-3</v>
      </c>
      <c r="M62">
        <v>2.2131809309262991</v>
      </c>
      <c r="N62">
        <v>1.0409542083629068E-2</v>
      </c>
      <c r="O62">
        <v>1.9557199171399213</v>
      </c>
      <c r="P62">
        <v>1.1424736930402495</v>
      </c>
      <c r="Q62">
        <v>8.8153370507412648E-3</v>
      </c>
      <c r="R62">
        <v>0.16907572055713443</v>
      </c>
      <c r="S62">
        <v>6.3934385816329055E-5</v>
      </c>
      <c r="T62">
        <v>0.16907572055713607</v>
      </c>
      <c r="U62">
        <v>1.2365427600216725</v>
      </c>
      <c r="V62">
        <v>0.2535631849906434</v>
      </c>
      <c r="W62">
        <v>1.0328076329642534E-3</v>
      </c>
      <c r="X62">
        <v>0.2084922285545136</v>
      </c>
      <c r="Y62">
        <v>1.2790303133376217E-3</v>
      </c>
      <c r="Z62">
        <v>9.4750425589225348E-2</v>
      </c>
    </row>
    <row r="63" spans="1:26" s="56" customFormat="1" x14ac:dyDescent="0.2">
      <c r="A63" s="167">
        <v>10368</v>
      </c>
      <c r="B63" s="167" t="s">
        <v>87</v>
      </c>
      <c r="C63" s="167" t="s">
        <v>79</v>
      </c>
      <c r="D63" s="172">
        <v>44000</v>
      </c>
      <c r="E63" s="170"/>
      <c r="F63" s="192">
        <v>1.22055</v>
      </c>
      <c r="G63" s="192">
        <v>10.325699999999999</v>
      </c>
      <c r="H63" t="s">
        <v>157</v>
      </c>
      <c r="I63">
        <v>9.9301955906276398E-3</v>
      </c>
      <c r="J63">
        <v>0.91833471898242014</v>
      </c>
      <c r="K63">
        <v>7.1792966208395316E-3</v>
      </c>
      <c r="L63">
        <v>4.9575184173763082E-3</v>
      </c>
      <c r="M63">
        <v>3.0134390936823534</v>
      </c>
      <c r="N63">
        <v>8.8817483016817838E-3</v>
      </c>
      <c r="O63">
        <v>2.2976809197213783</v>
      </c>
      <c r="P63">
        <v>0.91607370090722295</v>
      </c>
      <c r="Q63">
        <v>7.5779189562040937E-3</v>
      </c>
      <c r="R63">
        <v>0.14801407915175177</v>
      </c>
      <c r="S63">
        <v>5.495984911774713E-5</v>
      </c>
      <c r="T63">
        <v>0.14801407915175296</v>
      </c>
      <c r="U63">
        <v>1.455540275250041</v>
      </c>
      <c r="V63">
        <v>0.20818005654239966</v>
      </c>
      <c r="W63">
        <v>0.20119586392326738</v>
      </c>
      <c r="X63">
        <v>0.37815985830354892</v>
      </c>
      <c r="Y63">
        <v>0.29307032816477124</v>
      </c>
      <c r="Z63">
        <v>0.34389564312465126</v>
      </c>
    </row>
    <row r="64" spans="1:26" s="56" customFormat="1" x14ac:dyDescent="0.2">
      <c r="D64" s="140"/>
      <c r="E64" s="107"/>
      <c r="F64" s="182"/>
      <c r="G64" s="182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</row>
    <row r="65" spans="1:28" s="56" customFormat="1" x14ac:dyDescent="0.2">
      <c r="A65" s="167">
        <v>10368</v>
      </c>
      <c r="B65" s="167" t="s">
        <v>87</v>
      </c>
      <c r="C65" s="167" t="s">
        <v>79</v>
      </c>
      <c r="D65" s="172">
        <v>44008</v>
      </c>
      <c r="E65" s="170"/>
      <c r="F65" s="192">
        <v>1.22055</v>
      </c>
      <c r="G65" s="192">
        <v>10.325699999999999</v>
      </c>
      <c r="H65" t="s">
        <v>158</v>
      </c>
      <c r="I65">
        <v>1.0007943301965576E-2</v>
      </c>
      <c r="J65">
        <v>1.0635102390454345</v>
      </c>
      <c r="K65">
        <v>7.1661262641520198E-3</v>
      </c>
      <c r="L65">
        <v>6.6606383776056889E-3</v>
      </c>
      <c r="M65">
        <v>3.0135631639885774</v>
      </c>
      <c r="N65">
        <v>1.3205542959320089E-2</v>
      </c>
      <c r="O65">
        <v>2.2838022181719091</v>
      </c>
      <c r="P65">
        <v>1.0606945411869819</v>
      </c>
      <c r="Q65">
        <v>7.5681222623343522E-3</v>
      </c>
      <c r="R65">
        <v>0.15841921794909905</v>
      </c>
      <c r="S65">
        <v>5.4888797313149396E-5</v>
      </c>
      <c r="T65">
        <v>0.15841921794909752</v>
      </c>
      <c r="U65">
        <v>1.4588752968264049</v>
      </c>
      <c r="V65">
        <v>0.27931195619695137</v>
      </c>
      <c r="W65">
        <v>0.18211011509589867</v>
      </c>
      <c r="X65">
        <v>0.62385211812613939</v>
      </c>
      <c r="Y65">
        <v>0.26593133525363177</v>
      </c>
      <c r="Z65">
        <v>0.51452247331533363</v>
      </c>
    </row>
    <row r="66" spans="1:28" s="56" customFormat="1" x14ac:dyDescent="0.2">
      <c r="A66" s="56">
        <v>10649</v>
      </c>
      <c r="B66" s="56" t="s">
        <v>160</v>
      </c>
      <c r="C66" s="56" t="s">
        <v>161</v>
      </c>
      <c r="D66" s="140">
        <v>44008</v>
      </c>
      <c r="E66" s="107"/>
      <c r="F66" s="182">
        <v>37.69265</v>
      </c>
      <c r="G66" s="182">
        <v>0.10083999999999982</v>
      </c>
      <c r="H66" t="s">
        <v>159</v>
      </c>
      <c r="I66">
        <v>1.0120470526682053E-2</v>
      </c>
      <c r="J66">
        <v>0.25863864388924424</v>
      </c>
      <c r="K66">
        <v>7.163020133901645E-3</v>
      </c>
      <c r="L66">
        <v>7.9176520674057484E-3</v>
      </c>
      <c r="M66">
        <v>0.57377885888550006</v>
      </c>
      <c r="N66">
        <v>6.7913063229075336E-3</v>
      </c>
      <c r="O66">
        <v>0.71354351959806939</v>
      </c>
      <c r="P66">
        <v>0.26286257868594248</v>
      </c>
      <c r="Q66">
        <v>1.2588840364659563E-2</v>
      </c>
      <c r="R66">
        <v>5.3961507122567719E-2</v>
      </c>
      <c r="S66">
        <v>9.1302212521373967E-5</v>
      </c>
      <c r="T66">
        <v>5.3961507122567545E-2</v>
      </c>
      <c r="U66">
        <v>2.3000753233803236E-2</v>
      </c>
      <c r="V66">
        <v>0.59592188457147477</v>
      </c>
      <c r="W66">
        <v>2.5994820786967472E-3</v>
      </c>
      <c r="X66">
        <v>0.14110984464225843</v>
      </c>
      <c r="Y66">
        <v>5.9904407615388512E-5</v>
      </c>
      <c r="Z66">
        <v>0.59889049701318287</v>
      </c>
    </row>
    <row r="67" spans="1:28" s="56" customFormat="1" x14ac:dyDescent="0.2">
      <c r="A67" s="167">
        <v>10368</v>
      </c>
      <c r="B67" s="167" t="s">
        <v>87</v>
      </c>
      <c r="C67" s="167" t="s">
        <v>79</v>
      </c>
      <c r="D67" s="172">
        <v>44008</v>
      </c>
      <c r="E67" s="170"/>
      <c r="F67" s="192">
        <v>1.22055</v>
      </c>
      <c r="G67" s="192">
        <v>10.325699999999999</v>
      </c>
      <c r="H67" t="s">
        <v>158</v>
      </c>
      <c r="I67">
        <v>1.0007943301965576E-2</v>
      </c>
      <c r="J67">
        <v>1.0635102390454345</v>
      </c>
      <c r="K67">
        <v>7.1661262641520198E-3</v>
      </c>
      <c r="L67">
        <v>6.6606383776056889E-3</v>
      </c>
      <c r="M67">
        <v>3.0135631639885774</v>
      </c>
      <c r="N67">
        <v>1.3205542959320089E-2</v>
      </c>
      <c r="O67">
        <v>2.2838022181719091</v>
      </c>
      <c r="P67">
        <v>1.0606945411869819</v>
      </c>
      <c r="Q67">
        <v>7.5681222623343522E-3</v>
      </c>
      <c r="R67">
        <v>0.15841921794909905</v>
      </c>
      <c r="S67">
        <v>5.4888797313149396E-5</v>
      </c>
      <c r="T67">
        <v>0.15841921794909752</v>
      </c>
      <c r="U67">
        <v>1.4588752968264049</v>
      </c>
      <c r="V67">
        <v>0.27931195619695137</v>
      </c>
      <c r="W67">
        <v>0.18211011509589867</v>
      </c>
      <c r="X67">
        <v>0.62385211812613939</v>
      </c>
      <c r="Y67">
        <v>0.26593133525363177</v>
      </c>
      <c r="Z67">
        <v>0.51452247331533363</v>
      </c>
    </row>
    <row r="68" spans="1:28" s="56" customFormat="1" x14ac:dyDescent="0.2">
      <c r="D68" s="140"/>
      <c r="E68" s="107"/>
      <c r="F68" s="182"/>
      <c r="G68" s="182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  <c r="W68" s="185"/>
      <c r="X68" s="185"/>
      <c r="Y68" s="185"/>
      <c r="Z68" s="185"/>
    </row>
    <row r="69" spans="1:28" s="56" customFormat="1" x14ac:dyDescent="0.2">
      <c r="A69" s="167">
        <v>10368</v>
      </c>
      <c r="B69" s="167" t="s">
        <v>87</v>
      </c>
      <c r="C69" s="167" t="s">
        <v>79</v>
      </c>
      <c r="D69" s="172">
        <v>44008</v>
      </c>
      <c r="E69" s="170"/>
      <c r="F69" s="192">
        <v>1.22055</v>
      </c>
      <c r="G69" s="192">
        <v>10.325699999999999</v>
      </c>
      <c r="H69" t="s">
        <v>162</v>
      </c>
      <c r="I69">
        <v>1.0504430207412386E-2</v>
      </c>
      <c r="J69">
        <v>9.4414506986794713</v>
      </c>
      <c r="K69">
        <v>7.16671944863502E-3</v>
      </c>
      <c r="L69">
        <v>3.7638271498817183E-2</v>
      </c>
      <c r="M69">
        <v>3.0115566088562402</v>
      </c>
      <c r="N69">
        <v>8.5727550496485894E-2</v>
      </c>
      <c r="O69">
        <v>2.404930389869969</v>
      </c>
      <c r="P69">
        <v>12.279330740786124</v>
      </c>
      <c r="Q69">
        <v>7.7365861503282214E-3</v>
      </c>
      <c r="R69">
        <v>0.23719455201123063</v>
      </c>
      <c r="S69">
        <v>5.6110603711375883E-5</v>
      </c>
      <c r="T69">
        <v>0.23719455201123102</v>
      </c>
      <c r="U69">
        <v>1.4621950346863291</v>
      </c>
      <c r="V69">
        <v>0.69697462501931362</v>
      </c>
      <c r="W69">
        <v>0.20173384069322237</v>
      </c>
      <c r="X69">
        <v>5.0568131840477033</v>
      </c>
      <c r="Y69">
        <v>0.29410260168746971</v>
      </c>
      <c r="Z69">
        <v>4.957453164084602</v>
      </c>
      <c r="AA69" s="178"/>
    </row>
    <row r="70" spans="1:28" s="56" customFormat="1" x14ac:dyDescent="0.2">
      <c r="A70" s="56">
        <v>10641</v>
      </c>
      <c r="B70" s="56" t="s">
        <v>167</v>
      </c>
      <c r="C70" s="56" t="s">
        <v>168</v>
      </c>
      <c r="D70" s="140">
        <v>44008</v>
      </c>
      <c r="E70" s="107"/>
      <c r="F70" s="182">
        <v>0.18629999999999999</v>
      </c>
      <c r="G70" s="182">
        <v>0.10152000000000072</v>
      </c>
      <c r="H70" t="s">
        <v>163</v>
      </c>
      <c r="I70">
        <v>1.0091204334073747E-2</v>
      </c>
      <c r="J70">
        <v>0.24385501259943093</v>
      </c>
      <c r="K70">
        <v>7.146895712325122E-3</v>
      </c>
      <c r="L70">
        <v>1.9866849387290018E-2</v>
      </c>
      <c r="M70">
        <v>0.18342831996140541</v>
      </c>
      <c r="N70">
        <v>1.3841844266383558E-2</v>
      </c>
      <c r="O70">
        <v>0.20201045155052835</v>
      </c>
      <c r="P70">
        <v>0.28081703198460189</v>
      </c>
      <c r="Q70">
        <v>1.1108020391511776E-2</v>
      </c>
      <c r="R70">
        <v>0.12673802827352254</v>
      </c>
      <c r="S70">
        <v>8.0562371838844931E-5</v>
      </c>
      <c r="T70">
        <v>0.1267380282735216</v>
      </c>
      <c r="U70">
        <v>2.8064303702026221E-2</v>
      </c>
      <c r="V70">
        <v>0.59975941669160371</v>
      </c>
      <c r="W70">
        <v>0.52156239036938967</v>
      </c>
      <c r="X70">
        <v>0.49706313862980833</v>
      </c>
      <c r="Y70">
        <v>1.4613810642906276E-2</v>
      </c>
      <c r="Z70">
        <v>0.72287326320829381</v>
      </c>
      <c r="AA70" s="178"/>
    </row>
    <row r="71" spans="1:28" s="56" customFormat="1" x14ac:dyDescent="0.2">
      <c r="A71" s="167">
        <v>10368</v>
      </c>
      <c r="B71" s="167" t="s">
        <v>87</v>
      </c>
      <c r="C71" s="167" t="s">
        <v>79</v>
      </c>
      <c r="D71" s="172">
        <v>44008</v>
      </c>
      <c r="E71" s="170"/>
      <c r="F71" s="192">
        <v>1.22055</v>
      </c>
      <c r="G71" s="192">
        <v>10.325699999999999</v>
      </c>
      <c r="H71" t="s">
        <v>164</v>
      </c>
      <c r="I71">
        <v>8.8456463276214339E-3</v>
      </c>
      <c r="J71">
        <v>12.176326439881851</v>
      </c>
      <c r="K71">
        <v>7.1612307025153673E-3</v>
      </c>
      <c r="L71">
        <v>3.8524149784124995E-2</v>
      </c>
      <c r="M71">
        <v>3.0224362475533924</v>
      </c>
      <c r="N71">
        <v>0.10140790941018697</v>
      </c>
      <c r="O71">
        <v>3.0243754878378768</v>
      </c>
      <c r="P71">
        <v>14.060899891309214</v>
      </c>
      <c r="Q71">
        <v>7.7838295295230529E-3</v>
      </c>
      <c r="R71">
        <v>0.16719583200639432</v>
      </c>
      <c r="S71">
        <v>5.6453242502760023E-5</v>
      </c>
      <c r="T71">
        <v>0.16719583200639435</v>
      </c>
      <c r="U71">
        <v>1.4717935617946536</v>
      </c>
      <c r="V71">
        <v>0.72986635969835645</v>
      </c>
      <c r="W71">
        <v>0.18310500003734881</v>
      </c>
      <c r="X71">
        <v>4.1497775576704097</v>
      </c>
      <c r="Y71">
        <v>0.2683675101171013</v>
      </c>
      <c r="Z71">
        <v>4.0877989489155304</v>
      </c>
      <c r="AA71" s="178"/>
    </row>
    <row r="72" spans="1:28" s="56" customFormat="1" x14ac:dyDescent="0.2">
      <c r="A72" s="56">
        <v>10642</v>
      </c>
      <c r="B72" s="56" t="s">
        <v>169</v>
      </c>
      <c r="C72" s="56" t="s">
        <v>168</v>
      </c>
      <c r="D72" s="140">
        <v>44008</v>
      </c>
      <c r="E72" s="107"/>
      <c r="F72" s="182">
        <v>0.19023000000000001</v>
      </c>
      <c r="G72" s="182">
        <v>0.10027000000000008</v>
      </c>
      <c r="H72" t="s">
        <v>165</v>
      </c>
      <c r="I72">
        <v>1.0044969345364368E-2</v>
      </c>
      <c r="J72">
        <v>0.27179121952360691</v>
      </c>
      <c r="K72">
        <v>7.1464315612770187E-3</v>
      </c>
      <c r="L72">
        <v>2.4590930628101106E-2</v>
      </c>
      <c r="M72">
        <v>0.13464409479226008</v>
      </c>
      <c r="N72">
        <v>1.9568497781814367E-2</v>
      </c>
      <c r="O72">
        <v>0.13265993465159132</v>
      </c>
      <c r="P72">
        <v>0.36416159332286435</v>
      </c>
      <c r="Q72">
        <v>9.8945713186735403E-3</v>
      </c>
      <c r="R72">
        <v>0.14217869726365381</v>
      </c>
      <c r="S72">
        <v>7.1761673607484305E-5</v>
      </c>
      <c r="T72">
        <v>0.1421786972636532</v>
      </c>
      <c r="U72">
        <v>7.0353584342025294E-2</v>
      </c>
      <c r="V72">
        <v>0.40075594017596533</v>
      </c>
      <c r="W72">
        <v>0.2385932244530978</v>
      </c>
      <c r="X72">
        <v>0.26145082009000764</v>
      </c>
      <c r="Y72">
        <v>1.6830125261543118E-2</v>
      </c>
      <c r="Z72">
        <v>0.36981771697341381</v>
      </c>
      <c r="AA72" s="178"/>
    </row>
    <row r="73" spans="1:28" s="56" customFormat="1" x14ac:dyDescent="0.2">
      <c r="A73" s="167">
        <v>10368</v>
      </c>
      <c r="B73" s="167" t="s">
        <v>87</v>
      </c>
      <c r="C73" s="167" t="s">
        <v>79</v>
      </c>
      <c r="D73" s="172">
        <v>44008</v>
      </c>
      <c r="E73" s="170"/>
      <c r="F73" s="192">
        <v>1.22055</v>
      </c>
      <c r="G73" s="192">
        <v>10.325699999999999</v>
      </c>
      <c r="H73" t="s">
        <v>166</v>
      </c>
      <c r="I73">
        <v>9.9061500540130708E-3</v>
      </c>
      <c r="J73">
        <v>9.7467215112132735</v>
      </c>
      <c r="K73">
        <v>7.1575562430300386E-3</v>
      </c>
      <c r="L73">
        <v>3.1566745644695811E-2</v>
      </c>
      <c r="M73">
        <v>3.0100401458069066</v>
      </c>
      <c r="N73">
        <v>9.6080154065209991E-2</v>
      </c>
      <c r="O73">
        <v>2.4296673669083053</v>
      </c>
      <c r="P73">
        <v>9.1038444733639565</v>
      </c>
      <c r="Q73">
        <v>7.8043118082677292E-3</v>
      </c>
      <c r="R73">
        <v>0.21952667663928993</v>
      </c>
      <c r="S73">
        <v>5.660179291031924E-5</v>
      </c>
      <c r="T73">
        <v>0.21952667663929132</v>
      </c>
      <c r="U73">
        <v>1.4664082043126727</v>
      </c>
      <c r="V73">
        <v>0.76223049989082536</v>
      </c>
      <c r="W73">
        <v>0.19610472081675898</v>
      </c>
      <c r="X73">
        <v>3.229488617175539</v>
      </c>
      <c r="Y73">
        <v>0.28827391277465864</v>
      </c>
      <c r="Z73">
        <v>3.1109136920858971</v>
      </c>
      <c r="AA73" s="178"/>
    </row>
    <row r="74" spans="1:28" s="56" customFormat="1" ht="13.5" customHeight="1" x14ac:dyDescent="0.2">
      <c r="D74" s="140"/>
      <c r="E74" s="107"/>
      <c r="F74" s="182"/>
      <c r="G74" s="182"/>
      <c r="H74" s="178"/>
      <c r="I74" s="178"/>
      <c r="J74" s="178"/>
      <c r="K74" s="178"/>
      <c r="L74" s="178"/>
      <c r="M74" s="178"/>
      <c r="N74" s="178"/>
      <c r="O74" s="178"/>
      <c r="P74" s="178"/>
      <c r="Q74" s="178"/>
      <c r="R74" s="179"/>
      <c r="S74" s="180"/>
      <c r="T74" s="178"/>
      <c r="U74" s="178"/>
      <c r="V74" s="178"/>
      <c r="W74" s="178"/>
      <c r="X74" s="178"/>
      <c r="Y74" s="178"/>
      <c r="Z74" s="178"/>
      <c r="AA74" s="178"/>
      <c r="AB74" s="73"/>
    </row>
    <row r="75" spans="1:28" s="56" customFormat="1" x14ac:dyDescent="0.2">
      <c r="A75" s="167">
        <v>10368</v>
      </c>
      <c r="B75" s="167" t="s">
        <v>87</v>
      </c>
      <c r="C75" s="167" t="s">
        <v>79</v>
      </c>
      <c r="D75" s="172">
        <v>44028</v>
      </c>
      <c r="E75" s="170"/>
      <c r="F75" s="192">
        <v>1.22055</v>
      </c>
      <c r="G75" s="192">
        <v>10.325699999999999</v>
      </c>
      <c r="H75" t="s">
        <v>171</v>
      </c>
      <c r="I75">
        <v>9.9722384015441933E-3</v>
      </c>
      <c r="J75">
        <v>1.0714393037475878</v>
      </c>
      <c r="K75">
        <v>7.1707929043974801E-3</v>
      </c>
      <c r="L75">
        <v>5.9613141291481068E-3</v>
      </c>
      <c r="M75">
        <v>3.0142829361533767</v>
      </c>
      <c r="N75">
        <v>1.506905564013036E-2</v>
      </c>
      <c r="O75">
        <v>2.2885554517830098</v>
      </c>
      <c r="P75">
        <v>1.0775849377070668</v>
      </c>
      <c r="Q75">
        <v>7.5616413134283952E-3</v>
      </c>
      <c r="R75">
        <v>0.16014047788527325</v>
      </c>
      <c r="S75">
        <v>5.4841793382905501E-5</v>
      </c>
      <c r="T75">
        <v>0.1601404778852743</v>
      </c>
      <c r="U75">
        <v>1.4567497406631982</v>
      </c>
      <c r="V75">
        <v>0.31305465611213046</v>
      </c>
      <c r="W75">
        <v>0.18084922344896365</v>
      </c>
      <c r="X75">
        <v>1.591813832478622</v>
      </c>
      <c r="Y75">
        <v>0.2640368204950142</v>
      </c>
      <c r="Z75">
        <v>1.4537170106281183</v>
      </c>
      <c r="AA75" s="178"/>
    </row>
    <row r="76" spans="1:28" s="56" customFormat="1" ht="13.5" customHeight="1" x14ac:dyDescent="0.2">
      <c r="A76" s="56">
        <v>10650</v>
      </c>
      <c r="B76" s="56" t="s">
        <v>183</v>
      </c>
      <c r="C76" s="56" t="s">
        <v>184</v>
      </c>
      <c r="D76" s="140">
        <v>44028</v>
      </c>
      <c r="E76" s="107">
        <v>7.5</v>
      </c>
      <c r="F76" s="182">
        <v>0.17404</v>
      </c>
      <c r="G76" s="182">
        <v>0.10019000000000133</v>
      </c>
      <c r="H76" t="s">
        <v>172</v>
      </c>
      <c r="I76">
        <v>1.0038782963382517E-2</v>
      </c>
      <c r="J76">
        <v>0.15058202251028779</v>
      </c>
      <c r="K76">
        <v>7.1712004955808055E-3</v>
      </c>
      <c r="L76">
        <v>3.4696097220232366E-3</v>
      </c>
      <c r="M76">
        <v>1.8676479190103146</v>
      </c>
      <c r="N76">
        <v>4.4568588046339152E-3</v>
      </c>
      <c r="O76">
        <v>2.2312017486209341</v>
      </c>
      <c r="P76">
        <v>0.14935480160589404</v>
      </c>
      <c r="Q76">
        <v>1.1997776937375736E-2</v>
      </c>
      <c r="R76">
        <v>4.0067946394674668E-2</v>
      </c>
      <c r="S76">
        <v>8.7015447649608997E-5</v>
      </c>
      <c r="T76">
        <v>4.0067946394674279E-2</v>
      </c>
      <c r="U76">
        <v>2.6738298204015166E-3</v>
      </c>
      <c r="V76">
        <v>2.1587389927801235</v>
      </c>
      <c r="W76">
        <v>8.5362670850313058E-2</v>
      </c>
      <c r="X76">
        <v>0.22799506788046259</v>
      </c>
      <c r="Y76">
        <v>2.289408035792654E-4</v>
      </c>
      <c r="Z76">
        <v>2.237680554907977</v>
      </c>
      <c r="AA76" s="178"/>
      <c r="AB76" s="73"/>
    </row>
    <row r="77" spans="1:28" s="56" customFormat="1" x14ac:dyDescent="0.2">
      <c r="A77" s="167">
        <v>10368</v>
      </c>
      <c r="B77" s="167" t="s">
        <v>87</v>
      </c>
      <c r="C77" s="167" t="s">
        <v>79</v>
      </c>
      <c r="D77" s="172">
        <v>44028</v>
      </c>
      <c r="E77" s="170"/>
      <c r="F77" s="192">
        <v>1.22055</v>
      </c>
      <c r="G77" s="192">
        <v>10.325699999999999</v>
      </c>
      <c r="H77" t="s">
        <v>173</v>
      </c>
      <c r="I77">
        <v>9.9389279222801535E-3</v>
      </c>
      <c r="J77">
        <v>0.96343470353462257</v>
      </c>
      <c r="K77">
        <v>7.1715673182591311E-3</v>
      </c>
      <c r="L77">
        <v>8.075716009434207E-3</v>
      </c>
      <c r="M77">
        <v>3.0136710649998477</v>
      </c>
      <c r="N77">
        <v>1.4999643330166899E-2</v>
      </c>
      <c r="O77">
        <v>2.2979111060684176</v>
      </c>
      <c r="P77">
        <v>1.0189157063717904</v>
      </c>
      <c r="Q77">
        <v>7.5759883762800189E-3</v>
      </c>
      <c r="R77">
        <v>0.16863542870594056</v>
      </c>
      <c r="S77">
        <v>5.4945847334150629E-5</v>
      </c>
      <c r="T77">
        <v>0.16863542870594148</v>
      </c>
      <c r="U77">
        <v>1.4587271149774135</v>
      </c>
      <c r="V77">
        <v>0.24224547488126755</v>
      </c>
      <c r="W77">
        <v>0.17784523105122702</v>
      </c>
      <c r="X77">
        <v>0.67608228283253402</v>
      </c>
      <c r="Y77">
        <v>0.25956522560420264</v>
      </c>
      <c r="Z77">
        <v>0.75121637292972998</v>
      </c>
      <c r="AA77" s="178"/>
    </row>
    <row r="78" spans="1:28" s="56" customFormat="1" x14ac:dyDescent="0.2">
      <c r="A78" s="56">
        <v>10651</v>
      </c>
      <c r="B78" s="56" t="s">
        <v>185</v>
      </c>
      <c r="C78" s="56" t="s">
        <v>184</v>
      </c>
      <c r="D78" s="140">
        <v>44028</v>
      </c>
      <c r="E78" s="107">
        <v>15</v>
      </c>
      <c r="F78" s="182">
        <v>0.14338000000000001</v>
      </c>
      <c r="G78" s="182">
        <v>9.8929999999999296E-2</v>
      </c>
      <c r="H78" t="s">
        <v>174</v>
      </c>
      <c r="I78">
        <v>1.0062592506263937E-2</v>
      </c>
      <c r="J78">
        <v>0.26971675380327526</v>
      </c>
      <c r="K78">
        <v>7.167701553469406E-3</v>
      </c>
      <c r="L78">
        <v>5.46028936683039E-3</v>
      </c>
      <c r="M78">
        <v>1.2409369011797573</v>
      </c>
      <c r="N78">
        <v>6.1469621748933946E-3</v>
      </c>
      <c r="O78">
        <v>1.4956516615221265</v>
      </c>
      <c r="P78">
        <v>0.27702846880537485</v>
      </c>
      <c r="Q78">
        <v>1.2134917667939459E-2</v>
      </c>
      <c r="R78">
        <v>6.1583319512125097E-2</v>
      </c>
      <c r="S78">
        <v>8.8010078748627132E-5</v>
      </c>
      <c r="T78">
        <v>6.1583319512124826E-2</v>
      </c>
      <c r="U78">
        <v>2.2239821497699094E-3</v>
      </c>
      <c r="V78">
        <v>2.2186512732181325</v>
      </c>
      <c r="W78">
        <v>0.22424286221476927</v>
      </c>
      <c r="X78">
        <v>0.41519833632926578</v>
      </c>
      <c r="Y78">
        <v>5.011765636154696E-4</v>
      </c>
      <c r="Z78">
        <v>2.0248543970296518</v>
      </c>
      <c r="AA78" s="178"/>
    </row>
    <row r="79" spans="1:28" s="56" customFormat="1" x14ac:dyDescent="0.2">
      <c r="A79" s="167">
        <v>10368</v>
      </c>
      <c r="B79" s="167" t="s">
        <v>87</v>
      </c>
      <c r="C79" s="167" t="s">
        <v>79</v>
      </c>
      <c r="D79" s="172">
        <v>44028</v>
      </c>
      <c r="E79" s="170"/>
      <c r="F79" s="192">
        <v>1.22055</v>
      </c>
      <c r="G79" s="192">
        <v>10.325699999999999</v>
      </c>
      <c r="H79" t="s">
        <v>175</v>
      </c>
      <c r="I79">
        <v>9.9550791038314785E-3</v>
      </c>
      <c r="J79">
        <v>1.13970934864091</v>
      </c>
      <c r="K79">
        <v>7.1723353585768992E-3</v>
      </c>
      <c r="L79">
        <v>5.2838708772530484E-3</v>
      </c>
      <c r="M79">
        <v>3.0139650439038581</v>
      </c>
      <c r="N79">
        <v>1.3847566194940186E-2</v>
      </c>
      <c r="O79">
        <v>2.2974782428275846</v>
      </c>
      <c r="P79">
        <v>1.0996788498264178</v>
      </c>
      <c r="Q79">
        <v>7.5644548513074412E-3</v>
      </c>
      <c r="R79">
        <v>0.16951392010736724</v>
      </c>
      <c r="S79">
        <v>5.4862198934642486E-5</v>
      </c>
      <c r="T79">
        <v>0.1695139201073676</v>
      </c>
      <c r="U79">
        <v>1.4605637875477888</v>
      </c>
      <c r="V79">
        <v>0.28167775762943414</v>
      </c>
      <c r="W79">
        <v>0.179246578596195</v>
      </c>
      <c r="X79">
        <v>0.51662750170063521</v>
      </c>
      <c r="Y79">
        <v>0.26132289340770054</v>
      </c>
      <c r="Z79">
        <v>0.49814106607965741</v>
      </c>
      <c r="AA79" s="178"/>
    </row>
    <row r="80" spans="1:28" s="56" customFormat="1" ht="13.5" customHeight="1" x14ac:dyDescent="0.2">
      <c r="A80" s="56">
        <v>10652</v>
      </c>
      <c r="B80" s="56" t="s">
        <v>186</v>
      </c>
      <c r="C80" s="56" t="s">
        <v>184</v>
      </c>
      <c r="D80" s="140">
        <v>44028</v>
      </c>
      <c r="E80" s="107">
        <v>18</v>
      </c>
      <c r="F80" s="182">
        <v>0.17463999999999999</v>
      </c>
      <c r="G80" s="182">
        <v>9.637999999999991E-2</v>
      </c>
      <c r="H80" t="s">
        <v>176</v>
      </c>
      <c r="I80">
        <v>1.0053403120049218E-2</v>
      </c>
      <c r="J80">
        <v>0.18422119195368189</v>
      </c>
      <c r="K80">
        <v>7.1667493056789466E-3</v>
      </c>
      <c r="L80">
        <v>3.9833418578644527E-3</v>
      </c>
      <c r="M80">
        <v>1.6825673240570664</v>
      </c>
      <c r="N80">
        <v>4.3148707939028889E-3</v>
      </c>
      <c r="O80">
        <v>2.0602554685400345</v>
      </c>
      <c r="P80">
        <v>0.20873680962592511</v>
      </c>
      <c r="Q80">
        <v>1.2304165980504798E-2</v>
      </c>
      <c r="R80">
        <v>4.7773654170523344E-2</v>
      </c>
      <c r="S80">
        <v>8.923757428873301E-5</v>
      </c>
      <c r="T80">
        <v>4.7773654170523802E-2</v>
      </c>
      <c r="U80">
        <v>4.0859375907970367E-3</v>
      </c>
      <c r="V80">
        <v>1.3965575527664451</v>
      </c>
      <c r="W80">
        <v>0.13704912401469918</v>
      </c>
      <c r="X80">
        <v>0.38672822409955804</v>
      </c>
      <c r="Y80">
        <v>5.5505806875461993E-4</v>
      </c>
      <c r="Z80">
        <v>1.4841956467135822</v>
      </c>
      <c r="AA80" s="178"/>
      <c r="AB80" s="73"/>
    </row>
    <row r="81" spans="1:28" s="56" customFormat="1" x14ac:dyDescent="0.2">
      <c r="A81" s="167">
        <v>10368</v>
      </c>
      <c r="B81" s="167" t="s">
        <v>87</v>
      </c>
      <c r="C81" s="167" t="s">
        <v>79</v>
      </c>
      <c r="D81" s="172">
        <v>44028</v>
      </c>
      <c r="E81" s="170"/>
      <c r="F81" s="192">
        <v>1.22055</v>
      </c>
      <c r="G81" s="192">
        <v>10.325699999999999</v>
      </c>
      <c r="H81" t="s">
        <v>177</v>
      </c>
      <c r="I81">
        <v>9.8693137701444805E-3</v>
      </c>
      <c r="J81">
        <v>1.103371168411883</v>
      </c>
      <c r="K81">
        <v>7.1707910787862199E-3</v>
      </c>
      <c r="L81">
        <v>7.5503738873402837E-3</v>
      </c>
      <c r="M81">
        <v>3.0136234768004413</v>
      </c>
      <c r="N81">
        <v>1.3236749635754316E-2</v>
      </c>
      <c r="O81">
        <v>2.3036670773305947</v>
      </c>
      <c r="P81">
        <v>1.034577320893699</v>
      </c>
      <c r="Q81">
        <v>7.5608746871794466E-3</v>
      </c>
      <c r="R81">
        <v>0.16845400178559705</v>
      </c>
      <c r="S81">
        <v>5.4836233325689879E-5</v>
      </c>
      <c r="T81">
        <v>0.16845400178559652</v>
      </c>
      <c r="U81">
        <v>1.4541115782623237</v>
      </c>
      <c r="V81">
        <v>0.21494219014516328</v>
      </c>
      <c r="W81">
        <v>0.17881485285324958</v>
      </c>
      <c r="X81">
        <v>0.37434104973874477</v>
      </c>
      <c r="Y81">
        <v>0.26027325534649454</v>
      </c>
      <c r="Z81">
        <v>0.41965004413525264</v>
      </c>
      <c r="AA81" s="178"/>
    </row>
    <row r="82" spans="1:28" s="56" customFormat="1" ht="13.5" customHeight="1" x14ac:dyDescent="0.2">
      <c r="A82" s="56">
        <v>10653</v>
      </c>
      <c r="B82" s="56" t="s">
        <v>187</v>
      </c>
      <c r="C82" s="56" t="s">
        <v>184</v>
      </c>
      <c r="D82" s="140">
        <v>44028</v>
      </c>
      <c r="E82" s="107">
        <v>554</v>
      </c>
      <c r="F82" s="182">
        <v>0.19818</v>
      </c>
      <c r="G82" s="182">
        <v>0.10232000000000063</v>
      </c>
      <c r="H82" t="s">
        <v>178</v>
      </c>
      <c r="I82">
        <v>1.0065046481781758E-2</v>
      </c>
      <c r="J82">
        <v>0.23166573449441269</v>
      </c>
      <c r="K82">
        <v>7.1710254438132831E-3</v>
      </c>
      <c r="L82">
        <v>5.1570096735908321E-3</v>
      </c>
      <c r="M82">
        <v>1.6922275580583106</v>
      </c>
      <c r="N82">
        <v>6.6508394503465495E-3</v>
      </c>
      <c r="O82">
        <v>1.8154930630252228</v>
      </c>
      <c r="P82">
        <v>0.21729405716488082</v>
      </c>
      <c r="Q82">
        <v>1.0792317639920649E-2</v>
      </c>
      <c r="R82">
        <v>5.2347145784965736E-2</v>
      </c>
      <c r="S82">
        <v>7.8272696310011141E-5</v>
      </c>
      <c r="T82">
        <v>5.2347145784965257E-2</v>
      </c>
      <c r="U82">
        <v>0.37692193337494773</v>
      </c>
      <c r="V82">
        <v>0.25913316266188824</v>
      </c>
      <c r="W82">
        <v>1.4389821306259667E-3</v>
      </c>
      <c r="X82">
        <v>0.1562713996882982</v>
      </c>
      <c r="Y82">
        <v>5.4260133279769411E-4</v>
      </c>
      <c r="Z82">
        <v>0.16617742292332782</v>
      </c>
      <c r="AA82" s="178"/>
      <c r="AB82" s="73"/>
    </row>
    <row r="83" spans="1:28" s="56" customFormat="1" x14ac:dyDescent="0.2">
      <c r="A83" s="167">
        <v>10368</v>
      </c>
      <c r="B83" s="167" t="s">
        <v>87</v>
      </c>
      <c r="C83" s="167" t="s">
        <v>79</v>
      </c>
      <c r="D83" s="172">
        <v>44028</v>
      </c>
      <c r="E83" s="170"/>
      <c r="F83" s="192">
        <v>1.22055</v>
      </c>
      <c r="G83" s="192">
        <v>10.325699999999999</v>
      </c>
      <c r="H83" t="s">
        <v>179</v>
      </c>
      <c r="I83">
        <v>9.8431088111251303E-3</v>
      </c>
      <c r="J83">
        <v>0.99168468998108039</v>
      </c>
      <c r="K83">
        <v>7.1676494434646919E-3</v>
      </c>
      <c r="L83">
        <v>8.179518898116021E-3</v>
      </c>
      <c r="M83">
        <v>3.0136189820523471</v>
      </c>
      <c r="N83">
        <v>1.9243408404171006E-2</v>
      </c>
      <c r="O83">
        <v>2.3179762019297487</v>
      </c>
      <c r="P83">
        <v>0.98982415875390872</v>
      </c>
      <c r="Q83">
        <v>7.5627183845834844E-3</v>
      </c>
      <c r="R83">
        <v>0.15749407223248951</v>
      </c>
      <c r="S83">
        <v>5.484960498243763E-5</v>
      </c>
      <c r="T83">
        <v>0.15749407223249037</v>
      </c>
      <c r="U83">
        <v>1.4568950761274393</v>
      </c>
      <c r="V83">
        <v>0.25843802889421513</v>
      </c>
      <c r="W83">
        <v>0.17874381815121276</v>
      </c>
      <c r="X83">
        <v>0.5685556039911287</v>
      </c>
      <c r="Y83">
        <v>0.26104657377921076</v>
      </c>
      <c r="Z83">
        <v>0.51427944147373161</v>
      </c>
      <c r="AA83" s="178"/>
    </row>
    <row r="84" spans="1:28" s="56" customFormat="1" x14ac:dyDescent="0.2">
      <c r="A84" s="56">
        <v>10654</v>
      </c>
      <c r="B84" s="56" t="s">
        <v>188</v>
      </c>
      <c r="C84" s="56" t="s">
        <v>184</v>
      </c>
      <c r="D84" s="140">
        <v>44028</v>
      </c>
      <c r="E84" s="107">
        <v>468</v>
      </c>
      <c r="F84" s="182">
        <v>0.16994000000000001</v>
      </c>
      <c r="G84" s="182">
        <v>0.10034000000000098</v>
      </c>
      <c r="H84" t="s">
        <v>180</v>
      </c>
      <c r="I84">
        <v>1.0063256260383058E-2</v>
      </c>
      <c r="J84">
        <v>0.2115882439249957</v>
      </c>
      <c r="K84">
        <v>7.1656456857304611E-3</v>
      </c>
      <c r="L84">
        <v>5.9892919779837295E-3</v>
      </c>
      <c r="M84">
        <v>0.82639479497502999</v>
      </c>
      <c r="N84">
        <v>5.1467024269164262E-3</v>
      </c>
      <c r="O84">
        <v>0.88759391548371569</v>
      </c>
      <c r="P84">
        <v>0.23955278594667131</v>
      </c>
      <c r="Q84">
        <v>1.0804650311279453E-2</v>
      </c>
      <c r="R84">
        <v>8.4903044326854291E-2</v>
      </c>
      <c r="S84">
        <v>7.8362140623287137E-5</v>
      </c>
      <c r="T84">
        <v>8.4903044326853722E-2</v>
      </c>
      <c r="U84">
        <v>0.15619086601453377</v>
      </c>
      <c r="V84">
        <v>0.26589189977515693</v>
      </c>
      <c r="W84">
        <v>2.8690242104996797E-3</v>
      </c>
      <c r="X84">
        <v>0.15574147738750646</v>
      </c>
      <c r="Y84">
        <v>4.4790649750826628E-4</v>
      </c>
      <c r="Z84">
        <v>0.24389615922292407</v>
      </c>
      <c r="AA84" s="178"/>
    </row>
    <row r="85" spans="1:28" s="56" customFormat="1" x14ac:dyDescent="0.2">
      <c r="A85" s="167">
        <v>10368</v>
      </c>
      <c r="B85" s="167" t="s">
        <v>87</v>
      </c>
      <c r="C85" s="167" t="s">
        <v>79</v>
      </c>
      <c r="D85" s="172">
        <v>44028</v>
      </c>
      <c r="E85" s="170"/>
      <c r="F85" s="192">
        <v>1.22055</v>
      </c>
      <c r="G85" s="192">
        <v>10.325699999999999</v>
      </c>
      <c r="H85" t="s">
        <v>181</v>
      </c>
      <c r="I85">
        <v>9.9201666425912417E-3</v>
      </c>
      <c r="J85">
        <v>0.9539284321106527</v>
      </c>
      <c r="K85">
        <v>7.166459088649187E-3</v>
      </c>
      <c r="L85">
        <v>6.6192574395575448E-3</v>
      </c>
      <c r="M85">
        <v>3.0133361390427367</v>
      </c>
      <c r="N85">
        <v>1.2677463995897795E-2</v>
      </c>
      <c r="O85">
        <v>2.2982247190919738</v>
      </c>
      <c r="P85">
        <v>0.94397453997813963</v>
      </c>
      <c r="Q85">
        <v>7.5534779518858534E-3</v>
      </c>
      <c r="R85">
        <v>0.18427626261231289</v>
      </c>
      <c r="S85">
        <v>5.4782587534800683E-5</v>
      </c>
      <c r="T85">
        <v>0.18427626261231334</v>
      </c>
      <c r="U85">
        <v>1.4558326126742529</v>
      </c>
      <c r="V85">
        <v>0.27620652178657379</v>
      </c>
      <c r="W85">
        <v>0.17944015417832779</v>
      </c>
      <c r="X85">
        <v>0.64018378205462545</v>
      </c>
      <c r="Y85">
        <v>0.26105493332991714</v>
      </c>
      <c r="Z85">
        <v>0.52120330869861764</v>
      </c>
      <c r="AA85" s="178"/>
    </row>
    <row r="86" spans="1:28" s="56" customFormat="1" ht="13.5" customHeight="1" x14ac:dyDescent="0.2">
      <c r="A86" s="56">
        <v>10655</v>
      </c>
      <c r="B86" s="56" t="s">
        <v>189</v>
      </c>
      <c r="C86" s="56" t="s">
        <v>184</v>
      </c>
      <c r="D86" s="140">
        <v>44028</v>
      </c>
      <c r="E86" s="107">
        <v>470</v>
      </c>
      <c r="F86" s="182">
        <v>0.15636</v>
      </c>
      <c r="G86" s="182">
        <v>0.10069000000000017</v>
      </c>
      <c r="H86" t="s">
        <v>182</v>
      </c>
      <c r="I86">
        <v>1.0065327189009725E-2</v>
      </c>
      <c r="J86">
        <v>0.23903198839934289</v>
      </c>
      <c r="K86">
        <v>7.1603879749588184E-3</v>
      </c>
      <c r="L86">
        <v>5.2277393314559316E-3</v>
      </c>
      <c r="M86">
        <v>1.0779532656415167</v>
      </c>
      <c r="N86">
        <v>5.3444001329943126E-3</v>
      </c>
      <c r="O86">
        <v>1.1579058139816192</v>
      </c>
      <c r="P86">
        <v>0.25544867015051154</v>
      </c>
      <c r="Q86">
        <v>1.0820273356523989E-2</v>
      </c>
      <c r="R86">
        <v>9.9353315454082478E-2</v>
      </c>
      <c r="S86">
        <v>7.8475448803852504E-5</v>
      </c>
      <c r="T86">
        <v>9.9353315454082006E-2</v>
      </c>
      <c r="U86">
        <v>0.20486941206368206</v>
      </c>
      <c r="V86">
        <v>0.24543895964424808</v>
      </c>
      <c r="W86">
        <v>2.7266236955519546E-3</v>
      </c>
      <c r="X86">
        <v>0.14231579293937557</v>
      </c>
      <c r="Y86">
        <v>5.584212480153882E-4</v>
      </c>
      <c r="Z86">
        <v>0.18473179799088457</v>
      </c>
      <c r="AA86" s="178"/>
      <c r="AB86" s="73"/>
    </row>
    <row r="87" spans="1:28" s="56" customFormat="1" x14ac:dyDescent="0.2">
      <c r="A87" s="167">
        <v>10368</v>
      </c>
      <c r="B87" s="167" t="s">
        <v>87</v>
      </c>
      <c r="C87" s="167" t="s">
        <v>79</v>
      </c>
      <c r="D87" s="172">
        <v>44028</v>
      </c>
      <c r="E87" s="170"/>
      <c r="F87" s="192">
        <v>1.22055</v>
      </c>
      <c r="G87" s="192">
        <v>10.325699999999999</v>
      </c>
      <c r="H87" t="s">
        <v>181</v>
      </c>
      <c r="I87">
        <v>9.9201666425912417E-3</v>
      </c>
      <c r="J87">
        <v>0.9539284321106527</v>
      </c>
      <c r="K87">
        <v>7.166459088649187E-3</v>
      </c>
      <c r="L87">
        <v>6.6192574395575448E-3</v>
      </c>
      <c r="M87">
        <v>3.0133361390427367</v>
      </c>
      <c r="N87">
        <v>1.2677463995897795E-2</v>
      </c>
      <c r="O87">
        <v>2.2982247190919738</v>
      </c>
      <c r="P87">
        <v>0.94397453997813963</v>
      </c>
      <c r="Q87">
        <v>7.5534779518858534E-3</v>
      </c>
      <c r="R87">
        <v>0.18427626261231289</v>
      </c>
      <c r="S87">
        <v>5.4782587534800683E-5</v>
      </c>
      <c r="T87">
        <v>0.18427626261231334</v>
      </c>
      <c r="U87">
        <v>1.4558326126742529</v>
      </c>
      <c r="V87">
        <v>0.27620652178657379</v>
      </c>
      <c r="W87">
        <v>0.17944015417832779</v>
      </c>
      <c r="X87">
        <v>0.64018378205462545</v>
      </c>
      <c r="Y87">
        <v>0.26105493332991714</v>
      </c>
      <c r="Z87">
        <v>0.52120330869861764</v>
      </c>
      <c r="AA87" s="178"/>
    </row>
    <row r="88" spans="1:28" s="56" customFormat="1" ht="13.5" customHeight="1" x14ac:dyDescent="0.2">
      <c r="D88" s="140"/>
      <c r="E88" s="107"/>
      <c r="F88" s="182"/>
      <c r="G88" s="182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9"/>
      <c r="S88" s="180"/>
      <c r="T88" s="178"/>
      <c r="U88" s="178"/>
      <c r="V88" s="178"/>
      <c r="W88" s="178"/>
      <c r="X88" s="178"/>
      <c r="Y88" s="178"/>
      <c r="Z88" s="178"/>
      <c r="AA88" s="178"/>
      <c r="AB88" s="73"/>
    </row>
    <row r="89" spans="1:28" s="56" customFormat="1" x14ac:dyDescent="0.2">
      <c r="A89" s="167">
        <v>10368</v>
      </c>
      <c r="B89" s="167" t="s">
        <v>87</v>
      </c>
      <c r="C89" s="167" t="s">
        <v>79</v>
      </c>
      <c r="D89" s="172">
        <v>44029</v>
      </c>
      <c r="E89" s="170"/>
      <c r="F89" s="192">
        <v>1.22055</v>
      </c>
      <c r="G89" s="192">
        <v>10.325699999999999</v>
      </c>
      <c r="H89" t="s">
        <v>197</v>
      </c>
      <c r="I89">
        <v>1.0075847936020323E-2</v>
      </c>
      <c r="J89">
        <v>1.1904212148141573</v>
      </c>
      <c r="K89">
        <v>7.1711992089285963E-3</v>
      </c>
      <c r="L89">
        <v>8.1438611831545944E-3</v>
      </c>
      <c r="M89">
        <v>3.0141128680759794</v>
      </c>
      <c r="N89">
        <v>2.4029408838807532E-2</v>
      </c>
      <c r="O89">
        <v>2.2702881375906698</v>
      </c>
      <c r="P89">
        <v>1.2374054005050719</v>
      </c>
      <c r="Q89">
        <v>7.5734477625254756E-3</v>
      </c>
      <c r="R89">
        <v>0.23209140633824837</v>
      </c>
      <c r="S89">
        <v>5.4927421200350102E-5</v>
      </c>
      <c r="T89">
        <v>0.23209140633824826</v>
      </c>
      <c r="U89">
        <v>1.463868739695668</v>
      </c>
      <c r="V89">
        <v>0.31984457987873488</v>
      </c>
      <c r="W89">
        <v>0.17989743318445409</v>
      </c>
      <c r="X89">
        <v>0.59557398109672566</v>
      </c>
      <c r="Y89">
        <v>0.26359792027425988</v>
      </c>
      <c r="Z89">
        <v>0.60379940521604647</v>
      </c>
      <c r="AA89" s="178"/>
    </row>
    <row r="90" spans="1:28" s="56" customFormat="1" x14ac:dyDescent="0.2">
      <c r="A90" s="56">
        <v>10635</v>
      </c>
      <c r="B90" s="56" t="s">
        <v>190</v>
      </c>
      <c r="C90" s="56" t="s">
        <v>184</v>
      </c>
      <c r="D90" s="181">
        <v>44029</v>
      </c>
      <c r="E90" s="107">
        <v>124</v>
      </c>
      <c r="F90" s="56">
        <v>0.11736000000000001</v>
      </c>
      <c r="G90" s="56">
        <v>0.10091999999999857</v>
      </c>
      <c r="H90" t="s">
        <v>198</v>
      </c>
      <c r="I90">
        <v>1.0072727852546448E-2</v>
      </c>
      <c r="J90">
        <v>0.22781805215692097</v>
      </c>
      <c r="K90">
        <v>7.144299859790538E-3</v>
      </c>
      <c r="L90">
        <v>1.3017636191754675E-2</v>
      </c>
      <c r="M90">
        <v>0.43704041083557199</v>
      </c>
      <c r="N90">
        <v>7.5312643517619791E-3</v>
      </c>
      <c r="O90">
        <v>0.33591514500080077</v>
      </c>
      <c r="P90">
        <v>0.3094944434678909</v>
      </c>
      <c r="Q90">
        <v>7.7414605224640429E-3</v>
      </c>
      <c r="R90">
        <v>0.28104072076211373</v>
      </c>
      <c r="S90">
        <v>5.6145955733306588E-5</v>
      </c>
      <c r="T90">
        <v>0.28104072076211339</v>
      </c>
      <c r="U90">
        <v>5.2624814393461769E-2</v>
      </c>
      <c r="V90">
        <v>0.55046988993978063</v>
      </c>
      <c r="W90">
        <v>0.15001438020275337</v>
      </c>
      <c r="X90">
        <v>0.24657928067185828</v>
      </c>
      <c r="Y90">
        <v>7.8622191754494312E-3</v>
      </c>
      <c r="Z90">
        <v>0.58725594761509015</v>
      </c>
      <c r="AA90" s="178"/>
    </row>
    <row r="91" spans="1:28" s="56" customFormat="1" ht="13.5" customHeight="1" x14ac:dyDescent="0.2">
      <c r="A91" s="167">
        <v>10368</v>
      </c>
      <c r="B91" s="167" t="s">
        <v>87</v>
      </c>
      <c r="C91" s="167" t="s">
        <v>79</v>
      </c>
      <c r="D91" s="172">
        <v>44029</v>
      </c>
      <c r="E91" s="170"/>
      <c r="F91" s="192">
        <v>1.22055</v>
      </c>
      <c r="G91" s="192">
        <v>10.325699999999999</v>
      </c>
      <c r="H91" t="s">
        <v>199</v>
      </c>
      <c r="I91">
        <v>9.9852087488454394E-3</v>
      </c>
      <c r="J91">
        <v>1.2271527426830233</v>
      </c>
      <c r="K91">
        <v>7.1556949024697888E-3</v>
      </c>
      <c r="L91">
        <v>9.5258379711148401E-3</v>
      </c>
      <c r="M91">
        <v>3.0141059932225849</v>
      </c>
      <c r="N91">
        <v>2.0068341740228628E-2</v>
      </c>
      <c r="O91">
        <v>2.2884829065103394</v>
      </c>
      <c r="P91">
        <v>1.2450415896048688</v>
      </c>
      <c r="Q91">
        <v>7.5706756890996504E-3</v>
      </c>
      <c r="R91">
        <v>0.2430507422298131</v>
      </c>
      <c r="S91">
        <v>5.4907316374987461E-5</v>
      </c>
      <c r="T91">
        <v>0.24305074222981332</v>
      </c>
      <c r="U91">
        <v>1.4588909274764987</v>
      </c>
      <c r="V91">
        <v>0.28297364716811307</v>
      </c>
      <c r="W91">
        <v>0.17760904270596822</v>
      </c>
      <c r="X91">
        <v>0.62533093906723025</v>
      </c>
      <c r="Y91">
        <v>0.25908196327968058</v>
      </c>
      <c r="Z91">
        <v>0.60207880320689</v>
      </c>
      <c r="AA91" s="72"/>
      <c r="AB91" s="73"/>
    </row>
    <row r="92" spans="1:28" s="56" customFormat="1" x14ac:dyDescent="0.2">
      <c r="A92" s="56">
        <v>10636</v>
      </c>
      <c r="B92" s="56" t="s">
        <v>191</v>
      </c>
      <c r="C92" s="142" t="s">
        <v>184</v>
      </c>
      <c r="D92" s="181">
        <v>44029</v>
      </c>
      <c r="E92" s="107">
        <v>104</v>
      </c>
      <c r="F92" s="56">
        <v>0.12317</v>
      </c>
      <c r="G92" s="56">
        <v>0.10013000000000005</v>
      </c>
      <c r="H92" t="s">
        <v>200</v>
      </c>
      <c r="I92">
        <v>1.0072281331961983E-2</v>
      </c>
      <c r="J92">
        <v>0.23803952894384867</v>
      </c>
      <c r="K92">
        <v>7.1410018843248886E-3</v>
      </c>
      <c r="L92">
        <v>9.0523218879661905E-3</v>
      </c>
      <c r="M92">
        <v>0.38426707283215433</v>
      </c>
      <c r="N92">
        <v>8.7262255711063504E-3</v>
      </c>
      <c r="O92">
        <v>0.29589213107710444</v>
      </c>
      <c r="P92">
        <v>0.38576374988059192</v>
      </c>
      <c r="Q92">
        <v>7.7487547764603275E-3</v>
      </c>
      <c r="R92">
        <v>0.25244184640899281</v>
      </c>
      <c r="S92">
        <v>5.619885826517307E-5</v>
      </c>
      <c r="T92">
        <v>0.25244184640899286</v>
      </c>
      <c r="U92">
        <v>3.422190608053427E-2</v>
      </c>
      <c r="V92">
        <v>0.6119509097043565</v>
      </c>
      <c r="W92">
        <v>0.13048085757390135</v>
      </c>
      <c r="X92">
        <v>0.22878859057732143</v>
      </c>
      <c r="Y92">
        <v>4.467348141432864E-3</v>
      </c>
      <c r="Z92">
        <v>0.62569723780889375</v>
      </c>
      <c r="AA92" s="73"/>
    </row>
    <row r="93" spans="1:28" s="56" customFormat="1" x14ac:dyDescent="0.2">
      <c r="A93" s="167">
        <v>10368</v>
      </c>
      <c r="B93" s="167" t="s">
        <v>87</v>
      </c>
      <c r="C93" s="167" t="s">
        <v>79</v>
      </c>
      <c r="D93" s="172">
        <v>44029</v>
      </c>
      <c r="E93" s="170"/>
      <c r="F93" s="192">
        <v>1.22055</v>
      </c>
      <c r="G93" s="192">
        <v>10.325699999999999</v>
      </c>
      <c r="H93" t="s">
        <v>201</v>
      </c>
      <c r="I93">
        <v>9.806841903600181E-3</v>
      </c>
      <c r="J93">
        <v>1.4883805294030761</v>
      </c>
      <c r="K93">
        <v>7.1544785196019324E-3</v>
      </c>
      <c r="L93">
        <v>6.3510651177013551E-3</v>
      </c>
      <c r="M93">
        <v>3.0135598971249773</v>
      </c>
      <c r="N93">
        <v>2.0037419901016637E-2</v>
      </c>
      <c r="O93">
        <v>2.332082817803308</v>
      </c>
      <c r="P93">
        <v>1.5145985196430227</v>
      </c>
      <c r="Q93">
        <v>7.5687721947981608E-3</v>
      </c>
      <c r="R93">
        <v>0.19686385639924425</v>
      </c>
      <c r="S93">
        <v>5.4893511033414049E-5</v>
      </c>
      <c r="T93">
        <v>0.19686385639924317</v>
      </c>
      <c r="U93">
        <v>1.4644353563262282</v>
      </c>
      <c r="V93">
        <v>0.36558842928075197</v>
      </c>
      <c r="W93">
        <v>0.17787010571706302</v>
      </c>
      <c r="X93">
        <v>0.60525422268219209</v>
      </c>
      <c r="Y93">
        <v>0.26002605508870263</v>
      </c>
      <c r="Z93">
        <v>0.70851372750066999</v>
      </c>
      <c r="AA93" s="109"/>
      <c r="AB93" s="73"/>
    </row>
    <row r="94" spans="1:28" s="56" customFormat="1" x14ac:dyDescent="0.2">
      <c r="A94" s="56">
        <v>10637</v>
      </c>
      <c r="B94" s="56" t="s">
        <v>192</v>
      </c>
      <c r="C94" s="142" t="s">
        <v>184</v>
      </c>
      <c r="D94" s="181">
        <v>44029</v>
      </c>
      <c r="E94" s="107">
        <v>62</v>
      </c>
      <c r="F94" s="56">
        <v>7.2870000000000004E-2</v>
      </c>
      <c r="G94" s="56">
        <v>9.5570000000000377E-2</v>
      </c>
      <c r="H94" t="s">
        <v>202</v>
      </c>
      <c r="I94">
        <v>1.0072768738180644E-2</v>
      </c>
      <c r="J94">
        <v>0.20461157620772136</v>
      </c>
      <c r="K94">
        <v>7.1445420539609479E-3</v>
      </c>
      <c r="L94">
        <v>8.5391295117109925E-3</v>
      </c>
      <c r="M94">
        <v>0.38218386456390308</v>
      </c>
      <c r="N94">
        <v>6.9783876841506528E-3</v>
      </c>
      <c r="O94">
        <v>0.29176331028101049</v>
      </c>
      <c r="P94">
        <v>0.36314555738721921</v>
      </c>
      <c r="Q94">
        <v>7.6866881499011875E-3</v>
      </c>
      <c r="R94">
        <v>0.25518138653086397</v>
      </c>
      <c r="S94">
        <v>5.5748711932036966E-5</v>
      </c>
      <c r="T94">
        <v>0.25518138653086403</v>
      </c>
      <c r="U94">
        <v>5.5430462594355599E-2</v>
      </c>
      <c r="V94">
        <v>0.43357280222614725</v>
      </c>
      <c r="W94">
        <v>0.11298332040554797</v>
      </c>
      <c r="X94">
        <v>0.25148512299941184</v>
      </c>
      <c r="Y94">
        <v>6.2479804090955328E-3</v>
      </c>
      <c r="Z94">
        <v>0.40972214456455636</v>
      </c>
      <c r="AA94" s="73"/>
    </row>
    <row r="95" spans="1:28" s="56" customFormat="1" ht="13.5" customHeight="1" x14ac:dyDescent="0.2">
      <c r="A95" s="167">
        <v>10368</v>
      </c>
      <c r="B95" s="167" t="s">
        <v>87</v>
      </c>
      <c r="C95" s="167" t="s">
        <v>79</v>
      </c>
      <c r="D95" s="172">
        <v>44029</v>
      </c>
      <c r="E95" s="170"/>
      <c r="F95" s="192">
        <v>1.22055</v>
      </c>
      <c r="G95" s="192">
        <v>10.325699999999999</v>
      </c>
      <c r="H95" t="s">
        <v>203</v>
      </c>
      <c r="I95">
        <v>9.7147192278768061E-3</v>
      </c>
      <c r="J95">
        <v>1.548024029555837</v>
      </c>
      <c r="K95">
        <v>7.1518620575858494E-3</v>
      </c>
      <c r="L95">
        <v>7.3006227458944266E-3</v>
      </c>
      <c r="M95">
        <v>3.0139329717822032</v>
      </c>
      <c r="N95">
        <v>1.7891372753431219E-2</v>
      </c>
      <c r="O95">
        <v>2.360485544159757</v>
      </c>
      <c r="P95">
        <v>1.4198789238493355</v>
      </c>
      <c r="Q95">
        <v>7.5635042323201436E-3</v>
      </c>
      <c r="R95">
        <v>0.25124547726384777</v>
      </c>
      <c r="S95">
        <v>5.4855304446008845E-5</v>
      </c>
      <c r="T95">
        <v>0.25124547726384866</v>
      </c>
      <c r="U95">
        <v>1.4609911387943544</v>
      </c>
      <c r="V95">
        <v>0.34589865727469771</v>
      </c>
      <c r="W95">
        <v>0.17914431820026377</v>
      </c>
      <c r="X95">
        <v>0.57782924579830053</v>
      </c>
      <c r="Y95">
        <v>0.26195659108039349</v>
      </c>
      <c r="Z95">
        <v>0.58789644745962755</v>
      </c>
      <c r="AA95" s="72"/>
      <c r="AB95" s="73"/>
    </row>
    <row r="96" spans="1:28" s="56" customFormat="1" x14ac:dyDescent="0.2">
      <c r="A96" s="58">
        <v>10638</v>
      </c>
      <c r="B96" s="56" t="s">
        <v>193</v>
      </c>
      <c r="C96" s="142" t="s">
        <v>184</v>
      </c>
      <c r="D96" s="181">
        <v>44029</v>
      </c>
      <c r="E96" s="107">
        <v>4</v>
      </c>
      <c r="F96" s="58">
        <v>0.10131999999999999</v>
      </c>
      <c r="G96" s="58">
        <v>9.8699999999999122E-2</v>
      </c>
      <c r="H96" t="s">
        <v>204</v>
      </c>
      <c r="I96">
        <v>1.008660445110646E-2</v>
      </c>
      <c r="J96">
        <v>0.22933535741919495</v>
      </c>
      <c r="K96">
        <v>7.1385719626910447E-3</v>
      </c>
      <c r="L96">
        <v>1.0572706984486259E-2</v>
      </c>
      <c r="M96">
        <v>0.39726794508610291</v>
      </c>
      <c r="N96">
        <v>8.5289159870366553E-3</v>
      </c>
      <c r="O96">
        <v>0.30284741737054494</v>
      </c>
      <c r="P96">
        <v>0.44307020374557843</v>
      </c>
      <c r="Q96">
        <v>7.6917626566749813E-3</v>
      </c>
      <c r="R96">
        <v>0.32652179455853914</v>
      </c>
      <c r="S96">
        <v>5.5785515456625478E-5</v>
      </c>
      <c r="T96">
        <v>0.32652179455853952</v>
      </c>
      <c r="U96">
        <v>4.3649844477132979E-2</v>
      </c>
      <c r="V96">
        <v>0.5374818646484415</v>
      </c>
      <c r="W96">
        <v>5.7923671192530814E-2</v>
      </c>
      <c r="X96">
        <v>0.26681080890468084</v>
      </c>
      <c r="Y96">
        <v>2.5323082940005739E-3</v>
      </c>
      <c r="Z96">
        <v>0.58644137731640356</v>
      </c>
      <c r="AA96" s="73"/>
    </row>
    <row r="97" spans="1:28" s="56" customFormat="1" x14ac:dyDescent="0.2">
      <c r="A97" s="167">
        <v>10368</v>
      </c>
      <c r="B97" s="167" t="s">
        <v>87</v>
      </c>
      <c r="C97" s="167" t="s">
        <v>79</v>
      </c>
      <c r="D97" s="172">
        <v>44029</v>
      </c>
      <c r="E97" s="170"/>
      <c r="F97" s="192">
        <v>1.22055</v>
      </c>
      <c r="G97" s="192">
        <v>10.325699999999999</v>
      </c>
      <c r="H97" t="s">
        <v>205</v>
      </c>
      <c r="I97">
        <v>9.8890149357417963E-3</v>
      </c>
      <c r="J97">
        <v>0.4927643548324398</v>
      </c>
      <c r="K97">
        <v>7.1502236118553822E-3</v>
      </c>
      <c r="L97">
        <v>3.5586716729428575E-3</v>
      </c>
      <c r="M97">
        <v>3.0135856924971516</v>
      </c>
      <c r="N97">
        <v>1.2677870573854316E-2</v>
      </c>
      <c r="O97">
        <v>2.3062550838354179</v>
      </c>
      <c r="P97">
        <v>0.48762698199960197</v>
      </c>
      <c r="Q97">
        <v>7.5660615011055388E-3</v>
      </c>
      <c r="R97">
        <v>7.2387152795078416E-2</v>
      </c>
      <c r="S97">
        <v>5.487385137260056E-5</v>
      </c>
      <c r="T97">
        <v>7.2387152795079499E-2</v>
      </c>
      <c r="U97">
        <v>1.4630913463350403</v>
      </c>
      <c r="V97">
        <v>0.20195300854004686</v>
      </c>
      <c r="W97">
        <v>0.18123279249867824</v>
      </c>
      <c r="X97">
        <v>0.28610632664042279</v>
      </c>
      <c r="Y97">
        <v>0.26503381039057278</v>
      </c>
      <c r="Z97">
        <v>0.25484390367817744</v>
      </c>
      <c r="AA97" s="109"/>
      <c r="AB97" s="73"/>
    </row>
    <row r="98" spans="1:28" s="56" customFormat="1" x14ac:dyDescent="0.2">
      <c r="A98" s="58">
        <v>10656</v>
      </c>
      <c r="B98" s="56" t="s">
        <v>194</v>
      </c>
      <c r="C98" s="142" t="s">
        <v>195</v>
      </c>
      <c r="D98" s="181">
        <v>44029</v>
      </c>
      <c r="E98" s="194"/>
      <c r="F98" s="142">
        <v>0.31841000000000003</v>
      </c>
      <c r="G98" s="142">
        <v>0.10007999999999839</v>
      </c>
      <c r="H98" t="s">
        <v>206</v>
      </c>
      <c r="I98">
        <v>9.1605374167607178E-3</v>
      </c>
      <c r="J98">
        <v>1.5385506571557115</v>
      </c>
      <c r="K98">
        <v>7.1443013465999758E-3</v>
      </c>
      <c r="L98">
        <v>3.9458263965746337E-3</v>
      </c>
      <c r="M98">
        <v>18.884568084192928</v>
      </c>
      <c r="N98">
        <v>1.3494749407849557E-2</v>
      </c>
      <c r="O98">
        <v>15.459849063928338</v>
      </c>
      <c r="P98">
        <v>1.5299534172668918</v>
      </c>
      <c r="Q98">
        <v>7.4864936663076448E-3</v>
      </c>
      <c r="R98">
        <v>5.9218553893041259E-2</v>
      </c>
      <c r="S98">
        <v>5.4296775235947258E-5</v>
      </c>
      <c r="T98">
        <v>5.9218553893039767E-2</v>
      </c>
      <c r="U98">
        <v>18.342356764716691</v>
      </c>
      <c r="V98">
        <v>0.44177938144549389</v>
      </c>
      <c r="W98">
        <v>7.0074193532132781E-6</v>
      </c>
      <c r="X98">
        <v>0.45918581644336082</v>
      </c>
      <c r="Y98">
        <v>1.2845467531579711E-4</v>
      </c>
      <c r="Z98">
        <v>9.2368115761020497E-2</v>
      </c>
      <c r="AA98" s="109"/>
      <c r="AB98" s="73"/>
    </row>
    <row r="99" spans="1:28" s="56" customFormat="1" ht="13.5" customHeight="1" x14ac:dyDescent="0.2">
      <c r="A99" s="167">
        <v>10368</v>
      </c>
      <c r="B99" s="167" t="s">
        <v>87</v>
      </c>
      <c r="C99" s="167" t="s">
        <v>79</v>
      </c>
      <c r="D99" s="172">
        <v>44029</v>
      </c>
      <c r="E99" s="170"/>
      <c r="F99" s="192">
        <v>1.22055</v>
      </c>
      <c r="G99" s="192">
        <v>10.325699999999999</v>
      </c>
      <c r="H99" t="s">
        <v>207</v>
      </c>
      <c r="I99">
        <v>9.9422138533372759E-3</v>
      </c>
      <c r="J99">
        <v>0.43585831660327173</v>
      </c>
      <c r="K99">
        <v>7.1532053136173571E-3</v>
      </c>
      <c r="L99">
        <v>3.3104352517887127E-3</v>
      </c>
      <c r="M99">
        <v>3.0134344345896795</v>
      </c>
      <c r="N99">
        <v>1.088934034401999E-2</v>
      </c>
      <c r="O99">
        <v>2.2926087971590237</v>
      </c>
      <c r="P99">
        <v>0.41030868694422246</v>
      </c>
      <c r="Q99">
        <v>7.5631349647863923E-3</v>
      </c>
      <c r="R99">
        <v>0.11859291070590468</v>
      </c>
      <c r="S99">
        <v>5.4852626284886178E-5</v>
      </c>
      <c r="T99">
        <v>0.11859291070590479</v>
      </c>
      <c r="U99">
        <v>1.4586821643778098</v>
      </c>
      <c r="V99">
        <v>0.23285996503795595</v>
      </c>
      <c r="W99">
        <v>0.18277521500289443</v>
      </c>
      <c r="X99">
        <v>0.48069712787792579</v>
      </c>
      <c r="Y99">
        <v>0.26647330175341694</v>
      </c>
      <c r="Z99">
        <v>0.42113647019525519</v>
      </c>
      <c r="AA99" s="72"/>
      <c r="AB99" s="73"/>
    </row>
    <row r="100" spans="1:28" s="56" customFormat="1" x14ac:dyDescent="0.2">
      <c r="A100" s="56">
        <v>10657</v>
      </c>
      <c r="B100" s="56" t="s">
        <v>196</v>
      </c>
      <c r="C100" s="142" t="s">
        <v>195</v>
      </c>
      <c r="D100" s="181">
        <v>44029</v>
      </c>
      <c r="E100" s="107"/>
      <c r="F100" s="56">
        <v>0.24385999999999999</v>
      </c>
      <c r="G100" s="56">
        <v>0.10156999999999883</v>
      </c>
      <c r="H100" t="s">
        <v>208</v>
      </c>
      <c r="I100">
        <v>9.3724246675421594E-3</v>
      </c>
      <c r="J100">
        <v>1.517332930346313</v>
      </c>
      <c r="K100">
        <v>7.1464971454515231E-3</v>
      </c>
      <c r="L100">
        <v>3.4331399267775362E-3</v>
      </c>
      <c r="M100">
        <v>18.950767259110126</v>
      </c>
      <c r="N100">
        <v>2.4797009171697859E-2</v>
      </c>
      <c r="O100">
        <v>15.447920335013428</v>
      </c>
      <c r="P100">
        <v>1.5507590938435432</v>
      </c>
      <c r="Q100">
        <v>7.630441044190717E-3</v>
      </c>
      <c r="R100">
        <v>4.8843128714059068E-2</v>
      </c>
      <c r="S100">
        <v>5.5340772435583719E-5</v>
      </c>
      <c r="T100">
        <v>4.8843128714058562E-2</v>
      </c>
      <c r="U100">
        <v>27.228010674877215</v>
      </c>
      <c r="V100">
        <v>0.31735199806248565</v>
      </c>
      <c r="W100">
        <v>3.4953726648468241E-6</v>
      </c>
      <c r="X100">
        <v>0.35278624427269362</v>
      </c>
      <c r="Y100">
        <v>9.514410034617215E-5</v>
      </c>
      <c r="Z100">
        <v>9.9139272467280631E-2</v>
      </c>
      <c r="AA100" s="109"/>
      <c r="AB100" s="73"/>
    </row>
    <row r="101" spans="1:28" s="56" customFormat="1" x14ac:dyDescent="0.2">
      <c r="A101" s="167">
        <v>10368</v>
      </c>
      <c r="B101" s="167" t="s">
        <v>87</v>
      </c>
      <c r="C101" s="167" t="s">
        <v>79</v>
      </c>
      <c r="D101" s="172">
        <v>44029</v>
      </c>
      <c r="E101" s="170"/>
      <c r="F101" s="192">
        <v>1.22055</v>
      </c>
      <c r="G101" s="192">
        <v>10.325699999999999</v>
      </c>
      <c r="H101" t="s">
        <v>207</v>
      </c>
      <c r="I101">
        <v>9.9422138533372759E-3</v>
      </c>
      <c r="J101">
        <v>0.43585831660327173</v>
      </c>
      <c r="K101">
        <v>7.1532053136173571E-3</v>
      </c>
      <c r="L101">
        <v>3.3104352517887127E-3</v>
      </c>
      <c r="M101">
        <v>3.0134344345896795</v>
      </c>
      <c r="N101">
        <v>1.088934034401999E-2</v>
      </c>
      <c r="O101">
        <v>2.2926087971590237</v>
      </c>
      <c r="P101">
        <v>0.41030868694422246</v>
      </c>
      <c r="Q101">
        <v>7.5631349647863923E-3</v>
      </c>
      <c r="R101">
        <v>0.11859291070590468</v>
      </c>
      <c r="S101">
        <v>5.4852626284886178E-5</v>
      </c>
      <c r="T101">
        <v>0.11859291070590479</v>
      </c>
      <c r="U101">
        <v>1.4586821643778098</v>
      </c>
      <c r="V101">
        <v>0.23285996503795595</v>
      </c>
      <c r="W101">
        <v>0.18277521500289443</v>
      </c>
      <c r="X101">
        <v>0.48069712787792579</v>
      </c>
      <c r="Y101">
        <v>0.26647330175341694</v>
      </c>
      <c r="Z101">
        <v>0.42113647019525519</v>
      </c>
      <c r="AA101" s="73"/>
    </row>
    <row r="102" spans="1:28" s="56" customFormat="1" x14ac:dyDescent="0.2">
      <c r="D102" s="140"/>
      <c r="E102" s="107"/>
      <c r="F102" s="182"/>
      <c r="G102" s="182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  <c r="R102" s="179"/>
      <c r="S102" s="180"/>
      <c r="T102" s="178"/>
      <c r="U102" s="178"/>
      <c r="V102" s="178"/>
      <c r="W102" s="178"/>
      <c r="X102" s="178"/>
      <c r="Y102" s="178"/>
      <c r="Z102" s="178"/>
      <c r="AA102" s="73"/>
    </row>
    <row r="103" spans="1:28" s="56" customFormat="1" ht="13.5" customHeight="1" x14ac:dyDescent="0.2">
      <c r="A103" s="167">
        <v>10368</v>
      </c>
      <c r="B103" s="167" t="s">
        <v>87</v>
      </c>
      <c r="C103" s="167" t="s">
        <v>79</v>
      </c>
      <c r="D103" s="172">
        <v>44032</v>
      </c>
      <c r="E103" s="170"/>
      <c r="F103" s="192">
        <v>1.22055</v>
      </c>
      <c r="G103" s="192">
        <v>10.325699999999999</v>
      </c>
      <c r="H103" t="s">
        <v>209</v>
      </c>
      <c r="I103">
        <v>9.9312101780849003E-3</v>
      </c>
      <c r="J103">
        <v>1.1203572393987071</v>
      </c>
      <c r="K103">
        <v>7.1571613523459593E-3</v>
      </c>
      <c r="L103">
        <v>8.0447198707282053E-3</v>
      </c>
      <c r="M103">
        <v>3.0140083923606906</v>
      </c>
      <c r="N103">
        <v>1.8219627854208147E-2</v>
      </c>
      <c r="O103">
        <v>2.303094245752169</v>
      </c>
      <c r="P103">
        <v>1.092236476929221</v>
      </c>
      <c r="Q103">
        <v>7.5694626172162225E-3</v>
      </c>
      <c r="R103">
        <v>0.1587209412520566</v>
      </c>
      <c r="S103">
        <v>5.4898518412371701E-5</v>
      </c>
      <c r="T103">
        <v>0.15872094125205694</v>
      </c>
      <c r="U103">
        <v>1.4579244436848615</v>
      </c>
      <c r="V103">
        <v>0.29336044489739205</v>
      </c>
      <c r="W103">
        <v>0.18181704024420178</v>
      </c>
      <c r="X103">
        <v>0.56470400381531394</v>
      </c>
      <c r="Y103">
        <v>0.26569964267166896</v>
      </c>
      <c r="Z103">
        <v>0.61340399002624202</v>
      </c>
      <c r="AA103" s="72"/>
      <c r="AB103" s="73"/>
    </row>
    <row r="104" spans="1:28" s="56" customFormat="1" x14ac:dyDescent="0.2">
      <c r="A104" s="56">
        <v>10671</v>
      </c>
      <c r="B104" s="56" t="s">
        <v>219</v>
      </c>
      <c r="C104" s="56" t="s">
        <v>184</v>
      </c>
      <c r="D104" s="140">
        <v>44032</v>
      </c>
      <c r="E104" s="107">
        <v>10</v>
      </c>
      <c r="F104" s="182">
        <v>0.22309000000000001</v>
      </c>
      <c r="G104" s="182">
        <v>0.10298000000000052</v>
      </c>
      <c r="H104" t="s">
        <v>210</v>
      </c>
      <c r="I104">
        <v>1.0016066849133799E-2</v>
      </c>
      <c r="J104">
        <v>0.39653673608595769</v>
      </c>
      <c r="K104">
        <v>7.1406978379004778E-3</v>
      </c>
      <c r="L104">
        <v>1.3943095580392839E-2</v>
      </c>
      <c r="M104">
        <v>0.463561522004865</v>
      </c>
      <c r="N104">
        <v>8.0830992710586337E-3</v>
      </c>
      <c r="O104">
        <v>0.73857976075964049</v>
      </c>
      <c r="P104">
        <v>0.43121269491196346</v>
      </c>
      <c r="Q104">
        <v>1.5937019238657143E-2</v>
      </c>
      <c r="R104">
        <v>0.12741629451139072</v>
      </c>
      <c r="S104">
        <v>1.1558531805438853E-4</v>
      </c>
      <c r="T104">
        <v>0.12741629451139011</v>
      </c>
      <c r="U104">
        <v>0.48092221822922493</v>
      </c>
      <c r="V104">
        <v>0.24798533243852236</v>
      </c>
      <c r="W104">
        <v>9.4201718045479332E-3</v>
      </c>
      <c r="X104">
        <v>0.17210372679971103</v>
      </c>
      <c r="Y104">
        <v>4.5278972730379468E-3</v>
      </c>
      <c r="Z104">
        <v>0.19446382006348684</v>
      </c>
      <c r="AA104" s="109"/>
      <c r="AB104" s="73"/>
    </row>
    <row r="105" spans="1:28" s="56" customFormat="1" x14ac:dyDescent="0.2">
      <c r="A105" s="167">
        <v>10368</v>
      </c>
      <c r="B105" s="167" t="s">
        <v>87</v>
      </c>
      <c r="C105" s="167" t="s">
        <v>79</v>
      </c>
      <c r="D105" s="172">
        <v>44032</v>
      </c>
      <c r="E105" s="170"/>
      <c r="F105" s="192">
        <v>1.22055</v>
      </c>
      <c r="G105" s="192">
        <v>10.325699999999999</v>
      </c>
      <c r="H105" t="s">
        <v>211</v>
      </c>
      <c r="I105">
        <v>9.7101169807098323E-3</v>
      </c>
      <c r="J105">
        <v>1.4927076424402326</v>
      </c>
      <c r="K105">
        <v>7.1528028195910311E-3</v>
      </c>
      <c r="L105">
        <v>6.8354468201686832E-3</v>
      </c>
      <c r="M105">
        <v>3.0138856225269466</v>
      </c>
      <c r="N105">
        <v>1.8156178770991863E-2</v>
      </c>
      <c r="O105">
        <v>2.3557137455863497</v>
      </c>
      <c r="P105">
        <v>1.5250104279253138</v>
      </c>
      <c r="Q105">
        <v>7.5681820038933558E-3</v>
      </c>
      <c r="R105">
        <v>0.20722717321214759</v>
      </c>
      <c r="S105">
        <v>5.4889230596625754E-5</v>
      </c>
      <c r="T105">
        <v>0.20722717321214659</v>
      </c>
      <c r="U105">
        <v>1.4554061166443559</v>
      </c>
      <c r="V105">
        <v>0.3123331140126458</v>
      </c>
      <c r="W105">
        <v>0.18104822684611241</v>
      </c>
      <c r="X105">
        <v>0.49046916943664759</v>
      </c>
      <c r="Y105">
        <v>0.26328886175446259</v>
      </c>
      <c r="Z105">
        <v>0.53056483835891455</v>
      </c>
    </row>
    <row r="106" spans="1:28" s="56" customFormat="1" x14ac:dyDescent="0.2">
      <c r="A106" s="56">
        <v>10672</v>
      </c>
      <c r="B106" s="56" t="s">
        <v>220</v>
      </c>
      <c r="C106" s="56" t="s">
        <v>184</v>
      </c>
      <c r="D106" s="140">
        <v>44032</v>
      </c>
      <c r="E106" s="107">
        <v>19</v>
      </c>
      <c r="F106" s="182">
        <v>0.20730999999999999</v>
      </c>
      <c r="G106" s="182">
        <v>0.10200000000000031</v>
      </c>
      <c r="H106" t="s">
        <v>212</v>
      </c>
      <c r="I106">
        <v>1.000749667041151E-2</v>
      </c>
      <c r="J106">
        <v>0.36761593774074319</v>
      </c>
      <c r="K106">
        <v>7.1335483809625575E-3</v>
      </c>
      <c r="L106">
        <v>1.2044661485234795E-2</v>
      </c>
      <c r="M106">
        <v>0.53401951631712841</v>
      </c>
      <c r="N106">
        <v>8.1598302328684084E-3</v>
      </c>
      <c r="O106">
        <v>0.91156511827486963</v>
      </c>
      <c r="P106">
        <v>0.36744719248327479</v>
      </c>
      <c r="Q106">
        <v>1.7077812478038849E-2</v>
      </c>
      <c r="R106">
        <v>0.15348284077974372</v>
      </c>
      <c r="S106">
        <v>1.2385907034354873E-4</v>
      </c>
      <c r="T106">
        <v>0.15348284077974422</v>
      </c>
      <c r="U106">
        <v>0.59983697444449902</v>
      </c>
      <c r="V106">
        <v>0.27597456300871931</v>
      </c>
      <c r="W106">
        <v>5.9072605123374221E-2</v>
      </c>
      <c r="X106">
        <v>0.25447429295205259</v>
      </c>
      <c r="Y106">
        <v>3.5451531643781051E-2</v>
      </c>
      <c r="Z106">
        <v>0.22258862049056327</v>
      </c>
    </row>
    <row r="107" spans="1:28" s="56" customFormat="1" ht="13.5" customHeight="1" x14ac:dyDescent="0.2">
      <c r="A107" s="167">
        <v>10368</v>
      </c>
      <c r="B107" s="167" t="s">
        <v>87</v>
      </c>
      <c r="C107" s="167" t="s">
        <v>79</v>
      </c>
      <c r="D107" s="172">
        <v>44032</v>
      </c>
      <c r="E107" s="170"/>
      <c r="F107" s="192">
        <v>1.22055</v>
      </c>
      <c r="G107" s="192">
        <v>10.325699999999999</v>
      </c>
      <c r="H107" t="s">
        <v>213</v>
      </c>
      <c r="I107">
        <v>9.7516541758807893E-3</v>
      </c>
      <c r="J107">
        <v>1.2457532956078294</v>
      </c>
      <c r="K107">
        <v>7.1491102922124523E-3</v>
      </c>
      <c r="L107">
        <v>8.4906756860860955E-3</v>
      </c>
      <c r="M107">
        <v>3.0137350588860188</v>
      </c>
      <c r="N107">
        <v>2.2154363785261134E-2</v>
      </c>
      <c r="O107">
        <v>2.3372160659558001</v>
      </c>
      <c r="P107">
        <v>1.1472786588276054</v>
      </c>
      <c r="Q107">
        <v>7.586651784861273E-3</v>
      </c>
      <c r="R107">
        <v>0.22956411937560295</v>
      </c>
      <c r="S107">
        <v>5.5023185100639499E-5</v>
      </c>
      <c r="T107">
        <v>0.22956411937560284</v>
      </c>
      <c r="U107">
        <v>1.4616097936622072</v>
      </c>
      <c r="V107">
        <v>0.27358684950159556</v>
      </c>
      <c r="W107">
        <v>0.18258583195225453</v>
      </c>
      <c r="X107">
        <v>0.7361427182227398</v>
      </c>
      <c r="Y107">
        <v>0.26739824344476298</v>
      </c>
      <c r="Z107">
        <v>0.70409723005446412</v>
      </c>
      <c r="AA107" s="72"/>
      <c r="AB107" s="73"/>
    </row>
    <row r="108" spans="1:28" s="56" customFormat="1" x14ac:dyDescent="0.2">
      <c r="A108" s="56">
        <v>10673</v>
      </c>
      <c r="B108" s="56" t="s">
        <v>221</v>
      </c>
      <c r="C108" s="56" t="s">
        <v>184</v>
      </c>
      <c r="D108" s="140">
        <v>44032</v>
      </c>
      <c r="E108" s="107">
        <v>61</v>
      </c>
      <c r="F108" s="182">
        <v>0.18765000000000001</v>
      </c>
      <c r="G108" s="182">
        <v>0.10094999999999921</v>
      </c>
      <c r="H108" t="s">
        <v>214</v>
      </c>
      <c r="I108">
        <v>9.9874441287357875E-3</v>
      </c>
      <c r="J108">
        <v>0.21655247327638633</v>
      </c>
      <c r="K108">
        <v>7.1425950390073068E-3</v>
      </c>
      <c r="L108">
        <v>6.8302888433735484E-3</v>
      </c>
      <c r="M108">
        <v>0.7483523842080968</v>
      </c>
      <c r="N108">
        <v>6.696746764337254E-3</v>
      </c>
      <c r="O108">
        <v>1.3621795348785</v>
      </c>
      <c r="P108">
        <v>0.21838778525474153</v>
      </c>
      <c r="Q108">
        <v>1.8170598421307107E-2</v>
      </c>
      <c r="R108">
        <v>7.1280224783654492E-2</v>
      </c>
      <c r="S108">
        <v>1.3178464343388221E-4</v>
      </c>
      <c r="T108">
        <v>7.1280224783654159E-2</v>
      </c>
      <c r="U108">
        <v>0.90342031798526379</v>
      </c>
      <c r="V108">
        <v>0.14797992159721085</v>
      </c>
      <c r="W108">
        <v>7.2300273042140428E-2</v>
      </c>
      <c r="X108">
        <v>0.17222733645723245</v>
      </c>
      <c r="Y108">
        <v>6.5315397801243361E-2</v>
      </c>
      <c r="Z108">
        <v>0.16676805547393458</v>
      </c>
      <c r="AA108" s="109"/>
      <c r="AB108" s="73"/>
    </row>
    <row r="109" spans="1:28" s="56" customFormat="1" x14ac:dyDescent="0.2">
      <c r="A109" s="167">
        <v>10368</v>
      </c>
      <c r="B109" s="167" t="s">
        <v>87</v>
      </c>
      <c r="C109" s="167" t="s">
        <v>79</v>
      </c>
      <c r="D109" s="172">
        <v>44032</v>
      </c>
      <c r="E109" s="170"/>
      <c r="F109" s="192">
        <v>1.22055</v>
      </c>
      <c r="G109" s="192">
        <v>10.325699999999999</v>
      </c>
      <c r="H109" t="s">
        <v>215</v>
      </c>
      <c r="I109">
        <v>9.8440930769565609E-3</v>
      </c>
      <c r="J109">
        <v>1.2432364755421734</v>
      </c>
      <c r="K109">
        <v>7.1479972860501633E-3</v>
      </c>
      <c r="L109">
        <v>7.3888189224980043E-3</v>
      </c>
      <c r="M109">
        <v>3.013572308929664</v>
      </c>
      <c r="N109">
        <v>1.9690841579130126E-2</v>
      </c>
      <c r="O109">
        <v>2.3192386532831599</v>
      </c>
      <c r="P109">
        <v>1.1642891477699571</v>
      </c>
      <c r="Q109">
        <v>7.5555640848097164E-3</v>
      </c>
      <c r="R109">
        <v>0.2385973509209664</v>
      </c>
      <c r="S109">
        <v>5.4797717486888801E-5</v>
      </c>
      <c r="T109">
        <v>0.23859735092096571</v>
      </c>
      <c r="U109">
        <v>1.4575940198158412</v>
      </c>
      <c r="V109">
        <v>0.30245576733637436</v>
      </c>
      <c r="W109">
        <v>0.18405071524810931</v>
      </c>
      <c r="X109">
        <v>0.74160438317067479</v>
      </c>
      <c r="Y109">
        <v>0.26793449837595146</v>
      </c>
      <c r="Z109">
        <v>0.83695123183624309</v>
      </c>
    </row>
    <row r="110" spans="1:28" s="56" customFormat="1" ht="13.5" customHeight="1" x14ac:dyDescent="0.2">
      <c r="A110" s="56">
        <v>10674</v>
      </c>
      <c r="B110" s="56" t="s">
        <v>222</v>
      </c>
      <c r="C110" s="56" t="s">
        <v>184</v>
      </c>
      <c r="D110" s="140">
        <v>44032</v>
      </c>
      <c r="E110" s="107">
        <v>175</v>
      </c>
      <c r="F110" s="182">
        <v>0.21804000000000001</v>
      </c>
      <c r="G110" s="182">
        <v>0.10032999999999959</v>
      </c>
      <c r="H110" t="s">
        <v>216</v>
      </c>
      <c r="I110">
        <v>9.989383427175114E-3</v>
      </c>
      <c r="J110">
        <v>0.29389770272274229</v>
      </c>
      <c r="K110">
        <v>7.134598496692587E-3</v>
      </c>
      <c r="L110">
        <v>5.5889786763102895E-3</v>
      </c>
      <c r="M110">
        <v>1.0445071062789193</v>
      </c>
      <c r="N110">
        <v>6.3594087924757061E-3</v>
      </c>
      <c r="O110">
        <v>1.8005558938573327</v>
      </c>
      <c r="P110">
        <v>0.30858492212014821</v>
      </c>
      <c r="Q110">
        <v>1.72142560724464E-2</v>
      </c>
      <c r="R110">
        <v>6.4476003726578468E-2</v>
      </c>
      <c r="S110">
        <v>1.2484864537134482E-4</v>
      </c>
      <c r="T110">
        <v>6.4476003726578815E-2</v>
      </c>
      <c r="U110">
        <v>1.1980713684181645</v>
      </c>
      <c r="V110">
        <v>0.19332613534323476</v>
      </c>
      <c r="W110">
        <v>0.17715178272790466</v>
      </c>
      <c r="X110">
        <v>0.32051293652618862</v>
      </c>
      <c r="Y110">
        <v>0.21230470678045346</v>
      </c>
      <c r="Z110">
        <v>0.24869479276380188</v>
      </c>
    </row>
    <row r="111" spans="1:28" s="56" customFormat="1" ht="13.5" customHeight="1" x14ac:dyDescent="0.2">
      <c r="A111" s="167">
        <v>10368</v>
      </c>
      <c r="B111" s="167" t="s">
        <v>87</v>
      </c>
      <c r="C111" s="167" t="s">
        <v>79</v>
      </c>
      <c r="D111" s="172">
        <v>44032</v>
      </c>
      <c r="E111" s="170"/>
      <c r="F111" s="192">
        <v>1.22055</v>
      </c>
      <c r="G111" s="192">
        <v>10.325699999999999</v>
      </c>
      <c r="H111" t="s">
        <v>217</v>
      </c>
      <c r="I111">
        <v>9.8267518740482937E-3</v>
      </c>
      <c r="J111">
        <v>1.7744938349890889</v>
      </c>
      <c r="K111">
        <v>7.1472195218480012E-3</v>
      </c>
      <c r="L111">
        <v>1.0627438736769686E-2</v>
      </c>
      <c r="M111">
        <v>3.0143783477361046</v>
      </c>
      <c r="N111">
        <v>2.2095624249553136E-2</v>
      </c>
      <c r="O111">
        <v>2.3284376695093343</v>
      </c>
      <c r="P111">
        <v>1.7667507634598341</v>
      </c>
      <c r="Q111">
        <v>7.5702034817233081E-3</v>
      </c>
      <c r="R111">
        <v>0.20554831972804652</v>
      </c>
      <c r="S111">
        <v>5.490389162918246E-5</v>
      </c>
      <c r="T111">
        <v>0.20554831972804652</v>
      </c>
      <c r="U111">
        <v>1.4584400049585049</v>
      </c>
      <c r="V111">
        <v>0.30837386584972254</v>
      </c>
      <c r="W111">
        <v>0.18397137745166653</v>
      </c>
      <c r="X111">
        <v>0.68997500493744446</v>
      </c>
      <c r="Y111">
        <v>0.2686517911034278</v>
      </c>
      <c r="Z111">
        <v>0.70593149766119001</v>
      </c>
      <c r="AA111" s="72"/>
      <c r="AB111" s="73"/>
    </row>
    <row r="112" spans="1:28" s="56" customFormat="1" x14ac:dyDescent="0.2">
      <c r="A112" s="56">
        <v>10675</v>
      </c>
      <c r="B112" s="56" t="s">
        <v>223</v>
      </c>
      <c r="C112" s="56" t="s">
        <v>184</v>
      </c>
      <c r="D112" s="140">
        <v>44032</v>
      </c>
      <c r="E112" s="107">
        <v>258</v>
      </c>
      <c r="F112" s="182">
        <v>0.21540000000000001</v>
      </c>
      <c r="G112" s="182">
        <v>9.9690000000000722E-2</v>
      </c>
      <c r="H112" t="s">
        <v>218</v>
      </c>
      <c r="I112">
        <v>1.0025066732501474E-2</v>
      </c>
      <c r="J112">
        <v>0.2320499948021327</v>
      </c>
      <c r="K112">
        <v>7.143438770419311E-3</v>
      </c>
      <c r="L112">
        <v>4.1803220313432563E-3</v>
      </c>
      <c r="M112">
        <v>1.0328327219899938</v>
      </c>
      <c r="N112">
        <v>4.9138979260466044E-3</v>
      </c>
      <c r="O112">
        <v>1.7787188759074393</v>
      </c>
      <c r="P112">
        <v>0.22871348760551388</v>
      </c>
      <c r="Q112">
        <v>1.7266696210060235E-2</v>
      </c>
      <c r="R112">
        <v>5.1847869489309764E-2</v>
      </c>
      <c r="S112">
        <v>1.2522897433337609E-4</v>
      </c>
      <c r="T112">
        <v>5.1847869489308966E-2</v>
      </c>
      <c r="U112">
        <v>1.19200125456283</v>
      </c>
      <c r="V112">
        <v>0.15924139657724937</v>
      </c>
      <c r="W112">
        <v>3.634489757813348E-2</v>
      </c>
      <c r="X112">
        <v>0.13606547177050696</v>
      </c>
      <c r="Y112">
        <v>4.3339469863479842E-2</v>
      </c>
      <c r="Z112">
        <v>8.5070384804881369E-2</v>
      </c>
      <c r="AA112" s="109"/>
      <c r="AB112" s="73"/>
    </row>
    <row r="113" spans="1:28" s="56" customFormat="1" x14ac:dyDescent="0.2">
      <c r="A113" s="167">
        <v>10368</v>
      </c>
      <c r="B113" s="167" t="s">
        <v>87</v>
      </c>
      <c r="C113" s="167" t="s">
        <v>79</v>
      </c>
      <c r="D113" s="172">
        <v>44032</v>
      </c>
      <c r="E113" s="170"/>
      <c r="F113" s="192">
        <v>1.22055</v>
      </c>
      <c r="G113" s="192">
        <v>10.325699999999999</v>
      </c>
      <c r="H113" t="s">
        <v>217</v>
      </c>
      <c r="I113">
        <v>9.8267518740482937E-3</v>
      </c>
      <c r="J113">
        <v>1.7744938349890889</v>
      </c>
      <c r="K113">
        <v>7.1472195218480012E-3</v>
      </c>
      <c r="L113">
        <v>1.0627438736769686E-2</v>
      </c>
      <c r="M113">
        <v>3.0143783477361046</v>
      </c>
      <c r="N113">
        <v>2.2095624249553136E-2</v>
      </c>
      <c r="O113">
        <v>2.3284376695093343</v>
      </c>
      <c r="P113">
        <v>1.7667507634598341</v>
      </c>
      <c r="Q113">
        <v>7.5702034817233081E-3</v>
      </c>
      <c r="R113">
        <v>0.20554831972804652</v>
      </c>
      <c r="S113">
        <v>5.490389162918246E-5</v>
      </c>
      <c r="T113">
        <v>0.20554831972804652</v>
      </c>
      <c r="U113">
        <v>1.4584400049585049</v>
      </c>
      <c r="V113">
        <v>0.30837386584972254</v>
      </c>
      <c r="W113">
        <v>0.18397137745166653</v>
      </c>
      <c r="X113">
        <v>0.68997500493744446</v>
      </c>
      <c r="Y113">
        <v>0.2686517911034278</v>
      </c>
      <c r="Z113">
        <v>0.70593149766119001</v>
      </c>
    </row>
    <row r="114" spans="1:28" s="56" customFormat="1" x14ac:dyDescent="0.2">
      <c r="D114" s="140"/>
      <c r="E114" s="107"/>
      <c r="F114" s="182"/>
      <c r="G114" s="182"/>
      <c r="I114" s="108"/>
      <c r="J114" s="178"/>
      <c r="K114" s="178"/>
      <c r="L114" s="106"/>
      <c r="M114" s="106"/>
      <c r="N114" s="106"/>
      <c r="O114" s="108"/>
      <c r="P114" s="72"/>
      <c r="Q114" s="110"/>
      <c r="R114" s="147"/>
      <c r="S114" s="176"/>
      <c r="T114" s="109"/>
      <c r="U114" s="110"/>
      <c r="V114" s="72"/>
      <c r="W114" s="110"/>
      <c r="X114" s="72"/>
      <c r="Y114" s="110"/>
      <c r="Z114" s="72"/>
      <c r="AA114" s="109"/>
      <c r="AB114" s="73"/>
    </row>
    <row r="115" spans="1:28" s="56" customFormat="1" ht="13.5" customHeight="1" x14ac:dyDescent="0.2">
      <c r="A115" s="167">
        <v>10368</v>
      </c>
      <c r="B115" s="167" t="s">
        <v>87</v>
      </c>
      <c r="C115" s="167" t="s">
        <v>79</v>
      </c>
      <c r="D115" s="172">
        <v>44033</v>
      </c>
      <c r="E115" s="170"/>
      <c r="F115" s="192">
        <v>1.22055</v>
      </c>
      <c r="G115" s="192">
        <v>10.325699999999999</v>
      </c>
      <c r="H115" t="s">
        <v>233</v>
      </c>
      <c r="I115">
        <v>1.0002764247280117E-2</v>
      </c>
      <c r="J115">
        <v>1.0698440182266569</v>
      </c>
      <c r="K115">
        <v>7.1508262623156326E-3</v>
      </c>
      <c r="L115">
        <v>9.1273554061466616E-3</v>
      </c>
      <c r="M115">
        <v>3.0141158028531851</v>
      </c>
      <c r="N115">
        <v>1.5288199806935542E-2</v>
      </c>
      <c r="O115">
        <v>2.2832373974242826</v>
      </c>
      <c r="P115">
        <v>1.0037752741942532</v>
      </c>
      <c r="Q115">
        <v>7.5609649468771729E-3</v>
      </c>
      <c r="R115">
        <v>0.19365444356813538</v>
      </c>
      <c r="S115">
        <v>5.4836887945961911E-5</v>
      </c>
      <c r="T115">
        <v>0.1936544435681358</v>
      </c>
      <c r="U115">
        <v>1.4610204262859801</v>
      </c>
      <c r="V115">
        <v>0.30654677877139191</v>
      </c>
      <c r="W115">
        <v>0.18103505359288807</v>
      </c>
      <c r="X115">
        <v>0.8503284385566735</v>
      </c>
      <c r="Y115">
        <v>0.26413862396432691</v>
      </c>
      <c r="Z115">
        <v>0.57038634364461738</v>
      </c>
      <c r="AA115" s="72"/>
      <c r="AB115" s="73"/>
    </row>
    <row r="116" spans="1:28" s="56" customFormat="1" x14ac:dyDescent="0.2">
      <c r="A116" s="56">
        <v>10676</v>
      </c>
      <c r="B116" s="56" t="s">
        <v>240</v>
      </c>
      <c r="C116" s="56" t="s">
        <v>184</v>
      </c>
      <c r="D116" s="140">
        <v>44033</v>
      </c>
      <c r="E116" s="107">
        <v>376</v>
      </c>
      <c r="F116" s="182">
        <v>0.22217000000000001</v>
      </c>
      <c r="G116" s="182">
        <v>0.10206999999999944</v>
      </c>
      <c r="H116" t="s">
        <v>234</v>
      </c>
      <c r="I116">
        <v>1.0065665833736357E-2</v>
      </c>
      <c r="J116">
        <v>0.24323821277392163</v>
      </c>
      <c r="K116">
        <v>7.144432654744356E-3</v>
      </c>
      <c r="L116">
        <v>5.382114931512188E-3</v>
      </c>
      <c r="M116">
        <v>0.97493010285825221</v>
      </c>
      <c r="N116">
        <v>5.726630780401816E-3</v>
      </c>
      <c r="O116">
        <v>1.4291872092980564</v>
      </c>
      <c r="P116">
        <v>0.24180799566081912</v>
      </c>
      <c r="Q116">
        <v>1.4763522451528286E-2</v>
      </c>
      <c r="R116">
        <v>6.6313051836738704E-2</v>
      </c>
      <c r="S116">
        <v>1.0707437900456399E-4</v>
      </c>
      <c r="T116">
        <v>6.6313051836739176E-2</v>
      </c>
      <c r="U116">
        <v>0.96799605423658253</v>
      </c>
      <c r="V116">
        <v>0.17366393401854527</v>
      </c>
      <c r="W116">
        <v>4.5584166426438304E-2</v>
      </c>
      <c r="X116">
        <v>0.15811795099583179</v>
      </c>
      <c r="Y116">
        <v>4.4149987821084841E-2</v>
      </c>
      <c r="Z116">
        <v>9.8471969661821368E-2</v>
      </c>
    </row>
    <row r="117" spans="1:28" s="56" customFormat="1" ht="13.5" customHeight="1" x14ac:dyDescent="0.2">
      <c r="A117" s="167">
        <v>10368</v>
      </c>
      <c r="B117" s="167" t="s">
        <v>87</v>
      </c>
      <c r="C117" s="167" t="s">
        <v>79</v>
      </c>
      <c r="D117" s="172">
        <v>44033</v>
      </c>
      <c r="E117" s="170"/>
      <c r="F117" s="192">
        <v>1.22055</v>
      </c>
      <c r="G117" s="192">
        <v>10.325699999999999</v>
      </c>
      <c r="H117" t="s">
        <v>209</v>
      </c>
      <c r="I117">
        <v>9.688051687062809E-3</v>
      </c>
      <c r="J117">
        <v>1.3652993130107449</v>
      </c>
      <c r="K117">
        <v>7.1480507096165508E-3</v>
      </c>
      <c r="L117">
        <v>8.5333837239050664E-3</v>
      </c>
      <c r="M117">
        <v>3.0137481744100123</v>
      </c>
      <c r="N117">
        <v>1.4329275995696398E-2</v>
      </c>
      <c r="O117">
        <v>2.337011924214337</v>
      </c>
      <c r="P117">
        <v>1.4961361729815514</v>
      </c>
      <c r="Q117">
        <v>7.5531701927376684E-3</v>
      </c>
      <c r="R117">
        <v>0.20999145266223382</v>
      </c>
      <c r="S117">
        <v>5.478035547129529E-5</v>
      </c>
      <c r="T117">
        <v>0.20999145266223382</v>
      </c>
      <c r="U117">
        <v>1.4575468159698211</v>
      </c>
      <c r="V117">
        <v>0.27186760742526256</v>
      </c>
      <c r="W117">
        <v>0.1807898892130762</v>
      </c>
      <c r="X117">
        <v>0.44919864162399775</v>
      </c>
      <c r="Y117">
        <v>0.26380539410761022</v>
      </c>
      <c r="Z117">
        <v>0.48669642527606299</v>
      </c>
      <c r="AA117" s="72"/>
      <c r="AB117" s="73"/>
    </row>
    <row r="118" spans="1:28" s="56" customFormat="1" x14ac:dyDescent="0.2">
      <c r="A118" s="56">
        <v>10677</v>
      </c>
      <c r="B118" s="56" t="s">
        <v>224</v>
      </c>
      <c r="C118" s="56" t="s">
        <v>184</v>
      </c>
      <c r="D118" s="140">
        <v>44033</v>
      </c>
      <c r="E118" s="107">
        <v>457</v>
      </c>
      <c r="F118" s="182">
        <v>0.25047999999999998</v>
      </c>
      <c r="G118" s="182">
        <v>0.10206999999999944</v>
      </c>
      <c r="H118" t="s">
        <v>235</v>
      </c>
      <c r="I118">
        <v>1.0055835041226462E-2</v>
      </c>
      <c r="J118">
        <v>0.18628076226403792</v>
      </c>
      <c r="K118">
        <v>7.1462994337117853E-3</v>
      </c>
      <c r="L118">
        <v>4.0490955969664476E-3</v>
      </c>
      <c r="M118">
        <v>1.4043877820338173</v>
      </c>
      <c r="N118">
        <v>5.4744144228624329E-3</v>
      </c>
      <c r="O118">
        <v>2.0425509475340777</v>
      </c>
      <c r="P118">
        <v>0.19634176809666878</v>
      </c>
      <c r="Q118">
        <v>1.4628159539527714E-2</v>
      </c>
      <c r="R118">
        <v>4.5621724567812563E-2</v>
      </c>
      <c r="S118">
        <v>1.0609264176737699E-4</v>
      </c>
      <c r="T118">
        <v>4.5621724567812917E-2</v>
      </c>
      <c r="U118">
        <v>1.3830059187592278</v>
      </c>
      <c r="V118">
        <v>0.16515156294254776</v>
      </c>
      <c r="W118">
        <v>0.15733387071017188</v>
      </c>
      <c r="X118">
        <v>0.17929817762194691</v>
      </c>
      <c r="Y118">
        <v>0.21776096019540042</v>
      </c>
      <c r="Z118">
        <v>0.11398381022174829</v>
      </c>
      <c r="AA118" s="109"/>
      <c r="AB118" s="73"/>
    </row>
    <row r="119" spans="1:28" s="56" customFormat="1" ht="13.5" customHeight="1" x14ac:dyDescent="0.2">
      <c r="A119" s="167">
        <v>10368</v>
      </c>
      <c r="B119" s="167" t="s">
        <v>87</v>
      </c>
      <c r="C119" s="167" t="s">
        <v>79</v>
      </c>
      <c r="D119" s="172">
        <v>44033</v>
      </c>
      <c r="E119" s="170"/>
      <c r="F119" s="192">
        <v>1.22055</v>
      </c>
      <c r="G119" s="192">
        <v>10.325699999999999</v>
      </c>
      <c r="H119" t="s">
        <v>211</v>
      </c>
      <c r="I119">
        <v>9.8599348894746908E-3</v>
      </c>
      <c r="J119">
        <v>0.9929272492664325</v>
      </c>
      <c r="K119">
        <v>7.1467063678449213E-3</v>
      </c>
      <c r="L119">
        <v>8.2201604612040131E-3</v>
      </c>
      <c r="M119">
        <v>3.0137386724593007</v>
      </c>
      <c r="N119">
        <v>1.5763336138550684E-2</v>
      </c>
      <c r="O119">
        <v>2.3161062241692458</v>
      </c>
      <c r="P119">
        <v>1.0341090531331507</v>
      </c>
      <c r="Q119">
        <v>7.5652535415456842E-3</v>
      </c>
      <c r="R119">
        <v>0.23351611864208957</v>
      </c>
      <c r="S119">
        <v>5.4867991540137412E-5</v>
      </c>
      <c r="T119">
        <v>0.23351611864208957</v>
      </c>
      <c r="U119">
        <v>1.4618438862504035</v>
      </c>
      <c r="V119">
        <v>0.33247068173854977</v>
      </c>
      <c r="W119">
        <v>0.18124577594936406</v>
      </c>
      <c r="X119">
        <v>0.68970681984592297</v>
      </c>
      <c r="Y119">
        <v>0.2651985241138563</v>
      </c>
      <c r="Z119">
        <v>0.64413283724064085</v>
      </c>
      <c r="AA119" s="72"/>
      <c r="AB119" s="73"/>
    </row>
    <row r="120" spans="1:28" s="56" customFormat="1" x14ac:dyDescent="0.2">
      <c r="A120" s="56">
        <v>10678</v>
      </c>
      <c r="B120" s="56" t="s">
        <v>225</v>
      </c>
      <c r="C120" s="56" t="s">
        <v>184</v>
      </c>
      <c r="D120" s="140">
        <v>44033</v>
      </c>
      <c r="E120" s="107">
        <v>513</v>
      </c>
      <c r="F120" s="182">
        <v>0.25657000000000002</v>
      </c>
      <c r="G120" s="182">
        <v>9.9140000000000228E-2</v>
      </c>
      <c r="H120" t="s">
        <v>236</v>
      </c>
      <c r="I120">
        <v>1.0074021714001598E-2</v>
      </c>
      <c r="J120">
        <v>0.20900445638023643</v>
      </c>
      <c r="K120">
        <v>7.1415890760298919E-3</v>
      </c>
      <c r="L120">
        <v>3.9534492925277472E-3</v>
      </c>
      <c r="M120">
        <v>1.4001362072010788</v>
      </c>
      <c r="N120">
        <v>5.3250701027912628E-3</v>
      </c>
      <c r="O120">
        <v>2.0360635798304014</v>
      </c>
      <c r="P120">
        <v>0.19465206803414351</v>
      </c>
      <c r="Q120">
        <v>1.464218887411081E-2</v>
      </c>
      <c r="R120">
        <v>5.630529823921946E-2</v>
      </c>
      <c r="S120">
        <v>1.0619439135276658E-4</v>
      </c>
      <c r="T120">
        <v>5.6305298239219488E-2</v>
      </c>
      <c r="U120">
        <v>1.3799740035585011</v>
      </c>
      <c r="V120">
        <v>0.17136544325944011</v>
      </c>
      <c r="W120">
        <v>1.9749376760858719E-2</v>
      </c>
      <c r="X120">
        <v>0.13325055600471419</v>
      </c>
      <c r="Y120">
        <v>2.7270258279487848E-2</v>
      </c>
      <c r="Z120">
        <v>9.3243618896520414E-2</v>
      </c>
    </row>
    <row r="121" spans="1:28" s="56" customFormat="1" x14ac:dyDescent="0.2">
      <c r="A121" s="167">
        <v>10368</v>
      </c>
      <c r="B121" s="167" t="s">
        <v>87</v>
      </c>
      <c r="C121" s="167" t="s">
        <v>79</v>
      </c>
      <c r="D121" s="172">
        <v>44033</v>
      </c>
      <c r="E121" s="170"/>
      <c r="F121" s="192">
        <v>1.22055</v>
      </c>
      <c r="G121" s="192">
        <v>10.325699999999999</v>
      </c>
      <c r="H121" t="s">
        <v>213</v>
      </c>
      <c r="I121">
        <v>9.8593311066514124E-3</v>
      </c>
      <c r="J121">
        <v>1.5113324819503098</v>
      </c>
      <c r="K121">
        <v>7.1459905408207992E-3</v>
      </c>
      <c r="L121">
        <v>5.4440691609877103E-3</v>
      </c>
      <c r="M121">
        <v>3.0137470087427496</v>
      </c>
      <c r="N121">
        <v>2.0503089267951233E-2</v>
      </c>
      <c r="O121">
        <v>2.3159390255467467</v>
      </c>
      <c r="P121">
        <v>1.4827536074990655</v>
      </c>
      <c r="Q121">
        <v>7.5817806905585884E-3</v>
      </c>
      <c r="R121">
        <v>0.13852520070392169</v>
      </c>
      <c r="S121">
        <v>5.4987856851622669E-5</v>
      </c>
      <c r="T121">
        <v>0.1385252007039221</v>
      </c>
      <c r="U121">
        <v>1.4569625544931724</v>
      </c>
      <c r="V121">
        <v>0.33832495688719288</v>
      </c>
      <c r="W121">
        <v>0.1825510537164364</v>
      </c>
      <c r="X121">
        <v>0.73499834797526187</v>
      </c>
      <c r="Y121">
        <v>0.2657026130833664</v>
      </c>
      <c r="Z121">
        <v>0.64013994782615979</v>
      </c>
    </row>
    <row r="122" spans="1:28" s="56" customFormat="1" x14ac:dyDescent="0.2">
      <c r="A122" s="56">
        <v>10679</v>
      </c>
      <c r="B122" s="56" t="s">
        <v>226</v>
      </c>
      <c r="C122" s="56" t="s">
        <v>184</v>
      </c>
      <c r="D122" s="140">
        <v>44033</v>
      </c>
      <c r="E122" s="107">
        <v>578.5</v>
      </c>
      <c r="F122" s="182">
        <v>0.26589000000000002</v>
      </c>
      <c r="G122" s="182">
        <v>9.7820000000000462E-2</v>
      </c>
      <c r="H122" t="s">
        <v>237</v>
      </c>
      <c r="I122">
        <v>1.0043598998022211E-2</v>
      </c>
      <c r="J122">
        <v>0.31017861909472483</v>
      </c>
      <c r="K122">
        <v>7.1403617098375607E-3</v>
      </c>
      <c r="L122">
        <v>4.7961083386989052E-3</v>
      </c>
      <c r="M122">
        <v>1.3627061468700432</v>
      </c>
      <c r="N122">
        <v>5.9147220058916282E-3</v>
      </c>
      <c r="O122">
        <v>2.010281448115427</v>
      </c>
      <c r="P122">
        <v>0.32300742611417127</v>
      </c>
      <c r="Q122">
        <v>1.4811858047967263E-2</v>
      </c>
      <c r="R122">
        <v>6.98010804308168E-2</v>
      </c>
      <c r="S122">
        <v>1.0742493924447359E-4</v>
      </c>
      <c r="T122">
        <v>6.9801080430816523E-2</v>
      </c>
      <c r="U122">
        <v>1.3605362361224271</v>
      </c>
      <c r="V122">
        <v>0.20270852741851522</v>
      </c>
      <c r="W122">
        <v>0.12364219256463015</v>
      </c>
      <c r="X122">
        <v>0.26276912210745729</v>
      </c>
      <c r="Y122">
        <v>0.16832502922291795</v>
      </c>
      <c r="Z122">
        <v>0.25782931887410987</v>
      </c>
      <c r="AA122" s="109"/>
      <c r="AB122" s="73"/>
    </row>
    <row r="123" spans="1:28" s="56" customFormat="1" ht="13.5" customHeight="1" x14ac:dyDescent="0.2">
      <c r="A123" s="167">
        <v>10368</v>
      </c>
      <c r="B123" s="167" t="s">
        <v>87</v>
      </c>
      <c r="C123" s="167" t="s">
        <v>79</v>
      </c>
      <c r="D123" s="172">
        <v>44033</v>
      </c>
      <c r="E123" s="170"/>
      <c r="F123" s="192">
        <v>1.22055</v>
      </c>
      <c r="G123" s="192">
        <v>10.325699999999999</v>
      </c>
      <c r="H123" t="s">
        <v>215</v>
      </c>
      <c r="I123">
        <v>9.8652663811417112E-3</v>
      </c>
      <c r="J123">
        <v>1.0899152919833477</v>
      </c>
      <c r="K123">
        <v>7.1435637497281271E-3</v>
      </c>
      <c r="L123">
        <v>7.7235985630007987E-3</v>
      </c>
      <c r="M123">
        <v>3.0136929181373584</v>
      </c>
      <c r="N123">
        <v>1.4592436055626762E-2</v>
      </c>
      <c r="O123">
        <v>2.3160580854899204</v>
      </c>
      <c r="P123">
        <v>1.0647441820892796</v>
      </c>
      <c r="Q123">
        <v>7.56981715809986E-3</v>
      </c>
      <c r="R123">
        <v>0.14918826119084549</v>
      </c>
      <c r="S123">
        <v>5.4901089766536796E-5</v>
      </c>
      <c r="T123">
        <v>0.1491882611908448</v>
      </c>
      <c r="U123">
        <v>1.4544706334163831</v>
      </c>
      <c r="V123">
        <v>0.2226790021496439</v>
      </c>
      <c r="W123">
        <v>0.18156029259301631</v>
      </c>
      <c r="X123">
        <v>0.53859307592782857</v>
      </c>
      <c r="Y123">
        <v>0.26398732091825411</v>
      </c>
      <c r="Z123">
        <v>0.52480563674530489</v>
      </c>
      <c r="AA123" s="72"/>
      <c r="AB123" s="73"/>
    </row>
    <row r="124" spans="1:28" s="56" customFormat="1" x14ac:dyDescent="0.2">
      <c r="A124" s="56">
        <v>10680</v>
      </c>
      <c r="B124" s="56" t="s">
        <v>227</v>
      </c>
      <c r="C124" s="56" t="s">
        <v>184</v>
      </c>
      <c r="D124" s="140">
        <v>44033</v>
      </c>
      <c r="E124" s="107">
        <v>628.5</v>
      </c>
      <c r="F124" s="182">
        <v>0.28882999999999998</v>
      </c>
      <c r="G124" s="182">
        <v>0.10010000000000119</v>
      </c>
      <c r="H124" t="s">
        <v>238</v>
      </c>
      <c r="I124">
        <v>1.0014057131784734E-2</v>
      </c>
      <c r="J124">
        <v>0.23781807461613086</v>
      </c>
      <c r="K124">
        <v>7.1451957684774735E-3</v>
      </c>
      <c r="L124">
        <v>4.4889458876627344E-3</v>
      </c>
      <c r="M124">
        <v>1.5305312425674344</v>
      </c>
      <c r="N124">
        <v>5.3846780613015779E-3</v>
      </c>
      <c r="O124">
        <v>2.3249458313865303</v>
      </c>
      <c r="P124">
        <v>0.2365784223571788</v>
      </c>
      <c r="Q124">
        <v>1.5207436050389007E-2</v>
      </c>
      <c r="R124">
        <v>4.3271056567054066E-2</v>
      </c>
      <c r="S124">
        <v>1.102939204849762E-4</v>
      </c>
      <c r="T124">
        <v>4.3271056567054156E-2</v>
      </c>
      <c r="U124">
        <v>1.5822182834885425</v>
      </c>
      <c r="V124">
        <v>0.17017779429906385</v>
      </c>
      <c r="W124">
        <v>5.0632014417539221E-2</v>
      </c>
      <c r="X124">
        <v>0.16367017502842077</v>
      </c>
      <c r="Y124">
        <v>8.0084988123242939E-2</v>
      </c>
      <c r="Z124">
        <v>9.1881331296034152E-2</v>
      </c>
    </row>
    <row r="125" spans="1:28" s="56" customFormat="1" x14ac:dyDescent="0.2">
      <c r="A125" s="167">
        <v>10368</v>
      </c>
      <c r="B125" s="167" t="s">
        <v>87</v>
      </c>
      <c r="C125" s="167" t="s">
        <v>79</v>
      </c>
      <c r="D125" s="172">
        <v>44033</v>
      </c>
      <c r="E125" s="170"/>
      <c r="F125" s="192">
        <v>1.22055</v>
      </c>
      <c r="G125" s="192">
        <v>10.325699999999999</v>
      </c>
      <c r="H125" t="s">
        <v>217</v>
      </c>
      <c r="I125">
        <v>9.8939618600570774E-3</v>
      </c>
      <c r="J125">
        <v>0.5205433458748876</v>
      </c>
      <c r="K125">
        <v>7.1439759948351538E-3</v>
      </c>
      <c r="L125">
        <v>5.4478397745940377E-3</v>
      </c>
      <c r="M125">
        <v>3.0132083572394786</v>
      </c>
      <c r="N125">
        <v>7.4120976481022015E-3</v>
      </c>
      <c r="O125">
        <v>2.3062651879318374</v>
      </c>
      <c r="P125">
        <v>0.53564358779909294</v>
      </c>
      <c r="Q125">
        <v>7.5744697015432856E-3</v>
      </c>
      <c r="R125">
        <v>7.4322599702187228E-2</v>
      </c>
      <c r="S125">
        <v>5.4934832946840292E-5</v>
      </c>
      <c r="T125">
        <v>7.4322599702187422E-2</v>
      </c>
      <c r="U125">
        <v>1.4587706154729538</v>
      </c>
      <c r="V125">
        <v>0.2266729918433612</v>
      </c>
      <c r="W125">
        <v>0.18149764350654954</v>
      </c>
      <c r="X125">
        <v>0.32604482060815987</v>
      </c>
      <c r="Y125">
        <v>0.26471671924594137</v>
      </c>
      <c r="Z125">
        <v>0.23328292044234958</v>
      </c>
    </row>
    <row r="126" spans="1:28" s="56" customFormat="1" x14ac:dyDescent="0.2">
      <c r="A126" s="56">
        <v>10681</v>
      </c>
      <c r="B126" s="56" t="s">
        <v>228</v>
      </c>
      <c r="C126" s="56" t="s">
        <v>184</v>
      </c>
      <c r="D126" s="140">
        <v>44033</v>
      </c>
      <c r="E126" s="107">
        <v>87</v>
      </c>
      <c r="F126" s="182">
        <v>0.23594000000000001</v>
      </c>
      <c r="G126" s="182">
        <v>9.8589999999999733E-2</v>
      </c>
      <c r="H126" t="s">
        <v>239</v>
      </c>
      <c r="I126">
        <v>1.0004481837428643E-2</v>
      </c>
      <c r="J126">
        <v>0.22844342045550645</v>
      </c>
      <c r="K126">
        <v>7.1369093853965813E-3</v>
      </c>
      <c r="L126">
        <v>3.2342882942167006E-3</v>
      </c>
      <c r="M126">
        <v>4.7292205375010941</v>
      </c>
      <c r="N126">
        <v>5.2751758263121767E-3</v>
      </c>
      <c r="O126">
        <v>4.01139737837119</v>
      </c>
      <c r="P126">
        <v>0.22474370122140477</v>
      </c>
      <c r="Q126">
        <v>8.4888685234105928E-3</v>
      </c>
      <c r="R126">
        <v>3.4365753118191622E-2</v>
      </c>
      <c r="S126">
        <v>6.1566630089791852E-5</v>
      </c>
      <c r="T126">
        <v>3.4365753118191081E-2</v>
      </c>
      <c r="U126">
        <v>2.2515668622180582</v>
      </c>
      <c r="V126">
        <v>0.14778949828044807</v>
      </c>
      <c r="W126">
        <v>6.3998224038744764E-2</v>
      </c>
      <c r="X126">
        <v>0.15342541444291752</v>
      </c>
      <c r="Y126">
        <v>0.14411036673064964</v>
      </c>
      <c r="Z126">
        <v>0.12875232605307332</v>
      </c>
      <c r="AA126" s="109"/>
      <c r="AB126" s="73"/>
    </row>
    <row r="127" spans="1:28" s="56" customFormat="1" ht="13.5" customHeight="1" x14ac:dyDescent="0.2">
      <c r="A127" s="167">
        <v>10368</v>
      </c>
      <c r="B127" s="167" t="s">
        <v>87</v>
      </c>
      <c r="C127" s="167" t="s">
        <v>79</v>
      </c>
      <c r="D127" s="172">
        <v>44033</v>
      </c>
      <c r="E127" s="170"/>
      <c r="F127" s="192">
        <v>1.22055</v>
      </c>
      <c r="G127" s="192">
        <v>10.325699999999999</v>
      </c>
      <c r="H127" t="s">
        <v>217</v>
      </c>
      <c r="I127">
        <v>9.8939618600570774E-3</v>
      </c>
      <c r="J127">
        <v>0.5205433458748876</v>
      </c>
      <c r="K127">
        <v>7.1439759948351538E-3</v>
      </c>
      <c r="L127">
        <v>5.4478397745940377E-3</v>
      </c>
      <c r="M127">
        <v>3.0132083572394786</v>
      </c>
      <c r="N127">
        <v>7.4120976481022015E-3</v>
      </c>
      <c r="O127">
        <v>2.3062651879318374</v>
      </c>
      <c r="P127">
        <v>0.53564358779909294</v>
      </c>
      <c r="Q127">
        <v>7.5744697015432856E-3</v>
      </c>
      <c r="R127">
        <v>7.4322599702187228E-2</v>
      </c>
      <c r="S127">
        <v>5.4934832946840292E-5</v>
      </c>
      <c r="T127">
        <v>7.4322599702187422E-2</v>
      </c>
      <c r="U127">
        <v>1.4587706154729538</v>
      </c>
      <c r="V127">
        <v>0.2266729918433612</v>
      </c>
      <c r="W127">
        <v>0.18149764350654954</v>
      </c>
      <c r="X127">
        <v>0.32604482060815987</v>
      </c>
      <c r="Y127">
        <v>0.26471671924594137</v>
      </c>
      <c r="Z127">
        <v>0.23328292044234958</v>
      </c>
      <c r="AA127" s="72"/>
      <c r="AB127" s="73"/>
    </row>
    <row r="128" spans="1:28" s="56" customFormat="1" x14ac:dyDescent="0.2">
      <c r="D128" s="140"/>
      <c r="E128" s="107"/>
      <c r="F128" s="182"/>
      <c r="G128" s="182"/>
      <c r="H128" s="59"/>
      <c r="I128" s="70"/>
      <c r="J128" s="178"/>
      <c r="K128" s="178"/>
      <c r="L128" s="106"/>
      <c r="M128" s="106"/>
      <c r="N128" s="106"/>
      <c r="O128" s="70"/>
      <c r="P128" s="72"/>
      <c r="Q128" s="71"/>
      <c r="R128" s="132"/>
      <c r="S128" s="175"/>
      <c r="U128" s="70"/>
      <c r="V128" s="72"/>
      <c r="W128" s="70"/>
      <c r="X128" s="72"/>
      <c r="Y128" s="71"/>
      <c r="Z128" s="72"/>
    </row>
    <row r="129" spans="1:28" s="56" customFormat="1" x14ac:dyDescent="0.2">
      <c r="A129" s="167">
        <v>10368</v>
      </c>
      <c r="B129" s="167" t="s">
        <v>87</v>
      </c>
      <c r="C129" s="167" t="s">
        <v>79</v>
      </c>
      <c r="D129" s="172">
        <v>44034</v>
      </c>
      <c r="E129" s="170"/>
      <c r="F129" s="192">
        <v>1.22055</v>
      </c>
      <c r="G129" s="192">
        <v>10.325699999999999</v>
      </c>
      <c r="H129" t="s">
        <v>233</v>
      </c>
      <c r="I129">
        <v>9.8703580074351455E-3</v>
      </c>
      <c r="J129">
        <v>0.49821979984895198</v>
      </c>
      <c r="K129">
        <v>7.1643634351873913E-3</v>
      </c>
      <c r="L129">
        <v>4.0541859710273203E-3</v>
      </c>
      <c r="M129">
        <v>3.0138498737563486</v>
      </c>
      <c r="N129">
        <v>8.7938987430651438E-3</v>
      </c>
      <c r="O129">
        <v>2.3083234832239974</v>
      </c>
      <c r="P129">
        <v>0.52177186158809818</v>
      </c>
      <c r="Q129">
        <v>7.5626022410498423E-3</v>
      </c>
      <c r="R129">
        <v>9.5143789736805998E-2</v>
      </c>
      <c r="S129">
        <v>5.484876263625768E-5</v>
      </c>
      <c r="T129">
        <v>9.5143789736804707E-2</v>
      </c>
      <c r="U129">
        <v>1.4541211138885559</v>
      </c>
      <c r="V129">
        <v>0.22845302283818342</v>
      </c>
      <c r="W129">
        <v>0.18170331766559533</v>
      </c>
      <c r="X129">
        <v>0.33850049442507746</v>
      </c>
      <c r="Y129">
        <v>0.26422858695815127</v>
      </c>
      <c r="Z129">
        <v>0.28800840147903278</v>
      </c>
    </row>
    <row r="130" spans="1:28" s="56" customFormat="1" x14ac:dyDescent="0.2">
      <c r="A130" s="56">
        <v>10682</v>
      </c>
      <c r="B130" s="56" t="s">
        <v>229</v>
      </c>
      <c r="C130" s="56" t="s">
        <v>184</v>
      </c>
      <c r="D130" s="140">
        <v>44034</v>
      </c>
      <c r="E130" s="107">
        <v>100</v>
      </c>
      <c r="F130" s="182">
        <v>0.21917</v>
      </c>
      <c r="G130" s="182">
        <v>9.7350000000000492E-2</v>
      </c>
      <c r="H130" t="s">
        <v>241</v>
      </c>
      <c r="I130">
        <v>1.0018979898045736E-2</v>
      </c>
      <c r="J130">
        <v>0.20215422670225541</v>
      </c>
      <c r="K130">
        <v>7.1604765347940058E-3</v>
      </c>
      <c r="L130">
        <v>4.3411354229269013E-3</v>
      </c>
      <c r="M130">
        <v>2.6394554478050236</v>
      </c>
      <c r="N130">
        <v>3.8299602039860909E-3</v>
      </c>
      <c r="O130">
        <v>2.3744554778091778</v>
      </c>
      <c r="P130">
        <v>0.20179592933882362</v>
      </c>
      <c r="Q130">
        <v>9.0127928151028866E-3</v>
      </c>
      <c r="R130">
        <v>4.6891633411327988E-2</v>
      </c>
      <c r="S130">
        <v>6.5366459592713195E-5</v>
      </c>
      <c r="T130">
        <v>4.689163341132719E-2</v>
      </c>
      <c r="U130">
        <v>1.3588655807965144</v>
      </c>
      <c r="V130">
        <v>0.19508283426338435</v>
      </c>
      <c r="W130">
        <v>4.0750303836877201E-2</v>
      </c>
      <c r="X130">
        <v>0.17913681224081976</v>
      </c>
      <c r="Y130">
        <v>5.5391177003667844E-2</v>
      </c>
      <c r="Z130">
        <v>0.10321135152986713</v>
      </c>
      <c r="AA130" s="109"/>
      <c r="AB130" s="73"/>
    </row>
    <row r="131" spans="1:28" s="56" customFormat="1" x14ac:dyDescent="0.2">
      <c r="A131" s="167">
        <v>10368</v>
      </c>
      <c r="B131" s="167" t="s">
        <v>87</v>
      </c>
      <c r="C131" s="167" t="s">
        <v>79</v>
      </c>
      <c r="D131" s="172">
        <v>44034</v>
      </c>
      <c r="E131" s="170"/>
      <c r="F131" s="192">
        <v>1.22055</v>
      </c>
      <c r="G131" s="192">
        <v>10.325699999999999</v>
      </c>
      <c r="H131" t="s">
        <v>209</v>
      </c>
      <c r="I131">
        <v>9.9725176331758158E-3</v>
      </c>
      <c r="J131">
        <v>0.46946909726719888</v>
      </c>
      <c r="K131">
        <v>7.1608229966949703E-3</v>
      </c>
      <c r="L131">
        <v>4.557806756833138E-3</v>
      </c>
      <c r="M131">
        <v>3.0133500687580823</v>
      </c>
      <c r="N131">
        <v>9.6948871507752509E-3</v>
      </c>
      <c r="O131">
        <v>2.2802923356169078</v>
      </c>
      <c r="P131">
        <v>0.4834162954914169</v>
      </c>
      <c r="Q131">
        <v>7.5606947055458645E-3</v>
      </c>
      <c r="R131">
        <v>7.8022582433916354E-2</v>
      </c>
      <c r="S131">
        <v>5.4834927985334183E-5</v>
      </c>
      <c r="T131">
        <v>7.8022582433916257E-2</v>
      </c>
      <c r="U131">
        <v>1.4527379967635663</v>
      </c>
      <c r="V131">
        <v>0.25050653131962203</v>
      </c>
      <c r="W131">
        <v>0.18191549334485188</v>
      </c>
      <c r="X131">
        <v>0.38213363623864832</v>
      </c>
      <c r="Y131">
        <v>0.26453094233905905</v>
      </c>
      <c r="Z131">
        <v>0.2594026025490449</v>
      </c>
    </row>
    <row r="132" spans="1:28" s="56" customFormat="1" ht="13.5" customHeight="1" x14ac:dyDescent="0.2">
      <c r="A132" s="56">
        <v>10683</v>
      </c>
      <c r="B132" s="56" t="s">
        <v>230</v>
      </c>
      <c r="C132" s="56" t="s">
        <v>184</v>
      </c>
      <c r="D132" s="140">
        <v>44034</v>
      </c>
      <c r="E132" s="107">
        <v>140.5</v>
      </c>
      <c r="F132" s="182">
        <v>0.21890999999999999</v>
      </c>
      <c r="G132" s="182">
        <v>9.933000000000014E-2</v>
      </c>
      <c r="H132" t="s">
        <v>242</v>
      </c>
      <c r="I132">
        <v>1.003449503529791E-2</v>
      </c>
      <c r="J132">
        <v>0.24740233951760426</v>
      </c>
      <c r="K132">
        <v>7.1596506778822807E-3</v>
      </c>
      <c r="L132">
        <v>4.4761045188196824E-3</v>
      </c>
      <c r="M132">
        <v>2.3447237740929294</v>
      </c>
      <c r="N132">
        <v>4.8810252252136652E-3</v>
      </c>
      <c r="O132">
        <v>2.7348387721011633</v>
      </c>
      <c r="P132">
        <v>0.24072711698594806</v>
      </c>
      <c r="Q132">
        <v>1.1712603450670699E-2</v>
      </c>
      <c r="R132">
        <v>4.93943282203353E-2</v>
      </c>
      <c r="S132">
        <v>8.4947189610393723E-5</v>
      </c>
      <c r="T132">
        <v>4.9394328220335001E-2</v>
      </c>
      <c r="U132">
        <v>1.6628715344010112</v>
      </c>
      <c r="V132">
        <v>0.1781377627898193</v>
      </c>
      <c r="W132">
        <v>2.9830308411947594E-2</v>
      </c>
      <c r="X132">
        <v>0.16422901215660807</v>
      </c>
      <c r="Y132">
        <v>4.9604987278500809E-2</v>
      </c>
      <c r="Z132">
        <v>8.9933972262580777E-2</v>
      </c>
      <c r="AA132" s="72"/>
      <c r="AB132" s="73"/>
    </row>
    <row r="133" spans="1:28" s="56" customFormat="1" x14ac:dyDescent="0.2">
      <c r="A133" s="167">
        <v>10368</v>
      </c>
      <c r="B133" s="167" t="s">
        <v>87</v>
      </c>
      <c r="C133" s="167" t="s">
        <v>79</v>
      </c>
      <c r="D133" s="172">
        <v>44034</v>
      </c>
      <c r="E133" s="170"/>
      <c r="F133" s="192">
        <v>1.22055</v>
      </c>
      <c r="G133" s="192">
        <v>10.325699999999999</v>
      </c>
      <c r="H133" t="s">
        <v>211</v>
      </c>
      <c r="I133">
        <v>9.9587293048906175E-3</v>
      </c>
      <c r="J133">
        <v>0.46148981922181692</v>
      </c>
      <c r="K133">
        <v>7.1586264099602103E-3</v>
      </c>
      <c r="L133">
        <v>3.8895080164457071E-3</v>
      </c>
      <c r="M133">
        <v>3.0133705697875479</v>
      </c>
      <c r="N133">
        <v>8.5915018108812108E-3</v>
      </c>
      <c r="O133">
        <v>2.2876822740223264</v>
      </c>
      <c r="P133">
        <v>0.49765353875415186</v>
      </c>
      <c r="Q133">
        <v>7.568527775720024E-3</v>
      </c>
      <c r="R133">
        <v>0.10181651163332681</v>
      </c>
      <c r="S133">
        <v>5.4891738352057378E-5</v>
      </c>
      <c r="T133">
        <v>0.10181651163332697</v>
      </c>
      <c r="U133">
        <v>1.4536787075362831</v>
      </c>
      <c r="V133">
        <v>0.20392231795054813</v>
      </c>
      <c r="W133">
        <v>0.18342822007680651</v>
      </c>
      <c r="X133">
        <v>0.24111717290797091</v>
      </c>
      <c r="Y133">
        <v>0.26656881278573458</v>
      </c>
      <c r="Z133">
        <v>0.19786735432650351</v>
      </c>
    </row>
    <row r="134" spans="1:28" s="56" customFormat="1" x14ac:dyDescent="0.2">
      <c r="A134" s="56">
        <v>10684</v>
      </c>
      <c r="B134" s="56" t="s">
        <v>231</v>
      </c>
      <c r="C134" s="56" t="s">
        <v>184</v>
      </c>
      <c r="D134" s="140">
        <v>44034</v>
      </c>
      <c r="E134" s="107">
        <v>244</v>
      </c>
      <c r="F134" s="182">
        <v>0.25085000000000002</v>
      </c>
      <c r="G134" s="182">
        <v>9.8469999999998947E-2</v>
      </c>
      <c r="H134" t="s">
        <v>243</v>
      </c>
      <c r="I134">
        <v>9.9786356117284765E-3</v>
      </c>
      <c r="J134">
        <v>0.27770801861282063</v>
      </c>
      <c r="K134">
        <v>7.1587826677769308E-3</v>
      </c>
      <c r="L134">
        <v>2.2393434935412395E-3</v>
      </c>
      <c r="M134">
        <v>7.1724977946321333</v>
      </c>
      <c r="N134">
        <v>5.826805126139689E-3</v>
      </c>
      <c r="O134">
        <v>6.3681702109661416</v>
      </c>
      <c r="P134">
        <v>0.28080700648791923</v>
      </c>
      <c r="Q134">
        <v>8.8594317451579346E-3</v>
      </c>
      <c r="R134">
        <v>2.7423813018619059E-2</v>
      </c>
      <c r="S134">
        <v>6.4254188359222342E-5</v>
      </c>
      <c r="T134">
        <v>2.7423813018620444E-2</v>
      </c>
      <c r="U134">
        <v>3.7228085363766175</v>
      </c>
      <c r="V134">
        <v>0.17192572823966884</v>
      </c>
      <c r="W134">
        <v>2.6716222324998451E-3</v>
      </c>
      <c r="X134">
        <v>0.1654375718554198</v>
      </c>
      <c r="Y134">
        <v>9.9446739955814777E-3</v>
      </c>
      <c r="Z134">
        <v>5.4979014667872472E-2</v>
      </c>
      <c r="AA134" s="109"/>
      <c r="AB134" s="73"/>
    </row>
    <row r="135" spans="1:28" s="56" customFormat="1" x14ac:dyDescent="0.2">
      <c r="A135" s="167">
        <v>10368</v>
      </c>
      <c r="B135" s="167" t="s">
        <v>87</v>
      </c>
      <c r="C135" s="167" t="s">
        <v>79</v>
      </c>
      <c r="D135" s="172">
        <v>44034</v>
      </c>
      <c r="E135" s="170"/>
      <c r="F135" s="192">
        <v>1.22055</v>
      </c>
      <c r="G135" s="192">
        <v>10.325699999999999</v>
      </c>
      <c r="H135" t="s">
        <v>213</v>
      </c>
      <c r="I135">
        <v>1.0000703105989512E-2</v>
      </c>
      <c r="J135">
        <v>0.44553719623342802</v>
      </c>
      <c r="K135">
        <v>7.1584749555237762E-3</v>
      </c>
      <c r="L135">
        <v>4.2815760252906945E-3</v>
      </c>
      <c r="M135">
        <v>3.0133160412717275</v>
      </c>
      <c r="N135">
        <v>8.5385441339678389E-3</v>
      </c>
      <c r="O135">
        <v>2.2795417844367423</v>
      </c>
      <c r="P135">
        <v>0.45069263479179955</v>
      </c>
      <c r="Q135">
        <v>7.5658528867669564E-3</v>
      </c>
      <c r="R135">
        <v>8.017559988912755E-2</v>
      </c>
      <c r="S135">
        <v>5.4872338369804099E-5</v>
      </c>
      <c r="T135">
        <v>8.0175599889126009E-2</v>
      </c>
      <c r="U135">
        <v>1.4531931990396771</v>
      </c>
      <c r="V135">
        <v>0.20627315885391606</v>
      </c>
      <c r="W135">
        <v>0.18314373312148957</v>
      </c>
      <c r="X135">
        <v>0.27089375820157863</v>
      </c>
      <c r="Y135">
        <v>0.26624365551311163</v>
      </c>
      <c r="Z135">
        <v>0.26297223437097667</v>
      </c>
    </row>
    <row r="136" spans="1:28" s="56" customFormat="1" x14ac:dyDescent="0.2">
      <c r="A136" s="56">
        <v>10685</v>
      </c>
      <c r="B136" s="56" t="s">
        <v>232</v>
      </c>
      <c r="C136" s="56" t="s">
        <v>184</v>
      </c>
      <c r="D136" s="140">
        <v>44034</v>
      </c>
      <c r="E136" s="107">
        <v>268.5</v>
      </c>
      <c r="F136" s="182">
        <v>0.22034999999999999</v>
      </c>
      <c r="G136" s="182">
        <v>0.10260000000000069</v>
      </c>
      <c r="H136" t="s">
        <v>244</v>
      </c>
      <c r="I136">
        <v>1.0019729619801866E-2</v>
      </c>
      <c r="J136">
        <v>0.23370383639839251</v>
      </c>
      <c r="K136">
        <v>7.1549021997746381E-3</v>
      </c>
      <c r="L136">
        <v>5.1980785976173385E-3</v>
      </c>
      <c r="M136">
        <v>1.4311871761191461</v>
      </c>
      <c r="N136">
        <v>5.6941712770803374E-3</v>
      </c>
      <c r="O136">
        <v>1.3039757462127293</v>
      </c>
      <c r="P136">
        <v>0.24768045786368367</v>
      </c>
      <c r="Q136">
        <v>9.1199810790031071E-3</v>
      </c>
      <c r="R136">
        <v>7.8202519168102544E-2</v>
      </c>
      <c r="S136">
        <v>6.6143856506720346E-5</v>
      </c>
      <c r="T136">
        <v>7.8202519168103293E-2</v>
      </c>
      <c r="U136">
        <v>0.81772192222292595</v>
      </c>
      <c r="V136">
        <v>0.1794763719339309</v>
      </c>
      <c r="W136">
        <v>5.7213395411043946E-3</v>
      </c>
      <c r="X136">
        <v>0.15085986510345473</v>
      </c>
      <c r="Y136">
        <v>4.6818672625562998E-3</v>
      </c>
      <c r="Z136">
        <v>0.11815910765026437</v>
      </c>
    </row>
    <row r="137" spans="1:28" s="56" customFormat="1" x14ac:dyDescent="0.2">
      <c r="A137" s="167">
        <v>10368</v>
      </c>
      <c r="B137" s="167" t="s">
        <v>87</v>
      </c>
      <c r="C137" s="167" t="s">
        <v>79</v>
      </c>
      <c r="D137" s="172">
        <v>44034</v>
      </c>
      <c r="E137" s="170"/>
      <c r="F137" s="192">
        <v>1.22055</v>
      </c>
      <c r="G137" s="192">
        <v>10.325699999999999</v>
      </c>
      <c r="H137" t="s">
        <v>215</v>
      </c>
      <c r="I137">
        <v>9.9211919714652479E-3</v>
      </c>
      <c r="J137">
        <v>0.50294013716915409</v>
      </c>
      <c r="K137">
        <v>7.1556044370947106E-3</v>
      </c>
      <c r="L137">
        <v>4.0542295533480543E-3</v>
      </c>
      <c r="M137">
        <v>3.0137853314677101</v>
      </c>
      <c r="N137">
        <v>1.0435380556911424E-2</v>
      </c>
      <c r="O137">
        <v>2.2978470673549332</v>
      </c>
      <c r="P137">
        <v>0.49884537628560505</v>
      </c>
      <c r="Q137">
        <v>7.5632122493164908E-3</v>
      </c>
      <c r="R137">
        <v>8.4738418294280721E-2</v>
      </c>
      <c r="S137">
        <v>5.4853186801056656E-5</v>
      </c>
      <c r="T137">
        <v>8.4738418294282122E-2</v>
      </c>
      <c r="U137">
        <v>1.4557457409709633</v>
      </c>
      <c r="V137">
        <v>0.25441101843209052</v>
      </c>
      <c r="W137">
        <v>0.18361140633336584</v>
      </c>
      <c r="X137">
        <v>0.3041446346545324</v>
      </c>
      <c r="Y137">
        <v>0.26737542500622768</v>
      </c>
      <c r="Z137">
        <v>0.23577725444696965</v>
      </c>
    </row>
    <row r="138" spans="1:28" s="56" customFormat="1" x14ac:dyDescent="0.2">
      <c r="D138" s="140"/>
      <c r="E138" s="107"/>
      <c r="F138" s="182"/>
      <c r="G138" s="182"/>
      <c r="H138" s="58"/>
      <c r="I138" s="108"/>
      <c r="J138" s="109"/>
      <c r="K138" s="141"/>
      <c r="L138" s="106"/>
      <c r="M138" s="106"/>
      <c r="N138" s="106"/>
      <c r="O138" s="108"/>
      <c r="P138" s="72"/>
      <c r="Q138" s="110"/>
      <c r="R138" s="147"/>
      <c r="S138" s="176"/>
      <c r="T138" s="109"/>
      <c r="U138" s="110"/>
      <c r="V138" s="72"/>
      <c r="W138" s="110"/>
      <c r="X138" s="72"/>
      <c r="Y138" s="110"/>
      <c r="Z138" s="72"/>
      <c r="AA138" s="109"/>
      <c r="AB138" s="73"/>
    </row>
    <row r="139" spans="1:28" s="56" customFormat="1" x14ac:dyDescent="0.2">
      <c r="A139" s="167">
        <v>10368</v>
      </c>
      <c r="B139" s="167" t="s">
        <v>87</v>
      </c>
      <c r="C139" s="167" t="s">
        <v>79</v>
      </c>
      <c r="D139" s="172">
        <v>44081</v>
      </c>
      <c r="E139" s="170"/>
      <c r="F139" s="192">
        <v>1.22055</v>
      </c>
      <c r="G139" s="192">
        <v>10.325699999999999</v>
      </c>
      <c r="H139" t="s">
        <v>173</v>
      </c>
      <c r="I139">
        <v>9.9217604475016902E-3</v>
      </c>
      <c r="J139">
        <v>1.487581452848618</v>
      </c>
      <c r="K139">
        <v>7.1420615243843822E-3</v>
      </c>
      <c r="L139">
        <v>9.3723685984378243E-3</v>
      </c>
      <c r="M139">
        <v>3.0128894783077591</v>
      </c>
      <c r="N139">
        <v>1.7051606087184226E-2</v>
      </c>
      <c r="O139">
        <v>2.3060505008998122</v>
      </c>
      <c r="P139">
        <v>1.4972266567116308</v>
      </c>
      <c r="Q139">
        <v>7.5808743317244904E-3</v>
      </c>
      <c r="R139">
        <v>0.17831634281988451</v>
      </c>
      <c r="S139">
        <v>5.4981283365543386E-5</v>
      </c>
      <c r="T139">
        <v>0.17831634281988293</v>
      </c>
      <c r="U139">
        <v>1.458387886798824</v>
      </c>
      <c r="V139">
        <v>0.2391744410999504</v>
      </c>
      <c r="W139">
        <v>0.17186595666652055</v>
      </c>
      <c r="X139">
        <v>0.6457135724174301</v>
      </c>
      <c r="Y139">
        <v>0.25075616398443812</v>
      </c>
      <c r="Z139">
        <v>0.58205295993103201</v>
      </c>
    </row>
    <row r="140" spans="1:28" s="56" customFormat="1" x14ac:dyDescent="0.2">
      <c r="A140" s="56">
        <v>10708</v>
      </c>
      <c r="B140" s="56" t="s">
        <v>253</v>
      </c>
      <c r="C140" s="56" t="s">
        <v>150</v>
      </c>
      <c r="D140" s="140">
        <v>44081</v>
      </c>
      <c r="E140" s="107"/>
      <c r="F140" s="182">
        <v>0.24429000000000001</v>
      </c>
      <c r="G140" s="182">
        <v>0.20466000000000051</v>
      </c>
      <c r="H140" t="s">
        <v>245</v>
      </c>
      <c r="I140">
        <v>1.0015708610861719E-2</v>
      </c>
      <c r="J140">
        <v>0.3140412899945057</v>
      </c>
      <c r="K140">
        <v>7.1260740082734943E-3</v>
      </c>
      <c r="L140">
        <v>7.0676066205746209E-3</v>
      </c>
      <c r="M140">
        <v>1.9484897969634147</v>
      </c>
      <c r="N140">
        <v>5.1695353695020933E-3</v>
      </c>
      <c r="O140">
        <v>1.9183940794707639</v>
      </c>
      <c r="P140">
        <v>0.31270815340583319</v>
      </c>
      <c r="Q140">
        <v>9.8589191771582367E-3</v>
      </c>
      <c r="R140">
        <v>4.4963570088122462E-2</v>
      </c>
      <c r="S140">
        <v>7.1503101784569552E-5</v>
      </c>
      <c r="T140">
        <v>4.4963570088122823E-2</v>
      </c>
      <c r="U140">
        <v>9.466290180570356E-3</v>
      </c>
      <c r="V140">
        <v>1.1706307343062745</v>
      </c>
      <c r="W140">
        <v>2.6090162222153616E-3</v>
      </c>
      <c r="X140">
        <v>0.35107704173401277</v>
      </c>
      <c r="Y140">
        <v>2.4681957365110788E-5</v>
      </c>
      <c r="Z140">
        <v>1.1250734095572221</v>
      </c>
    </row>
    <row r="141" spans="1:28" s="56" customFormat="1" x14ac:dyDescent="0.2">
      <c r="A141" s="167">
        <v>10368</v>
      </c>
      <c r="B141" s="167" t="s">
        <v>87</v>
      </c>
      <c r="C141" s="167" t="s">
        <v>79</v>
      </c>
      <c r="D141" s="172">
        <v>44081</v>
      </c>
      <c r="E141" s="170"/>
      <c r="F141" s="192">
        <v>1.22055</v>
      </c>
      <c r="G141" s="192">
        <v>10.325699999999999</v>
      </c>
      <c r="H141" t="s">
        <v>175</v>
      </c>
      <c r="I141">
        <v>9.9423198708077313E-3</v>
      </c>
      <c r="J141">
        <v>1.4075510774701283</v>
      </c>
      <c r="K141">
        <v>7.1423894093761179E-3</v>
      </c>
      <c r="L141">
        <v>7.7302151355874704E-3</v>
      </c>
      <c r="M141">
        <v>3.0126616505142123</v>
      </c>
      <c r="N141">
        <v>1.431720857989725E-2</v>
      </c>
      <c r="O141">
        <v>2.2959691625406111</v>
      </c>
      <c r="P141">
        <v>1.4290179240184606</v>
      </c>
      <c r="Q141">
        <v>7.5747675163956923E-3</v>
      </c>
      <c r="R141">
        <v>0.20678387932330555</v>
      </c>
      <c r="S141">
        <v>5.4936992888038887E-5</v>
      </c>
      <c r="T141">
        <v>0.20678387932330602</v>
      </c>
      <c r="U141">
        <v>1.4588154645504499</v>
      </c>
      <c r="V141">
        <v>0.34230437963872479</v>
      </c>
      <c r="W141">
        <v>0.17423851218568737</v>
      </c>
      <c r="X141">
        <v>0.72976276286939723</v>
      </c>
      <c r="Y141">
        <v>0.25448503518229287</v>
      </c>
      <c r="Z141">
        <v>0.6739084089848596</v>
      </c>
      <c r="AA141" s="109"/>
      <c r="AB141" s="73"/>
    </row>
    <row r="142" spans="1:28" s="56" customFormat="1" x14ac:dyDescent="0.2">
      <c r="A142" s="56">
        <v>10703</v>
      </c>
      <c r="B142" s="56" t="s">
        <v>249</v>
      </c>
      <c r="C142" s="56" t="s">
        <v>250</v>
      </c>
      <c r="D142" s="140">
        <v>44081</v>
      </c>
      <c r="E142" s="107">
        <v>5</v>
      </c>
      <c r="F142" s="182">
        <v>0.21931999999999999</v>
      </c>
      <c r="G142" s="182">
        <v>0.20357000000000092</v>
      </c>
      <c r="H142" t="s">
        <v>246</v>
      </c>
      <c r="I142">
        <v>1.0077633819363737E-2</v>
      </c>
      <c r="J142">
        <v>0.15583537895789543</v>
      </c>
      <c r="K142">
        <v>7.1398677982058593E-3</v>
      </c>
      <c r="L142">
        <v>4.0267405633597339E-3</v>
      </c>
      <c r="M142">
        <v>0.95561232957658315</v>
      </c>
      <c r="N142">
        <v>3.9907242199534489E-3</v>
      </c>
      <c r="O142">
        <v>1.1260353319159171</v>
      </c>
      <c r="P142">
        <v>0.14342791274855163</v>
      </c>
      <c r="Q142">
        <v>1.186863277386269E-2</v>
      </c>
      <c r="R142">
        <v>4.4502504809081161E-2</v>
      </c>
      <c r="S142">
        <v>8.6078812699811322E-5</v>
      </c>
      <c r="T142">
        <v>4.4502504809081078E-2</v>
      </c>
      <c r="U142">
        <v>1.1729838517298156E-3</v>
      </c>
      <c r="V142">
        <v>2.2609932773998596</v>
      </c>
      <c r="W142">
        <v>0.20114571214703228</v>
      </c>
      <c r="X142">
        <v>0.16669939443605064</v>
      </c>
      <c r="Y142">
        <v>2.3563881259608635E-4</v>
      </c>
      <c r="Z142">
        <v>2.2615836826805427</v>
      </c>
      <c r="AA142" s="109"/>
      <c r="AB142" s="73"/>
    </row>
    <row r="143" spans="1:28" s="56" customFormat="1" x14ac:dyDescent="0.2">
      <c r="A143" s="167">
        <v>10368</v>
      </c>
      <c r="B143" s="167" t="s">
        <v>87</v>
      </c>
      <c r="C143" s="167" t="s">
        <v>79</v>
      </c>
      <c r="D143" s="172">
        <v>44081</v>
      </c>
      <c r="E143" s="170"/>
      <c r="F143" s="192">
        <v>1.22055</v>
      </c>
      <c r="G143" s="192">
        <v>10.325699999999999</v>
      </c>
      <c r="H143" t="s">
        <v>177</v>
      </c>
      <c r="I143">
        <v>9.8577404753571619E-3</v>
      </c>
      <c r="J143">
        <v>1.2668723772129251</v>
      </c>
      <c r="K143">
        <v>7.1435045396321811E-3</v>
      </c>
      <c r="L143">
        <v>7.6145800088160479E-3</v>
      </c>
      <c r="M143">
        <v>3.0136176458658466</v>
      </c>
      <c r="N143">
        <v>2.0852769653798342E-2</v>
      </c>
      <c r="O143">
        <v>2.3166114107437576</v>
      </c>
      <c r="P143">
        <v>1.2905124322138</v>
      </c>
      <c r="Q143">
        <v>7.5656144997933326E-3</v>
      </c>
      <c r="R143">
        <v>0.25606788763783767</v>
      </c>
      <c r="S143">
        <v>5.4870609437074985E-5</v>
      </c>
      <c r="T143">
        <v>0.25606788763783833</v>
      </c>
      <c r="U143">
        <v>1.4580472554318489</v>
      </c>
      <c r="V143">
        <v>0.31987196759939091</v>
      </c>
      <c r="W143">
        <v>0.17274975106742571</v>
      </c>
      <c r="X143">
        <v>0.52641502715418043</v>
      </c>
      <c r="Y143">
        <v>0.25168353851245268</v>
      </c>
      <c r="Z143">
        <v>0.63023483304952477</v>
      </c>
    </row>
    <row r="144" spans="1:28" s="56" customFormat="1" x14ac:dyDescent="0.2">
      <c r="A144" s="56">
        <v>10704</v>
      </c>
      <c r="B144" s="56" t="s">
        <v>251</v>
      </c>
      <c r="C144" s="56" t="s">
        <v>250</v>
      </c>
      <c r="D144" s="140">
        <v>44081</v>
      </c>
      <c r="E144" s="107">
        <v>262</v>
      </c>
      <c r="F144" s="182">
        <v>0.18218000000000001</v>
      </c>
      <c r="G144" s="182">
        <v>0.20134000000000007</v>
      </c>
      <c r="H144" t="s">
        <v>247</v>
      </c>
      <c r="I144">
        <v>1.0086369593517436E-2</v>
      </c>
      <c r="J144">
        <v>0.12606134827801266</v>
      </c>
      <c r="K144">
        <v>7.1385196679466549E-3</v>
      </c>
      <c r="L144">
        <v>4.2074840986130813E-3</v>
      </c>
      <c r="M144">
        <v>0.67892981487429727</v>
      </c>
      <c r="N144">
        <v>3.7495345595306901E-3</v>
      </c>
      <c r="O144">
        <v>0.77849733927730869</v>
      </c>
      <c r="P144">
        <v>0.17492509342194987</v>
      </c>
      <c r="Q144">
        <v>1.155913532195512E-2</v>
      </c>
      <c r="R144">
        <v>9.286420466713817E-2</v>
      </c>
      <c r="S144">
        <v>8.38341419191558E-5</v>
      </c>
      <c r="T144">
        <v>9.286420466713817E-2</v>
      </c>
      <c r="U144">
        <v>8.5306244175441415E-2</v>
      </c>
      <c r="V144">
        <v>0.24126633220483917</v>
      </c>
      <c r="W144">
        <v>0.4124622250973658</v>
      </c>
      <c r="X144">
        <v>0.37529704907175226</v>
      </c>
      <c r="Y144">
        <v>3.5179932080063231E-2</v>
      </c>
      <c r="Z144">
        <v>0.46228728914024658</v>
      </c>
      <c r="AA144" s="109"/>
      <c r="AB144" s="73"/>
    </row>
    <row r="145" spans="1:28" s="56" customFormat="1" x14ac:dyDescent="0.2">
      <c r="A145" s="167">
        <v>10368</v>
      </c>
      <c r="B145" s="167" t="s">
        <v>87</v>
      </c>
      <c r="C145" s="167" t="s">
        <v>79</v>
      </c>
      <c r="D145" s="172">
        <v>44081</v>
      </c>
      <c r="E145" s="170"/>
      <c r="F145" s="192">
        <v>1.22055</v>
      </c>
      <c r="G145" s="192">
        <v>10.325699999999999</v>
      </c>
      <c r="H145" t="s">
        <v>179</v>
      </c>
      <c r="I145">
        <v>9.9212476407514062E-3</v>
      </c>
      <c r="J145">
        <v>0.96237789276008134</v>
      </c>
      <c r="K145">
        <v>7.146626047687574E-3</v>
      </c>
      <c r="L145">
        <v>6.6898441436831621E-3</v>
      </c>
      <c r="M145">
        <v>3.0128365100636483</v>
      </c>
      <c r="N145">
        <v>1.5527206362354292E-2</v>
      </c>
      <c r="O145">
        <v>2.291410781593076</v>
      </c>
      <c r="P145">
        <v>0.91863671176027639</v>
      </c>
      <c r="Q145">
        <v>7.5650128363283159E-3</v>
      </c>
      <c r="R145">
        <v>0.15664833402363476</v>
      </c>
      <c r="S145">
        <v>5.4866245794042088E-5</v>
      </c>
      <c r="T145">
        <v>0.1566483340236354</v>
      </c>
      <c r="U145">
        <v>1.4554446256760265</v>
      </c>
      <c r="V145">
        <v>0.26622163536521537</v>
      </c>
      <c r="W145">
        <v>0.17165238775064459</v>
      </c>
      <c r="X145">
        <v>0.50736292590911614</v>
      </c>
      <c r="Y145">
        <v>0.24991599737863829</v>
      </c>
      <c r="Z145">
        <v>0.59434025299022475</v>
      </c>
    </row>
    <row r="146" spans="1:28" s="56" customFormat="1" x14ac:dyDescent="0.2">
      <c r="A146" s="56">
        <v>10705</v>
      </c>
      <c r="B146" s="56" t="s">
        <v>252</v>
      </c>
      <c r="C146" s="56" t="s">
        <v>250</v>
      </c>
      <c r="D146" s="140">
        <v>44081</v>
      </c>
      <c r="E146" s="107">
        <v>281</v>
      </c>
      <c r="F146" s="182">
        <v>0.13642000000000001</v>
      </c>
      <c r="G146" s="182">
        <v>0.40979000000000099</v>
      </c>
      <c r="H146" t="s">
        <v>248</v>
      </c>
      <c r="I146">
        <v>1.0086969698643001E-2</v>
      </c>
      <c r="J146">
        <v>6.6804068294715552E-2</v>
      </c>
      <c r="K146">
        <v>7.144510658940951E-3</v>
      </c>
      <c r="L146">
        <v>4.5836400689231059E-3</v>
      </c>
      <c r="M146">
        <v>0.25493525848942994</v>
      </c>
      <c r="N146">
        <v>4.2391431712500219E-3</v>
      </c>
      <c r="O146">
        <v>0.29108881544241444</v>
      </c>
      <c r="P146">
        <v>0.10743181657655035</v>
      </c>
      <c r="Q146">
        <v>1.1516711443057961E-2</v>
      </c>
      <c r="R146">
        <v>8.1298533265527786E-2</v>
      </c>
      <c r="S146">
        <v>8.3526457184513893E-5</v>
      </c>
      <c r="T146">
        <v>8.1298533265527578E-2</v>
      </c>
      <c r="U146">
        <v>3.3881651922584896E-2</v>
      </c>
      <c r="V146">
        <v>0.31141982450493966</v>
      </c>
      <c r="W146">
        <v>0.45212331555457663</v>
      </c>
      <c r="X146">
        <v>0.165982583338184</v>
      </c>
      <c r="Y146">
        <v>1.5303373929598541E-2</v>
      </c>
      <c r="Z146">
        <v>0.28246584706833533</v>
      </c>
      <c r="AA146" s="109"/>
      <c r="AB146" s="73"/>
    </row>
    <row r="147" spans="1:28" s="56" customFormat="1" x14ac:dyDescent="0.2">
      <c r="A147" s="167">
        <v>10368</v>
      </c>
      <c r="B147" s="167" t="s">
        <v>87</v>
      </c>
      <c r="C147" s="167" t="s">
        <v>79</v>
      </c>
      <c r="D147" s="172">
        <v>44081</v>
      </c>
      <c r="E147" s="170"/>
      <c r="F147" s="192">
        <v>1.22055</v>
      </c>
      <c r="G147" s="192">
        <v>10.325699999999999</v>
      </c>
      <c r="H147" t="s">
        <v>179</v>
      </c>
      <c r="I147">
        <v>9.9212476407514062E-3</v>
      </c>
      <c r="J147">
        <v>0.96237789276008134</v>
      </c>
      <c r="K147">
        <v>7.146626047687574E-3</v>
      </c>
      <c r="L147">
        <v>6.6898441436831621E-3</v>
      </c>
      <c r="M147">
        <v>3.0128365100636483</v>
      </c>
      <c r="N147">
        <v>1.5527206362354292E-2</v>
      </c>
      <c r="O147">
        <v>2.291410781593076</v>
      </c>
      <c r="P147">
        <v>0.91863671176027639</v>
      </c>
      <c r="Q147">
        <v>7.5650128363283159E-3</v>
      </c>
      <c r="R147">
        <v>0.15664833402363476</v>
      </c>
      <c r="S147">
        <v>5.4866245794042088E-5</v>
      </c>
      <c r="T147">
        <v>0.1566483340236354</v>
      </c>
      <c r="U147">
        <v>1.4554446256760265</v>
      </c>
      <c r="V147">
        <v>0.26622163536521537</v>
      </c>
      <c r="W147">
        <v>0.17165238775064459</v>
      </c>
      <c r="X147">
        <v>0.50736292590911614</v>
      </c>
      <c r="Y147">
        <v>0.24991599737863829</v>
      </c>
      <c r="Z147">
        <v>0.59434025299022475</v>
      </c>
    </row>
    <row r="148" spans="1:28" s="56" customFormat="1" x14ac:dyDescent="0.2">
      <c r="D148" s="140"/>
      <c r="E148" s="107"/>
      <c r="F148" s="182"/>
      <c r="G148" s="182"/>
      <c r="H148" s="59"/>
      <c r="I148" s="70"/>
      <c r="J148" s="72"/>
      <c r="K148" s="70"/>
      <c r="L148" s="106"/>
      <c r="M148" s="106"/>
      <c r="N148" s="106"/>
      <c r="O148" s="70"/>
      <c r="P148" s="72"/>
      <c r="Q148" s="71"/>
      <c r="R148" s="132"/>
      <c r="S148" s="175"/>
      <c r="U148" s="70"/>
      <c r="V148" s="72"/>
      <c r="W148" s="70"/>
      <c r="X148" s="72"/>
      <c r="Y148" s="71"/>
      <c r="Z148" s="72"/>
      <c r="AA148" s="109"/>
      <c r="AB148" s="73"/>
    </row>
    <row r="149" spans="1:28" s="56" customFormat="1" x14ac:dyDescent="0.2">
      <c r="A149" s="167">
        <v>10368</v>
      </c>
      <c r="B149" s="167" t="s">
        <v>87</v>
      </c>
      <c r="C149" s="167" t="s">
        <v>79</v>
      </c>
      <c r="D149" s="172">
        <v>44082</v>
      </c>
      <c r="E149" s="170"/>
      <c r="F149" s="192">
        <v>1.22055</v>
      </c>
      <c r="G149" s="192">
        <v>10.325699999999999</v>
      </c>
      <c r="H149" t="s">
        <v>171</v>
      </c>
      <c r="I149">
        <v>9.9010898318845977E-3</v>
      </c>
      <c r="J149">
        <v>1.1047558727071145</v>
      </c>
      <c r="K149">
        <v>7.1515350055983227E-3</v>
      </c>
      <c r="L149">
        <v>5.9808045839407804E-3</v>
      </c>
      <c r="M149">
        <v>3.0131856508354198</v>
      </c>
      <c r="N149">
        <v>1.6261281138981884E-2</v>
      </c>
      <c r="O149">
        <v>2.3022895668068495</v>
      </c>
      <c r="P149">
        <v>1.1920249389665696</v>
      </c>
      <c r="Q149">
        <v>7.5486973299990724E-3</v>
      </c>
      <c r="R149">
        <v>0.19454393003084464</v>
      </c>
      <c r="S149">
        <v>5.4747915448822321E-5</v>
      </c>
      <c r="T149">
        <v>0.19454393003084469</v>
      </c>
      <c r="U149">
        <v>1.4504146489969956</v>
      </c>
      <c r="V149">
        <v>0.28132945718626257</v>
      </c>
      <c r="W149">
        <v>0.17058195342232538</v>
      </c>
      <c r="X149">
        <v>0.66019900280071309</v>
      </c>
      <c r="Y149">
        <v>0.24740633321902289</v>
      </c>
      <c r="Z149">
        <v>0.59592092272581754</v>
      </c>
    </row>
    <row r="150" spans="1:28" s="56" customFormat="1" x14ac:dyDescent="0.2">
      <c r="A150" s="56">
        <v>10709</v>
      </c>
      <c r="B150" s="56" t="s">
        <v>261</v>
      </c>
      <c r="C150" s="56" t="s">
        <v>250</v>
      </c>
      <c r="D150" s="140">
        <v>44082</v>
      </c>
      <c r="E150" s="107">
        <v>17</v>
      </c>
      <c r="F150" s="182">
        <v>6.1069999999999999E-2</v>
      </c>
      <c r="G150" s="182">
        <v>0.20737000000000094</v>
      </c>
      <c r="H150" t="s">
        <v>254</v>
      </c>
      <c r="I150">
        <v>1.0084643548742682E-2</v>
      </c>
      <c r="J150">
        <v>0.10297530853656178</v>
      </c>
      <c r="K150">
        <v>7.1485113220951602E-3</v>
      </c>
      <c r="L150">
        <v>5.405306048501154E-3</v>
      </c>
      <c r="M150">
        <v>0.24068922637836365</v>
      </c>
      <c r="N150">
        <v>4.6548726182369859E-3</v>
      </c>
      <c r="O150">
        <v>0.18348085964839905</v>
      </c>
      <c r="P150">
        <v>0.23392855856691641</v>
      </c>
      <c r="Q150">
        <v>7.6811242443245815E-3</v>
      </c>
      <c r="R150">
        <v>0.18640763166476812</v>
      </c>
      <c r="S150">
        <v>5.5708358978572687E-5</v>
      </c>
      <c r="T150">
        <v>0.18640763166476809</v>
      </c>
      <c r="U150">
        <v>8.6977422381487243E-3</v>
      </c>
      <c r="V150">
        <v>0.56386057169516968</v>
      </c>
      <c r="W150">
        <v>0.97723179149120132</v>
      </c>
      <c r="X150">
        <v>0.39352533207004037</v>
      </c>
      <c r="Y150">
        <v>8.471300256664753E-3</v>
      </c>
      <c r="Z150">
        <v>0.62736682955642076</v>
      </c>
      <c r="AA150" s="109"/>
      <c r="AB150" s="73"/>
    </row>
    <row r="151" spans="1:28" s="56" customFormat="1" ht="13.5" customHeight="1" x14ac:dyDescent="0.2">
      <c r="A151" s="167">
        <v>10368</v>
      </c>
      <c r="B151" s="167" t="s">
        <v>87</v>
      </c>
      <c r="C151" s="167" t="s">
        <v>79</v>
      </c>
      <c r="D151" s="172">
        <v>44082</v>
      </c>
      <c r="E151" s="170"/>
      <c r="F151" s="192">
        <v>1.22055</v>
      </c>
      <c r="G151" s="192">
        <v>10.325699999999999</v>
      </c>
      <c r="H151" t="s">
        <v>173</v>
      </c>
      <c r="I151">
        <v>9.8842699977703292E-3</v>
      </c>
      <c r="J151">
        <v>1.1042563006849162</v>
      </c>
      <c r="K151">
        <v>7.1493284338625699E-3</v>
      </c>
      <c r="L151">
        <v>6.5329609038998412E-3</v>
      </c>
      <c r="M151">
        <v>3.013626638999201</v>
      </c>
      <c r="N151">
        <v>1.7220646060424814E-2</v>
      </c>
      <c r="O151">
        <v>2.3095507867316565</v>
      </c>
      <c r="P151">
        <v>1.0920786740559911</v>
      </c>
      <c r="Q151">
        <v>7.5729976516735907E-3</v>
      </c>
      <c r="R151">
        <v>0.19504610014332635</v>
      </c>
      <c r="S151">
        <v>5.4924156712480969E-5</v>
      </c>
      <c r="T151">
        <v>0.19504610014332685</v>
      </c>
      <c r="U151">
        <v>1.452021988240068</v>
      </c>
      <c r="V151">
        <v>0.29560524414390832</v>
      </c>
      <c r="W151">
        <v>0.17118644251662632</v>
      </c>
      <c r="X151">
        <v>0.71085145636493907</v>
      </c>
      <c r="Y151">
        <v>0.2479304688772318</v>
      </c>
      <c r="Z151">
        <v>0.60029032871327559</v>
      </c>
      <c r="AA151" s="72"/>
      <c r="AB151" s="73"/>
    </row>
    <row r="152" spans="1:28" s="56" customFormat="1" x14ac:dyDescent="0.2">
      <c r="A152" s="56">
        <v>10710</v>
      </c>
      <c r="B152" s="56" t="s">
        <v>262</v>
      </c>
      <c r="C152" s="56" t="s">
        <v>250</v>
      </c>
      <c r="D152" s="140">
        <v>44082</v>
      </c>
      <c r="E152" s="107">
        <v>8.5</v>
      </c>
      <c r="F152" s="182">
        <v>6.59E-2</v>
      </c>
      <c r="G152" s="182">
        <v>0.10326000000000057</v>
      </c>
      <c r="H152" t="s">
        <v>255</v>
      </c>
      <c r="I152">
        <v>1.008142378611788E-2</v>
      </c>
      <c r="J152">
        <v>0.20071732709260559</v>
      </c>
      <c r="K152">
        <v>7.1469322799300418E-3</v>
      </c>
      <c r="L152">
        <v>6.7310247817090729E-3</v>
      </c>
      <c r="M152">
        <v>0.55626041769211532</v>
      </c>
      <c r="N152">
        <v>5.753503904764908E-3</v>
      </c>
      <c r="O152">
        <v>0.42422129556288696</v>
      </c>
      <c r="P152">
        <v>0.21813994703674197</v>
      </c>
      <c r="Q152">
        <v>7.6735584851685837E-3</v>
      </c>
      <c r="R152">
        <v>0.2106060198410642</v>
      </c>
      <c r="S152">
        <v>5.5653487319997565E-5</v>
      </c>
      <c r="T152">
        <v>0.21060601984106436</v>
      </c>
      <c r="U152">
        <v>1.9856425056955073E-2</v>
      </c>
      <c r="V152">
        <v>0.61269329340103484</v>
      </c>
      <c r="W152">
        <v>0.49433166612604412</v>
      </c>
      <c r="X152">
        <v>0.39199597842779088</v>
      </c>
      <c r="Y152">
        <v>9.8132314545458284E-3</v>
      </c>
      <c r="Z152">
        <v>0.67826385968943459</v>
      </c>
      <c r="AA152" s="109"/>
      <c r="AB152" s="73"/>
    </row>
    <row r="153" spans="1:28" s="56" customFormat="1" ht="13.5" customHeight="1" x14ac:dyDescent="0.2">
      <c r="A153" s="167">
        <v>10368</v>
      </c>
      <c r="B153" s="167" t="s">
        <v>87</v>
      </c>
      <c r="C153" s="167" t="s">
        <v>79</v>
      </c>
      <c r="D153" s="172">
        <v>44082</v>
      </c>
      <c r="E153" s="170"/>
      <c r="F153" s="192">
        <v>1.22055</v>
      </c>
      <c r="G153" s="192">
        <v>10.325699999999999</v>
      </c>
      <c r="H153" t="s">
        <v>175</v>
      </c>
      <c r="I153">
        <v>9.8750961047125163E-3</v>
      </c>
      <c r="J153">
        <v>0.86443725001654115</v>
      </c>
      <c r="K153">
        <v>7.1489813143960183E-3</v>
      </c>
      <c r="L153">
        <v>6.0742108692087614E-3</v>
      </c>
      <c r="M153">
        <v>3.0128922795882791</v>
      </c>
      <c r="N153">
        <v>1.4112482603571263E-2</v>
      </c>
      <c r="O153">
        <v>2.3119298858577211</v>
      </c>
      <c r="P153">
        <v>0.87471471129949274</v>
      </c>
      <c r="Q153">
        <v>7.5627541300847343E-3</v>
      </c>
      <c r="R153">
        <v>0.11295342887715375</v>
      </c>
      <c r="S153">
        <v>5.4849864231364223E-5</v>
      </c>
      <c r="T153">
        <v>0.11295342887715448</v>
      </c>
      <c r="U153">
        <v>1.451022052572944</v>
      </c>
      <c r="V153">
        <v>0.18778498503022445</v>
      </c>
      <c r="W153">
        <v>0.17194081014639812</v>
      </c>
      <c r="X153">
        <v>0.35885287724558401</v>
      </c>
      <c r="Y153">
        <v>0.24963475113250172</v>
      </c>
      <c r="Z153">
        <v>0.41328051474519262</v>
      </c>
      <c r="AA153" s="72"/>
      <c r="AB153" s="73"/>
    </row>
    <row r="154" spans="1:28" s="56" customFormat="1" x14ac:dyDescent="0.2">
      <c r="A154" s="56">
        <v>10706</v>
      </c>
      <c r="B154" s="56" t="s">
        <v>263</v>
      </c>
      <c r="C154" s="56" t="s">
        <v>250</v>
      </c>
      <c r="D154" s="140">
        <v>44082</v>
      </c>
      <c r="E154" s="107">
        <v>420</v>
      </c>
      <c r="F154" s="182">
        <v>0.18310000000000001</v>
      </c>
      <c r="G154" s="182">
        <v>0.19669000000000025</v>
      </c>
      <c r="H154" t="s">
        <v>256</v>
      </c>
      <c r="I154">
        <v>1.005721998392865E-2</v>
      </c>
      <c r="J154">
        <v>9.7770705339194727E-2</v>
      </c>
      <c r="K154">
        <v>7.1444465098175411E-3</v>
      </c>
      <c r="L154">
        <v>3.7755005930180034E-3</v>
      </c>
      <c r="M154">
        <v>0.69721979433905446</v>
      </c>
      <c r="N154">
        <v>3.7247853847669813E-3</v>
      </c>
      <c r="O154">
        <v>0.78706283480011208</v>
      </c>
      <c r="P154">
        <v>0.11675310115606126</v>
      </c>
      <c r="Q154">
        <v>1.135485346683225E-2</v>
      </c>
      <c r="R154">
        <v>5.713831655817498E-2</v>
      </c>
      <c r="S154">
        <v>8.2352561026046028E-5</v>
      </c>
      <c r="T154">
        <v>5.7138316558174675E-2</v>
      </c>
      <c r="U154">
        <v>0.11271217847618493</v>
      </c>
      <c r="V154">
        <v>0.19588913355955687</v>
      </c>
      <c r="W154">
        <v>0.15406278446245572</v>
      </c>
      <c r="X154">
        <v>0.16278655145685395</v>
      </c>
      <c r="Y154">
        <v>1.7362228265751484E-2</v>
      </c>
      <c r="Z154">
        <v>0.18238384927823423</v>
      </c>
      <c r="AA154" s="109"/>
      <c r="AB154" s="73"/>
    </row>
    <row r="155" spans="1:28" s="56" customFormat="1" x14ac:dyDescent="0.2">
      <c r="A155" s="167">
        <v>10368</v>
      </c>
      <c r="B155" s="167" t="s">
        <v>87</v>
      </c>
      <c r="C155" s="167" t="s">
        <v>79</v>
      </c>
      <c r="D155" s="172">
        <v>44082</v>
      </c>
      <c r="E155" s="170"/>
      <c r="F155" s="192">
        <v>1.22055</v>
      </c>
      <c r="G155" s="192">
        <v>10.325699999999999</v>
      </c>
      <c r="H155" t="s">
        <v>177</v>
      </c>
      <c r="I155">
        <v>9.9581616057889538E-3</v>
      </c>
      <c r="J155">
        <v>0.80146544010505183</v>
      </c>
      <c r="K155">
        <v>7.1486100487520837E-3</v>
      </c>
      <c r="L155">
        <v>7.5304175116080721E-3</v>
      </c>
      <c r="M155">
        <v>3.0126846292271878</v>
      </c>
      <c r="N155">
        <v>1.3019759132448062E-2</v>
      </c>
      <c r="O155">
        <v>2.2879650300884773</v>
      </c>
      <c r="P155">
        <v>0.77062880739083395</v>
      </c>
      <c r="Q155">
        <v>7.5708331828729086E-3</v>
      </c>
      <c r="R155">
        <v>0.17391047200399301</v>
      </c>
      <c r="S155">
        <v>5.4908458619192716E-5</v>
      </c>
      <c r="T155">
        <v>0.17391047200399357</v>
      </c>
      <c r="U155">
        <v>1.4533774543793232</v>
      </c>
      <c r="V155">
        <v>0.2036153384265813</v>
      </c>
      <c r="W155">
        <v>0.17079307887411668</v>
      </c>
      <c r="X155">
        <v>0.47128280086121754</v>
      </c>
      <c r="Y155">
        <v>0.24804180755790589</v>
      </c>
      <c r="Z155">
        <v>0.39218807927035548</v>
      </c>
    </row>
    <row r="156" spans="1:28" s="56" customFormat="1" x14ac:dyDescent="0.2">
      <c r="A156" s="56">
        <v>10707</v>
      </c>
      <c r="B156" s="56" t="s">
        <v>264</v>
      </c>
      <c r="C156" s="56" t="s">
        <v>250</v>
      </c>
      <c r="D156" s="140">
        <v>44082</v>
      </c>
      <c r="E156" s="107">
        <v>450</v>
      </c>
      <c r="F156" s="182">
        <v>0.19298999999999999</v>
      </c>
      <c r="G156" s="182">
        <v>0.20889999999999986</v>
      </c>
      <c r="H156" t="s">
        <v>257</v>
      </c>
      <c r="I156">
        <v>1.00705468572059E-2</v>
      </c>
      <c r="J156">
        <v>0.10879370669096247</v>
      </c>
      <c r="K156">
        <v>7.1459450111441775E-3</v>
      </c>
      <c r="L156">
        <v>4.4287587895287068E-3</v>
      </c>
      <c r="M156">
        <v>1.0992155792456617</v>
      </c>
      <c r="N156">
        <v>3.1238201698352403E-3</v>
      </c>
      <c r="O156">
        <v>1.1760997214479036</v>
      </c>
      <c r="P156">
        <v>0.12785556941691228</v>
      </c>
      <c r="Q156">
        <v>1.0775749779086899E-2</v>
      </c>
      <c r="R156">
        <v>4.0193420497049652E-2</v>
      </c>
      <c r="S156">
        <v>7.8152535730716292E-5</v>
      </c>
      <c r="T156">
        <v>4.0193420497049603E-2</v>
      </c>
      <c r="U156">
        <v>0.17564044041446417</v>
      </c>
      <c r="V156">
        <v>0.19499769466710615</v>
      </c>
      <c r="W156">
        <v>5.0151415081752006E-2</v>
      </c>
      <c r="X156">
        <v>0.13483953267701956</v>
      </c>
      <c r="Y156">
        <v>8.8115189205997917E-3</v>
      </c>
      <c r="Z156">
        <v>0.15184923242511578</v>
      </c>
      <c r="AA156" s="109"/>
      <c r="AB156" s="73"/>
    </row>
    <row r="157" spans="1:28" s="56" customFormat="1" ht="13.5" customHeight="1" x14ac:dyDescent="0.2">
      <c r="A157" s="167">
        <v>10368</v>
      </c>
      <c r="B157" s="167" t="s">
        <v>87</v>
      </c>
      <c r="C157" s="167" t="s">
        <v>79</v>
      </c>
      <c r="D157" s="172">
        <v>44082</v>
      </c>
      <c r="E157" s="170"/>
      <c r="F157" s="192">
        <v>1.22055</v>
      </c>
      <c r="G157" s="192">
        <v>10.325699999999999</v>
      </c>
      <c r="H157" t="s">
        <v>179</v>
      </c>
      <c r="I157">
        <v>9.8647155040995499E-3</v>
      </c>
      <c r="J157">
        <v>1.0339190084637839</v>
      </c>
      <c r="K157">
        <v>7.1516894102791294E-3</v>
      </c>
      <c r="L157">
        <v>5.9826237180289109E-3</v>
      </c>
      <c r="M157">
        <v>3.0129736065411525</v>
      </c>
      <c r="N157">
        <v>1.1128279868639242E-2</v>
      </c>
      <c r="O157">
        <v>2.3155469545704155</v>
      </c>
      <c r="P157">
        <v>1.0510189832783361</v>
      </c>
      <c r="Q157">
        <v>7.5696718998846408E-3</v>
      </c>
      <c r="R157">
        <v>0.18139199222601421</v>
      </c>
      <c r="S157">
        <v>5.4900036262317821E-5</v>
      </c>
      <c r="T157">
        <v>0.18139199222601418</v>
      </c>
      <c r="U157">
        <v>1.4548957642209026</v>
      </c>
      <c r="V157">
        <v>0.25574326825880678</v>
      </c>
      <c r="W157">
        <v>0.17097896391269166</v>
      </c>
      <c r="X157">
        <v>0.47307186688909031</v>
      </c>
      <c r="Y157">
        <v>0.24869907376706266</v>
      </c>
      <c r="Z157">
        <v>0.33998912975283485</v>
      </c>
      <c r="AA157" s="72"/>
      <c r="AB157" s="73"/>
    </row>
    <row r="158" spans="1:28" s="56" customFormat="1" x14ac:dyDescent="0.2">
      <c r="A158" s="56">
        <v>10711</v>
      </c>
      <c r="B158" s="56" t="s">
        <v>265</v>
      </c>
      <c r="C158" s="56" t="s">
        <v>250</v>
      </c>
      <c r="D158" s="140">
        <v>44082</v>
      </c>
      <c r="E158" s="107">
        <v>91</v>
      </c>
      <c r="F158" s="182">
        <v>7.8140000000000001E-2</v>
      </c>
      <c r="G158" s="182">
        <v>0.10247000000000028</v>
      </c>
      <c r="H158" t="s">
        <v>258</v>
      </c>
      <c r="I158">
        <v>1.0034947014710721E-2</v>
      </c>
      <c r="J158">
        <v>0.2678130919214024</v>
      </c>
      <c r="K158">
        <v>7.1472306200513341E-3</v>
      </c>
      <c r="L158">
        <v>3.8562232701192106E-3</v>
      </c>
      <c r="M158">
        <v>2.0878370382562692</v>
      </c>
      <c r="N158">
        <v>5.2403381865061827E-3</v>
      </c>
      <c r="O158">
        <v>1.6002888489247611</v>
      </c>
      <c r="P158">
        <v>0.26444852578192646</v>
      </c>
      <c r="Q158">
        <v>7.6969028279974512E-3</v>
      </c>
      <c r="R158">
        <v>6.2743599768006003E-2</v>
      </c>
      <c r="S158">
        <v>5.5822795221948324E-5</v>
      </c>
      <c r="T158">
        <v>6.2743599768006822E-2</v>
      </c>
      <c r="U158">
        <v>9.7344254282184781E-2</v>
      </c>
      <c r="V158">
        <v>0.33033219174577594</v>
      </c>
      <c r="W158">
        <v>0.25627182033743473</v>
      </c>
      <c r="X158">
        <v>0.27345035516750071</v>
      </c>
      <c r="Y158">
        <v>2.4990826162841904E-2</v>
      </c>
      <c r="Z158">
        <v>0.41285040791008543</v>
      </c>
      <c r="AA158" s="109"/>
      <c r="AB158" s="73"/>
    </row>
    <row r="159" spans="1:28" s="56" customFormat="1" x14ac:dyDescent="0.2">
      <c r="A159" s="167">
        <v>10368</v>
      </c>
      <c r="B159" s="167" t="s">
        <v>87</v>
      </c>
      <c r="C159" s="167" t="s">
        <v>79</v>
      </c>
      <c r="D159" s="172">
        <v>44082</v>
      </c>
      <c r="E159" s="170"/>
      <c r="F159" s="192">
        <v>1.22055</v>
      </c>
      <c r="G159" s="192">
        <v>10.325699999999999</v>
      </c>
      <c r="H159" t="s">
        <v>181</v>
      </c>
      <c r="I159">
        <v>9.9168687783397595E-3</v>
      </c>
      <c r="J159">
        <v>0.78964659055903963</v>
      </c>
      <c r="K159">
        <v>7.1498978349158167E-3</v>
      </c>
      <c r="L159">
        <v>6.523806051293669E-3</v>
      </c>
      <c r="M159">
        <v>3.0128683193409813</v>
      </c>
      <c r="N159">
        <v>1.4817825896652391E-2</v>
      </c>
      <c r="O159">
        <v>2.2908976390246081</v>
      </c>
      <c r="P159">
        <v>0.82666055954950646</v>
      </c>
      <c r="Q159">
        <v>7.5680639919975872E-3</v>
      </c>
      <c r="R159">
        <v>0.14085707462242494</v>
      </c>
      <c r="S159">
        <v>5.4888374699904893E-5</v>
      </c>
      <c r="T159">
        <v>0.14085707462242414</v>
      </c>
      <c r="U159">
        <v>1.4547555535561516</v>
      </c>
      <c r="V159">
        <v>0.29722416032912025</v>
      </c>
      <c r="W159">
        <v>0.17064737846820166</v>
      </c>
      <c r="X159">
        <v>0.41076085411284652</v>
      </c>
      <c r="Y159">
        <v>0.24854730357616239</v>
      </c>
      <c r="Z159">
        <v>0.40900800243764118</v>
      </c>
    </row>
    <row r="160" spans="1:28" s="56" customFormat="1" x14ac:dyDescent="0.2">
      <c r="A160" s="56">
        <v>10712</v>
      </c>
      <c r="B160" s="56" t="s">
        <v>266</v>
      </c>
      <c r="C160" s="56" t="s">
        <v>250</v>
      </c>
      <c r="D160" s="140">
        <v>44082</v>
      </c>
      <c r="E160" s="107">
        <v>82.5</v>
      </c>
      <c r="F160" s="182">
        <v>8.8050000000000003E-2</v>
      </c>
      <c r="G160" s="182">
        <v>0.10129000000000055</v>
      </c>
      <c r="H160" t="s">
        <v>259</v>
      </c>
      <c r="I160">
        <v>1.0079431685367474E-2</v>
      </c>
      <c r="J160">
        <v>0.24320114125017436</v>
      </c>
      <c r="K160">
        <v>7.1452840724352887E-3</v>
      </c>
      <c r="L160">
        <v>4.0013038301261001E-3</v>
      </c>
      <c r="M160">
        <v>2.1617687171349012</v>
      </c>
      <c r="N160">
        <v>4.8972892095542142E-3</v>
      </c>
      <c r="O160">
        <v>1.6553374054181418</v>
      </c>
      <c r="P160">
        <v>0.27643513433980771</v>
      </c>
      <c r="Q160">
        <v>7.7094722916909728E-3</v>
      </c>
      <c r="R160">
        <v>6.2850967899536772E-2</v>
      </c>
      <c r="S160">
        <v>5.591395690262601E-5</v>
      </c>
      <c r="T160">
        <v>6.2850967899537036E-2</v>
      </c>
      <c r="U160">
        <v>0.10086268656075235</v>
      </c>
      <c r="V160">
        <v>0.33709965116390916</v>
      </c>
      <c r="W160">
        <v>0.19569308685489623</v>
      </c>
      <c r="X160">
        <v>0.23632192232657731</v>
      </c>
      <c r="Y160">
        <v>1.9759605925013912E-2</v>
      </c>
      <c r="Z160">
        <v>0.37195540464106669</v>
      </c>
      <c r="AA160" s="109"/>
      <c r="AB160" s="73"/>
    </row>
    <row r="161" spans="1:28" s="56" customFormat="1" ht="13.5" customHeight="1" x14ac:dyDescent="0.2">
      <c r="A161" s="167">
        <v>10368</v>
      </c>
      <c r="B161" s="167" t="s">
        <v>87</v>
      </c>
      <c r="C161" s="167" t="s">
        <v>79</v>
      </c>
      <c r="D161" s="172">
        <v>44082</v>
      </c>
      <c r="E161" s="170"/>
      <c r="F161" s="192">
        <v>1.22055</v>
      </c>
      <c r="G161" s="192">
        <v>10.325699999999999</v>
      </c>
      <c r="H161" t="s">
        <v>260</v>
      </c>
      <c r="I161">
        <v>9.9412170979451715E-3</v>
      </c>
      <c r="J161">
        <v>0.85530045589836801</v>
      </c>
      <c r="K161">
        <v>7.1477865161489003E-3</v>
      </c>
      <c r="L161">
        <v>6.1309335658092231E-3</v>
      </c>
      <c r="M161">
        <v>3.0136893029480598</v>
      </c>
      <c r="N161">
        <v>1.1969201630782578E-2</v>
      </c>
      <c r="O161">
        <v>2.2943309375549394</v>
      </c>
      <c r="P161">
        <v>0.82663075748960546</v>
      </c>
      <c r="Q161">
        <v>7.5597413775016298E-3</v>
      </c>
      <c r="R161">
        <v>0.12021439440069445</v>
      </c>
      <c r="S161">
        <v>5.4828013848910528E-5</v>
      </c>
      <c r="T161">
        <v>0.12021439440069401</v>
      </c>
      <c r="U161">
        <v>1.4521027410195895</v>
      </c>
      <c r="V161">
        <v>0.29593273062340947</v>
      </c>
      <c r="W161">
        <v>0.17187668749665536</v>
      </c>
      <c r="X161">
        <v>0.58431564865232799</v>
      </c>
      <c r="Y161">
        <v>0.2492310486192903</v>
      </c>
      <c r="Z161">
        <v>0.453499508982868</v>
      </c>
      <c r="AA161" s="72"/>
      <c r="AB161" s="73"/>
    </row>
    <row r="162" spans="1:28" s="56" customFormat="1" x14ac:dyDescent="0.2">
      <c r="D162" s="140"/>
      <c r="E162" s="107"/>
      <c r="F162" s="182"/>
      <c r="G162" s="182"/>
      <c r="H162" s="70"/>
      <c r="I162" s="70"/>
      <c r="J162" s="72"/>
      <c r="K162" s="70"/>
      <c r="L162" s="106"/>
      <c r="M162" s="106"/>
      <c r="N162" s="106"/>
      <c r="O162" s="70"/>
      <c r="P162" s="72"/>
      <c r="Q162" s="71"/>
      <c r="R162" s="132"/>
      <c r="S162" s="175"/>
      <c r="U162" s="70"/>
      <c r="V162" s="72"/>
      <c r="W162" s="70"/>
      <c r="X162" s="72"/>
      <c r="Y162" s="71"/>
      <c r="Z162" s="72"/>
    </row>
    <row r="163" spans="1:28" s="56" customFormat="1" x14ac:dyDescent="0.2">
      <c r="A163" s="167">
        <v>10368</v>
      </c>
      <c r="B163" s="167" t="s">
        <v>87</v>
      </c>
      <c r="C163" s="167" t="s">
        <v>79</v>
      </c>
      <c r="D163" s="172">
        <v>44083</v>
      </c>
      <c r="E163" s="170"/>
      <c r="F163" s="192">
        <v>1.22055</v>
      </c>
      <c r="G163" s="192">
        <v>10.325699999999999</v>
      </c>
      <c r="H163" t="s">
        <v>272</v>
      </c>
      <c r="I163">
        <v>9.9590400084733788E-3</v>
      </c>
      <c r="J163">
        <v>0.86332551349289688</v>
      </c>
      <c r="K163">
        <v>7.1367450292123009E-3</v>
      </c>
      <c r="L163">
        <v>6.4594279625139082E-3</v>
      </c>
      <c r="M163">
        <v>3.0133335113379607</v>
      </c>
      <c r="N163">
        <v>1.1935425582776184E-2</v>
      </c>
      <c r="O163">
        <v>2.2915935436537072</v>
      </c>
      <c r="P163">
        <v>0.87696950225934589</v>
      </c>
      <c r="Q163">
        <v>7.5645854160052116E-3</v>
      </c>
      <c r="R163">
        <v>0.15293637717245814</v>
      </c>
      <c r="S163">
        <v>5.4863145872202921E-5</v>
      </c>
      <c r="T163">
        <v>0.15293637717245814</v>
      </c>
      <c r="U163">
        <v>1.4568868045994516</v>
      </c>
      <c r="V163">
        <v>0.27117270264790594</v>
      </c>
      <c r="W163">
        <v>0.17397900007362757</v>
      </c>
      <c r="X163">
        <v>0.4446954713161394</v>
      </c>
      <c r="Y163">
        <v>0.25337993950601301</v>
      </c>
      <c r="Z163">
        <v>0.36053358369000793</v>
      </c>
    </row>
    <row r="164" spans="1:28" s="56" customFormat="1" x14ac:dyDescent="0.2">
      <c r="A164" s="56">
        <v>10713</v>
      </c>
      <c r="B164" s="56" t="s">
        <v>267</v>
      </c>
      <c r="C164" s="56" t="s">
        <v>250</v>
      </c>
      <c r="D164" s="140">
        <v>44083</v>
      </c>
      <c r="E164" s="107">
        <v>68</v>
      </c>
      <c r="F164" s="182">
        <v>0.10365000000000001</v>
      </c>
      <c r="G164" s="182">
        <v>9.4990000000001018E-2</v>
      </c>
      <c r="H164" t="s">
        <v>273</v>
      </c>
      <c r="I164">
        <v>1.0072918944443334E-2</v>
      </c>
      <c r="J164">
        <v>0.23477512832713329</v>
      </c>
      <c r="K164">
        <v>7.1303415412169394E-3</v>
      </c>
      <c r="L164">
        <v>6.1031241852073361E-3</v>
      </c>
      <c r="M164">
        <v>2.5980264010571221</v>
      </c>
      <c r="N164">
        <v>5.1401612866480021E-3</v>
      </c>
      <c r="O164">
        <v>1.9855046583992455</v>
      </c>
      <c r="P164">
        <v>0.25205591864355892</v>
      </c>
      <c r="Q164">
        <v>7.6993707972303378E-3</v>
      </c>
      <c r="R164">
        <v>4.8535038081363696E-2</v>
      </c>
      <c r="S164">
        <v>5.5840694491846858E-5</v>
      </c>
      <c r="T164">
        <v>4.8535038081363106E-2</v>
      </c>
      <c r="U164">
        <v>0.11906230037144415</v>
      </c>
      <c r="V164">
        <v>0.25189155645351979</v>
      </c>
      <c r="W164">
        <v>0.22680611047914723</v>
      </c>
      <c r="X164">
        <v>0.20202937681780947</v>
      </c>
      <c r="Y164">
        <v>2.7012368010365963E-2</v>
      </c>
      <c r="Z164">
        <v>0.24484004564211576</v>
      </c>
    </row>
    <row r="165" spans="1:28" s="56" customFormat="1" ht="13.5" customHeight="1" x14ac:dyDescent="0.2">
      <c r="A165" s="167">
        <v>10368</v>
      </c>
      <c r="B165" s="167" t="s">
        <v>87</v>
      </c>
      <c r="C165" s="167" t="s">
        <v>79</v>
      </c>
      <c r="D165" s="172">
        <v>44083</v>
      </c>
      <c r="E165" s="170"/>
      <c r="F165" s="192">
        <v>1.22055</v>
      </c>
      <c r="G165" s="192">
        <v>10.325699999999999</v>
      </c>
      <c r="H165" t="s">
        <v>274</v>
      </c>
      <c r="I165">
        <v>9.8228987768523429E-3</v>
      </c>
      <c r="J165">
        <v>0.91967390709646324</v>
      </c>
      <c r="K165">
        <v>7.1312855667377802E-3</v>
      </c>
      <c r="L165">
        <v>5.74923746357361E-3</v>
      </c>
      <c r="M165">
        <v>3.0128514374356934</v>
      </c>
      <c r="N165">
        <v>1.4924431335046118E-2</v>
      </c>
      <c r="O165">
        <v>2.3234768505472982</v>
      </c>
      <c r="P165">
        <v>0.91939895776519609</v>
      </c>
      <c r="Q165">
        <v>7.5627792478062204E-3</v>
      </c>
      <c r="R165">
        <v>0.15533657286619765</v>
      </c>
      <c r="S165">
        <v>5.4850046400927038E-5</v>
      </c>
      <c r="T165">
        <v>0.15533657286619701</v>
      </c>
      <c r="U165">
        <v>1.4557965584462336</v>
      </c>
      <c r="V165">
        <v>0.25075323935628291</v>
      </c>
      <c r="W165">
        <v>0.17702494555946191</v>
      </c>
      <c r="X165">
        <v>0.39145622178977901</v>
      </c>
      <c r="Y165">
        <v>0.25735967586836017</v>
      </c>
      <c r="Z165">
        <v>0.38579872938735765</v>
      </c>
      <c r="AA165" s="72"/>
      <c r="AB165" s="73"/>
    </row>
    <row r="166" spans="1:28" s="56" customFormat="1" x14ac:dyDescent="0.2">
      <c r="A166" s="56">
        <v>10714</v>
      </c>
      <c r="B166" s="56" t="s">
        <v>268</v>
      </c>
      <c r="C166" s="56" t="s">
        <v>250</v>
      </c>
      <c r="D166" s="140">
        <v>44083</v>
      </c>
      <c r="E166" s="107">
        <v>50.5</v>
      </c>
      <c r="F166" s="182">
        <v>9.1609999999999997E-2</v>
      </c>
      <c r="G166" s="182">
        <v>8.2279999999999021E-2</v>
      </c>
      <c r="H166" t="s">
        <v>275</v>
      </c>
      <c r="I166">
        <v>1.00535739371506E-2</v>
      </c>
      <c r="J166">
        <v>0.27547103779404453</v>
      </c>
      <c r="K166">
        <v>7.1280040898407827E-3</v>
      </c>
      <c r="L166">
        <v>3.5063857759947761E-3</v>
      </c>
      <c r="M166">
        <v>2.4144392765995293</v>
      </c>
      <c r="N166">
        <v>5.2720254828691306E-3</v>
      </c>
      <c r="O166">
        <v>1.8532533158490745</v>
      </c>
      <c r="P166">
        <v>0.27482739709275555</v>
      </c>
      <c r="Q166">
        <v>7.7129639812569695E-3</v>
      </c>
      <c r="R166">
        <v>5.2807244684619337E-2</v>
      </c>
      <c r="S166">
        <v>5.59392808382371E-5</v>
      </c>
      <c r="T166">
        <v>5.2807244684619579E-2</v>
      </c>
      <c r="U166">
        <v>0.10838435413883038</v>
      </c>
      <c r="V166">
        <v>0.36365892009220968</v>
      </c>
      <c r="W166">
        <v>0.15414506735053138</v>
      </c>
      <c r="X166">
        <v>0.22605012216290282</v>
      </c>
      <c r="Y166">
        <v>1.672281904646037E-2</v>
      </c>
      <c r="Z166">
        <v>0.361804942051829</v>
      </c>
    </row>
    <row r="167" spans="1:28" s="56" customFormat="1" x14ac:dyDescent="0.2">
      <c r="A167" s="167">
        <v>10368</v>
      </c>
      <c r="B167" s="167" t="s">
        <v>87</v>
      </c>
      <c r="C167" s="167" t="s">
        <v>79</v>
      </c>
      <c r="D167" s="172">
        <v>44083</v>
      </c>
      <c r="E167" s="170"/>
      <c r="F167" s="192">
        <v>1.22055</v>
      </c>
      <c r="G167" s="192">
        <v>10.325699999999999</v>
      </c>
      <c r="H167" t="s">
        <v>276</v>
      </c>
      <c r="I167">
        <v>9.9451718663664535E-3</v>
      </c>
      <c r="J167">
        <v>0.66698310300731034</v>
      </c>
      <c r="K167">
        <v>7.1314742317337126E-3</v>
      </c>
      <c r="L167">
        <v>5.8020519114237706E-3</v>
      </c>
      <c r="M167">
        <v>3.0128154522697206</v>
      </c>
      <c r="N167">
        <v>1.0385433482085456E-2</v>
      </c>
      <c r="O167">
        <v>2.2939732306449887</v>
      </c>
      <c r="P167">
        <v>0.60583422516141827</v>
      </c>
      <c r="Q167">
        <v>7.5723728527815806E-3</v>
      </c>
      <c r="R167">
        <v>0.14204563286904423</v>
      </c>
      <c r="S167">
        <v>5.4919625276735588E-5</v>
      </c>
      <c r="T167">
        <v>0.14204563286904207</v>
      </c>
      <c r="U167">
        <v>1.4573941130342791</v>
      </c>
      <c r="V167">
        <v>0.22590087693983218</v>
      </c>
      <c r="W167">
        <v>0.17578046682488851</v>
      </c>
      <c r="X167">
        <v>0.39282140751677758</v>
      </c>
      <c r="Y167">
        <v>0.2558174678822579</v>
      </c>
      <c r="Z167">
        <v>0.37685124420219457</v>
      </c>
    </row>
    <row r="168" spans="1:28" s="56" customFormat="1" x14ac:dyDescent="0.2">
      <c r="A168" s="56">
        <v>10715</v>
      </c>
      <c r="B168" s="56" t="s">
        <v>269</v>
      </c>
      <c r="C168" s="56" t="s">
        <v>250</v>
      </c>
      <c r="D168" s="140">
        <v>44083</v>
      </c>
      <c r="E168" s="107">
        <v>40.5</v>
      </c>
      <c r="F168" s="182">
        <v>0.10433000000000001</v>
      </c>
      <c r="G168" s="182">
        <v>0.10244</v>
      </c>
      <c r="H168" t="s">
        <v>277</v>
      </c>
      <c r="I168">
        <v>1.0030678032556504E-2</v>
      </c>
      <c r="J168">
        <v>0.24672163899101901</v>
      </c>
      <c r="K168">
        <v>7.1285093145769226E-3</v>
      </c>
      <c r="L168">
        <v>6.0717862352331411E-3</v>
      </c>
      <c r="M168">
        <v>2.5543507074772522</v>
      </c>
      <c r="N168">
        <v>4.6723575586851036E-3</v>
      </c>
      <c r="O168">
        <v>1.962942107990495</v>
      </c>
      <c r="P168">
        <v>0.25018744969290163</v>
      </c>
      <c r="Q168">
        <v>7.7079033139357987E-3</v>
      </c>
      <c r="R168">
        <v>7.0042993935452588E-2</v>
      </c>
      <c r="S168">
        <v>5.5902577686090168E-5</v>
      </c>
      <c r="T168">
        <v>7.0042993935453129E-2</v>
      </c>
      <c r="U168">
        <v>0.11276976252729039</v>
      </c>
      <c r="V168">
        <v>0.30539995980768841</v>
      </c>
      <c r="W168">
        <v>0.16499564624227872</v>
      </c>
      <c r="X168">
        <v>0.2124529768069304</v>
      </c>
      <c r="Y168">
        <v>1.8595723982001319E-2</v>
      </c>
      <c r="Z168">
        <v>0.25922038765840971</v>
      </c>
    </row>
    <row r="169" spans="1:28" s="56" customFormat="1" ht="13.5" customHeight="1" x14ac:dyDescent="0.2">
      <c r="A169" s="167">
        <v>10368</v>
      </c>
      <c r="B169" s="167" t="s">
        <v>87</v>
      </c>
      <c r="C169" s="167" t="s">
        <v>79</v>
      </c>
      <c r="D169" s="172">
        <v>44083</v>
      </c>
      <c r="E169" s="170"/>
      <c r="F169" s="192">
        <v>1.22055</v>
      </c>
      <c r="G169" s="192">
        <v>10.325699999999999</v>
      </c>
      <c r="H169" t="s">
        <v>278</v>
      </c>
      <c r="I169">
        <v>1.009277936100899E-2</v>
      </c>
      <c r="J169">
        <v>1.1155518764806143</v>
      </c>
      <c r="K169">
        <v>7.12750621012939E-3</v>
      </c>
      <c r="L169">
        <v>5.9251367902137886E-3</v>
      </c>
      <c r="M169">
        <v>3.0131660960720326</v>
      </c>
      <c r="N169">
        <v>1.3963630331251026E-2</v>
      </c>
      <c r="O169">
        <v>2.2614196276563234</v>
      </c>
      <c r="P169">
        <v>1.1416758144531434</v>
      </c>
      <c r="Q169">
        <v>7.5576468173153494E-3</v>
      </c>
      <c r="R169">
        <v>0.12758283288975505</v>
      </c>
      <c r="S169">
        <v>5.4812822776998669E-5</v>
      </c>
      <c r="T169">
        <v>0.12758283288975406</v>
      </c>
      <c r="U169">
        <v>1.4555365782403293</v>
      </c>
      <c r="V169">
        <v>0.25435623756923664</v>
      </c>
      <c r="W169">
        <v>0.17791891321794431</v>
      </c>
      <c r="X169">
        <v>0.50009745105813563</v>
      </c>
      <c r="Y169">
        <v>0.25923771161121745</v>
      </c>
      <c r="Z169">
        <v>0.51346839756385332</v>
      </c>
      <c r="AA169" s="72"/>
      <c r="AB169" s="73"/>
    </row>
    <row r="170" spans="1:28" s="56" customFormat="1" x14ac:dyDescent="0.2">
      <c r="A170" s="56">
        <v>10716</v>
      </c>
      <c r="B170" s="56" t="s">
        <v>270</v>
      </c>
      <c r="C170" s="56" t="s">
        <v>250</v>
      </c>
      <c r="D170" s="140">
        <v>44083</v>
      </c>
      <c r="E170" s="107">
        <v>23</v>
      </c>
      <c r="F170" s="182">
        <v>9.7110000000000002E-2</v>
      </c>
      <c r="G170" s="182">
        <v>0.10292999999999999</v>
      </c>
      <c r="H170" t="s">
        <v>279</v>
      </c>
      <c r="I170">
        <v>1.0081880241948745E-2</v>
      </c>
      <c r="J170">
        <v>0.22442799520267318</v>
      </c>
      <c r="K170">
        <v>7.1243062114444188E-3</v>
      </c>
      <c r="L170">
        <v>3.9272954698688434E-3</v>
      </c>
      <c r="M170">
        <v>2.0422547320243565</v>
      </c>
      <c r="N170">
        <v>5.0696446287351307E-3</v>
      </c>
      <c r="O170">
        <v>1.5592296438026818</v>
      </c>
      <c r="P170">
        <v>0.23796779636426985</v>
      </c>
      <c r="Q170">
        <v>7.6934856747373137E-3</v>
      </c>
      <c r="R170">
        <v>7.2606710593021068E-2</v>
      </c>
      <c r="S170">
        <v>5.5798011870651607E-5</v>
      </c>
      <c r="T170">
        <v>7.2606710593020804E-2</v>
      </c>
      <c r="U170">
        <v>8.8248363628606427E-2</v>
      </c>
      <c r="V170">
        <v>0.34779236228753951</v>
      </c>
      <c r="W170">
        <v>0.17345658064481473</v>
      </c>
      <c r="X170">
        <v>0.21925883285780845</v>
      </c>
      <c r="Y170">
        <v>1.5318191886194783E-2</v>
      </c>
      <c r="Z170">
        <v>0.28245312502255354</v>
      </c>
    </row>
    <row r="171" spans="1:28" s="56" customFormat="1" x14ac:dyDescent="0.2">
      <c r="A171" s="167">
        <v>10368</v>
      </c>
      <c r="B171" s="167" t="s">
        <v>87</v>
      </c>
      <c r="C171" s="167" t="s">
        <v>79</v>
      </c>
      <c r="D171" s="172">
        <v>44083</v>
      </c>
      <c r="E171" s="170"/>
      <c r="F171" s="192">
        <v>1.22055</v>
      </c>
      <c r="G171" s="192">
        <v>10.325699999999999</v>
      </c>
      <c r="H171" t="s">
        <v>280</v>
      </c>
      <c r="I171">
        <v>9.8987433369083014E-3</v>
      </c>
      <c r="J171">
        <v>0.95996449528522854</v>
      </c>
      <c r="K171">
        <v>7.1252752341514182E-3</v>
      </c>
      <c r="L171">
        <v>6.2558509110035385E-3</v>
      </c>
      <c r="M171">
        <v>3.0134336790473268</v>
      </c>
      <c r="N171">
        <v>1.330168638966869E-2</v>
      </c>
      <c r="O171">
        <v>2.3109139470023092</v>
      </c>
      <c r="P171">
        <v>0.94908890018661762</v>
      </c>
      <c r="Q171">
        <v>7.5870128284771998E-3</v>
      </c>
      <c r="R171">
        <v>0.1472454811084464</v>
      </c>
      <c r="S171">
        <v>5.5025803616721645E-5</v>
      </c>
      <c r="T171">
        <v>0.14724548110844637</v>
      </c>
      <c r="U171">
        <v>1.4602260488886984</v>
      </c>
      <c r="V171">
        <v>0.23776936198237975</v>
      </c>
      <c r="W171">
        <v>0.17659040397484446</v>
      </c>
      <c r="X171">
        <v>0.44824211950875203</v>
      </c>
      <c r="Y171">
        <v>0.257646693558652</v>
      </c>
      <c r="Z171">
        <v>0.39657617484586527</v>
      </c>
    </row>
    <row r="172" spans="1:28" s="56" customFormat="1" x14ac:dyDescent="0.2">
      <c r="A172" s="56">
        <v>10717</v>
      </c>
      <c r="B172" s="56" t="s">
        <v>271</v>
      </c>
      <c r="C172" s="56" t="s">
        <v>250</v>
      </c>
      <c r="D172" s="140">
        <v>44083</v>
      </c>
      <c r="E172" s="107">
        <v>16.5</v>
      </c>
      <c r="F172" s="182">
        <v>8.8489999999999999E-2</v>
      </c>
      <c r="G172" s="182">
        <v>0.10224</v>
      </c>
      <c r="H172" t="s">
        <v>281</v>
      </c>
      <c r="I172">
        <v>9.9856149309392947E-3</v>
      </c>
      <c r="J172">
        <v>0.25750618325927005</v>
      </c>
      <c r="K172">
        <v>7.1208202204179781E-3</v>
      </c>
      <c r="L172">
        <v>4.5164858660204591E-3</v>
      </c>
      <c r="M172">
        <v>1.9738156288935444</v>
      </c>
      <c r="N172">
        <v>4.3880308633186546E-3</v>
      </c>
      <c r="O172">
        <v>1.5215234691189337</v>
      </c>
      <c r="P172">
        <v>0.27560206769703222</v>
      </c>
      <c r="Q172">
        <v>7.6991513237843132E-3</v>
      </c>
      <c r="R172">
        <v>7.664472292195483E-2</v>
      </c>
      <c r="S172">
        <v>5.5839102731952277E-5</v>
      </c>
      <c r="T172">
        <v>7.6644722921954955E-2</v>
      </c>
      <c r="U172">
        <v>8.4610168068721528E-2</v>
      </c>
      <c r="V172">
        <v>0.33815421837549459</v>
      </c>
      <c r="W172">
        <v>0.24833351471207873</v>
      </c>
      <c r="X172">
        <v>0.30771636438516636</v>
      </c>
      <c r="Y172">
        <v>2.0992094749210898E-2</v>
      </c>
      <c r="Z172">
        <v>0.38823696347859338</v>
      </c>
    </row>
    <row r="173" spans="1:28" s="56" customFormat="1" ht="13.5" customHeight="1" x14ac:dyDescent="0.2">
      <c r="A173" s="167">
        <v>10368</v>
      </c>
      <c r="B173" s="167" t="s">
        <v>87</v>
      </c>
      <c r="C173" s="167" t="s">
        <v>79</v>
      </c>
      <c r="D173" s="172">
        <v>44083</v>
      </c>
      <c r="E173" s="170"/>
      <c r="F173" s="192">
        <v>1.22055</v>
      </c>
      <c r="G173" s="192">
        <v>10.325699999999999</v>
      </c>
      <c r="H173" t="s">
        <v>280</v>
      </c>
      <c r="I173">
        <v>9.8987433369083014E-3</v>
      </c>
      <c r="J173">
        <v>0.95996449528522854</v>
      </c>
      <c r="K173">
        <v>7.1252752341514182E-3</v>
      </c>
      <c r="L173">
        <v>6.2558509110035385E-3</v>
      </c>
      <c r="M173">
        <v>3.0134336790473268</v>
      </c>
      <c r="N173">
        <v>1.330168638966869E-2</v>
      </c>
      <c r="O173">
        <v>2.3109139470023092</v>
      </c>
      <c r="P173">
        <v>0.94908890018661762</v>
      </c>
      <c r="Q173">
        <v>7.5870128284771998E-3</v>
      </c>
      <c r="R173">
        <v>0.1472454811084464</v>
      </c>
      <c r="S173">
        <v>5.5025803616721645E-5</v>
      </c>
      <c r="T173">
        <v>0.14724548110844637</v>
      </c>
      <c r="U173">
        <v>1.4602260488886984</v>
      </c>
      <c r="V173">
        <v>0.23776936198237975</v>
      </c>
      <c r="W173">
        <v>0.17659040397484446</v>
      </c>
      <c r="X173">
        <v>0.44824211950875203</v>
      </c>
      <c r="Y173">
        <v>0.257646693558652</v>
      </c>
      <c r="Z173">
        <v>0.39657617484586527</v>
      </c>
      <c r="AA173" s="72"/>
      <c r="AB173" s="73"/>
    </row>
    <row r="174" spans="1:28" s="56" customFormat="1" x14ac:dyDescent="0.2">
      <c r="D174" s="140"/>
      <c r="E174" s="107"/>
      <c r="F174" s="182"/>
      <c r="G174" s="182"/>
      <c r="H174" s="70"/>
      <c r="I174" s="70"/>
      <c r="J174" s="72"/>
      <c r="K174" s="70"/>
      <c r="L174" s="106"/>
      <c r="M174" s="106"/>
      <c r="N174" s="106"/>
      <c r="O174" s="70"/>
      <c r="P174" s="72"/>
      <c r="Q174" s="71"/>
      <c r="R174" s="132"/>
      <c r="S174" s="175"/>
      <c r="U174" s="70"/>
      <c r="V174" s="72"/>
      <c r="W174" s="70"/>
      <c r="X174" s="72"/>
      <c r="Y174" s="71"/>
      <c r="Z174" s="72"/>
    </row>
    <row r="175" spans="1:28" s="56" customFormat="1" x14ac:dyDescent="0.2">
      <c r="A175" s="167">
        <v>10368</v>
      </c>
      <c r="B175" s="167" t="s">
        <v>87</v>
      </c>
      <c r="C175" s="167" t="s">
        <v>79</v>
      </c>
      <c r="D175" s="172">
        <v>44145</v>
      </c>
      <c r="E175" s="170"/>
      <c r="F175" s="192">
        <v>1.22055</v>
      </c>
      <c r="G175" s="192">
        <v>10.325699999999999</v>
      </c>
      <c r="H175" t="s">
        <v>290</v>
      </c>
      <c r="I175">
        <v>9.6604463231863714E-3</v>
      </c>
      <c r="J175">
        <v>10.879152546739105</v>
      </c>
      <c r="K175">
        <v>7.1701869012882908E-3</v>
      </c>
      <c r="L175">
        <v>4.2712554540333757E-2</v>
      </c>
      <c r="M175">
        <v>3.0119165040172633</v>
      </c>
      <c r="N175">
        <v>0.10973571482656588</v>
      </c>
      <c r="O175">
        <v>2.4309584336866119</v>
      </c>
      <c r="P175">
        <v>10.812272696729245</v>
      </c>
      <c r="Q175">
        <v>7.5674295740064193E-3</v>
      </c>
      <c r="R175">
        <v>0.25550173512739716</v>
      </c>
      <c r="S175">
        <v>5.4883773500383796E-5</v>
      </c>
      <c r="T175">
        <v>0.25550173512739871</v>
      </c>
      <c r="U175">
        <v>1.4502866935817156</v>
      </c>
      <c r="V175">
        <v>0.91024640263977619</v>
      </c>
      <c r="W175">
        <v>0.17102071418867582</v>
      </c>
      <c r="X175">
        <v>5.3262111143889737</v>
      </c>
      <c r="Y175">
        <v>0.24924026533036617</v>
      </c>
      <c r="Z175">
        <v>5.3889591988821453</v>
      </c>
    </row>
    <row r="176" spans="1:28" s="56" customFormat="1" x14ac:dyDescent="0.2">
      <c r="A176" s="56">
        <v>10764</v>
      </c>
      <c r="B176" s="56" t="s">
        <v>282</v>
      </c>
      <c r="C176" s="56" t="s">
        <v>250</v>
      </c>
      <c r="D176" s="140">
        <v>44145</v>
      </c>
      <c r="E176" s="107"/>
      <c r="F176" s="182">
        <v>5.4710000000000002E-2</v>
      </c>
      <c r="G176" s="182">
        <v>4.6810000000000684E-2</v>
      </c>
      <c r="H176" t="s">
        <v>291</v>
      </c>
      <c r="I176">
        <v>1.0156104320648474E-2</v>
      </c>
      <c r="J176">
        <v>1.375649051795115</v>
      </c>
      <c r="K176">
        <v>7.1465473610917091E-3</v>
      </c>
      <c r="L176">
        <v>7.7686435254902778E-2</v>
      </c>
      <c r="M176">
        <v>0.2411744532291005</v>
      </c>
      <c r="N176">
        <v>0.1230453410617694</v>
      </c>
      <c r="O176">
        <v>0.15780455920995809</v>
      </c>
      <c r="P176">
        <v>1.3939522198276726</v>
      </c>
      <c r="Q176">
        <v>6.6581463498979806E-3</v>
      </c>
      <c r="R176">
        <v>0.25372446438639351</v>
      </c>
      <c r="S176">
        <v>4.8289077899768516E-5</v>
      </c>
      <c r="T176">
        <v>0.25372446438639307</v>
      </c>
      <c r="U176">
        <v>2.4096649259973804E-2</v>
      </c>
      <c r="V176">
        <v>1.3887215899674965</v>
      </c>
      <c r="W176">
        <v>2.7065749768365085E-4</v>
      </c>
      <c r="X176">
        <v>0.33735814917156537</v>
      </c>
      <c r="Y176">
        <v>6.5253395589436317E-6</v>
      </c>
      <c r="Z176">
        <v>1.3921283513979916</v>
      </c>
    </row>
    <row r="177" spans="1:28" s="56" customFormat="1" ht="13.5" customHeight="1" x14ac:dyDescent="0.2">
      <c r="A177" s="167">
        <v>10368</v>
      </c>
      <c r="B177" s="167" t="s">
        <v>87</v>
      </c>
      <c r="C177" s="167" t="s">
        <v>79</v>
      </c>
      <c r="D177" s="172">
        <v>44145</v>
      </c>
      <c r="E177" s="170"/>
      <c r="F177" s="192">
        <v>1.22055</v>
      </c>
      <c r="G177" s="192">
        <v>10.325699999999999</v>
      </c>
      <c r="H177" t="s">
        <v>292</v>
      </c>
      <c r="I177">
        <v>8.43773473367781E-3</v>
      </c>
      <c r="J177">
        <v>12.921740296808034</v>
      </c>
      <c r="K177">
        <v>7.1685219566660048E-3</v>
      </c>
      <c r="L177">
        <v>5.8155286563982472E-2</v>
      </c>
      <c r="M177">
        <v>3.0075776537288013</v>
      </c>
      <c r="N177">
        <v>0.12600477206448851</v>
      </c>
      <c r="O177">
        <v>2.9217771572040085</v>
      </c>
      <c r="P177">
        <v>13.350094942167754</v>
      </c>
      <c r="Q177">
        <v>7.587399195312804E-3</v>
      </c>
      <c r="R177">
        <v>0.28337786605282422</v>
      </c>
      <c r="S177">
        <v>5.5028605792769154E-5</v>
      </c>
      <c r="T177">
        <v>0.28337786605282361</v>
      </c>
      <c r="U177">
        <v>1.4627148764154676</v>
      </c>
      <c r="V177">
        <v>0.79507847281951571</v>
      </c>
      <c r="W177">
        <v>0.18541418398197979</v>
      </c>
      <c r="X177">
        <v>8.7536586376955405</v>
      </c>
      <c r="Y177">
        <v>0.27704050039637973</v>
      </c>
      <c r="Z177">
        <v>9.3334056697020724</v>
      </c>
      <c r="AA177" s="72"/>
      <c r="AB177" s="73"/>
    </row>
    <row r="178" spans="1:28" s="56" customFormat="1" x14ac:dyDescent="0.2">
      <c r="A178" s="56">
        <v>10765</v>
      </c>
      <c r="B178" s="56" t="s">
        <v>283</v>
      </c>
      <c r="C178" s="56" t="s">
        <v>250</v>
      </c>
      <c r="D178" s="140">
        <v>44145</v>
      </c>
      <c r="E178" s="107"/>
      <c r="F178" s="182">
        <v>3.0200000000000001E-2</v>
      </c>
      <c r="G178" s="182">
        <v>4.2820000000000746E-2</v>
      </c>
      <c r="H178" t="s">
        <v>293</v>
      </c>
      <c r="I178">
        <v>1.0550702261787184E-2</v>
      </c>
      <c r="J178">
        <v>2.0171559186358858</v>
      </c>
      <c r="K178">
        <v>7.1611456711449207E-3</v>
      </c>
      <c r="L178">
        <v>3.7755601599893857E-2</v>
      </c>
      <c r="M178">
        <v>1.1677882473731305</v>
      </c>
      <c r="N178">
        <v>4.055364041727836E-2</v>
      </c>
      <c r="O178">
        <v>1.031011337848516</v>
      </c>
      <c r="P178">
        <v>2.1294836045339465</v>
      </c>
      <c r="Q178">
        <v>9.3230003934068554E-3</v>
      </c>
      <c r="R178">
        <v>0.2477216534037745</v>
      </c>
      <c r="S178">
        <v>6.7616280658008387E-5</v>
      </c>
      <c r="T178">
        <v>0.24772165340377425</v>
      </c>
      <c r="U178">
        <v>0.65534199102915602</v>
      </c>
      <c r="V178">
        <v>0.53595483692983215</v>
      </c>
      <c r="W178">
        <v>3.5289233520983026E-6</v>
      </c>
      <c r="X178">
        <v>0.372118510251086</v>
      </c>
      <c r="Y178">
        <v>2.3106911758339777E-6</v>
      </c>
      <c r="Z178">
        <v>0.29001233397549753</v>
      </c>
    </row>
    <row r="179" spans="1:28" s="56" customFormat="1" x14ac:dyDescent="0.2">
      <c r="A179" s="167">
        <v>10368</v>
      </c>
      <c r="B179" s="167" t="s">
        <v>87</v>
      </c>
      <c r="C179" s="167" t="s">
        <v>79</v>
      </c>
      <c r="D179" s="172">
        <v>44145</v>
      </c>
      <c r="E179" s="170"/>
      <c r="F179" s="192">
        <v>1.22055</v>
      </c>
      <c r="G179" s="192">
        <v>10.325699999999999</v>
      </c>
      <c r="H179" t="s">
        <v>294</v>
      </c>
      <c r="I179">
        <v>1.0922813767553019E-2</v>
      </c>
      <c r="J179">
        <v>6.4591828291930904</v>
      </c>
      <c r="K179">
        <v>7.1716947483799033E-3</v>
      </c>
      <c r="L179">
        <v>6.1402232877962808E-2</v>
      </c>
      <c r="M179">
        <v>3.0157149213012535</v>
      </c>
      <c r="N179">
        <v>0.13270610079332135</v>
      </c>
      <c r="O179">
        <v>2.0951772468155276</v>
      </c>
      <c r="P179">
        <v>6.3556005485163034</v>
      </c>
      <c r="Q179">
        <v>7.5683287518088461E-3</v>
      </c>
      <c r="R179">
        <v>0.32137787490825009</v>
      </c>
      <c r="S179">
        <v>5.4890294905090946E-5</v>
      </c>
      <c r="T179">
        <v>0.32137787490824976</v>
      </c>
      <c r="U179">
        <v>1.4493606342778602</v>
      </c>
      <c r="V179">
        <v>0.53853961003524553</v>
      </c>
      <c r="W179">
        <v>0.3728620933933518</v>
      </c>
      <c r="X179">
        <v>23.308685289921165</v>
      </c>
      <c r="Y179">
        <v>0.54093522814834083</v>
      </c>
      <c r="Z179">
        <v>23.158791301958246</v>
      </c>
    </row>
    <row r="180" spans="1:28" s="56" customFormat="1" ht="13.5" customHeight="1" x14ac:dyDescent="0.2">
      <c r="A180" s="56">
        <v>10766</v>
      </c>
      <c r="B180" s="56" t="s">
        <v>284</v>
      </c>
      <c r="C180" s="56" t="s">
        <v>250</v>
      </c>
      <c r="D180" s="140">
        <v>44145</v>
      </c>
      <c r="E180" s="107"/>
      <c r="F180" s="182">
        <v>2.2030000000000001E-2</v>
      </c>
      <c r="G180" s="182">
        <v>5.157000000000167E-2</v>
      </c>
      <c r="H180" t="s">
        <v>295</v>
      </c>
      <c r="I180">
        <v>1.0267994284577262E-2</v>
      </c>
      <c r="J180">
        <v>1.3651564425967395</v>
      </c>
      <c r="K180">
        <v>7.09532861055378E-3</v>
      </c>
      <c r="L180">
        <v>0.20720918415332887</v>
      </c>
      <c r="M180">
        <v>5.3230294865685278E-2</v>
      </c>
      <c r="N180">
        <v>0.60067381849295409</v>
      </c>
      <c r="O180">
        <v>4.0262482101618945E-2</v>
      </c>
      <c r="P180">
        <v>1.404460246328086</v>
      </c>
      <c r="Q180">
        <v>7.76609209245511E-3</v>
      </c>
      <c r="R180">
        <v>0.63901467882500518</v>
      </c>
      <c r="S180">
        <v>5.6324599418738683E-5</v>
      </c>
      <c r="T180">
        <v>0.63901467882500451</v>
      </c>
      <c r="U180">
        <v>7.747628911917946E-3</v>
      </c>
      <c r="V180">
        <v>1.8920610487225074</v>
      </c>
      <c r="W180">
        <v>1.7968339915842865E-4</v>
      </c>
      <c r="X180">
        <v>0.30254317464984876</v>
      </c>
      <c r="Y180">
        <v>1.398813764201114E-6</v>
      </c>
      <c r="Z180">
        <v>2.1231851446868175</v>
      </c>
      <c r="AA180" s="72"/>
      <c r="AB180" s="73"/>
    </row>
    <row r="181" spans="1:28" s="56" customFormat="1" ht="13.5" customHeight="1" x14ac:dyDescent="0.2">
      <c r="A181" s="167">
        <v>10368</v>
      </c>
      <c r="B181" s="167" t="s">
        <v>87</v>
      </c>
      <c r="C181" s="167" t="s">
        <v>79</v>
      </c>
      <c r="D181" s="172">
        <v>44145</v>
      </c>
      <c r="E181" s="170"/>
      <c r="F181" s="192">
        <v>1.22055</v>
      </c>
      <c r="G181" s="192">
        <v>10.325699999999999</v>
      </c>
      <c r="H181" t="s">
        <v>296</v>
      </c>
      <c r="I181">
        <v>1.0436846735377774E-2</v>
      </c>
      <c r="J181">
        <v>10.389765929716773</v>
      </c>
      <c r="K181">
        <v>7.1681389227976006E-3</v>
      </c>
      <c r="L181">
        <v>5.6772468377988043E-2</v>
      </c>
      <c r="M181">
        <v>3.0113575601599392</v>
      </c>
      <c r="N181">
        <v>0.10724554927931064</v>
      </c>
      <c r="O181">
        <v>2.2892727975460332</v>
      </c>
      <c r="P181">
        <v>10.811566057132138</v>
      </c>
      <c r="Q181">
        <v>7.568651933800798E-3</v>
      </c>
      <c r="R181">
        <v>0.28377169807605102</v>
      </c>
      <c r="S181">
        <v>5.4892638824789456E-5</v>
      </c>
      <c r="T181">
        <v>0.28377169807605046</v>
      </c>
      <c r="U181">
        <v>1.4550897060155565</v>
      </c>
      <c r="V181">
        <v>1.1577992854953634</v>
      </c>
      <c r="W181">
        <v>0.17464132566775326</v>
      </c>
      <c r="X181">
        <v>6.6757509206608763</v>
      </c>
      <c r="Y181">
        <v>0.25549201490731005</v>
      </c>
      <c r="Z181">
        <v>6.9314440039600012</v>
      </c>
      <c r="AA181" s="72"/>
      <c r="AB181" s="73"/>
    </row>
    <row r="182" spans="1:28" s="56" customFormat="1" x14ac:dyDescent="0.2">
      <c r="A182" s="56">
        <v>10767</v>
      </c>
      <c r="B182" s="56" t="s">
        <v>285</v>
      </c>
      <c r="C182" s="56" t="s">
        <v>250</v>
      </c>
      <c r="D182" s="140">
        <v>44145</v>
      </c>
      <c r="E182" s="107"/>
      <c r="F182" s="182">
        <v>2.707E-2</v>
      </c>
      <c r="G182" s="182">
        <v>4.4880000000000919E-2</v>
      </c>
      <c r="H182" t="s">
        <v>297</v>
      </c>
      <c r="I182">
        <v>1.0215954470981069E-2</v>
      </c>
      <c r="J182">
        <v>1.1131537601131063</v>
      </c>
      <c r="K182">
        <v>7.1190258360258789E-3</v>
      </c>
      <c r="L182">
        <v>0.16967281062245265</v>
      </c>
      <c r="M182">
        <v>6.2063499377651113E-2</v>
      </c>
      <c r="N182">
        <v>0.46926635074095152</v>
      </c>
      <c r="O182">
        <v>4.4331291454006737E-2</v>
      </c>
      <c r="P182">
        <v>1.2775948005064419</v>
      </c>
      <c r="Q182">
        <v>7.3447799536037056E-3</v>
      </c>
      <c r="R182">
        <v>0.7557602201485969</v>
      </c>
      <c r="S182">
        <v>5.3268977985391061E-5</v>
      </c>
      <c r="T182">
        <v>0.7557602201485969</v>
      </c>
      <c r="U182">
        <v>2.8303251214724847E-3</v>
      </c>
      <c r="V182">
        <v>4.1161648387844565</v>
      </c>
      <c r="W182">
        <v>3.3424815910449816E-3</v>
      </c>
      <c r="X182">
        <v>0.36243347735044074</v>
      </c>
      <c r="Y182">
        <v>9.4516041861744473E-6</v>
      </c>
      <c r="Z182">
        <v>4.1326619268665388</v>
      </c>
    </row>
    <row r="183" spans="1:28" s="56" customFormat="1" x14ac:dyDescent="0.2">
      <c r="A183" s="167">
        <v>10368</v>
      </c>
      <c r="B183" s="167" t="s">
        <v>87</v>
      </c>
      <c r="C183" s="167" t="s">
        <v>79</v>
      </c>
      <c r="D183" s="172">
        <v>44145</v>
      </c>
      <c r="E183" s="170"/>
      <c r="F183" s="192">
        <v>1.22055</v>
      </c>
      <c r="G183" s="192">
        <v>10.325699999999999</v>
      </c>
      <c r="H183" t="s">
        <v>298</v>
      </c>
      <c r="I183">
        <v>1.0117191301136703E-2</v>
      </c>
      <c r="J183">
        <v>9.8533815322605367</v>
      </c>
      <c r="K183">
        <v>7.1668469153707125E-3</v>
      </c>
      <c r="L183">
        <v>2.8604236305803922E-2</v>
      </c>
      <c r="M183">
        <v>3.0120248147159208</v>
      </c>
      <c r="N183">
        <v>9.105029926647662E-2</v>
      </c>
      <c r="O183">
        <v>2.3799730260469607</v>
      </c>
      <c r="P183">
        <v>11.007110305211354</v>
      </c>
      <c r="Q183">
        <v>7.6047805246216935E-3</v>
      </c>
      <c r="R183">
        <v>0.30109876499985688</v>
      </c>
      <c r="S183">
        <v>5.5154666158656335E-5</v>
      </c>
      <c r="T183">
        <v>0.30109876499985644</v>
      </c>
      <c r="U183">
        <v>1.4477182400390298</v>
      </c>
      <c r="V183">
        <v>0.73066749439547241</v>
      </c>
      <c r="W183">
        <v>0.1632119916260058</v>
      </c>
      <c r="X183">
        <v>7.8358021647110618</v>
      </c>
      <c r="Y183">
        <v>0.23680018971593494</v>
      </c>
      <c r="Z183">
        <v>7.7039735263210343</v>
      </c>
    </row>
    <row r="184" spans="1:28" s="56" customFormat="1" x14ac:dyDescent="0.2">
      <c r="A184" s="56">
        <v>10768</v>
      </c>
      <c r="B184" s="56" t="s">
        <v>286</v>
      </c>
      <c r="C184" s="56" t="s">
        <v>250</v>
      </c>
      <c r="D184" s="140">
        <v>44145</v>
      </c>
      <c r="E184" s="107"/>
      <c r="F184" s="182">
        <v>4.632E-2</v>
      </c>
      <c r="G184" s="182">
        <v>4.6860000000000568E-2</v>
      </c>
      <c r="H184" t="s">
        <v>299</v>
      </c>
      <c r="I184">
        <v>1.0136133807199268E-2</v>
      </c>
      <c r="J184">
        <v>1.4190530642846677</v>
      </c>
      <c r="K184">
        <v>7.1484236494330873E-3</v>
      </c>
      <c r="L184">
        <v>7.4635742014332443E-2</v>
      </c>
      <c r="M184">
        <v>0.24681808846927167</v>
      </c>
      <c r="N184">
        <v>0.13863380409765638</v>
      </c>
      <c r="O184">
        <v>0.19786596722787989</v>
      </c>
      <c r="P184">
        <v>1.5557739593093711</v>
      </c>
      <c r="Q184">
        <v>8.1046738716042017E-3</v>
      </c>
      <c r="R184">
        <v>0.32451113166214551</v>
      </c>
      <c r="S184">
        <v>5.8780208089614966E-5</v>
      </c>
      <c r="T184">
        <v>0.32451113166214129</v>
      </c>
      <c r="U184">
        <v>8.5389004133010774E-2</v>
      </c>
      <c r="V184">
        <v>0.77703409657803912</v>
      </c>
      <c r="W184">
        <v>4.3249263320399569E-5</v>
      </c>
      <c r="X184">
        <v>0.36766479061510599</v>
      </c>
      <c r="Y184">
        <v>3.6930255254523556E-6</v>
      </c>
      <c r="Z184">
        <v>0.70527692759486638</v>
      </c>
    </row>
    <row r="185" spans="1:28" s="56" customFormat="1" x14ac:dyDescent="0.2">
      <c r="A185" s="167">
        <v>10368</v>
      </c>
      <c r="B185" s="167" t="s">
        <v>87</v>
      </c>
      <c r="C185" s="167" t="s">
        <v>79</v>
      </c>
      <c r="D185" s="172">
        <v>44145</v>
      </c>
      <c r="E185" s="170"/>
      <c r="F185" s="192">
        <v>1.22055</v>
      </c>
      <c r="G185" s="192">
        <v>10.325699999999999</v>
      </c>
      <c r="H185" t="s">
        <v>300</v>
      </c>
      <c r="I185">
        <v>8.9629203928079087E-3</v>
      </c>
      <c r="J185">
        <v>12.279003537638049</v>
      </c>
      <c r="K185">
        <v>7.1638010784577499E-3</v>
      </c>
      <c r="L185">
        <v>4.5794130114883147E-2</v>
      </c>
      <c r="M185">
        <v>3.0148987097226279</v>
      </c>
      <c r="N185">
        <v>0.11902888204560974</v>
      </c>
      <c r="O185">
        <v>2.6304479157594756</v>
      </c>
      <c r="P185">
        <v>11.898146309101406</v>
      </c>
      <c r="Q185">
        <v>7.5681658566085878E-3</v>
      </c>
      <c r="R185">
        <v>0.27507484381088959</v>
      </c>
      <c r="S185">
        <v>5.4889113486329433E-5</v>
      </c>
      <c r="T185">
        <v>0.27507484381088787</v>
      </c>
      <c r="U185">
        <v>1.4530974502591549</v>
      </c>
      <c r="V185">
        <v>1.0738714258025586</v>
      </c>
      <c r="W185">
        <v>0.19071742106709086</v>
      </c>
      <c r="X185">
        <v>9.7923344942536872</v>
      </c>
      <c r="Y185">
        <v>0.27584599475714011</v>
      </c>
      <c r="Z185">
        <v>9.6869286941785528</v>
      </c>
    </row>
    <row r="186" spans="1:28" s="56" customFormat="1" x14ac:dyDescent="0.2">
      <c r="A186" s="56">
        <v>10769</v>
      </c>
      <c r="B186" s="56" t="s">
        <v>287</v>
      </c>
      <c r="C186" s="56" t="s">
        <v>250</v>
      </c>
      <c r="D186" s="140">
        <v>44145</v>
      </c>
      <c r="E186" s="107"/>
      <c r="F186" s="182">
        <v>2.9909999999999999E-2</v>
      </c>
      <c r="G186" s="182">
        <v>5.0330000000000652E-2</v>
      </c>
      <c r="H186" t="s">
        <v>301</v>
      </c>
      <c r="I186">
        <v>1.007055583657258E-2</v>
      </c>
      <c r="J186">
        <v>1.3711931215353976</v>
      </c>
      <c r="K186">
        <v>7.1444575143243027E-3</v>
      </c>
      <c r="L186">
        <v>0.12960266603069523</v>
      </c>
      <c r="M186">
        <v>9.3181595009309795E-2</v>
      </c>
      <c r="N186">
        <v>0.27285243752102872</v>
      </c>
      <c r="O186">
        <v>6.3635720305295421E-2</v>
      </c>
      <c r="P186">
        <v>1.4075791059786429</v>
      </c>
      <c r="Q186">
        <v>6.9054724733229487E-3</v>
      </c>
      <c r="R186">
        <v>0.48649734531626965</v>
      </c>
      <c r="S186">
        <v>5.0082842982883401E-5</v>
      </c>
      <c r="T186">
        <v>0.4864973453162707</v>
      </c>
      <c r="U186">
        <v>4.077470382299813E-3</v>
      </c>
      <c r="V186">
        <v>4.7326989304518774</v>
      </c>
      <c r="W186">
        <v>1.8086340773366425E-3</v>
      </c>
      <c r="X186">
        <v>0.22454366496144898</v>
      </c>
      <c r="Y186">
        <v>7.3695014308033225E-6</v>
      </c>
      <c r="Z186">
        <v>4.7025916116143271</v>
      </c>
    </row>
    <row r="187" spans="1:28" s="56" customFormat="1" x14ac:dyDescent="0.2">
      <c r="A187" s="167">
        <v>10368</v>
      </c>
      <c r="B187" s="167" t="s">
        <v>87</v>
      </c>
      <c r="C187" s="167" t="s">
        <v>79</v>
      </c>
      <c r="D187" s="172">
        <v>44145</v>
      </c>
      <c r="E187" s="170"/>
      <c r="F187" s="192">
        <v>1.22055</v>
      </c>
      <c r="G187" s="192">
        <v>10.325699999999999</v>
      </c>
      <c r="H187" t="s">
        <v>302</v>
      </c>
      <c r="I187">
        <v>1.038839868377763E-2</v>
      </c>
      <c r="J187">
        <v>8.9352103458533474</v>
      </c>
      <c r="K187">
        <v>7.1670366519942692E-3</v>
      </c>
      <c r="L187">
        <v>2.4715516270151901E-2</v>
      </c>
      <c r="M187">
        <v>3.0160520161915607</v>
      </c>
      <c r="N187">
        <v>0.11296369639053203</v>
      </c>
      <c r="O187">
        <v>2.2967479126543906</v>
      </c>
      <c r="P187">
        <v>10.02537118152321</v>
      </c>
      <c r="Q187">
        <v>7.5878118487171606E-3</v>
      </c>
      <c r="R187">
        <v>0.25198642074892991</v>
      </c>
      <c r="S187">
        <v>5.5031598615597232E-5</v>
      </c>
      <c r="T187">
        <v>0.25198642074893135</v>
      </c>
      <c r="U187">
        <v>1.4529509436178332</v>
      </c>
      <c r="V187">
        <v>0.87698536435415608</v>
      </c>
      <c r="W187">
        <v>0.16186108215424722</v>
      </c>
      <c r="X187">
        <v>5.0647848327657048</v>
      </c>
      <c r="Y187">
        <v>0.23501407380050099</v>
      </c>
      <c r="Z187">
        <v>4.3099431029248958</v>
      </c>
    </row>
    <row r="188" spans="1:28" s="56" customFormat="1" x14ac:dyDescent="0.2">
      <c r="A188" s="56">
        <v>10770</v>
      </c>
      <c r="B188" s="56" t="s">
        <v>288</v>
      </c>
      <c r="C188" s="56" t="s">
        <v>250</v>
      </c>
      <c r="D188" s="140">
        <v>44145</v>
      </c>
      <c r="E188" s="107"/>
      <c r="F188" s="182">
        <v>2.138E-2</v>
      </c>
      <c r="G188" s="182">
        <v>5.0199999999998468E-2</v>
      </c>
      <c r="H188" t="s">
        <v>303</v>
      </c>
      <c r="I188">
        <v>1.0111120326151078E-2</v>
      </c>
      <c r="J188">
        <v>1.3471446981759767</v>
      </c>
      <c r="K188">
        <v>7.1223415491791344E-3</v>
      </c>
      <c r="L188">
        <v>0.2186152436847715</v>
      </c>
      <c r="M188">
        <v>5.9914838986327899E-2</v>
      </c>
      <c r="N188">
        <v>0.50472706370703746</v>
      </c>
      <c r="O188">
        <v>4.4168596303700861E-2</v>
      </c>
      <c r="P188">
        <v>1.5119880101778551</v>
      </c>
      <c r="Q188">
        <v>7.495530115461722E-3</v>
      </c>
      <c r="R188">
        <v>0.62004629833753122</v>
      </c>
      <c r="S188">
        <v>5.4362313266234817E-5</v>
      </c>
      <c r="T188">
        <v>0.62004629833753144</v>
      </c>
      <c r="U188">
        <v>6.1867129786600909E-3</v>
      </c>
      <c r="V188">
        <v>2.563185348396853</v>
      </c>
      <c r="W188">
        <v>8.8157629690668621E-4</v>
      </c>
      <c r="X188">
        <v>0.31423380791267747</v>
      </c>
      <c r="Y188">
        <v>5.4600318057198064E-6</v>
      </c>
      <c r="Z188">
        <v>2.5488187174003465</v>
      </c>
    </row>
    <row r="189" spans="1:28" s="56" customFormat="1" x14ac:dyDescent="0.2">
      <c r="A189" s="167">
        <v>10368</v>
      </c>
      <c r="B189" s="167" t="s">
        <v>87</v>
      </c>
      <c r="C189" s="167" t="s">
        <v>79</v>
      </c>
      <c r="D189" s="172">
        <v>44145</v>
      </c>
      <c r="E189" s="170"/>
      <c r="F189" s="192">
        <v>1.22055</v>
      </c>
      <c r="G189" s="192">
        <v>10.325699999999999</v>
      </c>
      <c r="H189" t="s">
        <v>304</v>
      </c>
      <c r="I189">
        <v>8.9978920734699753E-3</v>
      </c>
      <c r="J189">
        <v>11.036844540362166</v>
      </c>
      <c r="K189">
        <v>7.1649638690149372E-3</v>
      </c>
      <c r="L189">
        <v>4.2531471927898856E-2</v>
      </c>
      <c r="M189">
        <v>3.0100265983933934</v>
      </c>
      <c r="N189">
        <v>0.17106770826551373</v>
      </c>
      <c r="O189">
        <v>2.5190292674276669</v>
      </c>
      <c r="P189">
        <v>9.7832276929578033</v>
      </c>
      <c r="Q189">
        <v>7.582562668401095E-3</v>
      </c>
      <c r="R189">
        <v>0.29632524985512149</v>
      </c>
      <c r="S189">
        <v>5.4993528248280012E-5</v>
      </c>
      <c r="T189">
        <v>0.29632524985512004</v>
      </c>
      <c r="U189">
        <v>1.4481665699887247</v>
      </c>
      <c r="V189">
        <v>0.998898097370994</v>
      </c>
      <c r="W189">
        <v>0.17014309529536209</v>
      </c>
      <c r="X189">
        <v>6.033262943742618</v>
      </c>
      <c r="Y189">
        <v>0.24630386194880854</v>
      </c>
      <c r="Z189">
        <v>5.9386878423236711</v>
      </c>
    </row>
    <row r="190" spans="1:28" s="56" customFormat="1" x14ac:dyDescent="0.2">
      <c r="A190" s="56">
        <v>10771</v>
      </c>
      <c r="B190" s="56" t="s">
        <v>289</v>
      </c>
      <c r="C190" s="56" t="s">
        <v>250</v>
      </c>
      <c r="D190" s="140">
        <v>44145</v>
      </c>
      <c r="E190" s="107"/>
      <c r="F190" s="182">
        <v>4.5249999999999999E-2</v>
      </c>
      <c r="G190" s="182">
        <v>5.0670000000000215E-2</v>
      </c>
      <c r="H190" t="s">
        <v>305</v>
      </c>
      <c r="I190">
        <v>1.0234477395632735E-2</v>
      </c>
      <c r="J190">
        <v>1.5615607315386832</v>
      </c>
      <c r="K190">
        <v>7.1508870965362658E-3</v>
      </c>
      <c r="L190">
        <v>0.11781184672390545</v>
      </c>
      <c r="M190">
        <v>0.18189815130881137</v>
      </c>
      <c r="N190">
        <v>0.17191952333659974</v>
      </c>
      <c r="O190">
        <v>0.1116086258066783</v>
      </c>
      <c r="P190">
        <v>1.5374988794517315</v>
      </c>
      <c r="Q190">
        <v>6.2974692514809706E-3</v>
      </c>
      <c r="R190">
        <v>0.41439510458432932</v>
      </c>
      <c r="S190">
        <v>4.5673220033804282E-5</v>
      </c>
      <c r="T190">
        <v>0.41439510458433038</v>
      </c>
      <c r="U190">
        <v>1.2533703259630226E-2</v>
      </c>
      <c r="V190">
        <v>1.6701867676267312</v>
      </c>
      <c r="W190">
        <v>6.5282935393379943E-4</v>
      </c>
      <c r="X190">
        <v>0.32200415598548726</v>
      </c>
      <c r="Y190">
        <v>8.1865049353178543E-6</v>
      </c>
      <c r="Z190">
        <v>1.6208884926201113</v>
      </c>
    </row>
    <row r="191" spans="1:28" s="56" customFormat="1" x14ac:dyDescent="0.2">
      <c r="A191" s="167">
        <v>10368</v>
      </c>
      <c r="B191" s="167" t="s">
        <v>87</v>
      </c>
      <c r="C191" s="167" t="s">
        <v>79</v>
      </c>
      <c r="D191" s="172">
        <v>44145</v>
      </c>
      <c r="E191" s="170"/>
      <c r="F191" s="192">
        <v>1.22055</v>
      </c>
      <c r="G191" s="192">
        <v>10.325699999999999</v>
      </c>
      <c r="H191" t="s">
        <v>306</v>
      </c>
      <c r="I191">
        <v>8.4497514884294446E-3</v>
      </c>
      <c r="J191">
        <v>12.21950329089483</v>
      </c>
      <c r="K191">
        <v>7.1671559986377737E-3</v>
      </c>
      <c r="L191">
        <v>5.3169252418014692E-2</v>
      </c>
      <c r="M191">
        <v>3.0139877641524557</v>
      </c>
      <c r="N191">
        <v>0.17643314254784945</v>
      </c>
      <c r="O191">
        <v>2.8328913672298781</v>
      </c>
      <c r="P191">
        <v>14.063476912689431</v>
      </c>
      <c r="Q191">
        <v>7.5684311258441333E-3</v>
      </c>
      <c r="R191">
        <v>0.35550181129570335</v>
      </c>
      <c r="S191">
        <v>5.4891037386181831E-5</v>
      </c>
      <c r="T191">
        <v>0.35550181129570346</v>
      </c>
      <c r="U191">
        <v>1.4565162854267537</v>
      </c>
      <c r="V191">
        <v>0.92147924705892548</v>
      </c>
      <c r="W191">
        <v>0.16560478888128949</v>
      </c>
      <c r="X191">
        <v>7.521947028608289</v>
      </c>
      <c r="Y191">
        <v>0.24145664189049221</v>
      </c>
      <c r="Z191">
        <v>7.8147296993300266</v>
      </c>
    </row>
    <row r="192" spans="1:28" s="56" customFormat="1" x14ac:dyDescent="0.2">
      <c r="D192" s="140"/>
      <c r="E192" s="107"/>
      <c r="F192" s="182"/>
      <c r="G192" s="182"/>
      <c r="H192" s="70"/>
      <c r="I192" s="70"/>
      <c r="J192" s="72"/>
      <c r="K192" s="70"/>
      <c r="L192" s="106"/>
      <c r="M192" s="106"/>
      <c r="N192" s="106"/>
      <c r="O192" s="70"/>
      <c r="P192" s="72"/>
      <c r="Q192" s="71"/>
      <c r="R192" s="132"/>
      <c r="S192" s="175"/>
      <c r="U192" s="70"/>
      <c r="V192" s="72"/>
      <c r="W192" s="70"/>
      <c r="X192" s="72"/>
      <c r="Y192" s="71"/>
      <c r="Z192" s="72"/>
    </row>
    <row r="193" spans="1:26" s="56" customFormat="1" x14ac:dyDescent="0.2">
      <c r="A193" s="167">
        <v>10368</v>
      </c>
      <c r="B193" s="167" t="s">
        <v>87</v>
      </c>
      <c r="C193" s="167" t="s">
        <v>79</v>
      </c>
      <c r="D193" s="172">
        <v>44147</v>
      </c>
      <c r="E193" s="170"/>
      <c r="F193" s="192">
        <v>1.22055</v>
      </c>
      <c r="G193" s="192">
        <v>10.325699999999999</v>
      </c>
      <c r="H193" t="s">
        <v>307</v>
      </c>
      <c r="I193">
        <v>1.0050783676785236E-2</v>
      </c>
      <c r="J193">
        <v>1.1902391894429341</v>
      </c>
      <c r="K193">
        <v>7.1594388435527621E-3</v>
      </c>
      <c r="L193">
        <v>7.1543609368757049E-3</v>
      </c>
      <c r="M193">
        <v>3.0139438019392766</v>
      </c>
      <c r="N193">
        <v>2.1069816703031853E-2</v>
      </c>
      <c r="O193">
        <v>2.2733043715711232</v>
      </c>
      <c r="P193">
        <v>1.1867548997215946</v>
      </c>
      <c r="Q193">
        <v>7.5720379199896151E-3</v>
      </c>
      <c r="R193">
        <v>0.22438432709090669</v>
      </c>
      <c r="S193">
        <v>5.4917196132821894E-5</v>
      </c>
      <c r="T193">
        <v>0.22438432709090689</v>
      </c>
      <c r="U193">
        <v>1.4660637463601809</v>
      </c>
      <c r="V193">
        <v>0.38952917414022648</v>
      </c>
      <c r="W193">
        <v>0.1654404767586915</v>
      </c>
      <c r="X193">
        <v>0.72291842444747556</v>
      </c>
      <c r="Y193">
        <v>0.24124511925656525</v>
      </c>
      <c r="Z193">
        <v>0.53371898512156835</v>
      </c>
    </row>
    <row r="194" spans="1:26" s="56" customFormat="1" x14ac:dyDescent="0.2">
      <c r="A194" s="56">
        <v>10795</v>
      </c>
      <c r="B194" s="56" t="s">
        <v>314</v>
      </c>
      <c r="C194" s="56" t="s">
        <v>317</v>
      </c>
      <c r="D194" s="140">
        <v>44147</v>
      </c>
      <c r="E194" s="107"/>
      <c r="F194" s="182">
        <v>8.7599999999999997E-2</v>
      </c>
      <c r="G194" s="182">
        <v>0.10087000000000046</v>
      </c>
      <c r="H194" t="s">
        <v>308</v>
      </c>
      <c r="I194">
        <v>1.0010832174557652E-2</v>
      </c>
      <c r="J194">
        <v>0.78010167935668429</v>
      </c>
      <c r="K194">
        <v>7.1513725373645058E-3</v>
      </c>
      <c r="L194">
        <v>5.5135339224308966E-2</v>
      </c>
      <c r="M194">
        <v>1.1694620917535492</v>
      </c>
      <c r="N194">
        <v>3.0872729448952023E-2</v>
      </c>
      <c r="O194">
        <v>1.0022720756727319</v>
      </c>
      <c r="P194">
        <v>0.88988855443059744</v>
      </c>
      <c r="Q194">
        <v>8.5946808567725665E-3</v>
      </c>
      <c r="R194">
        <v>0.20216464922912752</v>
      </c>
      <c r="S194">
        <v>6.2334047887472298E-5</v>
      </c>
      <c r="T194">
        <v>0.20216464922912775</v>
      </c>
      <c r="U194">
        <v>0.2108358848789981</v>
      </c>
      <c r="V194">
        <v>0.31950336506315297</v>
      </c>
      <c r="W194">
        <v>3.9546967662232126E-5</v>
      </c>
      <c r="X194">
        <v>0.19681627285069764</v>
      </c>
      <c r="Y194">
        <v>8.3342026355793825E-6</v>
      </c>
      <c r="Z194">
        <v>0.30229751163729213</v>
      </c>
    </row>
    <row r="195" spans="1:26" s="56" customFormat="1" x14ac:dyDescent="0.2">
      <c r="A195" s="167">
        <v>10368</v>
      </c>
      <c r="B195" s="167" t="s">
        <v>87</v>
      </c>
      <c r="C195" s="167" t="s">
        <v>79</v>
      </c>
      <c r="D195" s="172">
        <v>44147</v>
      </c>
      <c r="E195" s="170"/>
      <c r="F195" s="192">
        <v>1.22055</v>
      </c>
      <c r="G195" s="192">
        <v>10.325699999999999</v>
      </c>
      <c r="H195" t="s">
        <v>309</v>
      </c>
      <c r="I195">
        <v>9.8989624807878443E-3</v>
      </c>
      <c r="J195">
        <v>1.2997015677231851</v>
      </c>
      <c r="K195">
        <v>7.1544501878723146E-3</v>
      </c>
      <c r="L195">
        <v>8.8181060819512522E-3</v>
      </c>
      <c r="M195">
        <v>3.0138045281968</v>
      </c>
      <c r="N195">
        <v>1.4373425015503954E-2</v>
      </c>
      <c r="O195">
        <v>2.3110501205656218</v>
      </c>
      <c r="P195">
        <v>1.3363675531465962</v>
      </c>
      <c r="Q195">
        <v>7.5636997697531459E-3</v>
      </c>
      <c r="R195">
        <v>0.1510390276204352</v>
      </c>
      <c r="S195">
        <v>5.4856722606835931E-5</v>
      </c>
      <c r="T195">
        <v>0.15103902762043578</v>
      </c>
      <c r="U195">
        <v>1.463843649262671</v>
      </c>
      <c r="V195">
        <v>0.32367165962235045</v>
      </c>
      <c r="W195">
        <v>0.17113517276040421</v>
      </c>
      <c r="X195">
        <v>1.4519585780909885</v>
      </c>
      <c r="Y195">
        <v>0.25058159203835861</v>
      </c>
      <c r="Z195">
        <v>1.3812889740166818</v>
      </c>
    </row>
    <row r="196" spans="1:26" s="56" customFormat="1" x14ac:dyDescent="0.2">
      <c r="A196" s="56">
        <v>10796</v>
      </c>
      <c r="B196" s="56" t="s">
        <v>315</v>
      </c>
      <c r="C196" s="56" t="s">
        <v>317</v>
      </c>
      <c r="D196" s="140">
        <v>44147</v>
      </c>
      <c r="E196" s="107"/>
      <c r="F196" s="182">
        <v>9.9909999999999999E-2</v>
      </c>
      <c r="G196" s="182">
        <v>0.10299999999999976</v>
      </c>
      <c r="H196" t="s">
        <v>310</v>
      </c>
      <c r="I196">
        <v>1.0130028566682783E-2</v>
      </c>
      <c r="J196">
        <v>0.94717938045641614</v>
      </c>
      <c r="K196">
        <v>7.1425404951958142E-3</v>
      </c>
      <c r="L196">
        <v>2.636139944389505E-2</v>
      </c>
      <c r="M196">
        <v>0.90581882897070742</v>
      </c>
      <c r="N196">
        <v>3.4373047213120768E-2</v>
      </c>
      <c r="O196">
        <v>0.77887183373056457</v>
      </c>
      <c r="P196">
        <v>0.94399043777892644</v>
      </c>
      <c r="Q196">
        <v>8.6991676516353852E-3</v>
      </c>
      <c r="R196">
        <v>0.36719041338104852</v>
      </c>
      <c r="S196">
        <v>6.3091852043685413E-5</v>
      </c>
      <c r="T196">
        <v>0.36719041338104791</v>
      </c>
      <c r="U196">
        <v>0.24367406890608606</v>
      </c>
      <c r="V196">
        <v>0.39121675466267891</v>
      </c>
      <c r="W196">
        <v>8.6823799820867569E-5</v>
      </c>
      <c r="X196">
        <v>0.18813506880897815</v>
      </c>
      <c r="Y196">
        <v>2.1153822571391927E-5</v>
      </c>
      <c r="Z196">
        <v>0.35605449243254228</v>
      </c>
    </row>
    <row r="197" spans="1:26" s="56" customFormat="1" x14ac:dyDescent="0.2">
      <c r="A197" s="167">
        <v>10368</v>
      </c>
      <c r="B197" s="167" t="s">
        <v>87</v>
      </c>
      <c r="C197" s="167" t="s">
        <v>79</v>
      </c>
      <c r="D197" s="172">
        <v>44147</v>
      </c>
      <c r="E197" s="170"/>
      <c r="F197" s="192">
        <v>1.22055</v>
      </c>
      <c r="G197" s="192">
        <v>10.325699999999999</v>
      </c>
      <c r="H197" t="s">
        <v>311</v>
      </c>
      <c r="I197">
        <v>1.0016227803413326E-2</v>
      </c>
      <c r="J197">
        <v>1.1413141485995668</v>
      </c>
      <c r="K197">
        <v>7.1498080638260405E-3</v>
      </c>
      <c r="L197">
        <v>9.2695087148008514E-3</v>
      </c>
      <c r="M197">
        <v>3.0140396054539864</v>
      </c>
      <c r="N197">
        <v>1.6286638937392361E-2</v>
      </c>
      <c r="O197">
        <v>2.2764208582343901</v>
      </c>
      <c r="P197">
        <v>1.2247200172232311</v>
      </c>
      <c r="Q197">
        <v>7.5575541672398749E-3</v>
      </c>
      <c r="R197">
        <v>0.1927769461601937</v>
      </c>
      <c r="S197">
        <v>5.481215082019912E-5</v>
      </c>
      <c r="T197">
        <v>0.19277694616019544</v>
      </c>
      <c r="U197">
        <v>1.4615280422570147</v>
      </c>
      <c r="V197">
        <v>0.24140596562327857</v>
      </c>
      <c r="W197">
        <v>0.16654496245986342</v>
      </c>
      <c r="X197">
        <v>0.77141885992251458</v>
      </c>
      <c r="Y197">
        <v>0.24363459444602073</v>
      </c>
      <c r="Z197">
        <v>0.69498576830715497</v>
      </c>
    </row>
    <row r="198" spans="1:26" s="56" customFormat="1" x14ac:dyDescent="0.2">
      <c r="A198" s="56">
        <v>10797</v>
      </c>
      <c r="B198" s="56" t="s">
        <v>316</v>
      </c>
      <c r="C198" s="56" t="s">
        <v>317</v>
      </c>
      <c r="D198" s="140">
        <v>44147</v>
      </c>
      <c r="E198" s="107"/>
      <c r="F198" s="182">
        <v>9.2289999999999997E-2</v>
      </c>
      <c r="G198" s="182">
        <v>9.8959999999999937E-2</v>
      </c>
      <c r="H198" t="s">
        <v>312</v>
      </c>
      <c r="I198">
        <v>1.0359353060961328E-2</v>
      </c>
      <c r="J198">
        <v>0.82418076210384861</v>
      </c>
      <c r="K198">
        <v>7.1446762935820024E-3</v>
      </c>
      <c r="L198">
        <v>4.6053536963932854E-3</v>
      </c>
      <c r="M198">
        <v>4.7663783557963741</v>
      </c>
      <c r="N198">
        <v>1.3070556855978866E-2</v>
      </c>
      <c r="O198">
        <v>3.9338164967239702</v>
      </c>
      <c r="P198">
        <v>0.83319617254736267</v>
      </c>
      <c r="Q198">
        <v>8.5429019284099187E-3</v>
      </c>
      <c r="R198">
        <v>0.11496206478529808</v>
      </c>
      <c r="S198">
        <v>6.195851443208217E-5</v>
      </c>
      <c r="T198">
        <v>0.11496206478529823</v>
      </c>
      <c r="U198">
        <v>1.5881222856869244</v>
      </c>
      <c r="V198">
        <v>0.20263101515166057</v>
      </c>
      <c r="W198">
        <v>7.8112814675741476E-6</v>
      </c>
      <c r="X198">
        <v>0.19805437023632755</v>
      </c>
      <c r="Y198">
        <v>1.2410345858179928E-5</v>
      </c>
      <c r="Z198">
        <v>0.10087031811849984</v>
      </c>
    </row>
    <row r="199" spans="1:26" s="56" customFormat="1" x14ac:dyDescent="0.2">
      <c r="A199" s="167">
        <v>10368</v>
      </c>
      <c r="B199" s="167" t="s">
        <v>87</v>
      </c>
      <c r="C199" s="167" t="s">
        <v>79</v>
      </c>
      <c r="D199" s="172">
        <v>44147</v>
      </c>
      <c r="E199" s="170"/>
      <c r="F199" s="192">
        <v>1.22055</v>
      </c>
      <c r="G199" s="192">
        <v>10.325699999999999</v>
      </c>
      <c r="H199" t="s">
        <v>313</v>
      </c>
      <c r="I199">
        <v>1.0013659222134468E-2</v>
      </c>
      <c r="J199">
        <v>1.3213266675548416</v>
      </c>
      <c r="K199">
        <v>7.1486140609932653E-3</v>
      </c>
      <c r="L199">
        <v>7.9075840258306645E-3</v>
      </c>
      <c r="M199">
        <v>3.013289233962436</v>
      </c>
      <c r="N199">
        <v>2.270215516784433E-2</v>
      </c>
      <c r="O199">
        <v>2.2722659041373907</v>
      </c>
      <c r="P199">
        <v>1.5190597471570184</v>
      </c>
      <c r="Q199">
        <v>7.5709441007902264E-3</v>
      </c>
      <c r="R199">
        <v>0.21678112189798251</v>
      </c>
      <c r="S199">
        <v>5.4909263065906304E-5</v>
      </c>
      <c r="T199">
        <v>0.21678112189798215</v>
      </c>
      <c r="U199">
        <v>1.4649025680278493</v>
      </c>
      <c r="V199">
        <v>0.30493232207167775</v>
      </c>
      <c r="W199">
        <v>0.16992303546446091</v>
      </c>
      <c r="X199">
        <v>2.9363558341361791</v>
      </c>
      <c r="Y199">
        <v>0.24873497686475718</v>
      </c>
      <c r="Z199">
        <v>2.9987744095971673</v>
      </c>
    </row>
    <row r="200" spans="1:26" s="56" customFormat="1" x14ac:dyDescent="0.2">
      <c r="D200" s="140"/>
      <c r="E200" s="107"/>
      <c r="F200" s="182"/>
      <c r="G200" s="182"/>
      <c r="H200" s="70"/>
      <c r="I200" s="70"/>
      <c r="J200" s="72"/>
      <c r="K200" s="70"/>
      <c r="L200" s="106"/>
      <c r="M200" s="106"/>
      <c r="N200" s="106"/>
      <c r="O200" s="70"/>
      <c r="P200" s="72"/>
      <c r="Q200" s="71"/>
      <c r="R200" s="132"/>
      <c r="S200" s="175"/>
      <c r="U200" s="70"/>
      <c r="V200" s="72"/>
      <c r="W200" s="70"/>
      <c r="X200" s="72"/>
      <c r="Y200" s="71"/>
      <c r="Z200" s="72"/>
    </row>
    <row r="201" spans="1:26" s="56" customFormat="1" x14ac:dyDescent="0.2">
      <c r="A201" s="167">
        <v>10368</v>
      </c>
      <c r="B201" s="167" t="s">
        <v>87</v>
      </c>
      <c r="C201" s="167" t="s">
        <v>79</v>
      </c>
      <c r="D201" s="172">
        <v>44154</v>
      </c>
      <c r="E201" s="170"/>
      <c r="F201" s="192">
        <v>1.22055</v>
      </c>
      <c r="G201" s="192">
        <v>10.325699999999999</v>
      </c>
      <c r="H201" s="195" t="s">
        <v>318</v>
      </c>
      <c r="I201">
        <v>9.5612246369230717E-3</v>
      </c>
      <c r="J201">
        <v>3.8525994195226509</v>
      </c>
      <c r="K201">
        <v>7.1421372637131822E-3</v>
      </c>
      <c r="L201">
        <v>1.4318173815538335E-2</v>
      </c>
      <c r="M201">
        <v>3.0141617087410713</v>
      </c>
      <c r="N201">
        <v>2.5018735211712093E-2</v>
      </c>
      <c r="O201">
        <v>2.3968215289343004</v>
      </c>
      <c r="P201">
        <v>3.851579357695349</v>
      </c>
      <c r="Q201">
        <v>7.586941514717155E-3</v>
      </c>
      <c r="R201">
        <v>0.36502453012193908</v>
      </c>
      <c r="S201">
        <v>5.5025286404342546E-5</v>
      </c>
      <c r="T201">
        <v>0.36502453012193864</v>
      </c>
      <c r="U201">
        <v>1.4568971172120997</v>
      </c>
      <c r="V201">
        <v>0.36551412906680281</v>
      </c>
      <c r="W201">
        <v>0.16792724119913649</v>
      </c>
      <c r="X201">
        <v>1.2432577692571924</v>
      </c>
      <c r="Y201">
        <v>0.24458057365612298</v>
      </c>
      <c r="Z201">
        <v>1.2626128451675531</v>
      </c>
    </row>
    <row r="202" spans="1:26" s="56" customFormat="1" x14ac:dyDescent="0.2">
      <c r="A202" s="56">
        <v>10808</v>
      </c>
      <c r="B202" s="56" t="s">
        <v>333</v>
      </c>
      <c r="C202" s="56" t="s">
        <v>250</v>
      </c>
      <c r="D202" s="140">
        <v>44154</v>
      </c>
      <c r="E202" s="107"/>
      <c r="F202" s="182">
        <v>8.7190000000000004E-2</v>
      </c>
      <c r="G202" s="182">
        <v>0.1033400000000011</v>
      </c>
      <c r="H202" s="195" t="s">
        <v>319</v>
      </c>
      <c r="I202">
        <v>1.0054523548561504E-2</v>
      </c>
      <c r="J202">
        <v>0.71469467719466195</v>
      </c>
      <c r="K202">
        <v>7.1409596064228873E-3</v>
      </c>
      <c r="L202">
        <v>0.10482595239787967</v>
      </c>
      <c r="M202">
        <v>0.66257048873188851</v>
      </c>
      <c r="N202">
        <v>8.653560431644472E-2</v>
      </c>
      <c r="O202">
        <v>0.93170976049088217</v>
      </c>
      <c r="P202">
        <v>0.76941691483207908</v>
      </c>
      <c r="Q202">
        <v>1.4130087678985822E-2</v>
      </c>
      <c r="R202">
        <v>0.239728386797668</v>
      </c>
      <c r="S202">
        <v>1.0248031040524672E-4</v>
      </c>
      <c r="T202">
        <v>0.23972838679766723</v>
      </c>
      <c r="U202">
        <v>4.1417404877093285E-2</v>
      </c>
      <c r="V202">
        <v>0.81437807933062833</v>
      </c>
      <c r="W202">
        <v>2.96202853685631E-2</v>
      </c>
      <c r="X202">
        <v>0.26127287501613633</v>
      </c>
      <c r="Y202">
        <v>1.2262140872568662E-3</v>
      </c>
      <c r="Z202">
        <v>0.8966045771575426</v>
      </c>
    </row>
    <row r="203" spans="1:26" s="56" customFormat="1" x14ac:dyDescent="0.2">
      <c r="A203" s="167">
        <v>10368</v>
      </c>
      <c r="B203" s="167" t="s">
        <v>87</v>
      </c>
      <c r="C203" s="167" t="s">
        <v>79</v>
      </c>
      <c r="D203" s="172">
        <v>44154</v>
      </c>
      <c r="E203" s="170"/>
      <c r="F203" s="192">
        <v>1.22055</v>
      </c>
      <c r="G203" s="192">
        <v>10.325699999999999</v>
      </c>
      <c r="H203" s="195" t="s">
        <v>320</v>
      </c>
      <c r="I203">
        <v>1.0276644313659706E-2</v>
      </c>
      <c r="J203">
        <v>2.6477240801431305</v>
      </c>
      <c r="K203">
        <v>7.1424392050809006E-3</v>
      </c>
      <c r="L203">
        <v>1.1475280573254337E-2</v>
      </c>
      <c r="M203">
        <v>3.0128906645001674</v>
      </c>
      <c r="N203">
        <v>3.4485020491287328E-2</v>
      </c>
      <c r="O203">
        <v>2.2278549156121481</v>
      </c>
      <c r="P203">
        <v>2.6870825022045084</v>
      </c>
      <c r="Q203">
        <v>7.5647240358790247E-3</v>
      </c>
      <c r="R203">
        <v>0.3713991300488258</v>
      </c>
      <c r="S203">
        <v>5.4864151230981963E-5</v>
      </c>
      <c r="T203">
        <v>0.37139913004882541</v>
      </c>
      <c r="U203">
        <v>1.4561447554226463</v>
      </c>
      <c r="V203">
        <v>0.32220618220155595</v>
      </c>
      <c r="W203">
        <v>0.16630269957857807</v>
      </c>
      <c r="X203">
        <v>1.3450477038051141</v>
      </c>
      <c r="Y203">
        <v>0.24226379434899362</v>
      </c>
      <c r="Z203">
        <v>1.3383406422685091</v>
      </c>
    </row>
    <row r="204" spans="1:26" s="56" customFormat="1" x14ac:dyDescent="0.2">
      <c r="A204" s="56">
        <v>10809</v>
      </c>
      <c r="B204" s="56" t="s">
        <v>334</v>
      </c>
      <c r="C204" s="56" t="s">
        <v>250</v>
      </c>
      <c r="D204" s="140">
        <v>44154</v>
      </c>
      <c r="E204" s="107"/>
      <c r="F204" s="182">
        <v>9.8330000000000001E-2</v>
      </c>
      <c r="G204" s="182">
        <v>0.10013999999999967</v>
      </c>
      <c r="H204" s="195" t="s">
        <v>321</v>
      </c>
      <c r="I204">
        <v>1.0105657724118811E-2</v>
      </c>
      <c r="J204">
        <v>0.67513674420119407</v>
      </c>
      <c r="K204">
        <v>7.1365910493136567E-3</v>
      </c>
      <c r="L204">
        <v>7.9486528261034334E-2</v>
      </c>
      <c r="M204">
        <v>0.72556988032820968</v>
      </c>
      <c r="N204">
        <v>0.10534990020135684</v>
      </c>
      <c r="O204">
        <v>0.95221383623272027</v>
      </c>
      <c r="P204">
        <v>0.67549948330552734</v>
      </c>
      <c r="Q204">
        <v>1.3219345991282605E-2</v>
      </c>
      <c r="R204">
        <v>0.25399427191884455</v>
      </c>
      <c r="S204">
        <v>9.5875037106509244E-5</v>
      </c>
      <c r="T204">
        <v>0.2539942719188451</v>
      </c>
      <c r="U204">
        <v>7.8444762974555216E-2</v>
      </c>
      <c r="V204">
        <v>0.52332023039305198</v>
      </c>
      <c r="W204">
        <v>1.2232203979060203E-3</v>
      </c>
      <c r="X204">
        <v>0.26616134450527107</v>
      </c>
      <c r="Y204">
        <v>9.5972082204163434E-5</v>
      </c>
      <c r="Z204">
        <v>0.52899260291542316</v>
      </c>
    </row>
    <row r="205" spans="1:26" s="56" customFormat="1" x14ac:dyDescent="0.2">
      <c r="A205" s="167">
        <v>10368</v>
      </c>
      <c r="B205" s="167" t="s">
        <v>87</v>
      </c>
      <c r="C205" s="167" t="s">
        <v>79</v>
      </c>
      <c r="D205" s="172">
        <v>44154</v>
      </c>
      <c r="E205" s="170"/>
      <c r="F205" s="192">
        <v>1.22055</v>
      </c>
      <c r="G205" s="192">
        <v>10.325699999999999</v>
      </c>
      <c r="H205" s="195" t="s">
        <v>322</v>
      </c>
      <c r="I205">
        <v>1.0186233917767214E-2</v>
      </c>
      <c r="J205">
        <v>2.4614181378766609</v>
      </c>
      <c r="K205">
        <v>7.1418740024187998E-3</v>
      </c>
      <c r="L205">
        <v>1.4380442414908273E-2</v>
      </c>
      <c r="M205">
        <v>3.0154993304519668</v>
      </c>
      <c r="N205">
        <v>4.1260801634391601E-2</v>
      </c>
      <c r="O205">
        <v>2.2535742801438463</v>
      </c>
      <c r="P205">
        <v>2.6095651808748168</v>
      </c>
      <c r="Q205">
        <v>7.5663667159604027E-3</v>
      </c>
      <c r="R205">
        <v>0.556211517478716</v>
      </c>
      <c r="S205">
        <v>5.4876064983285613E-5</v>
      </c>
      <c r="T205">
        <v>0.55621151747871633</v>
      </c>
      <c r="U205">
        <v>1.4589959949580342</v>
      </c>
      <c r="V205">
        <v>0.42217869701492533</v>
      </c>
      <c r="W205">
        <v>0.16687812053318951</v>
      </c>
      <c r="X205">
        <v>1.3387386095940961</v>
      </c>
      <c r="Y205">
        <v>0.24283541916205401</v>
      </c>
      <c r="Z205">
        <v>1.2679954736398908</v>
      </c>
    </row>
    <row r="206" spans="1:26" s="56" customFormat="1" x14ac:dyDescent="0.2">
      <c r="A206" s="56">
        <v>10810</v>
      </c>
      <c r="B206" s="56" t="s">
        <v>335</v>
      </c>
      <c r="C206" s="56" t="s">
        <v>250</v>
      </c>
      <c r="D206" s="140">
        <v>44154</v>
      </c>
      <c r="E206" s="107"/>
      <c r="F206" s="182">
        <v>0.10577</v>
      </c>
      <c r="G206" s="182">
        <v>0.10280999999999985</v>
      </c>
      <c r="H206" s="195" t="s">
        <v>323</v>
      </c>
      <c r="I206">
        <v>9.9920335586805662E-3</v>
      </c>
      <c r="J206">
        <v>0.40137317477623941</v>
      </c>
      <c r="K206">
        <v>7.1444356274324517E-3</v>
      </c>
      <c r="L206">
        <v>8.1667875139366256E-2</v>
      </c>
      <c r="M206">
        <v>0.86593359012598881</v>
      </c>
      <c r="N206">
        <v>7.1287999316816314E-2</v>
      </c>
      <c r="O206">
        <v>1.4835406209907922</v>
      </c>
      <c r="P206">
        <v>0.46625278619463029</v>
      </c>
      <c r="Q206">
        <v>1.7124608314016729E-2</v>
      </c>
      <c r="R206">
        <v>0.15022316000164809</v>
      </c>
      <c r="S206">
        <v>1.2419846326917219E-4</v>
      </c>
      <c r="T206">
        <v>0.15022316000164632</v>
      </c>
      <c r="U206">
        <v>0.11624360847111483</v>
      </c>
      <c r="V206">
        <v>0.62903727398990172</v>
      </c>
      <c r="W206">
        <v>4.5653383705307879E-3</v>
      </c>
      <c r="X206">
        <v>0.42471236077118429</v>
      </c>
      <c r="Y206">
        <v>5.3082834998148152E-4</v>
      </c>
      <c r="Z206">
        <v>0.52930121936160301</v>
      </c>
    </row>
    <row r="207" spans="1:26" s="56" customFormat="1" x14ac:dyDescent="0.2">
      <c r="A207" s="167">
        <v>10368</v>
      </c>
      <c r="B207" s="167" t="s">
        <v>87</v>
      </c>
      <c r="C207" s="167" t="s">
        <v>79</v>
      </c>
      <c r="D207" s="172">
        <v>44154</v>
      </c>
      <c r="E207" s="170"/>
      <c r="F207" s="192">
        <v>1.22055</v>
      </c>
      <c r="G207" s="192">
        <v>10.325699999999999</v>
      </c>
      <c r="H207" s="195" t="s">
        <v>324</v>
      </c>
      <c r="I207">
        <v>9.8285336002591137E-3</v>
      </c>
      <c r="J207">
        <v>3.2945995917470543</v>
      </c>
      <c r="K207">
        <v>7.1427106727072259E-3</v>
      </c>
      <c r="L207">
        <v>1.8327538411970684E-2</v>
      </c>
      <c r="M207">
        <v>3.0137859910717704</v>
      </c>
      <c r="N207">
        <v>2.6599726633096635E-2</v>
      </c>
      <c r="O207">
        <v>2.3274097291702773</v>
      </c>
      <c r="P207">
        <v>2.9099248139300817</v>
      </c>
      <c r="Q207">
        <v>7.588803981674979E-3</v>
      </c>
      <c r="R207">
        <v>0.44386260212064477</v>
      </c>
      <c r="S207">
        <v>5.5038794189735911E-5</v>
      </c>
      <c r="T207">
        <v>0.44386260212064416</v>
      </c>
      <c r="U207">
        <v>1.4569445916527608</v>
      </c>
      <c r="V207">
        <v>0.58414679300658257</v>
      </c>
      <c r="W207">
        <v>0.16855249378472095</v>
      </c>
      <c r="X207">
        <v>3.372515669832886</v>
      </c>
      <c r="Y207">
        <v>0.24354516494407216</v>
      </c>
      <c r="Z207">
        <v>3.0988124968149156</v>
      </c>
    </row>
    <row r="208" spans="1:26" s="56" customFormat="1" x14ac:dyDescent="0.2">
      <c r="A208" s="56">
        <v>10811</v>
      </c>
      <c r="B208" s="56" t="s">
        <v>336</v>
      </c>
      <c r="C208" s="56" t="s">
        <v>250</v>
      </c>
      <c r="D208" s="140">
        <v>44154</v>
      </c>
      <c r="E208" s="107"/>
      <c r="F208" s="182">
        <v>0.11128</v>
      </c>
      <c r="G208" s="182">
        <v>0.10223000000000049</v>
      </c>
      <c r="H208" s="195" t="s">
        <v>325</v>
      </c>
      <c r="I208">
        <v>1.0164085731937949E-2</v>
      </c>
      <c r="J208">
        <v>0.58542417993596507</v>
      </c>
      <c r="K208">
        <v>7.1366723296459565E-3</v>
      </c>
      <c r="L208">
        <v>0.10981236341160534</v>
      </c>
      <c r="M208">
        <v>0.83251667018936493</v>
      </c>
      <c r="N208">
        <v>8.6644948909926009E-2</v>
      </c>
      <c r="O208">
        <v>1.0874719068883694</v>
      </c>
      <c r="P208">
        <v>0.57240749416419656</v>
      </c>
      <c r="Q208">
        <v>1.3300824601168396E-2</v>
      </c>
      <c r="R208">
        <v>0.24491931002822787</v>
      </c>
      <c r="S208">
        <v>9.6465971389592399E-5</v>
      </c>
      <c r="T208">
        <v>0.24491931002822731</v>
      </c>
      <c r="U208">
        <v>6.3900625707833947E-2</v>
      </c>
      <c r="V208">
        <v>1.0234023291398675</v>
      </c>
      <c r="W208">
        <v>8.7390575262653314E-3</v>
      </c>
      <c r="X208">
        <v>0.3340891244118907</v>
      </c>
      <c r="Y208">
        <v>5.5926561996645305E-4</v>
      </c>
      <c r="Z208">
        <v>0.9349513123205776</v>
      </c>
    </row>
    <row r="209" spans="1:26" s="56" customFormat="1" x14ac:dyDescent="0.2">
      <c r="A209" s="167">
        <v>10368</v>
      </c>
      <c r="B209" s="167" t="s">
        <v>87</v>
      </c>
      <c r="C209" s="167" t="s">
        <v>79</v>
      </c>
      <c r="D209" s="172">
        <v>44154</v>
      </c>
      <c r="E209" s="170"/>
      <c r="F209" s="192">
        <v>1.22055</v>
      </c>
      <c r="G209" s="192">
        <v>10.325699999999999</v>
      </c>
      <c r="H209" s="195" t="s">
        <v>326</v>
      </c>
      <c r="I209">
        <v>1.0237508023690544E-2</v>
      </c>
      <c r="J209">
        <v>2.4158363471704969</v>
      </c>
      <c r="K209">
        <v>7.1444819798285345E-3</v>
      </c>
      <c r="L209">
        <v>1.5242248911369466E-2</v>
      </c>
      <c r="M209">
        <v>3.0133663098236263</v>
      </c>
      <c r="N209">
        <v>2.783842463660845E-2</v>
      </c>
      <c r="O209">
        <v>2.2269579422248582</v>
      </c>
      <c r="P209">
        <v>2.3903737187240246</v>
      </c>
      <c r="Q209">
        <v>7.5809600292999109E-3</v>
      </c>
      <c r="R209">
        <v>0.50388723334818397</v>
      </c>
      <c r="S209">
        <v>5.4981904898426245E-5</v>
      </c>
      <c r="T209">
        <v>0.50388723334818331</v>
      </c>
      <c r="U209">
        <v>1.4581569027144752</v>
      </c>
      <c r="V209">
        <v>0.59665470386260944</v>
      </c>
      <c r="W209">
        <v>0.16762063873386063</v>
      </c>
      <c r="X209">
        <v>1.3550766640535139</v>
      </c>
      <c r="Y209">
        <v>0.24556294167342688</v>
      </c>
      <c r="Z209">
        <v>1.5089256284365904</v>
      </c>
    </row>
    <row r="210" spans="1:26" s="56" customFormat="1" x14ac:dyDescent="0.2">
      <c r="A210" s="56">
        <v>10812</v>
      </c>
      <c r="B210" s="56" t="s">
        <v>337</v>
      </c>
      <c r="C210" s="56" t="s">
        <v>250</v>
      </c>
      <c r="D210" s="140">
        <v>44154</v>
      </c>
      <c r="E210" s="107"/>
      <c r="F210" s="182">
        <v>0.11705</v>
      </c>
      <c r="G210" s="182">
        <v>0.10224000000000011</v>
      </c>
      <c r="H210" s="195" t="s">
        <v>327</v>
      </c>
      <c r="I210">
        <v>1.0048355843389162E-2</v>
      </c>
      <c r="J210">
        <v>0.51433180290648195</v>
      </c>
      <c r="K210">
        <v>7.1378962043903973E-3</v>
      </c>
      <c r="L210">
        <v>8.1710494559221095E-2</v>
      </c>
      <c r="M210">
        <v>0.5398353405410804</v>
      </c>
      <c r="N210">
        <v>6.5234464801254943E-2</v>
      </c>
      <c r="O210">
        <v>0.70053837378226735</v>
      </c>
      <c r="P210">
        <v>0.58912016333739992</v>
      </c>
      <c r="Q210">
        <v>1.3042762114330335E-2</v>
      </c>
      <c r="R210">
        <v>0.25821218087703501</v>
      </c>
      <c r="S210">
        <v>9.4594339425521539E-5</v>
      </c>
      <c r="T210">
        <v>0.25821218087703546</v>
      </c>
      <c r="U210">
        <v>3.1859832986493308E-2</v>
      </c>
      <c r="V210">
        <v>0.86961070934654239</v>
      </c>
      <c r="W210">
        <v>4.8798837576855955E-3</v>
      </c>
      <c r="X210">
        <v>0.33506059166589119</v>
      </c>
      <c r="Y210">
        <v>1.5610541301393715E-4</v>
      </c>
      <c r="Z210">
        <v>0.77147441860771915</v>
      </c>
    </row>
    <row r="211" spans="1:26" s="56" customFormat="1" x14ac:dyDescent="0.2">
      <c r="A211" s="167">
        <v>10368</v>
      </c>
      <c r="B211" s="167" t="s">
        <v>87</v>
      </c>
      <c r="C211" s="167" t="s">
        <v>79</v>
      </c>
      <c r="D211" s="172">
        <v>44154</v>
      </c>
      <c r="E211" s="170"/>
      <c r="F211" s="192">
        <v>1.22055</v>
      </c>
      <c r="G211" s="192">
        <v>10.325699999999999</v>
      </c>
      <c r="H211" s="195" t="s">
        <v>328</v>
      </c>
      <c r="I211">
        <v>9.9262687268913338E-3</v>
      </c>
      <c r="J211">
        <v>3.4081402472250262</v>
      </c>
      <c r="K211">
        <v>7.1448517021610531E-3</v>
      </c>
      <c r="L211">
        <v>1.5480628550520778E-2</v>
      </c>
      <c r="M211">
        <v>3.0130776462213649</v>
      </c>
      <c r="N211">
        <v>2.3944020518942739E-2</v>
      </c>
      <c r="O211">
        <v>2.3151962490165356</v>
      </c>
      <c r="P211">
        <v>3.5027970316222414</v>
      </c>
      <c r="Q211">
        <v>7.574494732588595E-3</v>
      </c>
      <c r="R211">
        <v>0.42553525060671071</v>
      </c>
      <c r="S211">
        <v>5.4935014487772759E-5</v>
      </c>
      <c r="T211">
        <v>0.42553525060671071</v>
      </c>
      <c r="U211">
        <v>1.4555399480966746</v>
      </c>
      <c r="V211">
        <v>0.57474501306620185</v>
      </c>
      <c r="W211">
        <v>0.16429546638264153</v>
      </c>
      <c r="X211">
        <v>1.4164569122374944</v>
      </c>
      <c r="Y211">
        <v>0.23910634529452524</v>
      </c>
      <c r="Z211">
        <v>1.4118872984055155</v>
      </c>
    </row>
    <row r="212" spans="1:26" s="56" customFormat="1" x14ac:dyDescent="0.2">
      <c r="A212" s="56">
        <v>10813</v>
      </c>
      <c r="B212" s="56" t="s">
        <v>338</v>
      </c>
      <c r="C212" s="56" t="s">
        <v>250</v>
      </c>
      <c r="D212" s="140">
        <v>44154</v>
      </c>
      <c r="E212" s="107"/>
      <c r="F212" s="182">
        <v>0.1202</v>
      </c>
      <c r="G212" s="182">
        <v>0.10241999999999862</v>
      </c>
      <c r="H212" s="195" t="s">
        <v>329</v>
      </c>
      <c r="I212">
        <v>1.0083949722430399E-2</v>
      </c>
      <c r="J212">
        <v>0.6100790445610772</v>
      </c>
      <c r="K212">
        <v>7.1411380948812591E-3</v>
      </c>
      <c r="L212">
        <v>0.10954053207388587</v>
      </c>
      <c r="M212">
        <v>0.77087207960668946</v>
      </c>
      <c r="N212">
        <v>6.9212431122424783E-2</v>
      </c>
      <c r="O212">
        <v>0.85489441073726891</v>
      </c>
      <c r="P212">
        <v>0.68241134199232689</v>
      </c>
      <c r="Q212">
        <v>1.1193731494240692E-2</v>
      </c>
      <c r="R212">
        <v>0.28366769140896791</v>
      </c>
      <c r="S212">
        <v>8.1184002830271689E-5</v>
      </c>
      <c r="T212">
        <v>0.28366769140896841</v>
      </c>
      <c r="U212">
        <v>3.0313799021342274E-2</v>
      </c>
      <c r="V212">
        <v>1.2623600576004739</v>
      </c>
      <c r="W212">
        <v>5.8683794385920064E-2</v>
      </c>
      <c r="X212">
        <v>0.48155408968994629</v>
      </c>
      <c r="Y212">
        <v>1.7738979405684222E-3</v>
      </c>
      <c r="Z212">
        <v>1.2237170933616719</v>
      </c>
    </row>
    <row r="213" spans="1:26" s="56" customFormat="1" x14ac:dyDescent="0.2">
      <c r="A213" s="167">
        <v>10368</v>
      </c>
      <c r="B213" s="167" t="s">
        <v>87</v>
      </c>
      <c r="C213" s="167" t="s">
        <v>79</v>
      </c>
      <c r="D213" s="172">
        <v>44154</v>
      </c>
      <c r="E213" s="170"/>
      <c r="F213" s="192">
        <v>1.22055</v>
      </c>
      <c r="G213" s="192">
        <v>10.325699999999999</v>
      </c>
      <c r="H213" s="195" t="s">
        <v>330</v>
      </c>
      <c r="I213">
        <v>1.0423050214417019E-2</v>
      </c>
      <c r="J213">
        <v>2.807995442708048</v>
      </c>
      <c r="K213">
        <v>7.1469308783890404E-3</v>
      </c>
      <c r="L213">
        <v>1.2855443033197357E-2</v>
      </c>
      <c r="M213">
        <v>3.0129014818871105</v>
      </c>
      <c r="N213">
        <v>2.9895054852180847E-2</v>
      </c>
      <c r="O213">
        <v>2.1862453941270288</v>
      </c>
      <c r="P213">
        <v>2.9455857037926445</v>
      </c>
      <c r="Q213">
        <v>7.5455798559986654E-3</v>
      </c>
      <c r="R213">
        <v>0.42017872348340768</v>
      </c>
      <c r="S213">
        <v>5.4725305560582433E-5</v>
      </c>
      <c r="T213">
        <v>0.42017872348340785</v>
      </c>
      <c r="U213">
        <v>1.4582435064254511</v>
      </c>
      <c r="V213">
        <v>0.49575321779619386</v>
      </c>
      <c r="W213">
        <v>0.16317294165422427</v>
      </c>
      <c r="X213">
        <v>1.4854313150836833</v>
      </c>
      <c r="Y213">
        <v>0.2371261434969969</v>
      </c>
      <c r="Z213">
        <v>1.3167048833931285</v>
      </c>
    </row>
    <row r="214" spans="1:26" s="56" customFormat="1" x14ac:dyDescent="0.2">
      <c r="A214" s="56">
        <v>10814</v>
      </c>
      <c r="B214" s="56" t="s">
        <v>339</v>
      </c>
      <c r="C214" s="56" t="s">
        <v>250</v>
      </c>
      <c r="D214" s="140">
        <v>44154</v>
      </c>
      <c r="E214" s="107"/>
      <c r="F214" s="182">
        <v>0.11033</v>
      </c>
      <c r="G214" s="182">
        <v>0.10273999999999894</v>
      </c>
      <c r="H214" s="195" t="s">
        <v>331</v>
      </c>
      <c r="I214">
        <v>1.0117697359427635E-2</v>
      </c>
      <c r="J214">
        <v>0.38198670306076288</v>
      </c>
      <c r="K214">
        <v>7.1381126282664608E-3</v>
      </c>
      <c r="L214">
        <v>0.11124537649897037</v>
      </c>
      <c r="M214">
        <v>0.73752763008633004</v>
      </c>
      <c r="N214">
        <v>8.3828835172360894E-2</v>
      </c>
      <c r="O214">
        <v>0.72392964527197956</v>
      </c>
      <c r="P214">
        <v>0.46735783590551594</v>
      </c>
      <c r="Q214">
        <v>9.9207708687779478E-3</v>
      </c>
      <c r="R214">
        <v>0.30948486052016211</v>
      </c>
      <c r="S214">
        <v>7.1951689273924235E-5</v>
      </c>
      <c r="T214">
        <v>0.30948486052016233</v>
      </c>
      <c r="U214">
        <v>9.9693671277285845E-3</v>
      </c>
      <c r="V214">
        <v>1.8174020773192527</v>
      </c>
      <c r="W214">
        <v>5.297505783369158E-2</v>
      </c>
      <c r="X214">
        <v>0.25670705775433178</v>
      </c>
      <c r="Y214">
        <v>5.2616209330685372E-4</v>
      </c>
      <c r="Z214">
        <v>1.8109450583687625</v>
      </c>
    </row>
    <row r="215" spans="1:26" s="56" customFormat="1" x14ac:dyDescent="0.2">
      <c r="A215" s="167">
        <v>10368</v>
      </c>
      <c r="B215" s="167" t="s">
        <v>87</v>
      </c>
      <c r="C215" s="167" t="s">
        <v>79</v>
      </c>
      <c r="D215" s="172">
        <v>44154</v>
      </c>
      <c r="E215" s="170"/>
      <c r="F215" s="192">
        <v>1.22055</v>
      </c>
      <c r="G215" s="192">
        <v>10.325699999999999</v>
      </c>
      <c r="H215" s="195" t="s">
        <v>332</v>
      </c>
      <c r="I215">
        <v>9.9587462017212709E-3</v>
      </c>
      <c r="J215">
        <v>2.28109144484544</v>
      </c>
      <c r="K215">
        <v>7.1476368345088949E-3</v>
      </c>
      <c r="L215">
        <v>1.2450177795282806E-2</v>
      </c>
      <c r="M215">
        <v>3.0143837682985684</v>
      </c>
      <c r="N215">
        <v>4.0348723730119856E-2</v>
      </c>
      <c r="O215">
        <v>2.2874247830221233</v>
      </c>
      <c r="P215">
        <v>2.5228349241238157</v>
      </c>
      <c r="Q215">
        <v>7.5638619159911361E-3</v>
      </c>
      <c r="R215">
        <v>0.50688233650663395</v>
      </c>
      <c r="S215">
        <v>5.485789859365058E-5</v>
      </c>
      <c r="T215">
        <v>0.50688233650663428</v>
      </c>
      <c r="U215">
        <v>1.4578989699123903</v>
      </c>
      <c r="V215">
        <v>0.57694671942265219</v>
      </c>
      <c r="W215">
        <v>0.16443233327913359</v>
      </c>
      <c r="X215">
        <v>1.7269772007195674</v>
      </c>
      <c r="Y215">
        <v>0.23964932722875779</v>
      </c>
      <c r="Z215">
        <v>1.5233364759516594</v>
      </c>
    </row>
    <row r="216" spans="1:26" s="56" customFormat="1" x14ac:dyDescent="0.2">
      <c r="D216" s="140"/>
      <c r="E216" s="107"/>
      <c r="F216" s="182"/>
      <c r="G216" s="182"/>
      <c r="H216" s="70"/>
      <c r="I216" s="70"/>
      <c r="J216" s="72"/>
      <c r="K216" s="70"/>
      <c r="L216" s="106"/>
      <c r="M216" s="106"/>
      <c r="N216" s="106"/>
      <c r="O216" s="70"/>
      <c r="P216" s="72"/>
      <c r="Q216" s="71"/>
      <c r="R216" s="132"/>
      <c r="S216" s="175"/>
      <c r="U216" s="70"/>
      <c r="V216" s="72"/>
      <c r="W216" s="70"/>
      <c r="X216" s="72"/>
      <c r="Y216" s="71"/>
      <c r="Z216" s="72"/>
    </row>
    <row r="217" spans="1:26" s="56" customFormat="1" x14ac:dyDescent="0.2">
      <c r="A217" s="167">
        <v>10368</v>
      </c>
      <c r="B217" s="167" t="s">
        <v>87</v>
      </c>
      <c r="C217" s="167" t="s">
        <v>79</v>
      </c>
      <c r="D217" s="172">
        <v>44158</v>
      </c>
      <c r="E217" s="170"/>
      <c r="F217" s="192">
        <v>1.22055</v>
      </c>
      <c r="G217" s="192">
        <v>10.325699999999999</v>
      </c>
      <c r="H217" t="s">
        <v>340</v>
      </c>
      <c r="I217">
        <v>9.9048002953522219E-3</v>
      </c>
      <c r="J217">
        <v>4.5717728334145935</v>
      </c>
      <c r="K217">
        <v>7.1475666154312903E-3</v>
      </c>
      <c r="L217">
        <v>1.4369161155172876E-2</v>
      </c>
      <c r="M217">
        <v>3.0139941650138109</v>
      </c>
      <c r="N217">
        <v>3.9995820928703851E-2</v>
      </c>
      <c r="O217">
        <v>2.3349530828723117</v>
      </c>
      <c r="P217">
        <v>4.5829656013825879</v>
      </c>
      <c r="Q217">
        <v>7.5945723924339377E-3</v>
      </c>
      <c r="R217">
        <v>0.14687343951405113</v>
      </c>
      <c r="S217">
        <v>5.5080630343803265E-5</v>
      </c>
      <c r="T217">
        <v>0.14687343951405124</v>
      </c>
      <c r="U217">
        <v>1.4616606435779886</v>
      </c>
      <c r="V217">
        <v>0.44305332240940692</v>
      </c>
      <c r="W217">
        <v>0.17560560337907782</v>
      </c>
      <c r="X217">
        <v>1.6006738239425671</v>
      </c>
      <c r="Y217">
        <v>0.25546330012293872</v>
      </c>
      <c r="Z217">
        <v>1.5651735516335343</v>
      </c>
    </row>
    <row r="218" spans="1:26" s="56" customFormat="1" x14ac:dyDescent="0.2">
      <c r="A218" s="56">
        <v>10823</v>
      </c>
      <c r="B218" s="56" t="s">
        <v>350</v>
      </c>
      <c r="C218" s="56" t="s">
        <v>250</v>
      </c>
      <c r="D218" s="140">
        <v>44158</v>
      </c>
      <c r="E218" s="107">
        <v>6</v>
      </c>
      <c r="F218" s="70">
        <v>7.8920000000000004E-2</v>
      </c>
      <c r="G218" s="70">
        <v>9.8269999999999413E-2</v>
      </c>
      <c r="H218" t="s">
        <v>341</v>
      </c>
      <c r="I218">
        <v>1.0019301709284974E-2</v>
      </c>
      <c r="J218">
        <v>0.3020521487225325</v>
      </c>
      <c r="K218">
        <v>7.1323353859216515E-3</v>
      </c>
      <c r="L218">
        <v>2.8464201005355759E-2</v>
      </c>
      <c r="M218">
        <v>0.23373568969932962</v>
      </c>
      <c r="N218">
        <v>7.7487668749362235E-2</v>
      </c>
      <c r="O218">
        <v>0.18659507546813253</v>
      </c>
      <c r="P218">
        <v>0.32076817428928533</v>
      </c>
      <c r="Q218">
        <v>8.0115236365145403E-3</v>
      </c>
      <c r="R218">
        <v>0.13067584645471492</v>
      </c>
      <c r="S218">
        <v>5.8104623817020031E-5</v>
      </c>
      <c r="T218">
        <v>0.13067584645471492</v>
      </c>
      <c r="U218">
        <v>3.8943583374785895E-3</v>
      </c>
      <c r="V218">
        <v>2.3923679806336833</v>
      </c>
      <c r="W218">
        <v>3.3714724256520934E-3</v>
      </c>
      <c r="X218">
        <v>0.31915770081953521</v>
      </c>
      <c r="Y218">
        <v>1.3131845141195547E-5</v>
      </c>
      <c r="Z218">
        <v>2.4015174106385961</v>
      </c>
    </row>
    <row r="219" spans="1:26" s="56" customFormat="1" x14ac:dyDescent="0.2">
      <c r="A219" s="167">
        <v>10368</v>
      </c>
      <c r="B219" s="167" t="s">
        <v>87</v>
      </c>
      <c r="C219" s="167" t="s">
        <v>79</v>
      </c>
      <c r="D219" s="172">
        <v>44158</v>
      </c>
      <c r="E219" s="170"/>
      <c r="F219" s="192">
        <v>1.22055</v>
      </c>
      <c r="G219" s="192">
        <v>10.325699999999999</v>
      </c>
      <c r="H219" t="s">
        <v>342</v>
      </c>
      <c r="I219">
        <v>1.0251989304330527E-2</v>
      </c>
      <c r="J219">
        <v>4.2283586613599056</v>
      </c>
      <c r="K219">
        <v>7.1445701153212198E-3</v>
      </c>
      <c r="L219">
        <v>1.7079178522394781E-2</v>
      </c>
      <c r="M219">
        <v>3.0134068257116069</v>
      </c>
      <c r="N219">
        <v>4.7141615388476124E-2</v>
      </c>
      <c r="O219">
        <v>2.2664600235177588</v>
      </c>
      <c r="P219">
        <v>4.3908737186544773</v>
      </c>
      <c r="Q219">
        <v>7.5782198416473661E-3</v>
      </c>
      <c r="R219">
        <v>0.15801267640061956</v>
      </c>
      <c r="S219">
        <v>5.4962031328807929E-5</v>
      </c>
      <c r="T219">
        <v>0.15801267640061906</v>
      </c>
      <c r="U219">
        <v>1.461948058987345</v>
      </c>
      <c r="V219">
        <v>0.58211404026198177</v>
      </c>
      <c r="W219">
        <v>0.17270625460578784</v>
      </c>
      <c r="X219">
        <v>1.9222595481226648</v>
      </c>
      <c r="Y219">
        <v>0.25161522700620187</v>
      </c>
      <c r="Z219">
        <v>1.9155233675494692</v>
      </c>
    </row>
    <row r="220" spans="1:26" s="56" customFormat="1" x14ac:dyDescent="0.2">
      <c r="A220" s="56">
        <v>10829</v>
      </c>
      <c r="B220" s="56" t="s">
        <v>356</v>
      </c>
      <c r="C220" s="56" t="s">
        <v>250</v>
      </c>
      <c r="D220" s="140">
        <v>44158</v>
      </c>
      <c r="E220" s="107">
        <v>49.1</v>
      </c>
      <c r="F220" s="70">
        <v>0.14854000000000001</v>
      </c>
      <c r="G220" s="70">
        <v>0.10305</v>
      </c>
      <c r="H220" t="s">
        <v>343</v>
      </c>
      <c r="I220">
        <v>1.0152615275711301E-2</v>
      </c>
      <c r="J220">
        <v>0.55181789439806728</v>
      </c>
      <c r="K220">
        <v>7.1285497448216337E-3</v>
      </c>
      <c r="L220">
        <v>3.9543395464255712E-2</v>
      </c>
      <c r="M220">
        <v>0.29665912940428024</v>
      </c>
      <c r="N220">
        <v>0.10150234083138197</v>
      </c>
      <c r="O220">
        <v>0.24307336862252729</v>
      </c>
      <c r="P220">
        <v>0.58740007256903259</v>
      </c>
      <c r="Q220">
        <v>8.3297466415800259E-3</v>
      </c>
      <c r="R220">
        <v>0.1493684905217007</v>
      </c>
      <c r="S220">
        <v>6.0412577814057211E-5</v>
      </c>
      <c r="T220">
        <v>0.1493684905217012</v>
      </c>
      <c r="U220">
        <v>7.8630450867552298E-2</v>
      </c>
      <c r="V220">
        <v>0.493400937991748</v>
      </c>
      <c r="W220">
        <v>4.0419965247225076E-4</v>
      </c>
      <c r="X220">
        <v>0.23480458391946379</v>
      </c>
      <c r="Y220">
        <v>3.1782337738577361E-5</v>
      </c>
      <c r="Z220">
        <v>0.41714450541625381</v>
      </c>
    </row>
    <row r="221" spans="1:26" s="56" customFormat="1" x14ac:dyDescent="0.2">
      <c r="A221" s="167">
        <v>10368</v>
      </c>
      <c r="B221" s="167" t="s">
        <v>87</v>
      </c>
      <c r="C221" s="167" t="s">
        <v>79</v>
      </c>
      <c r="D221" s="172">
        <v>44158</v>
      </c>
      <c r="E221" s="170"/>
      <c r="F221" s="192">
        <v>1.22055</v>
      </c>
      <c r="G221" s="192">
        <v>10.325699999999999</v>
      </c>
      <c r="H221" t="s">
        <v>344</v>
      </c>
      <c r="I221">
        <v>1.0300971677623467E-2</v>
      </c>
      <c r="J221">
        <v>3.7482198153437896</v>
      </c>
      <c r="K221">
        <v>7.1414497805349988E-3</v>
      </c>
      <c r="L221">
        <v>1.7834628621658681E-2</v>
      </c>
      <c r="M221">
        <v>3.0138402785362977</v>
      </c>
      <c r="N221">
        <v>4.2070243557168374E-2</v>
      </c>
      <c r="O221">
        <v>2.1950174427118379</v>
      </c>
      <c r="P221">
        <v>4.3655739641831603</v>
      </c>
      <c r="Q221">
        <v>7.5692918667469499E-3</v>
      </c>
      <c r="R221">
        <v>0.16940720667892065</v>
      </c>
      <c r="S221">
        <v>5.489728002224345E-5</v>
      </c>
      <c r="T221">
        <v>0.16940720667892034</v>
      </c>
      <c r="U221">
        <v>1.4574373425551819</v>
      </c>
      <c r="V221">
        <v>0.500505540639272</v>
      </c>
      <c r="W221">
        <v>0.17240608836851704</v>
      </c>
      <c r="X221">
        <v>1.3442871828609677</v>
      </c>
      <c r="Y221">
        <v>0.25150439768454114</v>
      </c>
      <c r="Z221">
        <v>1.4490647038997222</v>
      </c>
    </row>
    <row r="222" spans="1:26" s="56" customFormat="1" x14ac:dyDescent="0.2">
      <c r="A222" s="56">
        <v>10828</v>
      </c>
      <c r="B222" s="56" t="s">
        <v>355</v>
      </c>
      <c r="C222" s="56" t="s">
        <v>250</v>
      </c>
      <c r="D222" s="140">
        <v>44158</v>
      </c>
      <c r="E222" s="107">
        <v>46.65</v>
      </c>
      <c r="F222" s="70">
        <v>0.12559999999999999</v>
      </c>
      <c r="G222" s="70">
        <v>1.014E-2</v>
      </c>
      <c r="H222" t="s">
        <v>345</v>
      </c>
      <c r="I222">
        <v>1.0098308446175115E-2</v>
      </c>
      <c r="J222">
        <v>0.39305638346054</v>
      </c>
      <c r="K222">
        <v>7.1271823920397142E-3</v>
      </c>
      <c r="L222">
        <v>2.7336893957574295E-2</v>
      </c>
      <c r="M222">
        <v>0.28162958571349517</v>
      </c>
      <c r="N222">
        <v>8.7086372489368E-2</v>
      </c>
      <c r="O222">
        <v>0.22684496903094931</v>
      </c>
      <c r="P222">
        <v>0.40308830625142306</v>
      </c>
      <c r="Q222">
        <v>8.1388908648748742E-3</v>
      </c>
      <c r="R222">
        <v>0.14055567768280103</v>
      </c>
      <c r="S222">
        <v>5.9028371312036292E-5</v>
      </c>
      <c r="T222">
        <v>0.14055567768280033</v>
      </c>
      <c r="U222">
        <v>2.0800506224721869E-2</v>
      </c>
      <c r="V222">
        <v>1.0471202923748086</v>
      </c>
      <c r="W222">
        <v>7.8746646461394141E-4</v>
      </c>
      <c r="X222">
        <v>0.29077318645052064</v>
      </c>
      <c r="Y222">
        <v>1.6395563087367852E-5</v>
      </c>
      <c r="Z222">
        <v>0.954365112657935</v>
      </c>
    </row>
    <row r="223" spans="1:26" s="56" customFormat="1" x14ac:dyDescent="0.2">
      <c r="A223" s="167">
        <v>10368</v>
      </c>
      <c r="B223" s="167" t="s">
        <v>87</v>
      </c>
      <c r="C223" s="167" t="s">
        <v>79</v>
      </c>
      <c r="D223" s="172">
        <v>44158</v>
      </c>
      <c r="E223" s="170"/>
      <c r="F223" s="192">
        <v>1.22055</v>
      </c>
      <c r="G223" s="192">
        <v>10.325699999999999</v>
      </c>
      <c r="H223" t="s">
        <v>346</v>
      </c>
      <c r="I223">
        <v>1.0244773637508616E-2</v>
      </c>
      <c r="J223">
        <v>3.7589721249867427</v>
      </c>
      <c r="K223">
        <v>7.1420286189496024E-3</v>
      </c>
      <c r="L223">
        <v>1.8147180781914463E-2</v>
      </c>
      <c r="M223">
        <v>3.0131175314392094</v>
      </c>
      <c r="N223">
        <v>4.5762267144892961E-2</v>
      </c>
      <c r="O223">
        <v>2.2522590656184116</v>
      </c>
      <c r="P223">
        <v>3.8401909129062979</v>
      </c>
      <c r="Q223">
        <v>7.5503773237899849E-3</v>
      </c>
      <c r="R223">
        <v>0.16886685266926668</v>
      </c>
      <c r="S223">
        <v>5.476009982368843E-5</v>
      </c>
      <c r="T223">
        <v>0.1688668526692661</v>
      </c>
      <c r="U223">
        <v>1.4646711310397265</v>
      </c>
      <c r="V223">
        <v>0.40843134630164335</v>
      </c>
      <c r="W223">
        <v>0.17132906296365658</v>
      </c>
      <c r="X223">
        <v>1.7053571780274366</v>
      </c>
      <c r="Y223">
        <v>0.25074887735578444</v>
      </c>
      <c r="Z223">
        <v>1.6569595722196115</v>
      </c>
    </row>
    <row r="224" spans="1:26" s="56" customFormat="1" x14ac:dyDescent="0.2">
      <c r="A224" s="56">
        <v>10827</v>
      </c>
      <c r="B224" s="56" t="s">
        <v>354</v>
      </c>
      <c r="C224" s="56" t="s">
        <v>250</v>
      </c>
      <c r="D224" s="140">
        <v>44158</v>
      </c>
      <c r="E224" s="107">
        <v>40.799999999999997</v>
      </c>
      <c r="F224" s="70">
        <v>0.16292000000000001</v>
      </c>
      <c r="G224" s="70">
        <v>0.10204999999999842</v>
      </c>
      <c r="H224" t="s">
        <v>347</v>
      </c>
      <c r="I224">
        <v>1.0141576348258935E-2</v>
      </c>
      <c r="J224">
        <v>0.42874153862727737</v>
      </c>
      <c r="K224">
        <v>7.134994818362223E-3</v>
      </c>
      <c r="L224">
        <v>1.9197347172370576E-2</v>
      </c>
      <c r="M224">
        <v>0.5008914111104491</v>
      </c>
      <c r="N224">
        <v>5.5604001988254617E-2</v>
      </c>
      <c r="O224">
        <v>0.39131008612466711</v>
      </c>
      <c r="P224">
        <v>0.43045451462056811</v>
      </c>
      <c r="Q224">
        <v>7.9305570633120253E-3</v>
      </c>
      <c r="R224">
        <v>0.10649884937289494</v>
      </c>
      <c r="S224">
        <v>5.7517403147003734E-5</v>
      </c>
      <c r="T224">
        <v>0.10649884937289421</v>
      </c>
      <c r="U224">
        <v>1.088907461678729E-2</v>
      </c>
      <c r="V224">
        <v>1.0108401800325404</v>
      </c>
      <c r="W224">
        <v>9.9156253285017249E-3</v>
      </c>
      <c r="X224">
        <v>0.20331600941827663</v>
      </c>
      <c r="Y224">
        <v>1.0809649257444855E-4</v>
      </c>
      <c r="Z224">
        <v>0.9607083263640952</v>
      </c>
    </row>
    <row r="225" spans="1:26" s="56" customFormat="1" x14ac:dyDescent="0.2">
      <c r="A225" s="167">
        <v>10368</v>
      </c>
      <c r="B225" s="167" t="s">
        <v>87</v>
      </c>
      <c r="C225" s="167" t="s">
        <v>79</v>
      </c>
      <c r="D225" s="172">
        <v>44158</v>
      </c>
      <c r="E225" s="170"/>
      <c r="F225" s="192">
        <v>1.22055</v>
      </c>
      <c r="G225" s="192">
        <v>10.325699999999999</v>
      </c>
      <c r="H225" t="s">
        <v>348</v>
      </c>
      <c r="I225">
        <v>9.2889881793557835E-3</v>
      </c>
      <c r="J225">
        <v>4.6624031735419749</v>
      </c>
      <c r="K225">
        <v>7.142557989846852E-3</v>
      </c>
      <c r="L225">
        <v>3.0156305391751348E-2</v>
      </c>
      <c r="M225">
        <v>3.0134485509922149</v>
      </c>
      <c r="N225">
        <v>5.7432736826957265E-2</v>
      </c>
      <c r="O225">
        <v>2.3962593289552152</v>
      </c>
      <c r="P225">
        <v>5.8592576447790892</v>
      </c>
      <c r="Q225">
        <v>7.5223598461538121E-3</v>
      </c>
      <c r="R225">
        <v>0.19073242492791337</v>
      </c>
      <c r="S225">
        <v>5.4556899399872426E-5</v>
      </c>
      <c r="T225">
        <v>0.19073242492791417</v>
      </c>
      <c r="U225">
        <v>1.4588868059128364</v>
      </c>
      <c r="V225">
        <v>0.80920043909427608</v>
      </c>
      <c r="W225">
        <v>0.16710383294560099</v>
      </c>
      <c r="X225">
        <v>2.5625435691445011</v>
      </c>
      <c r="Y225">
        <v>0.24338728398641685</v>
      </c>
      <c r="Z225">
        <v>2.6425378612855357</v>
      </c>
    </row>
    <row r="226" spans="1:26" s="56" customFormat="1" x14ac:dyDescent="0.2">
      <c r="D226" s="140"/>
      <c r="E226" s="107"/>
      <c r="F226" s="70"/>
      <c r="G226" s="70"/>
      <c r="H226" s="70"/>
      <c r="I226" s="70"/>
      <c r="J226" s="72"/>
      <c r="K226" s="70"/>
      <c r="L226" s="106"/>
      <c r="M226" s="106"/>
      <c r="N226" s="106"/>
      <c r="O226" s="70"/>
      <c r="P226" s="72"/>
      <c r="Q226" s="71"/>
      <c r="R226" s="132"/>
      <c r="S226" s="175"/>
      <c r="U226" s="70"/>
      <c r="V226" s="72"/>
      <c r="W226" s="70"/>
      <c r="X226" s="72"/>
      <c r="Y226" s="71"/>
      <c r="Z226" s="72"/>
    </row>
    <row r="227" spans="1:26" s="56" customFormat="1" x14ac:dyDescent="0.2">
      <c r="A227" s="167">
        <v>10815</v>
      </c>
      <c r="B227" s="167" t="s">
        <v>87</v>
      </c>
      <c r="C227" s="167" t="s">
        <v>79</v>
      </c>
      <c r="D227" s="172">
        <v>44158</v>
      </c>
      <c r="E227" s="170"/>
      <c r="F227" s="192">
        <v>1.10995</v>
      </c>
      <c r="G227" s="192">
        <v>10.349080000000001</v>
      </c>
      <c r="H227" t="s">
        <v>357</v>
      </c>
      <c r="I227">
        <v>9.1797988881290628E-3</v>
      </c>
      <c r="J227">
        <v>4.3506884607825445</v>
      </c>
      <c r="K227">
        <v>7.1412375826524939E-3</v>
      </c>
      <c r="L227">
        <v>1.720656498669389E-2</v>
      </c>
      <c r="M227">
        <v>2.7343706473985421</v>
      </c>
      <c r="N227">
        <v>3.9158988941481225E-2</v>
      </c>
      <c r="O227">
        <v>2.3131382821752298</v>
      </c>
      <c r="P227">
        <v>4.8809003566081648</v>
      </c>
      <c r="Q227">
        <v>7.6740477885271791E-3</v>
      </c>
      <c r="R227">
        <v>0.16055705998709768</v>
      </c>
      <c r="S227">
        <v>5.5657036056651581E-5</v>
      </c>
      <c r="T227">
        <v>0.16055705998709713</v>
      </c>
      <c r="U227">
        <v>1.3201324617070131</v>
      </c>
      <c r="V227">
        <v>0.49851967452958373</v>
      </c>
      <c r="W227">
        <v>0.19736559389563085</v>
      </c>
      <c r="X227">
        <v>1.7802642995957831</v>
      </c>
      <c r="Y227">
        <v>0.26190371546233371</v>
      </c>
      <c r="Z227">
        <v>1.5530302284057207</v>
      </c>
    </row>
    <row r="228" spans="1:26" s="56" customFormat="1" x14ac:dyDescent="0.2">
      <c r="A228" s="56">
        <v>10826</v>
      </c>
      <c r="B228" s="56" t="s">
        <v>353</v>
      </c>
      <c r="C228" s="56" t="s">
        <v>250</v>
      </c>
      <c r="D228" s="140"/>
      <c r="E228" s="107">
        <v>29.65</v>
      </c>
      <c r="F228" s="70">
        <v>0.21772</v>
      </c>
      <c r="G228" s="70">
        <v>0.10291999999999923</v>
      </c>
      <c r="H228" t="s">
        <v>358</v>
      </c>
      <c r="I228">
        <v>1.0112815346304763E-2</v>
      </c>
      <c r="J228">
        <v>0.41458219294017579</v>
      </c>
      <c r="K228">
        <v>7.1326131178845184E-3</v>
      </c>
      <c r="L228">
        <v>7.1594914299369053E-2</v>
      </c>
      <c r="M228">
        <v>0.54311504109658637</v>
      </c>
      <c r="N228">
        <v>5.9353975065263992E-2</v>
      </c>
      <c r="O228">
        <v>0.42963127065085266</v>
      </c>
      <c r="P228">
        <v>0.40278674270728659</v>
      </c>
      <c r="Q228">
        <v>8.0035021678817059E-3</v>
      </c>
      <c r="R228">
        <v>0.13088822279384843</v>
      </c>
      <c r="S228">
        <v>5.8046447065815492E-5</v>
      </c>
      <c r="T228">
        <v>0.13088822279384743</v>
      </c>
      <c r="U228">
        <v>1.0774319621948414E-2</v>
      </c>
      <c r="V228">
        <v>1.0232492247812344</v>
      </c>
      <c r="W228">
        <v>6.1663508756833862E-3</v>
      </c>
      <c r="X228">
        <v>0.22940895128312649</v>
      </c>
      <c r="Y228">
        <v>6.643988719963695E-5</v>
      </c>
      <c r="Z228">
        <v>1.028024214044452</v>
      </c>
    </row>
    <row r="229" spans="1:26" s="56" customFormat="1" x14ac:dyDescent="0.2">
      <c r="A229" s="167">
        <v>10815</v>
      </c>
      <c r="B229" s="167" t="s">
        <v>87</v>
      </c>
      <c r="C229" s="167" t="s">
        <v>79</v>
      </c>
      <c r="D229" s="172">
        <v>44158</v>
      </c>
      <c r="E229" s="170"/>
      <c r="F229" s="192">
        <v>1.10995</v>
      </c>
      <c r="G229" s="192">
        <v>10.349080000000001</v>
      </c>
      <c r="H229" t="s">
        <v>359</v>
      </c>
      <c r="I229">
        <v>1.0070591754799706E-2</v>
      </c>
      <c r="J229">
        <v>2.9373634033144169</v>
      </c>
      <c r="K229">
        <v>7.1418576978987125E-3</v>
      </c>
      <c r="L229">
        <v>1.5847034085964492E-2</v>
      </c>
      <c r="M229">
        <v>2.7312620974191861</v>
      </c>
      <c r="N229">
        <v>3.4520754919908032E-2</v>
      </c>
      <c r="O229">
        <v>2.0588842283616944</v>
      </c>
      <c r="P229">
        <v>3.1127661700675247</v>
      </c>
      <c r="Q229">
        <v>7.6617950409235925E-3</v>
      </c>
      <c r="R229">
        <v>0.15255770515378497</v>
      </c>
      <c r="S229">
        <v>5.5568171400871693E-5</v>
      </c>
      <c r="T229">
        <v>0.15255770515378478</v>
      </c>
      <c r="U229">
        <v>1.3186034757266145</v>
      </c>
      <c r="V229">
        <v>0.51826889112709884</v>
      </c>
      <c r="W229">
        <v>0.20018667506382937</v>
      </c>
      <c r="X229">
        <v>1.6981585186190733</v>
      </c>
      <c r="Y229">
        <v>0.26385952005773899</v>
      </c>
      <c r="Z229">
        <v>1.513952164353195</v>
      </c>
    </row>
    <row r="230" spans="1:26" s="56" customFormat="1" x14ac:dyDescent="0.2">
      <c r="A230" s="56">
        <v>10825</v>
      </c>
      <c r="B230" s="56" t="s">
        <v>352</v>
      </c>
      <c r="C230" s="56" t="s">
        <v>250</v>
      </c>
      <c r="D230" s="140"/>
      <c r="E230" s="107">
        <v>15.4</v>
      </c>
      <c r="F230" s="70">
        <v>0.20732</v>
      </c>
      <c r="G230" s="70">
        <v>0.10168999999999961</v>
      </c>
      <c r="H230" t="s">
        <v>360</v>
      </c>
      <c r="I230">
        <v>9.9380693121488527E-3</v>
      </c>
      <c r="J230">
        <v>0.75196430804158676</v>
      </c>
      <c r="K230">
        <v>7.127373785936141E-3</v>
      </c>
      <c r="L230">
        <v>6.3183053562729213E-2</v>
      </c>
      <c r="M230">
        <v>0.93070512507918912</v>
      </c>
      <c r="N230">
        <v>2.7177443189295398E-2</v>
      </c>
      <c r="O230">
        <v>0.74258847177247744</v>
      </c>
      <c r="P230">
        <v>0.7385271119432576</v>
      </c>
      <c r="Q230">
        <v>7.9214004356055051E-3</v>
      </c>
      <c r="R230">
        <v>0.11789662220521745</v>
      </c>
      <c r="S230">
        <v>5.745099350603423E-5</v>
      </c>
      <c r="T230">
        <v>0.11789662220521699</v>
      </c>
      <c r="U230">
        <v>1.2365782177653764E-2</v>
      </c>
      <c r="V230">
        <v>1.2502493015399014</v>
      </c>
      <c r="W230">
        <v>4.688934804290763E-3</v>
      </c>
      <c r="X230">
        <v>0.25040235909906194</v>
      </c>
      <c r="Y230">
        <v>5.8032190014055925E-5</v>
      </c>
      <c r="Z230">
        <v>1.1651359607933403</v>
      </c>
    </row>
    <row r="231" spans="1:26" s="56" customFormat="1" x14ac:dyDescent="0.2">
      <c r="A231" s="167">
        <v>10815</v>
      </c>
      <c r="B231" s="167" t="s">
        <v>87</v>
      </c>
      <c r="C231" s="167" t="s">
        <v>79</v>
      </c>
      <c r="D231" s="172">
        <v>44158</v>
      </c>
      <c r="E231" s="170"/>
      <c r="F231" s="192">
        <v>1.10995</v>
      </c>
      <c r="G231" s="192">
        <v>10.349080000000001</v>
      </c>
      <c r="H231" t="s">
        <v>361</v>
      </c>
      <c r="I231">
        <v>1.0311960895816768E-2</v>
      </c>
      <c r="J231">
        <v>4.0888888514699309</v>
      </c>
      <c r="K231">
        <v>7.1444921344329523E-3</v>
      </c>
      <c r="L231">
        <v>1.7710486624037063E-2</v>
      </c>
      <c r="M231">
        <v>2.7318668532900139</v>
      </c>
      <c r="N231">
        <v>3.8222809856972205E-2</v>
      </c>
      <c r="O231">
        <v>1.980191038712372</v>
      </c>
      <c r="P231">
        <v>3.9191370630303743</v>
      </c>
      <c r="Q231">
        <v>7.5131191618629436E-3</v>
      </c>
      <c r="R231">
        <v>0.15804928454441364</v>
      </c>
      <c r="S231">
        <v>5.4489880127522606E-5</v>
      </c>
      <c r="T231">
        <v>0.15804928454441375</v>
      </c>
      <c r="U231">
        <v>1.3271756644792536</v>
      </c>
      <c r="V231">
        <v>0.5305329415860266</v>
      </c>
      <c r="W231">
        <v>0.19497454541195219</v>
      </c>
      <c r="X231">
        <v>2.2961375828426571</v>
      </c>
      <c r="Y231">
        <v>0.25693375029243876</v>
      </c>
      <c r="Z231">
        <v>2.5756681741451781</v>
      </c>
    </row>
    <row r="232" spans="1:26" s="56" customFormat="1" x14ac:dyDescent="0.2">
      <c r="A232" s="56">
        <v>10822</v>
      </c>
      <c r="B232" s="56" t="s">
        <v>349</v>
      </c>
      <c r="C232" s="56" t="s">
        <v>250</v>
      </c>
      <c r="D232" s="140"/>
      <c r="E232" s="107">
        <v>1.75</v>
      </c>
      <c r="F232" s="70">
        <v>0.35138000000000003</v>
      </c>
      <c r="G232" s="70">
        <v>0.10238000000000014</v>
      </c>
      <c r="H232" t="s">
        <v>362</v>
      </c>
      <c r="I232">
        <v>1.0137873147992617E-2</v>
      </c>
      <c r="J232">
        <v>0.81221975219719145</v>
      </c>
      <c r="K232">
        <v>7.1343410472065587E-3</v>
      </c>
      <c r="L232">
        <v>9.3696612959305883E-2</v>
      </c>
      <c r="M232">
        <v>1.0821611344261404</v>
      </c>
      <c r="N232">
        <v>5.4492180696782154E-2</v>
      </c>
      <c r="O232">
        <v>0.85747798256752994</v>
      </c>
      <c r="P232">
        <v>0.79802802315386834</v>
      </c>
      <c r="Q232">
        <v>8.0250204975354251E-3</v>
      </c>
      <c r="R232">
        <v>0.13387696735987351</v>
      </c>
      <c r="S232">
        <v>5.8202511568203146E-5</v>
      </c>
      <c r="T232">
        <v>0.13387696735987331</v>
      </c>
      <c r="U232">
        <v>9.390896836464482E-3</v>
      </c>
      <c r="V232">
        <v>1.7137710413924523</v>
      </c>
      <c r="W232">
        <v>1.176399599944315E-3</v>
      </c>
      <c r="X232">
        <v>0.22813195867294353</v>
      </c>
      <c r="Y232">
        <v>1.1074639892840807E-5</v>
      </c>
      <c r="Z232">
        <v>1.7517807500946159</v>
      </c>
    </row>
    <row r="233" spans="1:26" s="56" customFormat="1" x14ac:dyDescent="0.2">
      <c r="A233" s="167">
        <v>10815</v>
      </c>
      <c r="B233" s="167" t="s">
        <v>87</v>
      </c>
      <c r="C233" s="167" t="s">
        <v>79</v>
      </c>
      <c r="D233" s="172">
        <v>44158</v>
      </c>
      <c r="E233" s="170"/>
      <c r="F233" s="192">
        <v>1.10995</v>
      </c>
      <c r="G233" s="192">
        <v>10.349080000000001</v>
      </c>
      <c r="H233" t="s">
        <v>363</v>
      </c>
      <c r="I233">
        <v>1.041700039772182E-2</v>
      </c>
      <c r="J233">
        <v>3.0911480674050926</v>
      </c>
      <c r="K233">
        <v>7.1446839051694626E-3</v>
      </c>
      <c r="L233">
        <v>1.5779330179055251E-2</v>
      </c>
      <c r="M233">
        <v>2.7323754782387604</v>
      </c>
      <c r="N233">
        <v>4.5914125732769186E-2</v>
      </c>
      <c r="O233">
        <v>1.9809160215560937</v>
      </c>
      <c r="P233">
        <v>3.1636473472661288</v>
      </c>
      <c r="Q233">
        <v>7.5265887866100062E-3</v>
      </c>
      <c r="R233">
        <v>0.15455957146436697</v>
      </c>
      <c r="S233">
        <v>5.4587570344064841E-5</v>
      </c>
      <c r="T233">
        <v>0.15455957146436661</v>
      </c>
      <c r="U233">
        <v>1.3202968278159199</v>
      </c>
      <c r="V233">
        <v>0.53959419585399604</v>
      </c>
      <c r="W233">
        <v>0.19946072967760636</v>
      </c>
      <c r="X233">
        <v>2.0076179376931473</v>
      </c>
      <c r="Y233">
        <v>0.26305968791339851</v>
      </c>
      <c r="Z233">
        <v>2.016844557097154</v>
      </c>
    </row>
    <row r="234" spans="1:26" s="56" customFormat="1" x14ac:dyDescent="0.2">
      <c r="A234" s="56">
        <v>10824</v>
      </c>
      <c r="B234" s="56" t="s">
        <v>351</v>
      </c>
      <c r="C234" s="56" t="s">
        <v>250</v>
      </c>
      <c r="D234" s="140"/>
      <c r="E234" s="107">
        <v>9.25</v>
      </c>
      <c r="F234" s="70">
        <v>0.22206999999999999</v>
      </c>
      <c r="G234" s="70">
        <v>0.10668000000000077</v>
      </c>
      <c r="H234" t="s">
        <v>364</v>
      </c>
      <c r="I234">
        <v>1.0089990047180699E-2</v>
      </c>
      <c r="J234">
        <v>0.44974820046435476</v>
      </c>
      <c r="K234">
        <v>7.1335401530886865E-3</v>
      </c>
      <c r="L234">
        <v>8.444643543832081E-2</v>
      </c>
      <c r="M234">
        <v>0.7868243777978513</v>
      </c>
      <c r="N234">
        <v>6.8663402705876952E-2</v>
      </c>
      <c r="O234">
        <v>0.62083962917950197</v>
      </c>
      <c r="P234">
        <v>0.48232959162236699</v>
      </c>
      <c r="Q234">
        <v>7.9539018088100703E-3</v>
      </c>
      <c r="R234">
        <v>0.14504737356914618</v>
      </c>
      <c r="S234">
        <v>5.7686713969365403E-5</v>
      </c>
      <c r="T234">
        <v>0.14504737356914552</v>
      </c>
      <c r="U234">
        <v>9.846342472706951E-3</v>
      </c>
      <c r="V234">
        <v>1.6131459597817688</v>
      </c>
      <c r="W234">
        <v>1.7527381251104986E-3</v>
      </c>
      <c r="X234">
        <v>0.30261260853392852</v>
      </c>
      <c r="Y234">
        <v>1.7305765887896578E-5</v>
      </c>
      <c r="Z234">
        <v>1.5852943534126949</v>
      </c>
    </row>
    <row r="235" spans="1:26" s="56" customFormat="1" x14ac:dyDescent="0.2">
      <c r="A235" s="167">
        <v>10815</v>
      </c>
      <c r="B235" s="167" t="s">
        <v>87</v>
      </c>
      <c r="C235" s="167" t="s">
        <v>79</v>
      </c>
      <c r="D235" s="172">
        <v>44158</v>
      </c>
      <c r="E235" s="170"/>
      <c r="F235" s="192">
        <v>1.10995</v>
      </c>
      <c r="G235" s="192">
        <v>10.349080000000001</v>
      </c>
      <c r="H235" t="s">
        <v>363</v>
      </c>
      <c r="I235">
        <v>1.041700039772182E-2</v>
      </c>
      <c r="J235">
        <v>3.0911480674050926</v>
      </c>
      <c r="K235">
        <v>7.1446839051694626E-3</v>
      </c>
      <c r="L235">
        <v>1.5779330179055251E-2</v>
      </c>
      <c r="M235">
        <v>2.7323754782387604</v>
      </c>
      <c r="N235">
        <v>4.5914125732769186E-2</v>
      </c>
      <c r="O235">
        <v>1.9809160215560937</v>
      </c>
      <c r="P235">
        <v>3.1636473472661288</v>
      </c>
      <c r="Q235">
        <v>7.5265887866100062E-3</v>
      </c>
      <c r="R235">
        <v>0.15455957146436697</v>
      </c>
      <c r="S235">
        <v>5.4587570344064841E-5</v>
      </c>
      <c r="T235">
        <v>0.15455957146436661</v>
      </c>
      <c r="U235">
        <v>1.3202968278159199</v>
      </c>
      <c r="V235">
        <v>0.53959419585399604</v>
      </c>
      <c r="W235">
        <v>0.19946072967760636</v>
      </c>
      <c r="X235">
        <v>2.0076179376931473</v>
      </c>
      <c r="Y235">
        <v>0.26305968791339851</v>
      </c>
      <c r="Z235">
        <v>2.016844557097154</v>
      </c>
    </row>
    <row r="236" spans="1:26" s="56" customFormat="1" x14ac:dyDescent="0.2">
      <c r="D236" s="140"/>
      <c r="E236" s="107"/>
      <c r="F236" s="70"/>
      <c r="G236" s="70"/>
      <c r="H236" s="70"/>
      <c r="I236" s="70"/>
      <c r="J236" s="72"/>
      <c r="K236" s="70"/>
      <c r="L236" s="106"/>
      <c r="M236" s="106"/>
      <c r="N236" s="106"/>
      <c r="O236" s="70"/>
      <c r="P236" s="72"/>
      <c r="Q236" s="71"/>
      <c r="R236" s="132"/>
      <c r="S236" s="175"/>
      <c r="U236" s="70"/>
      <c r="V236" s="72"/>
      <c r="W236" s="70"/>
      <c r="X236" s="72"/>
      <c r="Y236" s="71"/>
      <c r="Z236" s="72"/>
    </row>
    <row r="237" spans="1:26" s="56" customFormat="1" x14ac:dyDescent="0.2">
      <c r="A237" s="167">
        <v>10368</v>
      </c>
      <c r="B237" s="167" t="s">
        <v>87</v>
      </c>
      <c r="C237" s="167" t="s">
        <v>79</v>
      </c>
      <c r="D237" s="172">
        <v>44158</v>
      </c>
      <c r="E237" s="170"/>
      <c r="F237" s="192">
        <v>1.22055</v>
      </c>
      <c r="G237" s="192">
        <v>10.325699999999999</v>
      </c>
      <c r="H237" t="s">
        <v>340</v>
      </c>
      <c r="I237">
        <v>9.9048002953522219E-3</v>
      </c>
      <c r="J237">
        <v>4.5717728334145935</v>
      </c>
      <c r="K237">
        <v>7.1475666154312903E-3</v>
      </c>
      <c r="L237">
        <v>1.4369161155172876E-2</v>
      </c>
      <c r="M237">
        <v>3.0139941650138109</v>
      </c>
      <c r="N237">
        <v>3.9995820928703851E-2</v>
      </c>
      <c r="O237">
        <v>2.3349530828723117</v>
      </c>
      <c r="P237">
        <v>4.5829656013825879</v>
      </c>
      <c r="Q237">
        <v>7.5945723924339377E-3</v>
      </c>
      <c r="R237">
        <v>0.14687343951405113</v>
      </c>
      <c r="S237">
        <v>5.5080630343803265E-5</v>
      </c>
      <c r="T237">
        <v>0.14687343951405124</v>
      </c>
      <c r="U237">
        <v>1.4616606435779886</v>
      </c>
      <c r="V237">
        <v>0.44305332240940692</v>
      </c>
      <c r="W237">
        <v>0.17560560337907782</v>
      </c>
      <c r="X237">
        <v>1.6006738239425671</v>
      </c>
      <c r="Y237">
        <v>0.25546330012293872</v>
      </c>
      <c r="Z237">
        <v>1.5651735516335343</v>
      </c>
    </row>
    <row r="238" spans="1:26" s="56" customFormat="1" x14ac:dyDescent="0.2">
      <c r="A238" s="56">
        <v>10823</v>
      </c>
      <c r="B238" s="56" t="s">
        <v>350</v>
      </c>
      <c r="C238" s="56" t="s">
        <v>250</v>
      </c>
      <c r="D238" s="140">
        <v>44158</v>
      </c>
      <c r="E238" s="107">
        <v>6</v>
      </c>
      <c r="F238" s="70">
        <v>7.8920000000000004E-2</v>
      </c>
      <c r="G238" s="70">
        <v>9.8269999999999413E-2</v>
      </c>
      <c r="H238" t="s">
        <v>341</v>
      </c>
      <c r="I238">
        <v>1.0019301709284974E-2</v>
      </c>
      <c r="J238">
        <v>0.3020521487225325</v>
      </c>
      <c r="K238">
        <v>7.1323353859216515E-3</v>
      </c>
      <c r="L238">
        <v>2.8464201005355759E-2</v>
      </c>
      <c r="M238">
        <v>0.23373568969932962</v>
      </c>
      <c r="N238">
        <v>7.7487668749362235E-2</v>
      </c>
      <c r="O238">
        <v>0.18659507546813253</v>
      </c>
      <c r="P238">
        <v>0.32076817428928533</v>
      </c>
      <c r="Q238">
        <v>8.0115236365145403E-3</v>
      </c>
      <c r="R238">
        <v>0.13067584645471492</v>
      </c>
      <c r="S238">
        <v>5.8104623817020031E-5</v>
      </c>
      <c r="T238">
        <v>0.13067584645471492</v>
      </c>
      <c r="U238">
        <v>3.8943583374785895E-3</v>
      </c>
      <c r="V238">
        <v>2.3923679806336833</v>
      </c>
      <c r="W238">
        <v>3.3714724256520934E-3</v>
      </c>
      <c r="X238">
        <v>0.31915770081953521</v>
      </c>
      <c r="Y238">
        <v>1.3131845141195547E-5</v>
      </c>
      <c r="Z238">
        <v>2.4015174106385961</v>
      </c>
    </row>
    <row r="239" spans="1:26" s="56" customFormat="1" x14ac:dyDescent="0.2">
      <c r="A239" s="167">
        <v>10368</v>
      </c>
      <c r="B239" s="167" t="s">
        <v>87</v>
      </c>
      <c r="C239" s="167" t="s">
        <v>79</v>
      </c>
      <c r="D239" s="172">
        <v>44158</v>
      </c>
      <c r="E239" s="170"/>
      <c r="F239" s="192">
        <v>1.22055</v>
      </c>
      <c r="G239" s="192">
        <v>10.325699999999999</v>
      </c>
      <c r="H239" t="s">
        <v>342</v>
      </c>
      <c r="I239">
        <v>1.0251989304330527E-2</v>
      </c>
      <c r="J239">
        <v>4.2283586613599056</v>
      </c>
      <c r="K239">
        <v>7.1445701153212198E-3</v>
      </c>
      <c r="L239">
        <v>1.7079178522394781E-2</v>
      </c>
      <c r="M239">
        <v>3.0134068257116069</v>
      </c>
      <c r="N239">
        <v>4.7141615388476124E-2</v>
      </c>
      <c r="O239">
        <v>2.2664600235177588</v>
      </c>
      <c r="P239">
        <v>4.3908737186544773</v>
      </c>
      <c r="Q239">
        <v>7.5782198416473661E-3</v>
      </c>
      <c r="R239">
        <v>0.15801267640061956</v>
      </c>
      <c r="S239">
        <v>5.4962031328807929E-5</v>
      </c>
      <c r="T239">
        <v>0.15801267640061906</v>
      </c>
      <c r="U239">
        <v>1.461948058987345</v>
      </c>
      <c r="V239">
        <v>0.58211404026198177</v>
      </c>
      <c r="W239">
        <v>0.17270625460578784</v>
      </c>
      <c r="X239">
        <v>1.9222595481226648</v>
      </c>
      <c r="Y239">
        <v>0.25161522700620187</v>
      </c>
      <c r="Z239">
        <v>1.9155233675494692</v>
      </c>
    </row>
    <row r="240" spans="1:26" s="56" customFormat="1" x14ac:dyDescent="0.2">
      <c r="A240" s="56">
        <v>10829</v>
      </c>
      <c r="B240" s="56" t="s">
        <v>356</v>
      </c>
      <c r="C240" s="56" t="s">
        <v>250</v>
      </c>
      <c r="D240" s="140">
        <v>44158</v>
      </c>
      <c r="E240" s="107">
        <v>49.1</v>
      </c>
      <c r="F240" s="70">
        <v>0.14854000000000001</v>
      </c>
      <c r="G240" s="70">
        <v>0.10305</v>
      </c>
      <c r="H240" t="s">
        <v>343</v>
      </c>
      <c r="I240">
        <v>1.0152615275711301E-2</v>
      </c>
      <c r="J240">
        <v>0.55181789439806728</v>
      </c>
      <c r="K240">
        <v>7.1285497448216337E-3</v>
      </c>
      <c r="L240">
        <v>3.9543395464255712E-2</v>
      </c>
      <c r="M240">
        <v>0.29665912940428024</v>
      </c>
      <c r="N240">
        <v>0.10150234083138197</v>
      </c>
      <c r="O240">
        <v>0.24307336862252729</v>
      </c>
      <c r="P240">
        <v>0.58740007256903259</v>
      </c>
      <c r="Q240">
        <v>8.3297466415800259E-3</v>
      </c>
      <c r="R240">
        <v>0.1493684905217007</v>
      </c>
      <c r="S240">
        <v>6.0412577814057211E-5</v>
      </c>
      <c r="T240">
        <v>0.1493684905217012</v>
      </c>
      <c r="U240">
        <v>7.8630450867552298E-2</v>
      </c>
      <c r="V240">
        <v>0.493400937991748</v>
      </c>
      <c r="W240">
        <v>4.0419965247225076E-4</v>
      </c>
      <c r="X240">
        <v>0.23480458391946379</v>
      </c>
      <c r="Y240">
        <v>3.1782337738577361E-5</v>
      </c>
      <c r="Z240">
        <v>0.41714450541625381</v>
      </c>
    </row>
    <row r="241" spans="1:26" s="56" customFormat="1" x14ac:dyDescent="0.2">
      <c r="A241" s="167">
        <v>10368</v>
      </c>
      <c r="B241" s="167" t="s">
        <v>87</v>
      </c>
      <c r="C241" s="167" t="s">
        <v>79</v>
      </c>
      <c r="D241" s="172">
        <v>44158</v>
      </c>
      <c r="E241" s="170"/>
      <c r="F241" s="192">
        <v>1.22055</v>
      </c>
      <c r="G241" s="192">
        <v>10.325699999999999</v>
      </c>
      <c r="H241" t="s">
        <v>344</v>
      </c>
      <c r="I241">
        <v>1.0300971677623467E-2</v>
      </c>
      <c r="J241">
        <v>3.7482198153437896</v>
      </c>
      <c r="K241">
        <v>7.1414497805349988E-3</v>
      </c>
      <c r="L241">
        <v>1.7834628621658681E-2</v>
      </c>
      <c r="M241">
        <v>3.0138402785362977</v>
      </c>
      <c r="N241">
        <v>4.2070243557168374E-2</v>
      </c>
      <c r="O241">
        <v>2.1950174427118379</v>
      </c>
      <c r="P241">
        <v>4.3655739641831603</v>
      </c>
      <c r="Q241">
        <v>7.5692918667469499E-3</v>
      </c>
      <c r="R241">
        <v>0.16940720667892065</v>
      </c>
      <c r="S241">
        <v>5.489728002224345E-5</v>
      </c>
      <c r="T241">
        <v>0.16940720667892034</v>
      </c>
      <c r="U241">
        <v>1.4574373425551819</v>
      </c>
      <c r="V241">
        <v>0.500505540639272</v>
      </c>
      <c r="W241">
        <v>0.17240608836851704</v>
      </c>
      <c r="X241">
        <v>1.3442871828609677</v>
      </c>
      <c r="Y241">
        <v>0.25150439768454114</v>
      </c>
      <c r="Z241">
        <v>1.4490647038997222</v>
      </c>
    </row>
    <row r="242" spans="1:26" s="56" customFormat="1" x14ac:dyDescent="0.2">
      <c r="A242" s="56">
        <v>10828</v>
      </c>
      <c r="B242" s="56" t="s">
        <v>355</v>
      </c>
      <c r="C242" s="56" t="s">
        <v>250</v>
      </c>
      <c r="D242" s="140">
        <v>44158</v>
      </c>
      <c r="E242" s="107">
        <v>46.65</v>
      </c>
      <c r="F242" s="70">
        <v>0.12559999999999999</v>
      </c>
      <c r="G242" s="70">
        <v>1.014E-2</v>
      </c>
      <c r="H242" t="s">
        <v>345</v>
      </c>
      <c r="I242">
        <v>1.0098308446175115E-2</v>
      </c>
      <c r="J242">
        <v>0.39305638346054</v>
      </c>
      <c r="K242">
        <v>7.1271823920397142E-3</v>
      </c>
      <c r="L242">
        <v>2.7336893957574295E-2</v>
      </c>
      <c r="M242">
        <v>0.28162958571349517</v>
      </c>
      <c r="N242">
        <v>8.7086372489368E-2</v>
      </c>
      <c r="O242">
        <v>0.22684496903094931</v>
      </c>
      <c r="P242">
        <v>0.40308830625142306</v>
      </c>
      <c r="Q242">
        <v>8.1388908648748742E-3</v>
      </c>
      <c r="R242">
        <v>0.14055567768280103</v>
      </c>
      <c r="S242">
        <v>5.9028371312036292E-5</v>
      </c>
      <c r="T242">
        <v>0.14055567768280033</v>
      </c>
      <c r="U242">
        <v>2.0800506224721869E-2</v>
      </c>
      <c r="V242">
        <v>1.0471202923748086</v>
      </c>
      <c r="W242">
        <v>7.8746646461394141E-4</v>
      </c>
      <c r="X242">
        <v>0.29077318645052064</v>
      </c>
      <c r="Y242">
        <v>1.6395563087367852E-5</v>
      </c>
      <c r="Z242">
        <v>0.954365112657935</v>
      </c>
    </row>
    <row r="243" spans="1:26" s="56" customFormat="1" x14ac:dyDescent="0.2">
      <c r="A243" s="167">
        <v>10368</v>
      </c>
      <c r="B243" s="167" t="s">
        <v>87</v>
      </c>
      <c r="C243" s="167" t="s">
        <v>79</v>
      </c>
      <c r="D243" s="172">
        <v>44158</v>
      </c>
      <c r="E243" s="170"/>
      <c r="F243" s="192">
        <v>1.22055</v>
      </c>
      <c r="G243" s="192">
        <v>10.325699999999999</v>
      </c>
      <c r="H243" t="s">
        <v>346</v>
      </c>
      <c r="I243">
        <v>1.0244773637508616E-2</v>
      </c>
      <c r="J243">
        <v>3.7589721249867427</v>
      </c>
      <c r="K243">
        <v>7.1420286189496024E-3</v>
      </c>
      <c r="L243">
        <v>1.8147180781914463E-2</v>
      </c>
      <c r="M243">
        <v>3.0131175314392094</v>
      </c>
      <c r="N243">
        <v>4.5762267144892961E-2</v>
      </c>
      <c r="O243">
        <v>2.2522590656184116</v>
      </c>
      <c r="P243">
        <v>3.8401909129062979</v>
      </c>
      <c r="Q243">
        <v>7.5503773237899849E-3</v>
      </c>
      <c r="R243">
        <v>0.16886685266926668</v>
      </c>
      <c r="S243">
        <v>5.476009982368843E-5</v>
      </c>
      <c r="T243">
        <v>0.1688668526692661</v>
      </c>
      <c r="U243">
        <v>1.4646711310397265</v>
      </c>
      <c r="V243">
        <v>0.40843134630164335</v>
      </c>
      <c r="W243">
        <v>0.17132906296365658</v>
      </c>
      <c r="X243">
        <v>1.7053571780274366</v>
      </c>
      <c r="Y243">
        <v>0.25074887735578444</v>
      </c>
      <c r="Z243">
        <v>1.6569595722196115</v>
      </c>
    </row>
    <row r="244" spans="1:26" s="56" customFormat="1" x14ac:dyDescent="0.2">
      <c r="A244" s="56">
        <v>10827</v>
      </c>
      <c r="B244" s="56" t="s">
        <v>354</v>
      </c>
      <c r="C244" s="56" t="s">
        <v>250</v>
      </c>
      <c r="D244" s="140">
        <v>44158</v>
      </c>
      <c r="E244" s="107">
        <v>40.799999999999997</v>
      </c>
      <c r="F244" s="70">
        <v>0.16292000000000001</v>
      </c>
      <c r="G244" s="70">
        <v>0.10204999999999842</v>
      </c>
      <c r="H244" t="s">
        <v>347</v>
      </c>
      <c r="I244">
        <v>1.0141576348258935E-2</v>
      </c>
      <c r="J244">
        <v>0.42874153862727737</v>
      </c>
      <c r="K244">
        <v>7.134994818362223E-3</v>
      </c>
      <c r="L244">
        <v>1.9197347172370576E-2</v>
      </c>
      <c r="M244">
        <v>0.5008914111104491</v>
      </c>
      <c r="N244">
        <v>5.5604001988254617E-2</v>
      </c>
      <c r="O244">
        <v>0.39131008612466711</v>
      </c>
      <c r="P244">
        <v>0.43045451462056811</v>
      </c>
      <c r="Q244">
        <v>7.9305570633120253E-3</v>
      </c>
      <c r="R244">
        <v>0.10649884937289494</v>
      </c>
      <c r="S244">
        <v>5.7517403147003734E-5</v>
      </c>
      <c r="T244">
        <v>0.10649884937289421</v>
      </c>
      <c r="U244">
        <v>1.088907461678729E-2</v>
      </c>
      <c r="V244">
        <v>1.0108401800325404</v>
      </c>
      <c r="W244">
        <v>9.9156253285017249E-3</v>
      </c>
      <c r="X244">
        <v>0.20331600941827663</v>
      </c>
      <c r="Y244">
        <v>1.0809649257444855E-4</v>
      </c>
      <c r="Z244">
        <v>0.9607083263640952</v>
      </c>
    </row>
    <row r="245" spans="1:26" s="56" customFormat="1" x14ac:dyDescent="0.2">
      <c r="A245" s="167">
        <v>10368</v>
      </c>
      <c r="B245" s="167" t="s">
        <v>87</v>
      </c>
      <c r="C245" s="167" t="s">
        <v>79</v>
      </c>
      <c r="D245" s="172">
        <v>44158</v>
      </c>
      <c r="E245" s="170"/>
      <c r="F245" s="192">
        <v>1.22055</v>
      </c>
      <c r="G245" s="192">
        <v>10.325699999999999</v>
      </c>
      <c r="H245" t="s">
        <v>348</v>
      </c>
      <c r="I245">
        <v>9.2889881793557835E-3</v>
      </c>
      <c r="J245">
        <v>4.6624031735419749</v>
      </c>
      <c r="K245">
        <v>7.142557989846852E-3</v>
      </c>
      <c r="L245">
        <v>3.0156305391751348E-2</v>
      </c>
      <c r="M245">
        <v>3.0134485509922149</v>
      </c>
      <c r="N245">
        <v>5.7432736826957265E-2</v>
      </c>
      <c r="O245">
        <v>2.3962593289552152</v>
      </c>
      <c r="P245">
        <v>5.8592576447790892</v>
      </c>
      <c r="Q245">
        <v>7.5223598461538121E-3</v>
      </c>
      <c r="R245">
        <v>0.19073242492791337</v>
      </c>
      <c r="S245">
        <v>5.4556899399872426E-5</v>
      </c>
      <c r="T245">
        <v>0.19073242492791417</v>
      </c>
      <c r="U245">
        <v>1.4588868059128364</v>
      </c>
      <c r="V245">
        <v>0.80920043909427608</v>
      </c>
      <c r="W245">
        <v>0.16710383294560099</v>
      </c>
      <c r="X245">
        <v>2.5625435691445011</v>
      </c>
      <c r="Y245">
        <v>0.24338728398641685</v>
      </c>
      <c r="Z245">
        <v>2.6425378612855357</v>
      </c>
    </row>
    <row r="246" spans="1:26" s="56" customFormat="1" x14ac:dyDescent="0.2">
      <c r="D246" s="140"/>
      <c r="E246" s="107"/>
      <c r="F246" s="70"/>
      <c r="G246" s="70"/>
      <c r="H246" s="70"/>
      <c r="I246" s="70"/>
      <c r="J246" s="72"/>
      <c r="K246" s="70"/>
      <c r="L246" s="106"/>
      <c r="M246" s="106"/>
      <c r="N246" s="106"/>
      <c r="O246" s="70"/>
      <c r="P246" s="72"/>
      <c r="Q246" s="71"/>
      <c r="R246" s="132"/>
      <c r="S246" s="175"/>
      <c r="U246" s="70"/>
      <c r="V246" s="72"/>
      <c r="W246" s="70"/>
      <c r="X246" s="72"/>
      <c r="Y246" s="71"/>
      <c r="Z246" s="72"/>
    </row>
    <row r="247" spans="1:26" s="56" customFormat="1" x14ac:dyDescent="0.2">
      <c r="A247" s="167">
        <v>10815</v>
      </c>
      <c r="B247" s="167" t="s">
        <v>87</v>
      </c>
      <c r="C247" s="167" t="s">
        <v>79</v>
      </c>
      <c r="D247" s="172">
        <v>44158</v>
      </c>
      <c r="E247" s="170"/>
      <c r="F247" s="192">
        <v>1.10995</v>
      </c>
      <c r="G247" s="192">
        <v>10.349080000000001</v>
      </c>
      <c r="H247" t="s">
        <v>357</v>
      </c>
      <c r="I247">
        <v>9.1797988881290628E-3</v>
      </c>
      <c r="J247">
        <v>4.3506884607825445</v>
      </c>
      <c r="K247">
        <v>7.1412375826524939E-3</v>
      </c>
      <c r="L247">
        <v>1.720656498669389E-2</v>
      </c>
      <c r="M247">
        <v>2.7343706473985421</v>
      </c>
      <c r="N247">
        <v>3.9158988941481225E-2</v>
      </c>
      <c r="O247">
        <v>2.3131382821752298</v>
      </c>
      <c r="P247">
        <v>4.8809003566081648</v>
      </c>
      <c r="Q247">
        <v>7.6740477885271791E-3</v>
      </c>
      <c r="R247">
        <v>0.16055705998709768</v>
      </c>
      <c r="S247">
        <v>5.5657036056651581E-5</v>
      </c>
      <c r="T247">
        <v>0.16055705998709713</v>
      </c>
      <c r="U247">
        <v>1.3201324617070131</v>
      </c>
      <c r="V247">
        <v>0.49851967452958373</v>
      </c>
      <c r="W247">
        <v>0.19736559389563085</v>
      </c>
      <c r="X247">
        <v>1.7802642995957831</v>
      </c>
      <c r="Y247">
        <v>0.26190371546233371</v>
      </c>
      <c r="Z247">
        <v>1.5530302284057207</v>
      </c>
    </row>
    <row r="248" spans="1:26" s="56" customFormat="1" x14ac:dyDescent="0.2">
      <c r="A248" s="56">
        <v>10826</v>
      </c>
      <c r="B248" s="56" t="s">
        <v>353</v>
      </c>
      <c r="C248" s="56" t="s">
        <v>250</v>
      </c>
      <c r="D248" s="140"/>
      <c r="E248" s="107">
        <v>29.65</v>
      </c>
      <c r="F248" s="70">
        <v>0.21772</v>
      </c>
      <c r="G248" s="70">
        <v>0.10291999999999923</v>
      </c>
      <c r="H248" t="s">
        <v>358</v>
      </c>
      <c r="I248">
        <v>1.0112815346304763E-2</v>
      </c>
      <c r="J248">
        <v>0.41458219294017579</v>
      </c>
      <c r="K248">
        <v>7.1326131178845184E-3</v>
      </c>
      <c r="L248">
        <v>7.1594914299369053E-2</v>
      </c>
      <c r="M248">
        <v>0.54311504109658637</v>
      </c>
      <c r="N248">
        <v>5.9353975065263992E-2</v>
      </c>
      <c r="O248">
        <v>0.42963127065085266</v>
      </c>
      <c r="P248">
        <v>0.40278674270728659</v>
      </c>
      <c r="Q248">
        <v>8.0035021678817059E-3</v>
      </c>
      <c r="R248">
        <v>0.13088822279384843</v>
      </c>
      <c r="S248">
        <v>5.8046447065815492E-5</v>
      </c>
      <c r="T248">
        <v>0.13088822279384743</v>
      </c>
      <c r="U248">
        <v>1.0774319621948414E-2</v>
      </c>
      <c r="V248">
        <v>1.0232492247812344</v>
      </c>
      <c r="W248">
        <v>6.1663508756833862E-3</v>
      </c>
      <c r="X248">
        <v>0.22940895128312649</v>
      </c>
      <c r="Y248">
        <v>6.643988719963695E-5</v>
      </c>
      <c r="Z248">
        <v>1.028024214044452</v>
      </c>
    </row>
    <row r="249" spans="1:26" s="56" customFormat="1" x14ac:dyDescent="0.2">
      <c r="A249" s="167">
        <v>10815</v>
      </c>
      <c r="B249" s="167" t="s">
        <v>87</v>
      </c>
      <c r="C249" s="167" t="s">
        <v>79</v>
      </c>
      <c r="D249" s="172">
        <v>44158</v>
      </c>
      <c r="E249" s="170"/>
      <c r="F249" s="192">
        <v>1.10995</v>
      </c>
      <c r="G249" s="192">
        <v>10.349080000000001</v>
      </c>
      <c r="H249" t="s">
        <v>359</v>
      </c>
      <c r="I249">
        <v>1.0070591754799706E-2</v>
      </c>
      <c r="J249">
        <v>2.9373634033144169</v>
      </c>
      <c r="K249">
        <v>7.1418576978987125E-3</v>
      </c>
      <c r="L249">
        <v>1.5847034085964492E-2</v>
      </c>
      <c r="M249">
        <v>2.7312620974191861</v>
      </c>
      <c r="N249">
        <v>3.4520754919908032E-2</v>
      </c>
      <c r="O249">
        <v>2.0588842283616944</v>
      </c>
      <c r="P249">
        <v>3.1127661700675247</v>
      </c>
      <c r="Q249">
        <v>7.6617950409235925E-3</v>
      </c>
      <c r="R249">
        <v>0.15255770515378497</v>
      </c>
      <c r="S249">
        <v>5.5568171400871693E-5</v>
      </c>
      <c r="T249">
        <v>0.15255770515378478</v>
      </c>
      <c r="U249">
        <v>1.3186034757266145</v>
      </c>
      <c r="V249">
        <v>0.51826889112709884</v>
      </c>
      <c r="W249">
        <v>0.20018667506382937</v>
      </c>
      <c r="X249">
        <v>1.6981585186190733</v>
      </c>
      <c r="Y249">
        <v>0.26385952005773899</v>
      </c>
      <c r="Z249">
        <v>1.513952164353195</v>
      </c>
    </row>
    <row r="250" spans="1:26" s="56" customFormat="1" x14ac:dyDescent="0.2">
      <c r="A250" s="56">
        <v>10825</v>
      </c>
      <c r="B250" s="56" t="s">
        <v>352</v>
      </c>
      <c r="C250" s="56" t="s">
        <v>250</v>
      </c>
      <c r="D250" s="140"/>
      <c r="E250" s="107">
        <v>15.4</v>
      </c>
      <c r="F250" s="70">
        <v>0.20732</v>
      </c>
      <c r="G250" s="70">
        <v>0.10168999999999961</v>
      </c>
      <c r="H250" t="s">
        <v>360</v>
      </c>
      <c r="I250">
        <v>9.9380693121488527E-3</v>
      </c>
      <c r="J250">
        <v>0.75196430804158676</v>
      </c>
      <c r="K250">
        <v>7.127373785936141E-3</v>
      </c>
      <c r="L250">
        <v>6.3183053562729213E-2</v>
      </c>
      <c r="M250">
        <v>0.93070512507918912</v>
      </c>
      <c r="N250">
        <v>2.7177443189295398E-2</v>
      </c>
      <c r="O250">
        <v>0.74258847177247744</v>
      </c>
      <c r="P250">
        <v>0.7385271119432576</v>
      </c>
      <c r="Q250">
        <v>7.9214004356055051E-3</v>
      </c>
      <c r="R250">
        <v>0.11789662220521745</v>
      </c>
      <c r="S250">
        <v>5.745099350603423E-5</v>
      </c>
      <c r="T250">
        <v>0.11789662220521699</v>
      </c>
      <c r="U250">
        <v>1.2365782177653764E-2</v>
      </c>
      <c r="V250">
        <v>1.2502493015399014</v>
      </c>
      <c r="W250">
        <v>4.688934804290763E-3</v>
      </c>
      <c r="X250">
        <v>0.25040235909906194</v>
      </c>
      <c r="Y250">
        <v>5.8032190014055925E-5</v>
      </c>
      <c r="Z250">
        <v>1.1651359607933403</v>
      </c>
    </row>
    <row r="251" spans="1:26" s="56" customFormat="1" x14ac:dyDescent="0.2">
      <c r="A251" s="167">
        <v>10815</v>
      </c>
      <c r="B251" s="167" t="s">
        <v>87</v>
      </c>
      <c r="C251" s="167" t="s">
        <v>79</v>
      </c>
      <c r="D251" s="172">
        <v>44158</v>
      </c>
      <c r="E251" s="170"/>
      <c r="F251" s="192">
        <v>1.10995</v>
      </c>
      <c r="G251" s="192">
        <v>10.349080000000001</v>
      </c>
      <c r="H251" t="s">
        <v>361</v>
      </c>
      <c r="I251">
        <v>1.0311960895816768E-2</v>
      </c>
      <c r="J251">
        <v>4.0888888514699309</v>
      </c>
      <c r="K251">
        <v>7.1444921344329523E-3</v>
      </c>
      <c r="L251">
        <v>1.7710486624037063E-2</v>
      </c>
      <c r="M251">
        <v>2.7318668532900139</v>
      </c>
      <c r="N251">
        <v>3.8222809856972205E-2</v>
      </c>
      <c r="O251">
        <v>1.980191038712372</v>
      </c>
      <c r="P251">
        <v>3.9191370630303743</v>
      </c>
      <c r="Q251">
        <v>7.5131191618629436E-3</v>
      </c>
      <c r="R251">
        <v>0.15804928454441364</v>
      </c>
      <c r="S251">
        <v>5.4489880127522606E-5</v>
      </c>
      <c r="T251">
        <v>0.15804928454441375</v>
      </c>
      <c r="U251">
        <v>1.3271756644792536</v>
      </c>
      <c r="V251">
        <v>0.5305329415860266</v>
      </c>
      <c r="W251">
        <v>0.19497454541195219</v>
      </c>
      <c r="X251">
        <v>2.2961375828426571</v>
      </c>
      <c r="Y251">
        <v>0.25693375029243876</v>
      </c>
      <c r="Z251">
        <v>2.5756681741451781</v>
      </c>
    </row>
    <row r="252" spans="1:26" s="56" customFormat="1" x14ac:dyDescent="0.2">
      <c r="A252" s="56">
        <v>10822</v>
      </c>
      <c r="B252" s="56" t="s">
        <v>349</v>
      </c>
      <c r="C252" s="56" t="s">
        <v>250</v>
      </c>
      <c r="D252" s="140"/>
      <c r="E252" s="107">
        <v>1.75</v>
      </c>
      <c r="F252" s="70">
        <v>0.35138000000000003</v>
      </c>
      <c r="G252" s="70">
        <v>0.10238000000000014</v>
      </c>
      <c r="H252" t="s">
        <v>362</v>
      </c>
      <c r="I252">
        <v>1.0137873147992617E-2</v>
      </c>
      <c r="J252">
        <v>0.81221975219719145</v>
      </c>
      <c r="K252">
        <v>7.1343410472065587E-3</v>
      </c>
      <c r="L252">
        <v>9.3696612959305883E-2</v>
      </c>
      <c r="M252">
        <v>1.0821611344261404</v>
      </c>
      <c r="N252">
        <v>5.4492180696782154E-2</v>
      </c>
      <c r="O252">
        <v>0.85747798256752994</v>
      </c>
      <c r="P252">
        <v>0.79802802315386834</v>
      </c>
      <c r="Q252">
        <v>8.0250204975354251E-3</v>
      </c>
      <c r="R252">
        <v>0.13387696735987351</v>
      </c>
      <c r="S252">
        <v>5.8202511568203146E-5</v>
      </c>
      <c r="T252">
        <v>0.13387696735987331</v>
      </c>
      <c r="U252">
        <v>9.390896836464482E-3</v>
      </c>
      <c r="V252">
        <v>1.7137710413924523</v>
      </c>
      <c r="W252">
        <v>1.176399599944315E-3</v>
      </c>
      <c r="X252">
        <v>0.22813195867294353</v>
      </c>
      <c r="Y252">
        <v>1.1074639892840807E-5</v>
      </c>
      <c r="Z252">
        <v>1.7517807500946159</v>
      </c>
    </row>
    <row r="253" spans="1:26" s="56" customFormat="1" x14ac:dyDescent="0.2">
      <c r="A253" s="167">
        <v>10815</v>
      </c>
      <c r="B253" s="167" t="s">
        <v>87</v>
      </c>
      <c r="C253" s="167" t="s">
        <v>79</v>
      </c>
      <c r="D253" s="172">
        <v>44158</v>
      </c>
      <c r="E253" s="170"/>
      <c r="F253" s="192">
        <v>1.10995</v>
      </c>
      <c r="G253" s="192">
        <v>10.349080000000001</v>
      </c>
      <c r="H253" t="s">
        <v>363</v>
      </c>
      <c r="I253">
        <v>1.041700039772182E-2</v>
      </c>
      <c r="J253">
        <v>3.0911480674050926</v>
      </c>
      <c r="K253">
        <v>7.1446839051694626E-3</v>
      </c>
      <c r="L253">
        <v>1.5779330179055251E-2</v>
      </c>
      <c r="M253">
        <v>2.7323754782387604</v>
      </c>
      <c r="N253">
        <v>4.5914125732769186E-2</v>
      </c>
      <c r="O253">
        <v>1.9809160215560937</v>
      </c>
      <c r="P253">
        <v>3.1636473472661288</v>
      </c>
      <c r="Q253">
        <v>7.5265887866100062E-3</v>
      </c>
      <c r="R253">
        <v>0.15455957146436697</v>
      </c>
      <c r="S253">
        <v>5.4587570344064841E-5</v>
      </c>
      <c r="T253">
        <v>0.15455957146436661</v>
      </c>
      <c r="U253">
        <v>1.3202968278159199</v>
      </c>
      <c r="V253">
        <v>0.53959419585399604</v>
      </c>
      <c r="W253">
        <v>0.19946072967760636</v>
      </c>
      <c r="X253">
        <v>2.0076179376931473</v>
      </c>
      <c r="Y253">
        <v>0.26305968791339851</v>
      </c>
      <c r="Z253">
        <v>2.016844557097154</v>
      </c>
    </row>
    <row r="254" spans="1:26" s="56" customFormat="1" x14ac:dyDescent="0.2">
      <c r="A254" s="56">
        <v>10824</v>
      </c>
      <c r="B254" s="56" t="s">
        <v>351</v>
      </c>
      <c r="C254" s="56" t="s">
        <v>250</v>
      </c>
      <c r="D254" s="140"/>
      <c r="E254" s="107">
        <v>9.25</v>
      </c>
      <c r="F254" s="70">
        <v>0.22206999999999999</v>
      </c>
      <c r="G254" s="70">
        <v>0.10668000000000077</v>
      </c>
      <c r="H254" t="s">
        <v>364</v>
      </c>
      <c r="I254">
        <v>1.0089990047180699E-2</v>
      </c>
      <c r="J254">
        <v>0.44974820046435476</v>
      </c>
      <c r="K254">
        <v>7.1335401530886865E-3</v>
      </c>
      <c r="L254">
        <v>8.444643543832081E-2</v>
      </c>
      <c r="M254">
        <v>0.7868243777978513</v>
      </c>
      <c r="N254">
        <v>6.8663402705876952E-2</v>
      </c>
      <c r="O254">
        <v>0.62083962917950197</v>
      </c>
      <c r="P254">
        <v>0.48232959162236699</v>
      </c>
      <c r="Q254">
        <v>7.9539018088100703E-3</v>
      </c>
      <c r="R254">
        <v>0.14504737356914618</v>
      </c>
      <c r="S254">
        <v>5.7686713969365403E-5</v>
      </c>
      <c r="T254">
        <v>0.14504737356914552</v>
      </c>
      <c r="U254">
        <v>9.846342472706951E-3</v>
      </c>
      <c r="V254">
        <v>1.6131459597817688</v>
      </c>
      <c r="W254">
        <v>1.7527381251104986E-3</v>
      </c>
      <c r="X254">
        <v>0.30261260853392852</v>
      </c>
      <c r="Y254">
        <v>1.7305765887896578E-5</v>
      </c>
      <c r="Z254">
        <v>1.5852943534126949</v>
      </c>
    </row>
    <row r="255" spans="1:26" s="56" customFormat="1" x14ac:dyDescent="0.2">
      <c r="A255" s="167">
        <v>10815</v>
      </c>
      <c r="B255" s="167" t="s">
        <v>87</v>
      </c>
      <c r="C255" s="167" t="s">
        <v>79</v>
      </c>
      <c r="D255" s="172">
        <v>44158</v>
      </c>
      <c r="E255" s="170"/>
      <c r="F255" s="192">
        <v>1.10995</v>
      </c>
      <c r="G255" s="192">
        <v>10.349080000000001</v>
      </c>
      <c r="H255" t="s">
        <v>363</v>
      </c>
      <c r="I255">
        <v>1.041700039772182E-2</v>
      </c>
      <c r="J255">
        <v>3.0911480674050926</v>
      </c>
      <c r="K255">
        <v>7.1446839051694626E-3</v>
      </c>
      <c r="L255">
        <v>1.5779330179055251E-2</v>
      </c>
      <c r="M255">
        <v>2.7323754782387604</v>
      </c>
      <c r="N255">
        <v>4.5914125732769186E-2</v>
      </c>
      <c r="O255">
        <v>1.9809160215560937</v>
      </c>
      <c r="P255">
        <v>3.1636473472661288</v>
      </c>
      <c r="Q255">
        <v>7.5265887866100062E-3</v>
      </c>
      <c r="R255">
        <v>0.15455957146436697</v>
      </c>
      <c r="S255">
        <v>5.4587570344064841E-5</v>
      </c>
      <c r="T255">
        <v>0.15455957146436661</v>
      </c>
      <c r="U255">
        <v>1.3202968278159199</v>
      </c>
      <c r="V255">
        <v>0.53959419585399604</v>
      </c>
      <c r="W255">
        <v>0.19946072967760636</v>
      </c>
      <c r="X255">
        <v>2.0076179376931473</v>
      </c>
      <c r="Y255">
        <v>0.26305968791339851</v>
      </c>
      <c r="Z255">
        <v>2.016844557097154</v>
      </c>
    </row>
    <row r="256" spans="1:26" s="56" customFormat="1" x14ac:dyDescent="0.2">
      <c r="D256" s="140"/>
      <c r="E256" s="107"/>
      <c r="F256" s="70"/>
      <c r="G256" s="70"/>
      <c r="H256" s="70"/>
      <c r="I256" s="70"/>
      <c r="J256" s="72"/>
      <c r="K256" s="70"/>
      <c r="L256" s="106"/>
      <c r="M256" s="106"/>
      <c r="N256" s="106"/>
      <c r="O256" s="70"/>
      <c r="P256" s="72"/>
      <c r="Q256" s="71"/>
      <c r="R256" s="132"/>
      <c r="S256" s="175"/>
      <c r="U256" s="70"/>
      <c r="V256" s="72"/>
      <c r="W256" s="70"/>
      <c r="X256" s="72"/>
      <c r="Y256" s="71"/>
      <c r="Z256" s="72"/>
    </row>
    <row r="257" spans="1:26" s="56" customFormat="1" x14ac:dyDescent="0.2">
      <c r="A257" s="167">
        <v>10815</v>
      </c>
      <c r="B257" s="167" t="s">
        <v>87</v>
      </c>
      <c r="C257" s="167" t="s">
        <v>79</v>
      </c>
      <c r="D257" s="172">
        <v>44169</v>
      </c>
      <c r="E257" s="170"/>
      <c r="F257" s="192">
        <v>1.10995</v>
      </c>
      <c r="G257" s="192">
        <v>10.349080000000001</v>
      </c>
      <c r="H257" t="s">
        <v>368</v>
      </c>
      <c r="I257">
        <v>9.9184476226551049E-3</v>
      </c>
      <c r="J257">
        <v>11.858267815651065</v>
      </c>
      <c r="K257">
        <v>7.15876246256589E-3</v>
      </c>
      <c r="L257">
        <v>4.1556706074956692E-2</v>
      </c>
      <c r="M257">
        <v>2.7329185935773732</v>
      </c>
      <c r="N257">
        <v>0.13681976448997368</v>
      </c>
      <c r="O257">
        <v>2.3418793968125851</v>
      </c>
      <c r="P257">
        <v>14.56792999476639</v>
      </c>
      <c r="Q257">
        <v>7.5213954439851596E-3</v>
      </c>
      <c r="R257">
        <v>0.20528000568823634</v>
      </c>
      <c r="S257">
        <v>5.4549904946911903E-5</v>
      </c>
      <c r="T257">
        <v>0.20528000568823687</v>
      </c>
      <c r="U257">
        <v>1.3059641459083347</v>
      </c>
      <c r="V257">
        <v>0.87452345128226572</v>
      </c>
      <c r="W257">
        <v>7.8449520883961399E-2</v>
      </c>
      <c r="X257">
        <v>3.1086068551182597</v>
      </c>
      <c r="Y257">
        <v>0.10238504758423177</v>
      </c>
      <c r="Z257">
        <v>2.6171932303184366</v>
      </c>
    </row>
    <row r="258" spans="1:26" s="56" customFormat="1" x14ac:dyDescent="0.2">
      <c r="A258" s="56">
        <v>10819</v>
      </c>
      <c r="B258" s="56" t="s">
        <v>365</v>
      </c>
      <c r="C258" s="56" t="s">
        <v>250</v>
      </c>
      <c r="D258" s="140">
        <v>44169</v>
      </c>
      <c r="E258" s="107">
        <v>64.5</v>
      </c>
      <c r="F258" s="70">
        <v>0.29629</v>
      </c>
      <c r="G258" s="70">
        <v>9.3410000000000437E-2</v>
      </c>
      <c r="H258" t="s">
        <v>369</v>
      </c>
      <c r="I258">
        <v>1.0123460645075836E-2</v>
      </c>
      <c r="J258">
        <v>0.33184605236301412</v>
      </c>
      <c r="K258">
        <v>7.1510219481879314E-3</v>
      </c>
      <c r="L258">
        <v>5.5148020620925123E-2</v>
      </c>
      <c r="M258">
        <v>8.788595851372176E-2</v>
      </c>
      <c r="N258">
        <v>3.8134374760243908E-2</v>
      </c>
      <c r="O258">
        <v>9.8567206471949831E-2</v>
      </c>
      <c r="P258">
        <v>0.39426761467389138</v>
      </c>
      <c r="Q258">
        <v>1.1349467546700416E-2</v>
      </c>
      <c r="R258">
        <v>0.18452016142871852</v>
      </c>
      <c r="S258">
        <v>8.2313498935316805E-5</v>
      </c>
      <c r="T258">
        <v>0.18452016142871819</v>
      </c>
      <c r="U258">
        <v>2.4916459734744184E-2</v>
      </c>
      <c r="V258">
        <v>0.99024700075344085</v>
      </c>
      <c r="W258">
        <v>5.0235902921836904E-2</v>
      </c>
      <c r="X258">
        <v>0.25270347968844736</v>
      </c>
      <c r="Y258">
        <v>1.2516283396459902E-3</v>
      </c>
      <c r="Z258">
        <v>0.944311214748628</v>
      </c>
    </row>
    <row r="259" spans="1:26" s="56" customFormat="1" x14ac:dyDescent="0.2">
      <c r="A259" s="167">
        <v>10815</v>
      </c>
      <c r="B259" s="167" t="s">
        <v>87</v>
      </c>
      <c r="C259" s="167" t="s">
        <v>79</v>
      </c>
      <c r="D259" s="172">
        <v>44169</v>
      </c>
      <c r="E259" s="170"/>
      <c r="F259" s="192">
        <v>1.10995</v>
      </c>
      <c r="G259" s="192">
        <v>10.349080000000001</v>
      </c>
      <c r="H259" t="s">
        <v>370</v>
      </c>
      <c r="I259">
        <v>9.8033963410988252E-3</v>
      </c>
      <c r="J259">
        <v>13.317688210164841</v>
      </c>
      <c r="K259">
        <v>7.1516102979562492E-3</v>
      </c>
      <c r="L259">
        <v>8.4067167566983542E-2</v>
      </c>
      <c r="M259">
        <v>2.7310029087659289</v>
      </c>
      <c r="N259">
        <v>0.1202593719588539</v>
      </c>
      <c r="O259">
        <v>2.138613643493628</v>
      </c>
      <c r="P259">
        <v>12.002680536868954</v>
      </c>
      <c r="Q259">
        <v>7.6223848719206488E-3</v>
      </c>
      <c r="R259">
        <v>0.31497759199383168</v>
      </c>
      <c r="S259">
        <v>5.5282343991707701E-5</v>
      </c>
      <c r="T259">
        <v>0.31497759199383102</v>
      </c>
      <c r="U259">
        <v>1.3250310612631695</v>
      </c>
      <c r="V259">
        <v>1.0409830522086301</v>
      </c>
      <c r="W259">
        <v>7.351705265318631E-2</v>
      </c>
      <c r="X259">
        <v>3.7409332121777799</v>
      </c>
      <c r="Y259">
        <v>9.7366654339065425E-2</v>
      </c>
      <c r="Z259">
        <v>3.7062591978967969</v>
      </c>
    </row>
    <row r="260" spans="1:26" s="56" customFormat="1" x14ac:dyDescent="0.2">
      <c r="A260" s="56">
        <v>10820</v>
      </c>
      <c r="B260" s="56" t="s">
        <v>366</v>
      </c>
      <c r="C260" s="56" t="s">
        <v>250</v>
      </c>
      <c r="D260" s="140">
        <v>44169</v>
      </c>
      <c r="E260" s="107">
        <v>66.3</v>
      </c>
      <c r="F260" s="70">
        <v>0.15418000000000001</v>
      </c>
      <c r="G260" s="70">
        <v>9.9540000000001072E-2</v>
      </c>
      <c r="H260" t="s">
        <v>371</v>
      </c>
      <c r="I260">
        <v>1.0084278427969686E-2</v>
      </c>
      <c r="J260">
        <v>0.31338935485843539</v>
      </c>
      <c r="K260">
        <v>7.1455196320086506E-3</v>
      </c>
      <c r="L260">
        <v>9.7212641757800755E-2</v>
      </c>
      <c r="M260">
        <v>6.1672476946452275E-2</v>
      </c>
      <c r="N260">
        <v>6.675887132588379E-2</v>
      </c>
      <c r="O260">
        <v>6.5579112029600053E-2</v>
      </c>
      <c r="P260">
        <v>0.41560533805510985</v>
      </c>
      <c r="Q260">
        <v>1.0728152974788475E-2</v>
      </c>
      <c r="R260">
        <v>0.26049583318622915</v>
      </c>
      <c r="S260">
        <v>7.7807333677507956E-5</v>
      </c>
      <c r="T260">
        <v>0.26049583318622921</v>
      </c>
      <c r="U260">
        <v>1.7087146319550054E-2</v>
      </c>
      <c r="V260">
        <v>1.5712892759961188</v>
      </c>
      <c r="W260">
        <v>6.0315596510703097E-2</v>
      </c>
      <c r="X260">
        <v>0.54887473009617949</v>
      </c>
      <c r="Y260">
        <v>1.0258216001300037E-3</v>
      </c>
      <c r="Z260">
        <v>1.7016969553823289</v>
      </c>
    </row>
    <row r="261" spans="1:26" s="56" customFormat="1" x14ac:dyDescent="0.2">
      <c r="A261" s="167">
        <v>10815</v>
      </c>
      <c r="B261" s="167" t="s">
        <v>87</v>
      </c>
      <c r="C261" s="167" t="s">
        <v>79</v>
      </c>
      <c r="D261" s="172">
        <v>44169</v>
      </c>
      <c r="E261" s="170"/>
      <c r="F261" s="192">
        <v>1.10995</v>
      </c>
      <c r="G261" s="192">
        <v>10.349080000000001</v>
      </c>
      <c r="H261" t="s">
        <v>372</v>
      </c>
      <c r="I261">
        <v>9.7766384616924072E-3</v>
      </c>
      <c r="J261">
        <v>13.53447044980366</v>
      </c>
      <c r="K261">
        <v>7.1469255458086189E-3</v>
      </c>
      <c r="L261">
        <v>6.9807184857370808E-2</v>
      </c>
      <c r="M261">
        <v>2.7310254234173454</v>
      </c>
      <c r="N261">
        <v>0.13012899503413075</v>
      </c>
      <c r="O261">
        <v>2.3660758171307172</v>
      </c>
      <c r="P261">
        <v>17.728911208151651</v>
      </c>
      <c r="Q261">
        <v>7.6177556936665282E-3</v>
      </c>
      <c r="R261">
        <v>0.31136371154099091</v>
      </c>
      <c r="S261">
        <v>5.5248770270497942E-5</v>
      </c>
      <c r="T261">
        <v>0.31136371154098996</v>
      </c>
      <c r="U261">
        <v>1.3214223425442504</v>
      </c>
      <c r="V261">
        <v>1.098783294929524</v>
      </c>
      <c r="W261">
        <v>7.7694100651991158E-2</v>
      </c>
      <c r="X261">
        <v>2.6593453745684243</v>
      </c>
      <c r="Y261">
        <v>0.10344822928096679</v>
      </c>
      <c r="Z261">
        <v>2.2048816844788348</v>
      </c>
    </row>
    <row r="262" spans="1:26" s="56" customFormat="1" x14ac:dyDescent="0.2">
      <c r="A262" s="56">
        <v>10821</v>
      </c>
      <c r="B262" s="56" t="s">
        <v>367</v>
      </c>
      <c r="C262" s="56" t="s">
        <v>250</v>
      </c>
      <c r="D262" s="140">
        <v>44169</v>
      </c>
      <c r="E262" s="107">
        <v>71.8</v>
      </c>
      <c r="F262" s="70">
        <v>0.2233</v>
      </c>
      <c r="G262" s="70">
        <v>0.10046999999999962</v>
      </c>
      <c r="H262" t="s">
        <v>373</v>
      </c>
      <c r="I262">
        <v>1.011339064112758E-2</v>
      </c>
      <c r="J262">
        <v>0.43118512134921044</v>
      </c>
      <c r="K262">
        <v>7.1443789330987483E-3</v>
      </c>
      <c r="L262">
        <v>7.0333107737369976E-2</v>
      </c>
      <c r="M262">
        <v>8.5008416949262963E-2</v>
      </c>
      <c r="N262">
        <v>5.8820227425471508E-2</v>
      </c>
      <c r="O262">
        <v>9.3105700941390812E-2</v>
      </c>
      <c r="P262">
        <v>0.5231931633025485</v>
      </c>
      <c r="Q262">
        <v>1.1079032843589229E-2</v>
      </c>
      <c r="R262">
        <v>0.22801451463598438</v>
      </c>
      <c r="S262">
        <v>8.035213585330268E-5</v>
      </c>
      <c r="T262">
        <v>0.22801451463598349</v>
      </c>
      <c r="U262">
        <v>2.4778280430243379E-2</v>
      </c>
      <c r="V262">
        <v>1.247519584793489</v>
      </c>
      <c r="W262">
        <v>0.18686225466094944</v>
      </c>
      <c r="X262">
        <v>0.82794706113347871</v>
      </c>
      <c r="Y262">
        <v>4.6413046436564282E-3</v>
      </c>
      <c r="Z262">
        <v>1.4955858792994958</v>
      </c>
    </row>
    <row r="263" spans="1:26" s="56" customFormat="1" x14ac:dyDescent="0.2">
      <c r="A263" s="167">
        <v>10815</v>
      </c>
      <c r="B263" s="167" t="s">
        <v>87</v>
      </c>
      <c r="C263" s="167" t="s">
        <v>79</v>
      </c>
      <c r="D263" s="172">
        <v>44169</v>
      </c>
      <c r="E263" s="170"/>
      <c r="F263" s="192">
        <v>1.10995</v>
      </c>
      <c r="G263" s="192">
        <v>10.349080000000001</v>
      </c>
      <c r="H263" t="s">
        <v>374</v>
      </c>
      <c r="I263">
        <v>1.020928488845765E-2</v>
      </c>
      <c r="J263">
        <v>11.517922170025889</v>
      </c>
      <c r="K263">
        <v>7.134822908799107E-3</v>
      </c>
      <c r="L263">
        <v>8.820927739316077E-2</v>
      </c>
      <c r="M263">
        <v>2.7285767001470238</v>
      </c>
      <c r="N263">
        <v>0.102730916068745</v>
      </c>
      <c r="O263">
        <v>2.1555060421512273</v>
      </c>
      <c r="P263">
        <v>12.071058709143962</v>
      </c>
      <c r="Q263">
        <v>7.6756325098312379E-3</v>
      </c>
      <c r="R263">
        <v>0.31990068178032649</v>
      </c>
      <c r="S263">
        <v>5.5668529455336408E-5</v>
      </c>
      <c r="T263">
        <v>0.31990068178032655</v>
      </c>
      <c r="U263">
        <v>1.3174948375009705</v>
      </c>
      <c r="V263">
        <v>1.0350888844957811</v>
      </c>
      <c r="W263">
        <v>7.9421677680758931E-2</v>
      </c>
      <c r="X263">
        <v>3.0682992433467944</v>
      </c>
      <c r="Y263">
        <v>0.10481902761380472</v>
      </c>
      <c r="Z263">
        <v>2.9600520693198722</v>
      </c>
    </row>
    <row r="264" spans="1:26" s="56" customFormat="1" x14ac:dyDescent="0.2">
      <c r="D264" s="140"/>
      <c r="E264" s="107"/>
      <c r="F264" s="70"/>
      <c r="G264" s="70"/>
      <c r="H264" s="70"/>
      <c r="I264" s="70"/>
      <c r="J264" s="72"/>
      <c r="K264" s="70"/>
      <c r="L264" s="106"/>
      <c r="M264" s="106"/>
      <c r="N264" s="106"/>
      <c r="O264" s="70"/>
      <c r="P264" s="72"/>
      <c r="Q264" s="71"/>
      <c r="R264" s="132"/>
      <c r="S264" s="175"/>
      <c r="U264" s="70"/>
      <c r="V264" s="72"/>
      <c r="W264" s="70"/>
      <c r="X264" s="72"/>
      <c r="Y264" s="71"/>
      <c r="Z264" s="72"/>
    </row>
    <row r="265" spans="1:26" s="56" customFormat="1" x14ac:dyDescent="0.2">
      <c r="A265" s="167">
        <v>10815</v>
      </c>
      <c r="B265" s="167" t="s">
        <v>87</v>
      </c>
      <c r="C265" s="167" t="s">
        <v>79</v>
      </c>
      <c r="D265" s="172">
        <v>44172</v>
      </c>
      <c r="E265" s="170"/>
      <c r="F265" s="192">
        <v>1.10995</v>
      </c>
      <c r="G265" s="192">
        <v>10.349080000000001</v>
      </c>
      <c r="H265" t="s">
        <v>375</v>
      </c>
      <c r="I265">
        <v>9.9452183201717368E-3</v>
      </c>
      <c r="J265">
        <v>0.79307427164651811</v>
      </c>
      <c r="K265">
        <v>7.1551089563130872E-3</v>
      </c>
      <c r="L265">
        <v>5.1474627693795403E-3</v>
      </c>
      <c r="M265">
        <v>2.7322613427673801</v>
      </c>
      <c r="N265">
        <v>1.207223655940305E-2</v>
      </c>
      <c r="O265">
        <v>2.0811140090273064</v>
      </c>
      <c r="P265">
        <v>0.84654806928759707</v>
      </c>
      <c r="Q265">
        <v>7.5709427772746351E-3</v>
      </c>
      <c r="R265">
        <v>0.14091966498785108</v>
      </c>
      <c r="S265">
        <v>5.4909253466936234E-5</v>
      </c>
      <c r="T265">
        <v>0.14091966498785066</v>
      </c>
      <c r="U265">
        <v>1.3194110909044641</v>
      </c>
      <c r="V265">
        <v>0.27864814941603838</v>
      </c>
      <c r="W265">
        <v>0.18669655645231895</v>
      </c>
      <c r="X265">
        <v>0.40823820371141883</v>
      </c>
      <c r="Y265">
        <v>0.24643380898916031</v>
      </c>
      <c r="Z265">
        <v>0.3534696659232231</v>
      </c>
    </row>
    <row r="266" spans="1:26" s="56" customFormat="1" x14ac:dyDescent="0.2">
      <c r="A266" s="56">
        <v>10816</v>
      </c>
      <c r="B266" s="1" t="s">
        <v>382</v>
      </c>
      <c r="C266" s="70" t="s">
        <v>250</v>
      </c>
      <c r="D266" s="140">
        <v>44172</v>
      </c>
      <c r="E266" s="107">
        <v>97</v>
      </c>
      <c r="F266" s="70">
        <v>9.5530000000000004E-2</v>
      </c>
      <c r="G266" s="70">
        <v>0.10219000000000023</v>
      </c>
      <c r="H266" t="s">
        <v>376</v>
      </c>
      <c r="I266">
        <v>9.9965314793918451E-3</v>
      </c>
      <c r="J266">
        <v>0.23032302978002192</v>
      </c>
      <c r="K266">
        <v>7.1460625637850767E-3</v>
      </c>
      <c r="L266">
        <v>6.4395387098727698E-3</v>
      </c>
      <c r="M266">
        <v>2.3294014366030549</v>
      </c>
      <c r="N266">
        <v>4.5262537826801187E-3</v>
      </c>
      <c r="O266">
        <v>1.7929451627498025</v>
      </c>
      <c r="P266">
        <v>0.24557368917434119</v>
      </c>
      <c r="Q266">
        <v>7.6944266166011797E-3</v>
      </c>
      <c r="R266">
        <v>6.4721445798950478E-2</v>
      </c>
      <c r="S266">
        <v>5.5804836174680897E-5</v>
      </c>
      <c r="T266">
        <v>6.4721445798951074E-2</v>
      </c>
      <c r="U266">
        <v>0.11008193956025486</v>
      </c>
      <c r="V266">
        <v>0.34940863389238797</v>
      </c>
      <c r="W266">
        <v>0.17391579369515864</v>
      </c>
      <c r="X266">
        <v>0.32293521877854925</v>
      </c>
      <c r="Y266">
        <v>1.9153752294388104E-2</v>
      </c>
      <c r="Z266">
        <v>0.45474096392588087</v>
      </c>
    </row>
    <row r="267" spans="1:26" s="56" customFormat="1" x14ac:dyDescent="0.2">
      <c r="A267" s="167">
        <v>10815</v>
      </c>
      <c r="B267" s="167" t="s">
        <v>87</v>
      </c>
      <c r="C267" s="167" t="s">
        <v>79</v>
      </c>
      <c r="D267" s="172">
        <v>44172</v>
      </c>
      <c r="E267" s="170"/>
      <c r="F267" s="192">
        <v>1.10995</v>
      </c>
      <c r="G267" s="192">
        <v>10.349080000000001</v>
      </c>
      <c r="H267" t="s">
        <v>377</v>
      </c>
      <c r="I267">
        <v>9.9153749312446225E-3</v>
      </c>
      <c r="J267">
        <v>0.66298429808724491</v>
      </c>
      <c r="K267">
        <v>7.1455479470760421E-3</v>
      </c>
      <c r="L267">
        <v>6.1840130334443978E-3</v>
      </c>
      <c r="M267">
        <v>2.732466428818928</v>
      </c>
      <c r="N267">
        <v>8.9700856687335954E-3</v>
      </c>
      <c r="O267">
        <v>2.0874223699092198</v>
      </c>
      <c r="P267">
        <v>0.62611397084587361</v>
      </c>
      <c r="Q267">
        <v>7.5721566923093496E-3</v>
      </c>
      <c r="R267">
        <v>0.14928326068221345</v>
      </c>
      <c r="S267">
        <v>5.4918057544617094E-5</v>
      </c>
      <c r="T267">
        <v>0.14928326068221331</v>
      </c>
      <c r="U267">
        <v>1.3224482798076056</v>
      </c>
      <c r="V267">
        <v>0.35190542612175246</v>
      </c>
      <c r="W267">
        <v>0.19097245856764861</v>
      </c>
      <c r="X267">
        <v>0.40533955394988375</v>
      </c>
      <c r="Y267">
        <v>0.25246403722032618</v>
      </c>
      <c r="Z267">
        <v>0.30174435777471792</v>
      </c>
    </row>
    <row r="268" spans="1:26" s="56" customFormat="1" x14ac:dyDescent="0.2">
      <c r="A268" s="56">
        <v>10817</v>
      </c>
      <c r="B268" s="1" t="s">
        <v>383</v>
      </c>
      <c r="C268" s="70" t="s">
        <v>250</v>
      </c>
      <c r="D268" s="140">
        <v>44172</v>
      </c>
      <c r="E268" s="107">
        <v>94</v>
      </c>
      <c r="F268" s="70">
        <v>0.12486</v>
      </c>
      <c r="G268" s="70">
        <v>0.10388999999999982</v>
      </c>
      <c r="H268" t="s">
        <v>378</v>
      </c>
      <c r="I268">
        <v>1.0022815677052026E-2</v>
      </c>
      <c r="J268">
        <v>0.25783755611187753</v>
      </c>
      <c r="K268">
        <v>7.1438112243411289E-3</v>
      </c>
      <c r="L268">
        <v>4.1970387573142896E-3</v>
      </c>
      <c r="M268">
        <v>2.720946101033304</v>
      </c>
      <c r="N268">
        <v>4.6718637805353491E-3</v>
      </c>
      <c r="O268">
        <v>2.0868765356051733</v>
      </c>
      <c r="P268">
        <v>0.28023061855874098</v>
      </c>
      <c r="Q268">
        <v>7.6857347064695908E-3</v>
      </c>
      <c r="R268">
        <v>7.4125854420131851E-2</v>
      </c>
      <c r="S268">
        <v>5.5741796958751312E-5</v>
      </c>
      <c r="T268">
        <v>7.4125854420132378E-2</v>
      </c>
      <c r="U268">
        <v>0.12828993870265176</v>
      </c>
      <c r="V268">
        <v>0.37002965120913178</v>
      </c>
      <c r="W268">
        <v>0.12795508408465597</v>
      </c>
      <c r="X268">
        <v>0.27262119586417055</v>
      </c>
      <c r="Y268">
        <v>1.6393252795760031E-2</v>
      </c>
      <c r="Z268">
        <v>0.36224881984269552</v>
      </c>
    </row>
    <row r="269" spans="1:26" s="56" customFormat="1" x14ac:dyDescent="0.2">
      <c r="A269" s="167">
        <v>10815</v>
      </c>
      <c r="B269" s="167" t="s">
        <v>87</v>
      </c>
      <c r="C269" s="167" t="s">
        <v>79</v>
      </c>
      <c r="D269" s="172">
        <v>44172</v>
      </c>
      <c r="E269" s="170"/>
      <c r="F269" s="192">
        <v>1.10995</v>
      </c>
      <c r="G269" s="192">
        <v>10.349080000000001</v>
      </c>
      <c r="H269" t="s">
        <v>379</v>
      </c>
      <c r="I269">
        <v>9.9703627832480532E-3</v>
      </c>
      <c r="J269">
        <v>0.60757047583548029</v>
      </c>
      <c r="K269">
        <v>7.1451225557845133E-3</v>
      </c>
      <c r="L269">
        <v>8.8883418179394585E-3</v>
      </c>
      <c r="M269">
        <v>2.7321920326044968</v>
      </c>
      <c r="N269">
        <v>1.2739747179493855E-2</v>
      </c>
      <c r="O269">
        <v>2.0709228539886873</v>
      </c>
      <c r="P269">
        <v>0.6651225754333473</v>
      </c>
      <c r="Q269">
        <v>7.5671494216472662E-3</v>
      </c>
      <c r="R269">
        <v>0.13987273337361592</v>
      </c>
      <c r="S269">
        <v>5.488174165872939E-5</v>
      </c>
      <c r="T269">
        <v>0.1398727333736158</v>
      </c>
      <c r="U269">
        <v>1.3193297144231744</v>
      </c>
      <c r="V269">
        <v>0.29739944255339112</v>
      </c>
      <c r="W269">
        <v>0.19066270367608038</v>
      </c>
      <c r="X269">
        <v>0.49144758987642762</v>
      </c>
      <c r="Y269">
        <v>0.25152319181581095</v>
      </c>
      <c r="Z269">
        <v>0.36337821207235499</v>
      </c>
    </row>
    <row r="270" spans="1:26" s="56" customFormat="1" x14ac:dyDescent="0.2">
      <c r="A270" s="56">
        <v>10818</v>
      </c>
      <c r="B270" s="1" t="s">
        <v>384</v>
      </c>
      <c r="C270" s="70" t="s">
        <v>250</v>
      </c>
      <c r="D270" s="140">
        <v>44172</v>
      </c>
      <c r="E270" s="107">
        <v>59</v>
      </c>
      <c r="F270" s="70">
        <v>8.9819999999999997E-2</v>
      </c>
      <c r="G270" s="70">
        <v>0.10320999999999891</v>
      </c>
      <c r="H270" t="s">
        <v>380</v>
      </c>
      <c r="I270">
        <v>1.0068508144975284E-2</v>
      </c>
      <c r="J270">
        <v>0.26365276695851486</v>
      </c>
      <c r="K270">
        <v>7.1423473798781102E-3</v>
      </c>
      <c r="L270">
        <v>5.2300422260621836E-3</v>
      </c>
      <c r="M270">
        <v>2.1600424458244381</v>
      </c>
      <c r="N270">
        <v>5.3150555207176937E-3</v>
      </c>
      <c r="O270">
        <v>1.6529902679873945</v>
      </c>
      <c r="P270">
        <v>0.29667325212934459</v>
      </c>
      <c r="Q270">
        <v>7.7077308647061794E-3</v>
      </c>
      <c r="R270">
        <v>9.7797691999951683E-2</v>
      </c>
      <c r="S270">
        <v>5.5901326975480158E-5</v>
      </c>
      <c r="T270">
        <v>9.7797691999952058E-2</v>
      </c>
      <c r="U270">
        <v>9.7508472833346946E-2</v>
      </c>
      <c r="V270">
        <v>0.47754990306168438</v>
      </c>
      <c r="W270">
        <v>0.23280167824669143</v>
      </c>
      <c r="X270">
        <v>0.41781061754408166</v>
      </c>
      <c r="Y270">
        <v>2.2673949153021702E-2</v>
      </c>
      <c r="Z270">
        <v>0.46769375159189769</v>
      </c>
    </row>
    <row r="271" spans="1:26" s="56" customFormat="1" x14ac:dyDescent="0.2">
      <c r="A271" s="167">
        <v>10815</v>
      </c>
      <c r="B271" s="167" t="s">
        <v>87</v>
      </c>
      <c r="C271" s="167" t="s">
        <v>79</v>
      </c>
      <c r="D271" s="172">
        <v>44172</v>
      </c>
      <c r="E271" s="170"/>
      <c r="F271" s="192">
        <v>1.10995</v>
      </c>
      <c r="G271" s="192">
        <v>10.349080000000001</v>
      </c>
      <c r="H271" t="s">
        <v>381</v>
      </c>
      <c r="I271">
        <v>9.9751636457675024E-3</v>
      </c>
      <c r="J271">
        <v>0.70473257052545601</v>
      </c>
      <c r="K271">
        <v>7.1434155204437083E-3</v>
      </c>
      <c r="L271">
        <v>7.3304708156287073E-3</v>
      </c>
      <c r="M271">
        <v>2.7319596799288575</v>
      </c>
      <c r="N271">
        <v>1.1839742936735991E-2</v>
      </c>
      <c r="O271">
        <v>2.0758932261950398</v>
      </c>
      <c r="P271">
        <v>0.67697044039701093</v>
      </c>
      <c r="Q271">
        <v>7.5790489373455299E-3</v>
      </c>
      <c r="R271">
        <v>0.18446518068291851</v>
      </c>
      <c r="S271">
        <v>5.4968044453880728E-5</v>
      </c>
      <c r="T271">
        <v>0.18446518068291951</v>
      </c>
      <c r="U271">
        <v>1.3169802017392074</v>
      </c>
      <c r="V271">
        <v>0.35854131382782206</v>
      </c>
      <c r="W271">
        <v>0.19032080221847136</v>
      </c>
      <c r="X271">
        <v>0.45477196462205421</v>
      </c>
      <c r="Y271">
        <v>0.25087879781862527</v>
      </c>
      <c r="Z271">
        <v>0.32666851140287856</v>
      </c>
    </row>
    <row r="272" spans="1:26" s="56" customFormat="1" x14ac:dyDescent="0.2">
      <c r="D272" s="140"/>
      <c r="E272" s="107"/>
      <c r="F272" s="70"/>
      <c r="G272" s="70"/>
      <c r="H272" s="70"/>
      <c r="I272" s="70"/>
      <c r="J272" s="72"/>
      <c r="K272" s="70"/>
      <c r="L272" s="106"/>
      <c r="M272" s="106"/>
      <c r="N272" s="106"/>
      <c r="O272" s="70"/>
      <c r="P272" s="72"/>
      <c r="Q272" s="71"/>
      <c r="R272" s="132"/>
      <c r="S272" s="175"/>
      <c r="U272" s="70"/>
      <c r="V272" s="72"/>
      <c r="W272" s="70"/>
      <c r="X272" s="72"/>
      <c r="Y272" s="71"/>
      <c r="Z272" s="72"/>
    </row>
    <row r="273" spans="1:26" s="56" customFormat="1" x14ac:dyDescent="0.2">
      <c r="A273" s="167">
        <v>10815</v>
      </c>
      <c r="B273" s="167" t="s">
        <v>87</v>
      </c>
      <c r="C273" s="167" t="s">
        <v>79</v>
      </c>
      <c r="D273" s="172">
        <v>44183</v>
      </c>
      <c r="E273" s="170"/>
      <c r="F273" s="192">
        <v>1.10995</v>
      </c>
      <c r="G273" s="192">
        <v>10.349080000000001</v>
      </c>
      <c r="H273" t="s">
        <v>385</v>
      </c>
      <c r="I273">
        <v>1.0126456599375744E-2</v>
      </c>
      <c r="J273">
        <v>4.0717166354067853</v>
      </c>
      <c r="K273">
        <v>7.1552526014965956E-3</v>
      </c>
      <c r="L273">
        <v>2.7676247841846642E-2</v>
      </c>
      <c r="M273">
        <v>2.7314274777339889</v>
      </c>
      <c r="N273">
        <v>7.1157352656727471E-2</v>
      </c>
      <c r="O273">
        <v>2.0805951843065227</v>
      </c>
      <c r="P273">
        <v>3.8961037758786072</v>
      </c>
      <c r="Q273">
        <v>7.606929916124743E-3</v>
      </c>
      <c r="R273">
        <v>0.18379365486326818</v>
      </c>
      <c r="S273">
        <v>5.517025490187002E-5</v>
      </c>
      <c r="T273">
        <v>0.18379365486326724</v>
      </c>
      <c r="U273">
        <v>1.3301209630751998</v>
      </c>
      <c r="V273">
        <v>0.46417378141523402</v>
      </c>
      <c r="W273">
        <v>0.18460218114001498</v>
      </c>
      <c r="X273">
        <v>2.4773241721651367</v>
      </c>
      <c r="Y273">
        <v>0.24674178759934789</v>
      </c>
      <c r="Z273">
        <v>2.6055203681516903</v>
      </c>
    </row>
    <row r="274" spans="1:26" s="56" customFormat="1" x14ac:dyDescent="0.2">
      <c r="A274" s="56">
        <v>10850</v>
      </c>
      <c r="B274" s="56" t="s">
        <v>395</v>
      </c>
      <c r="C274" s="56" t="s">
        <v>250</v>
      </c>
      <c r="D274" s="140"/>
      <c r="E274" s="107">
        <v>107</v>
      </c>
      <c r="F274" s="70">
        <v>0.14188000000000001</v>
      </c>
      <c r="G274" s="70">
        <v>0.10078999999999994</v>
      </c>
      <c r="H274" t="s">
        <v>386</v>
      </c>
      <c r="I274">
        <v>1.0010881203918565E-2</v>
      </c>
      <c r="J274">
        <v>0.34423140718613188</v>
      </c>
      <c r="K274">
        <v>7.1445022307230393E-3</v>
      </c>
      <c r="L274">
        <v>1.9031395748857007E-2</v>
      </c>
      <c r="M274">
        <v>0.21934366593067475</v>
      </c>
      <c r="N274">
        <v>1.5871251965217409E-2</v>
      </c>
      <c r="O274">
        <v>0.15109011969767308</v>
      </c>
      <c r="P274">
        <v>0.35535864699575215</v>
      </c>
      <c r="Q274">
        <v>6.8891200089294781E-3</v>
      </c>
      <c r="R274">
        <v>0.15864620015108993</v>
      </c>
      <c r="S274">
        <v>4.9964244594465326E-5</v>
      </c>
      <c r="T274">
        <v>0.15864620015109038</v>
      </c>
      <c r="U274">
        <v>1.1136193718721394E-2</v>
      </c>
      <c r="V274">
        <v>1.2487371191723586</v>
      </c>
      <c r="W274">
        <v>6.02244566686006E-4</v>
      </c>
      <c r="X274">
        <v>0.19627633216024876</v>
      </c>
      <c r="Y274">
        <v>6.7110863926645708E-6</v>
      </c>
      <c r="Z274">
        <v>1.2396339754518824</v>
      </c>
    </row>
    <row r="275" spans="1:26" s="56" customFormat="1" x14ac:dyDescent="0.2">
      <c r="A275" s="167">
        <v>10815</v>
      </c>
      <c r="B275" s="167" t="s">
        <v>87</v>
      </c>
      <c r="C275" s="167" t="s">
        <v>79</v>
      </c>
      <c r="D275" s="172">
        <v>44183</v>
      </c>
      <c r="E275" s="170"/>
      <c r="F275" s="192">
        <v>1.10995</v>
      </c>
      <c r="G275" s="192">
        <v>10.349080000000001</v>
      </c>
      <c r="H275" t="s">
        <v>387</v>
      </c>
      <c r="I275">
        <v>9.9662140907747672E-3</v>
      </c>
      <c r="J275">
        <v>5.4047355796873342</v>
      </c>
      <c r="K275">
        <v>7.1485051034885444E-3</v>
      </c>
      <c r="L275">
        <v>2.3195796538161239E-2</v>
      </c>
      <c r="M275">
        <v>2.732596786385745</v>
      </c>
      <c r="N275">
        <v>6.497013034881606E-2</v>
      </c>
      <c r="O275">
        <v>2.0454881660067499</v>
      </c>
      <c r="P275">
        <v>5.0044447394678482</v>
      </c>
      <c r="Q275">
        <v>7.5617450290129933E-3</v>
      </c>
      <c r="R275">
        <v>0.16320783296376284</v>
      </c>
      <c r="S275">
        <v>5.4842545593758317E-5</v>
      </c>
      <c r="T275">
        <v>0.16320783296376395</v>
      </c>
      <c r="U275">
        <v>1.3162903910433741</v>
      </c>
      <c r="V275">
        <v>0.56268210154608611</v>
      </c>
      <c r="W275">
        <v>0.18463683970652794</v>
      </c>
      <c r="X275">
        <v>2.7575310470332548</v>
      </c>
      <c r="Y275">
        <v>0.24265385022573624</v>
      </c>
      <c r="Z275">
        <v>2.7187079650795196</v>
      </c>
    </row>
    <row r="276" spans="1:26" s="56" customFormat="1" x14ac:dyDescent="0.2">
      <c r="A276" s="56">
        <v>10851</v>
      </c>
      <c r="B276" s="56" t="s">
        <v>396</v>
      </c>
      <c r="C276" s="56" t="s">
        <v>250</v>
      </c>
      <c r="D276" s="140"/>
      <c r="E276" s="107">
        <v>5</v>
      </c>
      <c r="F276" s="70">
        <v>0.18634000000000001</v>
      </c>
      <c r="G276" s="70">
        <v>9.9990000000000023E-2</v>
      </c>
      <c r="H276" t="s">
        <v>388</v>
      </c>
      <c r="I276">
        <v>1.0058477136801205E-2</v>
      </c>
      <c r="J276">
        <v>0.24611360925565462</v>
      </c>
      <c r="K276">
        <v>7.1445642537937481E-3</v>
      </c>
      <c r="L276">
        <v>9.6430715523913475E-3</v>
      </c>
      <c r="M276">
        <v>0.35533715359302021</v>
      </c>
      <c r="N276">
        <v>6.3040503259299613E-3</v>
      </c>
      <c r="O276">
        <v>0.24010904873667346</v>
      </c>
      <c r="P276">
        <v>0.29861116834812179</v>
      </c>
      <c r="Q276">
        <v>6.7999036850025663E-3</v>
      </c>
      <c r="R276">
        <v>0.11928741278436962</v>
      </c>
      <c r="S276">
        <v>4.9317191527495207E-5</v>
      </c>
      <c r="T276">
        <v>0.11928741278436983</v>
      </c>
      <c r="U276">
        <v>2.1962304459965817E-2</v>
      </c>
      <c r="V276">
        <v>0.78078590149138938</v>
      </c>
      <c r="W276">
        <v>6.7259308863399904E-5</v>
      </c>
      <c r="X276">
        <v>0.15464310288390135</v>
      </c>
      <c r="Y276">
        <v>1.4798756372295815E-6</v>
      </c>
      <c r="Z276">
        <v>0.71300695771772293</v>
      </c>
    </row>
    <row r="277" spans="1:26" s="56" customFormat="1" x14ac:dyDescent="0.2">
      <c r="A277" s="167">
        <v>10815</v>
      </c>
      <c r="B277" s="167" t="s">
        <v>87</v>
      </c>
      <c r="C277" s="167" t="s">
        <v>79</v>
      </c>
      <c r="D277" s="172">
        <v>44183</v>
      </c>
      <c r="E277" s="170"/>
      <c r="F277" s="192">
        <v>1.10995</v>
      </c>
      <c r="G277" s="192">
        <v>10.349080000000001</v>
      </c>
      <c r="H277" t="s">
        <v>389</v>
      </c>
      <c r="I277">
        <v>1.0401274669870838E-2</v>
      </c>
      <c r="J277">
        <v>4.889274428484689</v>
      </c>
      <c r="K277">
        <v>7.1534661162049248E-3</v>
      </c>
      <c r="L277">
        <v>2.3490080646933167E-2</v>
      </c>
      <c r="M277">
        <v>2.7344169237452411</v>
      </c>
      <c r="N277">
        <v>5.7562157827208874E-2</v>
      </c>
      <c r="O277">
        <v>1.9986126371535098</v>
      </c>
      <c r="P277">
        <v>4.8768494997547256</v>
      </c>
      <c r="Q277">
        <v>7.5653575337222426E-3</v>
      </c>
      <c r="R277">
        <v>0.19908602376443701</v>
      </c>
      <c r="S277">
        <v>5.4868745757009617E-5</v>
      </c>
      <c r="T277">
        <v>0.19908602376443757</v>
      </c>
      <c r="U277">
        <v>1.3181282861709398</v>
      </c>
      <c r="V277">
        <v>0.48214695660150225</v>
      </c>
      <c r="W277">
        <v>0.20163095671434625</v>
      </c>
      <c r="X277">
        <v>3.5110089300296208</v>
      </c>
      <c r="Y277">
        <v>0.26742627781252437</v>
      </c>
      <c r="Z277">
        <v>3.7282795695928921</v>
      </c>
    </row>
    <row r="278" spans="1:26" s="56" customFormat="1" x14ac:dyDescent="0.2">
      <c r="A278" s="56">
        <v>10854</v>
      </c>
      <c r="B278" s="56" t="s">
        <v>397</v>
      </c>
      <c r="C278" s="56" t="s">
        <v>250</v>
      </c>
      <c r="D278" s="140"/>
      <c r="E278" s="107">
        <v>199.5</v>
      </c>
      <c r="F278" s="70">
        <v>0.15848999999999999</v>
      </c>
      <c r="G278" s="70">
        <v>9.9899999999999878E-2</v>
      </c>
      <c r="H278" t="s">
        <v>390</v>
      </c>
      <c r="I278">
        <v>1.0044739056641291E-2</v>
      </c>
      <c r="J278">
        <v>0.28832559413875608</v>
      </c>
      <c r="K278">
        <v>7.1451524742801222E-3</v>
      </c>
      <c r="L278">
        <v>1.2654052629563522E-2</v>
      </c>
      <c r="M278">
        <v>0.29886754626781997</v>
      </c>
      <c r="N278">
        <v>1.1081082146972183E-2</v>
      </c>
      <c r="O278">
        <v>0.22147093658249997</v>
      </c>
      <c r="P278">
        <v>0.25849204611389887</v>
      </c>
      <c r="Q278">
        <v>7.4450326706986944E-3</v>
      </c>
      <c r="R278">
        <v>0.10238221698283664</v>
      </c>
      <c r="S278">
        <v>5.3996073938386686E-5</v>
      </c>
      <c r="T278">
        <v>0.1023822169828372</v>
      </c>
      <c r="U278">
        <v>3.6295515255793928E-2</v>
      </c>
      <c r="V278">
        <v>0.62766832805626671</v>
      </c>
      <c r="W278">
        <v>1.9298036697912307E-4</v>
      </c>
      <c r="X278">
        <v>0.19034236941111798</v>
      </c>
      <c r="Y278">
        <v>7.0059711781272292E-6</v>
      </c>
      <c r="Z278">
        <v>0.56519402349234804</v>
      </c>
    </row>
    <row r="279" spans="1:26" s="56" customFormat="1" x14ac:dyDescent="0.2">
      <c r="A279" s="167">
        <v>10815</v>
      </c>
      <c r="B279" s="167" t="s">
        <v>87</v>
      </c>
      <c r="C279" s="167" t="s">
        <v>79</v>
      </c>
      <c r="D279" s="172">
        <v>44183</v>
      </c>
      <c r="E279" s="170"/>
      <c r="F279" s="192">
        <v>1.10995</v>
      </c>
      <c r="G279" s="192">
        <v>10.349080000000001</v>
      </c>
      <c r="H279" t="s">
        <v>391</v>
      </c>
      <c r="I279">
        <v>1.0103080079112571E-2</v>
      </c>
      <c r="J279">
        <v>5.1127836793396755</v>
      </c>
      <c r="K279">
        <v>7.1495562550176932E-3</v>
      </c>
      <c r="L279">
        <v>2.3601621528592177E-2</v>
      </c>
      <c r="M279">
        <v>2.7309222357236602</v>
      </c>
      <c r="N279">
        <v>5.5633400760486923E-2</v>
      </c>
      <c r="O279">
        <v>2.0904875533075717</v>
      </c>
      <c r="P279">
        <v>5.1752518480175107</v>
      </c>
      <c r="Q279">
        <v>7.5468516095876991E-3</v>
      </c>
      <c r="R279">
        <v>0.18216057333516011</v>
      </c>
      <c r="S279">
        <v>5.4734529119949083E-5</v>
      </c>
      <c r="T279">
        <v>0.18216057333515956</v>
      </c>
      <c r="U279">
        <v>1.3248073283973747</v>
      </c>
      <c r="V279">
        <v>0.70638018805253056</v>
      </c>
      <c r="W279">
        <v>0.19143860388233219</v>
      </c>
      <c r="X279">
        <v>3.1553467029873472</v>
      </c>
      <c r="Y279">
        <v>0.25279392213052188</v>
      </c>
      <c r="Z279">
        <v>2.9732246886465767</v>
      </c>
    </row>
    <row r="280" spans="1:26" s="56" customFormat="1" x14ac:dyDescent="0.2">
      <c r="A280" s="56">
        <v>10855</v>
      </c>
      <c r="B280" s="56" t="s">
        <v>398</v>
      </c>
      <c r="C280" s="56" t="s">
        <v>250</v>
      </c>
      <c r="D280" s="140"/>
      <c r="E280" s="107">
        <v>7.5</v>
      </c>
      <c r="F280" s="70">
        <v>0.16855000000000001</v>
      </c>
      <c r="G280" s="70">
        <v>9.9750000000000227E-2</v>
      </c>
      <c r="H280" t="s">
        <v>392</v>
      </c>
      <c r="I280">
        <v>1.0050318211891346E-2</v>
      </c>
      <c r="J280">
        <v>0.29855931106067951</v>
      </c>
      <c r="K280">
        <v>7.1441598361159687E-3</v>
      </c>
      <c r="L280">
        <v>1.2278492660047291E-2</v>
      </c>
      <c r="M280">
        <v>0.27430499470816017</v>
      </c>
      <c r="N280">
        <v>1.1587956887843736E-2</v>
      </c>
      <c r="O280">
        <v>0.18296112161548755</v>
      </c>
      <c r="P280">
        <v>0.33820751230981677</v>
      </c>
      <c r="Q280">
        <v>6.6998007289231377E-3</v>
      </c>
      <c r="R280">
        <v>0.13819372825194357</v>
      </c>
      <c r="S280">
        <v>4.859118173586744E-5</v>
      </c>
      <c r="T280">
        <v>0.13819372825194376</v>
      </c>
      <c r="U280">
        <v>1.3100501292239658E-3</v>
      </c>
      <c r="V280">
        <v>4.6629066629306859</v>
      </c>
      <c r="W280">
        <v>7.0979944635508026E-3</v>
      </c>
      <c r="X280">
        <v>0.17085566460227672</v>
      </c>
      <c r="Y280">
        <v>9.3083571886582825E-6</v>
      </c>
      <c r="Z280">
        <v>4.7066048127345637</v>
      </c>
    </row>
    <row r="281" spans="1:26" s="56" customFormat="1" x14ac:dyDescent="0.2">
      <c r="A281" s="167">
        <v>10815</v>
      </c>
      <c r="B281" s="167" t="s">
        <v>87</v>
      </c>
      <c r="C281" s="167" t="s">
        <v>79</v>
      </c>
      <c r="D281" s="172">
        <v>44183</v>
      </c>
      <c r="E281" s="170"/>
      <c r="F281" s="192">
        <v>1.10995</v>
      </c>
      <c r="G281" s="192">
        <v>10.349080000000001</v>
      </c>
      <c r="H281" t="s">
        <v>393</v>
      </c>
      <c r="I281">
        <v>9.5970732013155088E-3</v>
      </c>
      <c r="J281">
        <v>5.1807982533349719</v>
      </c>
      <c r="K281">
        <v>7.1519067258400803E-3</v>
      </c>
      <c r="L281">
        <v>2.9524195930623054E-2</v>
      </c>
      <c r="M281">
        <v>2.7324189231334719</v>
      </c>
      <c r="N281">
        <v>7.0356621805371292E-2</v>
      </c>
      <c r="O281">
        <v>2.1611712966241901</v>
      </c>
      <c r="P281">
        <v>5.4908962532141139</v>
      </c>
      <c r="Q281">
        <v>7.4619284037015189E-3</v>
      </c>
      <c r="R281">
        <v>0.17955045724443219</v>
      </c>
      <c r="S281">
        <v>5.4118612453503527E-5</v>
      </c>
      <c r="T281">
        <v>0.17955045724443189</v>
      </c>
      <c r="U281">
        <v>1.3182644017938063</v>
      </c>
      <c r="V281">
        <v>0.6833498208381229</v>
      </c>
      <c r="W281">
        <v>0.18576860634712139</v>
      </c>
      <c r="X281">
        <v>3.2949138679269794</v>
      </c>
      <c r="Y281">
        <v>0.24444499676679074</v>
      </c>
      <c r="Z281">
        <v>3.0824257487095523</v>
      </c>
    </row>
    <row r="282" spans="1:26" s="56" customFormat="1" x14ac:dyDescent="0.2">
      <c r="A282" s="56">
        <v>10856</v>
      </c>
      <c r="B282" s="56" t="s">
        <v>399</v>
      </c>
      <c r="C282" s="56" t="s">
        <v>250</v>
      </c>
      <c r="D282" s="140"/>
      <c r="E282" s="107">
        <v>133</v>
      </c>
      <c r="F282" s="70">
        <v>0.18367</v>
      </c>
      <c r="G282" s="70">
        <v>9.9190000000000111E-2</v>
      </c>
      <c r="H282" t="s">
        <v>394</v>
      </c>
      <c r="I282">
        <v>1.0042343797548444E-2</v>
      </c>
      <c r="J282">
        <v>0.55706439741607838</v>
      </c>
      <c r="K282">
        <v>7.1455699617678104E-3</v>
      </c>
      <c r="L282">
        <v>1.6454604849824098E-2</v>
      </c>
      <c r="M282">
        <v>0.40196848003568281</v>
      </c>
      <c r="N282">
        <v>1.3200239420744152E-2</v>
      </c>
      <c r="O282">
        <v>0.25187054588012042</v>
      </c>
      <c r="P282">
        <v>0.54365855385861594</v>
      </c>
      <c r="Q282">
        <v>6.2958226070958965E-3</v>
      </c>
      <c r="R282">
        <v>0.13828641168668987</v>
      </c>
      <c r="S282">
        <v>4.5661277529869192E-5</v>
      </c>
      <c r="T282">
        <v>0.13828641168668937</v>
      </c>
      <c r="U282">
        <v>1.1441277408652455E-2</v>
      </c>
      <c r="V282">
        <v>1.4664135481494149</v>
      </c>
      <c r="W282">
        <v>1.2735675602136597E-3</v>
      </c>
      <c r="X282">
        <v>0.18181764560407332</v>
      </c>
      <c r="Y282">
        <v>1.4611786730445509E-5</v>
      </c>
      <c r="Z282">
        <v>1.3807300380075476</v>
      </c>
    </row>
    <row r="283" spans="1:26" s="56" customFormat="1" x14ac:dyDescent="0.2">
      <c r="A283" s="167">
        <v>10815</v>
      </c>
      <c r="B283" s="167" t="s">
        <v>87</v>
      </c>
      <c r="C283" s="167" t="s">
        <v>79</v>
      </c>
      <c r="D283" s="172">
        <v>44183</v>
      </c>
      <c r="E283" s="170"/>
      <c r="F283" s="192">
        <v>1.10995</v>
      </c>
      <c r="G283" s="192">
        <v>10.349080000000001</v>
      </c>
      <c r="H283" t="s">
        <v>393</v>
      </c>
      <c r="I283">
        <v>9.5970732013155088E-3</v>
      </c>
      <c r="J283">
        <v>5.1807982533349719</v>
      </c>
      <c r="K283">
        <v>7.1519067258400803E-3</v>
      </c>
      <c r="L283">
        <v>2.9524195930623054E-2</v>
      </c>
      <c r="M283">
        <v>2.7324189231334719</v>
      </c>
      <c r="N283">
        <v>7.0356621805371292E-2</v>
      </c>
      <c r="O283">
        <v>2.1611712966241901</v>
      </c>
      <c r="P283">
        <v>5.4908962532141139</v>
      </c>
      <c r="Q283">
        <v>7.4619284037015189E-3</v>
      </c>
      <c r="R283">
        <v>0.17955045724443219</v>
      </c>
      <c r="S283">
        <v>5.4118612453503527E-5</v>
      </c>
      <c r="T283">
        <v>0.17955045724443189</v>
      </c>
      <c r="U283">
        <v>1.3182644017938063</v>
      </c>
      <c r="V283">
        <v>0.6833498208381229</v>
      </c>
      <c r="W283">
        <v>0.18576860634712139</v>
      </c>
      <c r="X283">
        <v>3.2949138679269794</v>
      </c>
      <c r="Y283">
        <v>0.24444499676679074</v>
      </c>
      <c r="Z283">
        <v>3.0824257487095523</v>
      </c>
    </row>
    <row r="284" spans="1:26" s="56" customFormat="1" x14ac:dyDescent="0.2">
      <c r="D284" s="140"/>
      <c r="E284" s="107"/>
      <c r="F284" s="70"/>
      <c r="G284" s="70"/>
      <c r="H284" s="70"/>
      <c r="I284" s="70"/>
      <c r="J284" s="72"/>
      <c r="K284" s="70"/>
      <c r="L284" s="106"/>
      <c r="M284" s="106"/>
      <c r="N284" s="106"/>
      <c r="O284" s="70"/>
      <c r="P284" s="72"/>
      <c r="Q284" s="71"/>
      <c r="R284" s="132"/>
      <c r="S284" s="175"/>
      <c r="U284" s="70"/>
      <c r="V284" s="72"/>
      <c r="W284" s="70"/>
      <c r="X284" s="72"/>
      <c r="Y284" s="71"/>
      <c r="Z284" s="72"/>
    </row>
    <row r="285" spans="1:26" s="56" customFormat="1" x14ac:dyDescent="0.2">
      <c r="A285" s="167">
        <v>10815</v>
      </c>
      <c r="B285" s="167" t="s">
        <v>87</v>
      </c>
      <c r="C285" s="167" t="s">
        <v>79</v>
      </c>
      <c r="D285" s="172">
        <v>44186</v>
      </c>
      <c r="E285" s="170"/>
      <c r="F285" s="192">
        <v>1.10995</v>
      </c>
      <c r="G285" s="192">
        <v>10.349080000000001</v>
      </c>
      <c r="H285" t="s">
        <v>385</v>
      </c>
      <c r="I285">
        <v>9.1723740049535173E-3</v>
      </c>
      <c r="J285">
        <v>5.1102809425343763</v>
      </c>
      <c r="K285">
        <v>7.1625548333958929E-3</v>
      </c>
      <c r="L285">
        <v>1.7903286309081397E-2</v>
      </c>
      <c r="M285">
        <v>2.7300922477623359</v>
      </c>
      <c r="N285">
        <v>5.346897035356929E-2</v>
      </c>
      <c r="O285">
        <v>2.2438969073165036</v>
      </c>
      <c r="P285">
        <v>5.1572431245157171</v>
      </c>
      <c r="Q285">
        <v>7.4778752398747279E-3</v>
      </c>
      <c r="R285">
        <v>0.12832104231626196</v>
      </c>
      <c r="S285">
        <v>5.4234268970160708E-5</v>
      </c>
      <c r="T285">
        <v>0.12832104231626201</v>
      </c>
      <c r="U285">
        <v>1.3203614062225215</v>
      </c>
      <c r="V285">
        <v>0.53708225083606309</v>
      </c>
      <c r="W285">
        <v>0.19201323665498321</v>
      </c>
      <c r="X285">
        <v>2.0173420811705132</v>
      </c>
      <c r="Y285">
        <v>0.25209889364308302</v>
      </c>
      <c r="Z285">
        <v>1.8558304958592762</v>
      </c>
    </row>
    <row r="286" spans="1:26" s="56" customFormat="1" x14ac:dyDescent="0.2">
      <c r="A286" s="56">
        <v>10857</v>
      </c>
      <c r="B286" s="56" t="s">
        <v>400</v>
      </c>
      <c r="C286" s="56" t="s">
        <v>250</v>
      </c>
      <c r="D286" s="140">
        <v>44186</v>
      </c>
      <c r="E286" s="107">
        <v>4</v>
      </c>
      <c r="F286" s="70">
        <v>0.1578</v>
      </c>
      <c r="G286" s="70">
        <v>0.10246000000000066</v>
      </c>
      <c r="H286" t="s">
        <v>405</v>
      </c>
      <c r="I286">
        <v>1.0072254099412183E-2</v>
      </c>
      <c r="J286">
        <v>0.21410962885547052</v>
      </c>
      <c r="K286">
        <v>7.1548153258883616E-3</v>
      </c>
      <c r="L286">
        <v>6.5728573423838215E-3</v>
      </c>
      <c r="M286">
        <v>0.39425580694990719</v>
      </c>
      <c r="N286">
        <v>6.2319398025300569E-3</v>
      </c>
      <c r="O286">
        <v>0.25689750017620283</v>
      </c>
      <c r="P286">
        <v>0.24188048589002201</v>
      </c>
      <c r="Q286">
        <v>6.5636355439233655E-3</v>
      </c>
      <c r="R286">
        <v>9.507341941934265E-2</v>
      </c>
      <c r="S286">
        <v>4.7603625908742795E-5</v>
      </c>
      <c r="T286">
        <v>9.5073419419342706E-2</v>
      </c>
      <c r="U286">
        <v>3.2991754890863534E-2</v>
      </c>
      <c r="V286">
        <v>0.59212913077130647</v>
      </c>
      <c r="W286">
        <v>1.1112131593432558E-4</v>
      </c>
      <c r="X286">
        <v>0.12329567178876639</v>
      </c>
      <c r="Y286">
        <v>3.6713886150563887E-6</v>
      </c>
      <c r="Z286">
        <v>0.59381396093101491</v>
      </c>
    </row>
    <row r="287" spans="1:26" s="56" customFormat="1" x14ac:dyDescent="0.2">
      <c r="A287" s="167">
        <v>10815</v>
      </c>
      <c r="B287" s="167" t="s">
        <v>87</v>
      </c>
      <c r="C287" s="167" t="s">
        <v>79</v>
      </c>
      <c r="D287" s="172">
        <v>44186</v>
      </c>
      <c r="E287" s="170"/>
      <c r="F287" s="192">
        <v>1.10995</v>
      </c>
      <c r="G287" s="192">
        <v>10.349080000000001</v>
      </c>
      <c r="H287" t="s">
        <v>387</v>
      </c>
      <c r="I287">
        <v>9.9746142281277768E-3</v>
      </c>
      <c r="J287">
        <v>3.5585327417715495</v>
      </c>
      <c r="K287">
        <v>7.1554152358230729E-3</v>
      </c>
      <c r="L287">
        <v>1.4564028900180456E-2</v>
      </c>
      <c r="M287">
        <v>2.7324996595756907</v>
      </c>
      <c r="N287">
        <v>5.0785162939674798E-2</v>
      </c>
      <c r="O287">
        <v>2.0743970867989785</v>
      </c>
      <c r="P287">
        <v>3.8901404129215389</v>
      </c>
      <c r="Q287">
        <v>7.5347733647306526E-3</v>
      </c>
      <c r="R287">
        <v>0.12317901180445225</v>
      </c>
      <c r="S287">
        <v>5.4646930068179493E-5</v>
      </c>
      <c r="T287">
        <v>0.12317901180445147</v>
      </c>
      <c r="U287">
        <v>1.3219032084385844</v>
      </c>
      <c r="V287">
        <v>0.56565247035595378</v>
      </c>
      <c r="W287">
        <v>0.20145493148190377</v>
      </c>
      <c r="X287">
        <v>2.4208764453296778</v>
      </c>
      <c r="Y287">
        <v>0.26553535686668506</v>
      </c>
      <c r="Z287">
        <v>2.402194147365651</v>
      </c>
    </row>
    <row r="288" spans="1:26" s="56" customFormat="1" x14ac:dyDescent="0.2">
      <c r="A288" s="56">
        <v>10858</v>
      </c>
      <c r="B288" s="56" t="s">
        <v>401</v>
      </c>
      <c r="C288" s="56" t="s">
        <v>250</v>
      </c>
      <c r="D288" s="140">
        <v>44186</v>
      </c>
      <c r="E288" s="107">
        <v>280</v>
      </c>
      <c r="F288" s="70">
        <v>0.17038</v>
      </c>
      <c r="G288" s="70">
        <v>0.10015999999999892</v>
      </c>
      <c r="H288" t="s">
        <v>406</v>
      </c>
      <c r="I288">
        <v>1.0077469906987511E-2</v>
      </c>
      <c r="J288">
        <v>0.49289031536765204</v>
      </c>
      <c r="K288">
        <v>7.1432299496858405E-3</v>
      </c>
      <c r="L288">
        <v>3.5206283790587094E-2</v>
      </c>
      <c r="M288">
        <v>0.12787019356677204</v>
      </c>
      <c r="N288">
        <v>2.4226543076198263E-2</v>
      </c>
      <c r="O288">
        <v>9.9019507759073158E-2</v>
      </c>
      <c r="P288">
        <v>0.56465246752436349</v>
      </c>
      <c r="Q288">
        <v>7.7956012284552565E-3</v>
      </c>
      <c r="R288">
        <v>0.19077725171630122</v>
      </c>
      <c r="S288">
        <v>5.6538618290085335E-5</v>
      </c>
      <c r="T288">
        <v>0.19077725171630164</v>
      </c>
      <c r="U288">
        <v>8.0678390314785579E-3</v>
      </c>
      <c r="V288">
        <v>1.5356053379368761</v>
      </c>
      <c r="W288">
        <v>1.7041765958542184E-3</v>
      </c>
      <c r="X288">
        <v>0.21308861941925192</v>
      </c>
      <c r="Y288">
        <v>1.3667655043640728E-5</v>
      </c>
      <c r="Z288">
        <v>1.6770218944597208</v>
      </c>
    </row>
    <row r="289" spans="1:26" s="56" customFormat="1" x14ac:dyDescent="0.2">
      <c r="A289" s="167">
        <v>10815</v>
      </c>
      <c r="B289" s="167" t="s">
        <v>87</v>
      </c>
      <c r="C289" s="167" t="s">
        <v>79</v>
      </c>
      <c r="D289" s="172">
        <v>44186</v>
      </c>
      <c r="E289" s="170"/>
      <c r="F289" s="192">
        <v>1.10995</v>
      </c>
      <c r="G289" s="192">
        <v>10.349080000000001</v>
      </c>
      <c r="H289" t="s">
        <v>389</v>
      </c>
      <c r="I289">
        <v>9.2915741494669669E-3</v>
      </c>
      <c r="J289">
        <v>4.9111545543422208</v>
      </c>
      <c r="K289">
        <v>7.1470303007675831E-3</v>
      </c>
      <c r="L289">
        <v>1.6116250085427716E-2</v>
      </c>
      <c r="M289">
        <v>2.7312359912649624</v>
      </c>
      <c r="N289">
        <v>4.5355523871830672E-2</v>
      </c>
      <c r="O289">
        <v>2.2235779801926121</v>
      </c>
      <c r="P289">
        <v>5.1143808452663322</v>
      </c>
      <c r="Q289">
        <v>7.5916144920919453E-3</v>
      </c>
      <c r="R289">
        <v>0.15576147888547073</v>
      </c>
      <c r="S289">
        <v>5.5059177784407898E-5</v>
      </c>
      <c r="T289">
        <v>0.15576147888546943</v>
      </c>
      <c r="U289">
        <v>1.3216255780570458</v>
      </c>
      <c r="V289">
        <v>0.46846739177564695</v>
      </c>
      <c r="W289">
        <v>0.19844831839337165</v>
      </c>
      <c r="X289">
        <v>2.6777659767296189</v>
      </c>
      <c r="Y289">
        <v>0.26162643647732481</v>
      </c>
      <c r="Z289">
        <v>2.6323622897597914</v>
      </c>
    </row>
    <row r="290" spans="1:26" s="56" customFormat="1" x14ac:dyDescent="0.2">
      <c r="A290" s="56">
        <v>10859</v>
      </c>
      <c r="B290" s="56" t="s">
        <v>402</v>
      </c>
      <c r="C290" s="56" t="s">
        <v>250</v>
      </c>
      <c r="D290" s="140">
        <v>44186</v>
      </c>
      <c r="E290" s="107">
        <v>8.5</v>
      </c>
      <c r="F290" s="70">
        <v>0.16159999999999999</v>
      </c>
      <c r="G290" s="70">
        <v>0.10266999999999982</v>
      </c>
      <c r="H290" t="s">
        <v>407</v>
      </c>
      <c r="I290">
        <v>1.0037224232394729E-2</v>
      </c>
      <c r="J290">
        <v>0.19103170744602643</v>
      </c>
      <c r="K290">
        <v>7.1498857643336631E-3</v>
      </c>
      <c r="L290">
        <v>1.4893028698791458E-2</v>
      </c>
      <c r="M290">
        <v>0.16860111769326566</v>
      </c>
      <c r="N290">
        <v>1.1419263498940733E-2</v>
      </c>
      <c r="O290">
        <v>0.14815318359970858</v>
      </c>
      <c r="P290">
        <v>0.27807672899417363</v>
      </c>
      <c r="Q290">
        <v>8.8224327783771126E-3</v>
      </c>
      <c r="R290">
        <v>0.15183648968502286</v>
      </c>
      <c r="S290">
        <v>6.3985848509780983E-5</v>
      </c>
      <c r="T290">
        <v>0.15183648968502267</v>
      </c>
      <c r="U290">
        <v>5.07891175148436E-2</v>
      </c>
      <c r="V290">
        <v>0.53446111112198813</v>
      </c>
      <c r="W290">
        <v>5.1118193913375931E-5</v>
      </c>
      <c r="X290">
        <v>0.19762388151037297</v>
      </c>
      <c r="Y290">
        <v>2.5954853651062922E-6</v>
      </c>
      <c r="Z290">
        <v>0.46379688949048026</v>
      </c>
    </row>
    <row r="291" spans="1:26" s="56" customFormat="1" x14ac:dyDescent="0.2">
      <c r="A291" s="167">
        <v>10815</v>
      </c>
      <c r="B291" s="167" t="s">
        <v>87</v>
      </c>
      <c r="C291" s="167" t="s">
        <v>79</v>
      </c>
      <c r="D291" s="172">
        <v>44186</v>
      </c>
      <c r="E291" s="170"/>
      <c r="F291" s="192">
        <v>1.10995</v>
      </c>
      <c r="G291" s="192">
        <v>10.349080000000001</v>
      </c>
      <c r="H291" t="s">
        <v>391</v>
      </c>
      <c r="I291">
        <v>9.8348972555529612E-3</v>
      </c>
      <c r="J291">
        <v>4.551170492488799</v>
      </c>
      <c r="K291">
        <v>7.1467540772233353E-3</v>
      </c>
      <c r="L291">
        <v>1.7467650393310968E-2</v>
      </c>
      <c r="M291">
        <v>2.7312911542291287</v>
      </c>
      <c r="N291">
        <v>4.3058056903351752E-2</v>
      </c>
      <c r="O291">
        <v>2.1251385544451393</v>
      </c>
      <c r="P291">
        <v>4.4399625816376345</v>
      </c>
      <c r="Q291">
        <v>7.5814041234493592E-3</v>
      </c>
      <c r="R291">
        <v>0.15574108748025275</v>
      </c>
      <c r="S291">
        <v>5.4985125749373421E-5</v>
      </c>
      <c r="T291">
        <v>0.15574108748025253</v>
      </c>
      <c r="U291">
        <v>1.3222122314260092</v>
      </c>
      <c r="V291">
        <v>0.49928033142336281</v>
      </c>
      <c r="W291">
        <v>0.9365375626972684</v>
      </c>
      <c r="X291">
        <v>16.734031998333059</v>
      </c>
      <c r="Y291">
        <v>1.2300629788586523</v>
      </c>
      <c r="Z291">
        <v>16.507996173636005</v>
      </c>
    </row>
    <row r="292" spans="1:26" s="56" customFormat="1" x14ac:dyDescent="0.2">
      <c r="A292" s="56">
        <v>10860</v>
      </c>
      <c r="B292" s="56" t="s">
        <v>403</v>
      </c>
      <c r="C292" s="56" t="s">
        <v>250</v>
      </c>
      <c r="D292" s="140">
        <v>44186</v>
      </c>
      <c r="E292" s="107">
        <v>131.5</v>
      </c>
      <c r="F292" s="70">
        <v>0.12148</v>
      </c>
      <c r="G292" s="70">
        <v>0.10243000000000002</v>
      </c>
      <c r="H292" t="s">
        <v>408</v>
      </c>
      <c r="I292">
        <v>1.0019472081504645E-2</v>
      </c>
      <c r="J292">
        <v>0.36964354891559115</v>
      </c>
      <c r="K292">
        <v>7.1381194254301695E-3</v>
      </c>
      <c r="L292">
        <v>3.0904261162781794E-2</v>
      </c>
      <c r="M292">
        <v>0.15921076531494421</v>
      </c>
      <c r="N292">
        <v>2.0213872627690831E-2</v>
      </c>
      <c r="O292">
        <v>0.11482825136891271</v>
      </c>
      <c r="P292">
        <v>0.41818516809633693</v>
      </c>
      <c r="Q292">
        <v>7.2119966217766215E-3</v>
      </c>
      <c r="R292">
        <v>0.17248296478643974</v>
      </c>
      <c r="S292">
        <v>5.2305949491058356E-5</v>
      </c>
      <c r="T292">
        <v>0.17248296478643974</v>
      </c>
      <c r="U292">
        <v>5.1139949165939372E-3</v>
      </c>
      <c r="V292">
        <v>2.0301854484697337</v>
      </c>
      <c r="W292">
        <v>4.5231581647142954E-3</v>
      </c>
      <c r="X292">
        <v>0.28355828235081493</v>
      </c>
      <c r="Y292">
        <v>2.3142185659986028E-5</v>
      </c>
      <c r="Z292">
        <v>2.0483803512761156</v>
      </c>
    </row>
    <row r="293" spans="1:26" s="56" customFormat="1" x14ac:dyDescent="0.2">
      <c r="A293" s="167">
        <v>10815</v>
      </c>
      <c r="B293" s="167" t="s">
        <v>87</v>
      </c>
      <c r="C293" s="167" t="s">
        <v>79</v>
      </c>
      <c r="D293" s="172">
        <v>44186</v>
      </c>
      <c r="E293" s="170"/>
      <c r="F293" s="192">
        <v>1.10995</v>
      </c>
      <c r="G293" s="192">
        <v>10.349080000000001</v>
      </c>
      <c r="H293" t="s">
        <v>393</v>
      </c>
      <c r="I293">
        <v>9.6053230141333445E-3</v>
      </c>
      <c r="J293">
        <v>4.4166336887895907</v>
      </c>
      <c r="K293">
        <v>7.1412214321580391E-3</v>
      </c>
      <c r="L293">
        <v>1.600741350734336E-2</v>
      </c>
      <c r="M293">
        <v>2.7305769193760896</v>
      </c>
      <c r="N293">
        <v>5.2069410545881552E-2</v>
      </c>
      <c r="O293">
        <v>2.190714235573898</v>
      </c>
      <c r="P293">
        <v>4.8553614847673527</v>
      </c>
      <c r="Q293">
        <v>7.6200786046843483E-3</v>
      </c>
      <c r="R293">
        <v>0.14552876433937678</v>
      </c>
      <c r="S293">
        <v>5.5265617486704828E-5</v>
      </c>
      <c r="T293">
        <v>0.1455287643393777</v>
      </c>
      <c r="U293">
        <v>1.3229858165535635</v>
      </c>
      <c r="V293">
        <v>0.51914563214176046</v>
      </c>
      <c r="W293">
        <v>0.22383603900123153</v>
      </c>
      <c r="X293">
        <v>2.4048462633115082</v>
      </c>
      <c r="Y293">
        <v>0.29664973468878969</v>
      </c>
      <c r="Z293">
        <v>2.433888781864439</v>
      </c>
    </row>
    <row r="294" spans="1:26" s="56" customFormat="1" x14ac:dyDescent="0.2">
      <c r="A294" s="56">
        <v>10861</v>
      </c>
      <c r="B294" s="56" t="s">
        <v>404</v>
      </c>
      <c r="C294" s="56" t="s">
        <v>250</v>
      </c>
      <c r="D294" s="140">
        <v>44186</v>
      </c>
      <c r="E294" s="107">
        <v>11.5</v>
      </c>
      <c r="F294" s="70">
        <v>0.17505999999999999</v>
      </c>
      <c r="G294" s="70">
        <v>0.10239999999999938</v>
      </c>
      <c r="H294" t="s">
        <v>409</v>
      </c>
      <c r="I294">
        <v>1.0016330415412516E-2</v>
      </c>
      <c r="J294">
        <v>0.32101284430380761</v>
      </c>
      <c r="K294">
        <v>7.1380111049958155E-3</v>
      </c>
      <c r="L294">
        <v>1.7549555284861931E-2</v>
      </c>
      <c r="M294">
        <v>0.20622076383915874</v>
      </c>
      <c r="N294">
        <v>1.2458236802164417E-2</v>
      </c>
      <c r="O294">
        <v>0.14456719008977706</v>
      </c>
      <c r="P294">
        <v>0.38161520135368249</v>
      </c>
      <c r="Q294">
        <v>7.0266115042545802E-3</v>
      </c>
      <c r="R294">
        <v>0.18207566923025673</v>
      </c>
      <c r="S294">
        <v>5.0961419660827677E-5</v>
      </c>
      <c r="T294">
        <v>0.18207566923025736</v>
      </c>
      <c r="U294">
        <v>4.1655982966208203E-3</v>
      </c>
      <c r="V294">
        <v>2.1640636835554306</v>
      </c>
      <c r="W294">
        <v>2.4501649919908618E-3</v>
      </c>
      <c r="X294">
        <v>0.1913182614196505</v>
      </c>
      <c r="Y294">
        <v>1.0216212681266196E-5</v>
      </c>
      <c r="Z294">
        <v>2.1660935551579938</v>
      </c>
    </row>
    <row r="295" spans="1:26" s="56" customFormat="1" x14ac:dyDescent="0.2">
      <c r="A295" s="167">
        <v>10815</v>
      </c>
      <c r="B295" s="167" t="s">
        <v>87</v>
      </c>
      <c r="C295" s="167" t="s">
        <v>79</v>
      </c>
      <c r="D295" s="172">
        <v>44186</v>
      </c>
      <c r="E295" s="170"/>
      <c r="F295" s="192">
        <v>1.10995</v>
      </c>
      <c r="G295" s="192">
        <v>10.349080000000001</v>
      </c>
      <c r="H295" t="s">
        <v>410</v>
      </c>
      <c r="I295">
        <v>9.8454472856163763E-3</v>
      </c>
      <c r="J295">
        <v>3.3694635251315925</v>
      </c>
      <c r="K295">
        <v>7.1385474078218616E-3</v>
      </c>
      <c r="L295">
        <v>2.261514604330371E-2</v>
      </c>
      <c r="M295">
        <v>2.7314563805674918</v>
      </c>
      <c r="N295">
        <v>5.4767376061038105E-2</v>
      </c>
      <c r="O295">
        <v>2.1195373313443029</v>
      </c>
      <c r="P295">
        <v>3.5358096221341127</v>
      </c>
      <c r="Q295">
        <v>7.6140533307250619E-3</v>
      </c>
      <c r="R295">
        <v>0.13314142067072807</v>
      </c>
      <c r="S295">
        <v>5.5221918398655816E-5</v>
      </c>
      <c r="T295">
        <v>0.13314142067072898</v>
      </c>
      <c r="U295">
        <v>1.3278337170527683</v>
      </c>
      <c r="V295">
        <v>0.59879397781950483</v>
      </c>
      <c r="W295">
        <v>0.18969550061241378</v>
      </c>
      <c r="X295">
        <v>1.9625117551855933</v>
      </c>
      <c r="Y295">
        <v>0.25182376021793618</v>
      </c>
      <c r="Z295">
        <v>1.7936382394163544</v>
      </c>
    </row>
    <row r="296" spans="1:26" s="56" customFormat="1" x14ac:dyDescent="0.2">
      <c r="D296" s="140"/>
      <c r="E296" s="107"/>
      <c r="F296" s="70"/>
      <c r="G296" s="70"/>
      <c r="H296" s="70"/>
      <c r="I296" s="70"/>
      <c r="J296" s="72"/>
      <c r="K296" s="70"/>
      <c r="L296" s="106"/>
      <c r="M296" s="106"/>
      <c r="N296" s="106"/>
      <c r="O296" s="70"/>
      <c r="P296" s="72"/>
      <c r="Q296" s="71"/>
      <c r="R296" s="132"/>
      <c r="S296" s="175"/>
      <c r="U296" s="70"/>
      <c r="V296" s="72"/>
      <c r="W296" s="70"/>
      <c r="X296" s="72"/>
      <c r="Y296" s="71"/>
      <c r="Z296" s="72"/>
    </row>
    <row r="297" spans="1:26" s="56" customFormat="1" x14ac:dyDescent="0.2">
      <c r="A297" s="167">
        <v>10815</v>
      </c>
      <c r="B297" s="167" t="s">
        <v>87</v>
      </c>
      <c r="C297" s="167" t="s">
        <v>79</v>
      </c>
      <c r="D297" s="172">
        <v>44187</v>
      </c>
      <c r="E297" s="170"/>
      <c r="F297" s="192">
        <v>1.10995</v>
      </c>
      <c r="G297" s="192">
        <v>10.349080000000001</v>
      </c>
      <c r="H297" t="s">
        <v>385</v>
      </c>
      <c r="I297">
        <v>9.9940431431767198E-3</v>
      </c>
      <c r="J297">
        <v>4.3477781142874807</v>
      </c>
      <c r="K297">
        <v>7.1543631445603242E-3</v>
      </c>
      <c r="L297">
        <v>1.5741840783783621E-2</v>
      </c>
      <c r="M297">
        <v>2.7323189520900377</v>
      </c>
      <c r="N297">
        <v>4.6471940618517379E-2</v>
      </c>
      <c r="O297">
        <v>2.0816177905027518</v>
      </c>
      <c r="P297">
        <v>4.4171977557101059</v>
      </c>
      <c r="Q297">
        <v>7.5422017677825191E-3</v>
      </c>
      <c r="R297">
        <v>0.15313159897706513</v>
      </c>
      <c r="S297">
        <v>5.4700805533630584E-5</v>
      </c>
      <c r="T297">
        <v>0.15313159897706563</v>
      </c>
      <c r="U297">
        <v>1.3229997702858669</v>
      </c>
      <c r="V297">
        <v>0.51827553913361346</v>
      </c>
      <c r="W297">
        <v>0.1789702683653695</v>
      </c>
      <c r="X297">
        <v>2.1633195481773395</v>
      </c>
      <c r="Y297">
        <v>0.23594857641400449</v>
      </c>
      <c r="Z297">
        <v>2.1679371102982259</v>
      </c>
    </row>
    <row r="298" spans="1:26" s="56" customFormat="1" x14ac:dyDescent="0.2">
      <c r="A298" s="56">
        <v>10852</v>
      </c>
      <c r="B298" s="56" t="s">
        <v>418</v>
      </c>
      <c r="C298" s="56" t="s">
        <v>250</v>
      </c>
      <c r="D298" s="140">
        <v>44187</v>
      </c>
      <c r="E298" s="107">
        <v>160</v>
      </c>
      <c r="F298" s="70">
        <v>8.9829999999999993E-2</v>
      </c>
      <c r="G298" s="70">
        <v>9.9569999999999936E-2</v>
      </c>
      <c r="H298" t="s">
        <v>411</v>
      </c>
      <c r="I298">
        <v>1.0045208028690657E-2</v>
      </c>
      <c r="J298">
        <v>0.2292315104762391</v>
      </c>
      <c r="K298">
        <v>7.1514674866060201E-3</v>
      </c>
      <c r="L298">
        <v>2.1381669434552466E-2</v>
      </c>
      <c r="M298">
        <v>0.14664317493072007</v>
      </c>
      <c r="N298">
        <v>1.5360928462427936E-2</v>
      </c>
      <c r="O298">
        <v>0.12295345867073379</v>
      </c>
      <c r="P298">
        <v>0.25815169106349217</v>
      </c>
      <c r="Q298">
        <v>8.4178315971576365E-3</v>
      </c>
      <c r="R298">
        <v>0.16540859311006167</v>
      </c>
      <c r="S298">
        <v>6.1051425483987204E-5</v>
      </c>
      <c r="T298">
        <v>0.16540859311006118</v>
      </c>
      <c r="U298">
        <v>4.6356497281899472E-2</v>
      </c>
      <c r="V298">
        <v>0.53446408318452854</v>
      </c>
      <c r="W298">
        <v>5.9518309910656838E-5</v>
      </c>
      <c r="X298">
        <v>0.16222976765740041</v>
      </c>
      <c r="Y298">
        <v>2.7571831612179944E-6</v>
      </c>
      <c r="Z298">
        <v>0.48723194923624275</v>
      </c>
    </row>
    <row r="299" spans="1:26" s="56" customFormat="1" x14ac:dyDescent="0.2">
      <c r="A299" s="167">
        <v>10815</v>
      </c>
      <c r="B299" s="167" t="s">
        <v>87</v>
      </c>
      <c r="C299" s="167" t="s">
        <v>79</v>
      </c>
      <c r="D299" s="172">
        <v>44187</v>
      </c>
      <c r="E299" s="170"/>
      <c r="F299" s="192">
        <v>1.10995</v>
      </c>
      <c r="G299" s="192">
        <v>10.349080000000001</v>
      </c>
      <c r="H299" t="s">
        <v>387</v>
      </c>
      <c r="I299">
        <v>1.0615342207815728E-2</v>
      </c>
      <c r="J299">
        <v>3.8049298993228273</v>
      </c>
      <c r="K299">
        <v>7.1536902889621137E-3</v>
      </c>
      <c r="L299">
        <v>1.9607546423561453E-2</v>
      </c>
      <c r="M299">
        <v>2.7315369204065392</v>
      </c>
      <c r="N299">
        <v>4.5635094921783567E-2</v>
      </c>
      <c r="O299">
        <v>1.9534146284789633</v>
      </c>
      <c r="P299">
        <v>4.1023442259403575</v>
      </c>
      <c r="Q299">
        <v>7.5427258796478252E-3</v>
      </c>
      <c r="R299">
        <v>0.14596414293396587</v>
      </c>
      <c r="S299">
        <v>5.470460672353568E-5</v>
      </c>
      <c r="T299">
        <v>0.14596414293396462</v>
      </c>
      <c r="U299">
        <v>1.3240025851168138</v>
      </c>
      <c r="V299">
        <v>0.55041710943280076</v>
      </c>
      <c r="W299">
        <v>0.23422898129628067</v>
      </c>
      <c r="X299">
        <v>3.3601217508037462</v>
      </c>
      <c r="Y299">
        <v>0.31142553121289673</v>
      </c>
      <c r="Z299">
        <v>3.4664471411292133</v>
      </c>
    </row>
    <row r="300" spans="1:26" s="56" customFormat="1" x14ac:dyDescent="0.2">
      <c r="A300" s="56">
        <v>10853</v>
      </c>
      <c r="B300" s="56" t="s">
        <v>419</v>
      </c>
      <c r="C300" s="56" t="s">
        <v>250</v>
      </c>
      <c r="D300" s="140">
        <v>44187</v>
      </c>
      <c r="E300" s="107">
        <v>7</v>
      </c>
      <c r="F300" s="70">
        <v>0.10251</v>
      </c>
      <c r="G300" s="70">
        <v>0.10035000000000061</v>
      </c>
      <c r="H300" t="s">
        <v>412</v>
      </c>
      <c r="I300">
        <v>1.0040677869055837E-2</v>
      </c>
      <c r="J300">
        <v>0.29599652053790404</v>
      </c>
      <c r="K300">
        <v>7.1438141046615191E-3</v>
      </c>
      <c r="L300">
        <v>2.6604598077462776E-2</v>
      </c>
      <c r="M300">
        <v>0.12322792874346365</v>
      </c>
      <c r="N300">
        <v>1.8327889032994836E-2</v>
      </c>
      <c r="O300">
        <v>8.7337852926385712E-2</v>
      </c>
      <c r="P300">
        <v>0.33340329301042559</v>
      </c>
      <c r="Q300">
        <v>7.1148992745756548E-3</v>
      </c>
      <c r="R300">
        <v>0.20222582989169566</v>
      </c>
      <c r="S300">
        <v>5.160173827123139E-5</v>
      </c>
      <c r="T300">
        <v>0.2022258298916948</v>
      </c>
      <c r="U300">
        <v>7.6557523543640347E-3</v>
      </c>
      <c r="V300">
        <v>1.268312921819611</v>
      </c>
      <c r="W300">
        <v>1.0247061047740048E-3</v>
      </c>
      <c r="X300">
        <v>0.13579889754531002</v>
      </c>
      <c r="Y300">
        <v>7.8538751040671212E-6</v>
      </c>
      <c r="Z300">
        <v>1.2833318723247005</v>
      </c>
    </row>
    <row r="301" spans="1:26" s="56" customFormat="1" x14ac:dyDescent="0.2">
      <c r="A301" s="167">
        <v>10815</v>
      </c>
      <c r="B301" s="167" t="s">
        <v>87</v>
      </c>
      <c r="C301" s="167" t="s">
        <v>79</v>
      </c>
      <c r="D301" s="172">
        <v>44187</v>
      </c>
      <c r="E301" s="170"/>
      <c r="F301" s="192">
        <v>1.10995</v>
      </c>
      <c r="G301" s="192">
        <v>10.349080000000001</v>
      </c>
      <c r="H301" t="s">
        <v>389</v>
      </c>
      <c r="I301">
        <v>9.4186760280052396E-3</v>
      </c>
      <c r="J301">
        <v>6.9714648475979173</v>
      </c>
      <c r="K301">
        <v>7.1498650277245961E-3</v>
      </c>
      <c r="L301">
        <v>2.0048927489802051E-2</v>
      </c>
      <c r="M301">
        <v>2.7314264267261232</v>
      </c>
      <c r="N301">
        <v>4.9037643650935041E-2</v>
      </c>
      <c r="O301">
        <v>2.1752331227658446</v>
      </c>
      <c r="P301">
        <v>6.9284757614791426</v>
      </c>
      <c r="Q301">
        <v>7.5709080995765999E-3</v>
      </c>
      <c r="R301">
        <v>0.16704273514323084</v>
      </c>
      <c r="S301">
        <v>5.4909001962392189E-5</v>
      </c>
      <c r="T301">
        <v>0.16704273514322995</v>
      </c>
      <c r="U301">
        <v>1.3281329898961183</v>
      </c>
      <c r="V301">
        <v>0.63195485841205412</v>
      </c>
      <c r="W301">
        <v>0.19279518560759631</v>
      </c>
      <c r="X301">
        <v>2.0391206045458405</v>
      </c>
      <c r="Y301">
        <v>0.25567308513972214</v>
      </c>
      <c r="Z301">
        <v>2.0856289673934705</v>
      </c>
    </row>
    <row r="302" spans="1:26" s="56" customFormat="1" x14ac:dyDescent="0.2">
      <c r="A302" s="56">
        <v>10862</v>
      </c>
      <c r="B302" s="56" t="s">
        <v>420</v>
      </c>
      <c r="C302" s="56" t="s">
        <v>250</v>
      </c>
      <c r="D302" s="140">
        <v>44187</v>
      </c>
      <c r="E302" s="107">
        <v>230</v>
      </c>
      <c r="F302" s="70">
        <v>0.11325</v>
      </c>
      <c r="G302" s="70">
        <v>0.10111000000000026</v>
      </c>
      <c r="H302" t="s">
        <v>413</v>
      </c>
      <c r="I302">
        <v>1.0089384894800862E-2</v>
      </c>
      <c r="J302">
        <v>0.40108192690282995</v>
      </c>
      <c r="K302">
        <v>7.1421408733358055E-3</v>
      </c>
      <c r="L302">
        <v>2.358610559084031E-2</v>
      </c>
      <c r="M302">
        <v>0.12641551662600264</v>
      </c>
      <c r="N302">
        <v>1.7700426448993677E-2</v>
      </c>
      <c r="O302">
        <v>9.1928093789292509E-2</v>
      </c>
      <c r="P302">
        <v>0.43170629861121479</v>
      </c>
      <c r="Q302">
        <v>7.333983735598998E-3</v>
      </c>
      <c r="R302">
        <v>0.19692692739585516</v>
      </c>
      <c r="S302">
        <v>5.3190677001174925E-5</v>
      </c>
      <c r="T302">
        <v>0.19692692739585466</v>
      </c>
      <c r="U302">
        <v>9.8650442991511465E-3</v>
      </c>
      <c r="V302">
        <v>1.5490278108585049</v>
      </c>
      <c r="W302">
        <v>4.6480015016075571E-4</v>
      </c>
      <c r="X302">
        <v>0.20384307862293033</v>
      </c>
      <c r="Y302">
        <v>4.591071616806618E-6</v>
      </c>
      <c r="Z302">
        <v>1.5400390910259183</v>
      </c>
    </row>
    <row r="303" spans="1:26" s="56" customFormat="1" x14ac:dyDescent="0.2">
      <c r="A303" s="167">
        <v>10815</v>
      </c>
      <c r="B303" s="167" t="s">
        <v>87</v>
      </c>
      <c r="C303" s="167" t="s">
        <v>79</v>
      </c>
      <c r="D303" s="172">
        <v>44187</v>
      </c>
      <c r="E303" s="170"/>
      <c r="F303" s="192">
        <v>1.10995</v>
      </c>
      <c r="G303" s="192">
        <v>10.349080000000001</v>
      </c>
      <c r="H303" t="s">
        <v>391</v>
      </c>
      <c r="I303">
        <v>9.9895421846960212E-3</v>
      </c>
      <c r="J303">
        <v>5.6700379041308997</v>
      </c>
      <c r="K303">
        <v>7.1498528962019433E-3</v>
      </c>
      <c r="L303">
        <v>1.4631286713515348E-2</v>
      </c>
      <c r="M303">
        <v>2.7315825407580796</v>
      </c>
      <c r="N303">
        <v>6.5699348433910232E-2</v>
      </c>
      <c r="O303">
        <v>2.0439327390504678</v>
      </c>
      <c r="P303">
        <v>5.4046860262121816</v>
      </c>
      <c r="Q303">
        <v>7.5730542064466905E-3</v>
      </c>
      <c r="R303">
        <v>0.22484177378042175</v>
      </c>
      <c r="S303">
        <v>5.4924566883375444E-5</v>
      </c>
      <c r="T303">
        <v>0.22484177378042217</v>
      </c>
      <c r="U303">
        <v>1.3251052851833491</v>
      </c>
      <c r="V303">
        <v>0.61566665726499625</v>
      </c>
      <c r="W303">
        <v>0.18257364032075904</v>
      </c>
      <c r="X303">
        <v>2.2609985087292461</v>
      </c>
      <c r="Y303">
        <v>0.2401971518849047</v>
      </c>
      <c r="Z303">
        <v>2.0917872083267026</v>
      </c>
    </row>
    <row r="304" spans="1:26" s="56" customFormat="1" x14ac:dyDescent="0.2">
      <c r="A304" s="56">
        <v>10863</v>
      </c>
      <c r="B304" s="56" t="s">
        <v>421</v>
      </c>
      <c r="C304" s="56" t="s">
        <v>250</v>
      </c>
      <c r="D304" s="140">
        <v>44187</v>
      </c>
      <c r="E304" s="107">
        <v>5.5</v>
      </c>
      <c r="F304" s="70">
        <v>0.1694</v>
      </c>
      <c r="G304" s="70">
        <v>9.9809999999999996E-2</v>
      </c>
      <c r="H304" t="s">
        <v>414</v>
      </c>
      <c r="I304">
        <v>1.0081121005911563E-2</v>
      </c>
      <c r="J304">
        <v>0.31602733773171737</v>
      </c>
      <c r="K304">
        <v>7.1412748890737855E-3</v>
      </c>
      <c r="L304">
        <v>9.6898796655108844E-3</v>
      </c>
      <c r="M304">
        <v>0.45837176606302138</v>
      </c>
      <c r="N304">
        <v>8.1668810566096432E-3</v>
      </c>
      <c r="O304">
        <v>0.33152293590701448</v>
      </c>
      <c r="P304">
        <v>0.34852777975337135</v>
      </c>
      <c r="Q304">
        <v>7.302764436726188E-3</v>
      </c>
      <c r="R304">
        <v>8.6301128466197211E-2</v>
      </c>
      <c r="S304">
        <v>5.2964254949747901E-5</v>
      </c>
      <c r="T304">
        <v>8.6301128466198015E-2</v>
      </c>
      <c r="U304">
        <v>7.1907819904491299E-2</v>
      </c>
      <c r="V304">
        <v>0.53381242649196248</v>
      </c>
      <c r="W304">
        <v>4.9088838202364818E-5</v>
      </c>
      <c r="X304">
        <v>0.22172039504894342</v>
      </c>
      <c r="Y304">
        <v>3.5305853173778717E-6</v>
      </c>
      <c r="Z304">
        <v>0.50198621464976489</v>
      </c>
    </row>
    <row r="305" spans="1:26" s="56" customFormat="1" x14ac:dyDescent="0.2">
      <c r="A305" s="167">
        <v>10815</v>
      </c>
      <c r="B305" s="167" t="s">
        <v>87</v>
      </c>
      <c r="C305" s="167" t="s">
        <v>79</v>
      </c>
      <c r="D305" s="172">
        <v>44187</v>
      </c>
      <c r="E305" s="170"/>
      <c r="F305" s="192">
        <v>1.10995</v>
      </c>
      <c r="G305" s="192">
        <v>10.349080000000001</v>
      </c>
      <c r="H305" t="s">
        <v>393</v>
      </c>
      <c r="I305">
        <v>9.7014896125100555E-3</v>
      </c>
      <c r="J305">
        <v>8.9930289663227558</v>
      </c>
      <c r="K305">
        <v>7.1468108326768051E-3</v>
      </c>
      <c r="L305">
        <v>2.7026836022899264E-2</v>
      </c>
      <c r="M305">
        <v>2.7283118364763435</v>
      </c>
      <c r="N305">
        <v>7.2628017510327519E-2</v>
      </c>
      <c r="O305">
        <v>2.2282563154078501</v>
      </c>
      <c r="P305">
        <v>8.7701109382893652</v>
      </c>
      <c r="Q305">
        <v>7.6043236100576334E-3</v>
      </c>
      <c r="R305">
        <v>0.27232921757765743</v>
      </c>
      <c r="S305">
        <v>5.5151352325974081E-5</v>
      </c>
      <c r="T305">
        <v>0.27232921757765788</v>
      </c>
      <c r="U305">
        <v>1.3235945742663848</v>
      </c>
      <c r="V305">
        <v>0.83378899551709573</v>
      </c>
      <c r="W305">
        <v>0.50712988451959717</v>
      </c>
      <c r="X305">
        <v>20.140875850533018</v>
      </c>
      <c r="Y305">
        <v>0.67222481532319789</v>
      </c>
      <c r="Z305">
        <v>19.97147019200505</v>
      </c>
    </row>
    <row r="306" spans="1:26" s="56" customFormat="1" x14ac:dyDescent="0.2">
      <c r="A306" s="56">
        <v>10864</v>
      </c>
      <c r="B306" s="56" t="s">
        <v>422</v>
      </c>
      <c r="C306" s="56" t="s">
        <v>250</v>
      </c>
      <c r="D306" s="140">
        <v>44187</v>
      </c>
      <c r="E306" s="107">
        <v>294.5</v>
      </c>
      <c r="F306" s="70">
        <v>8.5620000000000002E-2</v>
      </c>
      <c r="G306" s="70">
        <v>0.10221</v>
      </c>
      <c r="H306" t="s">
        <v>415</v>
      </c>
      <c r="I306">
        <v>1.0050693121910748E-2</v>
      </c>
      <c r="J306">
        <v>0.30132713970724656</v>
      </c>
      <c r="K306">
        <v>7.141872763508003E-3</v>
      </c>
      <c r="L306">
        <v>2.2823083740543978E-2</v>
      </c>
      <c r="M306">
        <v>0.12512154845218446</v>
      </c>
      <c r="N306">
        <v>1.4033205700991728E-2</v>
      </c>
      <c r="O306">
        <v>9.3382171062058067E-2</v>
      </c>
      <c r="P306">
        <v>0.35180875730167249</v>
      </c>
      <c r="Q306">
        <v>7.5035871102325184E-3</v>
      </c>
      <c r="R306">
        <v>0.18637532426741074</v>
      </c>
      <c r="S306">
        <v>5.4420747675405018E-5</v>
      </c>
      <c r="T306">
        <v>0.18637532426740974</v>
      </c>
      <c r="U306">
        <v>1.3750051079600143E-2</v>
      </c>
      <c r="V306">
        <v>0.91362389709153369</v>
      </c>
      <c r="W306">
        <v>5.4919558096566559E-4</v>
      </c>
      <c r="X306">
        <v>0.19464412831376093</v>
      </c>
      <c r="Y306">
        <v>7.559910658695368E-6</v>
      </c>
      <c r="Z306">
        <v>0.92306383502364886</v>
      </c>
    </row>
    <row r="307" spans="1:26" s="56" customFormat="1" x14ac:dyDescent="0.2">
      <c r="A307" s="167">
        <v>10815</v>
      </c>
      <c r="B307" s="167" t="s">
        <v>87</v>
      </c>
      <c r="C307" s="167" t="s">
        <v>79</v>
      </c>
      <c r="D307" s="172">
        <v>44187</v>
      </c>
      <c r="E307" s="170"/>
      <c r="F307" s="192">
        <v>1.10995</v>
      </c>
      <c r="G307" s="192">
        <v>10.349080000000001</v>
      </c>
      <c r="H307" t="s">
        <v>410</v>
      </c>
      <c r="I307">
        <v>1.0414991669886934E-2</v>
      </c>
      <c r="J307">
        <v>7.1490739139905255</v>
      </c>
      <c r="K307">
        <v>7.1470475835485143E-3</v>
      </c>
      <c r="L307">
        <v>3.212122251230401E-2</v>
      </c>
      <c r="M307">
        <v>2.7339359712268072</v>
      </c>
      <c r="N307">
        <v>8.6306990502806977E-2</v>
      </c>
      <c r="O307">
        <v>2.0672836857130754</v>
      </c>
      <c r="P307">
        <v>7.9656520630592569</v>
      </c>
      <c r="Q307">
        <v>7.5739685809080365E-3</v>
      </c>
      <c r="R307">
        <v>0.22221883175791105</v>
      </c>
      <c r="S307">
        <v>5.4931198503840501E-5</v>
      </c>
      <c r="T307">
        <v>0.22221883175791141</v>
      </c>
      <c r="U307">
        <v>1.3178288149250481</v>
      </c>
      <c r="V307">
        <v>0.79199120942662382</v>
      </c>
      <c r="W307">
        <v>0.1932760261473844</v>
      </c>
      <c r="X307">
        <v>3.2770004218496682</v>
      </c>
      <c r="Y307">
        <v>0.25242649044233018</v>
      </c>
      <c r="Z307">
        <v>3.7271521034124184</v>
      </c>
    </row>
    <row r="308" spans="1:26" s="56" customFormat="1" x14ac:dyDescent="0.2">
      <c r="A308" s="56">
        <v>10865</v>
      </c>
      <c r="B308" s="56" t="s">
        <v>423</v>
      </c>
      <c r="C308" s="56" t="s">
        <v>250</v>
      </c>
      <c r="D308" s="140">
        <v>44187</v>
      </c>
      <c r="E308" s="107">
        <v>7</v>
      </c>
      <c r="F308" s="70">
        <v>9.9430000000000004E-2</v>
      </c>
      <c r="G308" s="70">
        <v>0.10127</v>
      </c>
      <c r="H308" t="s">
        <v>416</v>
      </c>
      <c r="I308">
        <v>1.0066894269944374E-2</v>
      </c>
      <c r="J308">
        <v>0.37431222312550333</v>
      </c>
      <c r="K308">
        <v>7.141659403772877E-3</v>
      </c>
      <c r="L308">
        <v>2.4865079489667402E-2</v>
      </c>
      <c r="M308">
        <v>0.1555358863258636</v>
      </c>
      <c r="N308">
        <v>1.9506085931082152E-2</v>
      </c>
      <c r="O308">
        <v>0.10520967863621153</v>
      </c>
      <c r="P308">
        <v>0.43286326507651179</v>
      </c>
      <c r="Q308">
        <v>6.8024430307184417E-3</v>
      </c>
      <c r="R308">
        <v>0.16395084259388887</v>
      </c>
      <c r="S308">
        <v>4.9335608464679237E-5</v>
      </c>
      <c r="T308">
        <v>0.16395084259388884</v>
      </c>
      <c r="U308">
        <v>1.880596881467019E-3</v>
      </c>
      <c r="V308">
        <v>2.6782296410034343</v>
      </c>
      <c r="W308">
        <v>1.7007371112940579E-3</v>
      </c>
      <c r="X308">
        <v>0.16042188490473727</v>
      </c>
      <c r="Y308">
        <v>3.2107892594037924E-6</v>
      </c>
      <c r="Z308">
        <v>2.727507708763155</v>
      </c>
    </row>
    <row r="309" spans="1:26" s="56" customFormat="1" x14ac:dyDescent="0.2">
      <c r="A309" s="167">
        <v>10815</v>
      </c>
      <c r="B309" s="167" t="s">
        <v>87</v>
      </c>
      <c r="C309" s="167" t="s">
        <v>79</v>
      </c>
      <c r="D309" s="172">
        <v>44187</v>
      </c>
      <c r="E309" s="170"/>
      <c r="F309" s="192">
        <v>1.10995</v>
      </c>
      <c r="G309" s="192">
        <v>10.349080000000001</v>
      </c>
      <c r="H309" t="s">
        <v>417</v>
      </c>
      <c r="I309">
        <v>9.9348793613861959E-3</v>
      </c>
      <c r="J309">
        <v>8.2334793815242513</v>
      </c>
      <c r="K309">
        <v>7.14404338367547E-3</v>
      </c>
      <c r="L309">
        <v>3.0269643278291691E-2</v>
      </c>
      <c r="M309">
        <v>2.7304157829916194</v>
      </c>
      <c r="N309">
        <v>7.7050093106838469E-2</v>
      </c>
      <c r="O309">
        <v>2.0761996901662769</v>
      </c>
      <c r="P309">
        <v>7.9083767141718369</v>
      </c>
      <c r="Q309">
        <v>7.5919636714914789E-3</v>
      </c>
      <c r="R309">
        <v>0.26223596444608799</v>
      </c>
      <c r="S309">
        <v>5.5061710253707756E-5</v>
      </c>
      <c r="T309">
        <v>0.26223596444608732</v>
      </c>
      <c r="U309">
        <v>1.329619590134971</v>
      </c>
      <c r="V309">
        <v>0.92297457757408563</v>
      </c>
      <c r="W309">
        <v>0.17694005082384645</v>
      </c>
      <c r="X309">
        <v>3.9417322671051163</v>
      </c>
      <c r="Y309">
        <v>0.23704112127227475</v>
      </c>
      <c r="Z309">
        <v>4.4729824905091924</v>
      </c>
    </row>
    <row r="310" spans="1:26" s="56" customFormat="1" x14ac:dyDescent="0.2">
      <c r="D310" s="140"/>
      <c r="E310" s="107"/>
      <c r="F310" s="70"/>
      <c r="G310" s="70"/>
      <c r="H310" s="70"/>
      <c r="I310" s="70"/>
      <c r="J310" s="72"/>
      <c r="K310" s="70"/>
      <c r="L310" s="106"/>
      <c r="M310" s="106"/>
      <c r="N310" s="106"/>
      <c r="O310" s="70"/>
      <c r="P310" s="72"/>
      <c r="Q310" s="71"/>
      <c r="R310" s="132"/>
      <c r="S310" s="175"/>
      <c r="U310" s="70"/>
      <c r="V310" s="72"/>
      <c r="W310" s="70"/>
      <c r="X310" s="72"/>
      <c r="Y310" s="71"/>
      <c r="Z310" s="72"/>
    </row>
    <row r="311" spans="1:26" s="56" customFormat="1" x14ac:dyDescent="0.2">
      <c r="D311" s="140"/>
      <c r="E311" s="107"/>
      <c r="G311" s="70"/>
      <c r="H311" s="70"/>
      <c r="I311" s="70"/>
      <c r="J311" s="72"/>
      <c r="K311" s="70"/>
      <c r="L311" s="106"/>
      <c r="M311" s="106"/>
      <c r="N311" s="106"/>
      <c r="O311" s="70"/>
      <c r="P311" s="72"/>
      <c r="Q311" s="71"/>
      <c r="R311" s="132"/>
      <c r="S311" s="175"/>
      <c r="U311" s="70"/>
      <c r="V311" s="72"/>
      <c r="W311" s="70"/>
      <c r="X311" s="72"/>
      <c r="Y311" s="71"/>
      <c r="Z311" s="72"/>
    </row>
    <row r="312" spans="1:26" s="56" customFormat="1" x14ac:dyDescent="0.2">
      <c r="D312" s="140"/>
      <c r="E312" s="107"/>
      <c r="F312" s="70"/>
      <c r="G312" s="70"/>
      <c r="H312" s="70"/>
      <c r="I312" s="70"/>
      <c r="J312" s="72"/>
      <c r="K312" s="70"/>
      <c r="L312" s="106"/>
      <c r="M312" s="106"/>
      <c r="N312" s="106"/>
      <c r="O312" s="70"/>
      <c r="P312" s="72"/>
      <c r="Q312" s="71"/>
      <c r="R312" s="132"/>
      <c r="S312" s="175"/>
      <c r="U312" s="70"/>
      <c r="V312" s="72"/>
      <c r="W312" s="70"/>
      <c r="X312" s="72"/>
      <c r="Y312" s="71"/>
      <c r="Z312" s="72"/>
    </row>
    <row r="313" spans="1:26" s="56" customFormat="1" x14ac:dyDescent="0.2">
      <c r="D313" s="140"/>
      <c r="E313" s="107"/>
      <c r="G313" s="70"/>
      <c r="H313" s="70"/>
      <c r="I313" s="70"/>
      <c r="J313" s="72"/>
      <c r="K313" s="70"/>
      <c r="L313" s="106"/>
      <c r="M313" s="106"/>
      <c r="N313" s="106"/>
      <c r="O313" s="70"/>
      <c r="P313" s="72"/>
      <c r="Q313" s="71"/>
      <c r="R313" s="132"/>
      <c r="S313" s="175"/>
      <c r="U313" s="70"/>
      <c r="V313" s="72"/>
      <c r="W313" s="70"/>
      <c r="X313" s="72"/>
      <c r="Y313" s="71"/>
      <c r="Z313" s="72"/>
    </row>
    <row r="314" spans="1:26" s="56" customFormat="1" x14ac:dyDescent="0.2">
      <c r="D314" s="140"/>
      <c r="E314" s="107"/>
      <c r="F314" s="70"/>
      <c r="G314" s="70"/>
      <c r="H314" s="70"/>
      <c r="I314" s="70"/>
      <c r="J314" s="72"/>
      <c r="K314" s="70"/>
      <c r="L314" s="106"/>
      <c r="M314" s="106"/>
      <c r="N314" s="106"/>
      <c r="O314" s="70"/>
      <c r="P314" s="72"/>
      <c r="Q314" s="71"/>
      <c r="R314" s="132"/>
      <c r="S314" s="175"/>
      <c r="U314" s="70"/>
      <c r="V314" s="72"/>
      <c r="W314" s="70"/>
      <c r="X314" s="72"/>
      <c r="Y314" s="71"/>
      <c r="Z314" s="72"/>
    </row>
    <row r="315" spans="1:26" s="56" customFormat="1" x14ac:dyDescent="0.2">
      <c r="D315" s="140"/>
      <c r="E315" s="107"/>
      <c r="G315" s="70"/>
      <c r="H315" s="70"/>
      <c r="I315" s="70"/>
      <c r="J315" s="72"/>
      <c r="K315" s="70"/>
      <c r="L315" s="106"/>
      <c r="M315" s="106"/>
      <c r="N315" s="106"/>
      <c r="O315" s="70"/>
      <c r="P315" s="72"/>
      <c r="Q315" s="71"/>
      <c r="R315" s="132"/>
      <c r="S315" s="175"/>
      <c r="U315" s="70"/>
      <c r="V315" s="72"/>
      <c r="W315" s="70"/>
      <c r="X315" s="72"/>
      <c r="Y315" s="71"/>
      <c r="Z315" s="72"/>
    </row>
    <row r="316" spans="1:26" s="56" customFormat="1" x14ac:dyDescent="0.2">
      <c r="D316" s="140"/>
      <c r="E316" s="107"/>
      <c r="F316" s="70"/>
      <c r="G316" s="70"/>
      <c r="H316" s="70"/>
      <c r="I316" s="70"/>
      <c r="J316" s="72"/>
      <c r="K316" s="70"/>
      <c r="L316" s="106"/>
      <c r="M316" s="106"/>
      <c r="N316" s="106"/>
      <c r="O316" s="70"/>
      <c r="P316" s="72"/>
      <c r="Q316" s="71"/>
      <c r="R316" s="132"/>
      <c r="S316" s="175"/>
      <c r="U316" s="70"/>
      <c r="V316" s="72"/>
      <c r="W316" s="70"/>
      <c r="X316" s="72"/>
      <c r="Y316" s="71"/>
      <c r="Z316" s="72"/>
    </row>
    <row r="317" spans="1:26" s="56" customFormat="1" x14ac:dyDescent="0.2">
      <c r="D317" s="140"/>
      <c r="E317" s="107"/>
      <c r="G317" s="70"/>
      <c r="H317" s="70"/>
      <c r="I317" s="70"/>
      <c r="J317" s="72"/>
      <c r="K317" s="70"/>
      <c r="L317" s="106"/>
      <c r="M317" s="106"/>
      <c r="N317" s="106"/>
      <c r="O317" s="70"/>
      <c r="P317" s="72"/>
      <c r="Q317" s="71"/>
      <c r="R317" s="132"/>
      <c r="S317" s="175"/>
      <c r="U317" s="70"/>
      <c r="V317" s="72"/>
      <c r="W317" s="70"/>
      <c r="X317" s="72"/>
      <c r="Y317" s="71"/>
      <c r="Z317" s="72"/>
    </row>
    <row r="318" spans="1:26" s="56" customFormat="1" x14ac:dyDescent="0.2">
      <c r="D318" s="140"/>
      <c r="E318" s="107"/>
      <c r="F318" s="70"/>
      <c r="G318" s="70"/>
      <c r="H318" s="70"/>
      <c r="I318" s="70"/>
      <c r="J318" s="72"/>
      <c r="K318" s="70"/>
      <c r="L318" s="106"/>
      <c r="M318" s="106"/>
      <c r="N318" s="106"/>
      <c r="O318" s="70"/>
      <c r="P318" s="72"/>
      <c r="Q318" s="71"/>
      <c r="R318" s="132"/>
      <c r="S318" s="175"/>
      <c r="U318" s="70"/>
      <c r="V318" s="72"/>
      <c r="W318" s="70"/>
      <c r="X318" s="72"/>
      <c r="Y318" s="71"/>
      <c r="Z318" s="72"/>
    </row>
    <row r="319" spans="1:26" s="56" customFormat="1" x14ac:dyDescent="0.2">
      <c r="D319" s="140"/>
      <c r="E319" s="107"/>
      <c r="G319" s="70"/>
      <c r="H319" s="70"/>
      <c r="I319" s="70"/>
      <c r="J319" s="72"/>
      <c r="K319" s="70"/>
      <c r="L319" s="106"/>
      <c r="M319" s="106"/>
      <c r="N319" s="106"/>
      <c r="O319" s="70"/>
      <c r="P319" s="72"/>
      <c r="Q319" s="71"/>
      <c r="R319" s="132"/>
      <c r="S319" s="175"/>
      <c r="U319" s="70"/>
      <c r="V319" s="72"/>
      <c r="W319" s="70"/>
      <c r="X319" s="72"/>
      <c r="Y319" s="71"/>
      <c r="Z319" s="72"/>
    </row>
    <row r="320" spans="1:26" s="56" customFormat="1" x14ac:dyDescent="0.2">
      <c r="D320" s="140"/>
      <c r="E320" s="107"/>
      <c r="F320" s="70"/>
      <c r="G320" s="70"/>
      <c r="H320" s="70"/>
      <c r="I320" s="70"/>
      <c r="J320" s="72"/>
      <c r="K320" s="70"/>
      <c r="L320" s="106"/>
      <c r="M320" s="106"/>
      <c r="N320" s="106"/>
      <c r="O320" s="70"/>
      <c r="P320" s="72"/>
      <c r="Q320" s="71"/>
      <c r="R320" s="132"/>
      <c r="S320" s="175"/>
      <c r="U320" s="70"/>
      <c r="V320" s="72"/>
      <c r="W320" s="70"/>
      <c r="X320" s="72"/>
      <c r="Y320" s="71"/>
      <c r="Z320" s="72"/>
    </row>
    <row r="321" spans="4:26" s="56" customFormat="1" x14ac:dyDescent="0.2">
      <c r="D321" s="140"/>
      <c r="E321" s="107"/>
      <c r="F321" s="70"/>
      <c r="G321" s="70"/>
      <c r="H321" s="70"/>
      <c r="I321" s="70"/>
      <c r="J321" s="72"/>
      <c r="K321" s="70"/>
      <c r="L321" s="106"/>
      <c r="M321" s="106"/>
      <c r="N321" s="106"/>
      <c r="O321" s="70"/>
      <c r="P321" s="72"/>
      <c r="Q321" s="71"/>
      <c r="R321" s="132"/>
      <c r="S321" s="175"/>
      <c r="U321" s="70"/>
      <c r="V321" s="72"/>
      <c r="W321" s="70"/>
      <c r="X321" s="72"/>
      <c r="Y321" s="71"/>
      <c r="Z321" s="72"/>
    </row>
    <row r="322" spans="4:26" s="56" customFormat="1" x14ac:dyDescent="0.2">
      <c r="D322" s="140"/>
      <c r="E322" s="107"/>
      <c r="F322" s="70"/>
      <c r="G322" s="70"/>
      <c r="H322" s="70"/>
      <c r="I322" s="70"/>
      <c r="J322" s="72"/>
      <c r="K322" s="70"/>
      <c r="L322" s="106"/>
      <c r="M322" s="106"/>
      <c r="N322" s="106"/>
      <c r="O322" s="70"/>
      <c r="P322" s="72"/>
      <c r="Q322" s="71"/>
      <c r="R322" s="132"/>
      <c r="S322" s="175"/>
      <c r="U322" s="70"/>
      <c r="V322" s="72"/>
      <c r="W322" s="70"/>
      <c r="X322" s="72"/>
      <c r="Y322" s="71"/>
      <c r="Z322" s="72"/>
    </row>
    <row r="323" spans="4:26" s="56" customFormat="1" x14ac:dyDescent="0.2">
      <c r="D323" s="140"/>
      <c r="E323" s="107"/>
      <c r="G323" s="70"/>
      <c r="H323" s="70"/>
      <c r="I323" s="70"/>
      <c r="J323" s="72"/>
      <c r="K323" s="70"/>
      <c r="L323" s="106"/>
      <c r="M323" s="106"/>
      <c r="N323" s="106"/>
      <c r="O323" s="70"/>
      <c r="P323" s="72"/>
      <c r="Q323" s="71"/>
      <c r="R323" s="132"/>
      <c r="S323" s="175"/>
      <c r="U323" s="70"/>
      <c r="V323" s="72"/>
      <c r="W323" s="70"/>
      <c r="X323" s="72"/>
      <c r="Y323" s="71"/>
      <c r="Z323" s="72"/>
    </row>
    <row r="324" spans="4:26" s="56" customFormat="1" x14ac:dyDescent="0.2">
      <c r="D324" s="140"/>
      <c r="E324" s="107"/>
      <c r="F324" s="70"/>
      <c r="G324" s="70"/>
      <c r="H324" s="70"/>
      <c r="I324" s="70"/>
      <c r="J324" s="72"/>
      <c r="K324" s="70"/>
      <c r="L324" s="106"/>
      <c r="M324" s="106"/>
      <c r="N324" s="106"/>
      <c r="O324" s="70"/>
      <c r="P324" s="72"/>
      <c r="Q324" s="71"/>
      <c r="R324" s="132"/>
      <c r="S324" s="175"/>
      <c r="U324" s="70"/>
      <c r="V324" s="72"/>
      <c r="W324" s="70"/>
      <c r="X324" s="72"/>
      <c r="Y324" s="71"/>
      <c r="Z324" s="72"/>
    </row>
    <row r="325" spans="4:26" s="56" customFormat="1" x14ac:dyDescent="0.2">
      <c r="E325" s="107"/>
      <c r="G325" s="70"/>
      <c r="H325" s="70"/>
      <c r="I325" s="70"/>
      <c r="J325" s="72"/>
      <c r="K325" s="70"/>
      <c r="L325" s="106"/>
      <c r="M325" s="106"/>
      <c r="N325" s="106"/>
      <c r="O325" s="70"/>
      <c r="P325" s="72"/>
      <c r="Q325" s="71"/>
      <c r="R325" s="132"/>
      <c r="S325" s="175"/>
      <c r="U325" s="70"/>
      <c r="V325" s="72"/>
      <c r="W325" s="70"/>
      <c r="X325" s="72"/>
      <c r="Y325" s="71"/>
      <c r="Z325" s="72"/>
    </row>
    <row r="326" spans="4:26" s="56" customFormat="1" x14ac:dyDescent="0.2">
      <c r="D326" s="140"/>
      <c r="E326" s="107"/>
      <c r="F326" s="70"/>
      <c r="G326" s="70"/>
      <c r="H326" s="70"/>
      <c r="I326" s="70"/>
      <c r="J326" s="72"/>
      <c r="K326" s="70"/>
      <c r="L326" s="106"/>
      <c r="M326" s="106"/>
      <c r="N326" s="106"/>
      <c r="O326" s="70"/>
      <c r="P326" s="72"/>
      <c r="Q326" s="71"/>
      <c r="R326" s="132"/>
      <c r="S326" s="175"/>
      <c r="U326" s="70"/>
      <c r="V326" s="72"/>
      <c r="W326" s="70"/>
      <c r="X326" s="72"/>
      <c r="Y326" s="71"/>
      <c r="Z326" s="72"/>
    </row>
    <row r="327" spans="4:26" s="56" customFormat="1" x14ac:dyDescent="0.2">
      <c r="D327" s="140"/>
      <c r="E327" s="107"/>
      <c r="G327" s="70"/>
      <c r="H327" s="70"/>
      <c r="I327" s="70"/>
      <c r="J327" s="72"/>
      <c r="K327" s="70"/>
      <c r="L327" s="106"/>
      <c r="M327" s="106"/>
      <c r="N327" s="106"/>
      <c r="O327" s="70"/>
      <c r="P327" s="72"/>
      <c r="Q327" s="71"/>
      <c r="R327" s="132"/>
      <c r="S327" s="175"/>
      <c r="U327" s="70"/>
      <c r="V327" s="72"/>
      <c r="W327" s="70"/>
      <c r="X327" s="72"/>
      <c r="Y327" s="71"/>
      <c r="Z327" s="72"/>
    </row>
    <row r="328" spans="4:26" s="56" customFormat="1" x14ac:dyDescent="0.2">
      <c r="D328" s="140"/>
      <c r="E328" s="107"/>
      <c r="F328" s="70"/>
      <c r="G328" s="70"/>
      <c r="H328" s="70"/>
      <c r="I328" s="70"/>
      <c r="J328" s="72"/>
      <c r="K328" s="70"/>
      <c r="L328" s="106"/>
      <c r="M328" s="106"/>
      <c r="N328" s="106"/>
      <c r="O328" s="70"/>
      <c r="P328" s="72"/>
      <c r="Q328" s="71"/>
      <c r="R328" s="132"/>
      <c r="S328" s="175"/>
      <c r="U328" s="70"/>
      <c r="V328" s="72"/>
      <c r="W328" s="70"/>
      <c r="X328" s="72"/>
      <c r="Y328" s="71"/>
      <c r="Z328" s="72"/>
    </row>
    <row r="329" spans="4:26" s="56" customFormat="1" x14ac:dyDescent="0.2">
      <c r="D329" s="140"/>
      <c r="E329" s="107"/>
      <c r="G329" s="70"/>
      <c r="H329" s="70"/>
      <c r="I329" s="70"/>
      <c r="J329" s="72"/>
      <c r="K329" s="70"/>
      <c r="L329" s="106"/>
      <c r="M329" s="106"/>
      <c r="N329" s="106"/>
      <c r="O329" s="70"/>
      <c r="P329" s="72"/>
      <c r="Q329" s="71"/>
      <c r="R329" s="132"/>
      <c r="S329" s="175"/>
      <c r="U329" s="70"/>
      <c r="V329" s="72"/>
      <c r="W329" s="70"/>
      <c r="X329" s="72"/>
      <c r="Y329" s="71"/>
      <c r="Z329" s="72"/>
    </row>
    <row r="330" spans="4:26" s="56" customFormat="1" x14ac:dyDescent="0.2">
      <c r="D330" s="140"/>
      <c r="E330" s="107"/>
      <c r="F330" s="70"/>
      <c r="G330" s="70"/>
      <c r="H330" s="70"/>
      <c r="I330" s="70"/>
      <c r="J330" s="72"/>
      <c r="K330" s="70"/>
      <c r="L330" s="106"/>
      <c r="M330" s="106"/>
      <c r="N330" s="106"/>
      <c r="O330" s="70"/>
      <c r="P330" s="72"/>
      <c r="Q330" s="71"/>
      <c r="R330" s="132"/>
      <c r="S330" s="175"/>
      <c r="U330" s="70"/>
      <c r="V330" s="72"/>
      <c r="W330" s="70"/>
      <c r="X330" s="72"/>
      <c r="Y330" s="71"/>
      <c r="Z330" s="72"/>
    </row>
    <row r="331" spans="4:26" s="56" customFormat="1" x14ac:dyDescent="0.2">
      <c r="D331" s="140"/>
      <c r="E331" s="107"/>
      <c r="G331" s="70"/>
      <c r="H331" s="70"/>
      <c r="I331" s="70"/>
      <c r="J331" s="72"/>
      <c r="K331" s="70"/>
      <c r="L331" s="106"/>
      <c r="M331" s="106"/>
      <c r="N331" s="106"/>
      <c r="O331" s="70"/>
      <c r="P331" s="72"/>
      <c r="Q331" s="71"/>
      <c r="R331" s="132"/>
      <c r="S331" s="175"/>
      <c r="U331" s="70"/>
      <c r="V331" s="72"/>
      <c r="W331" s="70"/>
      <c r="X331" s="72"/>
      <c r="Y331" s="71"/>
      <c r="Z331" s="72"/>
    </row>
    <row r="332" spans="4:26" s="56" customFormat="1" x14ac:dyDescent="0.2">
      <c r="D332" s="140"/>
      <c r="E332" s="107"/>
      <c r="F332" s="70"/>
      <c r="G332" s="70"/>
      <c r="H332" s="70"/>
      <c r="I332" s="70"/>
      <c r="J332" s="72"/>
      <c r="K332" s="70"/>
      <c r="L332" s="106"/>
      <c r="M332" s="106"/>
      <c r="N332" s="106"/>
      <c r="O332" s="70"/>
      <c r="P332" s="72"/>
      <c r="Q332" s="71"/>
      <c r="R332" s="132"/>
      <c r="S332" s="175"/>
      <c r="U332" s="70"/>
      <c r="V332" s="72"/>
      <c r="W332" s="70"/>
      <c r="X332" s="72"/>
      <c r="Y332" s="71"/>
      <c r="Z332" s="72"/>
    </row>
    <row r="333" spans="4:26" s="56" customFormat="1" x14ac:dyDescent="0.2">
      <c r="D333" s="140"/>
      <c r="E333" s="107"/>
      <c r="G333" s="70"/>
      <c r="H333" s="70"/>
      <c r="I333" s="70"/>
      <c r="J333" s="72"/>
      <c r="K333" s="70"/>
      <c r="L333" s="106"/>
      <c r="M333" s="106"/>
      <c r="N333" s="106"/>
      <c r="O333" s="70"/>
      <c r="P333" s="72"/>
      <c r="Q333" s="71"/>
      <c r="R333" s="132"/>
      <c r="S333" s="175"/>
      <c r="U333" s="70"/>
      <c r="V333" s="72"/>
      <c r="W333" s="70"/>
      <c r="X333" s="72"/>
      <c r="Y333" s="71"/>
      <c r="Z333" s="72"/>
    </row>
    <row r="334" spans="4:26" s="56" customFormat="1" x14ac:dyDescent="0.2">
      <c r="D334" s="140"/>
      <c r="E334" s="107"/>
      <c r="F334" s="70"/>
      <c r="G334" s="70"/>
      <c r="H334" s="70"/>
      <c r="I334" s="70"/>
      <c r="J334" s="72"/>
      <c r="K334" s="70"/>
      <c r="L334" s="106"/>
      <c r="M334" s="106"/>
      <c r="N334" s="106"/>
      <c r="O334" s="70"/>
      <c r="P334" s="72"/>
      <c r="Q334" s="71"/>
      <c r="R334" s="132"/>
      <c r="S334" s="175"/>
      <c r="U334" s="70"/>
      <c r="V334" s="72"/>
      <c r="W334" s="70"/>
      <c r="X334" s="72"/>
      <c r="Y334" s="71"/>
      <c r="Z334" s="72"/>
    </row>
    <row r="335" spans="4:26" s="56" customFormat="1" x14ac:dyDescent="0.2">
      <c r="D335" s="140"/>
      <c r="E335" s="107"/>
      <c r="G335" s="70"/>
      <c r="H335" s="70"/>
      <c r="I335" s="70"/>
      <c r="J335" s="72"/>
      <c r="K335" s="70"/>
      <c r="L335" s="106"/>
      <c r="M335" s="106"/>
      <c r="N335" s="106"/>
      <c r="O335" s="70"/>
      <c r="P335" s="72"/>
      <c r="Q335" s="71"/>
      <c r="R335" s="132"/>
      <c r="S335" s="175"/>
      <c r="U335" s="70"/>
      <c r="V335" s="72"/>
      <c r="W335" s="70"/>
      <c r="X335" s="72"/>
      <c r="Y335" s="71"/>
      <c r="Z335" s="72"/>
    </row>
    <row r="336" spans="4:26" s="56" customFormat="1" x14ac:dyDescent="0.2">
      <c r="D336" s="140"/>
      <c r="E336" s="107"/>
      <c r="F336" s="70"/>
      <c r="G336" s="70"/>
      <c r="H336" s="70"/>
      <c r="I336" s="70"/>
      <c r="J336" s="72"/>
      <c r="K336" s="70"/>
      <c r="L336" s="106"/>
      <c r="M336" s="106"/>
      <c r="N336" s="106"/>
      <c r="O336" s="70"/>
      <c r="P336" s="72"/>
      <c r="Q336" s="71"/>
      <c r="R336" s="132"/>
      <c r="S336" s="175"/>
      <c r="U336" s="70"/>
      <c r="V336" s="72"/>
      <c r="W336" s="70"/>
      <c r="X336" s="72"/>
      <c r="Y336" s="71"/>
      <c r="Z336" s="72"/>
    </row>
    <row r="337" spans="4:26" s="56" customFormat="1" x14ac:dyDescent="0.2">
      <c r="D337" s="140"/>
      <c r="E337" s="107"/>
      <c r="G337" s="70"/>
      <c r="H337" s="70"/>
      <c r="I337" s="70"/>
      <c r="J337" s="72"/>
      <c r="K337" s="70"/>
      <c r="L337" s="106"/>
      <c r="M337" s="106"/>
      <c r="N337" s="106"/>
      <c r="O337" s="70"/>
      <c r="P337" s="72"/>
      <c r="Q337" s="71"/>
      <c r="R337" s="132"/>
      <c r="S337" s="175"/>
      <c r="U337" s="70"/>
      <c r="V337" s="72"/>
      <c r="W337" s="70"/>
      <c r="X337" s="72"/>
      <c r="Y337" s="71"/>
      <c r="Z337" s="72"/>
    </row>
    <row r="338" spans="4:26" s="56" customFormat="1" x14ac:dyDescent="0.2">
      <c r="D338" s="140"/>
      <c r="E338" s="107"/>
      <c r="F338" s="70"/>
      <c r="G338" s="70"/>
      <c r="H338" s="70"/>
      <c r="I338" s="70"/>
      <c r="J338" s="72"/>
      <c r="K338" s="70"/>
      <c r="L338" s="106"/>
      <c r="M338" s="106"/>
      <c r="N338" s="106"/>
      <c r="O338" s="70"/>
      <c r="P338" s="72"/>
      <c r="Q338" s="71"/>
      <c r="R338" s="132"/>
      <c r="S338" s="175"/>
      <c r="U338" s="70"/>
      <c r="V338" s="72"/>
      <c r="W338" s="70"/>
      <c r="X338" s="72"/>
      <c r="Y338" s="71"/>
      <c r="Z338" s="72"/>
    </row>
    <row r="339" spans="4:26" s="56" customFormat="1" x14ac:dyDescent="0.2">
      <c r="D339" s="140"/>
      <c r="E339" s="107"/>
      <c r="G339" s="70"/>
      <c r="H339" s="70"/>
      <c r="I339" s="70"/>
      <c r="J339" s="72"/>
      <c r="K339" s="70"/>
      <c r="L339" s="106"/>
      <c r="M339" s="106"/>
      <c r="N339" s="106"/>
      <c r="O339" s="70"/>
      <c r="P339" s="72"/>
      <c r="Q339" s="71"/>
      <c r="R339" s="132"/>
      <c r="S339" s="175"/>
      <c r="U339" s="70"/>
      <c r="V339" s="72"/>
      <c r="W339" s="70"/>
      <c r="X339" s="72"/>
      <c r="Y339" s="71"/>
      <c r="Z339" s="72"/>
    </row>
    <row r="340" spans="4:26" s="56" customFormat="1" x14ac:dyDescent="0.2">
      <c r="D340" s="140"/>
      <c r="E340" s="107"/>
      <c r="F340" s="70"/>
      <c r="G340" s="70"/>
      <c r="H340" s="70"/>
      <c r="I340" s="70"/>
      <c r="J340" s="72"/>
      <c r="K340" s="70"/>
      <c r="L340" s="106"/>
      <c r="M340" s="106"/>
      <c r="N340" s="106"/>
      <c r="O340" s="70"/>
      <c r="P340" s="72"/>
      <c r="Q340" s="71"/>
      <c r="R340" s="132"/>
      <c r="S340" s="175"/>
      <c r="U340" s="70"/>
      <c r="V340" s="72"/>
      <c r="W340" s="70"/>
      <c r="X340" s="72"/>
      <c r="Y340" s="71"/>
      <c r="Z340" s="72"/>
    </row>
    <row r="341" spans="4:26" s="56" customFormat="1" x14ac:dyDescent="0.2">
      <c r="D341" s="140"/>
      <c r="E341" s="107"/>
      <c r="G341" s="70"/>
      <c r="H341" s="70"/>
      <c r="I341" s="70"/>
      <c r="J341" s="72"/>
      <c r="K341" s="70"/>
      <c r="L341" s="106"/>
      <c r="M341" s="106"/>
      <c r="N341" s="106"/>
      <c r="O341" s="70"/>
      <c r="P341" s="72"/>
      <c r="Q341" s="71"/>
      <c r="R341" s="132"/>
      <c r="S341" s="175"/>
      <c r="U341" s="70"/>
      <c r="V341" s="72"/>
      <c r="W341" s="70"/>
      <c r="X341" s="72"/>
      <c r="Y341" s="71"/>
      <c r="Z341" s="72"/>
    </row>
    <row r="342" spans="4:26" s="56" customFormat="1" x14ac:dyDescent="0.2">
      <c r="D342" s="140"/>
      <c r="E342" s="107"/>
      <c r="F342" s="70"/>
      <c r="G342" s="70"/>
      <c r="H342" s="70"/>
      <c r="I342" s="70"/>
      <c r="J342" s="72"/>
      <c r="K342" s="70"/>
      <c r="L342" s="106"/>
      <c r="M342" s="106"/>
      <c r="N342" s="106"/>
      <c r="O342" s="70"/>
      <c r="P342" s="72"/>
      <c r="Q342" s="71"/>
      <c r="R342" s="132"/>
      <c r="S342" s="175"/>
      <c r="U342" s="70"/>
      <c r="V342" s="72"/>
      <c r="W342" s="70"/>
      <c r="X342" s="72"/>
      <c r="Y342" s="71"/>
      <c r="Z342" s="72"/>
    </row>
    <row r="343" spans="4:26" s="56" customFormat="1" x14ac:dyDescent="0.2">
      <c r="D343" s="140"/>
      <c r="E343" s="107"/>
      <c r="G343" s="70"/>
      <c r="H343" s="70"/>
      <c r="I343" s="70"/>
      <c r="J343" s="72"/>
      <c r="K343" s="70"/>
      <c r="L343" s="106"/>
      <c r="M343" s="106"/>
      <c r="N343" s="106"/>
      <c r="O343" s="70"/>
      <c r="P343" s="72"/>
      <c r="Q343" s="71"/>
      <c r="R343" s="132"/>
      <c r="S343" s="175"/>
      <c r="U343" s="70"/>
      <c r="V343" s="72"/>
      <c r="W343" s="70"/>
      <c r="X343" s="72"/>
      <c r="Y343" s="71"/>
      <c r="Z343" s="72"/>
    </row>
    <row r="344" spans="4:26" s="56" customFormat="1" x14ac:dyDescent="0.2">
      <c r="D344" s="140"/>
      <c r="E344" s="107"/>
      <c r="F344" s="70"/>
      <c r="G344" s="70"/>
      <c r="H344" s="70"/>
      <c r="I344" s="70"/>
      <c r="J344" s="72"/>
      <c r="K344" s="70"/>
      <c r="L344" s="106"/>
      <c r="M344" s="106"/>
      <c r="N344" s="106"/>
      <c r="O344" s="70"/>
      <c r="P344" s="72"/>
      <c r="Q344" s="71"/>
      <c r="R344" s="132"/>
      <c r="S344" s="175"/>
      <c r="U344" s="70"/>
      <c r="V344" s="72"/>
      <c r="W344" s="70"/>
      <c r="X344" s="72"/>
      <c r="Y344" s="71"/>
      <c r="Z344" s="72"/>
    </row>
    <row r="345" spans="4:26" s="56" customFormat="1" x14ac:dyDescent="0.2">
      <c r="D345" s="140"/>
      <c r="E345" s="107"/>
      <c r="G345" s="70"/>
      <c r="H345" s="70"/>
      <c r="I345" s="70"/>
      <c r="J345" s="72"/>
      <c r="K345" s="70"/>
      <c r="L345" s="106"/>
      <c r="M345" s="106"/>
      <c r="N345" s="106"/>
      <c r="O345" s="70"/>
      <c r="P345" s="72"/>
      <c r="Q345" s="71"/>
      <c r="R345" s="132"/>
      <c r="S345" s="175"/>
      <c r="U345" s="70"/>
      <c r="V345" s="72"/>
      <c r="W345" s="70"/>
      <c r="X345" s="72"/>
      <c r="Y345" s="71"/>
      <c r="Z345" s="72"/>
    </row>
    <row r="346" spans="4:26" s="56" customFormat="1" x14ac:dyDescent="0.2">
      <c r="D346" s="140"/>
      <c r="E346" s="107"/>
      <c r="F346" s="70"/>
      <c r="G346" s="70"/>
      <c r="H346" s="70"/>
      <c r="I346" s="70"/>
      <c r="J346" s="72"/>
      <c r="K346" s="70"/>
      <c r="L346" s="106"/>
      <c r="M346" s="106"/>
      <c r="N346" s="106"/>
      <c r="O346" s="70"/>
      <c r="P346" s="72"/>
      <c r="Q346" s="71"/>
      <c r="R346" s="132"/>
      <c r="S346" s="175"/>
      <c r="U346" s="70"/>
      <c r="V346" s="72"/>
      <c r="W346" s="70"/>
      <c r="X346" s="72"/>
      <c r="Y346" s="71"/>
      <c r="Z346" s="72"/>
    </row>
    <row r="347" spans="4:26" s="56" customFormat="1" x14ac:dyDescent="0.2">
      <c r="D347" s="140"/>
      <c r="E347" s="107"/>
      <c r="G347" s="70"/>
      <c r="H347" s="70"/>
      <c r="I347" s="70"/>
      <c r="J347" s="72"/>
      <c r="K347" s="70"/>
      <c r="L347" s="106"/>
      <c r="M347" s="106"/>
      <c r="N347" s="106"/>
      <c r="O347" s="70"/>
      <c r="P347" s="72"/>
      <c r="Q347" s="71"/>
      <c r="R347" s="132"/>
      <c r="S347" s="175"/>
      <c r="U347" s="70"/>
      <c r="V347" s="72"/>
      <c r="W347" s="70"/>
      <c r="X347" s="72"/>
      <c r="Y347" s="71"/>
      <c r="Z347" s="72"/>
    </row>
    <row r="348" spans="4:26" s="56" customFormat="1" x14ac:dyDescent="0.2">
      <c r="D348" s="140"/>
      <c r="E348" s="107"/>
      <c r="F348" s="70"/>
      <c r="G348" s="70"/>
      <c r="H348" s="70"/>
      <c r="I348" s="70"/>
      <c r="J348" s="72"/>
      <c r="K348" s="70"/>
      <c r="L348" s="106"/>
      <c r="M348" s="106"/>
      <c r="N348" s="106"/>
      <c r="O348" s="70"/>
      <c r="P348" s="72"/>
      <c r="Q348" s="71"/>
      <c r="R348" s="132"/>
      <c r="S348" s="175"/>
      <c r="U348" s="70"/>
      <c r="V348" s="72"/>
      <c r="W348" s="70"/>
      <c r="X348" s="72"/>
      <c r="Y348" s="71"/>
      <c r="Z348" s="72"/>
    </row>
    <row r="349" spans="4:26" s="56" customFormat="1" x14ac:dyDescent="0.2">
      <c r="E349" s="107"/>
      <c r="G349" s="70"/>
      <c r="H349" s="70"/>
      <c r="I349" s="70"/>
      <c r="J349" s="72"/>
      <c r="K349" s="70"/>
      <c r="L349" s="106"/>
      <c r="M349" s="106"/>
      <c r="N349" s="106"/>
      <c r="O349" s="70"/>
      <c r="P349" s="72"/>
      <c r="Q349" s="71"/>
      <c r="R349" s="132"/>
      <c r="S349" s="175"/>
      <c r="U349" s="70"/>
      <c r="V349" s="72"/>
      <c r="W349" s="70"/>
      <c r="X349" s="72"/>
      <c r="Y349" s="71"/>
      <c r="Z349" s="72"/>
    </row>
    <row r="350" spans="4:26" s="56" customFormat="1" x14ac:dyDescent="0.2">
      <c r="D350" s="140"/>
      <c r="E350" s="107"/>
      <c r="F350" s="182"/>
      <c r="G350" s="182"/>
      <c r="H350" s="70"/>
      <c r="I350" s="70"/>
      <c r="J350" s="72"/>
      <c r="K350" s="70"/>
      <c r="L350" s="106"/>
      <c r="M350" s="106"/>
      <c r="N350" s="106"/>
      <c r="O350" s="70"/>
      <c r="P350" s="72"/>
      <c r="Q350" s="71"/>
      <c r="R350" s="132"/>
      <c r="S350" s="175"/>
      <c r="U350" s="70"/>
      <c r="V350" s="72"/>
      <c r="W350" s="70"/>
      <c r="X350" s="72"/>
      <c r="Y350" s="71"/>
      <c r="Z350" s="72"/>
    </row>
    <row r="351" spans="4:26" s="56" customFormat="1" x14ac:dyDescent="0.2">
      <c r="E351" s="107"/>
      <c r="G351" s="70"/>
      <c r="H351" s="70"/>
      <c r="I351" s="70"/>
      <c r="J351" s="72"/>
      <c r="K351" s="70"/>
      <c r="L351" s="106"/>
      <c r="M351" s="106"/>
      <c r="N351" s="106"/>
      <c r="O351" s="70"/>
      <c r="P351" s="72"/>
      <c r="Q351" s="71"/>
      <c r="R351" s="132"/>
      <c r="S351" s="175"/>
      <c r="U351" s="70"/>
      <c r="V351" s="72"/>
      <c r="W351" s="70"/>
      <c r="X351" s="72"/>
      <c r="Y351" s="71"/>
      <c r="Z351" s="72"/>
    </row>
    <row r="352" spans="4:26" s="56" customFormat="1" x14ac:dyDescent="0.2">
      <c r="D352" s="140"/>
      <c r="E352" s="107"/>
      <c r="F352" s="182"/>
      <c r="G352" s="182"/>
      <c r="H352" s="70"/>
      <c r="I352" s="70"/>
      <c r="J352" s="72"/>
      <c r="K352" s="70"/>
      <c r="L352" s="106"/>
      <c r="M352" s="106"/>
      <c r="N352" s="106"/>
      <c r="O352" s="70"/>
      <c r="P352" s="72"/>
      <c r="Q352" s="71"/>
      <c r="R352" s="132"/>
      <c r="S352" s="175"/>
      <c r="U352" s="70"/>
      <c r="V352" s="72"/>
      <c r="W352" s="70"/>
      <c r="X352" s="72"/>
      <c r="Y352" s="71"/>
      <c r="Z352" s="72"/>
    </row>
    <row r="353" spans="4:26" s="56" customFormat="1" x14ac:dyDescent="0.2">
      <c r="E353" s="107"/>
      <c r="G353" s="70"/>
      <c r="H353" s="70"/>
      <c r="I353" s="70"/>
      <c r="J353" s="72"/>
      <c r="K353" s="70"/>
      <c r="L353" s="106"/>
      <c r="M353" s="106"/>
      <c r="N353" s="106"/>
      <c r="O353" s="70"/>
      <c r="P353" s="72"/>
      <c r="Q353" s="71"/>
      <c r="R353" s="132"/>
      <c r="S353" s="175"/>
      <c r="U353" s="70"/>
      <c r="V353" s="72"/>
      <c r="W353" s="70"/>
      <c r="X353" s="72"/>
      <c r="Y353" s="71"/>
      <c r="Z353" s="72"/>
    </row>
    <row r="354" spans="4:26" s="56" customFormat="1" x14ac:dyDescent="0.2">
      <c r="D354" s="140"/>
      <c r="E354" s="107"/>
      <c r="F354" s="182"/>
      <c r="G354" s="182"/>
      <c r="H354" s="70"/>
      <c r="I354" s="70"/>
      <c r="J354" s="72"/>
      <c r="K354" s="70"/>
      <c r="L354" s="106"/>
      <c r="M354" s="106"/>
      <c r="N354" s="106"/>
      <c r="O354" s="70"/>
      <c r="P354" s="72"/>
      <c r="Q354" s="71"/>
      <c r="R354" s="132"/>
      <c r="S354" s="175"/>
      <c r="U354" s="70"/>
      <c r="V354" s="72"/>
      <c r="W354" s="70"/>
      <c r="X354" s="72"/>
      <c r="Y354" s="71"/>
      <c r="Z354" s="72"/>
    </row>
    <row r="355" spans="4:26" s="56" customFormat="1" x14ac:dyDescent="0.2">
      <c r="E355" s="107"/>
      <c r="G355" s="70"/>
      <c r="H355" s="70"/>
      <c r="I355" s="70"/>
      <c r="J355" s="72"/>
      <c r="K355" s="70"/>
      <c r="L355" s="106"/>
      <c r="M355" s="106"/>
      <c r="N355" s="106"/>
      <c r="O355" s="70"/>
      <c r="P355" s="72"/>
      <c r="Q355" s="71"/>
      <c r="R355" s="132"/>
      <c r="S355" s="175"/>
      <c r="U355" s="70"/>
      <c r="V355" s="72"/>
      <c r="W355" s="70"/>
      <c r="X355" s="72"/>
      <c r="Y355" s="71"/>
      <c r="Z355" s="72"/>
    </row>
    <row r="356" spans="4:26" s="56" customFormat="1" x14ac:dyDescent="0.2">
      <c r="D356" s="140"/>
      <c r="E356" s="107"/>
      <c r="F356" s="70"/>
      <c r="G356" s="70"/>
      <c r="H356" s="70"/>
      <c r="I356" s="70"/>
      <c r="J356" s="72"/>
      <c r="K356" s="70"/>
      <c r="L356" s="106"/>
      <c r="M356" s="106"/>
      <c r="N356" s="106"/>
      <c r="O356" s="70"/>
      <c r="P356" s="72"/>
      <c r="Q356" s="71"/>
      <c r="R356" s="132"/>
      <c r="S356" s="175"/>
      <c r="U356" s="70"/>
      <c r="V356" s="72"/>
      <c r="W356" s="70"/>
      <c r="X356" s="72"/>
      <c r="Y356" s="71"/>
      <c r="Z356" s="72"/>
    </row>
    <row r="357" spans="4:26" s="56" customFormat="1" x14ac:dyDescent="0.2">
      <c r="D357" s="140"/>
      <c r="E357" s="107"/>
      <c r="G357" s="70"/>
      <c r="H357" s="70"/>
      <c r="I357" s="70"/>
      <c r="J357" s="72"/>
      <c r="K357" s="70"/>
      <c r="L357" s="106"/>
      <c r="M357" s="106"/>
      <c r="N357" s="106"/>
      <c r="O357" s="70"/>
      <c r="P357" s="72"/>
      <c r="Q357" s="71"/>
      <c r="R357" s="132"/>
      <c r="S357" s="175"/>
      <c r="U357" s="70"/>
      <c r="V357" s="72"/>
      <c r="W357" s="70"/>
      <c r="X357" s="72"/>
      <c r="Y357" s="71"/>
      <c r="Z357" s="72"/>
    </row>
    <row r="358" spans="4:26" s="56" customFormat="1" x14ac:dyDescent="0.2">
      <c r="D358" s="140"/>
      <c r="E358" s="107"/>
      <c r="F358" s="70"/>
      <c r="G358" s="70"/>
      <c r="H358" s="70"/>
      <c r="I358" s="70"/>
      <c r="J358" s="72"/>
      <c r="K358" s="70"/>
      <c r="L358" s="106"/>
      <c r="M358" s="106"/>
      <c r="N358" s="106"/>
      <c r="O358" s="70"/>
      <c r="P358" s="72"/>
      <c r="Q358" s="71"/>
      <c r="R358" s="132"/>
      <c r="S358" s="175"/>
      <c r="U358" s="70"/>
      <c r="V358" s="72"/>
      <c r="W358" s="70"/>
      <c r="X358" s="72"/>
      <c r="Y358" s="71"/>
      <c r="Z358" s="72"/>
    </row>
    <row r="359" spans="4:26" s="56" customFormat="1" x14ac:dyDescent="0.2">
      <c r="D359" s="140"/>
      <c r="E359" s="107"/>
      <c r="G359" s="70"/>
      <c r="H359" s="70"/>
      <c r="I359" s="70"/>
      <c r="J359" s="72"/>
      <c r="K359" s="70"/>
      <c r="L359" s="106"/>
      <c r="M359" s="106"/>
      <c r="N359" s="106"/>
      <c r="O359" s="70"/>
      <c r="P359" s="72"/>
      <c r="Q359" s="71"/>
      <c r="R359" s="132"/>
      <c r="S359" s="175"/>
      <c r="U359" s="70"/>
      <c r="V359" s="72"/>
      <c r="W359" s="70"/>
      <c r="X359" s="72"/>
      <c r="Y359" s="71"/>
      <c r="Z359" s="72"/>
    </row>
    <row r="360" spans="4:26" s="56" customFormat="1" x14ac:dyDescent="0.2">
      <c r="D360" s="140"/>
      <c r="E360" s="107"/>
      <c r="F360" s="70"/>
      <c r="G360" s="70"/>
      <c r="H360" s="70"/>
      <c r="I360" s="70"/>
      <c r="J360" s="72"/>
      <c r="K360" s="70"/>
      <c r="L360" s="106"/>
      <c r="M360" s="106"/>
      <c r="N360" s="106"/>
      <c r="O360" s="70"/>
      <c r="P360" s="72"/>
      <c r="Q360" s="71"/>
      <c r="R360" s="132"/>
      <c r="S360" s="175"/>
      <c r="U360" s="70"/>
      <c r="V360" s="72"/>
      <c r="W360" s="70"/>
      <c r="X360" s="72"/>
      <c r="Y360" s="71"/>
      <c r="Z360" s="72"/>
    </row>
    <row r="361" spans="4:26" s="56" customFormat="1" x14ac:dyDescent="0.2">
      <c r="D361" s="140"/>
      <c r="E361" s="107"/>
      <c r="G361" s="70"/>
      <c r="H361" s="70"/>
      <c r="I361" s="70"/>
      <c r="J361" s="72"/>
      <c r="K361" s="70"/>
      <c r="L361" s="106"/>
      <c r="M361" s="106"/>
      <c r="N361" s="106"/>
      <c r="O361" s="70"/>
      <c r="P361" s="72"/>
      <c r="Q361" s="71"/>
      <c r="R361" s="132"/>
      <c r="S361" s="175"/>
      <c r="U361" s="70"/>
      <c r="V361" s="72"/>
      <c r="W361" s="70"/>
      <c r="X361" s="72"/>
      <c r="Y361" s="71"/>
      <c r="Z361" s="72"/>
    </row>
    <row r="362" spans="4:26" s="56" customFormat="1" x14ac:dyDescent="0.2">
      <c r="D362" s="140"/>
      <c r="E362" s="107"/>
      <c r="F362" s="70"/>
      <c r="G362" s="70"/>
      <c r="H362" s="70"/>
      <c r="I362" s="70"/>
      <c r="J362" s="72"/>
      <c r="K362" s="70"/>
      <c r="L362" s="106"/>
      <c r="M362" s="106"/>
      <c r="N362" s="106"/>
      <c r="O362" s="70"/>
      <c r="P362" s="72"/>
      <c r="Q362" s="71"/>
      <c r="R362" s="132"/>
      <c r="S362" s="175"/>
      <c r="U362" s="70"/>
      <c r="V362" s="72"/>
      <c r="W362" s="70"/>
      <c r="X362" s="72"/>
      <c r="Y362" s="71"/>
      <c r="Z362" s="72"/>
    </row>
    <row r="363" spans="4:26" s="56" customFormat="1" x14ac:dyDescent="0.2">
      <c r="D363" s="140"/>
      <c r="E363" s="107"/>
      <c r="G363" s="70"/>
      <c r="H363" s="70"/>
      <c r="I363" s="70"/>
      <c r="J363" s="72"/>
      <c r="K363" s="70"/>
      <c r="L363" s="106"/>
      <c r="M363" s="106"/>
      <c r="N363" s="106"/>
      <c r="O363" s="70"/>
      <c r="P363" s="72"/>
      <c r="Q363" s="71"/>
      <c r="R363" s="132"/>
      <c r="S363" s="175"/>
      <c r="U363" s="70"/>
      <c r="V363" s="72"/>
      <c r="W363" s="70"/>
      <c r="X363" s="72"/>
      <c r="Y363" s="71"/>
      <c r="Z363" s="72"/>
    </row>
    <row r="364" spans="4:26" s="56" customFormat="1" x14ac:dyDescent="0.2">
      <c r="D364" s="140"/>
      <c r="E364" s="107"/>
      <c r="F364" s="70"/>
      <c r="G364" s="70"/>
      <c r="H364" s="70"/>
      <c r="I364" s="70"/>
      <c r="J364" s="72"/>
      <c r="K364" s="70"/>
      <c r="L364" s="106"/>
      <c r="M364" s="106"/>
      <c r="N364" s="106"/>
      <c r="O364" s="70"/>
      <c r="P364" s="72"/>
      <c r="Q364" s="71"/>
      <c r="R364" s="132"/>
      <c r="S364" s="175"/>
      <c r="U364" s="70"/>
      <c r="V364" s="72"/>
      <c r="W364" s="70"/>
      <c r="X364" s="72"/>
      <c r="Y364" s="71"/>
      <c r="Z364" s="72"/>
    </row>
    <row r="365" spans="4:26" s="56" customFormat="1" x14ac:dyDescent="0.2">
      <c r="D365" s="140"/>
      <c r="E365" s="107"/>
      <c r="G365" s="70"/>
      <c r="H365" s="70"/>
      <c r="I365" s="70"/>
      <c r="J365" s="72"/>
      <c r="K365" s="70"/>
      <c r="L365" s="106"/>
      <c r="M365" s="106"/>
      <c r="N365" s="106"/>
      <c r="O365" s="70"/>
      <c r="P365" s="72"/>
      <c r="Q365" s="71"/>
      <c r="R365" s="132"/>
      <c r="S365" s="175"/>
      <c r="U365" s="70"/>
      <c r="V365" s="72"/>
      <c r="W365" s="70"/>
      <c r="X365" s="72"/>
      <c r="Y365" s="71"/>
      <c r="Z365" s="72"/>
    </row>
    <row r="366" spans="4:26" s="56" customFormat="1" x14ac:dyDescent="0.2">
      <c r="D366" s="140"/>
      <c r="E366" s="107"/>
      <c r="F366" s="70"/>
      <c r="G366" s="70"/>
      <c r="H366" s="70"/>
      <c r="I366" s="70"/>
      <c r="J366" s="72"/>
      <c r="K366" s="70"/>
      <c r="L366" s="106"/>
      <c r="M366" s="106"/>
      <c r="N366" s="106"/>
      <c r="O366" s="70"/>
      <c r="P366" s="72"/>
      <c r="Q366" s="71"/>
      <c r="R366" s="132"/>
      <c r="S366" s="175"/>
      <c r="U366" s="70"/>
      <c r="V366" s="72"/>
      <c r="W366" s="70"/>
      <c r="X366" s="72"/>
      <c r="Y366" s="71"/>
      <c r="Z366" s="72"/>
    </row>
    <row r="367" spans="4:26" s="56" customFormat="1" x14ac:dyDescent="0.2">
      <c r="D367" s="140"/>
      <c r="E367" s="107"/>
      <c r="G367" s="70"/>
      <c r="H367" s="70"/>
      <c r="I367" s="70"/>
      <c r="J367" s="72"/>
      <c r="K367" s="70"/>
      <c r="L367" s="106"/>
      <c r="M367" s="106"/>
      <c r="N367" s="106"/>
      <c r="O367" s="70"/>
      <c r="P367" s="72"/>
      <c r="Q367" s="71"/>
      <c r="R367" s="132"/>
      <c r="S367" s="175"/>
      <c r="U367" s="70"/>
      <c r="V367" s="72"/>
      <c r="W367" s="70"/>
      <c r="X367" s="72"/>
      <c r="Y367" s="71"/>
      <c r="Z367" s="72"/>
    </row>
    <row r="368" spans="4:26" s="56" customFormat="1" x14ac:dyDescent="0.2">
      <c r="D368" s="140"/>
      <c r="E368" s="107"/>
      <c r="F368" s="70"/>
      <c r="G368" s="70"/>
      <c r="H368" s="70"/>
      <c r="I368" s="70"/>
      <c r="J368" s="72"/>
      <c r="K368" s="70"/>
      <c r="L368" s="106"/>
      <c r="M368" s="106"/>
      <c r="N368" s="106"/>
      <c r="O368" s="70"/>
      <c r="P368" s="72"/>
      <c r="Q368" s="71"/>
      <c r="R368" s="132"/>
      <c r="S368" s="175"/>
      <c r="U368" s="70"/>
      <c r="V368" s="72"/>
      <c r="W368" s="70"/>
      <c r="X368" s="72"/>
      <c r="Y368" s="71"/>
      <c r="Z368" s="72"/>
    </row>
    <row r="369" spans="4:26" s="56" customFormat="1" x14ac:dyDescent="0.2">
      <c r="D369" s="140"/>
      <c r="E369" s="107"/>
      <c r="G369" s="70"/>
      <c r="H369" s="70"/>
      <c r="I369" s="70"/>
      <c r="J369" s="72"/>
      <c r="K369" s="70"/>
      <c r="L369" s="106"/>
      <c r="M369" s="106"/>
      <c r="N369" s="106"/>
      <c r="O369" s="70"/>
      <c r="P369" s="72"/>
      <c r="Q369" s="71"/>
      <c r="R369" s="132"/>
      <c r="S369" s="175"/>
      <c r="U369" s="70"/>
      <c r="V369" s="72"/>
      <c r="W369" s="70"/>
      <c r="X369" s="72"/>
      <c r="Y369" s="71"/>
      <c r="Z369" s="72"/>
    </row>
    <row r="370" spans="4:26" s="56" customFormat="1" x14ac:dyDescent="0.2">
      <c r="D370" s="140"/>
      <c r="E370" s="107"/>
      <c r="F370" s="70"/>
      <c r="G370" s="70"/>
      <c r="H370" s="70"/>
      <c r="I370" s="70"/>
      <c r="J370" s="72"/>
      <c r="K370" s="70"/>
      <c r="L370" s="106"/>
      <c r="M370" s="106"/>
      <c r="N370" s="106"/>
      <c r="O370" s="70"/>
      <c r="P370" s="72"/>
      <c r="Q370" s="71"/>
      <c r="R370" s="132"/>
      <c r="S370" s="175"/>
      <c r="U370" s="70"/>
      <c r="V370" s="72"/>
      <c r="W370" s="70"/>
      <c r="X370" s="72"/>
      <c r="Y370" s="71"/>
      <c r="Z370" s="72"/>
    </row>
    <row r="371" spans="4:26" s="56" customFormat="1" x14ac:dyDescent="0.2">
      <c r="D371" s="140"/>
      <c r="E371" s="107"/>
      <c r="G371" s="70"/>
      <c r="H371" s="70"/>
      <c r="I371" s="70"/>
      <c r="J371" s="72"/>
      <c r="K371" s="70"/>
      <c r="L371" s="106"/>
      <c r="M371" s="106"/>
      <c r="N371" s="106"/>
      <c r="O371" s="70"/>
      <c r="P371" s="72"/>
      <c r="Q371" s="71"/>
      <c r="R371" s="132"/>
      <c r="S371" s="175"/>
      <c r="U371" s="70"/>
      <c r="V371" s="72"/>
      <c r="W371" s="70"/>
      <c r="X371" s="72"/>
      <c r="Y371" s="71"/>
      <c r="Z371" s="72"/>
    </row>
    <row r="372" spans="4:26" s="56" customFormat="1" x14ac:dyDescent="0.2">
      <c r="D372" s="140"/>
      <c r="E372" s="107"/>
      <c r="F372" s="70"/>
      <c r="G372" s="70"/>
      <c r="H372" s="70"/>
      <c r="I372" s="70"/>
      <c r="J372" s="72"/>
      <c r="K372" s="70"/>
      <c r="L372" s="106"/>
      <c r="M372" s="106"/>
      <c r="N372" s="106"/>
      <c r="O372" s="70"/>
      <c r="P372" s="72"/>
      <c r="Q372" s="71"/>
      <c r="R372" s="132"/>
      <c r="S372" s="175"/>
      <c r="U372" s="70"/>
      <c r="V372" s="72"/>
      <c r="W372" s="70"/>
      <c r="X372" s="72"/>
      <c r="Y372" s="71"/>
      <c r="Z372" s="72"/>
    </row>
    <row r="373" spans="4:26" s="56" customFormat="1" x14ac:dyDescent="0.2">
      <c r="D373" s="140"/>
      <c r="E373" s="107"/>
      <c r="G373" s="70"/>
      <c r="H373" s="70"/>
      <c r="I373" s="70"/>
      <c r="J373" s="72"/>
      <c r="K373" s="70"/>
      <c r="L373" s="106"/>
      <c r="M373" s="106"/>
      <c r="N373" s="106"/>
      <c r="O373" s="70"/>
      <c r="P373" s="72"/>
      <c r="Q373" s="71"/>
      <c r="R373" s="132"/>
      <c r="S373" s="175"/>
      <c r="U373" s="70"/>
      <c r="V373" s="72"/>
      <c r="W373" s="70"/>
      <c r="X373" s="72"/>
      <c r="Y373" s="71"/>
      <c r="Z373" s="72"/>
    </row>
    <row r="374" spans="4:26" s="56" customFormat="1" x14ac:dyDescent="0.2">
      <c r="D374" s="140"/>
      <c r="E374" s="107"/>
      <c r="F374" s="70"/>
      <c r="G374" s="70"/>
      <c r="H374" s="70"/>
      <c r="I374" s="70"/>
      <c r="J374" s="72"/>
      <c r="K374" s="70"/>
      <c r="L374" s="106"/>
      <c r="M374" s="106"/>
      <c r="N374" s="106"/>
      <c r="O374" s="70"/>
      <c r="P374" s="72"/>
      <c r="Q374" s="71"/>
      <c r="R374" s="132"/>
      <c r="S374" s="175"/>
      <c r="U374" s="70"/>
      <c r="V374" s="72"/>
      <c r="W374" s="70"/>
      <c r="X374" s="72"/>
      <c r="Y374" s="71"/>
      <c r="Z374" s="7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E1675"/>
  <sheetViews>
    <sheetView topLeftCell="R1" workbookViewId="0">
      <pane ySplit="2" topLeftCell="A279" activePane="bottomLeft" state="frozen"/>
      <selection pane="bottomLeft" activeCell="U309" activeCellId="6" sqref="U297 U299 U301 U303 U305 U307 U309"/>
    </sheetView>
  </sheetViews>
  <sheetFormatPr baseColWidth="10" defaultRowHeight="12.75" x14ac:dyDescent="0.2"/>
  <cols>
    <col min="1" max="1" width="23.7109375" style="55" bestFit="1" customWidth="1"/>
    <col min="2" max="2" width="37.42578125" style="55" bestFit="1" customWidth="1"/>
    <col min="3" max="3" width="13.5703125" style="55" customWidth="1"/>
    <col min="4" max="4" width="12.5703125" style="55" customWidth="1"/>
    <col min="5" max="5" width="12.28515625" style="91" bestFit="1" customWidth="1"/>
    <col min="6" max="6" width="13.5703125" style="55" customWidth="1"/>
    <col min="7" max="7" width="12.28515625" style="92" bestFit="1" customWidth="1"/>
    <col min="8" max="8" width="14.5703125" style="55" customWidth="1"/>
    <col min="9" max="9" width="11.42578125" style="55"/>
    <col min="10" max="10" width="15.28515625" style="55" bestFit="1" customWidth="1"/>
    <col min="11" max="11" width="12.7109375" style="55" customWidth="1"/>
    <col min="12" max="12" width="12.85546875" style="55" customWidth="1"/>
    <col min="13" max="13" width="14.7109375" style="55" customWidth="1"/>
    <col min="14" max="14" width="11.42578125" style="55"/>
    <col min="15" max="15" width="13" style="55" bestFit="1" customWidth="1"/>
    <col min="16" max="16" width="14.7109375" style="55" customWidth="1"/>
    <col min="17" max="17" width="14.140625" style="55" bestFit="1" customWidth="1"/>
    <col min="18" max="18" width="15.28515625" style="55" customWidth="1"/>
    <col min="19" max="19" width="15.28515625" style="55" bestFit="1" customWidth="1"/>
    <col min="20" max="20" width="14.28515625" style="55" customWidth="1"/>
    <col min="21" max="21" width="15.7109375" style="55" bestFit="1" customWidth="1"/>
    <col min="22" max="22" width="14.28515625" style="55" customWidth="1"/>
    <col min="23" max="23" width="11.85546875" style="55" bestFit="1" customWidth="1"/>
    <col min="24" max="24" width="15.28515625" style="55" customWidth="1"/>
    <col min="25" max="25" width="15" style="55" customWidth="1"/>
    <col min="26" max="26" width="13.140625" style="55" customWidth="1"/>
    <col min="27" max="27" width="14" style="55" bestFit="1" customWidth="1"/>
    <col min="28" max="29" width="11.42578125" style="55"/>
    <col min="30" max="30" width="14.140625" style="55" bestFit="1" customWidth="1"/>
    <col min="31" max="31" width="14" style="55" customWidth="1"/>
    <col min="32" max="32" width="13.28515625" style="55" customWidth="1"/>
    <col min="33" max="33" width="12.7109375" style="55" customWidth="1"/>
    <col min="34" max="34" width="15.28515625" style="55" bestFit="1" customWidth="1"/>
    <col min="35" max="35" width="15" style="55" customWidth="1"/>
    <col min="36" max="36" width="19.5703125" style="55" customWidth="1"/>
    <col min="37" max="39" width="12.85546875" style="55" customWidth="1"/>
    <col min="40" max="40" width="17" style="55" bestFit="1" customWidth="1"/>
    <col min="41" max="41" width="16.42578125" style="55" customWidth="1"/>
    <col min="42" max="42" width="15.7109375" style="55" customWidth="1"/>
    <col min="43" max="43" width="14.85546875" style="55" customWidth="1"/>
    <col min="44" max="44" width="12.7109375" style="55" customWidth="1"/>
    <col min="45" max="45" width="16.28515625" style="55" customWidth="1"/>
    <col min="46" max="46" width="16.42578125" style="55" customWidth="1"/>
    <col min="47" max="47" width="18.85546875" style="55" customWidth="1"/>
    <col min="48" max="48" width="13.85546875" style="55" customWidth="1"/>
    <col min="49" max="49" width="14.7109375" style="55" customWidth="1"/>
    <col min="50" max="51" width="17" style="55" customWidth="1"/>
    <col min="52" max="52" width="32.42578125" style="55" bestFit="1" customWidth="1"/>
    <col min="53" max="53" width="11.42578125" style="55"/>
    <col min="54" max="54" width="16.42578125" style="55" customWidth="1"/>
    <col min="55" max="55" width="17" style="55" customWidth="1"/>
    <col min="56" max="57" width="17.140625" style="55" customWidth="1"/>
    <col min="58" max="58" width="11.5703125" style="93" customWidth="1"/>
    <col min="59" max="59" width="12.140625" style="55" bestFit="1" customWidth="1"/>
    <col min="60" max="64" width="11.42578125" style="55"/>
    <col min="65" max="65" width="28" style="55" bestFit="1" customWidth="1"/>
    <col min="66" max="66" width="27" style="55" bestFit="1" customWidth="1"/>
    <col min="67" max="67" width="11.42578125" style="55"/>
    <col min="68" max="68" width="14.5703125" style="55" customWidth="1"/>
    <col min="69" max="16384" width="11.42578125" style="55"/>
  </cols>
  <sheetData>
    <row r="1" spans="1:109" s="1" customFormat="1" ht="17.25" x14ac:dyDescent="0.3">
      <c r="A1" s="4" t="s">
        <v>55</v>
      </c>
      <c r="B1" s="4" t="s">
        <v>0</v>
      </c>
      <c r="C1" s="4" t="s">
        <v>5</v>
      </c>
      <c r="D1" s="4" t="s">
        <v>51</v>
      </c>
      <c r="E1" s="15" t="s">
        <v>42</v>
      </c>
      <c r="F1" s="4" t="s">
        <v>51</v>
      </c>
      <c r="G1" s="6" t="s">
        <v>43</v>
      </c>
      <c r="H1" s="4" t="s">
        <v>51</v>
      </c>
      <c r="I1" s="4" t="s">
        <v>18</v>
      </c>
      <c r="J1" s="4" t="s">
        <v>19</v>
      </c>
      <c r="K1" s="4" t="s">
        <v>51</v>
      </c>
      <c r="L1" s="4" t="s">
        <v>20</v>
      </c>
      <c r="M1" s="4" t="s">
        <v>52</v>
      </c>
      <c r="N1" s="4" t="s">
        <v>21</v>
      </c>
      <c r="O1" s="4" t="s">
        <v>22</v>
      </c>
      <c r="P1" s="4" t="s">
        <v>52</v>
      </c>
      <c r="Q1" s="28" t="s">
        <v>22</v>
      </c>
      <c r="R1" s="4" t="s">
        <v>52</v>
      </c>
      <c r="S1" s="32" t="s">
        <v>7</v>
      </c>
      <c r="T1" s="32" t="s">
        <v>52</v>
      </c>
      <c r="U1" s="32" t="s">
        <v>81</v>
      </c>
      <c r="V1" s="32" t="s">
        <v>52</v>
      </c>
      <c r="W1" s="4" t="s">
        <v>23</v>
      </c>
      <c r="X1" s="50" t="s">
        <v>24</v>
      </c>
      <c r="Y1" s="4" t="s">
        <v>52</v>
      </c>
      <c r="Z1" s="10" t="s">
        <v>25</v>
      </c>
      <c r="AA1" s="4" t="s">
        <v>52</v>
      </c>
      <c r="AB1" s="4" t="s">
        <v>68</v>
      </c>
      <c r="AC1" s="4" t="s">
        <v>69</v>
      </c>
      <c r="AD1" s="51" t="s">
        <v>26</v>
      </c>
      <c r="AE1" s="4" t="s">
        <v>52</v>
      </c>
      <c r="AF1" s="4" t="s">
        <v>27</v>
      </c>
      <c r="AG1" s="4" t="s">
        <v>52</v>
      </c>
      <c r="AH1" s="10" t="s">
        <v>11</v>
      </c>
      <c r="AI1" s="4" t="s">
        <v>52</v>
      </c>
      <c r="AJ1" s="18" t="s">
        <v>58</v>
      </c>
      <c r="AK1" s="17" t="s">
        <v>51</v>
      </c>
      <c r="AL1" s="28" t="s">
        <v>28</v>
      </c>
      <c r="AM1" s="30" t="s">
        <v>52</v>
      </c>
      <c r="AN1" s="28" t="s">
        <v>82</v>
      </c>
      <c r="AO1" s="30" t="s">
        <v>52</v>
      </c>
      <c r="AP1" s="10" t="s">
        <v>48</v>
      </c>
      <c r="AQ1" s="4" t="s">
        <v>52</v>
      </c>
      <c r="AR1" s="4" t="s">
        <v>6</v>
      </c>
      <c r="AS1" s="33" t="s">
        <v>45</v>
      </c>
      <c r="AT1" s="34" t="s">
        <v>52</v>
      </c>
      <c r="AU1" s="35" t="s">
        <v>60</v>
      </c>
      <c r="AV1" s="53" t="s">
        <v>52</v>
      </c>
      <c r="AW1" s="26" t="s">
        <v>46</v>
      </c>
      <c r="AX1" s="27" t="s">
        <v>51</v>
      </c>
      <c r="AY1" s="27" t="s">
        <v>63</v>
      </c>
      <c r="AZ1" s="10" t="s">
        <v>47</v>
      </c>
      <c r="BA1" s="10" t="s">
        <v>2</v>
      </c>
      <c r="BB1" s="18" t="s">
        <v>67</v>
      </c>
      <c r="BC1" s="17" t="s">
        <v>51</v>
      </c>
      <c r="BD1" s="27" t="s">
        <v>46</v>
      </c>
      <c r="BE1" s="27" t="s">
        <v>53</v>
      </c>
      <c r="BF1" s="52" t="s">
        <v>65</v>
      </c>
      <c r="BG1" s="83" t="s">
        <v>70</v>
      </c>
    </row>
    <row r="2" spans="1:109" s="1" customFormat="1" ht="18" x14ac:dyDescent="0.3">
      <c r="A2" s="10"/>
      <c r="B2" s="10"/>
      <c r="C2" s="10" t="s">
        <v>15</v>
      </c>
      <c r="D2" s="4" t="s">
        <v>29</v>
      </c>
      <c r="E2" s="10" t="s">
        <v>15</v>
      </c>
      <c r="F2" s="4" t="s">
        <v>29</v>
      </c>
      <c r="G2" s="6"/>
      <c r="H2" s="4" t="s">
        <v>29</v>
      </c>
      <c r="I2" s="4" t="s">
        <v>30</v>
      </c>
      <c r="J2" s="4" t="s">
        <v>31</v>
      </c>
      <c r="K2" s="4" t="s">
        <v>29</v>
      </c>
      <c r="L2" s="4" t="s">
        <v>32</v>
      </c>
      <c r="M2" s="4" t="s">
        <v>33</v>
      </c>
      <c r="N2" s="4" t="s">
        <v>34</v>
      </c>
      <c r="O2" s="4" t="s">
        <v>35</v>
      </c>
      <c r="P2" s="4" t="s">
        <v>33</v>
      </c>
      <c r="Q2" s="28" t="s">
        <v>32</v>
      </c>
      <c r="R2" s="4" t="s">
        <v>33</v>
      </c>
      <c r="S2" s="32" t="s">
        <v>62</v>
      </c>
      <c r="T2" s="32" t="s">
        <v>33</v>
      </c>
      <c r="U2" s="32" t="s">
        <v>62</v>
      </c>
      <c r="V2" s="32" t="s">
        <v>33</v>
      </c>
      <c r="W2" s="4" t="s">
        <v>34</v>
      </c>
      <c r="X2" s="50" t="s">
        <v>36</v>
      </c>
      <c r="Y2" s="4" t="s">
        <v>37</v>
      </c>
      <c r="Z2" s="4" t="s">
        <v>32</v>
      </c>
      <c r="AA2" s="4" t="s">
        <v>37</v>
      </c>
      <c r="AB2" s="4" t="s">
        <v>30</v>
      </c>
      <c r="AC2" s="4" t="s">
        <v>38</v>
      </c>
      <c r="AD2" s="51" t="s">
        <v>31</v>
      </c>
      <c r="AE2" s="4" t="s">
        <v>37</v>
      </c>
      <c r="AF2" s="4" t="s">
        <v>32</v>
      </c>
      <c r="AG2" s="4" t="s">
        <v>37</v>
      </c>
      <c r="AH2" s="16"/>
      <c r="AI2" s="4" t="s">
        <v>37</v>
      </c>
      <c r="AJ2" s="25" t="s">
        <v>39</v>
      </c>
      <c r="AK2" s="25" t="s">
        <v>50</v>
      </c>
      <c r="AL2" s="29" t="s">
        <v>61</v>
      </c>
      <c r="AM2" s="31" t="s">
        <v>37</v>
      </c>
      <c r="AN2" s="29" t="s">
        <v>61</v>
      </c>
      <c r="AO2" s="31" t="s">
        <v>37</v>
      </c>
      <c r="AP2" s="10" t="s">
        <v>40</v>
      </c>
      <c r="AQ2" s="4" t="s">
        <v>59</v>
      </c>
      <c r="AR2" s="4" t="s">
        <v>41</v>
      </c>
      <c r="AS2" s="33" t="s">
        <v>61</v>
      </c>
      <c r="AT2" s="34" t="s">
        <v>37</v>
      </c>
      <c r="AU2" s="35" t="s">
        <v>66</v>
      </c>
      <c r="AV2" s="53" t="s">
        <v>37</v>
      </c>
      <c r="AW2" s="26" t="s">
        <v>40</v>
      </c>
      <c r="AX2" s="27" t="s">
        <v>40</v>
      </c>
      <c r="AY2" s="27" t="s">
        <v>64</v>
      </c>
      <c r="AZ2" s="16"/>
      <c r="BA2" s="10" t="s">
        <v>12</v>
      </c>
      <c r="BB2" s="19" t="s">
        <v>39</v>
      </c>
      <c r="BC2" s="25" t="s">
        <v>50</v>
      </c>
      <c r="BD2" s="27" t="s">
        <v>49</v>
      </c>
      <c r="BE2" s="27" t="s">
        <v>54</v>
      </c>
      <c r="BF2" s="52" t="s">
        <v>13</v>
      </c>
      <c r="BG2" s="84"/>
    </row>
    <row r="3" spans="1:109" x14ac:dyDescent="0.2">
      <c r="A3" s="85"/>
      <c r="B3" s="85"/>
      <c r="C3" s="85"/>
      <c r="D3" s="85"/>
      <c r="E3" s="86"/>
      <c r="F3" s="85"/>
      <c r="G3" s="87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8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</row>
    <row r="4" spans="1:109" ht="14.25" x14ac:dyDescent="0.2">
      <c r="A4" s="1" t="s">
        <v>88</v>
      </c>
      <c r="B4" s="58"/>
      <c r="C4" s="1" t="s">
        <v>73</v>
      </c>
      <c r="D4" s="1">
        <v>3.8677999999999999</v>
      </c>
      <c r="E4" s="94" t="s">
        <v>74</v>
      </c>
      <c r="F4" s="1" t="s">
        <v>75</v>
      </c>
      <c r="G4" s="1">
        <v>3.8556E-2</v>
      </c>
      <c r="H4" s="94" t="s">
        <v>74</v>
      </c>
      <c r="I4" s="1"/>
      <c r="J4" s="1"/>
      <c r="K4" s="1" t="s">
        <v>76</v>
      </c>
      <c r="L4" s="7">
        <v>1.8114999999999999E-2</v>
      </c>
      <c r="M4" s="94" t="s">
        <v>74</v>
      </c>
      <c r="N4" s="9"/>
      <c r="O4" s="21"/>
      <c r="P4" s="9"/>
      <c r="Q4" s="23"/>
      <c r="R4" s="24"/>
      <c r="S4" s="22"/>
      <c r="T4" s="21"/>
      <c r="U4" s="21"/>
      <c r="V4" s="21"/>
      <c r="W4" s="3"/>
      <c r="X4" s="21"/>
      <c r="Y4" s="21"/>
      <c r="Z4" s="21"/>
      <c r="AA4" s="21"/>
      <c r="AB4" s="14"/>
      <c r="AC4" s="14"/>
      <c r="AD4" s="21"/>
      <c r="AE4" s="21"/>
      <c r="AF4" s="21"/>
      <c r="AG4" s="21"/>
      <c r="AH4" s="9"/>
      <c r="AI4" s="3"/>
      <c r="AJ4" s="22"/>
      <c r="AK4" s="3"/>
      <c r="AL4" s="3"/>
      <c r="AM4" s="3"/>
      <c r="AN4" s="9"/>
      <c r="AO4" s="21"/>
      <c r="AP4" s="9"/>
      <c r="AQ4" s="9"/>
      <c r="AR4" s="9"/>
      <c r="AS4" s="24"/>
      <c r="AT4" s="24"/>
      <c r="AU4" s="9"/>
      <c r="AV4" s="9"/>
      <c r="AW4" s="9"/>
      <c r="AX4" s="47"/>
      <c r="AY4" s="47"/>
      <c r="AZ4" s="9"/>
      <c r="BA4" s="48"/>
      <c r="BB4" s="9"/>
      <c r="BC4" s="22"/>
      <c r="BD4" s="9"/>
      <c r="BE4" s="49"/>
      <c r="BF4" s="89"/>
      <c r="BG4" s="85"/>
      <c r="BH4" s="85"/>
      <c r="BI4" s="85"/>
      <c r="BJ4" s="85"/>
      <c r="BK4" s="85"/>
      <c r="BL4" s="85"/>
      <c r="BM4" s="90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</row>
    <row r="5" spans="1:109" ht="14.25" x14ac:dyDescent="0.2">
      <c r="A5" s="95"/>
      <c r="B5" s="96"/>
      <c r="C5" s="1"/>
      <c r="D5" s="1"/>
      <c r="E5" s="94"/>
      <c r="F5" s="1"/>
      <c r="G5" s="1"/>
      <c r="H5" s="94"/>
      <c r="I5" s="1"/>
      <c r="J5" s="1"/>
      <c r="K5" s="1"/>
      <c r="L5" s="7"/>
      <c r="M5" s="94"/>
      <c r="N5" s="9"/>
      <c r="O5" s="21"/>
      <c r="P5" s="9"/>
      <c r="Q5" s="23"/>
      <c r="R5" s="24"/>
      <c r="S5" s="22"/>
      <c r="T5" s="21"/>
      <c r="U5" s="21"/>
      <c r="V5" s="21"/>
      <c r="W5" s="3"/>
      <c r="X5" s="21"/>
      <c r="Y5" s="21"/>
      <c r="Z5" s="21"/>
      <c r="AA5" s="21"/>
      <c r="AB5" s="14"/>
      <c r="AC5" s="14"/>
      <c r="AD5" s="21"/>
      <c r="AE5" s="21"/>
      <c r="AF5" s="21"/>
      <c r="AG5" s="21"/>
      <c r="AH5" s="9"/>
      <c r="AI5" s="3"/>
      <c r="AJ5" s="22"/>
      <c r="AK5" s="3"/>
      <c r="AL5" s="3"/>
      <c r="AM5" s="3"/>
      <c r="AN5" s="9"/>
      <c r="AO5" s="21"/>
      <c r="AP5" s="9"/>
      <c r="AQ5" s="9"/>
      <c r="AR5" s="9"/>
      <c r="AS5" s="24"/>
      <c r="AT5" s="24"/>
      <c r="AU5" s="9"/>
      <c r="AV5" s="9"/>
      <c r="AW5" s="9"/>
      <c r="AX5" s="47"/>
      <c r="AY5" s="47"/>
      <c r="AZ5" s="9"/>
      <c r="BA5" s="48"/>
      <c r="BB5" s="9"/>
      <c r="BC5" s="22"/>
      <c r="BD5" s="9"/>
      <c r="BE5" s="49"/>
      <c r="BF5" s="89"/>
      <c r="BG5" s="85"/>
      <c r="BH5" s="85"/>
      <c r="BI5" s="85"/>
      <c r="BJ5" s="85"/>
      <c r="BK5" s="85"/>
      <c r="BL5" s="85"/>
      <c r="BM5" s="90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</row>
    <row r="6" spans="1:109" ht="14.25" x14ac:dyDescent="0.2">
      <c r="A6" s="9" t="s">
        <v>95</v>
      </c>
      <c r="B6" s="9"/>
      <c r="C6" s="9" t="s">
        <v>96</v>
      </c>
      <c r="D6" s="189">
        <v>9.1577000000000004E-6</v>
      </c>
      <c r="E6" s="11"/>
      <c r="F6" s="12" t="s">
        <v>97</v>
      </c>
      <c r="G6" s="190">
        <v>2.8262999999999999E-6</v>
      </c>
      <c r="H6" s="12"/>
      <c r="I6" s="9"/>
      <c r="J6" s="21"/>
      <c r="K6" s="9"/>
      <c r="L6" s="14"/>
      <c r="M6" s="22"/>
      <c r="N6" s="58"/>
      <c r="O6" s="21"/>
      <c r="P6" s="9"/>
      <c r="Q6" s="23"/>
      <c r="R6" s="24"/>
      <c r="S6" s="22"/>
      <c r="T6" s="21"/>
      <c r="U6" s="21"/>
      <c r="V6" s="21"/>
      <c r="W6" s="3"/>
      <c r="X6" s="21"/>
      <c r="Y6" s="21"/>
      <c r="Z6" s="21"/>
      <c r="AA6" s="21"/>
      <c r="AB6" s="14"/>
      <c r="AC6" s="14"/>
      <c r="AD6" s="21"/>
      <c r="AE6" s="21"/>
      <c r="AF6" s="21"/>
      <c r="AG6" s="21"/>
      <c r="AH6" s="9"/>
      <c r="AI6" s="3"/>
      <c r="AJ6" s="22"/>
      <c r="AK6" s="3"/>
      <c r="AL6" s="3"/>
      <c r="AM6" s="3"/>
      <c r="AN6" s="9"/>
      <c r="AO6" s="21"/>
      <c r="AP6" s="9"/>
      <c r="AQ6" s="9"/>
      <c r="AR6" s="9"/>
      <c r="AS6" s="24"/>
      <c r="AT6" s="24"/>
      <c r="AU6" s="9"/>
      <c r="AV6" s="9"/>
      <c r="AW6" s="47"/>
      <c r="AX6" s="47"/>
      <c r="AY6" s="47"/>
      <c r="AZ6" s="9"/>
      <c r="BA6" s="48"/>
      <c r="BB6" s="9"/>
      <c r="BC6" s="22"/>
      <c r="BD6" s="9"/>
      <c r="BE6" s="49"/>
      <c r="BF6" s="89"/>
      <c r="BG6" s="85"/>
      <c r="BH6" s="85"/>
      <c r="BI6" s="85"/>
      <c r="BJ6" s="85"/>
      <c r="BK6" s="85"/>
      <c r="BL6" s="85"/>
      <c r="BM6" s="90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</row>
    <row r="7" spans="1:109" ht="14.25" x14ac:dyDescent="0.2">
      <c r="A7" s="9"/>
      <c r="B7" s="9"/>
      <c r="C7" s="9"/>
      <c r="D7" s="9"/>
      <c r="E7" s="11"/>
      <c r="F7" s="12"/>
      <c r="G7" s="13"/>
      <c r="H7" s="12"/>
      <c r="I7" s="9"/>
      <c r="J7" s="21"/>
      <c r="K7" s="9"/>
      <c r="L7" s="14"/>
      <c r="M7" s="22"/>
      <c r="N7" s="9"/>
      <c r="O7" s="21"/>
      <c r="P7" s="9"/>
      <c r="Q7" s="23"/>
      <c r="R7" s="24"/>
      <c r="S7" s="22"/>
      <c r="T7" s="21"/>
      <c r="U7" s="21"/>
      <c r="V7" s="21"/>
      <c r="W7" s="3"/>
      <c r="X7" s="21"/>
      <c r="Y7" s="21"/>
      <c r="Z7" s="21"/>
      <c r="AA7" s="21"/>
      <c r="AB7" s="14"/>
      <c r="AC7" s="14"/>
      <c r="AD7" s="21"/>
      <c r="AE7" s="21"/>
      <c r="AF7" s="21"/>
      <c r="AG7" s="21"/>
      <c r="AH7" s="9"/>
      <c r="AI7" s="3"/>
      <c r="AJ7" s="22"/>
      <c r="AK7" s="3"/>
      <c r="AL7" s="3"/>
      <c r="AM7" s="3"/>
      <c r="AN7" s="9"/>
      <c r="AO7" s="21"/>
      <c r="AP7" s="9"/>
      <c r="AQ7" s="9"/>
      <c r="AR7" s="9"/>
      <c r="AS7" s="24"/>
      <c r="AT7" s="24"/>
      <c r="AU7" s="9"/>
      <c r="AV7" s="9"/>
      <c r="AW7" s="9"/>
      <c r="AX7" s="47"/>
      <c r="AY7" s="47"/>
      <c r="AZ7" s="9"/>
      <c r="BA7" s="48"/>
      <c r="BB7" s="9"/>
      <c r="BC7" s="22"/>
      <c r="BD7" s="9"/>
      <c r="BE7" s="49"/>
      <c r="BF7" s="89"/>
      <c r="BG7" s="85"/>
      <c r="BH7" s="85"/>
      <c r="BI7" s="85"/>
      <c r="BJ7" s="85"/>
      <c r="BK7" s="85"/>
      <c r="BL7" s="85"/>
      <c r="BM7" s="90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</row>
    <row r="8" spans="1:109" ht="14.25" x14ac:dyDescent="0.2">
      <c r="A8" s="9"/>
      <c r="B8" s="9"/>
      <c r="C8" s="9"/>
      <c r="D8" s="9"/>
      <c r="E8" s="11"/>
      <c r="F8" s="12"/>
      <c r="G8" s="13"/>
      <c r="H8" s="12"/>
      <c r="I8" s="9"/>
      <c r="J8" s="21"/>
      <c r="K8" s="9"/>
      <c r="L8" s="14"/>
      <c r="M8" s="22"/>
      <c r="N8" s="9"/>
      <c r="O8" s="21"/>
      <c r="P8" s="9"/>
      <c r="Q8" s="23"/>
      <c r="R8" s="24"/>
      <c r="S8" s="22"/>
      <c r="T8" s="21"/>
      <c r="U8" s="21"/>
      <c r="V8" s="21"/>
      <c r="W8" s="3"/>
      <c r="X8" s="21"/>
      <c r="Y8" s="21"/>
      <c r="Z8" s="21"/>
      <c r="AA8" s="21"/>
      <c r="AB8" s="14"/>
      <c r="AC8" s="14"/>
      <c r="AD8" s="21"/>
      <c r="AE8" s="21"/>
      <c r="AF8" s="21"/>
      <c r="AG8" s="21"/>
      <c r="AH8" s="9"/>
      <c r="AI8" s="3"/>
      <c r="AJ8" s="22"/>
      <c r="AK8" s="3"/>
      <c r="AL8" s="3"/>
      <c r="AM8" s="3"/>
      <c r="AN8" s="9"/>
      <c r="AO8" s="21"/>
      <c r="AP8" s="9"/>
      <c r="AQ8" s="9"/>
      <c r="AR8" s="9"/>
      <c r="AS8" s="24"/>
      <c r="AT8" s="24"/>
      <c r="AU8" s="9"/>
      <c r="AV8" s="9"/>
      <c r="AW8" s="9"/>
      <c r="AX8" s="47"/>
      <c r="AY8" s="47"/>
      <c r="AZ8" s="9"/>
      <c r="BA8" s="48"/>
      <c r="BB8" s="9"/>
      <c r="BC8" s="22"/>
      <c r="BD8" s="9"/>
      <c r="BE8" s="49"/>
      <c r="BF8" s="89"/>
      <c r="BG8" s="85"/>
      <c r="BH8" s="85"/>
      <c r="BI8" s="85"/>
      <c r="BJ8" s="85"/>
      <c r="BK8" s="85"/>
      <c r="BL8" s="85"/>
      <c r="BM8" s="90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</row>
    <row r="9" spans="1:109" s="165" customFormat="1" ht="14.25" x14ac:dyDescent="0.2">
      <c r="A9" s="148">
        <f>Input!A9</f>
        <v>10368</v>
      </c>
      <c r="B9" s="148" t="str">
        <f>Input!B9</f>
        <v>Hu1-13</v>
      </c>
      <c r="C9" s="148">
        <f>Input!O9</f>
        <v>2.2940348484890798</v>
      </c>
      <c r="D9" s="148">
        <f>C9*Input!P9/100</f>
        <v>2.069698530196426E-2</v>
      </c>
      <c r="E9" s="149">
        <f>Input!M9</f>
        <v>3.0140114866137759</v>
      </c>
      <c r="F9" s="150">
        <f>E9*Input!N9/100</f>
        <v>3.8684209966994296E-4</v>
      </c>
      <c r="G9" s="151">
        <f t="shared" ref="G9:G11" si="0">E9*137.88</f>
        <v>415.57190377430743</v>
      </c>
      <c r="H9" s="150">
        <f>G9*Input!L9/100</f>
        <v>2.4861399598496842E-2</v>
      </c>
      <c r="I9" s="148">
        <v>0</v>
      </c>
      <c r="J9" s="152">
        <f>(((C9*$G$4*0.000000001*Input!G9*(234/233))-(I9*0.000000000000001))/Input!F9)*1000000000000</f>
        <v>751.47726640856956</v>
      </c>
      <c r="K9" s="148">
        <f>J9*Input!P9/100</f>
        <v>6.7798943629223087</v>
      </c>
      <c r="L9" s="153">
        <f t="shared" ref="L9:L11" si="1">(J9/234)*602200000000*0.0000028263/(365.2425*24*60)</f>
        <v>10.392384352290369</v>
      </c>
      <c r="M9" s="154">
        <f>L9*Input!P9/100</f>
        <v>9.3761010794314023E-2</v>
      </c>
      <c r="N9" s="148">
        <v>0</v>
      </c>
      <c r="O9" s="152">
        <f>(((G9*$D$4*0.000000001*Input!G9*(238/236))-(N9*0.000000001))/Input!F9)*1000000</f>
        <v>13.713208176638016</v>
      </c>
      <c r="P9" s="148">
        <f>O9*Input!N9/100</f>
        <v>1.7600617210061275E-3</v>
      </c>
      <c r="Q9" s="155">
        <f t="shared" ref="Q9:Q10" si="2">(O9/238.05)*602200000000000000*0.00000000015512/(365.2425*24*60)</f>
        <v>10.231413373386946</v>
      </c>
      <c r="R9" s="156">
        <f>Q9*Input!N9/100</f>
        <v>1.3131806064876229E-3</v>
      </c>
      <c r="S9" s="154">
        <f>Input!S9*$G$6/0.000000000155125</f>
        <v>1.0003385788796588</v>
      </c>
      <c r="T9" s="148">
        <f>S9*Input!T9/100</f>
        <v>2.0765797907547987E-3</v>
      </c>
      <c r="U9" s="154">
        <f>S9</f>
        <v>1.0003385788796588</v>
      </c>
      <c r="V9" s="148">
        <f>U9*Input!T9/100</f>
        <v>2.0765797907547987E-3</v>
      </c>
      <c r="W9" s="157">
        <v>0</v>
      </c>
      <c r="X9" s="152">
        <f>((($L$4*0.000000001*Input!G9/Input!W9*(232/229))-(W9*0.000000001))/Input!F9)*1000000000</f>
        <v>0.77211533693652157</v>
      </c>
      <c r="Y9" s="152">
        <f>X9*Input!X9/100</f>
        <v>4.7174067761414041E-3</v>
      </c>
      <c r="Z9" s="152">
        <f t="shared" ref="Z9:Z11" si="3">(X9/232)*6.022E+23*0.000000001*0.000000000049475/(365.2425*24*60)</f>
        <v>1.8852847279384477E-4</v>
      </c>
      <c r="AA9" s="152">
        <f>Z9*Input!X9/100</f>
        <v>1.1518557558796319E-6</v>
      </c>
      <c r="AB9" s="153">
        <v>0</v>
      </c>
      <c r="AC9" s="153">
        <v>0.9</v>
      </c>
      <c r="AD9" s="152">
        <f>(((Input!G9*$L$4*0.000000001*Input!U9*(230/229))-((AB9*0.000000000000001)+(Input!G9*AC9*0.000000000000001)))/Input!F9)*1000000000000</f>
        <v>224.56393925684631</v>
      </c>
      <c r="AE9" s="152">
        <f>AD9*Input!V9/100</f>
        <v>0.61627767818647494</v>
      </c>
      <c r="AF9" s="152">
        <f t="shared" ref="AF9:AF15" si="4">(AD9/230)*602200000000*$D$6/(365.2425*24*60)</f>
        <v>10.237538465277341</v>
      </c>
      <c r="AG9" s="152">
        <f>AF9*Input!V9/100</f>
        <v>2.8095189533123132E-2</v>
      </c>
      <c r="AH9" s="148">
        <f t="shared" ref="AH9:AH11" si="5">AF9/Z9</f>
        <v>54302.346555748394</v>
      </c>
      <c r="AI9" s="157">
        <f t="shared" ref="AI9:AI11" si="6">AH9*SQRT((AG9/AF9)^2+(AA9/Z9)^2)</f>
        <v>363.70413359323311</v>
      </c>
      <c r="AJ9" s="154">
        <f t="shared" ref="AJ9:AJ11" si="7">(U9-1)*1000</f>
        <v>0.33857887965882405</v>
      </c>
      <c r="AK9" s="157">
        <f t="shared" ref="AK9:AK11" si="8">V9*1000</f>
        <v>2.0765797907547987</v>
      </c>
      <c r="AL9" s="157">
        <f t="shared" ref="AL9:AL11" si="9">AF9/Q9</f>
        <v>1.0005986555001607</v>
      </c>
      <c r="AM9" s="157">
        <f t="shared" ref="AM9:AM11" si="10">AL9*SQRT((R9/Q9)^2+(AG9/AF9)^2)</f>
        <v>2.7489749243184724E-3</v>
      </c>
      <c r="AN9" s="148">
        <f>AF9/Q9</f>
        <v>1.0005986555001607</v>
      </c>
      <c r="AO9" s="152">
        <f t="shared" ref="AO9:AO11" si="11">AN9*SQRT((R9/Q9)^2+(AG9/AF9)^2)</f>
        <v>2.7489749243184724E-3</v>
      </c>
      <c r="AP9" s="148" t="str">
        <f t="shared" ref="AP9:AP11" si="12">ThU_Alter_Kombi(AN9,U9)</f>
        <v>Out of range</v>
      </c>
      <c r="AQ9" s="148" t="e">
        <f t="shared" ref="AQ9:AQ11" si="13">Montealter(AN9,AO9,U9,V9)</f>
        <v>#VALUE!</v>
      </c>
      <c r="AR9" s="148" t="e">
        <f t="shared" ref="AR9:AR11" si="14">(AQ9/AP9)*100</f>
        <v>#VALUE!</v>
      </c>
      <c r="AS9" s="156">
        <f t="shared" ref="AS9:AS11" si="15">Z9/Q9</f>
        <v>1.8426434932658325E-5</v>
      </c>
      <c r="AT9" s="156">
        <f t="shared" ref="AT9:AT11" si="16">AS9*SQRT((Y9/X9)^2+(P9/O9)^2)</f>
        <v>1.1260515469495403E-7</v>
      </c>
      <c r="AU9" s="148">
        <v>0.75</v>
      </c>
      <c r="AV9" s="148">
        <f t="shared" ref="AV9:AV11" si="17">AU9/2</f>
        <v>0.375</v>
      </c>
      <c r="AW9" s="148" t="str">
        <f t="shared" ref="AW9:AW11" si="18">marincorr_age(AN9,U9,AS9,AU9)</f>
        <v>Out of range</v>
      </c>
      <c r="AX9" s="158">
        <f t="shared" ref="AX9:AX11" si="19">marincorr_age_error(AN9, AO9, U9, V9, AS9, AT9, AU9, AV9)</f>
        <v>334.97895204970001</v>
      </c>
      <c r="AY9" s="158" t="e">
        <f t="shared" ref="AY9:AY11" si="20"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48" t="str">
        <f>Input!B9</f>
        <v>Hu1-13</v>
      </c>
      <c r="BA9" s="159">
        <f>Input!E9</f>
        <v>0</v>
      </c>
      <c r="BB9" s="148" t="e">
        <f t="shared" ref="BB9:BB11" si="21">((U9-1)*EXP(0.0000028263*AW9*1000))*1000</f>
        <v>#VALUE!</v>
      </c>
      <c r="BC9" s="154" t="e">
        <f t="shared" ref="BC9:BC11" si="22">SQRT((EXP(0.0000028263*AW9*1000)*V9)^2+((U9-1)*0.0000028263*EXP(0.0000028263*AW9*1000)*AX9*1000)^2)*1000</f>
        <v>#VALUE!</v>
      </c>
      <c r="BD9" s="148" t="e">
        <f t="shared" ref="BD9:BD11" si="23">AW9*1000-58</f>
        <v>#VALUE!</v>
      </c>
      <c r="BE9" s="160" t="e">
        <f t="shared" ref="BE9:BE11" si="24">AY9/2*1000</f>
        <v>#VALUE!</v>
      </c>
      <c r="BF9" s="161" t="e">
        <f t="shared" ref="BF9:BF11" si="25">AY9/AW9*100</f>
        <v>#VALUE!</v>
      </c>
      <c r="BG9" s="162"/>
      <c r="BH9" s="162"/>
      <c r="BI9" s="162"/>
      <c r="BJ9" s="162"/>
      <c r="BK9" s="162"/>
      <c r="BL9" s="162"/>
      <c r="BM9" s="163"/>
      <c r="BN9" s="164"/>
      <c r="BO9" s="162"/>
      <c r="BP9" s="162"/>
      <c r="BQ9" s="162"/>
      <c r="BR9" s="162"/>
      <c r="BS9" s="162"/>
      <c r="BT9" s="162"/>
      <c r="BU9" s="162"/>
      <c r="BV9" s="162"/>
      <c r="BW9" s="162"/>
      <c r="BX9" s="162"/>
      <c r="BY9" s="162"/>
      <c r="BZ9" s="162"/>
      <c r="CA9" s="162"/>
      <c r="CB9" s="162"/>
      <c r="CC9" s="162"/>
      <c r="CD9" s="162"/>
      <c r="CE9" s="162"/>
      <c r="CF9" s="162"/>
      <c r="CG9" s="162"/>
      <c r="CH9" s="162"/>
      <c r="CI9" s="162"/>
      <c r="CJ9" s="162"/>
      <c r="CK9" s="162"/>
      <c r="CL9" s="162"/>
      <c r="CM9" s="162"/>
      <c r="CN9" s="162"/>
      <c r="CO9" s="162"/>
      <c r="CP9" s="162"/>
      <c r="CQ9" s="162"/>
      <c r="CR9" s="162"/>
      <c r="CS9" s="162"/>
      <c r="CT9" s="162"/>
      <c r="CU9" s="162"/>
      <c r="CV9" s="162"/>
      <c r="CW9" s="162"/>
      <c r="CX9" s="162"/>
      <c r="CY9" s="162"/>
      <c r="CZ9" s="162"/>
      <c r="DA9" s="162"/>
      <c r="DB9" s="162"/>
      <c r="DC9" s="162"/>
      <c r="DD9" s="162"/>
      <c r="DE9" s="162"/>
    </row>
    <row r="10" spans="1:109" ht="15" customHeight="1" x14ac:dyDescent="0.2">
      <c r="A10" s="9">
        <f>Input!A10</f>
        <v>10536</v>
      </c>
      <c r="B10" s="9" t="str">
        <f>Input!B10</f>
        <v>NAH07-57</v>
      </c>
      <c r="C10" s="9">
        <f>Input!O10</f>
        <v>1.0531445111481714</v>
      </c>
      <c r="D10" s="9">
        <f>C10*Input!P10/100</f>
        <v>2.2187652120305777E-3</v>
      </c>
      <c r="E10" s="11">
        <f>Input!M10</f>
        <v>1.3174392840562279</v>
      </c>
      <c r="F10" s="12">
        <f>E10*Input!N10/100</f>
        <v>6.5650493613687952E-5</v>
      </c>
      <c r="G10" s="13">
        <f t="shared" si="0"/>
        <v>181.6485284856727</v>
      </c>
      <c r="H10" s="12">
        <f>G10*Input!L10/100</f>
        <v>7.0161333883108391E-3</v>
      </c>
      <c r="I10" s="9">
        <v>0.3</v>
      </c>
      <c r="J10" s="21">
        <f>(((C10*$G$4*0.000000001*Input!G10*(234/233))-(I10*0.000000000000001))/Input!F10)*1000000000000</f>
        <v>49.065259579354844</v>
      </c>
      <c r="K10" s="9">
        <f>J10*Input!P10/100</f>
        <v>0.10337070546494641</v>
      </c>
      <c r="L10" s="14">
        <f t="shared" si="1"/>
        <v>0.67853687488175185</v>
      </c>
      <c r="M10" s="22">
        <f>L10*Input!P10/100</f>
        <v>1.4295417173339458E-3</v>
      </c>
      <c r="N10" s="9">
        <v>5.0000000000000001E-3</v>
      </c>
      <c r="O10" s="21">
        <f>(((G10*$D$4*0.000000001*Input!G10*(238/236))-(N10*0.000000001))/Input!F10)*1000000</f>
        <v>0.85250411247481439</v>
      </c>
      <c r="P10" s="9">
        <f>O10*Input!N10/100</f>
        <v>4.2481893829182227E-5</v>
      </c>
      <c r="Q10" s="23">
        <f t="shared" si="2"/>
        <v>0.63605261911662936</v>
      </c>
      <c r="R10" s="24">
        <f>Q10*Input!N10/100</f>
        <v>3.1695706143451838E-5</v>
      </c>
      <c r="S10" s="65">
        <f>Input!S10*$G$6/0.000000000155125</f>
        <v>1.0643753741176085</v>
      </c>
      <c r="T10" s="9">
        <f>S10*Input!T10/100</f>
        <v>1.0546539852203734E-3</v>
      </c>
      <c r="U10" s="9">
        <f>S10*1/((U9+U11)/2)</f>
        <v>1.064064522339379</v>
      </c>
      <c r="V10" s="9">
        <f>U10*Input!T10/100</f>
        <v>1.0543459725824501E-3</v>
      </c>
      <c r="W10" s="3">
        <v>3.0000000000000001E-3</v>
      </c>
      <c r="X10" s="21">
        <f>((($L$4*0.000000001*Input!G10/Input!W10*(232/229))-(W10*0.000000001))/Input!F10)*1000000000</f>
        <v>0.48354157488401073</v>
      </c>
      <c r="Y10" s="21">
        <f>X10*Input!X10/100</f>
        <v>8.449883232230324E-4</v>
      </c>
      <c r="Z10" s="21">
        <f t="shared" si="3"/>
        <v>1.1806701704295734E-4</v>
      </c>
      <c r="AA10" s="21">
        <f>Z10*Input!X10/100</f>
        <v>2.0632197093498081E-7</v>
      </c>
      <c r="AB10" s="14">
        <v>0.05</v>
      </c>
      <c r="AC10" s="14">
        <v>0.9</v>
      </c>
      <c r="AD10" s="21">
        <f>(((Input!G10*$L$4*0.000000001*Input!U10*(230/229))-((AB10*0.000000000000001)+(Input!G10*AC10*0.000000000000001)))/Input!F10)*1000000000000</f>
        <v>8.523681553838351</v>
      </c>
      <c r="AE10" s="21">
        <f>AD10*Input!V10/100</f>
        <v>1.7146848629467283E-2</v>
      </c>
      <c r="AF10" s="191">
        <f t="shared" si="4"/>
        <v>0.3885820584639334</v>
      </c>
      <c r="AG10" s="21">
        <f>AF10*Input!V10/100</f>
        <v>7.8169951499507085E-4</v>
      </c>
      <c r="AH10" s="9">
        <f t="shared" si="5"/>
        <v>3291.1990850294137</v>
      </c>
      <c r="AI10" s="3">
        <f t="shared" si="6"/>
        <v>8.7700266124046085</v>
      </c>
      <c r="AJ10" s="22">
        <f t="shared" si="7"/>
        <v>64.064522339378982</v>
      </c>
      <c r="AK10" s="3">
        <f t="shared" si="8"/>
        <v>1.05434597258245</v>
      </c>
      <c r="AL10" s="3">
        <f t="shared" si="9"/>
        <v>0.61092753458606752</v>
      </c>
      <c r="AM10" s="3">
        <f t="shared" si="10"/>
        <v>1.2293626164452897E-3</v>
      </c>
      <c r="AN10" s="9">
        <f>AL10*1/((AN9+AN11)/2)</f>
        <v>0.61130778302775834</v>
      </c>
      <c r="AO10" s="21">
        <f t="shared" si="11"/>
        <v>1.230127786113887E-3</v>
      </c>
      <c r="AP10" s="58">
        <f t="shared" si="12"/>
        <v>92.240700000000004</v>
      </c>
      <c r="AQ10" s="58">
        <f t="shared" si="13"/>
        <v>0.31559999999999999</v>
      </c>
      <c r="AR10" s="58">
        <f t="shared" si="14"/>
        <v>0.34214831413898633</v>
      </c>
      <c r="AS10" s="67">
        <f t="shared" si="15"/>
        <v>1.8562460635243146E-4</v>
      </c>
      <c r="AT10" s="67">
        <f t="shared" si="16"/>
        <v>3.245106380131068E-7</v>
      </c>
      <c r="AU10" s="58">
        <v>0.75</v>
      </c>
      <c r="AV10" s="58">
        <f t="shared" si="17"/>
        <v>0.375</v>
      </c>
      <c r="AW10" s="58">
        <f t="shared" si="18"/>
        <v>92.226600000000005</v>
      </c>
      <c r="AX10" s="57">
        <f t="shared" si="19"/>
        <v>0.31923357530000002</v>
      </c>
      <c r="AY10" s="47">
        <f t="shared" si="20"/>
        <v>0.32926112256257001</v>
      </c>
      <c r="AZ10" s="9" t="str">
        <f>Input!B10</f>
        <v>NAH07-57</v>
      </c>
      <c r="BA10" s="48">
        <f>Input!E10</f>
        <v>57</v>
      </c>
      <c r="BB10" s="58">
        <f t="shared" si="21"/>
        <v>83.142065457246858</v>
      </c>
      <c r="BC10" s="22">
        <f t="shared" si="22"/>
        <v>1.3703705796510828</v>
      </c>
      <c r="BD10" s="9">
        <f t="shared" si="23"/>
        <v>92168.6</v>
      </c>
      <c r="BE10" s="49">
        <f t="shared" si="24"/>
        <v>164.630561281285</v>
      </c>
      <c r="BF10" s="89">
        <f t="shared" si="25"/>
        <v>0.35701318552626898</v>
      </c>
      <c r="BG10" s="85"/>
      <c r="BH10" s="85"/>
      <c r="BI10" s="85"/>
      <c r="BJ10" s="85"/>
      <c r="BK10" s="85"/>
      <c r="BL10" s="85"/>
      <c r="BM10" s="90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</row>
    <row r="11" spans="1:109" s="165" customFormat="1" ht="15" customHeight="1" x14ac:dyDescent="0.2">
      <c r="A11" s="148">
        <f>Input!A11</f>
        <v>10368</v>
      </c>
      <c r="B11" s="148" t="str">
        <f>Input!B11</f>
        <v>Hu1-13</v>
      </c>
      <c r="C11" s="148">
        <f>Input!O11</f>
        <v>2.333895863642768</v>
      </c>
      <c r="D11" s="148">
        <f>C11*Input!P11/100</f>
        <v>2.1989909279241365E-2</v>
      </c>
      <c r="E11" s="149">
        <f>Input!M11</f>
        <v>3.0126728722360707</v>
      </c>
      <c r="F11" s="150">
        <f>E11*Input!N11/100</f>
        <v>4.5714001207884804E-4</v>
      </c>
      <c r="G11" s="151">
        <f t="shared" si="0"/>
        <v>415.38733562390939</v>
      </c>
      <c r="H11" s="150">
        <f>G11*Input!L11/100</f>
        <v>3.2394878841838309E-2</v>
      </c>
      <c r="I11" s="148">
        <v>0</v>
      </c>
      <c r="J11" s="152">
        <f>(((C11*$G$4*0.000000001*Input!G11*(234/233))-(I11*0.000000000000001))/Input!F11)*1000000000000</f>
        <v>764.53489137171823</v>
      </c>
      <c r="K11" s="148">
        <f>J11*Input!P11/100</f>
        <v>7.203428894997189</v>
      </c>
      <c r="L11" s="153">
        <f t="shared" si="1"/>
        <v>10.572961814059285</v>
      </c>
      <c r="M11" s="154">
        <f>L11*Input!P11/100</f>
        <v>9.9618185509425833E-2</v>
      </c>
      <c r="N11" s="148">
        <v>0</v>
      </c>
      <c r="O11" s="152">
        <f>(((G11*$D$4*0.000000001*Input!G11*(238/236))-(N11*0.000000001))/Input!F11)*1000000</f>
        <v>13.707117722865283</v>
      </c>
      <c r="P11" s="148">
        <f>O11*Input!N11/100</f>
        <v>2.0799045323317876E-3</v>
      </c>
      <c r="Q11" s="155">
        <f t="shared" ref="Q11:Q12" si="26">(O11/238.05)*602200000000000000*0.00000000015512/(365.2425*24*60)</f>
        <v>10.226869290822336</v>
      </c>
      <c r="R11" s="156">
        <f>Q11*Input!N11/100</f>
        <v>1.5518150656912691E-3</v>
      </c>
      <c r="S11" s="154">
        <f>Input!S11*$G$6/0.000000000155125</f>
        <v>1.0002456935431185</v>
      </c>
      <c r="T11" s="148">
        <f>S11*Input!T11/100</f>
        <v>1.5218855423872913E-3</v>
      </c>
      <c r="U11" s="154">
        <f>S11</f>
        <v>1.0002456935431185</v>
      </c>
      <c r="V11" s="148">
        <f>U11*Input!T11/100</f>
        <v>1.5218855423872913E-3</v>
      </c>
      <c r="W11" s="157">
        <v>0</v>
      </c>
      <c r="X11" s="152">
        <f>((($L$4*0.000000001*Input!G11/Input!W11*(232/229))-(W11*0.000000001))/Input!F11)*1000000000</f>
        <v>0.77412954537484746</v>
      </c>
      <c r="Y11" s="152">
        <f>X11*Input!X11/100</f>
        <v>3.9388058666164792E-3</v>
      </c>
      <c r="Z11" s="152">
        <f t="shared" si="3"/>
        <v>1.8902028486206856E-4</v>
      </c>
      <c r="AA11" s="152">
        <f>Z11*Input!X11/100</f>
        <v>9.6174369183096667E-7</v>
      </c>
      <c r="AB11" s="153">
        <v>0</v>
      </c>
      <c r="AC11" s="153">
        <v>0.9</v>
      </c>
      <c r="AD11" s="152">
        <f>(((Input!G11*$L$4*0.000000001*Input!U11*(230/229))-((AB11*0.000000000000001)+(Input!G11*AC11*0.000000000000001)))/Input!F11)*1000000000000</f>
        <v>223.91653348629015</v>
      </c>
      <c r="AE11" s="152">
        <f>AD11*Input!V11/100</f>
        <v>0.63855018701451716</v>
      </c>
      <c r="AF11" s="152">
        <f t="shared" si="4"/>
        <v>10.208024191967722</v>
      </c>
      <c r="AG11" s="152">
        <f>AF11*Input!V11/100</f>
        <v>2.9110560329520307E-2</v>
      </c>
      <c r="AH11" s="148">
        <f t="shared" si="5"/>
        <v>54004.913808148674</v>
      </c>
      <c r="AI11" s="157">
        <f t="shared" si="6"/>
        <v>314.99535408433889</v>
      </c>
      <c r="AJ11" s="154">
        <f t="shared" si="7"/>
        <v>0.24569354311854141</v>
      </c>
      <c r="AK11" s="157">
        <f t="shared" si="8"/>
        <v>1.5218855423872912</v>
      </c>
      <c r="AL11" s="157">
        <f t="shared" si="9"/>
        <v>0.99815729542260545</v>
      </c>
      <c r="AM11" s="157">
        <f t="shared" si="10"/>
        <v>2.85050486835624E-3</v>
      </c>
      <c r="AN11" s="148">
        <f>AF11/Q11</f>
        <v>0.99815729542260545</v>
      </c>
      <c r="AO11" s="152">
        <f t="shared" si="11"/>
        <v>2.85050486835624E-3</v>
      </c>
      <c r="AP11" s="148">
        <f t="shared" si="12"/>
        <v>668.56700000000001</v>
      </c>
      <c r="AQ11" s="148" t="e">
        <f t="shared" si="13"/>
        <v>#VALUE!</v>
      </c>
      <c r="AR11" s="148" t="e">
        <f t="shared" si="14"/>
        <v>#VALUE!</v>
      </c>
      <c r="AS11" s="156">
        <f t="shared" si="15"/>
        <v>1.8482712498505938E-5</v>
      </c>
      <c r="AT11" s="156">
        <f t="shared" si="16"/>
        <v>9.4082680870489129E-8</v>
      </c>
      <c r="AU11" s="148">
        <v>0.75</v>
      </c>
      <c r="AV11" s="148">
        <f t="shared" si="17"/>
        <v>0.375</v>
      </c>
      <c r="AW11" s="148">
        <f t="shared" si="18"/>
        <v>668.56550000000004</v>
      </c>
      <c r="AX11" s="158">
        <f t="shared" si="19"/>
        <v>306.7474921104</v>
      </c>
      <c r="AY11" s="158">
        <f t="shared" si="20"/>
        <v>178.08473055007849</v>
      </c>
      <c r="AZ11" s="148" t="str">
        <f>Input!B11</f>
        <v>Hu1-13</v>
      </c>
      <c r="BA11" s="159">
        <f>Input!E11</f>
        <v>0</v>
      </c>
      <c r="BB11" s="148">
        <f t="shared" si="21"/>
        <v>1.6256315611903189</v>
      </c>
      <c r="BC11" s="154">
        <f t="shared" si="22"/>
        <v>10.16770729198292</v>
      </c>
      <c r="BD11" s="148">
        <f t="shared" si="23"/>
        <v>668507.5</v>
      </c>
      <c r="BE11" s="160">
        <f t="shared" si="24"/>
        <v>89042.36527503925</v>
      </c>
      <c r="BF11" s="161">
        <f t="shared" si="25"/>
        <v>26.636841199565108</v>
      </c>
      <c r="BG11" s="162"/>
      <c r="BH11" s="162"/>
      <c r="BI11" s="162"/>
      <c r="BJ11" s="162"/>
      <c r="BK11" s="162"/>
      <c r="BL11" s="162"/>
      <c r="BM11" s="166"/>
      <c r="BN11" s="162"/>
      <c r="BO11" s="162"/>
      <c r="BP11" s="162"/>
      <c r="BQ11" s="162"/>
      <c r="BR11" s="162"/>
      <c r="BS11" s="162"/>
      <c r="BT11" s="162"/>
      <c r="BU11" s="162"/>
      <c r="BV11" s="162"/>
      <c r="BW11" s="162"/>
      <c r="BX11" s="162"/>
      <c r="BY11" s="162"/>
      <c r="BZ11" s="162"/>
      <c r="CA11" s="162"/>
      <c r="CB11" s="162"/>
      <c r="CC11" s="162"/>
      <c r="CD11" s="162"/>
      <c r="CE11" s="162"/>
      <c r="CF11" s="162"/>
      <c r="CG11" s="162"/>
      <c r="CH11" s="162"/>
      <c r="CI11" s="162"/>
      <c r="CJ11" s="162"/>
      <c r="CK11" s="162"/>
      <c r="CL11" s="162"/>
      <c r="CM11" s="162"/>
      <c r="CN11" s="162"/>
      <c r="CO11" s="162"/>
      <c r="CP11" s="162"/>
      <c r="CQ11" s="162"/>
      <c r="CR11" s="162"/>
      <c r="CS11" s="162"/>
      <c r="CT11" s="162"/>
      <c r="CU11" s="162"/>
      <c r="CV11" s="162"/>
      <c r="CW11" s="162"/>
      <c r="CX11" s="162"/>
      <c r="CY11" s="162"/>
      <c r="CZ11" s="162"/>
      <c r="DA11" s="162"/>
      <c r="DB11" s="162"/>
      <c r="DC11" s="162"/>
      <c r="DD11" s="162"/>
      <c r="DE11" s="162"/>
    </row>
    <row r="12" spans="1:109" ht="15" customHeight="1" x14ac:dyDescent="0.2">
      <c r="A12" s="9">
        <f>Input!A12</f>
        <v>10537</v>
      </c>
      <c r="B12" s="9" t="str">
        <f>Input!B12</f>
        <v>NAH07-Top</v>
      </c>
      <c r="C12" s="9">
        <f>Input!O12</f>
        <v>0.79614032070002472</v>
      </c>
      <c r="D12" s="9">
        <f>C12*Input!P12/100</f>
        <v>2.096339110194106E-3</v>
      </c>
      <c r="E12" s="11">
        <f>Input!M12</f>
        <v>0.98648288722191191</v>
      </c>
      <c r="F12" s="12">
        <f>E12*Input!N12/100</f>
        <v>5.8930588625503218E-5</v>
      </c>
      <c r="G12" s="13">
        <f t="shared" ref="G12:G15" si="27">E12*137.88</f>
        <v>136.01626049015721</v>
      </c>
      <c r="H12" s="12">
        <f>G12*Input!L12/100</f>
        <v>1.0219121914745071E-2</v>
      </c>
      <c r="I12" s="9">
        <v>0.3</v>
      </c>
      <c r="J12" s="21">
        <f>(((C12*$G$4*0.000000001*Input!G12*(234/233))-(I12*0.000000000000001))/Input!F12)*1000000000000</f>
        <v>27.592099368348499</v>
      </c>
      <c r="K12" s="9">
        <f>J12*Input!P12/100</f>
        <v>7.2653520408778927E-2</v>
      </c>
      <c r="L12" s="14">
        <f t="shared" ref="L12:L15" si="28">(J12/234)*602200000000*0.0000028263/(365.2425*24*60)</f>
        <v>0.38157867781267585</v>
      </c>
      <c r="M12" s="22">
        <f>L12*Input!P12/100</f>
        <v>1.0047453760557204E-3</v>
      </c>
      <c r="N12" s="9">
        <v>5.0000000000000001E-3</v>
      </c>
      <c r="O12" s="21">
        <f>(((G12*$D$4*0.000000001*Input!G12*(238/236))-(N12*0.000000001))/Input!F12)*1000000</f>
        <v>0.47485871701996346</v>
      </c>
      <c r="P12" s="9">
        <f>O12*Input!N12/100</f>
        <v>2.8367145614400001E-5</v>
      </c>
      <c r="Q12" s="23">
        <f t="shared" si="26"/>
        <v>0.35429169930231053</v>
      </c>
      <c r="R12" s="24">
        <f>Q12*Input!N12/100</f>
        <v>2.1164704076937776E-5</v>
      </c>
      <c r="S12" s="65">
        <f>Input!S12*$G$6/0.000000000155125</f>
        <v>1.0696771225299744</v>
      </c>
      <c r="T12" s="9">
        <f>S12*Input!T12/100</f>
        <v>1.552648828207902E-3</v>
      </c>
      <c r="U12" s="9">
        <f>S12*1/((U11+U13)/2)</f>
        <v>1.0692450008741747</v>
      </c>
      <c r="V12" s="9">
        <f>U12*Input!T12/100</f>
        <v>1.552021598580953E-3</v>
      </c>
      <c r="W12" s="3">
        <v>3.0000000000000001E-3</v>
      </c>
      <c r="X12" s="21">
        <f>((($L$4*0.000000001*Input!G12/Input!W12*(232/229))-(W12*0.000000001))/Input!F12)*1000000000</f>
        <v>1.9922549845342157</v>
      </c>
      <c r="Y12" s="21">
        <f>X12*Input!X12/100</f>
        <v>2.6499293945172254E-3</v>
      </c>
      <c r="Z12" s="21">
        <f t="shared" ref="Z12:Z15" si="29">(X12/232)*6.022E+23*0.000000001*0.000000000049475/(365.2425*24*60)</f>
        <v>4.8645166296060725E-4</v>
      </c>
      <c r="AA12" s="21">
        <f>Z12*Input!X12/100</f>
        <v>6.4703693588322428E-7</v>
      </c>
      <c r="AB12" s="14">
        <v>0.05</v>
      </c>
      <c r="AC12" s="14">
        <v>0.9</v>
      </c>
      <c r="AD12" s="21">
        <f>(((Input!G12*$L$4*0.000000001*Input!U12*(230/229))-((AB12*0.000000000000001)+(Input!G12*AC12*0.000000000000001)))/Input!F12)*1000000000000</f>
        <v>4.7847838210613185</v>
      </c>
      <c r="AE12" s="21">
        <f>AD12*Input!V12/100</f>
        <v>1.2035678110275616E-2</v>
      </c>
      <c r="AF12" s="191">
        <f t="shared" si="4"/>
        <v>0.21813123058963504</v>
      </c>
      <c r="AG12" s="21">
        <f>AF12*Input!V12/100</f>
        <v>5.4868879668482497E-4</v>
      </c>
      <c r="AH12" s="9">
        <f t="shared" ref="AH12:AH15" si="30">AF12/Z12</f>
        <v>448.41296103719822</v>
      </c>
      <c r="AI12" s="3">
        <f t="shared" ref="AI12:AI15" si="31">AH12*SQRT((AG12/AF12)^2+(AA12/Z12)^2)</f>
        <v>1.2759282676658019</v>
      </c>
      <c r="AJ12" s="22">
        <f t="shared" ref="AJ12:AJ15" si="32">(U12-1)*1000</f>
        <v>69.245000874174735</v>
      </c>
      <c r="AK12" s="3">
        <f t="shared" ref="AK12:AK15" si="33">V12*1000</f>
        <v>1.5520215985809531</v>
      </c>
      <c r="AL12" s="3">
        <f t="shared" ref="AL12:AL15" si="34">AF12/Q12</f>
        <v>0.61568258872333248</v>
      </c>
      <c r="AM12" s="3">
        <f t="shared" ref="AM12:AM15" si="35">AL12*SQRT((R12/Q12)^2+(AG12/AF12)^2)</f>
        <v>1.549128891919962E-3</v>
      </c>
      <c r="AN12" s="9">
        <f>AL12*1/((AN11+AN13)/2)</f>
        <v>0.61466631937995142</v>
      </c>
      <c r="AO12" s="21">
        <f t="shared" ref="AO12:AO15" si="36">AN12*SQRT((R12/Q12)^2+(AG12/AF12)^2)</f>
        <v>1.5465718402335263E-3</v>
      </c>
      <c r="AP12" s="58">
        <f t="shared" ref="AP12:AP15" si="37">ThU_Alter_Kombi(AN12,U12)</f>
        <v>92.250900000000001</v>
      </c>
      <c r="AQ12" s="58">
        <f t="shared" ref="AQ12:AQ15" si="38">Montealter(AN12,AO12,U12,V12)</f>
        <v>0.42899999999999999</v>
      </c>
      <c r="AR12" s="58">
        <f t="shared" ref="AR12:AR15" si="39">(AQ12/AP12)*100</f>
        <v>0.46503611346881168</v>
      </c>
      <c r="AS12" s="67">
        <f t="shared" ref="AS12:AS15" si="40">Z12/Q12</f>
        <v>1.3730258538897551E-3</v>
      </c>
      <c r="AT12" s="67">
        <f t="shared" ref="AT12:AT15" si="41">AS12*SQRT((Y12/X12)^2+(P12/O12)^2)</f>
        <v>1.8281240342279523E-6</v>
      </c>
      <c r="AU12" s="58">
        <v>0.75</v>
      </c>
      <c r="AV12" s="58">
        <f t="shared" ref="AV12:AV15" si="42">AU12/2</f>
        <v>0.375</v>
      </c>
      <c r="AW12" s="58">
        <f t="shared" ref="AW12:AW15" si="43">marincorr_age(AN12,U12,AS12,AU12)</f>
        <v>92.1477</v>
      </c>
      <c r="AX12" s="57">
        <f t="shared" ref="AX12:AX15" si="44">marincorr_age_error(AN12, AO12, U12, V12, AS12, AT12, AU12, AV12)</f>
        <v>0.41684024250000001</v>
      </c>
      <c r="AY12" s="47">
        <f t="shared" ref="AY12:AY15" si="45">SQRT(((AU12*EXP(-0.0000091577*AW12*1000))/(0.0000091577*(EXP(-0.0000091577*AW12*1000)+(AJ12/1000)*EXP(-(0.0000091577-0.0000028263)*AW12*1000)-AS12*AU12*EXP(-0.0000091577*AW12*1000))))^2*AT12^2+((AS12*EXP(-0.0000091577*AW12*1000))/(0.0000091577*(EXP(-0.0000091577*AW12*1000)+(AJ12/1000)*EXP(-(0.0000091577-0.0000028263)*AW12*1000)-AS12*AU12*EXP(-0.0000091577*AW12*1000))))^2*AV12^2+((0.0000091577/(0.0000091577-0.0000028263))*(EXP(-(0.0000091577-0.0000028263)*AW12*1000)-1)/(0.0000091577*(EXP(-0.0000091577*AW12*1000)+(AJ12/1000)*EXP(-(0.0000091577-0.0000028263)*AW12*1000)-AS12*AU12*EXP(-0.0000091577*AW12*1000))))^2*T12^2+(1/(0.0000091577*(EXP(-0.0000091577*AW12*1000)+(AJ12/1000)*EXP(-(0.0000091577-0.0000028263)*AW12*1000)-AS12*AU12*EXP(-0.0000091577*AW12*1000))))^2*AO12^2)/1000</f>
        <v>0.43167259789184759</v>
      </c>
      <c r="AZ12" s="9" t="str">
        <f>Input!B12</f>
        <v>NAH07-Top</v>
      </c>
      <c r="BA12" s="48">
        <f>Input!E12</f>
        <v>1</v>
      </c>
      <c r="BB12" s="58">
        <f t="shared" ref="BB12:BB15" si="46">((U12-1)*EXP(0.0000028263*AW12*1000))*1000</f>
        <v>89.84518274946538</v>
      </c>
      <c r="BC12" s="22">
        <f t="shared" ref="BC12:BC15" si="47">SQRT((EXP(0.0000028263*AW12*1000)*V12)^2+((U12-1)*0.0000028263*EXP(0.0000028263*AW12*1000)*AX12*1000)^2)*1000</f>
        <v>2.0165233250933934</v>
      </c>
      <c r="BD12" s="9">
        <f t="shared" ref="BD12:BD15" si="48">AW12*1000-58</f>
        <v>92089.7</v>
      </c>
      <c r="BE12" s="49">
        <f t="shared" ref="BE12:BE15" si="49">AY12/2*1000</f>
        <v>215.8362989459238</v>
      </c>
      <c r="BF12" s="89">
        <f t="shared" ref="BF12:BF15" si="50">AY12/AW12*100</f>
        <v>0.4684572679424962</v>
      </c>
      <c r="BG12" s="85"/>
      <c r="BH12" s="85"/>
      <c r="BI12" s="85"/>
      <c r="BJ12" s="85"/>
      <c r="BK12" s="85"/>
      <c r="BL12" s="85"/>
      <c r="BM12" s="90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</row>
    <row r="13" spans="1:109" s="165" customFormat="1" ht="15" customHeight="1" x14ac:dyDescent="0.2">
      <c r="A13" s="148">
        <f>Input!A13</f>
        <v>10368</v>
      </c>
      <c r="B13" s="148" t="str">
        <f>Input!B13</f>
        <v>Hu1-13</v>
      </c>
      <c r="C13" s="148">
        <f>Input!O13</f>
        <v>2.3533608453892967</v>
      </c>
      <c r="D13" s="148">
        <f>C13*Input!P13/100</f>
        <v>2.9576177647803216E-2</v>
      </c>
      <c r="E13" s="149">
        <f>Input!M13</f>
        <v>3.0134585785931121</v>
      </c>
      <c r="F13" s="150">
        <f>E13*Input!N13/100</f>
        <v>4.6244030197925784E-4</v>
      </c>
      <c r="G13" s="151">
        <f t="shared" si="27"/>
        <v>415.49566881641829</v>
      </c>
      <c r="H13" s="150">
        <f>G13*Input!L13/100</f>
        <v>3.3848313230391759E-2</v>
      </c>
      <c r="I13" s="148">
        <v>0</v>
      </c>
      <c r="J13" s="152">
        <f>(((C13*$G$4*0.000000001*Input!G13*(234/233))-(I13*0.000000000000001))/Input!F13)*1000000000000</f>
        <v>770.91120744346779</v>
      </c>
      <c r="K13" s="148">
        <f>J13*Input!P13/100</f>
        <v>9.6885298600516006</v>
      </c>
      <c r="L13" s="153">
        <f t="shared" si="28"/>
        <v>10.661141630444149</v>
      </c>
      <c r="M13" s="154">
        <f>L13*Input!P13/100</f>
        <v>0.13398532545834319</v>
      </c>
      <c r="N13" s="148">
        <v>0</v>
      </c>
      <c r="O13" s="152">
        <f>(((G13*$D$4*0.000000001*Input!G13*(238/236))-(N13*0.000000001))/Input!F13)*1000000</f>
        <v>13.710692544954602</v>
      </c>
      <c r="P13" s="148">
        <f>O13*Input!N13/100</f>
        <v>2.1040198945736581E-3</v>
      </c>
      <c r="Q13" s="155">
        <f t="shared" ref="Q13:Q15" si="51">(O13/238.05)*602200000000000000*0.00000000015512/(365.2425*24*60)</f>
        <v>10.229536462651204</v>
      </c>
      <c r="R13" s="156">
        <f>Q13*Input!N13/100</f>
        <v>1.5698075176811606E-3</v>
      </c>
      <c r="S13" s="154">
        <f>Input!S13*$G$6/0.000000000155125</f>
        <v>1.0005625808101801</v>
      </c>
      <c r="T13" s="148">
        <f>S13*Input!T13/100</f>
        <v>1.819851585822592E-3</v>
      </c>
      <c r="U13" s="154">
        <f>S13</f>
        <v>1.0005625808101801</v>
      </c>
      <c r="V13" s="148">
        <f>U13*Input!T13/100</f>
        <v>1.819851585822592E-3</v>
      </c>
      <c r="W13" s="157">
        <v>0</v>
      </c>
      <c r="X13" s="152">
        <f>((($L$4*0.000000001*Input!G13/Input!W13*(232/229))-(W13*0.000000001))/Input!F13)*1000000000</f>
        <v>0.7690902619604687</v>
      </c>
      <c r="Y13" s="152">
        <f>X13*Input!X13/100</f>
        <v>3.7570538128538678E-3</v>
      </c>
      <c r="Z13" s="152">
        <f t="shared" si="29"/>
        <v>1.8778983604096668E-4</v>
      </c>
      <c r="AA13" s="152">
        <f>Z13*Input!X13/100</f>
        <v>9.1736504076186201E-7</v>
      </c>
      <c r="AB13" s="153">
        <v>0</v>
      </c>
      <c r="AC13" s="153">
        <v>0.9</v>
      </c>
      <c r="AD13" s="152">
        <f>(((Input!G13*$L$4*0.000000001*Input!U13*(230/229))-((AB13*0.000000000000001)+(Input!G13*AC13*0.000000000000001)))/Input!F13)*1000000000000</f>
        <v>225.54388716023149</v>
      </c>
      <c r="AE13" s="152">
        <f>AD13*Input!V13/100</f>
        <v>0.49258954714652231</v>
      </c>
      <c r="AF13" s="152">
        <f t="shared" si="4"/>
        <v>10.282212843488168</v>
      </c>
      <c r="AG13" s="152">
        <f>AF13*Input!V13/100</f>
        <v>2.2456430240735209E-2</v>
      </c>
      <c r="AH13" s="148">
        <f t="shared" si="30"/>
        <v>54753.830453555987</v>
      </c>
      <c r="AI13" s="157">
        <f t="shared" si="31"/>
        <v>292.99041309396154</v>
      </c>
      <c r="AJ13" s="154">
        <f t="shared" si="32"/>
        <v>0.5625808101801244</v>
      </c>
      <c r="AK13" s="157">
        <f t="shared" si="33"/>
        <v>1.8198515858225919</v>
      </c>
      <c r="AL13" s="157">
        <f t="shared" si="34"/>
        <v>1.0051494396671139</v>
      </c>
      <c r="AM13" s="157">
        <f t="shared" si="35"/>
        <v>2.2006663724531035E-3</v>
      </c>
      <c r="AN13" s="148">
        <f>AF13/Q13</f>
        <v>1.0051494396671139</v>
      </c>
      <c r="AO13" s="152">
        <f t="shared" si="36"/>
        <v>2.2006663724531035E-3</v>
      </c>
      <c r="AP13" s="148" t="str">
        <f t="shared" si="37"/>
        <v>Out of range</v>
      </c>
      <c r="AQ13" s="148" t="e">
        <f t="shared" si="38"/>
        <v>#VALUE!</v>
      </c>
      <c r="AR13" s="148" t="e">
        <f t="shared" si="39"/>
        <v>#VALUE!</v>
      </c>
      <c r="AS13" s="156">
        <f t="shared" si="40"/>
        <v>1.8357609528701648E-5</v>
      </c>
      <c r="AT13" s="156">
        <f t="shared" si="41"/>
        <v>8.9722302906911531E-8</v>
      </c>
      <c r="AU13" s="148">
        <v>0.75</v>
      </c>
      <c r="AV13" s="148">
        <f t="shared" si="42"/>
        <v>0.375</v>
      </c>
      <c r="AW13" s="148" t="str">
        <f t="shared" si="43"/>
        <v>Out of range</v>
      </c>
      <c r="AX13" s="158">
        <f t="shared" si="44"/>
        <v>222.09060613689999</v>
      </c>
      <c r="AY13" s="158" t="e">
        <f t="shared" si="45"/>
        <v>#VALUE!</v>
      </c>
      <c r="AZ13" s="148" t="str">
        <f>Input!B13</f>
        <v>Hu1-13</v>
      </c>
      <c r="BA13" s="159">
        <f>Input!E13</f>
        <v>0</v>
      </c>
      <c r="BB13" s="148" t="e">
        <f t="shared" si="46"/>
        <v>#VALUE!</v>
      </c>
      <c r="BC13" s="154" t="e">
        <f t="shared" si="47"/>
        <v>#VALUE!</v>
      </c>
      <c r="BD13" s="148" t="e">
        <f t="shared" si="48"/>
        <v>#VALUE!</v>
      </c>
      <c r="BE13" s="160" t="e">
        <f t="shared" si="49"/>
        <v>#VALUE!</v>
      </c>
      <c r="BF13" s="161" t="e">
        <f t="shared" si="50"/>
        <v>#VALUE!</v>
      </c>
      <c r="BG13" s="162"/>
      <c r="BH13" s="162"/>
      <c r="BI13" s="162"/>
      <c r="BJ13" s="162"/>
      <c r="BK13" s="162"/>
      <c r="BL13" s="162"/>
      <c r="BM13" s="166"/>
      <c r="BN13" s="162"/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2"/>
      <c r="DB13" s="162"/>
      <c r="DC13" s="162"/>
      <c r="DD13" s="162"/>
      <c r="DE13" s="162"/>
    </row>
    <row r="14" spans="1:109" ht="15" customHeight="1" x14ac:dyDescent="0.2">
      <c r="A14" s="9">
        <f>Input!A14</f>
        <v>10538</v>
      </c>
      <c r="B14" s="9" t="str">
        <f>Input!B14</f>
        <v>NAH14-61.5</v>
      </c>
      <c r="C14" s="9">
        <f>Input!O14</f>
        <v>1.0772129190194977</v>
      </c>
      <c r="D14" s="9">
        <f>C14*Input!P14/100</f>
        <v>3.0610279710244154E-3</v>
      </c>
      <c r="E14" s="11">
        <f>Input!M14</f>
        <v>1.4038728607730744</v>
      </c>
      <c r="F14" s="12">
        <f>E14*Input!N14/100</f>
        <v>8.1985239778659E-5</v>
      </c>
      <c r="G14" s="13">
        <f t="shared" si="27"/>
        <v>193.56599004339148</v>
      </c>
      <c r="H14" s="12">
        <f>G14*Input!L14/100</f>
        <v>7.9191268378902037E-3</v>
      </c>
      <c r="I14" s="9">
        <v>0.3</v>
      </c>
      <c r="J14" s="21">
        <f>(((C14*$G$4*0.000000001*Input!G14*(234/233))-(I14*0.000000000000001))/Input!F14)*1000000000000</f>
        <v>50.180197287470875</v>
      </c>
      <c r="K14" s="9">
        <f>J14*Input!P14/100</f>
        <v>0.1425929681833788</v>
      </c>
      <c r="L14" s="14">
        <f t="shared" si="28"/>
        <v>0.69395565294669448</v>
      </c>
      <c r="M14" s="22">
        <f>L14*Input!P14/100</f>
        <v>1.9719571004159996E-3</v>
      </c>
      <c r="N14" s="9">
        <v>5.0000000000000001E-3</v>
      </c>
      <c r="O14" s="21">
        <f>(((G14*$D$4*0.000000001*Input!G14*(238/236))-(N14*0.000000001))/Input!F14)*1000000</f>
        <v>0.90832142469937827</v>
      </c>
      <c r="P14" s="9">
        <f>O14*Input!N14/100</f>
        <v>5.3045366059048733E-5</v>
      </c>
      <c r="Q14" s="23">
        <f t="shared" si="51"/>
        <v>0.67769786998752557</v>
      </c>
      <c r="R14" s="24">
        <f>Q14*Input!N14/100</f>
        <v>3.9577104110280839E-5</v>
      </c>
      <c r="S14" s="65">
        <f>Input!S14*$G$6/0.000000000155125</f>
        <v>1.0170571836913265</v>
      </c>
      <c r="T14" s="9">
        <f>S14*Input!T14/100</f>
        <v>9.3833028191783751E-4</v>
      </c>
      <c r="U14" s="9">
        <f>S14*1/((U13+U15)/2)</f>
        <v>1.0168811194843468</v>
      </c>
      <c r="V14" s="9">
        <f>U14*Input!T14/100</f>
        <v>9.3816784623612778E-4</v>
      </c>
      <c r="W14" s="3">
        <v>3.0000000000000001E-3</v>
      </c>
      <c r="X14" s="21">
        <f>((($L$4*0.000000001*Input!G14/Input!W14*(232/229))-(W14*0.000000001))/Input!F14)*1000000000</f>
        <v>0.36380677859794269</v>
      </c>
      <c r="Y14" s="21">
        <f>X14*Input!X14/100</f>
        <v>7.3001561012969241E-4</v>
      </c>
      <c r="Z14" s="21">
        <f t="shared" si="29"/>
        <v>8.8831205753859294E-5</v>
      </c>
      <c r="AA14" s="21">
        <f>Z14*Input!X14/100</f>
        <v>1.7824892410436948E-7</v>
      </c>
      <c r="AB14" s="14">
        <v>0.05</v>
      </c>
      <c r="AC14" s="14">
        <v>0.9</v>
      </c>
      <c r="AD14" s="21">
        <f>(((Input!G14*$L$4*0.000000001*Input!U14*(230/229))-((AB14*0.000000000000001)+(Input!G14*AC14*0.000000000000001)))/Input!F14)*1000000000000</f>
        <v>1.4114639314584665</v>
      </c>
      <c r="AE14" s="21">
        <f>AD14*Input!V14/100</f>
        <v>7.7215517277278798E-3</v>
      </c>
      <c r="AF14" s="191">
        <f t="shared" si="4"/>
        <v>6.4346556880312183E-2</v>
      </c>
      <c r="AG14" s="21">
        <f>AF14*Input!V14/100</f>
        <v>3.5201414388188725E-4</v>
      </c>
      <c r="AH14" s="9">
        <f t="shared" si="30"/>
        <v>724.36883338732162</v>
      </c>
      <c r="AI14" s="3">
        <f t="shared" si="31"/>
        <v>4.2208951423927408</v>
      </c>
      <c r="AJ14" s="22">
        <f t="shared" si="32"/>
        <v>16.881119484346783</v>
      </c>
      <c r="AK14" s="3">
        <f t="shared" si="33"/>
        <v>0.93816784623612781</v>
      </c>
      <c r="AL14" s="3">
        <f t="shared" si="34"/>
        <v>9.4948737084707996E-2</v>
      </c>
      <c r="AM14" s="3">
        <f t="shared" si="35"/>
        <v>5.1945596463797187E-4</v>
      </c>
      <c r="AN14" s="9">
        <f>AL14*1/((AN13+AN15)/2)</f>
        <v>9.4717440281086931E-2</v>
      </c>
      <c r="AO14" s="21">
        <f t="shared" si="36"/>
        <v>5.1819056071653307E-4</v>
      </c>
      <c r="AP14" s="58">
        <f t="shared" si="37"/>
        <v>10.6738</v>
      </c>
      <c r="AQ14" s="58">
        <f t="shared" si="38"/>
        <v>6.3E-2</v>
      </c>
      <c r="AR14" s="58">
        <f t="shared" si="39"/>
        <v>0.59023028349791073</v>
      </c>
      <c r="AS14" s="67">
        <f t="shared" si="40"/>
        <v>1.3107788837449705E-4</v>
      </c>
      <c r="AT14" s="67">
        <f t="shared" si="41"/>
        <v>2.6313259362406284E-7</v>
      </c>
      <c r="AU14" s="58">
        <v>0.75</v>
      </c>
      <c r="AV14" s="58">
        <f t="shared" si="42"/>
        <v>0.375</v>
      </c>
      <c r="AW14" s="58">
        <f t="shared" si="43"/>
        <v>10.6632</v>
      </c>
      <c r="AX14" s="57">
        <f t="shared" si="44"/>
        <v>6.5283675400000005E-2</v>
      </c>
      <c r="AY14" s="47">
        <f t="shared" si="45"/>
        <v>6.2442021813863151E-2</v>
      </c>
      <c r="AZ14" s="9" t="str">
        <f>Input!B14</f>
        <v>NAH14-61.5</v>
      </c>
      <c r="BA14" s="48">
        <f>Input!E14</f>
        <v>61.5</v>
      </c>
      <c r="BB14" s="58">
        <f t="shared" si="46"/>
        <v>17.397616416710353</v>
      </c>
      <c r="BC14" s="22">
        <f t="shared" si="47"/>
        <v>0.96687748070438084</v>
      </c>
      <c r="BD14" s="9">
        <f t="shared" si="48"/>
        <v>10605.199999999999</v>
      </c>
      <c r="BE14" s="49">
        <f t="shared" si="49"/>
        <v>31.221010906931575</v>
      </c>
      <c r="BF14" s="89">
        <f t="shared" si="50"/>
        <v>0.58558426939251962</v>
      </c>
      <c r="BG14" s="85"/>
      <c r="BH14" s="85"/>
      <c r="BI14" s="85"/>
      <c r="BJ14" s="85"/>
      <c r="BK14" s="85"/>
      <c r="BL14" s="85"/>
      <c r="BM14" s="90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</row>
    <row r="15" spans="1:109" s="165" customFormat="1" ht="15" customHeight="1" x14ac:dyDescent="0.2">
      <c r="A15" s="148">
        <f>Input!A15</f>
        <v>10368</v>
      </c>
      <c r="B15" s="148" t="str">
        <f>Input!B15</f>
        <v>Hu1-13</v>
      </c>
      <c r="C15" s="148">
        <f>Input!O15</f>
        <v>2.3026714399133077</v>
      </c>
      <c r="D15" s="148">
        <f>C15*Input!P15/100</f>
        <v>3.053832429557489E-2</v>
      </c>
      <c r="E15" s="149">
        <f>Input!M15</f>
        <v>3.0130069230460648</v>
      </c>
      <c r="F15" s="150">
        <f>E15*Input!N15/100</f>
        <v>5.2940542309375636E-4</v>
      </c>
      <c r="G15" s="151">
        <f t="shared" si="27"/>
        <v>415.43339454959141</v>
      </c>
      <c r="H15" s="150">
        <f>G15*Input!L15/100</f>
        <v>2.9710013262927198E-2</v>
      </c>
      <c r="I15" s="148">
        <v>0</v>
      </c>
      <c r="J15" s="152">
        <f>(((C15*$G$4*0.000000001*Input!G15*(234/233))-(I15*0.000000000000001))/Input!F15)*1000000000000</f>
        <v>754.30643097807967</v>
      </c>
      <c r="K15" s="148">
        <f>J15*Input!P15/100</f>
        <v>10.003708739408136</v>
      </c>
      <c r="L15" s="153">
        <f t="shared" si="28"/>
        <v>10.431509641792136</v>
      </c>
      <c r="M15" s="154">
        <f>L15*Input!P15/100</f>
        <v>0.13834402025912035</v>
      </c>
      <c r="N15" s="148">
        <v>0</v>
      </c>
      <c r="O15" s="152">
        <f>(((G15*$D$4*0.000000001*Input!G15*(238/236))-(N15*0.000000001))/Input!F15)*1000000</f>
        <v>13.708637593748113</v>
      </c>
      <c r="P15" s="148">
        <f>O15*Input!N15/100</f>
        <v>2.4086991071431527E-3</v>
      </c>
      <c r="Q15" s="155">
        <f t="shared" si="51"/>
        <v>10.22800326524146</v>
      </c>
      <c r="R15" s="156">
        <f>Q15*Input!N15/100</f>
        <v>1.7971284282896061E-3</v>
      </c>
      <c r="S15" s="154">
        <f>Input!S15*$G$6/0.000000000155125</f>
        <v>0.99978370196291144</v>
      </c>
      <c r="T15" s="148">
        <f>S15*Input!T15/100</f>
        <v>2.2358108152115224E-3</v>
      </c>
      <c r="U15" s="154">
        <f>S15</f>
        <v>0.99978370196291144</v>
      </c>
      <c r="V15" s="148">
        <f>U15*Input!T15/100</f>
        <v>2.2358108152115224E-3</v>
      </c>
      <c r="W15" s="157">
        <v>0</v>
      </c>
      <c r="X15" s="152">
        <f>((($L$4*0.000000001*Input!G15/Input!W15*(232/229))-(W15*0.000000001))/Input!F15)*1000000000</f>
        <v>0.76308911560767245</v>
      </c>
      <c r="Y15" s="152">
        <f>X15*Input!X15/100</f>
        <v>3.3193408332810926E-3</v>
      </c>
      <c r="Z15" s="152">
        <f t="shared" si="29"/>
        <v>1.8632452781202523E-4</v>
      </c>
      <c r="AA15" s="152">
        <f>Z15*Input!X15/100</f>
        <v>8.104880554032836E-7</v>
      </c>
      <c r="AB15" s="153">
        <v>0</v>
      </c>
      <c r="AC15" s="153">
        <v>0.9</v>
      </c>
      <c r="AD15" s="152">
        <f>(((Input!G15*$L$4*0.000000001*Input!U15*(230/229))-((AB15*0.000000000000001)+(Input!G15*AC15*0.000000000000001)))/Input!F15)*1000000000000</f>
        <v>224.29521360390086</v>
      </c>
      <c r="AE15" s="152">
        <f>AD15*Input!V15/100</f>
        <v>0.57063620976818441</v>
      </c>
      <c r="AF15" s="152">
        <f t="shared" si="4"/>
        <v>10.225287659481271</v>
      </c>
      <c r="AG15" s="152">
        <f>AF15*Input!V15/100</f>
        <v>2.6014462368778357E-2</v>
      </c>
      <c r="AH15" s="148">
        <f t="shared" si="30"/>
        <v>54878.913579199419</v>
      </c>
      <c r="AI15" s="157">
        <f t="shared" si="31"/>
        <v>276.5483131556723</v>
      </c>
      <c r="AJ15" s="154">
        <f t="shared" si="32"/>
        <v>-0.2162980370885581</v>
      </c>
      <c r="AK15" s="157">
        <f t="shared" si="33"/>
        <v>2.2358108152115226</v>
      </c>
      <c r="AL15" s="157">
        <f t="shared" si="34"/>
        <v>0.99973449306870898</v>
      </c>
      <c r="AM15" s="157">
        <f t="shared" si="35"/>
        <v>2.5495132774651951E-3</v>
      </c>
      <c r="AN15" s="148">
        <f>AF15/Q15</f>
        <v>0.99973449306870898</v>
      </c>
      <c r="AO15" s="152">
        <f t="shared" si="36"/>
        <v>2.5495132774651951E-3</v>
      </c>
      <c r="AP15" s="148" t="str">
        <f t="shared" si="37"/>
        <v>Out of range</v>
      </c>
      <c r="AQ15" s="148" t="e">
        <f t="shared" si="38"/>
        <v>#VALUE!</v>
      </c>
      <c r="AR15" s="148" t="e">
        <f t="shared" si="39"/>
        <v>#VALUE!</v>
      </c>
      <c r="AS15" s="156">
        <f t="shared" si="40"/>
        <v>1.8217097020806098E-5</v>
      </c>
      <c r="AT15" s="156">
        <f t="shared" si="41"/>
        <v>7.9306681441257861E-8</v>
      </c>
      <c r="AU15" s="148">
        <v>0.75</v>
      </c>
      <c r="AV15" s="148">
        <f t="shared" si="42"/>
        <v>0.375</v>
      </c>
      <c r="AW15" s="148" t="str">
        <f t="shared" si="43"/>
        <v>Out of range</v>
      </c>
      <c r="AX15" s="158">
        <f t="shared" si="44"/>
        <v>321.39688630519998</v>
      </c>
      <c r="AY15" s="158" t="e">
        <f t="shared" si="45"/>
        <v>#VALUE!</v>
      </c>
      <c r="AZ15" s="148" t="str">
        <f>Input!B15</f>
        <v>Hu1-13</v>
      </c>
      <c r="BA15" s="159">
        <f>Input!E15</f>
        <v>0</v>
      </c>
      <c r="BB15" s="148" t="e">
        <f t="shared" si="46"/>
        <v>#VALUE!</v>
      </c>
      <c r="BC15" s="154" t="e">
        <f t="shared" si="47"/>
        <v>#VALUE!</v>
      </c>
      <c r="BD15" s="148" t="e">
        <f t="shared" si="48"/>
        <v>#VALUE!</v>
      </c>
      <c r="BE15" s="160" t="e">
        <f t="shared" si="49"/>
        <v>#VALUE!</v>
      </c>
      <c r="BF15" s="161" t="e">
        <f t="shared" si="50"/>
        <v>#VALUE!</v>
      </c>
      <c r="BG15" s="162"/>
      <c r="BH15" s="162"/>
      <c r="BI15" s="162"/>
      <c r="BJ15" s="162"/>
      <c r="BK15" s="162"/>
      <c r="BL15" s="162"/>
      <c r="BM15" s="166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2"/>
      <c r="DC15" s="162"/>
      <c r="DD15" s="162"/>
      <c r="DE15" s="162"/>
    </row>
    <row r="16" spans="1:109" s="76" customFormat="1" ht="15" customHeight="1" x14ac:dyDescent="0.2">
      <c r="A16" s="58"/>
      <c r="B16" s="58"/>
      <c r="C16" s="58"/>
      <c r="D16" s="58"/>
      <c r="E16" s="60"/>
      <c r="F16" s="61"/>
      <c r="G16" s="59"/>
      <c r="H16" s="61"/>
      <c r="I16" s="58"/>
      <c r="J16" s="63"/>
      <c r="K16" s="58"/>
      <c r="L16" s="64"/>
      <c r="M16" s="65"/>
      <c r="N16" s="58"/>
      <c r="O16" s="63"/>
      <c r="P16" s="58"/>
      <c r="Q16" s="66"/>
      <c r="R16" s="67"/>
      <c r="S16" s="65"/>
      <c r="T16" s="58"/>
      <c r="U16" s="58"/>
      <c r="V16" s="58"/>
      <c r="W16" s="68"/>
      <c r="X16" s="63"/>
      <c r="Y16" s="63"/>
      <c r="Z16" s="63"/>
      <c r="AA16" s="63"/>
      <c r="AB16" s="64"/>
      <c r="AC16" s="64"/>
      <c r="AD16" s="63"/>
      <c r="AE16" s="63"/>
      <c r="AF16" s="63"/>
      <c r="AG16" s="63"/>
      <c r="AH16" s="58"/>
      <c r="AI16" s="68"/>
      <c r="AJ16" s="65"/>
      <c r="AK16" s="68"/>
      <c r="AL16" s="68"/>
      <c r="AM16" s="68"/>
      <c r="AN16" s="58"/>
      <c r="AO16" s="63"/>
      <c r="AP16" s="58"/>
      <c r="AQ16" s="58"/>
      <c r="AR16" s="58"/>
      <c r="AS16" s="67"/>
      <c r="AT16" s="67"/>
      <c r="AU16" s="58"/>
      <c r="AV16" s="58"/>
      <c r="AW16" s="58"/>
      <c r="AX16" s="57"/>
      <c r="AY16" s="57"/>
      <c r="AZ16" s="58"/>
      <c r="BA16" s="69"/>
      <c r="BB16" s="58"/>
      <c r="BC16" s="65"/>
      <c r="BD16" s="58"/>
      <c r="BE16" s="62"/>
      <c r="BF16" s="74"/>
      <c r="BG16" s="75"/>
      <c r="BH16" s="75"/>
      <c r="BI16" s="75"/>
      <c r="BJ16" s="75"/>
      <c r="BK16" s="75"/>
      <c r="BL16" s="75"/>
      <c r="BM16" s="103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</row>
    <row r="17" spans="1:109" s="165" customFormat="1" ht="14.25" x14ac:dyDescent="0.2">
      <c r="A17" s="148">
        <f>Input!A17</f>
        <v>10368</v>
      </c>
      <c r="B17" s="148" t="str">
        <f>Input!B17</f>
        <v>Hu1-13</v>
      </c>
      <c r="C17" s="148">
        <f>Input!O17</f>
        <v>2.2664050409066006</v>
      </c>
      <c r="D17" s="148">
        <f>C17*Input!P17/100</f>
        <v>3.5481090116286626E-2</v>
      </c>
      <c r="E17" s="149">
        <f>Input!M17</f>
        <v>3.0126268362141682</v>
      </c>
      <c r="F17" s="150">
        <f>E17*Input!N17/100</f>
        <v>5.4865864843533325E-4</v>
      </c>
      <c r="G17" s="151">
        <f t="shared" ref="G17:G23" si="52">E17*137.88</f>
        <v>415.38098817720947</v>
      </c>
      <c r="H17" s="150">
        <f>G17*Input!L17/100</f>
        <v>2.924731094037648E-2</v>
      </c>
      <c r="I17" s="148">
        <v>0</v>
      </c>
      <c r="J17" s="152">
        <f>(((C17*$G$4*0.000000001*Input!G17*(234/233))-(I17*0.000000000000001))/Input!F17)*1000000000000</f>
        <v>742.42632618978791</v>
      </c>
      <c r="K17" s="148">
        <f>J17*Input!P17/100</f>
        <v>11.622854215725795</v>
      </c>
      <c r="L17" s="153">
        <f t="shared" ref="L17:L23" si="53">(J17/234)*602200000000*0.0000028263/(365.2425*24*60)</f>
        <v>10.267216428112553</v>
      </c>
      <c r="M17" s="154">
        <f>L17*Input!P17/100</f>
        <v>0.16073562525415006</v>
      </c>
      <c r="N17" s="148">
        <v>0</v>
      </c>
      <c r="O17" s="152">
        <f>(((G17*$D$4*0.000000001*Input!G17*(238/236))-(N17*0.000000001))/Input!F17)*1000000</f>
        <v>13.706908267276017</v>
      </c>
      <c r="P17" s="148">
        <f>O17*Input!N17/100</f>
        <v>2.4962978068672182E-3</v>
      </c>
      <c r="Q17" s="155">
        <f t="shared" ref="Q17:Q23" si="54">(O17/238.05)*602200000000000000*0.00000000015512/(365.2425*24*60)</f>
        <v>10.226713016178975</v>
      </c>
      <c r="R17" s="156">
        <f>Q17*Input!N17/100</f>
        <v>1.8624857463076456E-3</v>
      </c>
      <c r="S17" s="154">
        <f>Input!S17*$G$6/0.000000000155125</f>
        <v>0.99995727973361026</v>
      </c>
      <c r="T17" s="148">
        <f>S17*Input!T17/100</f>
        <v>2.4285732249738645E-3</v>
      </c>
      <c r="U17" s="154">
        <f>S17</f>
        <v>0.99995727973361026</v>
      </c>
      <c r="V17" s="148">
        <f>U17*Input!T17/100</f>
        <v>2.4285732249738645E-3</v>
      </c>
      <c r="W17" s="157">
        <v>0</v>
      </c>
      <c r="X17" s="152">
        <f>((($L$4*0.000000001*Input!G17/Input!W17*(232/229))-(W17*0.000000001))/Input!F17)*1000000000</f>
        <v>0.77518522607411977</v>
      </c>
      <c r="Y17" s="152">
        <f>X17*Input!X17/100</f>
        <v>6.9629449161809987E-3</v>
      </c>
      <c r="Z17" s="152">
        <f t="shared" ref="Z17:Z23" si="55">(X17/232)*6.022E+23*0.000000001*0.000000000049475/(365.2425*24*60)</f>
        <v>1.8927805188270747E-4</v>
      </c>
      <c r="AA17" s="152">
        <f>Z17*Input!X17/100</f>
        <v>1.7001519182401528E-6</v>
      </c>
      <c r="AB17" s="153">
        <v>0</v>
      </c>
      <c r="AC17" s="153">
        <v>0.9</v>
      </c>
      <c r="AD17" s="152">
        <f>(((Input!G17*$L$4*0.000000001*Input!U17*(230/229))-((AB17*0.000000000000001)+(Input!G17*AC17*0.000000000000001)))/Input!F17)*1000000000000</f>
        <v>223.47436570914061</v>
      </c>
      <c r="AE17" s="152">
        <f>AD17*Input!V17/100</f>
        <v>0.68480687613761948</v>
      </c>
      <c r="AF17" s="152">
        <f t="shared" ref="AF17:AF23" si="56">(AD17/230)*602200000000*$D$6/(365.2425*24*60)</f>
        <v>10.187866415783109</v>
      </c>
      <c r="AG17" s="152">
        <f>AF17*Input!V17/100</f>
        <v>3.1219334497542474E-2</v>
      </c>
      <c r="AH17" s="148">
        <f t="shared" ref="AH17:AH23" si="57">AF17/Z17</f>
        <v>53824.869362541642</v>
      </c>
      <c r="AI17" s="157">
        <f t="shared" ref="AI17:AI23" si="58">AH17*SQRT((AG17/AF17)^2+(AA17/Z17)^2)</f>
        <v>510.83178726231205</v>
      </c>
      <c r="AJ17" s="154">
        <f t="shared" ref="AJ17:AJ23" si="59">(U17-1)*1000</f>
        <v>-4.2720266389739692E-2</v>
      </c>
      <c r="AK17" s="157">
        <f t="shared" ref="AK17:AK23" si="60">V17*1000</f>
        <v>2.4285732249738645</v>
      </c>
      <c r="AL17" s="157">
        <f t="shared" ref="AL17:AL23" si="61">AF17/Q17</f>
        <v>0.99620145785508896</v>
      </c>
      <c r="AM17" s="157">
        <f t="shared" ref="AM17:AM23" si="62">AL17*SQRT((R17/Q17)^2+(AG17/AF17)^2)</f>
        <v>3.0581107294807321E-3</v>
      </c>
      <c r="AN17" s="148">
        <f>AF17/Q17</f>
        <v>0.99620145785508896</v>
      </c>
      <c r="AO17" s="152">
        <f t="shared" ref="AO17:AO23" si="63">AN17*SQRT((R17/Q17)^2+(AG17/AF17)^2)</f>
        <v>3.0581107294807321E-3</v>
      </c>
      <c r="AP17" s="148">
        <f t="shared" ref="AP17:AP23" si="64">ThU_Alter_Kombi(AN17,U17)</f>
        <v>610.32759999999996</v>
      </c>
      <c r="AQ17" s="148" t="e">
        <f t="shared" ref="AQ17:AQ23" si="65">Montealter(AN17,AO17,U17,V17)</f>
        <v>#VALUE!</v>
      </c>
      <c r="AR17" s="148" t="e">
        <f t="shared" ref="AR17:AR23" si="66">(AQ17/AP17)*100</f>
        <v>#VALUE!</v>
      </c>
      <c r="AS17" s="156">
        <f t="shared" ref="AS17:AS23" si="67">Z17/Q17</f>
        <v>1.8508200199151358E-5</v>
      </c>
      <c r="AT17" s="156">
        <f t="shared" ref="AT17:AT23" si="68">AS17*SQRT((Y17/X17)^2+(P17/O17)^2)</f>
        <v>1.6628034236550149E-7</v>
      </c>
      <c r="AU17" s="148">
        <v>0.75</v>
      </c>
      <c r="AV17" s="148">
        <f t="shared" ref="AV17:AV23" si="69">AU17/2</f>
        <v>0.375</v>
      </c>
      <c r="AW17" s="148">
        <f t="shared" ref="AW17:AW23" si="70">marincorr_age(AN17,U17,AS17,AU17)</f>
        <v>610.3261</v>
      </c>
      <c r="AX17" s="158">
        <f t="shared" ref="AX17:AX23" si="71">marincorr_age_error(AN17, AO17, U17, V17, AS17, AT17, AU17, AV17)</f>
        <v>270.82739527979999</v>
      </c>
      <c r="AY17" s="158">
        <f t="shared" ref="AY17:AY23" si="72">SQRT(((AU17*EXP(-0.0000091577*AW17*1000))/(0.0000091577*(EXP(-0.0000091577*AW17*1000)+(AJ17/1000)*EXP(-(0.0000091577-0.0000028263)*AW17*1000)-AS17*AU17*EXP(-0.0000091577*AW17*1000))))^2*AT17^2+((AS17*EXP(-0.0000091577*AW17*1000))/(0.0000091577*(EXP(-0.0000091577*AW17*1000)+(AJ17/1000)*EXP(-(0.0000091577-0.0000028263)*AW17*1000)-AS17*AU17*EXP(-0.0000091577*AW17*1000))))^2*AV17^2+((0.0000091577/(0.0000091577-0.0000028263))*(EXP(-(0.0000091577-0.0000028263)*AW17*1000)-1)/(0.0000091577*(EXP(-0.0000091577*AW17*1000)+(AJ17/1000)*EXP(-(0.0000091577-0.0000028263)*AW17*1000)-AS17*AU17*EXP(-0.0000091577*AW17*1000))))^2*T17^2+(1/(0.0000091577*(EXP(-0.0000091577*AW17*1000)+(AJ17/1000)*EXP(-(0.0000091577-0.0000028263)*AW17*1000)-AS17*AU17*EXP(-0.0000091577*AW17*1000))))^2*AO17^2)/1000</f>
        <v>134.46961369301448</v>
      </c>
      <c r="AZ17" s="148" t="str">
        <f>Input!B17</f>
        <v>Hu1-13</v>
      </c>
      <c r="BA17" s="159">
        <f>Input!E17</f>
        <v>0</v>
      </c>
      <c r="BB17" s="148">
        <f t="shared" ref="BB17:BB23" si="73">((U17-1)*EXP(0.0000028263*AW17*1000))*1000</f>
        <v>-0.23975991938526187</v>
      </c>
      <c r="BC17" s="154">
        <f t="shared" ref="BC17:BC23" si="74">SQRT((EXP(0.0000028263*AW17*1000)*V17)^2+((U17-1)*0.0000028263*EXP(0.0000028263*AW17*1000)*AX17*1000)^2)*1000</f>
        <v>13.6311720257782</v>
      </c>
      <c r="BD17" s="148">
        <f t="shared" ref="BD17:BD23" si="75">AW17*1000-58</f>
        <v>610268.1</v>
      </c>
      <c r="BE17" s="160">
        <f t="shared" ref="BE17:BE23" si="76">AY17/2*1000</f>
        <v>67234.806846507243</v>
      </c>
      <c r="BF17" s="161">
        <f t="shared" ref="BF17:BF23" si="77">AY17/AW17*100</f>
        <v>22.03242065070042</v>
      </c>
      <c r="BG17" s="162"/>
      <c r="BH17" s="162"/>
      <c r="BI17" s="162"/>
      <c r="BJ17" s="162"/>
      <c r="BK17" s="162"/>
      <c r="BL17" s="162"/>
      <c r="BM17" s="163"/>
      <c r="BN17" s="164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2"/>
      <c r="DC17" s="162"/>
      <c r="DD17" s="162"/>
      <c r="DE17" s="162"/>
    </row>
    <row r="18" spans="1:109" ht="15" customHeight="1" x14ac:dyDescent="0.2">
      <c r="A18" s="9">
        <f>Input!A18</f>
        <v>10522</v>
      </c>
      <c r="B18" s="9" t="str">
        <f>Input!B18</f>
        <v>CH-8-133</v>
      </c>
      <c r="C18" s="9">
        <f>Input!O18</f>
        <v>0.41313343968554189</v>
      </c>
      <c r="D18" s="9">
        <f>C18*Input!P18/100</f>
        <v>2.3327535991613949E-3</v>
      </c>
      <c r="E18" s="11">
        <f>Input!M18</f>
        <v>0.58760622754548542</v>
      </c>
      <c r="F18" s="12">
        <f>E18*Input!N18/100</f>
        <v>6.3064100775909595E-5</v>
      </c>
      <c r="G18" s="13">
        <f t="shared" si="52"/>
        <v>81.019146653971532</v>
      </c>
      <c r="H18" s="12">
        <f>G18*Input!L18/100</f>
        <v>8.6556078564681751E-3</v>
      </c>
      <c r="I18" s="9">
        <v>0.3</v>
      </c>
      <c r="J18" s="21">
        <f>(((C18*$G$4*0.000000001*Input!G18*(234/233))-(I18*0.000000000000001))/Input!F18)*1000000000000</f>
        <v>14.077727849583148</v>
      </c>
      <c r="K18" s="9">
        <f>J18*Input!P18/100</f>
        <v>7.948974146011005E-2</v>
      </c>
      <c r="L18" s="14">
        <f t="shared" si="53"/>
        <v>0.19468474318459023</v>
      </c>
      <c r="M18" s="22">
        <f>L18*Input!P18/100</f>
        <v>1.0992853440073597E-3</v>
      </c>
      <c r="N18" s="9">
        <v>5.0000000000000001E-3</v>
      </c>
      <c r="O18" s="21">
        <f>(((G18*$D$4*0.000000001*Input!G18*(238/236))-(N18*0.000000001))/Input!F18)*1000000</f>
        <v>0.27811251402959708</v>
      </c>
      <c r="P18" s="9">
        <f>O18*Input!N18/100</f>
        <v>2.9848076466218912E-5</v>
      </c>
      <c r="Q18" s="23">
        <f t="shared" si="54"/>
        <v>0.20749951861711577</v>
      </c>
      <c r="R18" s="24">
        <f>Q18*Input!N18/100</f>
        <v>2.2269625370860409E-5</v>
      </c>
      <c r="S18" s="65">
        <f>Input!S18*$G$6/0.000000000155125</f>
        <v>0.93587517290318545</v>
      </c>
      <c r="T18" s="9">
        <f>S18*Input!T18/100</f>
        <v>4.0229989617587749E-3</v>
      </c>
      <c r="U18" s="9">
        <f>S18*1/((U17+U19)/2)</f>
        <v>0.936300494026022</v>
      </c>
      <c r="V18" s="9">
        <f>U18*Input!T18/100</f>
        <v>4.024827268017052E-3</v>
      </c>
      <c r="W18" s="3">
        <v>3.0000000000000001E-3</v>
      </c>
      <c r="X18" s="21">
        <f>((($L$4*0.000000001*Input!G18/Input!W18*(232/229))-(W18*0.000000001))/Input!F18)*1000000000</f>
        <v>8.072734832825075E-2</v>
      </c>
      <c r="Y18" s="21">
        <f>X18*Input!X18/100</f>
        <v>2.4381874801480331E-4</v>
      </c>
      <c r="Z18" s="21">
        <f t="shared" si="55"/>
        <v>1.9711308615377358E-5</v>
      </c>
      <c r="AA18" s="21">
        <f>Z18*Input!X18/100</f>
        <v>5.9533561895192909E-8</v>
      </c>
      <c r="AB18" s="14">
        <v>0.05</v>
      </c>
      <c r="AC18" s="14">
        <v>0.9</v>
      </c>
      <c r="AD18" s="21">
        <f>(((Input!G18*$L$4*0.000000001*Input!U18*(230/229))-((AB18*0.000000000000001)+(Input!G18*AC18*0.000000000000001)))/Input!F18)*1000000000000</f>
        <v>0.33627662167866956</v>
      </c>
      <c r="AE18" s="21">
        <f>AD18*Input!V18/100</f>
        <v>3.8759577508491777E-3</v>
      </c>
      <c r="AF18" s="191">
        <f t="shared" si="56"/>
        <v>1.5330354734610131E-2</v>
      </c>
      <c r="AG18" s="21">
        <f>AF18*Input!V18/100</f>
        <v>1.7669919175546599E-4</v>
      </c>
      <c r="AH18" s="9">
        <f t="shared" si="57"/>
        <v>777.74413833947483</v>
      </c>
      <c r="AI18" s="3">
        <f t="shared" si="58"/>
        <v>9.2670106704992072</v>
      </c>
      <c r="AJ18" s="22">
        <f t="shared" si="59"/>
        <v>-63.699505973977999</v>
      </c>
      <c r="AK18" s="3">
        <f t="shared" si="60"/>
        <v>4.0248272680170523</v>
      </c>
      <c r="AL18" s="3">
        <f t="shared" si="61"/>
        <v>7.388139903542694E-2</v>
      </c>
      <c r="AM18" s="3">
        <f t="shared" si="62"/>
        <v>8.5160126064389157E-4</v>
      </c>
      <c r="AN18" s="9">
        <f>AL18*1/((AN17+AN19)/2)</f>
        <v>7.4081972718956363E-2</v>
      </c>
      <c r="AO18" s="21">
        <f t="shared" si="63"/>
        <v>8.5391319306498369E-4</v>
      </c>
      <c r="AP18" s="58">
        <f t="shared" si="64"/>
        <v>9.0090000000000003</v>
      </c>
      <c r="AQ18" s="58">
        <f t="shared" si="65"/>
        <v>0.1193</v>
      </c>
      <c r="AR18" s="58">
        <f t="shared" si="66"/>
        <v>1.3242313242313242</v>
      </c>
      <c r="AS18" s="67">
        <f t="shared" si="67"/>
        <v>9.4994478766715826E-5</v>
      </c>
      <c r="AT18" s="67">
        <f t="shared" si="68"/>
        <v>2.8709048016535757E-7</v>
      </c>
      <c r="AU18" s="58">
        <v>0.75</v>
      </c>
      <c r="AV18" s="58">
        <f t="shared" si="69"/>
        <v>0.375</v>
      </c>
      <c r="AW18" s="58">
        <f t="shared" si="70"/>
        <v>9.0007000000000001</v>
      </c>
      <c r="AX18" s="57">
        <f t="shared" si="71"/>
        <v>0.1212262459</v>
      </c>
      <c r="AY18" s="47">
        <f t="shared" si="72"/>
        <v>0.11588027859216474</v>
      </c>
      <c r="AZ18" s="9" t="str">
        <f>Input!B18</f>
        <v>CH-8-133</v>
      </c>
      <c r="BA18" s="48">
        <f>Input!E18</f>
        <v>133</v>
      </c>
      <c r="BB18" s="58">
        <f t="shared" si="73"/>
        <v>-65.340723923810671</v>
      </c>
      <c r="BC18" s="22">
        <f t="shared" si="74"/>
        <v>4.128587651154378</v>
      </c>
      <c r="BD18" s="9">
        <f t="shared" si="75"/>
        <v>8942.7000000000007</v>
      </c>
      <c r="BE18" s="49">
        <f t="shared" si="76"/>
        <v>57.940139296082371</v>
      </c>
      <c r="BF18" s="89">
        <f t="shared" si="77"/>
        <v>1.2874585153617466</v>
      </c>
      <c r="BG18" s="85"/>
      <c r="BH18" s="85"/>
      <c r="BI18" s="85"/>
      <c r="BJ18" s="85"/>
      <c r="BK18" s="85"/>
      <c r="BL18" s="85"/>
      <c r="BM18" s="90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</row>
    <row r="19" spans="1:109" s="165" customFormat="1" ht="15" customHeight="1" x14ac:dyDescent="0.2">
      <c r="A19" s="148">
        <f>Input!A19</f>
        <v>10368</v>
      </c>
      <c r="B19" s="148" t="str">
        <f>Input!B19</f>
        <v>Hu1-13</v>
      </c>
      <c r="C19" s="148">
        <f>Input!O19</f>
        <v>2.2615123382837488</v>
      </c>
      <c r="D19" s="148">
        <f>C19*Input!P19/100</f>
        <v>4.0668667931098794E-2</v>
      </c>
      <c r="E19" s="149">
        <f>Input!M19</f>
        <v>3.0123100207415874</v>
      </c>
      <c r="F19" s="150">
        <f>E19*Input!N19/100</f>
        <v>7.542686041513097E-4</v>
      </c>
      <c r="G19" s="151">
        <f t="shared" si="52"/>
        <v>415.33730565985007</v>
      </c>
      <c r="H19" s="150">
        <f>G19*Input!L19/100</f>
        <v>3.5194276814272479E-2</v>
      </c>
      <c r="I19" s="148">
        <v>0</v>
      </c>
      <c r="J19" s="152">
        <f>(((C19*$G$4*0.000000001*Input!G19*(234/233))-(I19*0.000000000000001))/Input!F19)*1000000000000</f>
        <v>740.82358035757352</v>
      </c>
      <c r="K19" s="148">
        <f>J19*Input!P19/100</f>
        <v>13.32219492021612</v>
      </c>
      <c r="L19" s="153">
        <f t="shared" si="53"/>
        <v>10.245051618274715</v>
      </c>
      <c r="M19" s="154">
        <f>L19*Input!P19/100</f>
        <v>0.18423627196160972</v>
      </c>
      <c r="N19" s="148">
        <v>0</v>
      </c>
      <c r="O19" s="152">
        <f>(((G19*$D$4*0.000000001*Input!G19*(238/236))-(N19*0.000000001))/Input!F19)*1000000</f>
        <v>13.705466814067108</v>
      </c>
      <c r="P19" s="148">
        <f>O19*Input!N19/100</f>
        <v>3.4317859887952455E-3</v>
      </c>
      <c r="Q19" s="155">
        <f t="shared" si="54"/>
        <v>10.22563754912205</v>
      </c>
      <c r="R19" s="156">
        <f>Q19*Input!N19/100</f>
        <v>2.5604527115820263E-3</v>
      </c>
      <c r="S19" s="154">
        <f>Input!S19*$G$6/0.000000000155125</f>
        <v>0.99913420611831394</v>
      </c>
      <c r="T19" s="148">
        <f>S19*Input!T19/100</f>
        <v>2.5345823103742359E-3</v>
      </c>
      <c r="U19" s="154">
        <f>S19</f>
        <v>0.99913420611831394</v>
      </c>
      <c r="V19" s="148">
        <f>U19*Input!T19/100</f>
        <v>2.5345823103742359E-3</v>
      </c>
      <c r="W19" s="157">
        <v>0</v>
      </c>
      <c r="X19" s="152">
        <f>((($L$4*0.000000001*Input!G19/Input!W19*(232/229))-(W19*0.000000001))/Input!F19)*1000000000</f>
        <v>0.77937034484064138</v>
      </c>
      <c r="Y19" s="152">
        <f>X19*Input!X19/100</f>
        <v>5.4293958216867109E-3</v>
      </c>
      <c r="Z19" s="152">
        <f t="shared" si="55"/>
        <v>1.9029993813696026E-4</v>
      </c>
      <c r="AA19" s="152">
        <f>Z19*Input!X19/100</f>
        <v>1.3257031087054174E-6</v>
      </c>
      <c r="AB19" s="153">
        <v>0</v>
      </c>
      <c r="AC19" s="153">
        <v>0.9</v>
      </c>
      <c r="AD19" s="152">
        <f>(((Input!G19*$L$4*0.000000001*Input!U19*(230/229))-((AB19*0.000000000000001)+(Input!G19*AC19*0.000000000000001)))/Input!F19)*1000000000000</f>
        <v>223.94033211434299</v>
      </c>
      <c r="AE19" s="152">
        <f>AD19*Input!V19/100</f>
        <v>0.91760349888373338</v>
      </c>
      <c r="AF19" s="152">
        <f t="shared" si="56"/>
        <v>10.209109136286557</v>
      </c>
      <c r="AG19" s="152">
        <f>AF19*Input!V19/100</f>
        <v>4.1832188849122619E-2</v>
      </c>
      <c r="AH19" s="148">
        <f t="shared" si="57"/>
        <v>53647.464293650934</v>
      </c>
      <c r="AI19" s="157">
        <f t="shared" si="58"/>
        <v>433.58421379782794</v>
      </c>
      <c r="AJ19" s="154">
        <f t="shared" si="59"/>
        <v>-0.86579388168606108</v>
      </c>
      <c r="AK19" s="157">
        <f t="shared" si="60"/>
        <v>2.534582310374236</v>
      </c>
      <c r="AL19" s="157">
        <f t="shared" si="61"/>
        <v>0.99838363009092645</v>
      </c>
      <c r="AM19" s="157">
        <f t="shared" si="62"/>
        <v>4.0985437322774484E-3</v>
      </c>
      <c r="AN19" s="148">
        <f>AF19/Q19</f>
        <v>0.99838363009092645</v>
      </c>
      <c r="AO19" s="152">
        <f t="shared" si="63"/>
        <v>4.0985437322774484E-3</v>
      </c>
      <c r="AP19" s="148">
        <f t="shared" si="64"/>
        <v>863.07349999999997</v>
      </c>
      <c r="AQ19" s="148" t="e">
        <f t="shared" si="65"/>
        <v>#VALUE!</v>
      </c>
      <c r="AR19" s="148" t="e">
        <f t="shared" si="66"/>
        <v>#VALUE!</v>
      </c>
      <c r="AS19" s="156">
        <f t="shared" si="67"/>
        <v>1.8610080517991661E-5</v>
      </c>
      <c r="AT19" s="156">
        <f t="shared" si="68"/>
        <v>1.2972875097096705E-7</v>
      </c>
      <c r="AU19" s="148">
        <v>0.75</v>
      </c>
      <c r="AV19" s="148">
        <f t="shared" si="69"/>
        <v>0.375</v>
      </c>
      <c r="AW19" s="148">
        <f t="shared" si="70"/>
        <v>863.07190000000003</v>
      </c>
      <c r="AX19" s="158">
        <f t="shared" si="71"/>
        <v>325.10928714549999</v>
      </c>
      <c r="AY19" s="158">
        <f t="shared" si="72"/>
        <v>1638.9495318243228</v>
      </c>
      <c r="AZ19" s="148" t="str">
        <f>Input!B19</f>
        <v>Hu1-13</v>
      </c>
      <c r="BA19" s="159">
        <f>Input!E19</f>
        <v>0</v>
      </c>
      <c r="BB19" s="148">
        <f t="shared" si="73"/>
        <v>-9.9263387121247213</v>
      </c>
      <c r="BC19" s="154">
        <f t="shared" si="74"/>
        <v>30.456807798611067</v>
      </c>
      <c r="BD19" s="148">
        <f t="shared" si="75"/>
        <v>863013.9</v>
      </c>
      <c r="BE19" s="160">
        <f t="shared" si="76"/>
        <v>819474.76591216144</v>
      </c>
      <c r="BF19" s="161">
        <f t="shared" si="77"/>
        <v>189.89721850802033</v>
      </c>
      <c r="BG19" s="162"/>
      <c r="BH19" s="162"/>
      <c r="BI19" s="162"/>
      <c r="BJ19" s="162"/>
      <c r="BK19" s="162"/>
      <c r="BL19" s="162"/>
      <c r="BM19" s="166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2"/>
      <c r="DC19" s="162"/>
      <c r="DD19" s="162"/>
      <c r="DE19" s="162"/>
    </row>
    <row r="20" spans="1:109" ht="15" customHeight="1" x14ac:dyDescent="0.2">
      <c r="A20" s="9">
        <f>Input!A20</f>
        <v>10525</v>
      </c>
      <c r="B20" s="9" t="str">
        <f>Input!B20</f>
        <v>CH-8-Top</v>
      </c>
      <c r="C20" s="9">
        <f>Input!O20</f>
        <v>0.34693641144141979</v>
      </c>
      <c r="D20" s="9">
        <f>C20*Input!P20/100</f>
        <v>1.479172701262275E-3</v>
      </c>
      <c r="E20" s="11">
        <f>Input!M20</f>
        <v>0.49528229561854381</v>
      </c>
      <c r="F20" s="12">
        <f>E20*Input!N20/100</f>
        <v>3.6212349062914822E-5</v>
      </c>
      <c r="G20" s="13">
        <f t="shared" si="52"/>
        <v>68.289522919884817</v>
      </c>
      <c r="H20" s="12">
        <f>G20*Input!L20/100</f>
        <v>5.4358317405331733E-3</v>
      </c>
      <c r="I20" s="9">
        <v>0.3</v>
      </c>
      <c r="J20" s="21">
        <f>(((C20*$G$4*0.000000001*Input!G20*(234/233))-(I20*0.000000000000001))/Input!F20)*1000000000000</f>
        <v>11.658984679064249</v>
      </c>
      <c r="K20" s="9">
        <f>J20*Input!P20/100</f>
        <v>4.9708394083100932E-2</v>
      </c>
      <c r="L20" s="14">
        <f t="shared" si="53"/>
        <v>0.16123528329920844</v>
      </c>
      <c r="M20" s="22">
        <f>L20*Input!P20/100</f>
        <v>6.8743095757981042E-4</v>
      </c>
      <c r="N20" s="9">
        <v>5.0000000000000001E-3</v>
      </c>
      <c r="O20" s="21">
        <f>(((G20*$D$4*0.000000001*Input!G20*(238/236))-(N20*0.000000001))/Input!F20)*1000000</f>
        <v>0.23118436830566028</v>
      </c>
      <c r="P20" s="9">
        <f>O20*Input!N20/100</f>
        <v>1.6902944274474461E-5</v>
      </c>
      <c r="Q20" s="23">
        <f t="shared" si="54"/>
        <v>0.17248646758168318</v>
      </c>
      <c r="R20" s="24">
        <f>Q20*Input!N20/100</f>
        <v>1.2611272859847391E-5</v>
      </c>
      <c r="S20" s="65">
        <f>Input!S20*$G$6/0.000000000155125</f>
        <v>0.93220771545468695</v>
      </c>
      <c r="T20" s="9">
        <f>S20*Input!T20/100</f>
        <v>2.3990981542623777E-3</v>
      </c>
      <c r="U20" s="9">
        <f>S20*1/((U19+U21)/2)</f>
        <v>0.93293847524226281</v>
      </c>
      <c r="V20" s="9">
        <f>U20*Input!T20/100</f>
        <v>2.4009788128629425E-3</v>
      </c>
      <c r="W20" s="3">
        <v>3.0000000000000001E-3</v>
      </c>
      <c r="X20" s="21">
        <f>((($L$4*0.000000001*Input!G20/Input!W20*(232/229))-(W20*0.000000001))/Input!F20)*1000000000</f>
        <v>0.12342174729505823</v>
      </c>
      <c r="Y20" s="21">
        <f>X20*Input!X20/100</f>
        <v>2.1023413327133061E-4</v>
      </c>
      <c r="Z20" s="21">
        <f t="shared" si="55"/>
        <v>3.0136059231003404E-5</v>
      </c>
      <c r="AA20" s="21">
        <f>Z20*Input!X20/100</f>
        <v>5.133315992924011E-8</v>
      </c>
      <c r="AB20" s="14">
        <v>0.05</v>
      </c>
      <c r="AC20" s="14">
        <v>0.9</v>
      </c>
      <c r="AD20" s="21">
        <f>(((Input!G20*$L$4*0.000000001*Input!U20*(230/229))-((AB20*0.000000000000001)+(Input!G20*AC20*0.000000000000001)))/Input!F20)*1000000000000</f>
        <v>0.28231410210132724</v>
      </c>
      <c r="AE20" s="21">
        <f>AD20*Input!V20/100</f>
        <v>1.6988187323387065E-3</v>
      </c>
      <c r="AF20" s="191">
        <f t="shared" si="56"/>
        <v>1.2870283132354955E-2</v>
      </c>
      <c r="AG20" s="21">
        <f>AF20*Input!V20/100</f>
        <v>7.744663802837604E-5</v>
      </c>
      <c r="AH20" s="9">
        <f t="shared" si="57"/>
        <v>427.07253240046236</v>
      </c>
      <c r="AI20" s="3">
        <f t="shared" si="58"/>
        <v>2.6708782160829649</v>
      </c>
      <c r="AJ20" s="22">
        <f t="shared" si="59"/>
        <v>-67.061524757737189</v>
      </c>
      <c r="AK20" s="3">
        <f t="shared" si="60"/>
        <v>2.4009788128629426</v>
      </c>
      <c r="AL20" s="3">
        <f t="shared" si="61"/>
        <v>7.4616190549905412E-2</v>
      </c>
      <c r="AM20" s="3">
        <f t="shared" si="62"/>
        <v>4.4903438329154316E-4</v>
      </c>
      <c r="AN20" s="9">
        <f>AL20*1/((AN19+AN21)/2)</f>
        <v>7.4834643842465784E-2</v>
      </c>
      <c r="AO20" s="21">
        <f t="shared" si="63"/>
        <v>4.5034901807495848E-4</v>
      </c>
      <c r="AP20" s="58">
        <f t="shared" si="64"/>
        <v>9.1393000000000004</v>
      </c>
      <c r="AQ20" s="58">
        <f t="shared" si="65"/>
        <v>7.0800000000000002E-2</v>
      </c>
      <c r="AR20" s="58">
        <f t="shared" si="66"/>
        <v>0.77467639753591622</v>
      </c>
      <c r="AS20" s="67">
        <f t="shared" si="67"/>
        <v>1.7471549886504623E-4</v>
      </c>
      <c r="AT20" s="67">
        <f t="shared" si="68"/>
        <v>2.9788091252171723E-7</v>
      </c>
      <c r="AU20" s="58">
        <v>0.75</v>
      </c>
      <c r="AV20" s="58">
        <f t="shared" si="69"/>
        <v>0.375</v>
      </c>
      <c r="AW20" s="58">
        <f t="shared" si="70"/>
        <v>9.1239000000000008</v>
      </c>
      <c r="AX20" s="57">
        <f t="shared" si="71"/>
        <v>4.9483689999999997E-2</v>
      </c>
      <c r="AY20" s="47">
        <f t="shared" si="72"/>
        <v>6.3031948668367324E-2</v>
      </c>
      <c r="AZ20" s="9" t="str">
        <f>Input!B20</f>
        <v>CH-8-Top</v>
      </c>
      <c r="BA20" s="48">
        <f>Input!E20</f>
        <v>1</v>
      </c>
      <c r="BB20" s="58">
        <f t="shared" si="73"/>
        <v>-68.813321769505478</v>
      </c>
      <c r="BC20" s="22">
        <f t="shared" si="74"/>
        <v>2.4637165462331314</v>
      </c>
      <c r="BD20" s="9">
        <f t="shared" si="75"/>
        <v>9065.9000000000015</v>
      </c>
      <c r="BE20" s="49">
        <f t="shared" si="76"/>
        <v>31.515974334183664</v>
      </c>
      <c r="BF20" s="89">
        <f t="shared" si="77"/>
        <v>0.6908443611653714</v>
      </c>
      <c r="BG20" s="85"/>
      <c r="BH20" s="85"/>
      <c r="BI20" s="85"/>
      <c r="BJ20" s="85"/>
      <c r="BK20" s="85"/>
      <c r="BL20" s="85"/>
      <c r="BM20" s="90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</row>
    <row r="21" spans="1:109" s="165" customFormat="1" ht="15" customHeight="1" x14ac:dyDescent="0.2">
      <c r="A21" s="148">
        <f>Input!A21</f>
        <v>10368</v>
      </c>
      <c r="B21" s="148" t="str">
        <f>Input!B21</f>
        <v>Hu1-13</v>
      </c>
      <c r="C21" s="148">
        <f>Input!O21</f>
        <v>2.2449956998519989</v>
      </c>
      <c r="D21" s="148">
        <f>C21*Input!P21/100</f>
        <v>3.4890730719324949E-2</v>
      </c>
      <c r="E21" s="149">
        <f>Input!M21</f>
        <v>3.0137531875737968</v>
      </c>
      <c r="F21" s="150">
        <f>E21*Input!N21/100</f>
        <v>5.6774367110247513E-4</v>
      </c>
      <c r="G21" s="151">
        <f t="shared" si="52"/>
        <v>415.53628950267512</v>
      </c>
      <c r="H21" s="150">
        <f>G21*Input!L21/100</f>
        <v>4.0245589002272014E-2</v>
      </c>
      <c r="I21" s="148">
        <v>0</v>
      </c>
      <c r="J21" s="152">
        <f>(((C21*$G$4*0.000000001*Input!G21*(234/233))-(I21*0.000000000000001))/Input!F21)*1000000000000</f>
        <v>735.41307915828918</v>
      </c>
      <c r="K21" s="148">
        <f>J21*Input!P21/100</f>
        <v>11.429464971390836</v>
      </c>
      <c r="L21" s="153">
        <f t="shared" si="53"/>
        <v>10.170228319533805</v>
      </c>
      <c r="M21" s="154">
        <f>L21*Input!P21/100</f>
        <v>0.15806119257791892</v>
      </c>
      <c r="N21" s="148">
        <v>0</v>
      </c>
      <c r="O21" s="152">
        <f>(((G21*$D$4*0.000000001*Input!G21*(238/236))-(N21*0.000000001))/Input!F21)*1000000</f>
        <v>13.712032962634092</v>
      </c>
      <c r="P21" s="148">
        <f>O21*Input!N21/100</f>
        <v>2.5831312147864471E-3</v>
      </c>
      <c r="Q21" s="155">
        <f t="shared" si="54"/>
        <v>10.230536547182497</v>
      </c>
      <c r="R21" s="156">
        <f>Q21*Input!N21/100</f>
        <v>1.9272720807377681E-3</v>
      </c>
      <c r="S21" s="154">
        <f>Input!S21*$G$6/0.000000000155125</f>
        <v>0.99929921729176463</v>
      </c>
      <c r="T21" s="148">
        <f>S21*Input!T21/100</f>
        <v>2.5783619552932745E-3</v>
      </c>
      <c r="U21" s="154">
        <f>S21</f>
        <v>0.99929921729176463</v>
      </c>
      <c r="V21" s="148">
        <f>U21*Input!T21/100</f>
        <v>2.5783619552932745E-3</v>
      </c>
      <c r="W21" s="157">
        <v>0</v>
      </c>
      <c r="X21" s="152">
        <f>((($L$4*0.000000001*Input!G21/Input!W21*(232/229))-(W21*0.000000001))/Input!F21)*1000000000</f>
        <v>0.76450468595273202</v>
      </c>
      <c r="Y21" s="152">
        <f>X21*Input!X21/100</f>
        <v>8.3186508462198879E-3</v>
      </c>
      <c r="Z21" s="152">
        <f t="shared" si="55"/>
        <v>1.866701695866663E-4</v>
      </c>
      <c r="AA21" s="152">
        <f>Z21*Input!X21/100</f>
        <v>2.031176515629809E-6</v>
      </c>
      <c r="AB21" s="153">
        <v>0</v>
      </c>
      <c r="AC21" s="153">
        <v>0.9</v>
      </c>
      <c r="AD21" s="152">
        <f>(((Input!G21*$L$4*0.000000001*Input!U21*(230/229))-((AB21*0.000000000000001)+(Input!G21*AC21*0.000000000000001)))/Input!F21)*1000000000000</f>
        <v>223.46290650607426</v>
      </c>
      <c r="AE21" s="152">
        <f>AD21*Input!V21/100</f>
        <v>0.71121923689081679</v>
      </c>
      <c r="AF21" s="152">
        <f t="shared" si="56"/>
        <v>10.187344007632623</v>
      </c>
      <c r="AG21" s="152">
        <f>AF21*Input!V21/100</f>
        <v>3.2423435031512765E-2</v>
      </c>
      <c r="AH21" s="148">
        <f t="shared" si="57"/>
        <v>54574.033066932498</v>
      </c>
      <c r="AI21" s="157">
        <f t="shared" si="58"/>
        <v>618.70683802615486</v>
      </c>
      <c r="AJ21" s="154">
        <f t="shared" si="59"/>
        <v>-0.70078270823537014</v>
      </c>
      <c r="AK21" s="157">
        <f t="shared" si="60"/>
        <v>2.5783619552932744</v>
      </c>
      <c r="AL21" s="157">
        <f t="shared" si="61"/>
        <v>0.99577807680460617</v>
      </c>
      <c r="AM21" s="157">
        <f t="shared" si="62"/>
        <v>3.1748268333682524E-3</v>
      </c>
      <c r="AN21" s="148">
        <f>AF21/Q21</f>
        <v>0.99577807680460617</v>
      </c>
      <c r="AO21" s="152">
        <f t="shared" si="63"/>
        <v>3.1748268333682524E-3</v>
      </c>
      <c r="AP21" s="148">
        <f t="shared" si="64"/>
        <v>626.36210000000005</v>
      </c>
      <c r="AQ21" s="148" t="e">
        <f t="shared" si="65"/>
        <v>#VALUE!</v>
      </c>
      <c r="AR21" s="148" t="e">
        <f t="shared" si="66"/>
        <v>#VALUE!</v>
      </c>
      <c r="AS21" s="156">
        <f t="shared" si="67"/>
        <v>1.8246371412267276E-5</v>
      </c>
      <c r="AT21" s="156">
        <f t="shared" si="68"/>
        <v>1.9857031888881213E-7</v>
      </c>
      <c r="AU21" s="148">
        <v>0.75</v>
      </c>
      <c r="AV21" s="148">
        <f t="shared" si="69"/>
        <v>0.375</v>
      </c>
      <c r="AW21" s="148">
        <f t="shared" si="70"/>
        <v>626.36059999999998</v>
      </c>
      <c r="AX21" s="158">
        <f t="shared" si="71"/>
        <v>275.89090224099999</v>
      </c>
      <c r="AY21" s="158">
        <f t="shared" si="72"/>
        <v>164.56801434096039</v>
      </c>
      <c r="AZ21" s="148" t="str">
        <f>Input!B21</f>
        <v>Hu1-13</v>
      </c>
      <c r="BA21" s="159">
        <f>Input!E21</f>
        <v>0</v>
      </c>
      <c r="BB21" s="148">
        <f t="shared" si="73"/>
        <v>-4.1153568504331846</v>
      </c>
      <c r="BC21" s="154">
        <f t="shared" si="74"/>
        <v>15.477772689184542</v>
      </c>
      <c r="BD21" s="148">
        <f t="shared" si="75"/>
        <v>626302.6</v>
      </c>
      <c r="BE21" s="160">
        <f t="shared" si="76"/>
        <v>82284.007170480196</v>
      </c>
      <c r="BF21" s="161">
        <f t="shared" si="77"/>
        <v>26.273685532097709</v>
      </c>
      <c r="BG21" s="162"/>
      <c r="BH21" s="162"/>
      <c r="BI21" s="162"/>
      <c r="BJ21" s="162"/>
      <c r="BK21" s="162"/>
      <c r="BL21" s="162"/>
      <c r="BM21" s="166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2"/>
      <c r="DC21" s="162"/>
      <c r="DD21" s="162"/>
      <c r="DE21" s="162"/>
    </row>
    <row r="22" spans="1:109" ht="15" customHeight="1" x14ac:dyDescent="0.2">
      <c r="A22" s="9">
        <f>Input!A22</f>
        <v>10524</v>
      </c>
      <c r="B22" s="9" t="str">
        <f>Input!B22</f>
        <v>CH-8-80</v>
      </c>
      <c r="C22" s="9">
        <f>Input!O22</f>
        <v>0.20011158165158019</v>
      </c>
      <c r="D22" s="9">
        <f>C22*Input!P22/100</f>
        <v>1.416854782687822E-3</v>
      </c>
      <c r="E22" s="11">
        <f>Input!M22</f>
        <v>0.28290032610486759</v>
      </c>
      <c r="F22" s="12">
        <f>E22*Input!N22/100</f>
        <v>3.2107934975671757E-5</v>
      </c>
      <c r="G22" s="13">
        <f t="shared" si="52"/>
        <v>39.006296963339146</v>
      </c>
      <c r="H22" s="12">
        <f>G22*Input!L22/100</f>
        <v>7.1276733370420585E-3</v>
      </c>
      <c r="I22" s="9">
        <v>0.3</v>
      </c>
      <c r="J22" s="21">
        <f>(((C22*$G$4*0.000000001*Input!G22*(234/233))-(I22*0.000000000000001))/Input!F22)*1000000000000</f>
        <v>12.416574394921666</v>
      </c>
      <c r="K22" s="9">
        <f>J22*Input!P22/100</f>
        <v>8.7913366487076539E-2</v>
      </c>
      <c r="L22" s="14">
        <f t="shared" si="53"/>
        <v>0.17171219838429125</v>
      </c>
      <c r="M22" s="22">
        <f>L22*Input!P22/100</f>
        <v>1.2157779550722072E-3</v>
      </c>
      <c r="N22" s="9">
        <v>5.0000000000000001E-3</v>
      </c>
      <c r="O22" s="21">
        <f>(((G22*$D$4*0.000000001*Input!G22*(238/236))-(N22*0.000000001))/Input!F22)*1000000</f>
        <v>0.24381895567886477</v>
      </c>
      <c r="P22" s="9">
        <f>O22*Input!N22/100</f>
        <v>2.7672372395467828E-5</v>
      </c>
      <c r="Q22" s="23">
        <f t="shared" si="54"/>
        <v>0.18191312285828407</v>
      </c>
      <c r="R22" s="24">
        <f>Q22*Input!N22/100</f>
        <v>2.0646334348126701E-5</v>
      </c>
      <c r="S22" s="65">
        <f>Input!S22*$G$6/0.000000000155125</f>
        <v>0.93684724025777999</v>
      </c>
      <c r="T22" s="9">
        <f>S22*Input!T22/100</f>
        <v>5.0936053350300152E-3</v>
      </c>
      <c r="U22" s="9">
        <f>S22*1/((U21+U23)/2)</f>
        <v>0.93634553195359271</v>
      </c>
      <c r="V22" s="9">
        <f>U22*Input!T22/100</f>
        <v>5.0908775647116287E-3</v>
      </c>
      <c r="W22" s="3">
        <v>3.0000000000000001E-3</v>
      </c>
      <c r="X22" s="21">
        <f>((($L$4*0.000000001*Input!G22/Input!W22*(232/229))-(W22*0.000000001))/Input!F22)*1000000000</f>
        <v>3.1434363376160339E-2</v>
      </c>
      <c r="Y22" s="21">
        <f>X22*Input!X22/100</f>
        <v>3.1706484858958238E-4</v>
      </c>
      <c r="Z22" s="21">
        <f t="shared" si="55"/>
        <v>7.6753721070580082E-6</v>
      </c>
      <c r="AA22" s="21">
        <f>Z22*Input!X22/100</f>
        <v>7.7418163869629174E-8</v>
      </c>
      <c r="AB22" s="14">
        <v>0.05</v>
      </c>
      <c r="AC22" s="14">
        <v>0.9</v>
      </c>
      <c r="AD22" s="21">
        <f>(((Input!G22*$L$4*0.000000001*Input!U22*(230/229))-((AB22*0.000000000000001)+(Input!G22*AC22*0.000000000000001)))/Input!F22)*1000000000000</f>
        <v>0.29759187299316597</v>
      </c>
      <c r="AE22" s="21">
        <f>AD22*Input!V22/100</f>
        <v>4.9072806846863137E-3</v>
      </c>
      <c r="AF22" s="191">
        <f t="shared" si="56"/>
        <v>1.3566774152625145E-2</v>
      </c>
      <c r="AG22" s="21">
        <f>AF22*Input!V22/100</f>
        <v>2.2371568175925217E-4</v>
      </c>
      <c r="AH22" s="9">
        <f t="shared" si="57"/>
        <v>1767.5721728396213</v>
      </c>
      <c r="AI22" s="3">
        <f t="shared" si="58"/>
        <v>34.167582793099179</v>
      </c>
      <c r="AJ22" s="22">
        <f t="shared" si="59"/>
        <v>-63.654468046407288</v>
      </c>
      <c r="AK22" s="3">
        <f t="shared" si="60"/>
        <v>5.0908775647116284</v>
      </c>
      <c r="AL22" s="3">
        <f t="shared" si="61"/>
        <v>7.4578314854141015E-2</v>
      </c>
      <c r="AM22" s="3">
        <f t="shared" si="62"/>
        <v>1.2298232093861964E-3</v>
      </c>
      <c r="AN22" s="9">
        <f>AL22*1/((AN21+AN23)/2)</f>
        <v>7.4707207008325283E-2</v>
      </c>
      <c r="AO22" s="21">
        <f t="shared" si="63"/>
        <v>1.2319486873221569E-3</v>
      </c>
      <c r="AP22" s="58">
        <f t="shared" si="64"/>
        <v>9.0878999999999994</v>
      </c>
      <c r="AQ22" s="58">
        <f t="shared" si="65"/>
        <v>0.1691</v>
      </c>
      <c r="AR22" s="58">
        <f t="shared" si="66"/>
        <v>1.8607158969618947</v>
      </c>
      <c r="AS22" s="67">
        <f t="shared" si="67"/>
        <v>4.2192514682062599E-5</v>
      </c>
      <c r="AT22" s="67">
        <f t="shared" si="68"/>
        <v>4.2560461548135978E-7</v>
      </c>
      <c r="AU22" s="58">
        <v>0.75</v>
      </c>
      <c r="AV22" s="58">
        <f t="shared" si="69"/>
        <v>0.375</v>
      </c>
      <c r="AW22" s="58">
        <f t="shared" si="70"/>
        <v>9.0841999999999992</v>
      </c>
      <c r="AX22" s="57">
        <f t="shared" si="71"/>
        <v>0.16934987609999999</v>
      </c>
      <c r="AY22" s="47">
        <f t="shared" si="72"/>
        <v>0.16493335387759675</v>
      </c>
      <c r="AZ22" s="9" t="str">
        <f>Input!B22</f>
        <v>CH-8-80</v>
      </c>
      <c r="BA22" s="48">
        <f>Input!E22</f>
        <v>80</v>
      </c>
      <c r="BB22" s="58">
        <f t="shared" si="73"/>
        <v>-65.309936662440862</v>
      </c>
      <c r="BC22" s="22">
        <f t="shared" si="74"/>
        <v>5.223370104583358</v>
      </c>
      <c r="BD22" s="9">
        <f t="shared" si="75"/>
        <v>9026.1999999999989</v>
      </c>
      <c r="BE22" s="49">
        <f t="shared" si="76"/>
        <v>82.466676938798372</v>
      </c>
      <c r="BF22" s="89">
        <f t="shared" si="77"/>
        <v>1.8156068104796985</v>
      </c>
      <c r="BG22" s="85"/>
      <c r="BH22" s="85"/>
      <c r="BI22" s="85"/>
      <c r="BJ22" s="85"/>
      <c r="BK22" s="85"/>
      <c r="BL22" s="85"/>
      <c r="BM22" s="90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</row>
    <row r="23" spans="1:109" s="165" customFormat="1" ht="15" customHeight="1" x14ac:dyDescent="0.2">
      <c r="A23" s="148">
        <f>Input!A23</f>
        <v>10368</v>
      </c>
      <c r="B23" s="148" t="str">
        <f>Input!B23</f>
        <v>Hu1-13</v>
      </c>
      <c r="C23" s="148">
        <f>Input!O23</f>
        <v>2.2724949190366845</v>
      </c>
      <c r="D23" s="148">
        <f>C23*Input!P23/100</f>
        <v>3.7658031205070636E-2</v>
      </c>
      <c r="E23" s="149">
        <f>Input!M23</f>
        <v>3.0137772540353809</v>
      </c>
      <c r="F23" s="150">
        <f>E23*Input!N23/100</f>
        <v>7.0890451026703718E-4</v>
      </c>
      <c r="G23" s="151">
        <f t="shared" si="52"/>
        <v>415.53960778639828</v>
      </c>
      <c r="H23" s="150">
        <f>G23*Input!L23/100</f>
        <v>3.2295574152308409E-2</v>
      </c>
      <c r="I23" s="148">
        <v>0</v>
      </c>
      <c r="J23" s="152">
        <f>(((C23*$G$4*0.000000001*Input!G23*(234/233))-(I23*0.000000000000001))/Input!F23)*1000000000000</f>
        <v>744.42124138166969</v>
      </c>
      <c r="K23" s="148">
        <f>J23*Input!P23/100</f>
        <v>12.335974044576421</v>
      </c>
      <c r="L23" s="153">
        <f t="shared" si="53"/>
        <v>10.29480465513017</v>
      </c>
      <c r="M23" s="154">
        <f>L23*Input!P23/100</f>
        <v>0.17059755412669422</v>
      </c>
      <c r="N23" s="148">
        <v>0</v>
      </c>
      <c r="O23" s="152">
        <f>(((G23*$D$4*0.000000001*Input!G23*(238/236))-(N23*0.000000001))/Input!F23)*1000000</f>
        <v>13.712142460689835</v>
      </c>
      <c r="P23" s="148">
        <f>O23*Input!N23/100</f>
        <v>3.2253875507194524E-3</v>
      </c>
      <c r="Q23" s="155">
        <f t="shared" si="54"/>
        <v>10.23061824359208</v>
      </c>
      <c r="R23" s="156">
        <f>Q23*Input!N23/100</f>
        <v>2.4064590062160963E-3</v>
      </c>
      <c r="S23" s="154">
        <f>Input!S23*$G$6/0.000000000155125</f>
        <v>1.0017724133981165</v>
      </c>
      <c r="T23" s="148">
        <f>S23*Input!T23/100</f>
        <v>3.2288323442081373E-3</v>
      </c>
      <c r="U23" s="154">
        <f>S23</f>
        <v>1.0017724133981165</v>
      </c>
      <c r="V23" s="148">
        <f>U23*Input!T23/100</f>
        <v>3.2288323442081373E-3</v>
      </c>
      <c r="W23" s="157">
        <v>0</v>
      </c>
      <c r="X23" s="152">
        <f>((($L$4*0.000000001*Input!G23/Input!W23*(232/229))-(W23*0.000000001))/Input!F23)*1000000000</f>
        <v>0.76914276612329668</v>
      </c>
      <c r="Y23" s="152">
        <f>X23*Input!X23/100</f>
        <v>7.4892837167630268E-3</v>
      </c>
      <c r="Z23" s="152">
        <f t="shared" si="55"/>
        <v>1.878026560552311E-4</v>
      </c>
      <c r="AA23" s="152">
        <f>Z23*Input!X23/100</f>
        <v>1.8286687932443232E-6</v>
      </c>
      <c r="AB23" s="153">
        <v>0</v>
      </c>
      <c r="AC23" s="153">
        <v>0.9</v>
      </c>
      <c r="AD23" s="152">
        <f>(((Input!G23*$L$4*0.000000001*Input!U23*(230/229))-((AB23*0.000000000000001)+(Input!G23*AC23*0.000000000000001)))/Input!F23)*1000000000000</f>
        <v>224.58523723816455</v>
      </c>
      <c r="AE23" s="152">
        <f>AD23*Input!V23/100</f>
        <v>0.71472812101634131</v>
      </c>
      <c r="AF23" s="152">
        <f t="shared" si="56"/>
        <v>10.238509408803269</v>
      </c>
      <c r="AG23" s="152">
        <f>AF23*Input!V23/100</f>
        <v>3.2583399878603245E-2</v>
      </c>
      <c r="AH23" s="148">
        <f t="shared" si="57"/>
        <v>54517.3834271663</v>
      </c>
      <c r="AI23" s="157">
        <f t="shared" si="58"/>
        <v>558.47897948312379</v>
      </c>
      <c r="AJ23" s="154">
        <f t="shared" si="59"/>
        <v>1.7724133981165124</v>
      </c>
      <c r="AK23" s="157">
        <f t="shared" si="60"/>
        <v>3.2288323442081373</v>
      </c>
      <c r="AL23" s="157">
        <f t="shared" si="61"/>
        <v>1.0007713282837165</v>
      </c>
      <c r="AM23" s="157">
        <f t="shared" si="62"/>
        <v>3.1935783327638402E-3</v>
      </c>
      <c r="AN23" s="148">
        <f>AF23/Q23</f>
        <v>1.0007713282837165</v>
      </c>
      <c r="AO23" s="152">
        <f t="shared" si="63"/>
        <v>3.1935783327638402E-3</v>
      </c>
      <c r="AP23" s="148">
        <f t="shared" si="64"/>
        <v>692.55809999999997</v>
      </c>
      <c r="AQ23" s="148" t="e">
        <f t="shared" si="65"/>
        <v>#VALUE!</v>
      </c>
      <c r="AR23" s="148" t="e">
        <f t="shared" si="66"/>
        <v>#VALUE!</v>
      </c>
      <c r="AS23" s="156">
        <f t="shared" si="67"/>
        <v>1.8356921505976511E-5</v>
      </c>
      <c r="AT23" s="156">
        <f t="shared" si="68"/>
        <v>1.7879684708177329E-7</v>
      </c>
      <c r="AU23" s="148">
        <v>0.75</v>
      </c>
      <c r="AV23" s="148">
        <f t="shared" si="69"/>
        <v>0.375</v>
      </c>
      <c r="AW23" s="148">
        <f t="shared" si="70"/>
        <v>692.5566</v>
      </c>
      <c r="AX23" s="158">
        <f t="shared" si="71"/>
        <v>311.87427896909998</v>
      </c>
      <c r="AY23" s="158">
        <f t="shared" si="72"/>
        <v>343.66743977238025</v>
      </c>
      <c r="AZ23" s="148" t="str">
        <f>Input!B23</f>
        <v>Hu1-13</v>
      </c>
      <c r="BA23" s="159">
        <f>Input!E23</f>
        <v>0</v>
      </c>
      <c r="BB23" s="148">
        <f t="shared" si="73"/>
        <v>12.549926866647755</v>
      </c>
      <c r="BC23" s="154">
        <f t="shared" si="74"/>
        <v>25.39802804786337</v>
      </c>
      <c r="BD23" s="148">
        <f t="shared" si="75"/>
        <v>692498.6</v>
      </c>
      <c r="BE23" s="160">
        <f t="shared" si="76"/>
        <v>171833.71988619011</v>
      </c>
      <c r="BF23" s="161">
        <f t="shared" si="77"/>
        <v>49.623011284908735</v>
      </c>
      <c r="BG23" s="162"/>
      <c r="BH23" s="162"/>
      <c r="BI23" s="162"/>
      <c r="BJ23" s="162"/>
      <c r="BK23" s="162"/>
      <c r="BL23" s="162"/>
      <c r="BM23" s="166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2"/>
      <c r="DC23" s="162"/>
      <c r="DD23" s="162"/>
      <c r="DE23" s="162"/>
    </row>
    <row r="24" spans="1:109" ht="15" customHeight="1" x14ac:dyDescent="0.2">
      <c r="A24" s="9">
        <f>Input!A24</f>
        <v>10523</v>
      </c>
      <c r="B24" s="9" t="str">
        <f>Input!B24</f>
        <v>CH-8-258</v>
      </c>
      <c r="C24" s="9">
        <f>Input!O24</f>
        <v>0.48897513816671956</v>
      </c>
      <c r="D24" s="9">
        <f>C24*Input!P24/100</f>
        <v>1.6616756733399678E-3</v>
      </c>
      <c r="E24" s="11">
        <f>Input!M24</f>
        <v>0.69748006232692572</v>
      </c>
      <c r="F24" s="12">
        <f>E24*Input!N24/100</f>
        <v>4.8425582125107366E-5</v>
      </c>
      <c r="G24" s="13">
        <f t="shared" ref="G24:G29" si="78">E24*137.88</f>
        <v>96.168550993636515</v>
      </c>
      <c r="H24" s="12">
        <f>G24*Input!L24/100</f>
        <v>7.9415863073548539E-3</v>
      </c>
      <c r="I24" s="9">
        <v>0.3</v>
      </c>
      <c r="J24" s="21">
        <f>(((C24*$G$4*0.000000001*Input!G24*(234/233))-(I24*0.000000000000001))/Input!F24)*1000000000000</f>
        <v>18.618084735525649</v>
      </c>
      <c r="K24" s="9">
        <f>J24*Input!P24/100</f>
        <v>6.3269512239816375E-2</v>
      </c>
      <c r="L24" s="14">
        <f t="shared" ref="L24:L29" si="79">(J24/234)*602200000000*0.0000028263/(365.2425*24*60)</f>
        <v>0.25747457857214362</v>
      </c>
      <c r="M24" s="22">
        <f>L24*Input!P24/100</f>
        <v>8.7497136423103053E-4</v>
      </c>
      <c r="N24" s="9">
        <v>5.0000000000000001E-3</v>
      </c>
      <c r="O24" s="21">
        <f>(((G24*$D$4*0.000000001*Input!G24*(238/236))-(N24*0.000000001))/Input!F24)*1000000</f>
        <v>0.36886666309539556</v>
      </c>
      <c r="P24" s="9">
        <f>O24*Input!N24/100</f>
        <v>2.5610169884064394E-5</v>
      </c>
      <c r="Q24" s="23">
        <f t="shared" ref="Q24:Q29" si="80">(O24/238.05)*602200000000000000*0.00000000015512/(365.2425*24*60)</f>
        <v>0.27521111480100813</v>
      </c>
      <c r="R24" s="24">
        <f>Q24*Input!N24/100</f>
        <v>1.9107726745731355E-5</v>
      </c>
      <c r="S24" s="65">
        <f>Input!S24*$G$6/0.000000000155125</f>
        <v>0.93107449492774186</v>
      </c>
      <c r="T24" s="9">
        <f>S24*Input!T24/100</f>
        <v>2.2346028523279634E-3</v>
      </c>
      <c r="U24" s="9">
        <f>S24*1/((U23+U25)/2)</f>
        <v>0.92984608695434612</v>
      </c>
      <c r="V24" s="9">
        <f>U24*Input!T24/100</f>
        <v>2.2316546414424469E-3</v>
      </c>
      <c r="W24" s="3">
        <v>3.0000000000000001E-3</v>
      </c>
      <c r="X24" s="21">
        <f>((($L$4*0.000000001*Input!G24/Input!W24*(232/229))-(W24*0.000000001))/Input!F24)*1000000000</f>
        <v>4.7026196868594723E-2</v>
      </c>
      <c r="Y24" s="21">
        <f>X24*Input!X24/100</f>
        <v>1.6472972608950922E-4</v>
      </c>
      <c r="Z24" s="21">
        <f t="shared" ref="Z24:Z29" si="81">(X24/232)*6.022E+23*0.000000001*0.000000000049475/(365.2425*24*60)</f>
        <v>1.1482451717790107E-5</v>
      </c>
      <c r="AA24" s="21">
        <f>Z24*Input!X24/100</f>
        <v>4.022228571009048E-8</v>
      </c>
      <c r="AB24" s="14">
        <v>0.05</v>
      </c>
      <c r="AC24" s="14">
        <v>0.9</v>
      </c>
      <c r="AD24" s="21">
        <f>(((Input!G24*$L$4*0.000000001*Input!U24*(230/229))-((AB24*0.000000000000001)+(Input!G24*AC24*0.000000000000001)))/Input!F24)*1000000000000</f>
        <v>0.45328510155305457</v>
      </c>
      <c r="AE24" s="21">
        <f>AD24*Input!V24/100</f>
        <v>3.2674684184461743E-3</v>
      </c>
      <c r="AF24" s="191">
        <f t="shared" ref="AF24:AF29" si="82">(AD24/230)*602200000000*$D$6/(365.2425*24*60)</f>
        <v>2.0664598591579372E-2</v>
      </c>
      <c r="AG24" s="21">
        <f>AF24*Input!V24/100</f>
        <v>1.4895906140861755E-4</v>
      </c>
      <c r="AH24" s="9">
        <f t="shared" ref="AH24:AH29" si="83">AF24/Z24</f>
        <v>1799.6677973888702</v>
      </c>
      <c r="AI24" s="3">
        <f t="shared" ref="AI24:AI29" si="84">AH24*SQRT((AG24/AF24)^2+(AA24/Z24)^2)</f>
        <v>14.423396420200746</v>
      </c>
      <c r="AJ24" s="22">
        <f t="shared" ref="AJ24:AJ29" si="85">(U24-1)*1000</f>
        <v>-70.15391304565388</v>
      </c>
      <c r="AK24" s="3">
        <f t="shared" ref="AK24:AK29" si="86">V24*1000</f>
        <v>2.231654641442447</v>
      </c>
      <c r="AL24" s="3">
        <f t="shared" ref="AL24:AL29" si="87">AF24/Q24</f>
        <v>7.5086351823112032E-2</v>
      </c>
      <c r="AM24" s="3">
        <f t="shared" ref="AM24:AM29" si="88">AL24*SQRT((R24/Q24)^2+(AG24/AF24)^2)</f>
        <v>5.412789043804816E-4</v>
      </c>
      <c r="AN24" s="9">
        <f>AL24*1/((AN23+AN25)/2)</f>
        <v>7.5039726600471507E-2</v>
      </c>
      <c r="AO24" s="21">
        <f t="shared" ref="AO24:AO29" si="89">AN24*SQRT((R24/Q24)^2+(AG24/AF24)^2)</f>
        <v>5.4094279470389469E-4</v>
      </c>
      <c r="AP24" s="58">
        <f t="shared" ref="AP24:AP29" si="90">ThU_Alter_Kombi(AN24,U24)</f>
        <v>9.1976999999999993</v>
      </c>
      <c r="AQ24" s="58">
        <f t="shared" ref="AQ24:AQ29" si="91">Montealter(AN24,AO24,U24,V24)</f>
        <v>6.5600000000000006E-2</v>
      </c>
      <c r="AR24" s="58">
        <f t="shared" ref="AR24:AR29" si="92">(AQ24/AP24)*100</f>
        <v>0.71322178370679645</v>
      </c>
      <c r="AS24" s="67">
        <f t="shared" ref="AS24:AS29" si="93">Z24/Q24</f>
        <v>4.1722340051899845E-5</v>
      </c>
      <c r="AT24" s="67">
        <f t="shared" ref="AT24:AT29" si="94">AS24*SQRT((Y24/X24)^2+(P24/O24)^2)</f>
        <v>1.4617936320238269E-7</v>
      </c>
      <c r="AU24" s="58">
        <v>0.75</v>
      </c>
      <c r="AV24" s="58">
        <f t="shared" ref="AV24:AV29" si="95">AU24/2</f>
        <v>0.375</v>
      </c>
      <c r="AW24" s="58">
        <f t="shared" ref="AW24:AW29" si="96">marincorr_age(AN24,U24,AS24,AU24)</f>
        <v>9.1940000000000008</v>
      </c>
      <c r="AX24" s="57">
        <f t="shared" ref="AX24:AX29" si="97">marincorr_age_error(AN24, AO24, U24, V24, AS24, AT24, AU24, AV24)</f>
        <v>7.1166825200000006E-2</v>
      </c>
      <c r="AY24" s="47">
        <f t="shared" ref="AY24:AY29" si="98">SQRT(((AU24*EXP(-0.0000091577*AW24*1000))/(0.0000091577*(EXP(-0.0000091577*AW24*1000)+(AJ24/1000)*EXP(-(0.0000091577-0.0000028263)*AW24*1000)-AS24*AU24*EXP(-0.0000091577*AW24*1000))))^2*AT24^2+((AS24*EXP(-0.0000091577*AW24*1000))/(0.0000091577*(EXP(-0.0000091577*AW24*1000)+(AJ24/1000)*EXP(-(0.0000091577-0.0000028263)*AW24*1000)-AS24*AU24*EXP(-0.0000091577*AW24*1000))))^2*AV24^2+((0.0000091577/(0.0000091577-0.0000028263))*(EXP(-(0.0000091577-0.0000028263)*AW24*1000)-1)/(0.0000091577*(EXP(-0.0000091577*AW24*1000)+(AJ24/1000)*EXP(-(0.0000091577-0.0000028263)*AW24*1000)-AS24*AU24*EXP(-0.0000091577*AW24*1000))))^2*T24^2+(1/(0.0000091577*(EXP(-0.0000091577*AW24*1000)+(AJ24/1000)*EXP(-(0.0000091577-0.0000028263)*AW24*1000)-AS24*AU24*EXP(-0.0000091577*AW24*1000))))^2*AO24^2)/1000</f>
        <v>7.3115538464271795E-2</v>
      </c>
      <c r="AZ24" s="9" t="str">
        <f>Input!B24</f>
        <v>CH-8-258</v>
      </c>
      <c r="BA24" s="48">
        <f>Input!E24</f>
        <v>258</v>
      </c>
      <c r="BB24" s="58">
        <f t="shared" ref="BB24:BB29" si="99">((U24-1)*EXP(0.0000028263*AW24*1000))*1000</f>
        <v>-72.000753793396811</v>
      </c>
      <c r="BC24" s="22">
        <f t="shared" ref="BC24:BC29" si="100">SQRT((EXP(0.0000028263*AW24*1000)*V24)^2+((U24-1)*0.0000028263*EXP(0.0000028263*AW24*1000)*AX24*1000)^2)*1000</f>
        <v>2.2904499746708273</v>
      </c>
      <c r="BD24" s="9">
        <f t="shared" ref="BD24:BD29" si="101">AW24*1000-58</f>
        <v>9136</v>
      </c>
      <c r="BE24" s="49">
        <f t="shared" ref="BE24:BE29" si="102">AY24/2*1000</f>
        <v>36.557769232135897</v>
      </c>
      <c r="BF24" s="89">
        <f t="shared" ref="BF24:BF29" si="103">AY24/AW24*100</f>
        <v>0.79525275684437446</v>
      </c>
      <c r="BG24" s="85"/>
      <c r="BH24" s="85"/>
      <c r="BI24" s="85"/>
      <c r="BJ24" s="85"/>
      <c r="BK24" s="85"/>
      <c r="BL24" s="85"/>
      <c r="BM24" s="90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</row>
    <row r="25" spans="1:109" s="165" customFormat="1" ht="15" customHeight="1" x14ac:dyDescent="0.2">
      <c r="A25" s="148">
        <f>Input!A25</f>
        <v>10368</v>
      </c>
      <c r="B25" s="148" t="str">
        <f>Input!B25</f>
        <v>Hu1-13</v>
      </c>
      <c r="C25" s="148">
        <f>Input!O25</f>
        <v>2.3089009532601774</v>
      </c>
      <c r="D25" s="148">
        <f>C25*Input!P25/100</f>
        <v>2.9949459932917519E-2</v>
      </c>
      <c r="E25" s="149">
        <f>Input!M25</f>
        <v>3.0134901402776428</v>
      </c>
      <c r="F25" s="150">
        <f>E25*Input!N25/100</f>
        <v>3.8851639862897905E-4</v>
      </c>
      <c r="G25" s="151">
        <f t="shared" si="78"/>
        <v>415.50002054148138</v>
      </c>
      <c r="H25" s="150">
        <f>G25*Input!L25/100</f>
        <v>3.3591134289038947E-2</v>
      </c>
      <c r="I25" s="148">
        <v>0</v>
      </c>
      <c r="J25" s="152">
        <f>(((C25*$G$4*0.000000001*Input!G25*(234/233))-(I25*0.000000000000001))/Input!F25)*1000000000000</f>
        <v>756.34708771180112</v>
      </c>
      <c r="K25" s="148">
        <f>J25*Input!P25/100</f>
        <v>9.8108092366710071</v>
      </c>
      <c r="L25" s="153">
        <f t="shared" si="79"/>
        <v>10.459730441084277</v>
      </c>
      <c r="M25" s="154">
        <f>L25*Input!P25/100</f>
        <v>0.13567636035319847</v>
      </c>
      <c r="N25" s="148">
        <v>0</v>
      </c>
      <c r="O25" s="152">
        <f>(((G25*$D$4*0.000000001*Input!G25*(238/236))-(N25*0.000000001))/Input!F25)*1000000</f>
        <v>13.710836144921723</v>
      </c>
      <c r="P25" s="148">
        <f>O25*Input!N25/100</f>
        <v>1.7676794790263488E-3</v>
      </c>
      <c r="Q25" s="155">
        <f t="shared" si="80"/>
        <v>10.229643602468899</v>
      </c>
      <c r="R25" s="156">
        <f>Q25*Input!N25/100</f>
        <v>1.318864209498631E-3</v>
      </c>
      <c r="S25" s="154">
        <f>Input!S25*$G$6/0.000000000155125</f>
        <v>1.0008697614534641</v>
      </c>
      <c r="T25" s="148">
        <f>S25*Input!T25/100</f>
        <v>1.6719703927100863E-3</v>
      </c>
      <c r="U25" s="154">
        <f>S25</f>
        <v>1.0008697614534641</v>
      </c>
      <c r="V25" s="148">
        <f>U25*Input!T25/100</f>
        <v>1.6719703927100863E-3</v>
      </c>
      <c r="W25" s="157">
        <v>0</v>
      </c>
      <c r="X25" s="152">
        <f>((($L$4*0.000000001*Input!G25/Input!W25*(232/229))-(W25*0.000000001))/Input!F25)*1000000000</f>
        <v>0.75740529088172881</v>
      </c>
      <c r="Y25" s="152">
        <f>X25*Input!X25/100</f>
        <v>4.0911344773209655E-3</v>
      </c>
      <c r="Z25" s="152">
        <f t="shared" si="81"/>
        <v>1.84936700444858E-4</v>
      </c>
      <c r="AA25" s="152">
        <f>Z25*Input!X25/100</f>
        <v>9.9893797999634484E-7</v>
      </c>
      <c r="AB25" s="153">
        <v>0</v>
      </c>
      <c r="AC25" s="153">
        <v>0.9</v>
      </c>
      <c r="AD25" s="152">
        <f>(((Input!G25*$L$4*0.000000001*Input!U25*(230/229))-((AB25*0.000000000000001)+(Input!G25*AC25*0.000000000000001)))/Input!F25)*1000000000000</f>
        <v>224.49652992044687</v>
      </c>
      <c r="AE25" s="152">
        <f>AD25*Input!V25/100</f>
        <v>0.68526500493809916</v>
      </c>
      <c r="AF25" s="152">
        <f t="shared" si="82"/>
        <v>10.234465373147803</v>
      </c>
      <c r="AG25" s="152">
        <f>AF25*Input!V25/100</f>
        <v>3.1240219913217331E-2</v>
      </c>
      <c r="AH25" s="148">
        <f t="shared" si="83"/>
        <v>55340.369696924383</v>
      </c>
      <c r="AI25" s="157">
        <f t="shared" si="84"/>
        <v>343.35035219415499</v>
      </c>
      <c r="AJ25" s="154">
        <f t="shared" si="85"/>
        <v>0.86976145346406852</v>
      </c>
      <c r="AK25" s="157">
        <f t="shared" si="86"/>
        <v>1.6719703927100862</v>
      </c>
      <c r="AL25" s="157">
        <f t="shared" si="87"/>
        <v>1.0004713527534566</v>
      </c>
      <c r="AM25" s="157">
        <f t="shared" si="88"/>
        <v>3.0566141030505443E-3</v>
      </c>
      <c r="AN25" s="148">
        <f>AF25/Q25</f>
        <v>1.0004713527534566</v>
      </c>
      <c r="AO25" s="152">
        <f t="shared" si="89"/>
        <v>3.0566141030505443E-3</v>
      </c>
      <c r="AP25" s="148">
        <f t="shared" si="90"/>
        <v>781.76009999999997</v>
      </c>
      <c r="AQ25" s="148" t="e">
        <f t="shared" si="91"/>
        <v>#VALUE!</v>
      </c>
      <c r="AR25" s="148" t="e">
        <f t="shared" si="92"/>
        <v>#VALUE!</v>
      </c>
      <c r="AS25" s="156">
        <f t="shared" si="93"/>
        <v>1.8078508658915937E-5</v>
      </c>
      <c r="AT25" s="156">
        <f t="shared" si="94"/>
        <v>9.7679110550645597E-8</v>
      </c>
      <c r="AU25" s="148">
        <v>0.75</v>
      </c>
      <c r="AV25" s="148">
        <f t="shared" si="95"/>
        <v>0.375</v>
      </c>
      <c r="AW25" s="148">
        <f t="shared" si="96"/>
        <v>781.7586</v>
      </c>
      <c r="AX25" s="158">
        <f t="shared" si="97"/>
        <v>340.99357399619998</v>
      </c>
      <c r="AY25" s="158">
        <f t="shared" si="98"/>
        <v>541.45957068456744</v>
      </c>
      <c r="AZ25" s="148" t="str">
        <f>Input!B25</f>
        <v>Hu1-13</v>
      </c>
      <c r="BA25" s="159">
        <f>Input!E25</f>
        <v>0</v>
      </c>
      <c r="BB25" s="148">
        <f t="shared" si="99"/>
        <v>7.9244113137572176</v>
      </c>
      <c r="BC25" s="154">
        <f t="shared" si="100"/>
        <v>17.040571193282098</v>
      </c>
      <c r="BD25" s="148">
        <f t="shared" si="101"/>
        <v>781700.6</v>
      </c>
      <c r="BE25" s="160">
        <f t="shared" si="102"/>
        <v>270729.78534228372</v>
      </c>
      <c r="BF25" s="161">
        <f t="shared" si="103"/>
        <v>69.261735103978054</v>
      </c>
      <c r="BG25" s="162"/>
      <c r="BH25" s="162"/>
      <c r="BI25" s="162"/>
      <c r="BJ25" s="162"/>
      <c r="BK25" s="162"/>
      <c r="BL25" s="162"/>
      <c r="BM25" s="166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2"/>
      <c r="DC25" s="162"/>
      <c r="DD25" s="162"/>
      <c r="DE25" s="162"/>
    </row>
    <row r="26" spans="1:109" ht="15" customHeight="1" x14ac:dyDescent="0.2">
      <c r="A26" s="9">
        <f>Input!A26</f>
        <v>10539</v>
      </c>
      <c r="B26" s="9" t="str">
        <f>Input!B26</f>
        <v>NAH14-63</v>
      </c>
      <c r="C26" s="9">
        <f>Input!O26</f>
        <v>1.1075366976761225</v>
      </c>
      <c r="D26" s="9">
        <f>C26*Input!P26/100</f>
        <v>3.1446613358950921E-3</v>
      </c>
      <c r="E26" s="11">
        <f>Input!M26</f>
        <v>1.4458064261483115</v>
      </c>
      <c r="F26" s="12">
        <f>E26*Input!N26/100</f>
        <v>8.5877128101708445E-5</v>
      </c>
      <c r="G26" s="13">
        <f t="shared" si="78"/>
        <v>199.34779003732919</v>
      </c>
      <c r="H26" s="12">
        <f>G26*Input!L26/100</f>
        <v>8.481434034288679E-3</v>
      </c>
      <c r="I26" s="9">
        <v>0.3</v>
      </c>
      <c r="J26" s="21">
        <f>(((C26*$G$4*0.000000001*Input!G26*(234/233))-(I26*0.000000000000001))/Input!F26)*1000000000000</f>
        <v>61.429367666074562</v>
      </c>
      <c r="K26" s="9">
        <f>J26*Input!P26/100</f>
        <v>0.17441820013126005</v>
      </c>
      <c r="L26" s="14">
        <f t="shared" si="79"/>
        <v>0.84952350236090279</v>
      </c>
      <c r="M26" s="22">
        <f>L26*Input!P26/100</f>
        <v>2.4120769247771971E-3</v>
      </c>
      <c r="N26" s="9">
        <v>5.0000000000000001E-3</v>
      </c>
      <c r="O26" s="21">
        <f>(((G26*$D$4*0.000000001*Input!G26*(238/236))-(N26*0.000000001))/Input!F26)*1000000</f>
        <v>1.1138042510931969</v>
      </c>
      <c r="P26" s="9">
        <f>O26*Input!N26/100</f>
        <v>6.6157065442138291E-5</v>
      </c>
      <c r="Q26" s="23">
        <f t="shared" si="80"/>
        <v>0.8310084382284938</v>
      </c>
      <c r="R26" s="24">
        <f>Q26*Input!N26/100</f>
        <v>4.9359732266142538E-5</v>
      </c>
      <c r="S26" s="65">
        <f>Input!S26*$G$6/0.000000000155125</f>
        <v>1.0169930157008513</v>
      </c>
      <c r="T26" s="9">
        <f>S26*Input!T26/100</f>
        <v>1.0320861022891149E-3</v>
      </c>
      <c r="U26" s="9">
        <f>S26*1/((U25+U27)/2)</f>
        <v>1.0172975608990922</v>
      </c>
      <c r="V26" s="9">
        <f>U26*Input!T26/100</f>
        <v>1.0323951672106734E-3</v>
      </c>
      <c r="W26" s="3">
        <v>3.0000000000000001E-3</v>
      </c>
      <c r="X26" s="21">
        <f>((($L$4*0.000000001*Input!G26/Input!W26*(232/229))-(W26*0.000000001))/Input!F26)*1000000000</f>
        <v>2.7438461058683167E-2</v>
      </c>
      <c r="Y26" s="21">
        <f>X26*Input!X26/100</f>
        <v>7.8402720257763749E-5</v>
      </c>
      <c r="Z26" s="21">
        <f t="shared" si="81"/>
        <v>6.6996870956239074E-6</v>
      </c>
      <c r="AA26" s="21">
        <f>Z26*Input!X26/100</f>
        <v>1.9143700954996633E-8</v>
      </c>
      <c r="AB26" s="14">
        <v>0.05</v>
      </c>
      <c r="AC26" s="14">
        <v>0.9</v>
      </c>
      <c r="AD26" s="21">
        <f>(((Input!G26*$L$4*0.000000001*Input!U26*(230/229))-((AB26*0.000000000000001)+(Input!G26*AC26*0.000000000000001)))/Input!F26)*1000000000000</f>
        <v>1.7225630724371166</v>
      </c>
      <c r="AE26" s="21">
        <f>AD26*Input!V26/100</f>
        <v>7.6687890342767538E-3</v>
      </c>
      <c r="AF26" s="191">
        <f t="shared" si="82"/>
        <v>7.8529107439513635E-2</v>
      </c>
      <c r="AG26" s="21">
        <f>AF26*Input!V26/100</f>
        <v>3.4960877058141384E-4</v>
      </c>
      <c r="AH26" s="9">
        <f t="shared" si="83"/>
        <v>11721.309714718942</v>
      </c>
      <c r="AI26" s="3">
        <f t="shared" si="84"/>
        <v>62.006428934961477</v>
      </c>
      <c r="AJ26" s="22">
        <f t="shared" si="85"/>
        <v>17.297560899092179</v>
      </c>
      <c r="AK26" s="3">
        <f t="shared" si="86"/>
        <v>1.0323951672106735</v>
      </c>
      <c r="AL26" s="3">
        <f t="shared" si="87"/>
        <v>9.4498568037309508E-2</v>
      </c>
      <c r="AM26" s="3">
        <f t="shared" si="88"/>
        <v>4.2074167855612609E-4</v>
      </c>
      <c r="AN26" s="9">
        <f>AL26*1/((AN25+AN27)/2)</f>
        <v>9.4412245648326731E-2</v>
      </c>
      <c r="AO26" s="21">
        <f t="shared" si="89"/>
        <v>4.203573401731016E-4</v>
      </c>
      <c r="AP26" s="58">
        <f t="shared" si="90"/>
        <v>10.632999999999999</v>
      </c>
      <c r="AQ26" s="58">
        <f t="shared" si="91"/>
        <v>5.1200000000000002E-2</v>
      </c>
      <c r="AR26" s="58">
        <f t="shared" si="92"/>
        <v>0.48151979685883572</v>
      </c>
      <c r="AS26" s="67">
        <f t="shared" si="93"/>
        <v>8.0621168058244952E-6</v>
      </c>
      <c r="AT26" s="67">
        <f t="shared" si="94"/>
        <v>2.304168730099169E-8</v>
      </c>
      <c r="AU26" s="58">
        <v>0.75</v>
      </c>
      <c r="AV26" s="58">
        <f t="shared" si="95"/>
        <v>0.375</v>
      </c>
      <c r="AW26" s="58">
        <f t="shared" si="96"/>
        <v>10.632400000000001</v>
      </c>
      <c r="AX26" s="57">
        <f t="shared" si="97"/>
        <v>5.1465454299999998E-2</v>
      </c>
      <c r="AY26" s="47">
        <f t="shared" si="98"/>
        <v>5.1022780011852654E-2</v>
      </c>
      <c r="AZ26" s="9" t="str">
        <f>Input!B26</f>
        <v>NAH14-63</v>
      </c>
      <c r="BA26" s="48">
        <f>Input!E26</f>
        <v>63</v>
      </c>
      <c r="BB26" s="58">
        <f t="shared" si="99"/>
        <v>17.825247571215222</v>
      </c>
      <c r="BC26" s="22">
        <f t="shared" si="100"/>
        <v>1.0638930080981697</v>
      </c>
      <c r="BD26" s="9">
        <f t="shared" si="101"/>
        <v>10574.4</v>
      </c>
      <c r="BE26" s="49">
        <f t="shared" si="102"/>
        <v>25.511390005926327</v>
      </c>
      <c r="BF26" s="89">
        <f t="shared" si="103"/>
        <v>0.47988017768192176</v>
      </c>
      <c r="BG26" s="85"/>
      <c r="BH26" s="85"/>
      <c r="BI26" s="85"/>
      <c r="BJ26" s="85"/>
      <c r="BK26" s="85"/>
      <c r="BL26" s="85"/>
      <c r="BM26" s="90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</row>
    <row r="27" spans="1:109" s="165" customFormat="1" ht="15" customHeight="1" x14ac:dyDescent="0.2">
      <c r="A27" s="148">
        <f>Input!A27</f>
        <v>10368</v>
      </c>
      <c r="B27" s="148" t="str">
        <f>Input!B27</f>
        <v>Hu1-13</v>
      </c>
      <c r="C27" s="148">
        <f>Input!O27</f>
        <v>2.3189330968315858</v>
      </c>
      <c r="D27" s="148">
        <f>C27*Input!P27/100</f>
        <v>2.8175254115708395E-2</v>
      </c>
      <c r="E27" s="149">
        <f>Input!M27</f>
        <v>3.0126858626604767</v>
      </c>
      <c r="F27" s="150">
        <f>E27*Input!N27/100</f>
        <v>5.6165156312795392E-4</v>
      </c>
      <c r="G27" s="151">
        <f t="shared" si="78"/>
        <v>415.38912674362649</v>
      </c>
      <c r="H27" s="150">
        <f>G27*Input!L27/100</f>
        <v>3.0423409509494844E-2</v>
      </c>
      <c r="I27" s="148">
        <v>0</v>
      </c>
      <c r="J27" s="152">
        <f>(((C27*$G$4*0.000000001*Input!G27*(234/233))-(I27*0.000000000000001))/Input!F27)*1000000000000</f>
        <v>759.63340562986821</v>
      </c>
      <c r="K27" s="148">
        <f>J27*Input!P27/100</f>
        <v>9.22961695947407</v>
      </c>
      <c r="L27" s="153">
        <f t="shared" si="79"/>
        <v>10.505177829095883</v>
      </c>
      <c r="M27" s="154">
        <f>L27*Input!P27/100</f>
        <v>0.12763889362306108</v>
      </c>
      <c r="N27" s="148">
        <v>0</v>
      </c>
      <c r="O27" s="152">
        <f>(((G27*$D$4*0.000000001*Input!G27*(238/236))-(N27*0.000000001))/Input!F27)*1000000</f>
        <v>13.707176826951304</v>
      </c>
      <c r="P27" s="148">
        <f>O27*Input!N27/100</f>
        <v>2.5554132232458674E-3</v>
      </c>
      <c r="Q27" s="155">
        <f t="shared" si="80"/>
        <v>10.226913388332441</v>
      </c>
      <c r="R27" s="156">
        <f>Q27*Input!N27/100</f>
        <v>1.9065917099828893E-3</v>
      </c>
      <c r="S27" s="154">
        <f>Input!S27*$G$6/0.000000000155125</f>
        <v>0.99853150478377761</v>
      </c>
      <c r="T27" s="148">
        <f>S27*Input!T27/100</f>
        <v>1.55588435211204E-3</v>
      </c>
      <c r="U27" s="154">
        <f>S27</f>
        <v>0.99853150478377761</v>
      </c>
      <c r="V27" s="148">
        <f>U27*Input!T27/100</f>
        <v>1.55588435211204E-3</v>
      </c>
      <c r="W27" s="157">
        <v>0</v>
      </c>
      <c r="X27" s="152">
        <f>((($L$4*0.000000001*Input!G27/Input!W27*(232/229))-(W27*0.000000001))/Input!F27)*1000000000</f>
        <v>0.75959147570809216</v>
      </c>
      <c r="Y27" s="152">
        <f>X27*Input!X27/100</f>
        <v>3.654499569348595E-3</v>
      </c>
      <c r="Z27" s="152">
        <f t="shared" si="81"/>
        <v>1.8547050422629128E-4</v>
      </c>
      <c r="AA27" s="152">
        <f>Z27*Input!X27/100</f>
        <v>8.9232422887579207E-7</v>
      </c>
      <c r="AB27" s="153">
        <v>0</v>
      </c>
      <c r="AC27" s="153">
        <v>0.9</v>
      </c>
      <c r="AD27" s="152">
        <f>(((Input!G27*$L$4*0.000000001*Input!U27*(230/229))-((AB27*0.000000000000001)+(Input!G27*AC27*0.000000000000001)))/Input!F27)*1000000000000</f>
        <v>224.63535303754492</v>
      </c>
      <c r="AE27" s="152">
        <f>AD27*Input!V27/100</f>
        <v>0.56851617083951633</v>
      </c>
      <c r="AF27" s="152">
        <f t="shared" si="82"/>
        <v>10.240794114110685</v>
      </c>
      <c r="AG27" s="152">
        <f>AF27*Input!V27/100</f>
        <v>2.5917812923849887E-2</v>
      </c>
      <c r="AH27" s="148">
        <f t="shared" si="83"/>
        <v>55215.216871443678</v>
      </c>
      <c r="AI27" s="157">
        <f t="shared" si="84"/>
        <v>300.16061795645322</v>
      </c>
      <c r="AJ27" s="154">
        <f t="shared" si="85"/>
        <v>-1.4684952162223874</v>
      </c>
      <c r="AK27" s="157">
        <f t="shared" si="86"/>
        <v>1.55588435211204</v>
      </c>
      <c r="AL27" s="157">
        <f t="shared" si="87"/>
        <v>1.0013572742088614</v>
      </c>
      <c r="AM27" s="157">
        <f t="shared" si="88"/>
        <v>2.5411416512422826E-3</v>
      </c>
      <c r="AN27" s="148">
        <f>AF27/Q27</f>
        <v>1.0013572742088614</v>
      </c>
      <c r="AO27" s="152">
        <f t="shared" si="89"/>
        <v>2.5411416512422826E-3</v>
      </c>
      <c r="AP27" s="148" t="str">
        <f t="shared" si="90"/>
        <v>Out of range</v>
      </c>
      <c r="AQ27" s="148" t="e">
        <f t="shared" si="91"/>
        <v>#VALUE!</v>
      </c>
      <c r="AR27" s="148" t="e">
        <f t="shared" si="92"/>
        <v>#VALUE!</v>
      </c>
      <c r="AS27" s="156">
        <f t="shared" si="93"/>
        <v>1.8135530945034566E-5</v>
      </c>
      <c r="AT27" s="156">
        <f t="shared" si="94"/>
        <v>8.7318026875145352E-8</v>
      </c>
      <c r="AU27" s="148">
        <v>0.75</v>
      </c>
      <c r="AV27" s="148">
        <f t="shared" si="95"/>
        <v>0.375</v>
      </c>
      <c r="AW27" s="148" t="str">
        <f t="shared" si="96"/>
        <v>Out of range</v>
      </c>
      <c r="AX27" s="158">
        <f t="shared" si="97"/>
        <v>280.02258437609999</v>
      </c>
      <c r="AY27" s="158" t="e">
        <f t="shared" si="98"/>
        <v>#VALUE!</v>
      </c>
      <c r="AZ27" s="148" t="str">
        <f>Input!B27</f>
        <v>Hu1-13</v>
      </c>
      <c r="BA27" s="159">
        <f>Input!E27</f>
        <v>0</v>
      </c>
      <c r="BB27" s="148" t="e">
        <f t="shared" si="99"/>
        <v>#VALUE!</v>
      </c>
      <c r="BC27" s="154" t="e">
        <f t="shared" si="100"/>
        <v>#VALUE!</v>
      </c>
      <c r="BD27" s="148" t="e">
        <f t="shared" si="101"/>
        <v>#VALUE!</v>
      </c>
      <c r="BE27" s="160" t="e">
        <f t="shared" si="102"/>
        <v>#VALUE!</v>
      </c>
      <c r="BF27" s="161" t="e">
        <f t="shared" si="103"/>
        <v>#VALUE!</v>
      </c>
      <c r="BG27" s="162"/>
      <c r="BH27" s="162"/>
      <c r="BI27" s="162"/>
      <c r="BJ27" s="162"/>
      <c r="BK27" s="162"/>
      <c r="BL27" s="162"/>
      <c r="BM27" s="166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2"/>
      <c r="DC27" s="162"/>
      <c r="DD27" s="162"/>
      <c r="DE27" s="162"/>
    </row>
    <row r="28" spans="1:109" ht="15" customHeight="1" x14ac:dyDescent="0.2">
      <c r="A28" s="9">
        <f>Input!A28</f>
        <v>10540</v>
      </c>
      <c r="B28" s="9" t="str">
        <f>Input!B28</f>
        <v>NAH14-Top</v>
      </c>
      <c r="C28" s="9">
        <f>Input!O28</f>
        <v>1.554083170513509</v>
      </c>
      <c r="D28" s="9">
        <f>C28*Input!P28/100</f>
        <v>4.4919601808939245E-3</v>
      </c>
      <c r="E28" s="11">
        <f>Input!M28</f>
        <v>2.0280004179110604</v>
      </c>
      <c r="F28" s="12">
        <f>E28*Input!N28/100</f>
        <v>1.4347362606545583E-4</v>
      </c>
      <c r="G28" s="13">
        <f t="shared" si="78"/>
        <v>279.62069762157699</v>
      </c>
      <c r="H28" s="12">
        <f>G28*Input!L28/100</f>
        <v>1.1256571238899922E-2</v>
      </c>
      <c r="I28" s="9">
        <v>0.3</v>
      </c>
      <c r="J28" s="21">
        <f>(((C28*$G$4*0.000000001*Input!G28*(234/233))-(I28*0.000000000000001))/Input!F28)*1000000000000</f>
        <v>53.665321574758323</v>
      </c>
      <c r="K28" s="9">
        <f>J28*Input!P28/100</f>
        <v>0.15511556407179211</v>
      </c>
      <c r="L28" s="14">
        <f t="shared" si="79"/>
        <v>0.74215238853403764</v>
      </c>
      <c r="M28" s="22">
        <f>L28*Input!P28/100</f>
        <v>2.1451354989892001E-3</v>
      </c>
      <c r="N28" s="9">
        <v>5.0000000000000001E-3</v>
      </c>
      <c r="O28" s="21">
        <f>(((G28*$D$4*0.000000001*Input!G28*(238/236))-(N28*0.000000001))/Input!F28)*1000000</f>
        <v>0.97267480503605885</v>
      </c>
      <c r="P28" s="9">
        <f>O28*Input!N28/100</f>
        <v>6.8813191569644865E-5</v>
      </c>
      <c r="Q28" s="23">
        <f t="shared" si="80"/>
        <v>0.72571187427582007</v>
      </c>
      <c r="R28" s="24">
        <f>Q28*Input!N28/100</f>
        <v>5.134146579139235E-5</v>
      </c>
      <c r="S28" s="65">
        <f>Input!S28*$G$6/0.000000000155125</f>
        <v>1.0180627257453287</v>
      </c>
      <c r="T28" s="9">
        <f>S28*Input!T28/100</f>
        <v>1.0030303751245517E-3</v>
      </c>
      <c r="U28" s="9">
        <f>S28*1/((U27+U29)/2)</f>
        <v>1.0187951114832376</v>
      </c>
      <c r="V28" s="9">
        <f>U28*Input!T28/100</f>
        <v>1.0037519467162167E-3</v>
      </c>
      <c r="W28" s="3">
        <v>3.0000000000000001E-3</v>
      </c>
      <c r="X28" s="21">
        <f>((($L$4*0.000000001*Input!G28/Input!W28*(232/229))-(W28*0.000000001))/Input!F28)*1000000000</f>
        <v>0.16403404504580008</v>
      </c>
      <c r="Y28" s="21">
        <f>X28*Input!X28/100</f>
        <v>3.3437036029502468E-4</v>
      </c>
      <c r="Z28" s="21">
        <f t="shared" si="81"/>
        <v>4.0052420304693273E-5</v>
      </c>
      <c r="AA28" s="21">
        <f>Z28*Input!X28/100</f>
        <v>8.1643674666614276E-8</v>
      </c>
      <c r="AB28" s="14">
        <v>0.05</v>
      </c>
      <c r="AC28" s="14">
        <v>0.9</v>
      </c>
      <c r="AD28" s="21">
        <f>(((Input!G28*$L$4*0.000000001*Input!U28*(230/229))-((AB28*0.000000000000001)+(Input!G28*AC28*0.000000000000001)))/Input!F28)*1000000000000</f>
        <v>1.3786957308777776</v>
      </c>
      <c r="AE28" s="21">
        <f>AD28*Input!V28/100</f>
        <v>4.9369812324897098E-3</v>
      </c>
      <c r="AF28" s="191">
        <f t="shared" si="82"/>
        <v>6.2852702991780973E-2</v>
      </c>
      <c r="AG28" s="21">
        <f>AF28*Input!V28/100</f>
        <v>2.2506968588646557E-4</v>
      </c>
      <c r="AH28" s="9">
        <f t="shared" si="83"/>
        <v>1569.261046239845</v>
      </c>
      <c r="AI28" s="3">
        <f t="shared" si="84"/>
        <v>6.4660512201990272</v>
      </c>
      <c r="AJ28" s="22">
        <f t="shared" si="85"/>
        <v>18.795111483237648</v>
      </c>
      <c r="AK28" s="3">
        <f t="shared" si="86"/>
        <v>1.0037519467162166</v>
      </c>
      <c r="AL28" s="3">
        <f t="shared" si="87"/>
        <v>8.6608343090019024E-2</v>
      </c>
      <c r="AM28" s="3">
        <f t="shared" si="88"/>
        <v>3.1019694495733346E-4</v>
      </c>
      <c r="AN28" s="9">
        <f>AL28*1/((AN27+AN29)/2)</f>
        <v>8.6251343505832842E-2</v>
      </c>
      <c r="AO28" s="21">
        <f t="shared" si="89"/>
        <v>3.0891831317181957E-4</v>
      </c>
      <c r="AP28" s="58">
        <f t="shared" si="90"/>
        <v>9.6570999999999998</v>
      </c>
      <c r="AQ28" s="58">
        <f t="shared" si="91"/>
        <v>3.1899999999999998E-2</v>
      </c>
      <c r="AR28" s="58">
        <f t="shared" si="92"/>
        <v>0.3303269097348065</v>
      </c>
      <c r="AS28" s="67">
        <f t="shared" si="93"/>
        <v>5.5190526329283432E-5</v>
      </c>
      <c r="AT28" s="67">
        <f t="shared" si="94"/>
        <v>1.1256923611018295E-7</v>
      </c>
      <c r="AU28" s="58">
        <v>0.75</v>
      </c>
      <c r="AV28" s="58">
        <f t="shared" si="95"/>
        <v>0.375</v>
      </c>
      <c r="AW28" s="58">
        <f t="shared" si="96"/>
        <v>9.6526999999999994</v>
      </c>
      <c r="AX28" s="57">
        <f t="shared" si="97"/>
        <v>3.66474964E-2</v>
      </c>
      <c r="AY28" s="47">
        <f t="shared" si="98"/>
        <v>3.7594613417174398E-2</v>
      </c>
      <c r="AZ28" s="9" t="str">
        <f>Input!B28</f>
        <v>NAH14-Top</v>
      </c>
      <c r="BA28" s="48">
        <f>Input!E28</f>
        <v>1</v>
      </c>
      <c r="BB28" s="58">
        <f t="shared" si="99"/>
        <v>19.314927345359774</v>
      </c>
      <c r="BC28" s="22">
        <f t="shared" si="100"/>
        <v>1.0315146256929277</v>
      </c>
      <c r="BD28" s="9">
        <f t="shared" si="101"/>
        <v>9594.6999999999989</v>
      </c>
      <c r="BE28" s="49">
        <f t="shared" si="102"/>
        <v>18.7973067085872</v>
      </c>
      <c r="BF28" s="89">
        <f t="shared" si="103"/>
        <v>0.38947251460393878</v>
      </c>
      <c r="BG28" s="85"/>
      <c r="BH28" s="85"/>
      <c r="BI28" s="85"/>
      <c r="BJ28" s="85"/>
      <c r="BK28" s="85"/>
      <c r="BL28" s="85"/>
      <c r="BM28" s="90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</row>
    <row r="29" spans="1:109" s="165" customFormat="1" ht="15" customHeight="1" x14ac:dyDescent="0.2">
      <c r="A29" s="148">
        <f>Input!A29</f>
        <v>10368</v>
      </c>
      <c r="B29" s="148" t="str">
        <f>Input!B29</f>
        <v>Hu1-13</v>
      </c>
      <c r="C29" s="148">
        <f>Input!O29</f>
        <v>2.2573330703395036</v>
      </c>
      <c r="D29" s="148">
        <f>C29*Input!P29/100</f>
        <v>2.329578934817127E-2</v>
      </c>
      <c r="E29" s="149">
        <f>Input!M29</f>
        <v>3.0125436644770791</v>
      </c>
      <c r="F29" s="150">
        <f>E29*Input!N29/100</f>
        <v>5.7059112476371202E-4</v>
      </c>
      <c r="G29" s="151">
        <f t="shared" si="78"/>
        <v>415.36952045809966</v>
      </c>
      <c r="H29" s="150">
        <f>G29*Input!L29/100</f>
        <v>3.5535694335595218E-2</v>
      </c>
      <c r="I29" s="148">
        <v>0</v>
      </c>
      <c r="J29" s="152">
        <f>(((C29*$G$4*0.000000001*Input!G29*(234/233))-(I29*0.000000000000001))/Input!F29)*1000000000000</f>
        <v>739.454540627249</v>
      </c>
      <c r="K29" s="148">
        <f>J29*Input!P29/100</f>
        <v>7.6312075685004359</v>
      </c>
      <c r="L29" s="153">
        <f t="shared" si="79"/>
        <v>10.226118793947128</v>
      </c>
      <c r="M29" s="154">
        <f>L29*Input!P29/100</f>
        <v>0.10553405361546328</v>
      </c>
      <c r="N29" s="148">
        <v>0</v>
      </c>
      <c r="O29" s="152">
        <f>(((G29*$D$4*0.000000001*Input!G29*(238/236))-(N29*0.000000001))/Input!F29)*1000000</f>
        <v>13.706529850886373</v>
      </c>
      <c r="P29" s="148">
        <f>O29*Input!N29/100</f>
        <v>2.5960866149245332E-3</v>
      </c>
      <c r="Q29" s="155">
        <f t="shared" si="80"/>
        <v>10.226430680021029</v>
      </c>
      <c r="R29" s="156">
        <f>Q29*Input!N29/100</f>
        <v>1.9369380941551253E-3</v>
      </c>
      <c r="S29" s="154">
        <f>Input!S29*$G$6/0.000000000155125</f>
        <v>1.0000307463898805</v>
      </c>
      <c r="T29" s="148">
        <f>S29*Input!T29/100</f>
        <v>1.8750601806353428E-3</v>
      </c>
      <c r="U29" s="154">
        <f>S29</f>
        <v>1.0000307463898805</v>
      </c>
      <c r="V29" s="148">
        <f>U29*Input!T29/100</f>
        <v>1.8750601806353428E-3</v>
      </c>
      <c r="W29" s="157">
        <v>0</v>
      </c>
      <c r="X29" s="152">
        <f>((($L$4*0.000000001*Input!G29/Input!W29*(232/229))-(W29*0.000000001))/Input!F29)*1000000000</f>
        <v>0.76886084088515882</v>
      </c>
      <c r="Y29" s="152">
        <f>X29*Input!X29/100</f>
        <v>3.4915288671404877E-3</v>
      </c>
      <c r="Z29" s="152">
        <f t="shared" si="81"/>
        <v>1.8773381797878636E-4</v>
      </c>
      <c r="AA29" s="152">
        <f>Z29*Input!X29/100</f>
        <v>8.5253144646670354E-7</v>
      </c>
      <c r="AB29" s="153">
        <v>0</v>
      </c>
      <c r="AC29" s="153">
        <v>0.9</v>
      </c>
      <c r="AD29" s="152">
        <f>(((Input!G29*$L$4*0.000000001*Input!U29*(230/229))-((AB29*0.000000000000001)+(Input!G29*AC29*0.000000000000001)))/Input!F29)*1000000000000</f>
        <v>225.87277277369114</v>
      </c>
      <c r="AE29" s="152">
        <f>AD29*Input!V29/100</f>
        <v>0.61934980063583456</v>
      </c>
      <c r="AF29" s="152">
        <f t="shared" si="82"/>
        <v>10.297206253069476</v>
      </c>
      <c r="AG29" s="152">
        <f>AF29*Input!V29/100</f>
        <v>2.8235243060191827E-2</v>
      </c>
      <c r="AH29" s="148">
        <f t="shared" si="83"/>
        <v>54850.033754882905</v>
      </c>
      <c r="AI29" s="157">
        <f t="shared" si="84"/>
        <v>290.96877110566459</v>
      </c>
      <c r="AJ29" s="154">
        <f t="shared" si="85"/>
        <v>3.0746389880542679E-2</v>
      </c>
      <c r="AK29" s="157">
        <f t="shared" si="86"/>
        <v>1.8750601806353429</v>
      </c>
      <c r="AL29" s="157">
        <f t="shared" si="87"/>
        <v>1.0069208480713332</v>
      </c>
      <c r="AM29" s="157">
        <f t="shared" si="88"/>
        <v>2.7675856378350855E-3</v>
      </c>
      <c r="AN29" s="148">
        <f>AF29/Q29</f>
        <v>1.0069208480713332</v>
      </c>
      <c r="AO29" s="152">
        <f t="shared" si="89"/>
        <v>2.7675856378350855E-3</v>
      </c>
      <c r="AP29" s="148" t="str">
        <f t="shared" si="90"/>
        <v>Out of range</v>
      </c>
      <c r="AQ29" s="148" t="e">
        <f t="shared" si="91"/>
        <v>#VALUE!</v>
      </c>
      <c r="AR29" s="148" t="e">
        <f t="shared" si="92"/>
        <v>#VALUE!</v>
      </c>
      <c r="AS29" s="156">
        <f t="shared" si="93"/>
        <v>1.8357706990138258E-5</v>
      </c>
      <c r="AT29" s="156">
        <f t="shared" si="94"/>
        <v>8.343797358273244E-8</v>
      </c>
      <c r="AU29" s="148">
        <v>0.75</v>
      </c>
      <c r="AV29" s="148">
        <f t="shared" si="95"/>
        <v>0.375</v>
      </c>
      <c r="AW29" s="148" t="str">
        <f t="shared" si="96"/>
        <v>Out of range</v>
      </c>
      <c r="AX29" s="158">
        <f t="shared" si="97"/>
        <v>153.29192853910001</v>
      </c>
      <c r="AY29" s="158" t="e">
        <f t="shared" si="98"/>
        <v>#VALUE!</v>
      </c>
      <c r="AZ29" s="148" t="str">
        <f>Input!B29</f>
        <v>Hu1-13</v>
      </c>
      <c r="BA29" s="159">
        <f>Input!E29</f>
        <v>0</v>
      </c>
      <c r="BB29" s="148" t="e">
        <f t="shared" si="99"/>
        <v>#VALUE!</v>
      </c>
      <c r="BC29" s="154" t="e">
        <f t="shared" si="100"/>
        <v>#VALUE!</v>
      </c>
      <c r="BD29" s="148" t="e">
        <f t="shared" si="101"/>
        <v>#VALUE!</v>
      </c>
      <c r="BE29" s="160" t="e">
        <f t="shared" si="102"/>
        <v>#VALUE!</v>
      </c>
      <c r="BF29" s="161" t="e">
        <f t="shared" si="103"/>
        <v>#VALUE!</v>
      </c>
      <c r="BG29" s="162"/>
      <c r="BH29" s="162"/>
      <c r="BI29" s="162"/>
      <c r="BJ29" s="162"/>
      <c r="BK29" s="162"/>
      <c r="BL29" s="162"/>
      <c r="BM29" s="166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2"/>
      <c r="DC29" s="162"/>
      <c r="DD29" s="162"/>
      <c r="DE29" s="162"/>
    </row>
    <row r="30" spans="1:109" s="76" customFormat="1" ht="15" customHeight="1" x14ac:dyDescent="0.2">
      <c r="A30" s="58"/>
      <c r="B30" s="58"/>
      <c r="C30" s="58"/>
      <c r="D30" s="58"/>
      <c r="E30" s="60"/>
      <c r="F30" s="61"/>
      <c r="G30" s="59"/>
      <c r="H30" s="61"/>
      <c r="I30" s="58"/>
      <c r="J30" s="63"/>
      <c r="K30" s="58"/>
      <c r="L30" s="64"/>
      <c r="M30" s="65"/>
      <c r="N30" s="58"/>
      <c r="O30" s="63"/>
      <c r="P30" s="58"/>
      <c r="Q30" s="66"/>
      <c r="R30" s="67"/>
      <c r="S30" s="65"/>
      <c r="T30" s="58"/>
      <c r="U30" s="58"/>
      <c r="V30" s="58"/>
      <c r="W30" s="68"/>
      <c r="X30" s="63"/>
      <c r="Y30" s="63"/>
      <c r="Z30" s="63"/>
      <c r="AA30" s="63"/>
      <c r="AB30" s="64"/>
      <c r="AC30" s="64"/>
      <c r="AD30" s="63"/>
      <c r="AE30" s="63"/>
      <c r="AF30" s="63"/>
      <c r="AG30" s="63"/>
      <c r="AH30" s="58"/>
      <c r="AI30" s="68"/>
      <c r="AJ30" s="65"/>
      <c r="AK30" s="68"/>
      <c r="AL30" s="68"/>
      <c r="AM30" s="68"/>
      <c r="AN30" s="58"/>
      <c r="AO30" s="63"/>
      <c r="AP30" s="58"/>
      <c r="AQ30" s="58"/>
      <c r="AR30" s="58"/>
      <c r="AS30" s="67"/>
      <c r="AT30" s="67"/>
      <c r="AU30" s="58"/>
      <c r="AV30" s="58"/>
      <c r="AW30" s="58"/>
      <c r="AX30" s="57"/>
      <c r="AY30" s="57"/>
      <c r="AZ30" s="58"/>
      <c r="BA30" s="69"/>
      <c r="BB30" s="58"/>
      <c r="BC30" s="65"/>
      <c r="BD30" s="58"/>
      <c r="BE30" s="62"/>
      <c r="BF30" s="74"/>
      <c r="BG30" s="75"/>
      <c r="BH30" s="75"/>
      <c r="BI30" s="75"/>
      <c r="BJ30" s="75"/>
      <c r="BK30" s="75"/>
      <c r="BL30" s="75"/>
      <c r="BM30" s="103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</row>
    <row r="31" spans="1:109" s="165" customFormat="1" ht="14.25" x14ac:dyDescent="0.2">
      <c r="A31" s="148">
        <f>Input!A31</f>
        <v>10368</v>
      </c>
      <c r="B31" s="148" t="str">
        <f>Input!B31</f>
        <v>Hu1-13</v>
      </c>
      <c r="C31" s="148">
        <f>Input!O31</f>
        <v>2.2946787832210469</v>
      </c>
      <c r="D31" s="148">
        <f>C31*Input!P31/100</f>
        <v>2.2107533509823953E-2</v>
      </c>
      <c r="E31" s="149">
        <f>Input!M31</f>
        <v>3.0131368361655446</v>
      </c>
      <c r="F31" s="150">
        <f>E31*Input!N31/100</f>
        <v>3.6332119085996406E-4</v>
      </c>
      <c r="G31" s="151">
        <f t="shared" ref="G31:G43" si="104">E31*137.88</f>
        <v>415.4513069705053</v>
      </c>
      <c r="H31" s="150">
        <f>G31*Input!L31/100</f>
        <v>3.1848836425754777E-2</v>
      </c>
      <c r="I31" s="148">
        <v>0</v>
      </c>
      <c r="J31" s="152">
        <f>(((C31*$G$4*0.000000001*Input!G31*(234/233))-(I31*0.000000000000001))/Input!F31)*1000000000000</f>
        <v>751.6882057988073</v>
      </c>
      <c r="K31" s="148">
        <f>J31*Input!P31/100</f>
        <v>7.2419601035879557</v>
      </c>
      <c r="L31" s="153">
        <f t="shared" ref="L31:L43" si="105">(J31/234)*602200000000*0.0000028263/(365.2425*24*60)</f>
        <v>10.395301490727391</v>
      </c>
      <c r="M31" s="154">
        <f>L31*Input!P31/100</f>
        <v>0.10015104411624336</v>
      </c>
      <c r="N31" s="148">
        <v>0</v>
      </c>
      <c r="O31" s="152">
        <f>(((G31*$D$4*0.000000001*Input!G31*(238/236))-(N31*0.000000001))/Input!F31)*1000000</f>
        <v>13.709228674989914</v>
      </c>
      <c r="P31" s="148">
        <f>O31*Input!N31/100</f>
        <v>1.6530458319003638E-3</v>
      </c>
      <c r="Q31" s="155">
        <f t="shared" ref="Q31:Q43" si="106">(O31/238.05)*602200000000000000*0.00000000015512/(365.2425*24*60)</f>
        <v>10.228444270471179</v>
      </c>
      <c r="R31" s="156">
        <f>Q31*Input!N31/100</f>
        <v>1.2333361393973522E-3</v>
      </c>
      <c r="S31" s="154">
        <f>Input!S31*$G$6/0.000000000155125</f>
        <v>0.99964301086952079</v>
      </c>
      <c r="T31" s="148">
        <f>S31*Input!T31/100</f>
        <v>1.2430190154017009E-3</v>
      </c>
      <c r="U31" s="154">
        <f>S31</f>
        <v>0.99964301086952079</v>
      </c>
      <c r="V31" s="148">
        <f>U31*Input!T31/100</f>
        <v>1.2430190154017009E-3</v>
      </c>
      <c r="W31" s="157">
        <v>0</v>
      </c>
      <c r="X31" s="152">
        <f>((($L$4*0.000000001*Input!G31/Input!W31*(232/229))-(W31*0.000000001))/Input!F31)*1000000000</f>
        <v>0.77297701298987864</v>
      </c>
      <c r="Y31" s="152">
        <f>X31*Input!X31/100</f>
        <v>3.3808909903005157E-3</v>
      </c>
      <c r="Z31" s="152">
        <f t="shared" ref="Z31:Z43" si="107">(X31/232)*6.022E+23*0.000000001*0.000000000049475/(365.2425*24*60)</f>
        <v>1.8873886943099354E-4</v>
      </c>
      <c r="AA31" s="152">
        <f>Z31*Input!X31/100</f>
        <v>8.2551684261677633E-7</v>
      </c>
      <c r="AB31" s="153">
        <v>0</v>
      </c>
      <c r="AC31" s="153">
        <v>0.9</v>
      </c>
      <c r="AD31" s="152">
        <f>(((Input!G31*$L$4*0.000000001*Input!U31*(230/229))-((AB31*0.000000000000001)+(Input!G31*AC31*0.000000000000001)))/Input!F31)*1000000000000</f>
        <v>223.68203662180085</v>
      </c>
      <c r="AE31" s="152">
        <f>AD31*Input!V31/100</f>
        <v>0.61271397478685674</v>
      </c>
      <c r="AF31" s="152">
        <f t="shared" ref="AF31:AF43" si="108">(AD31/230)*602200000000*$D$6/(365.2425*24*60)</f>
        <v>10.197333826105149</v>
      </c>
      <c r="AG31" s="152">
        <f>AF31*Input!V31/100</f>
        <v>2.7932725556256827E-2</v>
      </c>
      <c r="AH31" s="148">
        <f t="shared" ref="AH31:AH43" si="109">AF31/Z31</f>
        <v>54028.79574752081</v>
      </c>
      <c r="AI31" s="157">
        <f t="shared" ref="AI31:AI43" si="110">AH31*SQRT((AG31/AF31)^2+(AA31/Z31)^2)</f>
        <v>278.83226586321138</v>
      </c>
      <c r="AJ31" s="154">
        <f t="shared" ref="AJ31:AJ43" si="111">(U31-1)*1000</f>
        <v>-0.35698913047921277</v>
      </c>
      <c r="AK31" s="157">
        <f t="shared" ref="AK31:AK43" si="112">V31*1000</f>
        <v>1.2430190154017009</v>
      </c>
      <c r="AL31" s="157">
        <f t="shared" ref="AL31:AL43" si="113">AF31/Q31</f>
        <v>0.99695843829781194</v>
      </c>
      <c r="AM31" s="157">
        <f t="shared" ref="AM31:AM43" si="114">AL31*SQRT((R31/Q31)^2+(AG31/AF31)^2)</f>
        <v>2.7335315695015796E-3</v>
      </c>
      <c r="AN31" s="148">
        <f>AF31/Q31</f>
        <v>0.99695843829781194</v>
      </c>
      <c r="AO31" s="152">
        <f t="shared" ref="AO31:AO43" si="115">AN31*SQRT((R31/Q31)^2+(AG31/AF31)^2)</f>
        <v>2.7335315695015796E-3</v>
      </c>
      <c r="AP31" s="148">
        <f t="shared" ref="AP31:AP43" si="116">ThU_Alter_Kombi(AN31,U31)</f>
        <v>652.7998</v>
      </c>
      <c r="AQ31" s="148" t="e">
        <f t="shared" ref="AQ31:AQ43" si="117">Montealter(AN31,AO31,U31,V31)</f>
        <v>#VALUE!</v>
      </c>
      <c r="AR31" s="148" t="e">
        <f t="shared" ref="AR31:AR43" si="118">(AQ31/AP31)*100</f>
        <v>#VALUE!</v>
      </c>
      <c r="AS31" s="156">
        <f t="shared" ref="AS31:AS43" si="119">Z31/Q31</f>
        <v>1.8452353499727204E-5</v>
      </c>
      <c r="AT31" s="156">
        <f t="shared" ref="AT31:AT43" si="120">AS31*SQRT((Y31/X31)^2+(P31/O31)^2)</f>
        <v>8.0738620488691851E-8</v>
      </c>
      <c r="AU31" s="148">
        <v>0.75</v>
      </c>
      <c r="AV31" s="148">
        <f t="shared" ref="AV31:AV43" si="121">AU31/2</f>
        <v>0.375</v>
      </c>
      <c r="AW31" s="148">
        <f t="shared" ref="AW31:AW43" si="122">marincorr_age(AN31,U31,AS31,AU31)</f>
        <v>652.79830000000004</v>
      </c>
      <c r="AX31" s="158">
        <f t="shared" ref="AX31:AX43" si="123">marincorr_age_error(AN31, AO31, U31, V31, AS31, AT31, AU31, AV31)</f>
        <v>298.50057186660001</v>
      </c>
      <c r="AY31" s="158">
        <f t="shared" ref="AY31:AY43" si="124">SQRT(((AU31*EXP(-0.0000091577*AW31*1000))/(0.0000091577*(EXP(-0.0000091577*AW31*1000)+(AJ31/1000)*EXP(-(0.0000091577-0.0000028263)*AW31*1000)-AS31*AU31*EXP(-0.0000091577*AW31*1000))))^2*AT31^2+((AS31*EXP(-0.0000091577*AW31*1000))/(0.0000091577*(EXP(-0.0000091577*AW31*1000)+(AJ31/1000)*EXP(-(0.0000091577-0.0000028263)*AW31*1000)-AS31*AU31*EXP(-0.0000091577*AW31*1000))))^2*AV31^2+((0.0000091577/(0.0000091577-0.0000028263))*(EXP(-(0.0000091577-0.0000028263)*AW31*1000)-1)/(0.0000091577*(EXP(-0.0000091577*AW31*1000)+(AJ31/1000)*EXP(-(0.0000091577-0.0000028263)*AW31*1000)-AS31*AU31*EXP(-0.0000091577*AW31*1000))))^2*T31^2+(1/(0.0000091577*(EXP(-0.0000091577*AW31*1000)+(AJ31/1000)*EXP(-(0.0000091577-0.0000028263)*AW31*1000)-AS31*AU31*EXP(-0.0000091577*AW31*1000))))^2*AO31^2)/1000</f>
        <v>140.65689616942461</v>
      </c>
      <c r="AZ31" s="148" t="str">
        <f>Input!B31</f>
        <v>Hu1-13</v>
      </c>
      <c r="BA31" s="159">
        <f>Input!E31</f>
        <v>0</v>
      </c>
      <c r="BB31" s="148">
        <f t="shared" ref="BB31:BB43" si="125">((U31-1)*EXP(0.0000028263*AW31*1000))*1000</f>
        <v>-2.2590715059390649</v>
      </c>
      <c r="BC31" s="154">
        <f t="shared" ref="BC31:BC43" si="126">SQRT((EXP(0.0000028263*AW31*1000)*V31)^2+((U31-1)*0.0000028263*EXP(0.0000028263*AW31*1000)*AX31*1000)^2)*1000</f>
        <v>8.0935752919126802</v>
      </c>
      <c r="BD31" s="148">
        <f t="shared" ref="BD31:BD43" si="127">AW31*1000-58</f>
        <v>652740.30000000005</v>
      </c>
      <c r="BE31" s="160">
        <f t="shared" ref="BE31:BE43" si="128">AY31/2*1000</f>
        <v>70328.448084712305</v>
      </c>
      <c r="BF31" s="161">
        <f t="shared" ref="BF31:BF43" si="129">AY31/AW31*100</f>
        <v>21.546762019665891</v>
      </c>
      <c r="BG31" s="162"/>
      <c r="BH31" s="162"/>
      <c r="BI31" s="162"/>
      <c r="BJ31" s="162"/>
      <c r="BK31" s="162"/>
      <c r="BL31" s="162"/>
      <c r="BM31" s="163"/>
      <c r="BN31" s="164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2"/>
      <c r="DC31" s="162"/>
      <c r="DD31" s="162"/>
      <c r="DE31" s="162"/>
    </row>
    <row r="32" spans="1:109" ht="15" customHeight="1" x14ac:dyDescent="0.2">
      <c r="A32" s="9">
        <f>Input!A32</f>
        <v>10516</v>
      </c>
      <c r="B32" s="9" t="str">
        <f>Input!B32</f>
        <v>EO-C-113</v>
      </c>
      <c r="C32" s="9">
        <f>Input!O32</f>
        <v>1.6985092038431451</v>
      </c>
      <c r="D32" s="9">
        <f>C32*Input!P32/100</f>
        <v>4.8062398512908619E-3</v>
      </c>
      <c r="E32" s="11">
        <f>Input!M32</f>
        <v>2.2234561327237818</v>
      </c>
      <c r="F32" s="12">
        <f>E32*Input!N32/100</f>
        <v>1.1950006518747267E-4</v>
      </c>
      <c r="G32" s="13">
        <f t="shared" si="104"/>
        <v>306.57013157995505</v>
      </c>
      <c r="H32" s="12">
        <f>G32*Input!L32/100</f>
        <v>9.7089536098011187E-3</v>
      </c>
      <c r="I32" s="9">
        <v>0.3</v>
      </c>
      <c r="J32" s="21">
        <f>(((C32*$G$4*0.000000001*Input!G32*(234/233))-(I32*0.000000000000001))/Input!F32)*1000000000000</f>
        <v>61.472368379527573</v>
      </c>
      <c r="K32" s="9">
        <f>J32*Input!P32/100</f>
        <v>0.17394721558788923</v>
      </c>
      <c r="L32" s="14">
        <f t="shared" si="105"/>
        <v>0.85011817097112186</v>
      </c>
      <c r="M32" s="22">
        <f>L32*Input!P32/100</f>
        <v>2.4055635508968536E-3</v>
      </c>
      <c r="N32" s="9">
        <v>5.0000000000000001E-3</v>
      </c>
      <c r="O32" s="21">
        <f>(((G32*$D$4*0.000000001*Input!G32*(238/236))-(N32*0.000000001))/Input!F32)*1000000</f>
        <v>1.1176879589670694</v>
      </c>
      <c r="P32" s="9">
        <f>O32*Input!N32/100</f>
        <v>6.0070348135089827E-5</v>
      </c>
      <c r="Q32" s="23">
        <f t="shared" si="106"/>
        <v>0.83390606948787804</v>
      </c>
      <c r="R32" s="24">
        <f>Q32*Input!N32/100</f>
        <v>4.4818437475514707E-5</v>
      </c>
      <c r="S32" s="65">
        <f>Input!S32*$G$6/0.000000000155125</f>
        <v>1.0139783461827081</v>
      </c>
      <c r="T32" s="9">
        <f>S32*Input!T32/100</f>
        <v>6.9688180587374957E-4</v>
      </c>
      <c r="U32" s="9">
        <f>S32*1/((U31+U33)/2)</f>
        <v>1.0138033705557419</v>
      </c>
      <c r="V32" s="9">
        <f>U32*Input!T32/100</f>
        <v>6.9676154952768145E-4</v>
      </c>
      <c r="W32" s="3">
        <v>3.0000000000000001E-3</v>
      </c>
      <c r="X32" s="21">
        <f>((($L$4*0.000000001*Input!G32/Input!W32*(232/229))-(W32*0.000000001))/Input!F32)*1000000000</f>
        <v>0.14669976549398092</v>
      </c>
      <c r="Y32" s="21">
        <f>X32*Input!X32/100</f>
        <v>2.232271697975895E-4</v>
      </c>
      <c r="Z32" s="21">
        <f t="shared" si="107"/>
        <v>3.5819885222755494E-5</v>
      </c>
      <c r="AA32" s="21">
        <f>Z32*Input!X32/100</f>
        <v>5.450568768004119E-8</v>
      </c>
      <c r="AB32" s="14">
        <v>0.05</v>
      </c>
      <c r="AC32" s="14">
        <v>0.9</v>
      </c>
      <c r="AD32" s="21">
        <f>(((Input!G32*$L$4*0.000000001*Input!U32*(230/229))-((AB32*0.000000000000001)+(Input!G32*AC32*0.000000000000001)))/Input!F32)*1000000000000</f>
        <v>0.20209042930526835</v>
      </c>
      <c r="AE32" s="21">
        <f>AD32*Input!V32/100</f>
        <v>1.8558635553383154E-3</v>
      </c>
      <c r="AF32" s="191">
        <f t="shared" si="108"/>
        <v>9.213004324397648E-3</v>
      </c>
      <c r="AG32" s="21">
        <f>AF32*Input!V32/100</f>
        <v>8.4606079662468011E-5</v>
      </c>
      <c r="AH32" s="9">
        <f t="shared" si="109"/>
        <v>257.20362494475143</v>
      </c>
      <c r="AI32" s="3">
        <f t="shared" si="110"/>
        <v>2.394191935718351</v>
      </c>
      <c r="AJ32" s="22">
        <f t="shared" si="111"/>
        <v>13.803370555741878</v>
      </c>
      <c r="AK32" s="3">
        <f t="shared" si="112"/>
        <v>0.69676154952768143</v>
      </c>
      <c r="AL32" s="3">
        <f t="shared" si="113"/>
        <v>1.1048012074136332E-2</v>
      </c>
      <c r="AM32" s="3">
        <f t="shared" si="114"/>
        <v>1.0145930301374695E-4</v>
      </c>
      <c r="AN32" s="9">
        <f>AL32*1/((AN31+AN33)/2)</f>
        <v>1.1073698327415454E-2</v>
      </c>
      <c r="AO32" s="21">
        <f t="shared" si="115"/>
        <v>1.0169519245134408E-4</v>
      </c>
      <c r="AP32" s="58">
        <f t="shared" si="116"/>
        <v>1.1993</v>
      </c>
      <c r="AQ32" s="58">
        <f t="shared" si="117"/>
        <v>1.1900000000000001E-2</v>
      </c>
      <c r="AR32" s="58">
        <f t="shared" si="118"/>
        <v>0.99224547652797468</v>
      </c>
      <c r="AS32" s="67">
        <f t="shared" si="119"/>
        <v>4.2954340462773407E-5</v>
      </c>
      <c r="AT32" s="67">
        <f t="shared" si="120"/>
        <v>6.5402660158618345E-8</v>
      </c>
      <c r="AU32" s="58">
        <v>0.75</v>
      </c>
      <c r="AV32" s="58">
        <f t="shared" si="121"/>
        <v>0.375</v>
      </c>
      <c r="AW32" s="58">
        <f t="shared" si="122"/>
        <v>1.1958</v>
      </c>
      <c r="AX32" s="57">
        <f t="shared" si="123"/>
        <v>1.0288236100000001E-2</v>
      </c>
      <c r="AY32" s="47">
        <f t="shared" si="124"/>
        <v>1.1239754117474984E-2</v>
      </c>
      <c r="AZ32" s="9" t="str">
        <f>Input!B32</f>
        <v>EO-C-113</v>
      </c>
      <c r="BA32" s="48">
        <f>Input!E32</f>
        <v>113</v>
      </c>
      <c r="BB32" s="58">
        <f t="shared" si="125"/>
        <v>13.850100584840774</v>
      </c>
      <c r="BC32" s="22">
        <f t="shared" si="126"/>
        <v>0.69912048704122587</v>
      </c>
      <c r="BD32" s="9">
        <f t="shared" si="127"/>
        <v>1137.8</v>
      </c>
      <c r="BE32" s="49">
        <f t="shared" si="128"/>
        <v>5.619877058737492</v>
      </c>
      <c r="BF32" s="89">
        <f t="shared" si="129"/>
        <v>0.93993595228926108</v>
      </c>
      <c r="BG32" s="85"/>
      <c r="BH32" s="85"/>
      <c r="BI32" s="85"/>
      <c r="BJ32" s="85"/>
      <c r="BK32" s="85"/>
      <c r="BL32" s="85"/>
      <c r="BM32" s="90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</row>
    <row r="33" spans="1:109" s="165" customFormat="1" ht="15" customHeight="1" x14ac:dyDescent="0.2">
      <c r="A33" s="148">
        <f>Input!A33</f>
        <v>10368</v>
      </c>
      <c r="B33" s="148" t="str">
        <f>Input!B33</f>
        <v>Hu1-13</v>
      </c>
      <c r="C33" s="148">
        <f>Input!O33</f>
        <v>2.3227997502451196</v>
      </c>
      <c r="D33" s="148">
        <f>C33*Input!P33/100</f>
        <v>2.2063293505169557E-2</v>
      </c>
      <c r="E33" s="149">
        <f>Input!M33</f>
        <v>3.0129221671769337</v>
      </c>
      <c r="F33" s="150">
        <f>E33*Input!N33/100</f>
        <v>3.6567114183018066E-4</v>
      </c>
      <c r="G33" s="151">
        <f t="shared" si="104"/>
        <v>415.42170841035562</v>
      </c>
      <c r="H33" s="150">
        <f>G33*Input!L33/100</f>
        <v>2.6794745625381679E-2</v>
      </c>
      <c r="I33" s="148">
        <v>0</v>
      </c>
      <c r="J33" s="152">
        <f>(((C33*$G$4*0.000000001*Input!G33*(234/233))-(I33*0.000000000000001))/Input!F33)*1000000000000</f>
        <v>760.90003945596993</v>
      </c>
      <c r="K33" s="148">
        <f>J33*Input!P33/100</f>
        <v>7.2274680143394052</v>
      </c>
      <c r="L33" s="153">
        <f t="shared" si="105"/>
        <v>10.522694454206009</v>
      </c>
      <c r="M33" s="154">
        <f>L33*Input!P33/100</f>
        <v>9.995062905610666E-2</v>
      </c>
      <c r="N33" s="148">
        <v>0</v>
      </c>
      <c r="O33" s="152">
        <f>(((G33*$D$4*0.000000001*Input!G33*(238/236))-(N33*0.000000001))/Input!F33)*1000000</f>
        <v>13.708251969843642</v>
      </c>
      <c r="P33" s="148">
        <f>O33*Input!N33/100</f>
        <v>1.6637376846031801E-3</v>
      </c>
      <c r="Q33" s="155">
        <f t="shared" si="106"/>
        <v>10.227715551562611</v>
      </c>
      <c r="R33" s="156">
        <f>Q33*Input!N33/100</f>
        <v>1.2413133219297547E-3</v>
      </c>
      <c r="S33" s="154">
        <f>Input!S33*$G$6/0.000000000155125</f>
        <v>1.0007021756470134</v>
      </c>
      <c r="T33" s="148">
        <f>S33*Input!T33/100</f>
        <v>1.6960699934285245E-3</v>
      </c>
      <c r="U33" s="154">
        <f>S33</f>
        <v>1.0007021756470134</v>
      </c>
      <c r="V33" s="148">
        <f>U33*Input!T33/100</f>
        <v>1.6960699934285245E-3</v>
      </c>
      <c r="W33" s="157">
        <v>0</v>
      </c>
      <c r="X33" s="152">
        <f>((($L$4*0.000000001*Input!G33/Input!W33*(232/229))-(W33*0.000000001))/Input!F33)*1000000000</f>
        <v>0.77686932956476096</v>
      </c>
      <c r="Y33" s="152">
        <f>X33*Input!X33/100</f>
        <v>3.8210974675074744E-3</v>
      </c>
      <c r="Z33" s="152">
        <f t="shared" si="107"/>
        <v>1.8968926176797811E-4</v>
      </c>
      <c r="AA33" s="152">
        <f>Z33*Input!X33/100</f>
        <v>9.3300266875133648E-7</v>
      </c>
      <c r="AB33" s="153">
        <v>0</v>
      </c>
      <c r="AC33" s="153">
        <v>0.9</v>
      </c>
      <c r="AD33" s="152">
        <f>(((Input!G33*$L$4*0.000000001*Input!U33*(230/229))-((AB33*0.000000000000001)+(Input!G33*AC33*0.000000000000001)))/Input!F33)*1000000000000</f>
        <v>223.99005459527098</v>
      </c>
      <c r="AE33" s="152">
        <f>AD33*Input!V33/100</f>
        <v>0.69843062228855801</v>
      </c>
      <c r="AF33" s="152">
        <f t="shared" si="108"/>
        <v>10.211375910786389</v>
      </c>
      <c r="AG33" s="152">
        <f>AF33*Input!V33/100</f>
        <v>3.1840420971724258E-2</v>
      </c>
      <c r="AH33" s="148">
        <f t="shared" si="109"/>
        <v>53832.124262661848</v>
      </c>
      <c r="AI33" s="157">
        <f t="shared" si="110"/>
        <v>313.50094545282786</v>
      </c>
      <c r="AJ33" s="154">
        <f t="shared" si="111"/>
        <v>0.70217564701335888</v>
      </c>
      <c r="AK33" s="157">
        <f t="shared" si="112"/>
        <v>1.6960699934285244</v>
      </c>
      <c r="AL33" s="157">
        <f t="shared" si="113"/>
        <v>0.99840241540803065</v>
      </c>
      <c r="AM33" s="157">
        <f t="shared" si="114"/>
        <v>3.1155081518517728E-3</v>
      </c>
      <c r="AN33" s="148">
        <f>AF33/Q33</f>
        <v>0.99840241540803065</v>
      </c>
      <c r="AO33" s="152">
        <f t="shared" si="115"/>
        <v>3.1155081518517728E-3</v>
      </c>
      <c r="AP33" s="148">
        <f t="shared" si="116"/>
        <v>650.11450000000002</v>
      </c>
      <c r="AQ33" s="148" t="e">
        <f t="shared" si="117"/>
        <v>#VALUE!</v>
      </c>
      <c r="AR33" s="148" t="e">
        <f t="shared" si="118"/>
        <v>#VALUE!</v>
      </c>
      <c r="AS33" s="156">
        <f t="shared" si="119"/>
        <v>1.8546591446708451E-5</v>
      </c>
      <c r="AT33" s="156">
        <f t="shared" si="120"/>
        <v>9.1250745090192004E-8</v>
      </c>
      <c r="AU33" s="148">
        <v>0.75</v>
      </c>
      <c r="AV33" s="148">
        <f t="shared" si="121"/>
        <v>0.375</v>
      </c>
      <c r="AW33" s="148">
        <f t="shared" si="122"/>
        <v>650.11300000000006</v>
      </c>
      <c r="AX33" s="158">
        <f t="shared" si="123"/>
        <v>302.49641047</v>
      </c>
      <c r="AY33" s="158">
        <f t="shared" si="124"/>
        <v>164.99906209578384</v>
      </c>
      <c r="AZ33" s="148" t="str">
        <f>Input!B33</f>
        <v>Hu1-13</v>
      </c>
      <c r="BA33" s="159">
        <f>Input!E33</f>
        <v>0</v>
      </c>
      <c r="BB33" s="148">
        <f t="shared" si="125"/>
        <v>4.4098588187934213</v>
      </c>
      <c r="BC33" s="154">
        <f t="shared" si="126"/>
        <v>11.299336683389164</v>
      </c>
      <c r="BD33" s="148">
        <f t="shared" si="127"/>
        <v>650055</v>
      </c>
      <c r="BE33" s="160">
        <f t="shared" si="128"/>
        <v>82499.531047891927</v>
      </c>
      <c r="BF33" s="161">
        <f t="shared" si="129"/>
        <v>25.380058866040798</v>
      </c>
      <c r="BG33" s="162"/>
      <c r="BH33" s="162"/>
      <c r="BI33" s="162"/>
      <c r="BJ33" s="162"/>
      <c r="BK33" s="162"/>
      <c r="BL33" s="162"/>
      <c r="BM33" s="166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2"/>
      <c r="DC33" s="162"/>
      <c r="DD33" s="162"/>
      <c r="DE33" s="162"/>
    </row>
    <row r="34" spans="1:109" ht="15" customHeight="1" x14ac:dyDescent="0.2">
      <c r="A34" s="9">
        <f>Input!A34</f>
        <v>10517</v>
      </c>
      <c r="B34" s="9" t="str">
        <f>Input!B34</f>
        <v>EO-C-92.5</v>
      </c>
      <c r="C34" s="9">
        <f>Input!O34</f>
        <v>1.4261256310170838</v>
      </c>
      <c r="D34" s="9">
        <f>C34*Input!P34/100</f>
        <v>3.2963431723517841E-3</v>
      </c>
      <c r="E34" s="11">
        <f>Input!M34</f>
        <v>1.8596684571872277</v>
      </c>
      <c r="F34" s="12">
        <f>E34*Input!N34/100</f>
        <v>8.9682608034920874E-5</v>
      </c>
      <c r="G34" s="13">
        <f t="shared" si="104"/>
        <v>256.41108687697493</v>
      </c>
      <c r="H34" s="12">
        <f>G34*Input!L34/100</f>
        <v>1.2221091260231904E-2</v>
      </c>
      <c r="I34" s="9">
        <v>0.3</v>
      </c>
      <c r="J34" s="21">
        <f>(((C34*$G$4*0.000000001*Input!G34*(234/233))-(I34*0.000000000000001))/Input!F34)*1000000000000</f>
        <v>73.077196976347949</v>
      </c>
      <c r="K34" s="9">
        <f>J34*Input!P34/100</f>
        <v>0.16891044804783076</v>
      </c>
      <c r="L34" s="14">
        <f t="shared" si="105"/>
        <v>1.0106045150184721</v>
      </c>
      <c r="M34" s="22">
        <f>L34*Input!P34/100</f>
        <v>2.3359087169993655E-3</v>
      </c>
      <c r="N34" s="9">
        <v>5.0000000000000001E-3</v>
      </c>
      <c r="O34" s="21">
        <f>(((G34*$D$4*0.000000001*Input!G34*(238/236))-(N34*0.000000001))/Input!F34)*1000000</f>
        <v>1.3235484890044624</v>
      </c>
      <c r="P34" s="9">
        <f>O34*Input!N34/100</f>
        <v>6.3828194695592764E-5</v>
      </c>
      <c r="Q34" s="23">
        <f t="shared" si="106"/>
        <v>0.98749844210753457</v>
      </c>
      <c r="R34" s="24">
        <f>Q34*Input!N34/100</f>
        <v>4.762216371222177E-5</v>
      </c>
      <c r="S34" s="65">
        <f>Input!S34*$G$6/0.000000000155125</f>
        <v>1.0132308974549664</v>
      </c>
      <c r="T34" s="9">
        <f>S34*Input!T34/100</f>
        <v>8.6715037949523007E-4</v>
      </c>
      <c r="U34" s="9">
        <f>S34*1/((U33+U35)/2)</f>
        <v>1.012450021582695</v>
      </c>
      <c r="V34" s="9">
        <f>U34*Input!T34/100</f>
        <v>8.664820848245093E-4</v>
      </c>
      <c r="W34" s="3">
        <v>3.0000000000000001E-3</v>
      </c>
      <c r="X34" s="21">
        <f>((($L$4*0.000000001*Input!G34/Input!W34*(232/229))-(W34*0.000000001))/Input!F34)*1000000000</f>
        <v>-4.5652062846043666E-3</v>
      </c>
      <c r="Y34" s="21">
        <f>X34*Input!X34/100</f>
        <v>-2.5159993211219094E-5</v>
      </c>
      <c r="Z34" s="21">
        <f t="shared" si="107"/>
        <v>-1.1146927507490792E-6</v>
      </c>
      <c r="AA34" s="21">
        <f>Z34*Input!X34/100</f>
        <v>-6.1433504409259089E-9</v>
      </c>
      <c r="AB34" s="14">
        <v>0.05</v>
      </c>
      <c r="AC34" s="14">
        <v>0.9</v>
      </c>
      <c r="AD34" s="21">
        <f>(((Input!G34*$L$4*0.000000001*Input!U34*(230/229))-((AB34*0.000000000000001)+(Input!G34*AC34*0.000000000000001)))/Input!F34)*1000000000000</f>
        <v>0.18851029741940492</v>
      </c>
      <c r="AE34" s="21">
        <f>AD34*Input!V34/100</f>
        <v>1.7164163157392949E-3</v>
      </c>
      <c r="AF34" s="191">
        <f t="shared" si="108"/>
        <v>8.593906160172568E-3</v>
      </c>
      <c r="AG34" s="21">
        <f>AF34*Input!V34/100</f>
        <v>7.824888587616336E-5</v>
      </c>
      <c r="AH34" s="9">
        <f t="shared" si="109"/>
        <v>-7709.6636309847891</v>
      </c>
      <c r="AI34" s="3">
        <f t="shared" si="110"/>
        <v>-82.055527847019022</v>
      </c>
      <c r="AJ34" s="22">
        <f t="shared" si="111"/>
        <v>12.450021582695037</v>
      </c>
      <c r="AK34" s="3">
        <f t="shared" si="112"/>
        <v>0.86648208482450928</v>
      </c>
      <c r="AL34" s="3">
        <f t="shared" si="113"/>
        <v>8.7027035119481497E-3</v>
      </c>
      <c r="AM34" s="3">
        <f t="shared" si="114"/>
        <v>7.9240614533712417E-5</v>
      </c>
      <c r="AN34" s="9">
        <f>AL34*1/((AN33+AN35)/2)</f>
        <v>8.7343130621489063E-3</v>
      </c>
      <c r="AO34" s="21">
        <f t="shared" si="115"/>
        <v>7.95284285652491E-5</v>
      </c>
      <c r="AP34" s="58">
        <f t="shared" si="116"/>
        <v>0.94610000000000005</v>
      </c>
      <c r="AQ34" s="58">
        <f t="shared" si="117"/>
        <v>9.5999999999999992E-3</v>
      </c>
      <c r="AR34" s="58">
        <f t="shared" si="118"/>
        <v>1.0146918930345628</v>
      </c>
      <c r="AS34" s="67">
        <f t="shared" si="119"/>
        <v>-1.1288045663850209E-6</v>
      </c>
      <c r="AT34" s="67">
        <f t="shared" si="120"/>
        <v>-6.221362348878557E-9</v>
      </c>
      <c r="AU34" s="58">
        <v>0.75</v>
      </c>
      <c r="AV34" s="58">
        <f t="shared" si="121"/>
        <v>0.375</v>
      </c>
      <c r="AW34" s="58">
        <f t="shared" si="122"/>
        <v>0.94620000000000004</v>
      </c>
      <c r="AX34" s="57">
        <f t="shared" si="123"/>
        <v>8.0762890000000004E-3</v>
      </c>
      <c r="AY34" s="47">
        <f t="shared" si="124"/>
        <v>8.6903085211395906E-3</v>
      </c>
      <c r="AZ34" s="9" t="str">
        <f>Input!B34</f>
        <v>EO-C-92.5</v>
      </c>
      <c r="BA34" s="48">
        <f>Input!E34</f>
        <v>92.5</v>
      </c>
      <c r="BB34" s="58">
        <f t="shared" si="125"/>
        <v>12.483360549824654</v>
      </c>
      <c r="BC34" s="22">
        <f t="shared" si="126"/>
        <v>0.86880241811152137</v>
      </c>
      <c r="BD34" s="9">
        <f t="shared" si="127"/>
        <v>888.2</v>
      </c>
      <c r="BE34" s="49">
        <f t="shared" si="128"/>
        <v>4.345154260569795</v>
      </c>
      <c r="BF34" s="89">
        <f t="shared" si="129"/>
        <v>0.91844309037619853</v>
      </c>
      <c r="BG34" s="85"/>
      <c r="BH34" s="85"/>
      <c r="BI34" s="85"/>
      <c r="BJ34" s="85"/>
      <c r="BK34" s="85"/>
      <c r="BL34" s="85"/>
      <c r="BM34" s="90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  <c r="CL34" s="85"/>
      <c r="CM34" s="85"/>
      <c r="CN34" s="85"/>
      <c r="CO34" s="85"/>
      <c r="CP34" s="85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</row>
    <row r="35" spans="1:109" s="165" customFormat="1" ht="15" customHeight="1" x14ac:dyDescent="0.2">
      <c r="A35" s="148">
        <f>Input!A35</f>
        <v>10368</v>
      </c>
      <c r="B35" s="148" t="str">
        <f>Input!B35</f>
        <v>Hu1-13</v>
      </c>
      <c r="C35" s="148">
        <f>Input!O35</f>
        <v>2.3107764935252737</v>
      </c>
      <c r="D35" s="148">
        <f>C35*Input!P35/100</f>
        <v>2.3803904267765193E-2</v>
      </c>
      <c r="E35" s="149">
        <f>Input!M35</f>
        <v>3.0144735759834953</v>
      </c>
      <c r="F35" s="150">
        <f>E35*Input!N35/100</f>
        <v>3.9768394574718772E-4</v>
      </c>
      <c r="G35" s="151">
        <f t="shared" si="104"/>
        <v>415.63561665660433</v>
      </c>
      <c r="H35" s="150">
        <f>G35*Input!L35/100</f>
        <v>2.8484868004107485E-2</v>
      </c>
      <c r="I35" s="148">
        <v>0</v>
      </c>
      <c r="J35" s="152">
        <f>(((C35*$G$4*0.000000001*Input!G35*(234/233))-(I35*0.000000000000001))/Input!F35)*1000000000000</f>
        <v>756.96147500952782</v>
      </c>
      <c r="K35" s="148">
        <f>J35*Input!P35/100</f>
        <v>7.7976552626360958</v>
      </c>
      <c r="L35" s="153">
        <f t="shared" si="105"/>
        <v>10.468226970819176</v>
      </c>
      <c r="M35" s="154">
        <f>L35*Input!P35/100</f>
        <v>0.10783590423601125</v>
      </c>
      <c r="N35" s="148">
        <v>0</v>
      </c>
      <c r="O35" s="152">
        <f>(((G35*$D$4*0.000000001*Input!G35*(238/236))-(N35*0.000000001))/Input!F35)*1000000</f>
        <v>13.715310599854158</v>
      </c>
      <c r="P35" s="148">
        <f>O35*Input!N35/100</f>
        <v>1.8093901634943681E-3</v>
      </c>
      <c r="Q35" s="155">
        <f t="shared" si="106"/>
        <v>10.232981989624161</v>
      </c>
      <c r="R35" s="156">
        <f>Q35*Input!N35/100</f>
        <v>1.349984516970244E-3</v>
      </c>
      <c r="S35" s="154">
        <f>Input!S35*$G$6/0.000000000155125</f>
        <v>1.0008403713540737</v>
      </c>
      <c r="T35" s="148">
        <f>S35*Input!T35/100</f>
        <v>2.0942524327826517E-3</v>
      </c>
      <c r="U35" s="154">
        <f>S35</f>
        <v>1.0008403713540737</v>
      </c>
      <c r="V35" s="148">
        <f>U35*Input!T35/100</f>
        <v>2.0942524327826517E-3</v>
      </c>
      <c r="W35" s="157">
        <v>0</v>
      </c>
      <c r="X35" s="152">
        <f>((($L$4*0.000000001*Input!G35/Input!W35*(232/229))-(W35*0.000000001))/Input!F35)*1000000000</f>
        <v>0.77313277288591709</v>
      </c>
      <c r="Y35" s="152">
        <f>X35*Input!X35/100</f>
        <v>3.4434839937992267E-3</v>
      </c>
      <c r="Z35" s="152">
        <f t="shared" si="107"/>
        <v>1.8877690154085831E-4</v>
      </c>
      <c r="AA35" s="152">
        <f>Z35*Input!X35/100</f>
        <v>8.4080026310161226E-7</v>
      </c>
      <c r="AB35" s="153">
        <v>0</v>
      </c>
      <c r="AC35" s="153">
        <v>0.9</v>
      </c>
      <c r="AD35" s="152">
        <f>(((Input!G35*$L$4*0.000000001*Input!U35*(230/229))-((AB35*0.000000000000001)+(Input!G35*AC35*0.000000000000001)))/Input!F35)*1000000000000</f>
        <v>223.19791757430957</v>
      </c>
      <c r="AE35" s="152">
        <f>AD35*Input!V35/100</f>
        <v>0.55389034373887491</v>
      </c>
      <c r="AF35" s="152">
        <f t="shared" si="108"/>
        <v>10.175263553438636</v>
      </c>
      <c r="AG35" s="152">
        <f>AF35*Input!V35/100</f>
        <v>2.5251043058550842E-2</v>
      </c>
      <c r="AH35" s="148">
        <f t="shared" si="109"/>
        <v>53900.99885306324</v>
      </c>
      <c r="AI35" s="157">
        <f t="shared" si="110"/>
        <v>274.82077908336612</v>
      </c>
      <c r="AJ35" s="154">
        <f t="shared" si="111"/>
        <v>0.8403713540736657</v>
      </c>
      <c r="AK35" s="157">
        <f t="shared" si="112"/>
        <v>2.0942524327826519</v>
      </c>
      <c r="AL35" s="157">
        <f t="shared" si="113"/>
        <v>0.9943595682818509</v>
      </c>
      <c r="AM35" s="157">
        <f t="shared" si="114"/>
        <v>2.4710977463612794E-3</v>
      </c>
      <c r="AN35" s="148">
        <f>AF35/Q35</f>
        <v>0.9943595682818509</v>
      </c>
      <c r="AO35" s="152">
        <f t="shared" si="115"/>
        <v>2.4710977463612794E-3</v>
      </c>
      <c r="AP35" s="148">
        <f t="shared" si="116"/>
        <v>544.70849999999996</v>
      </c>
      <c r="AQ35" s="148" t="e">
        <f t="shared" si="117"/>
        <v>#VALUE!</v>
      </c>
      <c r="AR35" s="148" t="e">
        <f t="shared" si="118"/>
        <v>#VALUE!</v>
      </c>
      <c r="AS35" s="156">
        <f t="shared" si="119"/>
        <v>1.8447887598382429E-5</v>
      </c>
      <c r="AT35" s="156">
        <f t="shared" si="120"/>
        <v>8.2201748680173409E-8</v>
      </c>
      <c r="AU35" s="148">
        <v>0.75</v>
      </c>
      <c r="AV35" s="148">
        <f t="shared" si="121"/>
        <v>0.375</v>
      </c>
      <c r="AW35" s="148">
        <f t="shared" si="122"/>
        <v>544.70699999999999</v>
      </c>
      <c r="AX35" s="158">
        <f t="shared" si="123"/>
        <v>107.58947075250001</v>
      </c>
      <c r="AY35" s="158">
        <f t="shared" si="124"/>
        <v>61.188661866264077</v>
      </c>
      <c r="AZ35" s="148" t="str">
        <f>Input!B35</f>
        <v>Hu1-13</v>
      </c>
      <c r="BA35" s="159">
        <f>Input!E35</f>
        <v>0</v>
      </c>
      <c r="BB35" s="148">
        <f t="shared" si="125"/>
        <v>3.9180496724196101</v>
      </c>
      <c r="BC35" s="154">
        <f t="shared" si="126"/>
        <v>9.8364176812860613</v>
      </c>
      <c r="BD35" s="148">
        <f t="shared" si="127"/>
        <v>544649</v>
      </c>
      <c r="BE35" s="160">
        <f t="shared" si="128"/>
        <v>30594.330933132038</v>
      </c>
      <c r="BF35" s="161">
        <f t="shared" si="129"/>
        <v>11.233316602552213</v>
      </c>
      <c r="BG35" s="162"/>
      <c r="BH35" s="162"/>
      <c r="BI35" s="162"/>
      <c r="BJ35" s="162"/>
      <c r="BK35" s="162"/>
      <c r="BL35" s="162"/>
      <c r="BM35" s="166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2"/>
      <c r="DC35" s="162"/>
      <c r="DD35" s="162"/>
      <c r="DE35" s="162"/>
    </row>
    <row r="36" spans="1:109" ht="15" customHeight="1" x14ac:dyDescent="0.2">
      <c r="A36" s="9">
        <f>Input!A36</f>
        <v>10518</v>
      </c>
      <c r="B36" s="9" t="str">
        <f>Input!B36</f>
        <v>EO-C-81.5</v>
      </c>
      <c r="C36" s="9">
        <f>Input!O36</f>
        <v>1.4198644749581437</v>
      </c>
      <c r="D36" s="9">
        <f>C36*Input!P36/100</f>
        <v>4.4509288204608657E-3</v>
      </c>
      <c r="E36" s="11">
        <f>Input!M36</f>
        <v>1.8478147820951352</v>
      </c>
      <c r="F36" s="12">
        <f>E36*Input!N36/100</f>
        <v>1.1561661360728822E-4</v>
      </c>
      <c r="G36" s="13">
        <f t="shared" si="104"/>
        <v>254.77670215527723</v>
      </c>
      <c r="H36" s="12">
        <f>G36*Input!L36/100</f>
        <v>8.9399343844719474E-3</v>
      </c>
      <c r="I36" s="9">
        <v>0.3</v>
      </c>
      <c r="J36" s="21">
        <f>(((C36*$G$4*0.000000001*Input!G36*(234/233))-(I36*0.000000000000001))/Input!F36)*1000000000000</f>
        <v>60.138842820381413</v>
      </c>
      <c r="K36" s="9">
        <f>J36*Input!P36/100</f>
        <v>0.18852060422618325</v>
      </c>
      <c r="L36" s="14">
        <f t="shared" si="105"/>
        <v>0.83167648181599707</v>
      </c>
      <c r="M36" s="22">
        <f>L36*Input!P36/100</f>
        <v>2.6071029224978971E-3</v>
      </c>
      <c r="N36" s="9">
        <v>5.0000000000000001E-3</v>
      </c>
      <c r="O36" s="21">
        <f>(((G36*$D$4*0.000000001*Input!G36*(238/236))-(N36*0.000000001))/Input!F36)*1000000</f>
        <v>1.0870432624961528</v>
      </c>
      <c r="P36" s="9">
        <f>O36*Input!N36/100</f>
        <v>6.8015616106242933E-5</v>
      </c>
      <c r="Q36" s="23">
        <f t="shared" si="106"/>
        <v>0.81104208658487864</v>
      </c>
      <c r="R36" s="24">
        <f>Q36*Input!N36/100</f>
        <v>5.0746395392298003E-5</v>
      </c>
      <c r="S36" s="65">
        <f>Input!S36*$G$6/0.000000000155125</f>
        <v>1.0124481774050875</v>
      </c>
      <c r="T36" s="9">
        <f>S36*Input!T36/100</f>
        <v>1.0673389499070724E-3</v>
      </c>
      <c r="U36" s="9">
        <f>S36*1/((U35+U37)/2)</f>
        <v>1.0119348844338603</v>
      </c>
      <c r="V36" s="9">
        <f>U36*Input!T36/100</f>
        <v>1.0667978283038823E-3</v>
      </c>
      <c r="W36" s="3">
        <v>3.0000000000000001E-3</v>
      </c>
      <c r="X36" s="21">
        <f>((($L$4*0.000000001*Input!G36/Input!W36*(232/229))-(W36*0.000000001))/Input!F36)*1000000000</f>
        <v>2.0081868607640653E-4</v>
      </c>
      <c r="Y36" s="21">
        <f>X36*Input!X36/100</f>
        <v>1.0764196216346578E-6</v>
      </c>
      <c r="Z36" s="21">
        <f t="shared" si="107"/>
        <v>4.9034177127819536E-8</v>
      </c>
      <c r="AA36" s="21">
        <f>Z36*Input!X36/100</f>
        <v>2.6283087207836973E-10</v>
      </c>
      <c r="AB36" s="14">
        <v>0.05</v>
      </c>
      <c r="AC36" s="14">
        <v>0.9</v>
      </c>
      <c r="AD36" s="21">
        <f>(((Input!G36*$L$4*0.000000001*Input!U36*(230/229))-((AB36*0.000000000000001)+(Input!G36*AC36*0.000000000000001)))/Input!F36)*1000000000000</f>
        <v>0.16128778093422208</v>
      </c>
      <c r="AE36" s="21">
        <f>AD36*Input!V36/100</f>
        <v>1.5020364835100178E-3</v>
      </c>
      <c r="AF36" s="191">
        <f t="shared" si="108"/>
        <v>7.3528718224200986E-3</v>
      </c>
      <c r="AG36" s="21">
        <f>AF36*Input!V36/100</f>
        <v>6.8475625815398659E-5</v>
      </c>
      <c r="AH36" s="9">
        <f t="shared" si="109"/>
        <v>149954.01683305597</v>
      </c>
      <c r="AI36" s="3">
        <f t="shared" si="110"/>
        <v>1611.2837847652161</v>
      </c>
      <c r="AJ36" s="22">
        <f t="shared" si="111"/>
        <v>11.93488443386026</v>
      </c>
      <c r="AK36" s="3">
        <f t="shared" si="112"/>
        <v>1.0667978283038824</v>
      </c>
      <c r="AL36" s="3">
        <f t="shared" si="113"/>
        <v>9.0659559399456548E-3</v>
      </c>
      <c r="AM36" s="3">
        <f t="shared" si="114"/>
        <v>8.4431094809790422E-5</v>
      </c>
      <c r="AN36" s="9">
        <f>AL36*1/((AN35+AN37)/2)</f>
        <v>9.1071959262239415E-3</v>
      </c>
      <c r="AO36" s="21">
        <f t="shared" si="115"/>
        <v>8.4815162106662532E-5</v>
      </c>
      <c r="AP36" s="58">
        <f t="shared" si="116"/>
        <v>0.98719999999999997</v>
      </c>
      <c r="AQ36" s="58">
        <f t="shared" si="117"/>
        <v>9.4999999999999998E-3</v>
      </c>
      <c r="AR36" s="58">
        <f t="shared" si="118"/>
        <v>0.96231766612641811</v>
      </c>
      <c r="AS36" s="67">
        <f t="shared" si="119"/>
        <v>6.0458240008594084E-8</v>
      </c>
      <c r="AT36" s="67">
        <f t="shared" si="120"/>
        <v>3.2408771689436217E-10</v>
      </c>
      <c r="AU36" s="58">
        <v>0.75</v>
      </c>
      <c r="AV36" s="58">
        <f t="shared" si="121"/>
        <v>0.375</v>
      </c>
      <c r="AW36" s="58">
        <f t="shared" si="122"/>
        <v>0.98719999999999997</v>
      </c>
      <c r="AX36" s="57">
        <f t="shared" si="123"/>
        <v>9.4556819000000004E-3</v>
      </c>
      <c r="AY36" s="47">
        <f t="shared" si="124"/>
        <v>9.2944079893595311E-3</v>
      </c>
      <c r="AZ36" s="9" t="str">
        <f>Input!B36</f>
        <v>EO-C-81.5</v>
      </c>
      <c r="BA36" s="48">
        <f>Input!E36</f>
        <v>81.5</v>
      </c>
      <c r="BB36" s="58">
        <f t="shared" si="125"/>
        <v>11.968230732228278</v>
      </c>
      <c r="BC36" s="22">
        <f t="shared" si="126"/>
        <v>1.0697785299216376</v>
      </c>
      <c r="BD36" s="9">
        <f t="shared" si="127"/>
        <v>929.19999999999993</v>
      </c>
      <c r="BE36" s="49">
        <f t="shared" si="128"/>
        <v>4.6472039946797654</v>
      </c>
      <c r="BF36" s="89">
        <f t="shared" si="129"/>
        <v>0.94149189519444199</v>
      </c>
      <c r="BG36" s="85"/>
      <c r="BH36" s="85"/>
      <c r="BI36" s="85"/>
      <c r="BJ36" s="85"/>
      <c r="BK36" s="85"/>
      <c r="BL36" s="85"/>
      <c r="BM36" s="90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5"/>
      <c r="CI36" s="85"/>
      <c r="CJ36" s="85"/>
      <c r="CK36" s="85"/>
      <c r="CL36" s="85"/>
      <c r="CM36" s="85"/>
      <c r="CN36" s="85"/>
      <c r="CO36" s="85"/>
      <c r="CP36" s="85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</row>
    <row r="37" spans="1:109" s="165" customFormat="1" ht="15" customHeight="1" x14ac:dyDescent="0.2">
      <c r="A37" s="148">
        <f>Input!A37</f>
        <v>10368</v>
      </c>
      <c r="B37" s="148" t="str">
        <f>Input!B37</f>
        <v>Hu1-13</v>
      </c>
      <c r="C37" s="148">
        <f>Input!O37</f>
        <v>2.3123245576635418</v>
      </c>
      <c r="D37" s="148">
        <f>C37*Input!P37/100</f>
        <v>2.2789062617239324E-2</v>
      </c>
      <c r="E37" s="149">
        <f>Input!M37</f>
        <v>3.0134972876482391</v>
      </c>
      <c r="F37" s="150">
        <f>E37*Input!N37/100</f>
        <v>3.8438632071554333E-4</v>
      </c>
      <c r="G37" s="151">
        <f t="shared" si="104"/>
        <v>415.5010060209392</v>
      </c>
      <c r="H37" s="150">
        <f>G37*Input!L37/100</f>
        <v>3.7330575442342917E-2</v>
      </c>
      <c r="I37" s="148">
        <v>0</v>
      </c>
      <c r="J37" s="152">
        <f>(((C37*$G$4*0.000000001*Input!G37*(234/233))-(I37*0.000000000000001))/Input!F37)*1000000000000</f>
        <v>757.46858805866782</v>
      </c>
      <c r="K37" s="148">
        <f>J37*Input!P37/100</f>
        <v>7.4652146155914219</v>
      </c>
      <c r="L37" s="153">
        <f t="shared" si="105"/>
        <v>10.475239975672817</v>
      </c>
      <c r="M37" s="154">
        <f>L37*Input!P37/100</f>
        <v>0.1032384917355325</v>
      </c>
      <c r="N37" s="148">
        <v>0</v>
      </c>
      <c r="O37" s="152">
        <f>(((G37*$D$4*0.000000001*Input!G37*(238/236))-(N37*0.000000001))/Input!F37)*1000000</f>
        <v>13.710868664167696</v>
      </c>
      <c r="P37" s="148">
        <f>O37*Input!N37/100</f>
        <v>1.7488883700792789E-3</v>
      </c>
      <c r="Q37" s="155">
        <f t="shared" si="106"/>
        <v>10.229667865051647</v>
      </c>
      <c r="R37" s="156">
        <f>Q37*Input!N37/100</f>
        <v>1.3048441785251815E-3</v>
      </c>
      <c r="S37" s="154">
        <f>Input!S37*$G$6/0.000000000155125</f>
        <v>1.0001741069075674</v>
      </c>
      <c r="T37" s="148">
        <f>S37*Input!T37/100</f>
        <v>1.6172030808985624E-3</v>
      </c>
      <c r="U37" s="154">
        <f>S37</f>
        <v>1.0001741069075674</v>
      </c>
      <c r="V37" s="148">
        <f>U37*Input!T37/100</f>
        <v>1.6172030808985624E-3</v>
      </c>
      <c r="W37" s="157">
        <v>0</v>
      </c>
      <c r="X37" s="152">
        <f>((($L$4*0.000000001*Input!G37/Input!W37*(232/229))-(W37*0.000000001))/Input!F37)*1000000000</f>
        <v>0.78407577046232868</v>
      </c>
      <c r="Y37" s="152">
        <f>X37*Input!X37/100</f>
        <v>4.8952325108256815E-3</v>
      </c>
      <c r="Z37" s="152">
        <f t="shared" si="107"/>
        <v>1.9144886843773819E-4</v>
      </c>
      <c r="AA37" s="152">
        <f>Z37*Input!X37/100</f>
        <v>1.1952757121733201E-6</v>
      </c>
      <c r="AB37" s="153">
        <v>0</v>
      </c>
      <c r="AC37" s="153">
        <v>0.9</v>
      </c>
      <c r="AD37" s="152">
        <f>(((Input!G37*$L$4*0.000000001*Input!U37*(230/229))-((AB37*0.000000000000001)+(Input!G37*AC37*0.000000000000001)))/Input!F37)*1000000000000</f>
        <v>223.62474285880378</v>
      </c>
      <c r="AE37" s="152">
        <f>AD37*Input!V37/100</f>
        <v>0.65347737897242775</v>
      </c>
      <c r="AF37" s="152">
        <f t="shared" si="108"/>
        <v>10.194721888033328</v>
      </c>
      <c r="AG37" s="152">
        <f>AF37*Input!V37/100</f>
        <v>2.9791068973755042E-2</v>
      </c>
      <c r="AH37" s="148">
        <f t="shared" si="109"/>
        <v>53250.363771926874</v>
      </c>
      <c r="AI37" s="157">
        <f t="shared" si="110"/>
        <v>367.07339061651004</v>
      </c>
      <c r="AJ37" s="154">
        <f t="shared" si="111"/>
        <v>0.1741069075673618</v>
      </c>
      <c r="AK37" s="157">
        <f t="shared" si="112"/>
        <v>1.6172030808985625</v>
      </c>
      <c r="AL37" s="157">
        <f t="shared" si="113"/>
        <v>0.99658386005495769</v>
      </c>
      <c r="AM37" s="157">
        <f t="shared" si="114"/>
        <v>2.9149955737828022E-3</v>
      </c>
      <c r="AN37" s="148">
        <f>AF37/Q37</f>
        <v>0.99658386005495769</v>
      </c>
      <c r="AO37" s="152">
        <f t="shared" si="115"/>
        <v>2.9149955737828022E-3</v>
      </c>
      <c r="AP37" s="148">
        <f t="shared" si="116"/>
        <v>612.54700000000003</v>
      </c>
      <c r="AQ37" s="148" t="e">
        <f t="shared" si="117"/>
        <v>#VALUE!</v>
      </c>
      <c r="AR37" s="148" t="e">
        <f t="shared" si="118"/>
        <v>#VALUE!</v>
      </c>
      <c r="AS37" s="156">
        <f t="shared" si="119"/>
        <v>1.8715062010155653E-5</v>
      </c>
      <c r="AT37" s="156">
        <f t="shared" si="120"/>
        <v>1.1686842255280342E-7</v>
      </c>
      <c r="AU37" s="148">
        <v>0.75</v>
      </c>
      <c r="AV37" s="148">
        <f t="shared" si="121"/>
        <v>0.375</v>
      </c>
      <c r="AW37" s="148">
        <f t="shared" si="122"/>
        <v>612.54549999999995</v>
      </c>
      <c r="AX37" s="158">
        <f t="shared" si="123"/>
        <v>241.3557777609</v>
      </c>
      <c r="AY37" s="158">
        <f t="shared" si="124"/>
        <v>110.4174084312403</v>
      </c>
      <c r="AZ37" s="148" t="str">
        <f>Input!B37</f>
        <v>Hu1-13</v>
      </c>
      <c r="BA37" s="159">
        <f>Input!E37</f>
        <v>0</v>
      </c>
      <c r="BB37" s="148">
        <f t="shared" si="125"/>
        <v>0.98329273020653407</v>
      </c>
      <c r="BC37" s="154">
        <f t="shared" si="126"/>
        <v>9.1579734580344692</v>
      </c>
      <c r="BD37" s="148">
        <f t="shared" si="127"/>
        <v>612487.5</v>
      </c>
      <c r="BE37" s="160">
        <f t="shared" si="128"/>
        <v>55208.70421562015</v>
      </c>
      <c r="BF37" s="161">
        <f t="shared" si="129"/>
        <v>18.025992915014527</v>
      </c>
      <c r="BG37" s="162"/>
      <c r="BH37" s="162"/>
      <c r="BI37" s="162"/>
      <c r="BJ37" s="162"/>
      <c r="BK37" s="162"/>
      <c r="BL37" s="162"/>
      <c r="BM37" s="166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2"/>
      <c r="DC37" s="162"/>
      <c r="DD37" s="162"/>
      <c r="DE37" s="162"/>
    </row>
    <row r="38" spans="1:109" ht="15" customHeight="1" x14ac:dyDescent="0.2">
      <c r="A38" s="9">
        <f>Input!A38</f>
        <v>10519</v>
      </c>
      <c r="B38" s="9" t="str">
        <f>Input!B38</f>
        <v>EO-C-63</v>
      </c>
      <c r="C38" s="9">
        <f>Input!O38</f>
        <v>2.0967884641119472</v>
      </c>
      <c r="D38" s="9">
        <f>C38*Input!P38/100</f>
        <v>5.8510852193279757E-3</v>
      </c>
      <c r="E38" s="11">
        <f>Input!M38</f>
        <v>2.7519760103205262</v>
      </c>
      <c r="F38" s="12">
        <f>E38*Input!N38/100</f>
        <v>1.6287568752569516E-4</v>
      </c>
      <c r="G38" s="13">
        <f t="shared" si="104"/>
        <v>379.44245230299413</v>
      </c>
      <c r="H38" s="12">
        <f>G38*Input!L38/100</f>
        <v>1.3405351658614513E-2</v>
      </c>
      <c r="I38" s="9">
        <v>0.3</v>
      </c>
      <c r="J38" s="21">
        <f>(((C38*$G$4*0.000000001*Input!G38*(234/233))-(I38*0.000000000000001))/Input!F38)*1000000000000</f>
        <v>61.068485784458296</v>
      </c>
      <c r="K38" s="9">
        <f>J38*Input!P38/100</f>
        <v>0.17041152250497477</v>
      </c>
      <c r="L38" s="14">
        <f t="shared" si="105"/>
        <v>0.84453276825997936</v>
      </c>
      <c r="M38" s="22">
        <f>L38*Input!P38/100</f>
        <v>2.3566674856239965E-3</v>
      </c>
      <c r="N38" s="9">
        <v>5.0000000000000001E-3</v>
      </c>
      <c r="O38" s="21">
        <f>(((G38*$D$4*0.000000001*Input!G38*(238/236))-(N38*0.000000001))/Input!F38)*1000000</f>
        <v>1.1132351202362816</v>
      </c>
      <c r="P38" s="9">
        <f>O38*Input!N38/100</f>
        <v>6.5886815475951711E-5</v>
      </c>
      <c r="Q38" s="23">
        <f t="shared" si="106"/>
        <v>0.83058381016293503</v>
      </c>
      <c r="R38" s="24">
        <f>Q38*Input!N38/100</f>
        <v>4.9158098988022443E-5</v>
      </c>
      <c r="S38" s="65">
        <f>Input!S38*$G$6/0.000000000155125</f>
        <v>1.0112408319629334</v>
      </c>
      <c r="T38" s="9">
        <f>S38*Input!T38/100</f>
        <v>6.238238007674669E-4</v>
      </c>
      <c r="U38" s="9">
        <f>S38*1/((U37+U39)/2)</f>
        <v>1.0115913849603311</v>
      </c>
      <c r="V38" s="9">
        <f>U38*Input!T38/100</f>
        <v>6.2404005321326905E-4</v>
      </c>
      <c r="W38" s="3">
        <v>3.0000000000000001E-3</v>
      </c>
      <c r="X38" s="21">
        <f>((($L$4*0.000000001*Input!G38/Input!W38*(232/229))-(W38*0.000000001))/Input!F38)*1000000000</f>
        <v>-2.5313206793383101E-3</v>
      </c>
      <c r="Y38" s="21">
        <f>X38*Input!X38/100</f>
        <v>-1.731796639617548E-5</v>
      </c>
      <c r="Z38" s="21">
        <f t="shared" si="107"/>
        <v>-6.1807608138000726E-7</v>
      </c>
      <c r="AA38" s="21">
        <f>Z38*Input!X38/100</f>
        <v>-4.2285518760968589E-9</v>
      </c>
      <c r="AB38" s="14">
        <v>0.05</v>
      </c>
      <c r="AC38" s="14">
        <v>0.9</v>
      </c>
      <c r="AD38" s="21">
        <f>(((Input!G38*$L$4*0.000000001*Input!U38*(230/229))-((AB38*0.000000000000001)+(Input!G38*AC38*0.000000000000001)))/Input!F38)*1000000000000</f>
        <v>0.13884936060652198</v>
      </c>
      <c r="AE38" s="21">
        <f>AD38*Input!V38/100</f>
        <v>1.3767365896025386E-3</v>
      </c>
      <c r="AF38" s="191">
        <f t="shared" si="108"/>
        <v>6.3299373656899209E-3</v>
      </c>
      <c r="AG38" s="21">
        <f>AF38*Input!V38/100</f>
        <v>6.2763388633337909E-5</v>
      </c>
      <c r="AH38" s="9">
        <f t="shared" si="109"/>
        <v>-10241.356293155326</v>
      </c>
      <c r="AI38" s="3">
        <f t="shared" si="110"/>
        <v>-123.3730474958668</v>
      </c>
      <c r="AJ38" s="22">
        <f t="shared" si="111"/>
        <v>11.591384960331075</v>
      </c>
      <c r="AK38" s="3">
        <f t="shared" si="112"/>
        <v>0.62404005321326905</v>
      </c>
      <c r="AL38" s="3">
        <f t="shared" si="113"/>
        <v>7.6210700091158554E-3</v>
      </c>
      <c r="AM38" s="3">
        <f t="shared" si="114"/>
        <v>7.5566735070395843E-5</v>
      </c>
      <c r="AN38" s="9">
        <f>AL38*1/((AN37+AN39)/2)</f>
        <v>7.646401521046218E-3</v>
      </c>
      <c r="AO38" s="21">
        <f t="shared" si="115"/>
        <v>7.5817909728112485E-5</v>
      </c>
      <c r="AP38" s="58">
        <f t="shared" si="116"/>
        <v>0.82850000000000001</v>
      </c>
      <c r="AQ38" s="58">
        <f t="shared" si="117"/>
        <v>7.7999999999999996E-3</v>
      </c>
      <c r="AR38" s="58">
        <f t="shared" si="118"/>
        <v>0.94146047073023542</v>
      </c>
      <c r="AS38" s="67">
        <f t="shared" si="119"/>
        <v>-7.4414655549180491E-7</v>
      </c>
      <c r="AT38" s="67">
        <f t="shared" si="120"/>
        <v>-5.0912503352036615E-9</v>
      </c>
      <c r="AU38" s="58">
        <v>0.75</v>
      </c>
      <c r="AV38" s="58">
        <f t="shared" si="121"/>
        <v>0.375</v>
      </c>
      <c r="AW38" s="58">
        <f t="shared" si="122"/>
        <v>0.8286</v>
      </c>
      <c r="AX38" s="57">
        <f t="shared" si="123"/>
        <v>8.6257565999999994E-3</v>
      </c>
      <c r="AY38" s="47">
        <f t="shared" si="124"/>
        <v>8.2624167348758371E-3</v>
      </c>
      <c r="AZ38" s="9" t="str">
        <f>Input!B38</f>
        <v>EO-C-63</v>
      </c>
      <c r="BA38" s="48">
        <f>Input!E38</f>
        <v>63</v>
      </c>
      <c r="BB38" s="58">
        <f t="shared" si="125"/>
        <v>11.618562312819327</v>
      </c>
      <c r="BC38" s="22">
        <f t="shared" si="126"/>
        <v>0.62550325195371737</v>
      </c>
      <c r="BD38" s="9">
        <f t="shared" si="127"/>
        <v>770.6</v>
      </c>
      <c r="BE38" s="49">
        <f t="shared" si="128"/>
        <v>4.1312083674379183</v>
      </c>
      <c r="BF38" s="89">
        <f t="shared" si="129"/>
        <v>0.99715384200770429</v>
      </c>
      <c r="BG38" s="85"/>
      <c r="BH38" s="85"/>
      <c r="BI38" s="85"/>
      <c r="BJ38" s="85"/>
      <c r="BK38" s="85"/>
      <c r="BL38" s="85"/>
      <c r="BM38" s="90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</row>
    <row r="39" spans="1:109" s="165" customFormat="1" ht="15" customHeight="1" x14ac:dyDescent="0.2">
      <c r="A39" s="148">
        <f>Input!A39</f>
        <v>10368</v>
      </c>
      <c r="B39" s="148" t="str">
        <f>Input!B39</f>
        <v>Hu1-13</v>
      </c>
      <c r="C39" s="148">
        <f>Input!O39</f>
        <v>2.2978009798526351</v>
      </c>
      <c r="D39" s="148">
        <f>C39*Input!P39/100</f>
        <v>2.1345875633032304E-2</v>
      </c>
      <c r="E39" s="149">
        <f>Input!M39</f>
        <v>3.0134892140832781</v>
      </c>
      <c r="F39" s="150">
        <f>E39*Input!N39/100</f>
        <v>4.6722748562882867E-4</v>
      </c>
      <c r="G39" s="151">
        <f t="shared" si="104"/>
        <v>415.49989283780235</v>
      </c>
      <c r="H39" s="150">
        <f>G39*Input!L39/100</f>
        <v>2.7963156307512595E-2</v>
      </c>
      <c r="I39" s="148">
        <v>0</v>
      </c>
      <c r="J39" s="152">
        <f>(((C39*$G$4*0.000000001*Input!G39*(234/233))-(I39*0.000000000000001))/Input!F39)*1000000000000</f>
        <v>752.71097133850299</v>
      </c>
      <c r="K39" s="148">
        <f>J39*Input!P39/100</f>
        <v>6.9924571025472666</v>
      </c>
      <c r="L39" s="153">
        <f t="shared" si="105"/>
        <v>10.409445594702211</v>
      </c>
      <c r="M39" s="154">
        <f>L39*Input!P39/100</f>
        <v>9.6700598973362625E-2</v>
      </c>
      <c r="N39" s="148">
        <v>0</v>
      </c>
      <c r="O39" s="152">
        <f>(((G39*$D$4*0.000000001*Input!G39*(238/236))-(N39*0.000000001))/Input!F39)*1000000</f>
        <v>13.710831930904558</v>
      </c>
      <c r="P39" s="148">
        <f>O39*Input!N39/100</f>
        <v>2.1258007159998286E-3</v>
      </c>
      <c r="Q39" s="155">
        <f t="shared" si="106"/>
        <v>10.229640458394147</v>
      </c>
      <c r="R39" s="156">
        <f>Q39*Input!N39/100</f>
        <v>1.5860581706831859E-3</v>
      </c>
      <c r="S39" s="154">
        <f>Input!S39*$G$6/0.000000000155125</f>
        <v>0.99913282076578058</v>
      </c>
      <c r="T39" s="148">
        <f>S39*Input!T39/100</f>
        <v>2.0303633731093259E-3</v>
      </c>
      <c r="U39" s="154">
        <f>S39</f>
        <v>0.99913282076578058</v>
      </c>
      <c r="V39" s="148">
        <f>U39*Input!T39/100</f>
        <v>2.0303633731093259E-3</v>
      </c>
      <c r="W39" s="157">
        <v>0</v>
      </c>
      <c r="X39" s="152">
        <f>((($L$4*0.000000001*Input!G39/Input!W39*(232/229))-(W39*0.000000001))/Input!F39)*1000000000</f>
        <v>0.77352591909975699</v>
      </c>
      <c r="Y39" s="152">
        <f>X39*Input!X39/100</f>
        <v>4.0928154078961913E-3</v>
      </c>
      <c r="Z39" s="152">
        <f t="shared" si="107"/>
        <v>1.8887289659721087E-4</v>
      </c>
      <c r="AA39" s="152">
        <f>Z39*Input!X39/100</f>
        <v>9.9934841514645716E-7</v>
      </c>
      <c r="AB39" s="153">
        <v>0</v>
      </c>
      <c r="AC39" s="153">
        <v>0.9</v>
      </c>
      <c r="AD39" s="152">
        <f>(((Input!G39*$L$4*0.000000001*Input!U39*(230/229))-((AB39*0.000000000000001)+(Input!G39*AC39*0.000000000000001)))/Input!F39)*1000000000000</f>
        <v>223.67049067469119</v>
      </c>
      <c r="AE39" s="152">
        <f>AD39*Input!V39/100</f>
        <v>0.51061154170016754</v>
      </c>
      <c r="AF39" s="152">
        <f t="shared" si="108"/>
        <v>10.196807463421791</v>
      </c>
      <c r="AG39" s="152">
        <f>AF39*Input!V39/100</f>
        <v>2.3278026366429009E-2</v>
      </c>
      <c r="AH39" s="148">
        <f t="shared" si="109"/>
        <v>53987.669205748658</v>
      </c>
      <c r="AI39" s="157">
        <f t="shared" si="110"/>
        <v>311.10870503967641</v>
      </c>
      <c r="AJ39" s="154">
        <f t="shared" si="111"/>
        <v>-0.86717923421941734</v>
      </c>
      <c r="AK39" s="157">
        <f t="shared" si="112"/>
        <v>2.030363373109326</v>
      </c>
      <c r="AL39" s="157">
        <f t="shared" si="113"/>
        <v>0.99679040577174793</v>
      </c>
      <c r="AM39" s="157">
        <f t="shared" si="114"/>
        <v>2.280789023979509E-3</v>
      </c>
      <c r="AN39" s="148">
        <f>AF39/Q39</f>
        <v>0.99679040577174793</v>
      </c>
      <c r="AO39" s="152">
        <f t="shared" si="115"/>
        <v>2.280789023979509E-3</v>
      </c>
      <c r="AP39" s="148">
        <f t="shared" si="116"/>
        <v>680.14909999999998</v>
      </c>
      <c r="AQ39" s="148" t="e">
        <f t="shared" si="117"/>
        <v>#VALUE!</v>
      </c>
      <c r="AR39" s="148" t="e">
        <f t="shared" si="118"/>
        <v>#VALUE!</v>
      </c>
      <c r="AS39" s="156">
        <f t="shared" si="119"/>
        <v>1.8463297646226387E-5</v>
      </c>
      <c r="AT39" s="156">
        <f t="shared" si="120"/>
        <v>9.773338359849595E-8</v>
      </c>
      <c r="AU39" s="148">
        <v>0.75</v>
      </c>
      <c r="AV39" s="148">
        <f t="shared" si="121"/>
        <v>0.375</v>
      </c>
      <c r="AW39" s="148">
        <f t="shared" si="122"/>
        <v>680.14760000000001</v>
      </c>
      <c r="AX39" s="158">
        <f t="shared" si="123"/>
        <v>318.03912382430002</v>
      </c>
      <c r="AY39" s="158">
        <f t="shared" si="124"/>
        <v>205.36986224232157</v>
      </c>
      <c r="AZ39" s="148" t="str">
        <f>Input!B39</f>
        <v>Hu1-13</v>
      </c>
      <c r="BA39" s="159">
        <f>Input!E39</f>
        <v>0</v>
      </c>
      <c r="BB39" s="148">
        <f t="shared" si="125"/>
        <v>-5.928620572689808</v>
      </c>
      <c r="BC39" s="154">
        <f t="shared" si="126"/>
        <v>14.868736821839921</v>
      </c>
      <c r="BD39" s="148">
        <f t="shared" si="127"/>
        <v>680089.59999999998</v>
      </c>
      <c r="BE39" s="160">
        <f t="shared" si="128"/>
        <v>102684.93112116079</v>
      </c>
      <c r="BF39" s="161">
        <f t="shared" si="129"/>
        <v>30.194896261094144</v>
      </c>
      <c r="BG39" s="162"/>
      <c r="BH39" s="162"/>
      <c r="BI39" s="162"/>
      <c r="BJ39" s="162"/>
      <c r="BK39" s="162"/>
      <c r="BL39" s="162"/>
      <c r="BM39" s="166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2"/>
      <c r="DC39" s="162"/>
      <c r="DD39" s="162"/>
      <c r="DE39" s="162"/>
    </row>
    <row r="40" spans="1:109" ht="15" customHeight="1" x14ac:dyDescent="0.2">
      <c r="A40" s="9">
        <f>Input!A40</f>
        <v>10520</v>
      </c>
      <c r="B40" s="9" t="str">
        <f>Input!B40</f>
        <v>EO-C-23.5</v>
      </c>
      <c r="C40" s="9">
        <f>Input!O40</f>
        <v>1.3011220944252606</v>
      </c>
      <c r="D40" s="9">
        <f>C40*Input!P40/100</f>
        <v>5.6237731586118098E-3</v>
      </c>
      <c r="E40" s="11">
        <f>Input!M40</f>
        <v>1.7016445786945533</v>
      </c>
      <c r="F40" s="12">
        <f>E40*Input!N40/100</f>
        <v>1.1319154221359733E-4</v>
      </c>
      <c r="G40" s="13">
        <f t="shared" si="104"/>
        <v>234.622754510405</v>
      </c>
      <c r="H40" s="12">
        <f>G40*Input!L40/100</f>
        <v>1.127641540036094E-2</v>
      </c>
      <c r="I40" s="9">
        <v>0.3</v>
      </c>
      <c r="J40" s="21">
        <f>(((C40*$G$4*0.000000001*Input!G40*(234/233))-(I40*0.000000000000001))/Input!F40)*1000000000000</f>
        <v>44.264701669206573</v>
      </c>
      <c r="K40" s="9">
        <f>J40*Input!P40/100</f>
        <v>0.19132304507610734</v>
      </c>
      <c r="L40" s="14">
        <f t="shared" si="105"/>
        <v>0.6121486484672426</v>
      </c>
      <c r="M40" s="22">
        <f>L40*Input!P40/100</f>
        <v>2.6458586423830227E-3</v>
      </c>
      <c r="N40" s="9">
        <v>5.0000000000000001E-3</v>
      </c>
      <c r="O40" s="21">
        <f>(((G40*$D$4*0.000000001*Input!G40*(238/236))-(N40*0.000000001))/Input!F40)*1000000</f>
        <v>0.80406079577697043</v>
      </c>
      <c r="P40" s="9">
        <f>O40*Input!N40/100</f>
        <v>5.3485247534658353E-5</v>
      </c>
      <c r="Q40" s="23">
        <f t="shared" si="106"/>
        <v>0.59990910026026689</v>
      </c>
      <c r="R40" s="24">
        <f>Q40*Input!N40/100</f>
        <v>3.9905299318454284E-5</v>
      </c>
      <c r="S40" s="65">
        <f>Input!S40*$G$6/0.000000000155125</f>
        <v>1.0137488053013324</v>
      </c>
      <c r="T40" s="9">
        <f>S40*Input!T40/100</f>
        <v>1.0832748621897219E-3</v>
      </c>
      <c r="U40" s="9">
        <f>S40*1/((U39+U41)/2)</f>
        <v>1.0142700238121602</v>
      </c>
      <c r="V40" s="9">
        <f>U40*Input!T40/100</f>
        <v>1.0838318274926995E-3</v>
      </c>
      <c r="W40" s="3">
        <v>3.0000000000000001E-3</v>
      </c>
      <c r="X40" s="21">
        <f>((($L$4*0.000000001*Input!G40/Input!W40*(232/229))-(W40*0.000000001))/Input!F40)*1000000000</f>
        <v>5.2841111619847426E-2</v>
      </c>
      <c r="Y40" s="21">
        <f>X40*Input!X40/100</f>
        <v>1.7278460754338937E-4</v>
      </c>
      <c r="Z40" s="21">
        <f t="shared" si="107"/>
        <v>1.2902287518267412E-5</v>
      </c>
      <c r="AA40" s="21">
        <f>Z40*Input!X40/100</f>
        <v>4.2189057287327429E-8</v>
      </c>
      <c r="AB40" s="14">
        <v>0.05</v>
      </c>
      <c r="AC40" s="14">
        <v>0.9</v>
      </c>
      <c r="AD40" s="21">
        <f>(((Input!G40*$L$4*0.000000001*Input!U40*(230/229))-((AB40*0.000000000000001)+(Input!G40*AC40*0.000000000000001)))/Input!F40)*1000000000000</f>
        <v>7.3428427933060439E-2</v>
      </c>
      <c r="AE40" s="21">
        <f>AD40*Input!V40/100</f>
        <v>1.2995146745433629E-3</v>
      </c>
      <c r="AF40" s="191">
        <f t="shared" si="108"/>
        <v>3.3474936265246043E-3</v>
      </c>
      <c r="AG40" s="21">
        <f>AF40*Input!V40/100</f>
        <v>5.9242955529087454E-5</v>
      </c>
      <c r="AH40" s="9">
        <f t="shared" si="109"/>
        <v>259.4496225405868</v>
      </c>
      <c r="AI40" s="3">
        <f t="shared" si="110"/>
        <v>4.6693793035372062</v>
      </c>
      <c r="AJ40" s="22">
        <f t="shared" si="111"/>
        <v>14.270023812160249</v>
      </c>
      <c r="AK40" s="3">
        <f t="shared" si="112"/>
        <v>1.0838318274926995</v>
      </c>
      <c r="AL40" s="3">
        <f t="shared" si="113"/>
        <v>5.5800014120011097E-3</v>
      </c>
      <c r="AM40" s="3">
        <f t="shared" si="114"/>
        <v>9.8753917836344682E-5</v>
      </c>
      <c r="AN40" s="9">
        <f>AL40*1/((AN39+AN41)/2)</f>
        <v>5.5953949890609781E-3</v>
      </c>
      <c r="AO40" s="21">
        <f t="shared" si="115"/>
        <v>9.9026350750233948E-5</v>
      </c>
      <c r="AP40" s="58">
        <f t="shared" si="116"/>
        <v>0.60409999999999997</v>
      </c>
      <c r="AQ40" s="58">
        <f t="shared" si="117"/>
        <v>1.15E-2</v>
      </c>
      <c r="AR40" s="58">
        <f t="shared" si="118"/>
        <v>1.9036583347127962</v>
      </c>
      <c r="AS40" s="67">
        <f t="shared" si="119"/>
        <v>2.1507070842349005E-5</v>
      </c>
      <c r="AT40" s="67">
        <f t="shared" si="120"/>
        <v>7.0340299815958001E-8</v>
      </c>
      <c r="AU40" s="58">
        <v>0.75</v>
      </c>
      <c r="AV40" s="58">
        <f t="shared" si="121"/>
        <v>0.375</v>
      </c>
      <c r="AW40" s="58">
        <f t="shared" si="122"/>
        <v>0.60229999999999995</v>
      </c>
      <c r="AX40" s="57">
        <f t="shared" si="123"/>
        <v>1.0399143E-2</v>
      </c>
      <c r="AY40" s="47">
        <f t="shared" si="124"/>
        <v>1.0774662847563508E-2</v>
      </c>
      <c r="AZ40" s="9" t="str">
        <f>Input!B40</f>
        <v>EO-C-23.5</v>
      </c>
      <c r="BA40" s="48">
        <f>Input!E40</f>
        <v>23.5</v>
      </c>
      <c r="BB40" s="58">
        <f t="shared" si="125"/>
        <v>14.294336082568391</v>
      </c>
      <c r="BC40" s="22">
        <f t="shared" si="126"/>
        <v>1.0856784657885243</v>
      </c>
      <c r="BD40" s="9">
        <f t="shared" si="127"/>
        <v>544.29999999999995</v>
      </c>
      <c r="BE40" s="49">
        <f t="shared" si="128"/>
        <v>5.3873314237817542</v>
      </c>
      <c r="BF40" s="89">
        <f t="shared" si="129"/>
        <v>1.7889196160656664</v>
      </c>
      <c r="BG40" s="85"/>
      <c r="BH40" s="85"/>
      <c r="BI40" s="85"/>
      <c r="BJ40" s="85"/>
      <c r="BK40" s="85"/>
      <c r="BL40" s="85"/>
      <c r="BM40" s="90"/>
      <c r="BN40" s="85"/>
      <c r="BO40" s="85"/>
      <c r="BP40" s="85"/>
      <c r="BQ40" s="85"/>
      <c r="BR40" s="85"/>
      <c r="BS40" s="85"/>
      <c r="BT40" s="85"/>
      <c r="BU40" s="85"/>
      <c r="BV40" s="85"/>
      <c r="BW40" s="85"/>
      <c r="BX40" s="85"/>
      <c r="BY40" s="85"/>
      <c r="BZ40" s="85"/>
      <c r="CA40" s="85"/>
      <c r="CB40" s="85"/>
      <c r="CC40" s="85"/>
      <c r="CD40" s="85"/>
      <c r="CE40" s="85"/>
      <c r="CF40" s="85"/>
      <c r="CG40" s="85"/>
      <c r="CH40" s="85"/>
      <c r="CI40" s="85"/>
      <c r="CJ40" s="85"/>
      <c r="CK40" s="85"/>
      <c r="CL40" s="85"/>
      <c r="CM40" s="85"/>
      <c r="CN40" s="85"/>
      <c r="CO40" s="85"/>
      <c r="CP40" s="85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</row>
    <row r="41" spans="1:109" s="165" customFormat="1" ht="15" customHeight="1" x14ac:dyDescent="0.2">
      <c r="A41" s="148">
        <f>Input!A41</f>
        <v>10368</v>
      </c>
      <c r="B41" s="148" t="str">
        <f>Input!B41</f>
        <v>Hu1-13</v>
      </c>
      <c r="C41" s="148">
        <f>Input!O41</f>
        <v>2.303489241221139</v>
      </c>
      <c r="D41" s="148">
        <f>C41*Input!P41/100</f>
        <v>3.4486070319305402E-2</v>
      </c>
      <c r="E41" s="149">
        <f>Input!M41</f>
        <v>3.0131453410500861</v>
      </c>
      <c r="F41" s="150">
        <f>E41*Input!N41/100</f>
        <v>5.4270796496172188E-4</v>
      </c>
      <c r="G41" s="151">
        <f t="shared" si="104"/>
        <v>415.45247962398588</v>
      </c>
      <c r="H41" s="150">
        <f>G41*Input!L41/100</f>
        <v>3.2828240987499535E-2</v>
      </c>
      <c r="I41" s="148">
        <v>0</v>
      </c>
      <c r="J41" s="152">
        <f>(((C41*$G$4*0.000000001*Input!G41*(234/233))-(I41*0.000000000000001))/Input!F41)*1000000000000</f>
        <v>754.57432537893362</v>
      </c>
      <c r="K41" s="148">
        <f>J41*Input!P41/100</f>
        <v>11.296906788401254</v>
      </c>
      <c r="L41" s="153">
        <f t="shared" si="105"/>
        <v>10.43521442662589</v>
      </c>
      <c r="M41" s="154">
        <f>L41*Input!P41/100</f>
        <v>0.1562280092625371</v>
      </c>
      <c r="N41" s="148">
        <v>0</v>
      </c>
      <c r="O41" s="152">
        <f>(((G41*$D$4*0.000000001*Input!G41*(238/236))-(N41*0.000000001))/Input!F41)*1000000</f>
        <v>13.70926737067928</v>
      </c>
      <c r="P41" s="148">
        <f>O41*Input!N41/100</f>
        <v>2.4692232712759184E-3</v>
      </c>
      <c r="Q41" s="155">
        <f t="shared" si="106"/>
        <v>10.228473141293277</v>
      </c>
      <c r="R41" s="156">
        <f>Q41*Input!N41/100</f>
        <v>1.8422854575087793E-3</v>
      </c>
      <c r="S41" s="154">
        <f>Input!S41*$G$6/0.000000000155125</f>
        <v>0.99983940852505715</v>
      </c>
      <c r="T41" s="148">
        <f>S41*Input!T41/100</f>
        <v>1.6143201441753078E-3</v>
      </c>
      <c r="U41" s="154">
        <f>S41</f>
        <v>0.99983940852505715</v>
      </c>
      <c r="V41" s="148">
        <f>U41*Input!T41/100</f>
        <v>1.6143201441753078E-3</v>
      </c>
      <c r="W41" s="157">
        <v>0</v>
      </c>
      <c r="X41" s="152">
        <f>((($L$4*0.000000001*Input!G41/Input!W41*(232/229))-(W41*0.000000001))/Input!F41)*1000000000</f>
        <v>0.78103777926000129</v>
      </c>
      <c r="Y41" s="152">
        <f>X41*Input!X41/100</f>
        <v>4.7753360504347517E-3</v>
      </c>
      <c r="Z41" s="152">
        <f t="shared" si="107"/>
        <v>1.9070707791197505E-4</v>
      </c>
      <c r="AA41" s="152">
        <f>Z41*Input!X41/100</f>
        <v>1.1660004271354993E-6</v>
      </c>
      <c r="AB41" s="153">
        <v>0</v>
      </c>
      <c r="AC41" s="153">
        <v>0.9</v>
      </c>
      <c r="AD41" s="152">
        <f>(((Input!G41*$L$4*0.000000001*Input!U41*(230/229))-((AB41*0.000000000000001)+(Input!G41*AC41*0.000000000000001)))/Input!F41)*1000000000000</f>
        <v>223.85070066117473</v>
      </c>
      <c r="AE41" s="152">
        <f>AD41*Input!V41/100</f>
        <v>0.74258410819933074</v>
      </c>
      <c r="AF41" s="152">
        <f t="shared" si="108"/>
        <v>10.205022970660208</v>
      </c>
      <c r="AG41" s="152">
        <f>AF41*Input!V41/100</f>
        <v>3.385331321027113E-2</v>
      </c>
      <c r="AH41" s="148">
        <f t="shared" si="109"/>
        <v>53511.506140168305</v>
      </c>
      <c r="AI41" s="157">
        <f t="shared" si="110"/>
        <v>372.22902076817417</v>
      </c>
      <c r="AJ41" s="154">
        <f t="shared" si="111"/>
        <v>-0.16059147494285053</v>
      </c>
      <c r="AK41" s="157">
        <f t="shared" si="112"/>
        <v>1.6143201441753079</v>
      </c>
      <c r="AL41" s="157">
        <f t="shared" si="113"/>
        <v>0.99770736352247935</v>
      </c>
      <c r="AM41" s="157">
        <f t="shared" si="114"/>
        <v>3.314588081542294E-3</v>
      </c>
      <c r="AN41" s="148">
        <f>AF41/Q41</f>
        <v>0.99770736352247935</v>
      </c>
      <c r="AO41" s="152">
        <f t="shared" si="115"/>
        <v>3.314588081542294E-3</v>
      </c>
      <c r="AP41" s="148">
        <f t="shared" si="116"/>
        <v>675.20209999999997</v>
      </c>
      <c r="AQ41" s="148" t="e">
        <f t="shared" si="117"/>
        <v>#VALUE!</v>
      </c>
      <c r="AR41" s="148" t="e">
        <f t="shared" si="118"/>
        <v>#VALUE!</v>
      </c>
      <c r="AS41" s="156">
        <f t="shared" si="119"/>
        <v>1.864472588211365E-5</v>
      </c>
      <c r="AT41" s="156">
        <f t="shared" si="120"/>
        <v>1.140450035041624E-7</v>
      </c>
      <c r="AU41" s="148">
        <v>0.75</v>
      </c>
      <c r="AV41" s="148">
        <f t="shared" si="121"/>
        <v>0.375</v>
      </c>
      <c r="AW41" s="148">
        <f t="shared" si="122"/>
        <v>675.20060000000001</v>
      </c>
      <c r="AX41" s="158">
        <f t="shared" si="123"/>
        <v>309.99185188899997</v>
      </c>
      <c r="AY41" s="158">
        <f t="shared" si="124"/>
        <v>213.79020062488416</v>
      </c>
      <c r="AZ41" s="148" t="str">
        <f>Input!B41</f>
        <v>Hu1-13</v>
      </c>
      <c r="BA41" s="159">
        <f>Input!E41</f>
        <v>0</v>
      </c>
      <c r="BB41" s="148">
        <f t="shared" si="125"/>
        <v>-1.0826674902760287</v>
      </c>
      <c r="BC41" s="154">
        <f t="shared" si="126"/>
        <v>10.924600386737794</v>
      </c>
      <c r="BD41" s="148">
        <f t="shared" si="127"/>
        <v>675142.6</v>
      </c>
      <c r="BE41" s="160">
        <f t="shared" si="128"/>
        <v>106895.10031244208</v>
      </c>
      <c r="BF41" s="161">
        <f t="shared" si="129"/>
        <v>31.663212477134078</v>
      </c>
      <c r="BG41" s="162"/>
      <c r="BH41" s="162"/>
      <c r="BI41" s="162"/>
      <c r="BJ41" s="162"/>
      <c r="BK41" s="162"/>
      <c r="BL41" s="162"/>
      <c r="BM41" s="166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2"/>
      <c r="DC41" s="162"/>
      <c r="DD41" s="162"/>
      <c r="DE41" s="162"/>
    </row>
    <row r="42" spans="1:109" ht="15" customHeight="1" x14ac:dyDescent="0.2">
      <c r="A42" s="9">
        <f>Input!A42</f>
        <v>10521</v>
      </c>
      <c r="B42" s="9" t="str">
        <f>Input!B42</f>
        <v>EO-C-Top</v>
      </c>
      <c r="C42" s="9">
        <f>Input!O42</f>
        <v>1.1390217350174248</v>
      </c>
      <c r="D42" s="9">
        <f>C42*Input!P42/100</f>
        <v>3.4448067564818597E-3</v>
      </c>
      <c r="E42" s="11">
        <f>Input!M42</f>
        <v>1.484709013519415</v>
      </c>
      <c r="F42" s="12">
        <f>E42*Input!N42/100</f>
        <v>7.9371280184864672E-5</v>
      </c>
      <c r="G42" s="13">
        <f t="shared" si="104"/>
        <v>204.71167878405694</v>
      </c>
      <c r="H42" s="12">
        <f>G42*Input!L42/100</f>
        <v>8.3009252840787039E-3</v>
      </c>
      <c r="I42" s="9">
        <v>0.3</v>
      </c>
      <c r="J42" s="21">
        <f>(((C42*$G$4*0.000000001*Input!G42*(234/233))-(I42*0.000000000000001))/Input!F42)*1000000000000</f>
        <v>51.150808755029843</v>
      </c>
      <c r="K42" s="9">
        <f>J42*Input!P42/100</f>
        <v>0.15469823461809767</v>
      </c>
      <c r="L42" s="14">
        <f t="shared" si="105"/>
        <v>0.70737850401419333</v>
      </c>
      <c r="M42" s="22">
        <f>L42*Input!P42/100</f>
        <v>2.1393641359976731E-3</v>
      </c>
      <c r="N42" s="9">
        <v>5.0000000000000001E-3</v>
      </c>
      <c r="O42" s="21">
        <f>(((G42*$D$4*0.000000001*Input!G42*(238/236))-(N42*0.000000001))/Input!F42)*1000000</f>
        <v>0.92606737249682669</v>
      </c>
      <c r="P42" s="9">
        <f>O42*Input!N42/100</f>
        <v>4.9506773531516587E-5</v>
      </c>
      <c r="Q42" s="23">
        <f t="shared" si="106"/>
        <v>0.69093810708445513</v>
      </c>
      <c r="R42" s="24">
        <f>Q42*Input!N42/100</f>
        <v>3.693696312774705E-5</v>
      </c>
      <c r="S42" s="65">
        <f>Input!S42*$G$6/0.000000000155125</f>
        <v>1.0191570895840343</v>
      </c>
      <c r="T42" s="9">
        <f>S42*Input!T42/100</f>
        <v>1.2186774446130066E-3</v>
      </c>
      <c r="U42" s="9">
        <f>S42*1/((U41+U43)/2)</f>
        <v>1.0193207838121465</v>
      </c>
      <c r="V42" s="9">
        <f>U42*Input!T42/100</f>
        <v>1.218873185255595E-3</v>
      </c>
      <c r="W42" s="3">
        <v>3.0000000000000001E-3</v>
      </c>
      <c r="X42" s="21">
        <f>((($L$4*0.000000001*Input!G42/Input!W42*(232/229))-(W42*0.000000001))/Input!F42)*1000000000</f>
        <v>1.2747230150221196</v>
      </c>
      <c r="Y42" s="21">
        <f>X42*Input!X42/100</f>
        <v>3.2056782541216079E-3</v>
      </c>
      <c r="Z42" s="21">
        <f t="shared" si="107"/>
        <v>3.1125088670145548E-4</v>
      </c>
      <c r="AA42" s="21">
        <f>Z42*Input!X42/100</f>
        <v>7.8273490579254218E-7</v>
      </c>
      <c r="AB42" s="14">
        <v>0.05</v>
      </c>
      <c r="AC42" s="14">
        <v>0.9</v>
      </c>
      <c r="AD42" s="21">
        <f>(((Input!G42*$L$4*0.000000001*Input!U42*(230/229))-((AB42*0.000000000000001)+(Input!G42*AC42*0.000000000000001)))/Input!F42)*1000000000000</f>
        <v>0.21107540826037732</v>
      </c>
      <c r="AE42" s="21">
        <f>AD42*Input!V42/100</f>
        <v>2.2662396776658655E-3</v>
      </c>
      <c r="AF42" s="191">
        <f t="shared" si="108"/>
        <v>9.6226162503686655E-3</v>
      </c>
      <c r="AG42" s="21">
        <f>AF42*Input!V42/100</f>
        <v>1.0331452123800724E-4</v>
      </c>
      <c r="AH42" s="9">
        <f t="shared" si="109"/>
        <v>30.915948071172732</v>
      </c>
      <c r="AI42" s="3">
        <f t="shared" si="110"/>
        <v>0.34091695319848703</v>
      </c>
      <c r="AJ42" s="22">
        <f t="shared" si="111"/>
        <v>19.320783812146523</v>
      </c>
      <c r="AK42" s="3">
        <f t="shared" si="112"/>
        <v>1.218873185255595</v>
      </c>
      <c r="AL42" s="3">
        <f t="shared" si="113"/>
        <v>1.3926885999924258E-2</v>
      </c>
      <c r="AM42" s="3">
        <f t="shared" si="114"/>
        <v>1.4952974925840865E-4</v>
      </c>
      <c r="AN42" s="9">
        <f>AL42*1/((AN41+AN43)/2)</f>
        <v>1.3958888657245509E-2</v>
      </c>
      <c r="AO42" s="21">
        <f t="shared" si="115"/>
        <v>1.4987335437766325E-4</v>
      </c>
      <c r="AP42" s="58">
        <f t="shared" si="116"/>
        <v>1.5057</v>
      </c>
      <c r="AQ42" s="58">
        <f t="shared" si="117"/>
        <v>1.7100000000000001E-2</v>
      </c>
      <c r="AR42" s="58">
        <f t="shared" si="118"/>
        <v>1.1356843992827257</v>
      </c>
      <c r="AS42" s="67">
        <f t="shared" si="119"/>
        <v>4.50475785761532E-4</v>
      </c>
      <c r="AT42" s="67">
        <f t="shared" si="120"/>
        <v>1.1331141445332018E-6</v>
      </c>
      <c r="AU42" s="58">
        <v>0.75</v>
      </c>
      <c r="AV42" s="58">
        <f t="shared" si="121"/>
        <v>0.375</v>
      </c>
      <c r="AW42" s="58">
        <f t="shared" si="122"/>
        <v>1.4695</v>
      </c>
      <c r="AX42" s="57">
        <f t="shared" si="123"/>
        <v>2.40917145E-2</v>
      </c>
      <c r="AY42" s="47">
        <f t="shared" si="124"/>
        <v>2.4408312595197875E-2</v>
      </c>
      <c r="AZ42" s="9" t="str">
        <f>Input!B42</f>
        <v>EO-C-Top</v>
      </c>
      <c r="BA42" s="48">
        <f>Input!E42</f>
        <v>2</v>
      </c>
      <c r="BB42" s="58">
        <f t="shared" si="125"/>
        <v>19.401194683526946</v>
      </c>
      <c r="BC42" s="22">
        <f t="shared" si="126"/>
        <v>1.2239467076301869</v>
      </c>
      <c r="BD42" s="9">
        <f t="shared" si="127"/>
        <v>1411.5</v>
      </c>
      <c r="BE42" s="49">
        <f t="shared" si="128"/>
        <v>12.204156297598937</v>
      </c>
      <c r="BF42" s="89">
        <f t="shared" si="129"/>
        <v>1.6609943923237753</v>
      </c>
      <c r="BG42" s="85"/>
      <c r="BH42" s="85"/>
      <c r="BI42" s="85"/>
      <c r="BJ42" s="85"/>
      <c r="BK42" s="85"/>
      <c r="BL42" s="85"/>
      <c r="BM42" s="90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</row>
    <row r="43" spans="1:109" s="165" customFormat="1" ht="15" customHeight="1" x14ac:dyDescent="0.2">
      <c r="A43" s="148">
        <f>Input!A43</f>
        <v>10368</v>
      </c>
      <c r="B43" s="148" t="str">
        <f>Input!B43</f>
        <v>Hu1-13</v>
      </c>
      <c r="C43" s="148">
        <f>Input!O43</f>
        <v>2.303489241221139</v>
      </c>
      <c r="D43" s="148">
        <f>C43*Input!P43/100</f>
        <v>3.4486070319305402E-2</v>
      </c>
      <c r="E43" s="149">
        <f>Input!M43</f>
        <v>3.0131453410500861</v>
      </c>
      <c r="F43" s="150">
        <f>E43*Input!N43/100</f>
        <v>5.4270796496172188E-4</v>
      </c>
      <c r="G43" s="151">
        <f t="shared" si="104"/>
        <v>415.45247962398588</v>
      </c>
      <c r="H43" s="150">
        <f>G43*Input!L43/100</f>
        <v>3.2828240987499535E-2</v>
      </c>
      <c r="I43" s="148">
        <v>0</v>
      </c>
      <c r="J43" s="152">
        <f>(((C43*$G$4*0.000000001*Input!G43*(234/233))-(I43*0.000000000000001))/Input!F43)*1000000000000</f>
        <v>754.57432537893362</v>
      </c>
      <c r="K43" s="148">
        <f>J43*Input!P43/100</f>
        <v>11.296906788401254</v>
      </c>
      <c r="L43" s="153">
        <f t="shared" si="105"/>
        <v>10.43521442662589</v>
      </c>
      <c r="M43" s="154">
        <f>L43*Input!P43/100</f>
        <v>0.1562280092625371</v>
      </c>
      <c r="N43" s="148">
        <v>0</v>
      </c>
      <c r="O43" s="152">
        <f>(((G43*$D$4*0.000000001*Input!G43*(238/236))-(N43*0.000000001))/Input!F43)*1000000</f>
        <v>13.70926737067928</v>
      </c>
      <c r="P43" s="148">
        <f>O43*Input!N43/100</f>
        <v>2.4692232712759184E-3</v>
      </c>
      <c r="Q43" s="155">
        <f t="shared" si="106"/>
        <v>10.228473141293277</v>
      </c>
      <c r="R43" s="156">
        <f>Q43*Input!N43/100</f>
        <v>1.8422854575087793E-3</v>
      </c>
      <c r="S43" s="154">
        <f>Input!S43*$G$6/0.000000000155125</f>
        <v>0.99983940852505715</v>
      </c>
      <c r="T43" s="148">
        <f>S43*Input!T43/100</f>
        <v>1.6143201441753078E-3</v>
      </c>
      <c r="U43" s="154">
        <f>S43</f>
        <v>0.99983940852505715</v>
      </c>
      <c r="V43" s="148">
        <f>U43*Input!T43/100</f>
        <v>1.6143201441753078E-3</v>
      </c>
      <c r="W43" s="157">
        <v>0</v>
      </c>
      <c r="X43" s="152">
        <f>((($L$4*0.000000001*Input!G43/Input!W43*(232/229))-(W43*0.000000001))/Input!F43)*1000000000</f>
        <v>0.78103777926000129</v>
      </c>
      <c r="Y43" s="152">
        <f>X43*Input!X43/100</f>
        <v>4.7753360504347517E-3</v>
      </c>
      <c r="Z43" s="152">
        <f t="shared" si="107"/>
        <v>1.9070707791197505E-4</v>
      </c>
      <c r="AA43" s="152">
        <f>Z43*Input!X43/100</f>
        <v>1.1660004271354993E-6</v>
      </c>
      <c r="AB43" s="153">
        <v>0</v>
      </c>
      <c r="AC43" s="153">
        <v>0.9</v>
      </c>
      <c r="AD43" s="152">
        <f>(((Input!G43*$L$4*0.000000001*Input!U43*(230/229))-((AB43*0.000000000000001)+(Input!G43*AC43*0.000000000000001)))/Input!F43)*1000000000000</f>
        <v>223.85070066117473</v>
      </c>
      <c r="AE43" s="152">
        <f>AD43*Input!V43/100</f>
        <v>0.74258410819933074</v>
      </c>
      <c r="AF43" s="152">
        <f t="shared" si="108"/>
        <v>10.205022970660208</v>
      </c>
      <c r="AG43" s="152">
        <f>AF43*Input!V43/100</f>
        <v>3.385331321027113E-2</v>
      </c>
      <c r="AH43" s="148">
        <f t="shared" si="109"/>
        <v>53511.506140168305</v>
      </c>
      <c r="AI43" s="157">
        <f t="shared" si="110"/>
        <v>372.22902076817417</v>
      </c>
      <c r="AJ43" s="154">
        <f t="shared" si="111"/>
        <v>-0.16059147494285053</v>
      </c>
      <c r="AK43" s="157">
        <f t="shared" si="112"/>
        <v>1.6143201441753079</v>
      </c>
      <c r="AL43" s="157">
        <f t="shared" si="113"/>
        <v>0.99770736352247935</v>
      </c>
      <c r="AM43" s="157">
        <f t="shared" si="114"/>
        <v>3.314588081542294E-3</v>
      </c>
      <c r="AN43" s="148">
        <f>AF43/Q43</f>
        <v>0.99770736352247935</v>
      </c>
      <c r="AO43" s="152">
        <f t="shared" si="115"/>
        <v>3.314588081542294E-3</v>
      </c>
      <c r="AP43" s="148">
        <f t="shared" si="116"/>
        <v>675.20209999999997</v>
      </c>
      <c r="AQ43" s="148" t="e">
        <f t="shared" si="117"/>
        <v>#VALUE!</v>
      </c>
      <c r="AR43" s="148" t="e">
        <f t="shared" si="118"/>
        <v>#VALUE!</v>
      </c>
      <c r="AS43" s="156">
        <f t="shared" si="119"/>
        <v>1.864472588211365E-5</v>
      </c>
      <c r="AT43" s="156">
        <f t="shared" si="120"/>
        <v>1.140450035041624E-7</v>
      </c>
      <c r="AU43" s="148">
        <v>0.75</v>
      </c>
      <c r="AV43" s="148">
        <f t="shared" si="121"/>
        <v>0.375</v>
      </c>
      <c r="AW43" s="148">
        <f t="shared" si="122"/>
        <v>675.20060000000001</v>
      </c>
      <c r="AX43" s="158">
        <f t="shared" si="123"/>
        <v>321.53637553689998</v>
      </c>
      <c r="AY43" s="158">
        <f t="shared" si="124"/>
        <v>213.79020062488416</v>
      </c>
      <c r="AZ43" s="148" t="str">
        <f>Input!B43</f>
        <v>Hu1-13</v>
      </c>
      <c r="BA43" s="159">
        <f>Input!E43</f>
        <v>0</v>
      </c>
      <c r="BB43" s="148">
        <f t="shared" si="125"/>
        <v>-1.0826674902760287</v>
      </c>
      <c r="BC43" s="154">
        <f t="shared" si="126"/>
        <v>10.927724291963383</v>
      </c>
      <c r="BD43" s="148">
        <f t="shared" si="127"/>
        <v>675142.6</v>
      </c>
      <c r="BE43" s="160">
        <f t="shared" si="128"/>
        <v>106895.10031244208</v>
      </c>
      <c r="BF43" s="161">
        <f t="shared" si="129"/>
        <v>31.663212477134078</v>
      </c>
      <c r="BG43" s="162"/>
      <c r="BH43" s="162"/>
      <c r="BI43" s="162"/>
      <c r="BJ43" s="162"/>
      <c r="BK43" s="162"/>
      <c r="BL43" s="162"/>
      <c r="BM43" s="166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2"/>
      <c r="DC43" s="162"/>
      <c r="DD43" s="162"/>
      <c r="DE43" s="162"/>
    </row>
    <row r="44" spans="1:109" s="76" customFormat="1" ht="15" customHeight="1" x14ac:dyDescent="0.2">
      <c r="A44" s="58"/>
      <c r="B44" s="58"/>
      <c r="C44" s="58"/>
      <c r="D44" s="58"/>
      <c r="E44" s="60"/>
      <c r="F44" s="61"/>
      <c r="G44" s="59"/>
      <c r="H44" s="61"/>
      <c r="I44" s="58"/>
      <c r="J44" s="63"/>
      <c r="K44" s="58"/>
      <c r="L44" s="64"/>
      <c r="M44" s="65"/>
      <c r="N44" s="58"/>
      <c r="O44" s="63"/>
      <c r="P44" s="58"/>
      <c r="Q44" s="66"/>
      <c r="R44" s="67"/>
      <c r="S44" s="65"/>
      <c r="T44" s="58"/>
      <c r="U44" s="58"/>
      <c r="V44" s="58"/>
      <c r="W44" s="68"/>
      <c r="X44" s="63"/>
      <c r="Y44" s="63"/>
      <c r="Z44" s="63"/>
      <c r="AA44" s="63"/>
      <c r="AB44" s="64"/>
      <c r="AC44" s="64"/>
      <c r="AD44" s="63"/>
      <c r="AE44" s="63"/>
      <c r="AF44" s="63"/>
      <c r="AG44" s="63"/>
      <c r="AH44" s="58"/>
      <c r="AI44" s="68"/>
      <c r="AJ44" s="65"/>
      <c r="AK44" s="68"/>
      <c r="AL44" s="68"/>
      <c r="AM44" s="68"/>
      <c r="AN44" s="58"/>
      <c r="AO44" s="63"/>
      <c r="AP44" s="58"/>
      <c r="AQ44" s="58"/>
      <c r="AR44" s="58"/>
      <c r="AS44" s="67"/>
      <c r="AT44" s="67"/>
      <c r="AU44" s="58"/>
      <c r="AV44" s="58"/>
      <c r="AW44" s="58"/>
      <c r="AX44" s="57"/>
      <c r="AY44" s="57"/>
      <c r="AZ44" s="58"/>
      <c r="BA44" s="69"/>
      <c r="BB44" s="58"/>
      <c r="BC44" s="65"/>
      <c r="BD44" s="58"/>
      <c r="BE44" s="62"/>
      <c r="BF44" s="74"/>
      <c r="BG44" s="75"/>
      <c r="BH44" s="75"/>
      <c r="BI44" s="75"/>
      <c r="BJ44" s="75"/>
      <c r="BK44" s="75"/>
      <c r="BL44" s="75"/>
      <c r="BM44" s="103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</row>
    <row r="45" spans="1:109" s="165" customFormat="1" ht="15" customHeight="1" x14ac:dyDescent="0.2">
      <c r="A45" s="148">
        <f>Input!A45</f>
        <v>10368</v>
      </c>
      <c r="B45" s="148" t="str">
        <f>Input!B45</f>
        <v>Hu1-13</v>
      </c>
      <c r="C45" s="148">
        <f>Input!O45</f>
        <v>2.3177083682526951</v>
      </c>
      <c r="D45" s="148">
        <f>C45*Input!P45/100</f>
        <v>2.675493177702256E-2</v>
      </c>
      <c r="E45" s="149">
        <f>Input!M45</f>
        <v>3.0128289845879381</v>
      </c>
      <c r="F45" s="150">
        <f>E45*Input!N45/100</f>
        <v>6.9773782159786855E-4</v>
      </c>
      <c r="G45" s="151">
        <f t="shared" ref="G45:G47" si="130">E45*137.88</f>
        <v>415.40886039498491</v>
      </c>
      <c r="H45" s="150">
        <f>G45*Input!L45/100</f>
        <v>4.4874234891358528E-2</v>
      </c>
      <c r="I45" s="148">
        <v>0</v>
      </c>
      <c r="J45" s="152">
        <f>(((C45*$G$4*0.000000001*Input!G45*(234/233))-(I45*0.000000000000001))/Input!F45)*1000000000000</f>
        <v>759.23221046704714</v>
      </c>
      <c r="K45" s="148">
        <f>J45*Input!P45/100</f>
        <v>8.7643494204052388</v>
      </c>
      <c r="L45" s="153">
        <f t="shared" ref="L45:L47" si="131">(J45/234)*602200000000*0.0000028263/(365.2425*24*60)</f>
        <v>10.499629591619263</v>
      </c>
      <c r="M45" s="154">
        <f>L45*Input!P45/100</f>
        <v>0.12120458175657449</v>
      </c>
      <c r="N45" s="148">
        <v>0</v>
      </c>
      <c r="O45" s="152">
        <f>(((G45*$D$4*0.000000001*Input!G45*(238/236))-(N45*0.000000001))/Input!F45)*1000000</f>
        <v>13.707828005884977</v>
      </c>
      <c r="P45" s="148">
        <f>O45*Input!N45/100</f>
        <v>3.1745811330783393E-3</v>
      </c>
      <c r="Q45" s="155">
        <f t="shared" ref="Q45:Q47" si="132">(O45/238.05)*602200000000000000*0.00000000015512/(365.2425*24*60)</f>
        <v>10.227399232400774</v>
      </c>
      <c r="R45" s="156">
        <f>Q45*Input!N45/100</f>
        <v>2.3685523796841122E-3</v>
      </c>
      <c r="S45" s="154">
        <f>Input!S45*$G$6/0.000000000155125</f>
        <v>1.0014142903512826</v>
      </c>
      <c r="T45" s="148">
        <f>S45*Input!T45/100</f>
        <v>2.8636954431961524E-3</v>
      </c>
      <c r="U45" s="154">
        <f>S45</f>
        <v>1.0014142903512826</v>
      </c>
      <c r="V45" s="148">
        <f>U45*Input!T45/100</f>
        <v>2.8636954431961524E-3</v>
      </c>
      <c r="W45" s="157">
        <v>0</v>
      </c>
      <c r="X45" s="152">
        <f>((($L$4*0.000000001*Input!G45/Input!W45*(232/229))-(W45*0.000000001))/Input!F45)*1000000000</f>
        <v>0.80291832653605133</v>
      </c>
      <c r="Y45" s="152">
        <f>X45*Input!X45/100</f>
        <v>8.156373571819411E-3</v>
      </c>
      <c r="Z45" s="152">
        <f t="shared" ref="Z45:Z47" si="133">(X45/232)*6.022E+23*0.000000001*0.000000000049475/(365.2425*24*60)</f>
        <v>1.9604968149010651E-4</v>
      </c>
      <c r="AA45" s="152">
        <f>Z45*Input!X45/100</f>
        <v>1.9915530484503391E-6</v>
      </c>
      <c r="AB45" s="153">
        <v>0</v>
      </c>
      <c r="AC45" s="153">
        <v>0.9</v>
      </c>
      <c r="AD45" s="152">
        <f>(((Input!G45*$L$4*0.000000001*Input!U45*(230/229))-((AB45*0.000000000000001)+(Input!G45*AC45*0.000000000000001)))/Input!F45)*1000000000000</f>
        <v>224.60564977775414</v>
      </c>
      <c r="AE45" s="152">
        <f>AD45*Input!V45/100</f>
        <v>1.5847684324816784</v>
      </c>
      <c r="AF45" s="152">
        <f t="shared" ref="AF45:AF47" si="134">(AD45/230)*602200000000*$D$6/(365.2425*24*60)</f>
        <v>10.239439986347969</v>
      </c>
      <c r="AG45" s="152">
        <f>AF45*Input!V45/100</f>
        <v>7.2247253231214545E-2</v>
      </c>
      <c r="AH45" s="148">
        <f t="shared" ref="AH45:AH47" si="135">AF45/Z45</f>
        <v>52228.80194714672</v>
      </c>
      <c r="AI45" s="157">
        <f t="shared" ref="AI45:AI47" si="136">AH45*SQRT((AG45/AF45)^2+(AA45/Z45)^2)</f>
        <v>645.98677918238798</v>
      </c>
      <c r="AJ45" s="154">
        <f t="shared" ref="AJ45:AJ47" si="137">(U45-1)*1000</f>
        <v>1.4142903512825988</v>
      </c>
      <c r="AK45" s="157">
        <f t="shared" ref="AK45:AK47" si="138">V45*1000</f>
        <v>2.8636954431961525</v>
      </c>
      <c r="AL45" s="157">
        <f t="shared" ref="AL45:AL47" si="139">AF45/Q45</f>
        <v>1.0011773036011979</v>
      </c>
      <c r="AM45" s="157">
        <f t="shared" ref="AM45:AM47" si="140">AL45*SQRT((R45/Q45)^2+(AG45/AF45)^2)</f>
        <v>7.0678926156871524E-3</v>
      </c>
      <c r="AN45" s="148">
        <f>AF45/Q45</f>
        <v>1.0011773036011979</v>
      </c>
      <c r="AO45" s="152">
        <f t="shared" ref="AO45:AO47" si="141">AN45*SQRT((R45/Q45)^2+(AG45/AF45)^2)</f>
        <v>7.0678926156871524E-3</v>
      </c>
      <c r="AP45" s="148">
        <f t="shared" ref="AP45:AP47" si="142">ThU_Alter_Kombi(AN45,U45)</f>
        <v>771.6893</v>
      </c>
      <c r="AQ45" s="148" t="e">
        <f t="shared" ref="AQ45:AQ47" si="143">Montealter(AN45,AO45,U45,V45)</f>
        <v>#VALUE!</v>
      </c>
      <c r="AR45" s="148" t="e">
        <f t="shared" ref="AR45:AR47" si="144">(AQ45/AP45)*100</f>
        <v>#VALUE!</v>
      </c>
      <c r="AS45" s="156">
        <f t="shared" ref="AS45:AS47" si="145">Z45/Q45</f>
        <v>1.9169065080496119E-5</v>
      </c>
      <c r="AT45" s="156">
        <f t="shared" ref="AT45:AT47" si="146">AS45*SQRT((Y45/X45)^2+(P45/O45)^2)</f>
        <v>1.9477781969813208E-7</v>
      </c>
      <c r="AU45" s="148">
        <v>0.75</v>
      </c>
      <c r="AV45" s="148">
        <f t="shared" ref="AV45:AV47" si="147">AU45/2</f>
        <v>0.375</v>
      </c>
      <c r="AW45" s="148">
        <f t="shared" ref="AW45:AW47" si="148">marincorr_age(AN45,U45,AS45,AU45)</f>
        <v>771.68780000000004</v>
      </c>
      <c r="AX45" s="158">
        <f t="shared" ref="AX45:AX47" si="149">marincorr_age_error(AN45, AO45, U45, V45, AS45, AT45, AU45, AV45)</f>
        <v>315.09284820660002</v>
      </c>
      <c r="AY45" s="158">
        <f t="shared" ref="AY45:AY47" si="150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1033.9162774103736</v>
      </c>
      <c r="AZ45" s="148" t="str">
        <f>Input!B45</f>
        <v>Hu1-13</v>
      </c>
      <c r="BA45" s="159">
        <f>Input!E45</f>
        <v>0</v>
      </c>
      <c r="BB45" s="148">
        <f t="shared" ref="BB45:BB47" si="151">((U45-1)*EXP(0.0000028263*AW45*1000))*1000</f>
        <v>12.524028961036583</v>
      </c>
      <c r="BC45" s="154">
        <f t="shared" ref="BC45:BC47" si="152">SQRT((EXP(0.0000028263*AW45*1000)*V45)^2+((U45-1)*0.0000028263*EXP(0.0000028263*AW45*1000)*AX45*1000)^2)*1000</f>
        <v>27.703322933488487</v>
      </c>
      <c r="BD45" s="148">
        <f t="shared" ref="BD45:BD47" si="153">AW45*1000-58</f>
        <v>771629.8</v>
      </c>
      <c r="BE45" s="160">
        <f t="shared" ref="BE45:BE47" si="154">AY45/2*1000</f>
        <v>516958.13870518678</v>
      </c>
      <c r="BF45" s="161">
        <f t="shared" ref="BF45:BF47" si="155">AY45/AW45*100</f>
        <v>133.98116147623088</v>
      </c>
      <c r="BG45" s="162"/>
      <c r="BH45" s="162"/>
      <c r="BI45" s="162"/>
      <c r="BJ45" s="162"/>
      <c r="BK45" s="162"/>
      <c r="BL45" s="162"/>
      <c r="BM45" s="166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2"/>
      <c r="DC45" s="162"/>
      <c r="DD45" s="162"/>
      <c r="DE45" s="162"/>
    </row>
    <row r="46" spans="1:109" ht="15" customHeight="1" x14ac:dyDescent="0.2">
      <c r="A46" s="9">
        <f>Input!A46</f>
        <v>10601</v>
      </c>
      <c r="B46" s="9" t="str">
        <f>Input!B46</f>
        <v>Ca3 Wisshak</v>
      </c>
      <c r="C46" s="9">
        <f>Input!O46</f>
        <v>4.0058435904428723E-2</v>
      </c>
      <c r="D46" s="9">
        <f>C46*Input!P46/100</f>
        <v>4.8652269135025198E-4</v>
      </c>
      <c r="E46" s="11">
        <f>Input!M46</f>
        <v>4.4804388009757293E-2</v>
      </c>
      <c r="F46" s="12">
        <f>E46*Input!N46/100</f>
        <v>1.4507229238317926E-5</v>
      </c>
      <c r="G46" s="13">
        <f t="shared" si="130"/>
        <v>6.1776290187853355</v>
      </c>
      <c r="H46" s="12">
        <f>G46*Input!L46/100</f>
        <v>2.1014098830069066E-3</v>
      </c>
      <c r="I46" s="9">
        <v>0.3</v>
      </c>
      <c r="J46" s="21">
        <f>(((C46*$G$4*0.000000001*Input!G46*(234/233))-(I46*0.000000000000001))/Input!F46)*1000000000000</f>
        <v>3.3529970944811351</v>
      </c>
      <c r="K46" s="9">
        <f>J46*Input!P46/100</f>
        <v>4.0723236783096299E-2</v>
      </c>
      <c r="L46" s="14">
        <f t="shared" si="131"/>
        <v>4.6369512552912877E-2</v>
      </c>
      <c r="M46" s="22">
        <f>L46*Input!P46/100</f>
        <v>5.6317276335165979E-4</v>
      </c>
      <c r="N46" s="9">
        <v>5.0000000000000001E-3</v>
      </c>
      <c r="O46" s="21">
        <f>(((G46*$D$4*0.000000001*Input!G46*(238/236))-(N46*0.000000001))/Input!F46)*1000000</f>
        <v>5.208442926776221E-2</v>
      </c>
      <c r="P46" s="9">
        <f>O46*Input!N46/100</f>
        <v>1.6864436469254541E-5</v>
      </c>
      <c r="Q46" s="23">
        <f t="shared" si="132"/>
        <v>3.8860149958436348E-2</v>
      </c>
      <c r="R46" s="24">
        <f>Q46*Input!N46/100</f>
        <v>1.258254221795587E-5</v>
      </c>
      <c r="S46" s="65">
        <f>Input!S46*$G$6/0.000000000155125</f>
        <v>1.192375420926596</v>
      </c>
      <c r="T46" s="9">
        <f>S46*Input!T46/100</f>
        <v>1.4510197601192334E-2</v>
      </c>
      <c r="U46" s="9">
        <f>S46*1/((U45+U47)/2)</f>
        <v>1.1915869749565895</v>
      </c>
      <c r="V46" s="9">
        <f>U46*Input!T46/100</f>
        <v>1.4500602882430212E-2</v>
      </c>
      <c r="W46" s="3">
        <v>3.0000000000000001E-3</v>
      </c>
      <c r="X46" s="21">
        <f>((($L$4*0.000000001*Input!G46/Input!W46*(232/229))-(W46*0.000000001))/Input!F46)*1000000000</f>
        <v>-4.838106584875798E-3</v>
      </c>
      <c r="Y46" s="21">
        <f>X46*Input!X46/100</f>
        <v>-5.5612703686414615E-5</v>
      </c>
      <c r="Z46" s="21">
        <f t="shared" si="133"/>
        <v>-1.1813271955967723E-6</v>
      </c>
      <c r="AA46" s="21">
        <f>Z46*Input!X46/100</f>
        <v>-1.3579030997539092E-8</v>
      </c>
      <c r="AB46" s="14">
        <v>0.05</v>
      </c>
      <c r="AC46" s="14">
        <v>0.9</v>
      </c>
      <c r="AD46" s="21">
        <f>(((Input!G46*$L$4*0.000000001*Input!U46*(230/229))-((AB46*0.000000000000001)+(Input!G46*AC46*0.000000000000001)))/Input!F46)*1000000000000</f>
        <v>0.96218738206364263</v>
      </c>
      <c r="AE46" s="21">
        <f>AD46*Input!V46/100</f>
        <v>6.6784664919695425E-3</v>
      </c>
      <c r="AF46" s="191">
        <f t="shared" si="134"/>
        <v>4.3864702263770677E-2</v>
      </c>
      <c r="AG46" s="21">
        <f>AF46*Input!V46/100</f>
        <v>3.0446142789828881E-4</v>
      </c>
      <c r="AH46" s="9">
        <f t="shared" si="135"/>
        <v>-37131.712896537101</v>
      </c>
      <c r="AI46" s="3">
        <f t="shared" si="136"/>
        <v>-498.59620203928478</v>
      </c>
      <c r="AJ46" s="22">
        <f t="shared" si="137"/>
        <v>191.5869749565895</v>
      </c>
      <c r="AK46" s="3">
        <f t="shared" si="138"/>
        <v>14.500602882430211</v>
      </c>
      <c r="AL46" s="3">
        <f t="shared" si="139"/>
        <v>1.1287836591131801</v>
      </c>
      <c r="AM46" s="3">
        <f t="shared" si="140"/>
        <v>7.8433183799744254E-3</v>
      </c>
      <c r="AN46" s="9">
        <f>AL46*1/((AN45+AN47)/2)</f>
        <v>1.1311630888407547</v>
      </c>
      <c r="AO46" s="21">
        <f t="shared" si="141"/>
        <v>7.8598517739206196E-3</v>
      </c>
      <c r="AP46" s="58">
        <f t="shared" si="142"/>
        <v>259.94450000000001</v>
      </c>
      <c r="AQ46" s="58">
        <f t="shared" si="143"/>
        <v>16.718399999999999</v>
      </c>
      <c r="AR46" s="58">
        <f t="shared" si="144"/>
        <v>6.4315267297442329</v>
      </c>
      <c r="AS46" s="67">
        <f t="shared" si="145"/>
        <v>-3.039945025586068E-5</v>
      </c>
      <c r="AT46" s="67">
        <f t="shared" si="146"/>
        <v>-3.4957191938130977E-7</v>
      </c>
      <c r="AU46" s="58">
        <v>0.75</v>
      </c>
      <c r="AV46" s="58">
        <f t="shared" si="147"/>
        <v>0.375</v>
      </c>
      <c r="AW46" s="58">
        <f t="shared" si="148"/>
        <v>259.94630000000001</v>
      </c>
      <c r="AX46" s="57">
        <f t="shared" si="149"/>
        <v>17.4932851493</v>
      </c>
      <c r="AY46" s="47">
        <f t="shared" si="150"/>
        <v>15.75250416816904</v>
      </c>
      <c r="AZ46" s="9" t="str">
        <f>Input!B46</f>
        <v>Ca3 Wisshak</v>
      </c>
      <c r="BA46" s="48">
        <f>Input!E46</f>
        <v>0</v>
      </c>
      <c r="BB46" s="58">
        <f t="shared" si="151"/>
        <v>399.42583783826183</v>
      </c>
      <c r="BC46" s="22">
        <f t="shared" si="152"/>
        <v>36.109795327571263</v>
      </c>
      <c r="BD46" s="9">
        <f t="shared" si="153"/>
        <v>259888.30000000002</v>
      </c>
      <c r="BE46" s="49">
        <f t="shared" si="154"/>
        <v>7876.25208408452</v>
      </c>
      <c r="BF46" s="89">
        <f t="shared" si="155"/>
        <v>6.0599070531756132</v>
      </c>
      <c r="BG46" s="85"/>
      <c r="BH46" s="85"/>
      <c r="BI46" s="85"/>
      <c r="BJ46" s="85"/>
      <c r="BK46" s="85"/>
      <c r="BL46" s="85"/>
      <c r="BM46" s="90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</row>
    <row r="47" spans="1:109" s="165" customFormat="1" ht="15" customHeight="1" x14ac:dyDescent="0.2">
      <c r="A47" s="148">
        <f>Input!A47</f>
        <v>10368</v>
      </c>
      <c r="B47" s="148" t="str">
        <f>Input!B47</f>
        <v>Hu1-13</v>
      </c>
      <c r="C47" s="148">
        <f>Input!O47</f>
        <v>2.2758996039617059</v>
      </c>
      <c r="D47" s="148">
        <f>C47*Input!P47/100</f>
        <v>1.2661925390753954E-2</v>
      </c>
      <c r="E47" s="149">
        <f>Input!M47</f>
        <v>3.0129725472113589</v>
      </c>
      <c r="F47" s="150">
        <f>E47*Input!N47/100</f>
        <v>3.0566857366300543E-4</v>
      </c>
      <c r="G47" s="151">
        <f t="shared" si="130"/>
        <v>415.42865480950212</v>
      </c>
      <c r="H47" s="150">
        <f>G47*Input!L47/100</f>
        <v>6.4545171542463906E-2</v>
      </c>
      <c r="I47" s="148">
        <v>0</v>
      </c>
      <c r="J47" s="152">
        <f>(((C47*$G$4*0.000000001*Input!G47*(234/233))-(I47*0.000000000000001))/Input!F47)*1000000000000</f>
        <v>745.53654410783474</v>
      </c>
      <c r="K47" s="148">
        <f>J47*Input!P47/100</f>
        <v>4.1477787865254108</v>
      </c>
      <c r="L47" s="153">
        <f t="shared" si="131"/>
        <v>10.310228481129402</v>
      </c>
      <c r="M47" s="154">
        <f>L47*Input!P47/100</f>
        <v>5.7360765634143294E-2</v>
      </c>
      <c r="N47" s="148">
        <v>0</v>
      </c>
      <c r="O47" s="152">
        <f>(((G47*$D$4*0.000000001*Input!G47*(238/236))-(N47*0.000000001))/Input!F47)*1000000</f>
        <v>13.708481189905706</v>
      </c>
      <c r="P47" s="148">
        <f>O47*Input!N47/100</f>
        <v>1.3907368310683357E-3</v>
      </c>
      <c r="Q47" s="155">
        <f t="shared" si="132"/>
        <v>10.22788657246292</v>
      </c>
      <c r="R47" s="156">
        <f>Q47*Input!N47/100</f>
        <v>1.0376276090153286E-3</v>
      </c>
      <c r="S47" s="154">
        <f>Input!S47*$G$6/0.000000000155125</f>
        <v>0.999909064110586</v>
      </c>
      <c r="T47" s="148">
        <f>S47*Input!T47/100</f>
        <v>2.3090165381057046E-3</v>
      </c>
      <c r="U47" s="154">
        <f>S47</f>
        <v>0.999909064110586</v>
      </c>
      <c r="V47" s="148">
        <f>U47*Input!T47/100</f>
        <v>2.3090165381057046E-3</v>
      </c>
      <c r="W47" s="157">
        <v>0</v>
      </c>
      <c r="X47" s="152">
        <f>((($L$4*0.000000001*Input!G47/Input!W47*(232/229))-(W47*0.000000001))/Input!F47)*1000000000</f>
        <v>0.80996210449952721</v>
      </c>
      <c r="Y47" s="152">
        <f>X47*Input!X47/100</f>
        <v>7.6145540872501706E-3</v>
      </c>
      <c r="Z47" s="152">
        <f t="shared" si="133"/>
        <v>1.9776957052562532E-4</v>
      </c>
      <c r="AA47" s="152">
        <f>Z47*Input!X47/100</f>
        <v>1.8592562333642984E-6</v>
      </c>
      <c r="AB47" s="153">
        <v>0</v>
      </c>
      <c r="AC47" s="153">
        <v>0.9</v>
      </c>
      <c r="AD47" s="152">
        <f>(((Input!G47*$L$4*0.000000001*Input!U47*(230/229))-((AB47*0.000000000000001)+(Input!G47*AC47*0.000000000000001)))/Input!F47)*1000000000000</f>
        <v>223.14423000762372</v>
      </c>
      <c r="AE47" s="152">
        <f>AD47*Input!V47/100</f>
        <v>1.8493236274194356</v>
      </c>
      <c r="AF47" s="152">
        <f t="shared" si="134"/>
        <v>10.172816016532789</v>
      </c>
      <c r="AG47" s="152">
        <f>AF47*Input!V47/100</f>
        <v>8.430793400359135E-2</v>
      </c>
      <c r="AH47" s="148">
        <f t="shared" si="135"/>
        <v>51437.721129169775</v>
      </c>
      <c r="AI47" s="157">
        <f t="shared" si="136"/>
        <v>644.64612439985126</v>
      </c>
      <c r="AJ47" s="154">
        <f t="shared" si="137"/>
        <v>-9.0935889414001103E-2</v>
      </c>
      <c r="AK47" s="157">
        <f t="shared" si="138"/>
        <v>2.3090165381057046</v>
      </c>
      <c r="AL47" s="157">
        <f t="shared" si="139"/>
        <v>0.99461564659131041</v>
      </c>
      <c r="AM47" s="157">
        <f t="shared" si="140"/>
        <v>8.243565270414541E-3</v>
      </c>
      <c r="AN47" s="148">
        <f>AF47/Q47</f>
        <v>0.99461564659131041</v>
      </c>
      <c r="AO47" s="152">
        <f t="shared" si="141"/>
        <v>8.243565270414541E-3</v>
      </c>
      <c r="AP47" s="148">
        <f t="shared" si="142"/>
        <v>573.10630000000003</v>
      </c>
      <c r="AQ47" s="148" t="e">
        <f t="shared" si="143"/>
        <v>#VALUE!</v>
      </c>
      <c r="AR47" s="148" t="e">
        <f t="shared" si="144"/>
        <v>#VALUE!</v>
      </c>
      <c r="AS47" s="156">
        <f t="shared" si="145"/>
        <v>1.9336308544728174E-5</v>
      </c>
      <c r="AT47" s="156">
        <f t="shared" si="146"/>
        <v>1.8179361643009416E-7</v>
      </c>
      <c r="AU47" s="148">
        <v>0.75</v>
      </c>
      <c r="AV47" s="148">
        <f t="shared" si="147"/>
        <v>0.375</v>
      </c>
      <c r="AW47" s="148">
        <f t="shared" si="148"/>
        <v>573.10469999999998</v>
      </c>
      <c r="AX47" s="158">
        <f t="shared" si="149"/>
        <v>278.19832093740001</v>
      </c>
      <c r="AY47" s="158">
        <f t="shared" si="150"/>
        <v>184.17996255863071</v>
      </c>
      <c r="AZ47" s="148" t="str">
        <f>Input!B47</f>
        <v>Hu1-13</v>
      </c>
      <c r="BA47" s="159">
        <f>Input!E47</f>
        <v>0</v>
      </c>
      <c r="BB47" s="148">
        <f t="shared" si="151"/>
        <v>-0.45939966447854791</v>
      </c>
      <c r="BC47" s="154">
        <f t="shared" si="152"/>
        <v>11.670528289373989</v>
      </c>
      <c r="BD47" s="148">
        <f t="shared" si="153"/>
        <v>573046.69999999995</v>
      </c>
      <c r="BE47" s="160">
        <f t="shared" si="154"/>
        <v>92089.981279315354</v>
      </c>
      <c r="BF47" s="161">
        <f t="shared" si="155"/>
        <v>32.137227727958035</v>
      </c>
      <c r="BG47" s="162"/>
      <c r="BH47" s="162"/>
      <c r="BI47" s="162"/>
      <c r="BJ47" s="162"/>
      <c r="BK47" s="162"/>
      <c r="BL47" s="162"/>
      <c r="BM47" s="166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2"/>
      <c r="DC47" s="162"/>
      <c r="DD47" s="162"/>
      <c r="DE47" s="162"/>
    </row>
    <row r="48" spans="1:109" s="76" customFormat="1" ht="15" customHeight="1" x14ac:dyDescent="0.2">
      <c r="A48" s="58" t="s">
        <v>145</v>
      </c>
      <c r="B48" s="58"/>
      <c r="C48" s="58"/>
      <c r="D48" s="58"/>
      <c r="E48" s="60"/>
      <c r="F48" s="61"/>
      <c r="G48" s="59"/>
      <c r="H48" s="61"/>
      <c r="I48" s="58"/>
      <c r="J48" s="63"/>
      <c r="K48" s="58"/>
      <c r="L48" s="64"/>
      <c r="M48" s="65"/>
      <c r="N48" s="58"/>
      <c r="O48" s="63"/>
      <c r="P48" s="58"/>
      <c r="Q48" s="66"/>
      <c r="R48" s="67"/>
      <c r="S48" s="65"/>
      <c r="T48" s="58"/>
      <c r="U48" s="58"/>
      <c r="V48" s="58"/>
      <c r="W48" s="68"/>
      <c r="X48" s="63"/>
      <c r="Y48" s="63"/>
      <c r="Z48" s="63"/>
      <c r="AA48" s="63"/>
      <c r="AB48" s="64"/>
      <c r="AC48" s="64"/>
      <c r="AD48" s="63"/>
      <c r="AE48" s="63"/>
      <c r="AF48" s="63"/>
      <c r="AG48" s="63"/>
      <c r="AH48" s="58"/>
      <c r="AI48" s="68"/>
      <c r="AJ48" s="65"/>
      <c r="AK48" s="68"/>
      <c r="AL48" s="68"/>
      <c r="AM48" s="68"/>
      <c r="AN48" s="58"/>
      <c r="AO48" s="63"/>
      <c r="AP48" s="58"/>
      <c r="AQ48" s="58"/>
      <c r="AR48" s="58"/>
      <c r="AS48" s="67"/>
      <c r="AT48" s="67"/>
      <c r="AU48" s="58"/>
      <c r="AV48" s="58"/>
      <c r="AW48" s="58"/>
      <c r="AX48" s="57"/>
      <c r="AY48" s="57"/>
      <c r="AZ48" s="58"/>
      <c r="BA48" s="69"/>
      <c r="BB48" s="58"/>
      <c r="BC48" s="65"/>
      <c r="BD48" s="58"/>
      <c r="BE48" s="62"/>
      <c r="BF48" s="74"/>
      <c r="BG48" s="75"/>
      <c r="BH48" s="75"/>
      <c r="BI48" s="75"/>
      <c r="BJ48" s="75"/>
      <c r="BK48" s="75"/>
      <c r="BL48" s="75"/>
      <c r="BM48" s="103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</row>
    <row r="49" spans="1:109" s="165" customFormat="1" ht="15" customHeight="1" x14ac:dyDescent="0.2">
      <c r="A49" s="148">
        <f>Input!A49</f>
        <v>10368</v>
      </c>
      <c r="B49" s="148" t="str">
        <f>Input!B49</f>
        <v>Hu1-13</v>
      </c>
      <c r="C49" s="148">
        <f>Input!O49</f>
        <v>2.2910696997459783</v>
      </c>
      <c r="D49" s="148">
        <f>C49*Input!P49/100</f>
        <v>4.0252035114838654E-3</v>
      </c>
      <c r="E49" s="149">
        <f>Input!M49</f>
        <v>3.0135331706433597</v>
      </c>
      <c r="F49" s="150">
        <f>E49*Input!N49/100</f>
        <v>1.3542438004878474E-4</v>
      </c>
      <c r="G49" s="151">
        <f t="shared" ref="G49:G51" si="156">E49*137.88</f>
        <v>415.50595356830644</v>
      </c>
      <c r="H49" s="150">
        <f>G49*Input!L49/100</f>
        <v>7.2599375138063136E-3</v>
      </c>
      <c r="I49" s="148">
        <v>0</v>
      </c>
      <c r="J49" s="152">
        <f>(((C49*$G$4*0.000000001*Input!G49*(234/233))-(I49*0.000000000000001))/Input!F49)*1000000000000</f>
        <v>750.50594643344868</v>
      </c>
      <c r="K49" s="148">
        <f>J49*Input!P49/100</f>
        <v>1.3185714827045134</v>
      </c>
      <c r="L49" s="153">
        <f t="shared" ref="L49:L51" si="157">(J49/234)*602200000000*0.0000028263/(365.2425*24*60)</f>
        <v>10.378951703078299</v>
      </c>
      <c r="M49" s="154">
        <f>L49*Input!P49/100</f>
        <v>1.8234885147922066E-2</v>
      </c>
      <c r="N49" s="148">
        <v>0</v>
      </c>
      <c r="O49" s="152">
        <f>(((G49*$D$4*0.000000001*Input!G49*(238/236))-(N49*0.000000001))/Input!F49)*1000000</f>
        <v>13.711031925317922</v>
      </c>
      <c r="P49" s="148">
        <f>O49*Input!N49/100</f>
        <v>6.1615648249820478E-4</v>
      </c>
      <c r="Q49" s="155">
        <f t="shared" ref="Q49:Q51" si="158">(O49/238.05)*602200000000000000*0.00000000015512/(365.2425*24*60)</f>
        <v>10.229789674061928</v>
      </c>
      <c r="R49" s="156">
        <f>Q49*Input!N49/100</f>
        <v>4.5971384623701844E-4</v>
      </c>
      <c r="S49" s="154">
        <f>Input!S49*$G$6/0.000000000155125</f>
        <v>0.99967896919847066</v>
      </c>
      <c r="T49" s="148">
        <f>S49*Input!T49/100</f>
        <v>3.9310617965017982E-4</v>
      </c>
      <c r="U49" s="154">
        <f>S49</f>
        <v>0.99967896919847066</v>
      </c>
      <c r="V49" s="148">
        <f>U49*Input!T49/100</f>
        <v>3.9310617965017982E-4</v>
      </c>
      <c r="W49" s="157">
        <v>0</v>
      </c>
      <c r="X49" s="152">
        <f>((($L$4*0.000000001*Input!G49/Input!W49*(232/229))-(W49*0.000000001))/Input!F49)*1000000000</f>
        <v>0.88024486215016107</v>
      </c>
      <c r="Y49" s="152">
        <f>X49*Input!X49/100</f>
        <v>4.6088418986208503E-3</v>
      </c>
      <c r="Z49" s="152">
        <f t="shared" ref="Z49:Z51" si="159">(X49/232)*6.022E+23*0.000000001*0.000000000049475/(365.2425*24*60)</f>
        <v>2.1493060894792421E-4</v>
      </c>
      <c r="AA49" s="152">
        <f>Z49*Input!X49/100</f>
        <v>1.125347319148911E-6</v>
      </c>
      <c r="AB49" s="153">
        <v>0</v>
      </c>
      <c r="AC49" s="153">
        <v>0.9</v>
      </c>
      <c r="AD49" s="152">
        <f>(((Input!G49*$L$4*0.000000001*Input!U49*(230/229))-((AB49*0.000000000000001)+(Input!G49*AC49*0.000000000000001)))/Input!F49)*1000000000000</f>
        <v>254.64848510151006</v>
      </c>
      <c r="AE49" s="152">
        <f>AD49*Input!V49/100</f>
        <v>1.4139010351447276</v>
      </c>
      <c r="AF49" s="152">
        <f t="shared" ref="AF49:AF51" si="160">(AD49/230)*602200000000*$D$6/(365.2425*24*60)</f>
        <v>11.609048496292949</v>
      </c>
      <c r="AG49" s="152">
        <f>AF49*Input!V49/100</f>
        <v>6.4457660839454214E-2</v>
      </c>
      <c r="AH49" s="148">
        <f t="shared" ref="AH49:AH51" si="161">AF49/Z49</f>
        <v>54013.007049664666</v>
      </c>
      <c r="AI49" s="157">
        <f t="shared" ref="AI49:AI51" si="162">AH49*SQRT((AG49/AF49)^2+(AA49/Z49)^2)</f>
        <v>412.21165023524156</v>
      </c>
      <c r="AJ49" s="154">
        <f t="shared" ref="AJ49:AJ51" si="163">(U49-1)*1000</f>
        <v>-0.32103080152934282</v>
      </c>
      <c r="AK49" s="157">
        <f t="shared" ref="AK49:AK51" si="164">V49*1000</f>
        <v>0.3931061796501798</v>
      </c>
      <c r="AL49" s="157">
        <f t="shared" ref="AL49:AL51" si="165">AF49/Q49</f>
        <v>1.1348276813284042</v>
      </c>
      <c r="AM49" s="157">
        <f t="shared" ref="AM49:AM51" si="166">AL49*SQRT((R49/Q49)^2+(AG49/AF49)^2)</f>
        <v>6.3011825329755879E-3</v>
      </c>
      <c r="AN49" s="148">
        <f>AF49/Q49</f>
        <v>1.1348276813284042</v>
      </c>
      <c r="AO49" s="152">
        <f t="shared" ref="AO49:AO51" si="167">AN49*SQRT((R49/Q49)^2+(AG49/AF49)^2)</f>
        <v>6.3011825329755879E-3</v>
      </c>
      <c r="AP49" s="148" t="str">
        <f t="shared" ref="AP49:AP51" si="168">ThU_Alter_Kombi(AN49,U49)</f>
        <v>Out of range</v>
      </c>
      <c r="AQ49" s="148" t="e">
        <f t="shared" ref="AQ49:AQ51" si="169">Montealter(AN49,AO49,U49,V49)</f>
        <v>#VALUE!</v>
      </c>
      <c r="AR49" s="148" t="e">
        <f t="shared" ref="AR49:AR51" si="170">(AQ49/AP49)*100</f>
        <v>#VALUE!</v>
      </c>
      <c r="AS49" s="156">
        <f t="shared" ref="AS49:AS51" si="171">Z49/Q49</f>
        <v>2.1010266661971557E-5</v>
      </c>
      <c r="AT49" s="156">
        <f t="shared" ref="AT49:AT51" si="172">AS49*SQRT((Y49/X49)^2+(P49/O49)^2)</f>
        <v>1.1001093902942787E-7</v>
      </c>
      <c r="AU49" s="148">
        <v>0.75</v>
      </c>
      <c r="AV49" s="148">
        <f t="shared" ref="AV49:AV51" si="173">AU49/2</f>
        <v>0.375</v>
      </c>
      <c r="AW49" s="148" t="str">
        <f t="shared" ref="AW49:AW51" si="174">marincorr_age(AN49,U49,AS49,AU49)</f>
        <v>Out of range</v>
      </c>
      <c r="AX49" s="158">
        <f t="shared" ref="AX49:AX51" si="175">marincorr_age_error(AN49, AO49, U49, V49, AS49, AT49, AU49, AV49)</f>
        <v>0</v>
      </c>
      <c r="AY49" s="158" t="e">
        <f t="shared" ref="AY49:AY51" si="176">SQRT(((AU49*EXP(-0.0000091577*AW49*1000))/(0.0000091577*(EXP(-0.0000091577*AW49*1000)+(AJ49/1000)*EXP(-(0.0000091577-0.0000028263)*AW49*1000)-AS49*AU49*EXP(-0.0000091577*AW49*1000))))^2*AT49^2+((AS49*EXP(-0.0000091577*AW49*1000))/(0.0000091577*(EXP(-0.0000091577*AW49*1000)+(AJ49/1000)*EXP(-(0.0000091577-0.0000028263)*AW49*1000)-AS49*AU49*EXP(-0.0000091577*AW49*1000))))^2*AV49^2+((0.0000091577/(0.0000091577-0.0000028263))*(EXP(-(0.0000091577-0.0000028263)*AW49*1000)-1)/(0.0000091577*(EXP(-0.0000091577*AW49*1000)+(AJ49/1000)*EXP(-(0.0000091577-0.0000028263)*AW49*1000)-AS49*AU49*EXP(-0.0000091577*AW49*1000))))^2*T49^2+(1/(0.0000091577*(EXP(-0.0000091577*AW49*1000)+(AJ49/1000)*EXP(-(0.0000091577-0.0000028263)*AW49*1000)-AS49*AU49*EXP(-0.0000091577*AW49*1000))))^2*AO49^2)/1000</f>
        <v>#VALUE!</v>
      </c>
      <c r="AZ49" s="148" t="str">
        <f>Input!B49</f>
        <v>Hu1-13</v>
      </c>
      <c r="BA49" s="159">
        <f>Input!E49</f>
        <v>0</v>
      </c>
      <c r="BB49" s="148" t="e">
        <f t="shared" ref="BB49:BB51" si="177">((U49-1)*EXP(0.0000028263*AW49*1000))*1000</f>
        <v>#VALUE!</v>
      </c>
      <c r="BC49" s="154" t="e">
        <f t="shared" ref="BC49:BC55" si="178">SQRT((EXP(0.0000028263*AW49*1000)*V49)^2+((U49-1)*0.0000028263*EXP(0.0000028263*AW49*1000)*AY49*1000)^2)*1000</f>
        <v>#VALUE!</v>
      </c>
      <c r="BD49" s="148" t="e">
        <f t="shared" ref="BD49:BD51" si="179">AW49*1000-58</f>
        <v>#VALUE!</v>
      </c>
      <c r="BE49" s="160" t="e">
        <f t="shared" ref="BE49:BE51" si="180">AY49/2*1000</f>
        <v>#VALUE!</v>
      </c>
      <c r="BF49" s="161" t="e">
        <f t="shared" ref="BF49:BF51" si="181">AY49/AW49*100</f>
        <v>#VALUE!</v>
      </c>
      <c r="BG49" s="162"/>
      <c r="BH49" s="162"/>
      <c r="BI49" s="162"/>
      <c r="BJ49" s="162"/>
      <c r="BK49" s="162"/>
      <c r="BL49" s="162"/>
      <c r="BM49" s="166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2"/>
      <c r="DC49" s="162"/>
      <c r="DD49" s="162"/>
      <c r="DE49" s="162"/>
    </row>
    <row r="50" spans="1:109" ht="15" customHeight="1" x14ac:dyDescent="0.2">
      <c r="A50" s="9" t="str">
        <f>Input!A50</f>
        <v>9368b</v>
      </c>
      <c r="B50" s="9" t="str">
        <f>Input!B50</f>
        <v>LM-AJ15</v>
      </c>
      <c r="C50" s="9">
        <f>Input!O50</f>
        <v>2.335314663947663</v>
      </c>
      <c r="D50" s="9">
        <f>C50*Input!P50/100</f>
        <v>4.8723089064542239E-3</v>
      </c>
      <c r="E50" s="11">
        <f>Input!M50</f>
        <v>2.6583466361373858</v>
      </c>
      <c r="F50" s="12">
        <f>E50*Input!N50/100</f>
        <v>1.102064154769656E-4</v>
      </c>
      <c r="G50" s="13">
        <f t="shared" si="156"/>
        <v>366.53283419062274</v>
      </c>
      <c r="H50" s="12">
        <f>G50*Input!L50/100</f>
        <v>1.1912865892954818E-2</v>
      </c>
      <c r="I50" s="9">
        <v>0.3</v>
      </c>
      <c r="J50" s="21">
        <f>(((C50*$G$4*0.000000001*Input!G50*(234/233))-(I50*0.000000000000001))/Input!F50)*1000000000000</f>
        <v>131.98619040529312</v>
      </c>
      <c r="K50" s="9">
        <f>J50*Input!P50/100</f>
        <v>0.27537081018178577</v>
      </c>
      <c r="L50" s="14">
        <f t="shared" si="157"/>
        <v>1.825273073717488</v>
      </c>
      <c r="M50" s="22">
        <f>L50*Input!P50/100</f>
        <v>3.8081781402217515E-3</v>
      </c>
      <c r="N50" s="9">
        <v>5.0000000000000001E-3</v>
      </c>
      <c r="O50" s="21">
        <f>(((G50*$D$4*0.000000001*Input!G50*(238/236))-(N50*0.000000001))/Input!F50)*1000000</f>
        <v>2.0867613017722841</v>
      </c>
      <c r="P50" s="9">
        <f>O50*Input!N50/100</f>
        <v>8.651034439907581E-5</v>
      </c>
      <c r="Q50" s="23">
        <f t="shared" si="158"/>
        <v>1.5569308957470871</v>
      </c>
      <c r="R50" s="24">
        <f>Q50*Input!N50/100</f>
        <v>6.4545297002704372E-5</v>
      </c>
      <c r="S50" s="65">
        <f>Input!S50*$G$6/0.000000000155125</f>
        <v>1.1632310695538608</v>
      </c>
      <c r="T50" s="9">
        <f>S50*Input!T50/100</f>
        <v>4.6164629624192315E-4</v>
      </c>
      <c r="U50" s="9">
        <f>S50*1/((U49+U51)/2)</f>
        <v>1.1634391922963538</v>
      </c>
      <c r="V50" s="9">
        <f>U50*Input!T50/100</f>
        <v>4.6172889298108394E-4</v>
      </c>
      <c r="W50" s="3">
        <v>3.0000000000000001E-3</v>
      </c>
      <c r="X50" s="21">
        <f>((($L$4*0.000000001*Input!G50/Input!W50*(232/229))-(W50*0.000000001))/Input!F50)*1000000000</f>
        <v>45.806383566287415</v>
      </c>
      <c r="Y50" s="21">
        <f>X50*Input!X50/100</f>
        <v>0.16668453748731465</v>
      </c>
      <c r="Z50" s="21">
        <f t="shared" si="159"/>
        <v>1.118460821180556E-2</v>
      </c>
      <c r="AA50" s="21">
        <f>Z50*Input!X50/100</f>
        <v>4.0699594720542837E-5</v>
      </c>
      <c r="AB50" s="14">
        <v>0.05</v>
      </c>
      <c r="AC50" s="14">
        <v>0.9</v>
      </c>
      <c r="AD50" s="21">
        <f>(((Input!G50*$L$4*0.000000001*Input!U50*(230/229))-((AB50*0.000000000000001)+(Input!G50*AC50*0.000000000000001)))/Input!F50)*1000000000000</f>
        <v>44.067640671117211</v>
      </c>
      <c r="AE50" s="21">
        <f>AD50*Input!V50/100</f>
        <v>0.16316363991197647</v>
      </c>
      <c r="AF50" s="191">
        <f t="shared" si="160"/>
        <v>2.0089786808049528</v>
      </c>
      <c r="AG50" s="21">
        <f>AF50*Input!V50/100</f>
        <v>7.438389463871123E-3</v>
      </c>
      <c r="AH50" s="9">
        <f t="shared" si="161"/>
        <v>179.6199422242112</v>
      </c>
      <c r="AI50" s="3">
        <f t="shared" si="162"/>
        <v>0.93247816812346451</v>
      </c>
      <c r="AJ50" s="22">
        <f t="shared" si="163"/>
        <v>163.43919229635384</v>
      </c>
      <c r="AK50" s="3">
        <f t="shared" si="164"/>
        <v>0.46172889298108394</v>
      </c>
      <c r="AL50" s="3">
        <f t="shared" si="165"/>
        <v>1.2903454394107532</v>
      </c>
      <c r="AM50" s="3">
        <f t="shared" si="166"/>
        <v>4.777897165508466E-3</v>
      </c>
      <c r="AN50" s="9">
        <f>AL50*1/((AN49+AN51)/2)</f>
        <v>1.1351249418631419</v>
      </c>
      <c r="AO50" s="21">
        <f t="shared" si="167"/>
        <v>4.2031459767103594E-3</v>
      </c>
      <c r="AP50" s="58">
        <f t="shared" si="168"/>
        <v>297.80779999999999</v>
      </c>
      <c r="AQ50" s="58">
        <f t="shared" si="169"/>
        <v>5.0620000000000003</v>
      </c>
      <c r="AR50" s="58">
        <f t="shared" si="170"/>
        <v>1.6997540024136375</v>
      </c>
      <c r="AS50" s="67">
        <f t="shared" si="171"/>
        <v>7.1837537827513336E-3</v>
      </c>
      <c r="AT50" s="67">
        <f t="shared" si="172"/>
        <v>2.614260916216396E-5</v>
      </c>
      <c r="AU50" s="58">
        <v>0.75</v>
      </c>
      <c r="AV50" s="58">
        <f t="shared" si="173"/>
        <v>0.375</v>
      </c>
      <c r="AW50" s="58">
        <f t="shared" si="174"/>
        <v>297.38029999999998</v>
      </c>
      <c r="AX50" s="57">
        <f t="shared" si="175"/>
        <v>5.302947122</v>
      </c>
      <c r="AY50" s="47">
        <f t="shared" si="176"/>
        <v>5.1404484749447619</v>
      </c>
      <c r="AZ50" s="9" t="str">
        <f>Input!B50</f>
        <v>LM-AJ15</v>
      </c>
      <c r="BA50" s="48">
        <f>Input!E50</f>
        <v>0</v>
      </c>
      <c r="BB50" s="58">
        <f t="shared" si="177"/>
        <v>378.76916283596967</v>
      </c>
      <c r="BC50" s="22">
        <f t="shared" si="178"/>
        <v>5.6060001957556018</v>
      </c>
      <c r="BD50" s="9">
        <f t="shared" si="179"/>
        <v>297322.3</v>
      </c>
      <c r="BE50" s="49">
        <f t="shared" si="180"/>
        <v>2570.224237472381</v>
      </c>
      <c r="BF50" s="89">
        <f t="shared" si="181"/>
        <v>1.7285773384937611</v>
      </c>
      <c r="BG50" s="85"/>
      <c r="BH50" s="85"/>
      <c r="BI50" s="85"/>
      <c r="BJ50" s="85"/>
      <c r="BK50" s="85"/>
      <c r="BL50" s="85"/>
      <c r="BM50" s="90"/>
      <c r="BN50" s="85"/>
      <c r="BO50" s="85"/>
      <c r="BP50" s="85"/>
      <c r="BQ50" s="85"/>
      <c r="BR50" s="85"/>
      <c r="BS50" s="85"/>
      <c r="BT50" s="85"/>
      <c r="BU50" s="85"/>
      <c r="BV50" s="85"/>
      <c r="BW50" s="85"/>
      <c r="BX50" s="85"/>
      <c r="BY50" s="85"/>
      <c r="BZ50" s="85"/>
      <c r="CA50" s="85"/>
      <c r="CB50" s="85"/>
      <c r="CC50" s="85"/>
      <c r="CD50" s="85"/>
      <c r="CE50" s="85"/>
      <c r="CF50" s="85"/>
      <c r="CG50" s="85"/>
      <c r="CH50" s="85"/>
      <c r="CI50" s="85"/>
      <c r="CJ50" s="85"/>
      <c r="CK50" s="85"/>
      <c r="CL50" s="85"/>
      <c r="CM50" s="85"/>
      <c r="CN50" s="85"/>
      <c r="CO50" s="85"/>
      <c r="CP50" s="85"/>
      <c r="CQ50" s="85"/>
      <c r="CR50" s="85"/>
      <c r="CS50" s="85"/>
      <c r="CT50" s="85"/>
      <c r="CU50" s="85"/>
      <c r="CV50" s="85"/>
      <c r="CW50" s="85"/>
      <c r="CX50" s="85"/>
      <c r="CY50" s="85"/>
      <c r="CZ50" s="85"/>
      <c r="DA50" s="85"/>
      <c r="DB50" s="85"/>
      <c r="DC50" s="85"/>
      <c r="DD50" s="85"/>
      <c r="DE50" s="85"/>
    </row>
    <row r="51" spans="1:109" s="165" customFormat="1" ht="15" customHeight="1" x14ac:dyDescent="0.2">
      <c r="A51" s="148">
        <f>Input!A51</f>
        <v>10368</v>
      </c>
      <c r="B51" s="148" t="str">
        <f>Input!B51</f>
        <v>Hu1-13</v>
      </c>
      <c r="C51" s="148">
        <f>Input!O51</f>
        <v>2.2946938166630395</v>
      </c>
      <c r="D51" s="148">
        <f>C51*Input!P51/100</f>
        <v>4.2454650161101101E-3</v>
      </c>
      <c r="E51" s="149">
        <f>Input!M51</f>
        <v>3.0135192665809756</v>
      </c>
      <c r="F51" s="150">
        <f>E51*Input!N51/100</f>
        <v>1.248098910838999E-4</v>
      </c>
      <c r="G51" s="151">
        <f t="shared" si="156"/>
        <v>415.50403647618492</v>
      </c>
      <c r="H51" s="150">
        <f>G51*Input!L51/100</f>
        <v>1.4027650499379429E-2</v>
      </c>
      <c r="I51" s="148">
        <v>0</v>
      </c>
      <c r="J51" s="152">
        <f>(((C51*$G$4*0.000000001*Input!G51*(234/233))-(I51*0.000000000000001))/Input!F51)*1000000000000</f>
        <v>751.69313043624265</v>
      </c>
      <c r="K51" s="148">
        <f>J51*Input!P51/100</f>
        <v>1.390724490101322</v>
      </c>
      <c r="L51" s="153">
        <f t="shared" si="157"/>
        <v>10.395369594883446</v>
      </c>
      <c r="M51" s="154">
        <f>L51*Input!P51/100</f>
        <v>1.923270879284069E-2</v>
      </c>
      <c r="N51" s="148">
        <v>0</v>
      </c>
      <c r="O51" s="152">
        <f>(((G51*$D$4*0.000000001*Input!G51*(238/236))-(N51*0.000000001))/Input!F51)*1000000</f>
        <v>13.710968664344028</v>
      </c>
      <c r="P51" s="148">
        <f>O51*Input!N51/100</f>
        <v>5.6786247382883937E-4</v>
      </c>
      <c r="Q51" s="155">
        <f t="shared" si="158"/>
        <v>10.229742475101192</v>
      </c>
      <c r="R51" s="156">
        <f>Q51*Input!N51/100</f>
        <v>4.2368172597824548E-4</v>
      </c>
      <c r="S51" s="154">
        <f>Input!S51*$G$6/0.000000000155125</f>
        <v>0.99996325921557783</v>
      </c>
      <c r="T51" s="148">
        <f>S51*Input!T51/100</f>
        <v>4.7470129021052473E-4</v>
      </c>
      <c r="U51" s="154">
        <f>S51</f>
        <v>0.99996325921557783</v>
      </c>
      <c r="V51" s="148">
        <f>U51*Input!T51/100</f>
        <v>4.7470129021052473E-4</v>
      </c>
      <c r="W51" s="157">
        <v>0</v>
      </c>
      <c r="X51" s="152">
        <f>((($L$4*0.000000001*Input!G51/Input!W51*(232/229))-(W51*0.000000001))/Input!F51)*1000000000</f>
        <v>0.8906681370125169</v>
      </c>
      <c r="Y51" s="152">
        <f>X51*Input!X51/100</f>
        <v>4.404741331695247E-3</v>
      </c>
      <c r="Z51" s="152">
        <f t="shared" si="159"/>
        <v>2.1747567442882397E-4</v>
      </c>
      <c r="AA51" s="152">
        <f>Z51*Input!X51/100</f>
        <v>1.0755118006219616E-6</v>
      </c>
      <c r="AB51" s="153">
        <v>0</v>
      </c>
      <c r="AC51" s="153">
        <v>0.9</v>
      </c>
      <c r="AD51" s="152">
        <f>(((Input!G51*$L$4*0.000000001*Input!U51*(230/229))-((AB51*0.000000000000001)+(Input!G51*AC51*0.000000000000001)))/Input!F51)*1000000000000</f>
        <v>255.50692067838975</v>
      </c>
      <c r="AE51" s="152">
        <f>AD51*Input!V51/100</f>
        <v>1.2213563749780327</v>
      </c>
      <c r="AF51" s="152">
        <f t="shared" si="160"/>
        <v>11.648183306927958</v>
      </c>
      <c r="AG51" s="152">
        <f>AF51*Input!V51/100</f>
        <v>5.567983403759294E-2</v>
      </c>
      <c r="AH51" s="148">
        <f t="shared" si="161"/>
        <v>53560.856116531817</v>
      </c>
      <c r="AI51" s="157">
        <f t="shared" si="162"/>
        <v>368.3919132185253</v>
      </c>
      <c r="AJ51" s="154">
        <f t="shared" si="163"/>
        <v>-3.6740784422173434E-2</v>
      </c>
      <c r="AK51" s="157">
        <f t="shared" si="164"/>
        <v>0.47470129021052471</v>
      </c>
      <c r="AL51" s="157">
        <f t="shared" si="165"/>
        <v>1.1386585082937519</v>
      </c>
      <c r="AM51" s="157">
        <f t="shared" si="166"/>
        <v>5.4431403426398253E-3</v>
      </c>
      <c r="AN51" s="148">
        <f>AF51/Q51</f>
        <v>1.1386585082937519</v>
      </c>
      <c r="AO51" s="152">
        <f t="shared" si="167"/>
        <v>5.4431403426398253E-3</v>
      </c>
      <c r="AP51" s="148" t="str">
        <f t="shared" si="168"/>
        <v>Out of range</v>
      </c>
      <c r="AQ51" s="148" t="e">
        <f t="shared" si="169"/>
        <v>#VALUE!</v>
      </c>
      <c r="AR51" s="148" t="e">
        <f t="shared" si="170"/>
        <v>#VALUE!</v>
      </c>
      <c r="AS51" s="156">
        <f t="shared" si="171"/>
        <v>2.1259154368563194E-5</v>
      </c>
      <c r="AT51" s="156">
        <f t="shared" si="172"/>
        <v>1.0513945181255007E-7</v>
      </c>
      <c r="AU51" s="148">
        <v>0.75</v>
      </c>
      <c r="AV51" s="148">
        <f t="shared" si="173"/>
        <v>0.375</v>
      </c>
      <c r="AW51" s="148" t="str">
        <f t="shared" si="174"/>
        <v>Out of range</v>
      </c>
      <c r="AX51" s="158">
        <f t="shared" si="175"/>
        <v>0</v>
      </c>
      <c r="AY51" s="158" t="e">
        <f t="shared" si="176"/>
        <v>#VALUE!</v>
      </c>
      <c r="AZ51" s="148" t="str">
        <f>Input!B51</f>
        <v>Hu1-13</v>
      </c>
      <c r="BA51" s="159">
        <f>Input!E51</f>
        <v>0</v>
      </c>
      <c r="BB51" s="148" t="e">
        <f t="shared" si="177"/>
        <v>#VALUE!</v>
      </c>
      <c r="BC51" s="154" t="e">
        <f t="shared" si="178"/>
        <v>#VALUE!</v>
      </c>
      <c r="BD51" s="148" t="e">
        <f t="shared" si="179"/>
        <v>#VALUE!</v>
      </c>
      <c r="BE51" s="160" t="e">
        <f t="shared" si="180"/>
        <v>#VALUE!</v>
      </c>
      <c r="BF51" s="161" t="e">
        <f t="shared" si="181"/>
        <v>#VALUE!</v>
      </c>
      <c r="BG51" s="162"/>
      <c r="BH51" s="162"/>
      <c r="BI51" s="162"/>
      <c r="BJ51" s="162"/>
      <c r="BK51" s="162"/>
      <c r="BL51" s="162"/>
      <c r="BM51" s="166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2"/>
      <c r="DC51" s="162"/>
      <c r="DD51" s="162"/>
      <c r="DE51" s="162"/>
    </row>
    <row r="52" spans="1:109" ht="15" customHeight="1" x14ac:dyDescent="0.2">
      <c r="A52" s="9" t="str">
        <f>Input!A52</f>
        <v>9368c</v>
      </c>
      <c r="B52" s="9" t="str">
        <f>Input!B52</f>
        <v>LM-AJ15</v>
      </c>
      <c r="C52" s="9">
        <f>Input!O52</f>
        <v>2.3028505075532308</v>
      </c>
      <c r="D52" s="9">
        <f>C52*Input!P52/100</f>
        <v>6.5282406478810737E-3</v>
      </c>
      <c r="E52" s="11">
        <f>Input!M52</f>
        <v>2.6128352693944068</v>
      </c>
      <c r="F52" s="12">
        <f>E52*Input!N52/100</f>
        <v>1.7459095350868411E-4</v>
      </c>
      <c r="G52" s="13">
        <f t="shared" ref="G52:G55" si="182">E52*137.88</f>
        <v>360.2577269441008</v>
      </c>
      <c r="H52" s="12">
        <f>G52*Input!L52/100</f>
        <v>1.0641191293642792E-2</v>
      </c>
      <c r="I52" s="9">
        <v>0.3</v>
      </c>
      <c r="J52" s="21">
        <f>(((C52*$G$4*0.000000001*Input!G52*(234/233))-(I52*0.000000000000001))/Input!F52)*1000000000000</f>
        <v>127.5628173574261</v>
      </c>
      <c r="K52" s="9">
        <f>J52*Input!P52/100</f>
        <v>0.36162172346818261</v>
      </c>
      <c r="L52" s="14">
        <f t="shared" ref="L52:L55" si="183">(J52/234)*602200000000*0.0000028263/(365.2425*24*60)</f>
        <v>1.764101039776008</v>
      </c>
      <c r="M52" s="22">
        <f>L52*Input!P52/100</f>
        <v>5.0009655759510026E-3</v>
      </c>
      <c r="N52" s="9">
        <v>5.0000000000000001E-3</v>
      </c>
      <c r="O52" s="21">
        <f>(((G52*$D$4*0.000000001*Input!G52*(238/236))-(N52*0.000000001))/Input!F52)*1000000</f>
        <v>2.0102424634456257</v>
      </c>
      <c r="P52" s="9">
        <f>O52*Input!N52/100</f>
        <v>1.3432540221257976E-4</v>
      </c>
      <c r="Q52" s="23">
        <f t="shared" ref="Q52:Q55" si="184">(O52/238.05)*602200000000000000*0.00000000015512/(365.2425*24*60)</f>
        <v>1.4998402532302504</v>
      </c>
      <c r="R52" s="24">
        <f>Q52*Input!N52/100</f>
        <v>1.0022007242074173E-4</v>
      </c>
      <c r="S52" s="65">
        <f>Input!S52*$G$6/0.000000000155125</f>
        <v>1.1657308560922381</v>
      </c>
      <c r="T52" s="9">
        <f>S52*Input!T52/100</f>
        <v>7.0142636675852893E-4</v>
      </c>
      <c r="U52" s="9">
        <f>S52*1/((U51+U53)/2)</f>
        <v>1.1653292672627784</v>
      </c>
      <c r="V52" s="9">
        <f>U52*Input!T52/100</f>
        <v>7.0118472865475349E-4</v>
      </c>
      <c r="W52" s="3">
        <v>3.0000000000000001E-3</v>
      </c>
      <c r="X52" s="21">
        <f>((($L$4*0.000000001*Input!G52/Input!W52*(232/229))-(W52*0.000000001))/Input!F52)*1000000000</f>
        <v>31.603348399866725</v>
      </c>
      <c r="Y52" s="21">
        <f>X52*Input!X52/100</f>
        <v>0.14294427934404871</v>
      </c>
      <c r="Z52" s="21">
        <f t="shared" ref="Z52:Z55" si="185">(X52/232)*6.022E+23*0.000000001*0.000000000049475/(365.2425*24*60)</f>
        <v>7.7166334146895879E-3</v>
      </c>
      <c r="AA52" s="21">
        <f>Z52*Input!X52/100</f>
        <v>3.4902902960423675E-5</v>
      </c>
      <c r="AB52" s="14">
        <v>0.05</v>
      </c>
      <c r="AC52" s="14">
        <v>0.9</v>
      </c>
      <c r="AD52" s="21">
        <f>(((Input!G52*$L$4*0.000000001*Input!U52*(230/229))-((AB52*0.000000000000001)+(Input!G52*AC52*0.000000000000001)))/Input!F52)*1000000000000</f>
        <v>43.203168524099404</v>
      </c>
      <c r="AE52" s="21">
        <f>AD52*Input!V52/100</f>
        <v>0.19938363193410111</v>
      </c>
      <c r="AF52" s="191">
        <f t="shared" ref="AF52:AF55" si="186">(AD52/230)*602200000000*$D$6/(365.2425*24*60)</f>
        <v>1.9695686718491812</v>
      </c>
      <c r="AG52" s="21">
        <f>AF52*Input!V52/100</f>
        <v>9.0896054283115708E-3</v>
      </c>
      <c r="AH52" s="9">
        <f t="shared" ref="AH52:AH55" si="187">AF52/Z52</f>
        <v>255.23678086092025</v>
      </c>
      <c r="AI52" s="3">
        <f t="shared" ref="AI52:AI55" si="188">AH52*SQRT((AG52/AF52)^2+(AA52/Z52)^2)</f>
        <v>1.6493241569094717</v>
      </c>
      <c r="AJ52" s="22">
        <f t="shared" ref="AJ52:AJ55" si="189">(U52-1)*1000</f>
        <v>165.32926726277842</v>
      </c>
      <c r="AK52" s="3">
        <f t="shared" ref="AK52:AK55" si="190">V52*1000</f>
        <v>0.70118472865475345</v>
      </c>
      <c r="AL52" s="3">
        <f t="shared" ref="AL52:AL55" si="191">AF52/Q52</f>
        <v>1.3131856326747218</v>
      </c>
      <c r="AM52" s="3">
        <f t="shared" ref="AM52:AM55" si="192">AL52*SQRT((R52/Q52)^2+(AG52/AF52)^2)</f>
        <v>6.0610175821483279E-3</v>
      </c>
      <c r="AN52" s="9">
        <f>AL52*1/((AN51+AN53)/2)</f>
        <v>1.1528481352778555</v>
      </c>
      <c r="AO52" s="21">
        <f t="shared" ref="AO52:AO55" si="193">AN52*SQRT((R52/Q52)^2+(AG52/AF52)^2)</f>
        <v>5.3209787280674541E-3</v>
      </c>
      <c r="AP52" s="58">
        <f t="shared" ref="AP52:AP55" si="194">ThU_Alter_Kombi(AN52,U52)</f>
        <v>318.01190000000003</v>
      </c>
      <c r="AQ52" s="58">
        <f t="shared" ref="AQ52:AQ55" si="195">Montealter(AN52,AO52,U52,V52)</f>
        <v>6.9603000000000002</v>
      </c>
      <c r="AR52" s="58">
        <f t="shared" ref="AR52:AR55" si="196">(AQ52/AP52)*100</f>
        <v>2.1886916810345776</v>
      </c>
      <c r="AS52" s="67">
        <f t="shared" ref="AS52:AS55" si="197">Z52/Q52</f>
        <v>5.1449702047068318E-3</v>
      </c>
      <c r="AT52" s="67">
        <f t="shared" ref="AT52:AT55" si="198">AS52*SQRT((Y52/X52)^2+(P52/O52)^2)</f>
        <v>2.3273619598786485E-5</v>
      </c>
      <c r="AU52" s="58">
        <v>0.75</v>
      </c>
      <c r="AV52" s="58">
        <f t="shared" ref="AV52:AV55" si="199">AU52/2</f>
        <v>0.375</v>
      </c>
      <c r="AW52" s="58">
        <f t="shared" ref="AW52:AW55" si="200">marincorr_age(AN52,U52,AS52,AU52)</f>
        <v>317.71179999999998</v>
      </c>
      <c r="AX52" s="57">
        <f t="shared" ref="AX52:AX55" si="201">marincorr_age_error(AN52, AO52, U52, V52, AS52, AT52, AU52, AV52)</f>
        <v>7.6292156027000004</v>
      </c>
      <c r="AY52" s="47">
        <f t="shared" ref="AY52:AY55" si="202">SQRT(((AU52*EXP(-0.0000091577*AW52*1000))/(0.0000091577*(EXP(-0.0000091577*AW52*1000)+(AJ52/1000)*EXP(-(0.0000091577-0.0000028263)*AW52*1000)-AS52*AU52*EXP(-0.0000091577*AW52*1000))))^2*AT52^2+((AS52*EXP(-0.0000091577*AW52*1000))/(0.0000091577*(EXP(-0.0000091577*AW52*1000)+(AJ52/1000)*EXP(-(0.0000091577-0.0000028263)*AW52*1000)-AS52*AU52*EXP(-0.0000091577*AW52*1000))))^2*AV52^2+((0.0000091577/(0.0000091577-0.0000028263))*(EXP(-(0.0000091577-0.0000028263)*AW52*1000)-1)/(0.0000091577*(EXP(-0.0000091577*AW52*1000)+(AJ52/1000)*EXP(-(0.0000091577-0.0000028263)*AW52*1000)-AS52*AU52*EXP(-0.0000091577*AW52*1000))))^2*T52^2+(1/(0.0000091577*(EXP(-0.0000091577*AW52*1000)+(AJ52/1000)*EXP(-(0.0000091577-0.0000028263)*AW52*1000)-AS52*AU52*EXP(-0.0000091577*AW52*1000))))^2*AO52^2)/1000</f>
        <v>7.7087189518532018</v>
      </c>
      <c r="AZ52" s="9" t="str">
        <f>Input!B52</f>
        <v>LM-AJ15</v>
      </c>
      <c r="BA52" s="48">
        <f>Input!E52</f>
        <v>0</v>
      </c>
      <c r="BB52" s="58">
        <f t="shared" ref="BB52:BB55" si="203">((U52-1)*EXP(0.0000028263*AW52*1000))*1000</f>
        <v>405.81115053649415</v>
      </c>
      <c r="BC52" s="22">
        <f t="shared" si="178"/>
        <v>9.0074288097670721</v>
      </c>
      <c r="BD52" s="9">
        <f t="shared" ref="BD52:BD55" si="204">AW52*1000-58</f>
        <v>317653.8</v>
      </c>
      <c r="BE52" s="49">
        <f t="shared" ref="BE52:BE55" si="205">AY52/2*1000</f>
        <v>3854.3594759266007</v>
      </c>
      <c r="BF52" s="89">
        <f t="shared" ref="BF52:BF55" si="206">AY52/AW52*100</f>
        <v>2.4263244084271349</v>
      </c>
      <c r="BG52" s="85"/>
      <c r="BH52" s="85"/>
      <c r="BI52" s="85"/>
      <c r="BJ52" s="85"/>
      <c r="BK52" s="85"/>
      <c r="BL52" s="85"/>
      <c r="BM52" s="90"/>
      <c r="BN52" s="85"/>
      <c r="BO52" s="85"/>
      <c r="BP52" s="85"/>
      <c r="BQ52" s="85"/>
      <c r="BR52" s="85"/>
      <c r="BS52" s="85"/>
      <c r="BT52" s="85"/>
      <c r="BU52" s="85"/>
      <c r="BV52" s="85"/>
      <c r="BW52" s="85"/>
      <c r="BX52" s="85"/>
      <c r="BY52" s="85"/>
      <c r="BZ52" s="85"/>
      <c r="CA52" s="85"/>
      <c r="CB52" s="85"/>
      <c r="CC52" s="85"/>
      <c r="CD52" s="85"/>
      <c r="CE52" s="85"/>
      <c r="CF52" s="85"/>
      <c r="CG52" s="85"/>
      <c r="CH52" s="85"/>
      <c r="CI52" s="85"/>
      <c r="CJ52" s="85"/>
      <c r="CK52" s="85"/>
      <c r="CL52" s="85"/>
      <c r="CM52" s="85"/>
      <c r="CN52" s="85"/>
      <c r="CO52" s="85"/>
      <c r="CP52" s="85"/>
      <c r="CQ52" s="85"/>
      <c r="CR52" s="85"/>
      <c r="CS52" s="85"/>
      <c r="CT52" s="85"/>
      <c r="CU52" s="85"/>
      <c r="CV52" s="85"/>
      <c r="CW52" s="85"/>
      <c r="CX52" s="85"/>
      <c r="CY52" s="85"/>
      <c r="CZ52" s="85"/>
      <c r="DA52" s="85"/>
      <c r="DB52" s="85"/>
      <c r="DC52" s="85"/>
      <c r="DD52" s="85"/>
      <c r="DE52" s="85"/>
    </row>
    <row r="53" spans="1:109" s="165" customFormat="1" ht="15" customHeight="1" x14ac:dyDescent="0.2">
      <c r="A53" s="148">
        <f>Input!A53</f>
        <v>10368</v>
      </c>
      <c r="B53" s="148" t="str">
        <f>Input!B53</f>
        <v>Hu1-13</v>
      </c>
      <c r="C53" s="148">
        <f>Input!O53</f>
        <v>2.2973525761769871</v>
      </c>
      <c r="D53" s="148">
        <f>C53*Input!P53/100</f>
        <v>4.9161866680116854E-3</v>
      </c>
      <c r="E53" s="149">
        <f>Input!M53</f>
        <v>3.0134133220630144</v>
      </c>
      <c r="F53" s="150">
        <f>E53*Input!N53/100</f>
        <v>1.0575556152237937E-4</v>
      </c>
      <c r="G53" s="151">
        <f t="shared" si="182"/>
        <v>415.48942884604838</v>
      </c>
      <c r="H53" s="150">
        <f>G53*Input!L53/100</f>
        <v>1.1710025487694507E-2</v>
      </c>
      <c r="I53" s="148">
        <v>0</v>
      </c>
      <c r="J53" s="152">
        <f>(((C53*$G$4*0.000000001*Input!G53*(234/233))-(I53*0.000000000000001))/Input!F53)*1000000000000</f>
        <v>752.56408378418109</v>
      </c>
      <c r="K53" s="148">
        <f>J53*Input!P53/100</f>
        <v>1.6104387084027598</v>
      </c>
      <c r="L53" s="153">
        <f t="shared" si="183"/>
        <v>10.407414246597195</v>
      </c>
      <c r="M53" s="154">
        <f>L53*Input!P53/100</f>
        <v>2.2271196723638774E-2</v>
      </c>
      <c r="N53" s="148">
        <v>0</v>
      </c>
      <c r="O53" s="152">
        <f>(((G53*$D$4*0.000000001*Input!G53*(238/236))-(N53*0.000000001))/Input!F53)*1000000</f>
        <v>13.710486635912339</v>
      </c>
      <c r="P53" s="148">
        <f>O53*Input!N53/100</f>
        <v>4.8116871399948863E-4</v>
      </c>
      <c r="Q53" s="155">
        <f t="shared" si="184"/>
        <v>10.229382834083655</v>
      </c>
      <c r="R53" s="156">
        <f>Q53*Input!N53/100</f>
        <v>3.5899958287344535E-4</v>
      </c>
      <c r="S53" s="154">
        <f>Input!S53*$G$6/0.000000000155125</f>
        <v>1.0007259688691215</v>
      </c>
      <c r="T53" s="148">
        <f>S53*Input!T53/100</f>
        <v>3.6531331102222884E-4</v>
      </c>
      <c r="U53" s="154">
        <f>S53</f>
        <v>1.0007259688691215</v>
      </c>
      <c r="V53" s="148">
        <f>U53*Input!T53/100</f>
        <v>3.6531331102222884E-4</v>
      </c>
      <c r="W53" s="157">
        <v>0</v>
      </c>
      <c r="X53" s="152">
        <f>((($L$4*0.000000001*Input!G53/Input!W53*(232/229))-(W53*0.000000001))/Input!F53)*1000000000</f>
        <v>0.8895290826882678</v>
      </c>
      <c r="Y53" s="152">
        <f>X53*Input!X53/100</f>
        <v>4.5023054546404926E-3</v>
      </c>
      <c r="Z53" s="152">
        <f t="shared" si="185"/>
        <v>2.1719754995452981E-4</v>
      </c>
      <c r="AA53" s="152">
        <f>Z53*Input!X53/100</f>
        <v>1.0993341678492689E-6</v>
      </c>
      <c r="AB53" s="153">
        <v>0</v>
      </c>
      <c r="AC53" s="153">
        <v>0.9</v>
      </c>
      <c r="AD53" s="152">
        <f>(((Input!G53*$L$4*0.000000001*Input!U53*(230/229))-((AB53*0.000000000000001)+(Input!G53*AC53*0.000000000000001)))/Input!F53)*1000000000000</f>
        <v>255.68684900397315</v>
      </c>
      <c r="AE53" s="152">
        <f>AD53*Input!V53/100</f>
        <v>1.2462398265609722</v>
      </c>
      <c r="AF53" s="152">
        <f t="shared" si="186"/>
        <v>11.656385973661759</v>
      </c>
      <c r="AG53" s="152">
        <f>AF53*Input!V53/100</f>
        <v>5.6814233859631351E-2</v>
      </c>
      <c r="AH53" s="148">
        <f t="shared" si="187"/>
        <v>53667.207462063998</v>
      </c>
      <c r="AI53" s="157">
        <f t="shared" si="188"/>
        <v>377.10514395534688</v>
      </c>
      <c r="AJ53" s="154">
        <f t="shared" si="189"/>
        <v>0.72596886912146275</v>
      </c>
      <c r="AK53" s="157">
        <f t="shared" si="190"/>
        <v>0.36531331102222886</v>
      </c>
      <c r="AL53" s="157">
        <f t="shared" si="191"/>
        <v>1.139500413927556</v>
      </c>
      <c r="AM53" s="157">
        <f t="shared" si="192"/>
        <v>5.5541675890304698E-3</v>
      </c>
      <c r="AN53" s="148">
        <f>AF53/Q53</f>
        <v>1.139500413927556</v>
      </c>
      <c r="AO53" s="152">
        <f t="shared" si="193"/>
        <v>5.5541675890304698E-3</v>
      </c>
      <c r="AP53" s="148" t="str">
        <f t="shared" si="194"/>
        <v>Out of range</v>
      </c>
      <c r="AQ53" s="148" t="e">
        <f t="shared" si="195"/>
        <v>#VALUE!</v>
      </c>
      <c r="AR53" s="148" t="e">
        <f t="shared" si="196"/>
        <v>#VALUE!</v>
      </c>
      <c r="AS53" s="156">
        <f t="shared" si="197"/>
        <v>2.12327130069706E-5</v>
      </c>
      <c r="AT53" s="156">
        <f t="shared" si="198"/>
        <v>1.0747086230247168E-7</v>
      </c>
      <c r="AU53" s="148">
        <v>0.75</v>
      </c>
      <c r="AV53" s="148">
        <f t="shared" si="199"/>
        <v>0.375</v>
      </c>
      <c r="AW53" s="148" t="str">
        <f t="shared" si="200"/>
        <v>Out of range</v>
      </c>
      <c r="AX53" s="158">
        <f t="shared" si="201"/>
        <v>0</v>
      </c>
      <c r="AY53" s="158" t="e">
        <f t="shared" si="202"/>
        <v>#VALUE!</v>
      </c>
      <c r="AZ53" s="148" t="str">
        <f>Input!B53</f>
        <v>Hu1-13</v>
      </c>
      <c r="BA53" s="159">
        <f>Input!E53</f>
        <v>0</v>
      </c>
      <c r="BB53" s="148" t="e">
        <f t="shared" si="203"/>
        <v>#VALUE!</v>
      </c>
      <c r="BC53" s="154" t="e">
        <f t="shared" si="178"/>
        <v>#VALUE!</v>
      </c>
      <c r="BD53" s="148" t="e">
        <f t="shared" si="204"/>
        <v>#VALUE!</v>
      </c>
      <c r="BE53" s="160" t="e">
        <f t="shared" si="205"/>
        <v>#VALUE!</v>
      </c>
      <c r="BF53" s="161" t="e">
        <f t="shared" si="206"/>
        <v>#VALUE!</v>
      </c>
      <c r="BG53" s="162"/>
      <c r="BH53" s="162"/>
      <c r="BI53" s="162"/>
      <c r="BJ53" s="162"/>
      <c r="BK53" s="162"/>
      <c r="BL53" s="162"/>
      <c r="BM53" s="166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2"/>
      <c r="DC53" s="162"/>
      <c r="DD53" s="162"/>
      <c r="DE53" s="162"/>
    </row>
    <row r="54" spans="1:109" ht="15" customHeight="1" x14ac:dyDescent="0.2">
      <c r="A54" s="9" t="str">
        <f>Input!A54</f>
        <v>9368d</v>
      </c>
      <c r="B54" s="9" t="str">
        <f>Input!B54</f>
        <v>LM-AJ15</v>
      </c>
      <c r="C54" s="9">
        <f>Input!O54</f>
        <v>1.9458865945620631</v>
      </c>
      <c r="D54" s="9">
        <f>C54*Input!P54/100</f>
        <v>3.7802264658213288E-3</v>
      </c>
      <c r="E54" s="11">
        <f>Input!M54</f>
        <v>2.2133380723414189</v>
      </c>
      <c r="F54" s="12">
        <f>E54*Input!N54/100</f>
        <v>1.0046513176504543E-4</v>
      </c>
      <c r="G54" s="13">
        <f t="shared" si="182"/>
        <v>305.17505341443484</v>
      </c>
      <c r="H54" s="12">
        <f>G54*Input!L54/100</f>
        <v>1.0421317549872808E-2</v>
      </c>
      <c r="I54" s="9">
        <v>0.3</v>
      </c>
      <c r="J54" s="21">
        <f>(((C54*$G$4*0.000000001*Input!G54*(234/233))-(I54*0.000000000000001))/Input!F54)*1000000000000</f>
        <v>129.65666302203081</v>
      </c>
      <c r="K54" s="9">
        <f>J54*Input!P54/100</f>
        <v>0.2518808395081556</v>
      </c>
      <c r="L54" s="14">
        <f t="shared" si="183"/>
        <v>1.7930574033197031</v>
      </c>
      <c r="M54" s="22">
        <f>L54*Input!P54/100</f>
        <v>3.483328920456173E-3</v>
      </c>
      <c r="N54" s="9">
        <v>5.0000000000000001E-3</v>
      </c>
      <c r="O54" s="21">
        <f>(((G54*$D$4*0.000000001*Input!G54*(238/236))-(N54*0.000000001))/Input!F54)*1000000</f>
        <v>2.0483452873433547</v>
      </c>
      <c r="P54" s="9">
        <f>O54*Input!N54/100</f>
        <v>9.2975981285843174E-5</v>
      </c>
      <c r="Q54" s="23">
        <f t="shared" si="184"/>
        <v>1.5282687388894394</v>
      </c>
      <c r="R54" s="24">
        <f>Q54*Input!N54/100</f>
        <v>6.9369303380980893E-5</v>
      </c>
      <c r="S54" s="65">
        <f>Input!S54*$G$6/0.000000000155125</f>
        <v>1.1653341478840438</v>
      </c>
      <c r="T54" s="9">
        <f>S54*Input!T54/100</f>
        <v>6.701037957669388E-4</v>
      </c>
      <c r="U54" s="9">
        <f>S54*1/((U53+U55)/2)</f>
        <v>1.1646112630704006</v>
      </c>
      <c r="V54" s="9">
        <f>U54*Input!T54/100</f>
        <v>6.6968811425755881E-4</v>
      </c>
      <c r="W54" s="3">
        <v>3.0000000000000001E-3</v>
      </c>
      <c r="X54" s="21">
        <f>((($L$4*0.000000001*Input!G54/Input!W54*(232/229))-(W54*0.000000001))/Input!F54)*1000000000</f>
        <v>34.53571218583923</v>
      </c>
      <c r="Y54" s="21">
        <f>X54*Input!X54/100</f>
        <v>0.10357356865863718</v>
      </c>
      <c r="Z54" s="21">
        <f t="shared" si="185"/>
        <v>8.4326327476892671E-3</v>
      </c>
      <c r="AA54" s="21">
        <f>Z54*Input!X54/100</f>
        <v>2.5289701922637294E-5</v>
      </c>
      <c r="AB54" s="14">
        <v>0.05</v>
      </c>
      <c r="AC54" s="14">
        <v>0.9</v>
      </c>
      <c r="AD54" s="21">
        <f>(((Input!G54*$L$4*0.000000001*Input!U54*(230/229))-((AB54*0.000000000000001)+(Input!G54*AC54*0.000000000000001)))/Input!F54)*1000000000000</f>
        <v>42.373755862480223</v>
      </c>
      <c r="AE54" s="21">
        <f>AD54*Input!V54/100</f>
        <v>0.13621519092479911</v>
      </c>
      <c r="AF54" s="191">
        <f t="shared" si="186"/>
        <v>1.9317569730741491</v>
      </c>
      <c r="AG54" s="21">
        <f>AF54*Input!V54/100</f>
        <v>6.2098494587448025E-3</v>
      </c>
      <c r="AH54" s="9">
        <f t="shared" si="187"/>
        <v>229.08112221577471</v>
      </c>
      <c r="AI54" s="3">
        <f t="shared" si="188"/>
        <v>1.0071209769602136</v>
      </c>
      <c r="AJ54" s="22">
        <f t="shared" si="189"/>
        <v>164.61126307040064</v>
      </c>
      <c r="AK54" s="3">
        <f t="shared" si="190"/>
        <v>0.66968811425755881</v>
      </c>
      <c r="AL54" s="3">
        <f t="shared" si="191"/>
        <v>1.2640165462508355</v>
      </c>
      <c r="AM54" s="3">
        <f t="shared" si="192"/>
        <v>4.0637280111055505E-3</v>
      </c>
      <c r="AN54" s="9">
        <f>AL54*1/((AN53+AN55)/2)</f>
        <v>1.1101804332364085</v>
      </c>
      <c r="AO54" s="21">
        <f t="shared" si="193"/>
        <v>3.5691552751468633E-3</v>
      </c>
      <c r="AP54" s="58">
        <f t="shared" si="194"/>
        <v>269.56079999999997</v>
      </c>
      <c r="AQ54" s="58">
        <f t="shared" si="195"/>
        <v>3.5571000000000002</v>
      </c>
      <c r="AR54" s="58">
        <f t="shared" si="196"/>
        <v>1.3195909791037868</v>
      </c>
      <c r="AS54" s="67">
        <f t="shared" si="197"/>
        <v>5.5177682649041708E-3</v>
      </c>
      <c r="AT54" s="67">
        <f t="shared" si="198"/>
        <v>1.6549836889815837E-5</v>
      </c>
      <c r="AU54" s="58">
        <v>0.75</v>
      </c>
      <c r="AV54" s="58">
        <f t="shared" si="199"/>
        <v>0.375</v>
      </c>
      <c r="AW54" s="58">
        <f t="shared" si="200"/>
        <v>269.22609999999997</v>
      </c>
      <c r="AX54" s="57">
        <f t="shared" si="201"/>
        <v>3.3477820471999999</v>
      </c>
      <c r="AY54" s="47">
        <f t="shared" si="202"/>
        <v>3.4893843686679338</v>
      </c>
      <c r="AZ54" s="9" t="str">
        <f>Input!B54</f>
        <v>LM-AJ15</v>
      </c>
      <c r="BA54" s="48">
        <f>Input!E54</f>
        <v>0</v>
      </c>
      <c r="BB54" s="58">
        <f t="shared" si="203"/>
        <v>352.30611383234583</v>
      </c>
      <c r="BC54" s="22">
        <f t="shared" si="178"/>
        <v>3.7584811827181199</v>
      </c>
      <c r="BD54" s="9">
        <f t="shared" si="204"/>
        <v>269168.09999999998</v>
      </c>
      <c r="BE54" s="49">
        <f t="shared" si="205"/>
        <v>1744.6921843339669</v>
      </c>
      <c r="BF54" s="89">
        <f t="shared" si="206"/>
        <v>1.2960795289416345</v>
      </c>
      <c r="BG54" s="85"/>
      <c r="BH54" s="85"/>
      <c r="BI54" s="85"/>
      <c r="BJ54" s="85"/>
      <c r="BK54" s="85"/>
      <c r="BL54" s="85"/>
      <c r="BM54" s="90"/>
      <c r="BN54" s="85"/>
      <c r="BO54" s="85"/>
      <c r="BP54" s="85"/>
      <c r="BQ54" s="85"/>
      <c r="BR54" s="85"/>
      <c r="BS54" s="85"/>
      <c r="BT54" s="85"/>
      <c r="BU54" s="85"/>
      <c r="BV54" s="85"/>
      <c r="BW54" s="85"/>
      <c r="BX54" s="85"/>
      <c r="BY54" s="85"/>
      <c r="BZ54" s="85"/>
      <c r="CA54" s="85"/>
      <c r="CB54" s="85"/>
      <c r="CC54" s="85"/>
      <c r="CD54" s="85"/>
      <c r="CE54" s="85"/>
      <c r="CF54" s="85"/>
      <c r="CG54" s="85"/>
      <c r="CH54" s="85"/>
      <c r="CI54" s="85"/>
      <c r="CJ54" s="85"/>
      <c r="CK54" s="85"/>
      <c r="CL54" s="85"/>
      <c r="CM54" s="85"/>
      <c r="CN54" s="85"/>
      <c r="CO54" s="85"/>
      <c r="CP54" s="85"/>
      <c r="CQ54" s="85"/>
      <c r="CR54" s="85"/>
      <c r="CS54" s="85"/>
      <c r="CT54" s="85"/>
      <c r="CU54" s="85"/>
      <c r="CV54" s="85"/>
      <c r="CW54" s="85"/>
      <c r="CX54" s="85"/>
      <c r="CY54" s="85"/>
      <c r="CZ54" s="85"/>
      <c r="DA54" s="85"/>
      <c r="DB54" s="85"/>
      <c r="DC54" s="85"/>
      <c r="DD54" s="85"/>
      <c r="DE54" s="85"/>
    </row>
    <row r="55" spans="1:109" s="165" customFormat="1" ht="15" customHeight="1" x14ac:dyDescent="0.2">
      <c r="A55" s="148">
        <f>Input!A55</f>
        <v>10368</v>
      </c>
      <c r="B55" s="148" t="str">
        <f>Input!B55</f>
        <v>Hu1-13</v>
      </c>
      <c r="C55" s="148">
        <f>Input!O55</f>
        <v>2.2941312396505804</v>
      </c>
      <c r="D55" s="148">
        <f>C55*Input!P55/100</f>
        <v>4.556259036418096E-3</v>
      </c>
      <c r="E55" s="149">
        <f>Input!M55</f>
        <v>3.0132461229588534</v>
      </c>
      <c r="F55" s="150">
        <f>E55*Input!N55/100</f>
        <v>1.1776093758950482E-4</v>
      </c>
      <c r="G55" s="151">
        <f t="shared" si="182"/>
        <v>415.46637543356667</v>
      </c>
      <c r="H55" s="150">
        <f>G55*Input!L55/100</f>
        <v>1.1525412730964437E-2</v>
      </c>
      <c r="I55" s="148">
        <v>0</v>
      </c>
      <c r="J55" s="152">
        <f>(((C55*$G$4*0.000000001*Input!G55*(234/233))-(I55*0.000000000000001))/Input!F55)*1000000000000</f>
        <v>751.50884211309665</v>
      </c>
      <c r="K55" s="148">
        <f>J55*Input!P55/100</f>
        <v>1.4925340336446564</v>
      </c>
      <c r="L55" s="153">
        <f t="shared" si="183"/>
        <v>10.392821021331882</v>
      </c>
      <c r="M55" s="154">
        <f>L55*Input!P55/100</f>
        <v>2.0640660775593459E-2</v>
      </c>
      <c r="N55" s="148">
        <v>0</v>
      </c>
      <c r="O55" s="152">
        <f>(((G55*$D$4*0.000000001*Input!G55*(238/236))-(N55*0.000000001))/Input!F55)*1000000</f>
        <v>13.709725910171084</v>
      </c>
      <c r="P55" s="148">
        <f>O55*Input!N55/100</f>
        <v>5.3579100790198547E-4</v>
      </c>
      <c r="Q55" s="155">
        <f t="shared" si="184"/>
        <v>10.22881525723203</v>
      </c>
      <c r="R55" s="156">
        <f>Q55*Input!N55/100</f>
        <v>3.9975323155436919E-4</v>
      </c>
      <c r="S55" s="154">
        <f>Input!S55*$G$6/0.000000000155125</f>
        <v>1.0005154493389377</v>
      </c>
      <c r="T55" s="148">
        <f>S55*Input!T55/100</f>
        <v>5.0219358337827706E-4</v>
      </c>
      <c r="U55" s="154">
        <f>S55</f>
        <v>1.0005154493389377</v>
      </c>
      <c r="V55" s="148">
        <f>U55*Input!T55/100</f>
        <v>5.0219358337827706E-4</v>
      </c>
      <c r="W55" s="157">
        <v>0</v>
      </c>
      <c r="X55" s="152">
        <f>((($L$4*0.000000001*Input!G55/Input!W55*(232/229))-(W55*0.000000001))/Input!F55)*1000000000</f>
        <v>0.88714199329823706</v>
      </c>
      <c r="Y55" s="152">
        <f>X55*Input!X55/100</f>
        <v>4.7864749419460444E-3</v>
      </c>
      <c r="Z55" s="152">
        <f t="shared" si="185"/>
        <v>2.1661469102711821E-4</v>
      </c>
      <c r="AA55" s="152">
        <f>Z55*Input!X55/100</f>
        <v>1.1687202257261767E-6</v>
      </c>
      <c r="AB55" s="153">
        <v>0</v>
      </c>
      <c r="AC55" s="153">
        <v>0.9</v>
      </c>
      <c r="AD55" s="152">
        <f>(((Input!G55*$L$4*0.000000001*Input!U55*(230/229))-((AB55*0.000000000000001)+(Input!G55*AC55*0.000000000000001)))/Input!F55)*1000000000000</f>
        <v>255.25450092140855</v>
      </c>
      <c r="AE55" s="152">
        <f>AD55*Input!V55/100</f>
        <v>1.4841484288610345</v>
      </c>
      <c r="AF55" s="152">
        <f t="shared" si="186"/>
        <v>11.636675862856382</v>
      </c>
      <c r="AG55" s="152">
        <f>AF55*Input!V55/100</f>
        <v>6.7660135812221911E-2</v>
      </c>
      <c r="AH55" s="148">
        <f t="shared" si="187"/>
        <v>53720.621660880679</v>
      </c>
      <c r="AI55" s="157">
        <f t="shared" si="188"/>
        <v>426.11426991569425</v>
      </c>
      <c r="AJ55" s="154">
        <f t="shared" si="189"/>
        <v>0.51544933893765688</v>
      </c>
      <c r="AK55" s="157">
        <f t="shared" si="190"/>
        <v>0.50219358337827702</v>
      </c>
      <c r="AL55" s="157">
        <f t="shared" si="191"/>
        <v>1.1376367223593131</v>
      </c>
      <c r="AM55" s="157">
        <f t="shared" si="192"/>
        <v>6.6148094830864087E-3</v>
      </c>
      <c r="AN55" s="148">
        <f>AF55/Q55</f>
        <v>1.1376367223593131</v>
      </c>
      <c r="AO55" s="152">
        <f t="shared" si="193"/>
        <v>6.6148094830864087E-3</v>
      </c>
      <c r="AP55" s="148" t="str">
        <f t="shared" si="194"/>
        <v>Out of range</v>
      </c>
      <c r="AQ55" s="148" t="e">
        <f t="shared" si="195"/>
        <v>#VALUE!</v>
      </c>
      <c r="AR55" s="148" t="e">
        <f t="shared" si="196"/>
        <v>#VALUE!</v>
      </c>
      <c r="AS55" s="156">
        <f t="shared" si="197"/>
        <v>2.1176909112124806E-5</v>
      </c>
      <c r="AT55" s="156">
        <f t="shared" si="198"/>
        <v>1.1426063094100224E-7</v>
      </c>
      <c r="AU55" s="148">
        <v>0.75</v>
      </c>
      <c r="AV55" s="148">
        <f t="shared" si="199"/>
        <v>0.375</v>
      </c>
      <c r="AW55" s="148" t="str">
        <f t="shared" si="200"/>
        <v>Out of range</v>
      </c>
      <c r="AX55" s="158">
        <f t="shared" si="201"/>
        <v>0</v>
      </c>
      <c r="AY55" s="158" t="e">
        <f t="shared" si="202"/>
        <v>#VALUE!</v>
      </c>
      <c r="AZ55" s="148" t="str">
        <f>Input!B55</f>
        <v>Hu1-13</v>
      </c>
      <c r="BA55" s="159">
        <f>Input!E55</f>
        <v>0</v>
      </c>
      <c r="BB55" s="148" t="e">
        <f t="shared" si="203"/>
        <v>#VALUE!</v>
      </c>
      <c r="BC55" s="154" t="e">
        <f t="shared" si="178"/>
        <v>#VALUE!</v>
      </c>
      <c r="BD55" s="148" t="e">
        <f t="shared" si="204"/>
        <v>#VALUE!</v>
      </c>
      <c r="BE55" s="160" t="e">
        <f t="shared" si="205"/>
        <v>#VALUE!</v>
      </c>
      <c r="BF55" s="161" t="e">
        <f t="shared" si="206"/>
        <v>#VALUE!</v>
      </c>
      <c r="BG55" s="162"/>
      <c r="BH55" s="162"/>
      <c r="BI55" s="162"/>
      <c r="BJ55" s="162"/>
      <c r="BK55" s="162"/>
      <c r="BL55" s="162"/>
      <c r="BM55" s="166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2"/>
      <c r="DC55" s="162"/>
      <c r="DD55" s="162"/>
      <c r="DE55" s="162"/>
    </row>
    <row r="56" spans="1:109" s="76" customFormat="1" ht="15" customHeight="1" x14ac:dyDescent="0.2">
      <c r="A56" s="58"/>
      <c r="B56" s="58"/>
      <c r="C56" s="58"/>
      <c r="D56" s="58"/>
      <c r="E56" s="60"/>
      <c r="F56" s="61"/>
      <c r="G56" s="59"/>
      <c r="H56" s="61"/>
      <c r="I56" s="58"/>
      <c r="J56" s="63"/>
      <c r="K56" s="58"/>
      <c r="L56" s="64"/>
      <c r="M56" s="65"/>
      <c r="N56" s="58"/>
      <c r="O56" s="63"/>
      <c r="P56" s="58"/>
      <c r="Q56" s="66"/>
      <c r="R56" s="67"/>
      <c r="S56" s="65"/>
      <c r="T56" s="58"/>
      <c r="U56" s="58"/>
      <c r="V56" s="58"/>
      <c r="W56" s="68"/>
      <c r="X56" s="63"/>
      <c r="Y56" s="63"/>
      <c r="Z56" s="63"/>
      <c r="AA56" s="63"/>
      <c r="AB56" s="64"/>
      <c r="AC56" s="64"/>
      <c r="AD56" s="63"/>
      <c r="AE56" s="63"/>
      <c r="AF56" s="63"/>
      <c r="AG56" s="63"/>
      <c r="AH56" s="58"/>
      <c r="AI56" s="68"/>
      <c r="AJ56" s="65"/>
      <c r="AK56" s="68"/>
      <c r="AL56" s="68"/>
      <c r="AM56" s="68"/>
      <c r="AN56" s="58"/>
      <c r="AO56" s="63"/>
      <c r="AP56" s="58"/>
      <c r="AQ56" s="58"/>
      <c r="AR56" s="58"/>
      <c r="AS56" s="67"/>
      <c r="AT56" s="67"/>
      <c r="AU56" s="58"/>
      <c r="AV56" s="58"/>
      <c r="AW56" s="58"/>
      <c r="AX56" s="57"/>
      <c r="AY56" s="57"/>
      <c r="AZ56" s="58"/>
      <c r="BA56" s="69"/>
      <c r="BB56" s="58"/>
      <c r="BC56" s="65"/>
      <c r="BD56" s="58"/>
      <c r="BE56" s="62"/>
      <c r="BF56" s="74"/>
      <c r="BG56" s="75"/>
      <c r="BH56" s="75"/>
      <c r="BI56" s="75"/>
      <c r="BJ56" s="75"/>
      <c r="BK56" s="75"/>
      <c r="BL56" s="75"/>
      <c r="BM56" s="103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</row>
    <row r="57" spans="1:109" s="165" customFormat="1" ht="15" customHeight="1" x14ac:dyDescent="0.2">
      <c r="A57" s="148">
        <f>Input!A57</f>
        <v>10368</v>
      </c>
      <c r="B57" s="148" t="str">
        <f>Input!B57</f>
        <v>Hu1-13</v>
      </c>
      <c r="C57" s="148">
        <f>Input!O57</f>
        <v>2.30793595811839</v>
      </c>
      <c r="D57" s="148">
        <f>C57*Input!P57/100</f>
        <v>2.231822214364038E-2</v>
      </c>
      <c r="E57" s="149">
        <f>Input!M57</f>
        <v>3.0138451218201001</v>
      </c>
      <c r="F57" s="150">
        <f>E57*Input!N57/100</f>
        <v>4.6482396910553893E-4</v>
      </c>
      <c r="G57" s="151">
        <f t="shared" ref="G57:G63" si="207">E57*137.88</f>
        <v>415.54896539655539</v>
      </c>
      <c r="H57" s="150">
        <f>G57*Input!L57/100</f>
        <v>2.1327127361723933E-2</v>
      </c>
      <c r="I57" s="148">
        <v>0</v>
      </c>
      <c r="J57" s="152">
        <f>(((C57*$G$4*0.000000001*Input!G57*(234/233))-(I57*0.000000000000001))/Input!F57)*1000000000000</f>
        <v>756.03097572608931</v>
      </c>
      <c r="K57" s="148">
        <f>J57*Input!P57/100</f>
        <v>7.3109772411035419</v>
      </c>
      <c r="L57" s="153">
        <f t="shared" ref="L57:L63" si="208">(J57/234)*602200000000*0.0000028263/(365.2425*24*60)</f>
        <v>10.455358842100875</v>
      </c>
      <c r="M57" s="154">
        <f>L57*Input!P57/100</f>
        <v>0.10110550096014062</v>
      </c>
      <c r="N57" s="148">
        <v>0</v>
      </c>
      <c r="O57" s="152">
        <f>(((G57*$D$4*0.000000001*Input!G57*(238/236))-(N57*0.000000001))/Input!F57)*1000000</f>
        <v>13.712451246858858</v>
      </c>
      <c r="P57" s="148">
        <f>O57*Input!N57/100</f>
        <v>2.114865149700149E-3</v>
      </c>
      <c r="Q57" s="155">
        <f t="shared" ref="Q57:Q63" si="209">(O57/238.05)*602200000000000000*0.00000000015512/(365.2425*24*60)</f>
        <v>10.230848628699531</v>
      </c>
      <c r="R57" s="156">
        <f>Q57*Input!N57/100</f>
        <v>1.5778991536360507E-3</v>
      </c>
      <c r="S57" s="154">
        <f>Input!S57*$G$6/0.000000000155125</f>
        <v>0.99947339047924766</v>
      </c>
      <c r="T57" s="148">
        <f>S57*Input!T57/100</f>
        <v>1.5617676466741616E-3</v>
      </c>
      <c r="U57" s="154">
        <f>S57</f>
        <v>0.99947339047924766</v>
      </c>
      <c r="V57" s="148">
        <f>U57*Input!T57/100</f>
        <v>1.5617676466741616E-3</v>
      </c>
      <c r="W57" s="157">
        <v>0</v>
      </c>
      <c r="X57" s="152">
        <f>((($L$4*0.000000001*Input!G57/Input!W57*(232/229))-(W57*0.000000001))/Input!F57)*1000000000</f>
        <v>0.77670901507387868</v>
      </c>
      <c r="Y57" s="152">
        <f>X57*Input!X57/100</f>
        <v>4.0866420117405284E-3</v>
      </c>
      <c r="Z57" s="152">
        <f t="shared" ref="Z57:Z63" si="210">(X57/232)*6.022E+23*0.000000001*0.000000000049475/(365.2425*24*60)</f>
        <v>1.8965011755637281E-4</v>
      </c>
      <c r="AA57" s="152">
        <f>Z57*Input!X57/100</f>
        <v>9.9784104844422837E-7</v>
      </c>
      <c r="AB57" s="153">
        <v>0</v>
      </c>
      <c r="AC57" s="153">
        <v>0.9</v>
      </c>
      <c r="AD57" s="152">
        <f>(((Input!G57*$L$4*0.000000001*Input!U57*(230/229))-((AB57*0.000000000000001)+(Input!G57*AC57*0.000000000000001)))/Input!F57)*1000000000000</f>
        <v>224.4311542329562</v>
      </c>
      <c r="AE57" s="152">
        <f>AD57*Input!V57/100</f>
        <v>0.50110945266583562</v>
      </c>
      <c r="AF57" s="152">
        <f t="shared" ref="AF57:AF63" si="211">(AD57/230)*602200000000*$D$6/(365.2425*24*60)</f>
        <v>10.231484992069728</v>
      </c>
      <c r="AG57" s="152">
        <f>AF57*Input!V57/100</f>
        <v>2.2844840155359737E-2</v>
      </c>
      <c r="AH57" s="148">
        <f t="shared" ref="AH57:AH63" si="212">AF57/Z57</f>
        <v>53949.267861795321</v>
      </c>
      <c r="AI57" s="157">
        <f t="shared" ref="AI57:AI63" si="213">AH57*SQRT((AG57/AF57)^2+(AA57/Z57)^2)</f>
        <v>308.3548765001396</v>
      </c>
      <c r="AJ57" s="154">
        <f t="shared" ref="AJ57:AJ63" si="214">(U57-1)*1000</f>
        <v>-0.52660952075234135</v>
      </c>
      <c r="AK57" s="157">
        <f t="shared" ref="AK57:AK63" si="215">V57*1000</f>
        <v>1.5617676466741617</v>
      </c>
      <c r="AL57" s="157">
        <f t="shared" ref="AL57:AL63" si="216">AF57/Q57</f>
        <v>1.0000622004482025</v>
      </c>
      <c r="AM57" s="157">
        <f t="shared" ref="AM57:AM63" si="217">AL57*SQRT((R57/Q57)^2+(AG57/AF57)^2)</f>
        <v>2.2382576331312185E-3</v>
      </c>
      <c r="AN57" s="148">
        <f>AF57/Q57</f>
        <v>1.0000622004482025</v>
      </c>
      <c r="AO57" s="152">
        <f t="shared" ref="AO57:AO63" si="218">AN57*SQRT((R57/Q57)^2+(AG57/AF57)^2)</f>
        <v>2.2382576331312185E-3</v>
      </c>
      <c r="AP57" s="148" t="str">
        <f t="shared" ref="AP57:AP63" si="219">ThU_Alter_Kombi(AN57,U57)</f>
        <v>Out of range</v>
      </c>
      <c r="AQ57" s="148" t="e">
        <f t="shared" ref="AQ57:AQ63" si="220">Montealter(AN57,AO57,U57,V57)</f>
        <v>#VALUE!</v>
      </c>
      <c r="AR57" s="148" t="e">
        <f t="shared" ref="AR57:AR63" si="221">(AQ57/AP57)*100</f>
        <v>#VALUE!</v>
      </c>
      <c r="AS57" s="156">
        <f t="shared" ref="AS57:AS63" si="222">Z57/Q57</f>
        <v>1.8537085674825364E-5</v>
      </c>
      <c r="AT57" s="156">
        <f t="shared" ref="AT57:AT63" si="223">AS57*SQRT((Y57/X57)^2+(P57/O57)^2)</f>
        <v>9.7574471993901471E-8</v>
      </c>
      <c r="AU57" s="148">
        <v>0.75</v>
      </c>
      <c r="AV57" s="148">
        <f t="shared" ref="AV57:AV63" si="224">AU57/2</f>
        <v>0.375</v>
      </c>
      <c r="AW57" s="148" t="str">
        <f t="shared" ref="AW57:AW63" si="225">marincorr_age(AN57,U57,AS57,AU57)</f>
        <v>Out of range</v>
      </c>
      <c r="AX57" s="158">
        <f t="shared" ref="AX57:AX63" si="226">marincorr_age_error(AN57, AO57, U57, V57, AS57, AT57, AU57, AV57)</f>
        <v>340.94675949219999</v>
      </c>
      <c r="AY57" s="158" t="e">
        <f t="shared" ref="AY57:AY63" si="227">SQRT(((AU57*EXP(-0.0000091577*AW57*1000))/(0.0000091577*(EXP(-0.0000091577*AW57*1000)+(AJ57/1000)*EXP(-(0.0000091577-0.0000028263)*AW57*1000)-AS57*AU57*EXP(-0.0000091577*AW57*1000))))^2*AT57^2+((AS57*EXP(-0.0000091577*AW57*1000))/(0.0000091577*(EXP(-0.0000091577*AW57*1000)+(AJ57/1000)*EXP(-(0.0000091577-0.0000028263)*AW57*1000)-AS57*AU57*EXP(-0.0000091577*AW57*1000))))^2*AV57^2+((0.0000091577/(0.0000091577-0.0000028263))*(EXP(-(0.0000091577-0.0000028263)*AW57*1000)-1)/(0.0000091577*(EXP(-0.0000091577*AW57*1000)+(AJ57/1000)*EXP(-(0.0000091577-0.0000028263)*AW57*1000)-AS57*AU57*EXP(-0.0000091577*AW57*1000))))^2*T57^2+(1/(0.0000091577*(EXP(-0.0000091577*AW57*1000)+(AJ57/1000)*EXP(-(0.0000091577-0.0000028263)*AW57*1000)-AS57*AU57*EXP(-0.0000091577*AW57*1000))))^2*AO57^2)/1000</f>
        <v>#VALUE!</v>
      </c>
      <c r="AZ57" s="148" t="str">
        <f>Input!B57</f>
        <v>Hu1-13</v>
      </c>
      <c r="BA57" s="159">
        <f>Input!E57</f>
        <v>0</v>
      </c>
      <c r="BB57" s="148" t="e">
        <f t="shared" ref="BB57:BB63" si="228">((U57-1)*EXP(0.0000028263*AW57*1000))*1000</f>
        <v>#VALUE!</v>
      </c>
      <c r="BC57" s="154" t="e">
        <f t="shared" ref="BC57:BC63" si="229">SQRT((EXP(0.0000028263*AW57*1000)*V57)^2+((U57-1)*0.0000028263*EXP(0.0000028263*AW57*1000)*AY57*1000)^2)*1000</f>
        <v>#VALUE!</v>
      </c>
      <c r="BD57" s="148" t="e">
        <f t="shared" ref="BD57:BD63" si="230">AW57*1000-58</f>
        <v>#VALUE!</v>
      </c>
      <c r="BE57" s="160" t="e">
        <f t="shared" ref="BE57:BE63" si="231">AY57/2*1000</f>
        <v>#VALUE!</v>
      </c>
      <c r="BF57" s="161" t="e">
        <f t="shared" ref="BF57:BF63" si="232">AY57/AW57*100</f>
        <v>#VALUE!</v>
      </c>
      <c r="BG57" s="162"/>
      <c r="BH57" s="162"/>
      <c r="BI57" s="162"/>
      <c r="BJ57" s="162"/>
      <c r="BK57" s="162"/>
      <c r="BL57" s="162"/>
      <c r="BM57" s="166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2"/>
      <c r="DC57" s="162"/>
      <c r="DD57" s="162"/>
      <c r="DE57" s="162"/>
    </row>
    <row r="58" spans="1:109" ht="15" customHeight="1" x14ac:dyDescent="0.2">
      <c r="A58" s="9" t="str">
        <f>Input!A58</f>
        <v>9368b</v>
      </c>
      <c r="B58" s="9" t="str">
        <f>Input!B58</f>
        <v>LM-AJ15</v>
      </c>
      <c r="C58" s="9">
        <f>Input!O58</f>
        <v>2.3428874156421777</v>
      </c>
      <c r="D58" s="9">
        <f>C58*Input!P58/100</f>
        <v>1.9479871126812928E-2</v>
      </c>
      <c r="E58" s="11">
        <f>Input!M58</f>
        <v>2.6585077870655516</v>
      </c>
      <c r="F58" s="12">
        <f>E58*Input!N58/100</f>
        <v>4.484897263142628E-4</v>
      </c>
      <c r="G58" s="13">
        <f t="shared" si="207"/>
        <v>366.55505368059823</v>
      </c>
      <c r="H58" s="12">
        <f>G58*Input!L58/100</f>
        <v>2.7291003185800113E-2</v>
      </c>
      <c r="I58" s="9">
        <v>0.3</v>
      </c>
      <c r="J58" s="21">
        <f>(((C58*$G$4*0.000000001*Input!G58*(234/233))-(I58*0.000000000000001))/Input!F58)*1000000000000</f>
        <v>132.41418815089429</v>
      </c>
      <c r="K58" s="9">
        <f>J58*Input!P58/100</f>
        <v>1.1009540208034163</v>
      </c>
      <c r="L58" s="14">
        <f t="shared" si="208"/>
        <v>1.8311919714313987</v>
      </c>
      <c r="M58" s="22">
        <f>L58*Input!P58/100</f>
        <v>1.5225393834027122E-2</v>
      </c>
      <c r="N58" s="9">
        <v>5.0000000000000001E-3</v>
      </c>
      <c r="O58" s="21">
        <f>(((G58*$D$4*0.000000001*Input!G58*(238/236))-(N58*0.000000001))/Input!F58)*1000000</f>
        <v>2.0868878042132781</v>
      </c>
      <c r="P58" s="9">
        <f>O58*Input!N58/100</f>
        <v>3.5205755074852748E-4</v>
      </c>
      <c r="Q58" s="23">
        <f t="shared" si="209"/>
        <v>1.5570252791145587</v>
      </c>
      <c r="R58" s="24">
        <f>Q58*Input!N58/100</f>
        <v>2.6266984986538942E-4</v>
      </c>
      <c r="S58" s="65">
        <f>Input!S58*$G$6/0.000000000155125</f>
        <v>1.1631318114328584</v>
      </c>
      <c r="T58" s="9">
        <f>S58*Input!T58/100</f>
        <v>2.1582591025788469E-3</v>
      </c>
      <c r="U58" s="9">
        <f>S58*1/((U57+U59)/2)</f>
        <v>1.163912605757194</v>
      </c>
      <c r="V58" s="9">
        <f>U58*Input!T58/100</f>
        <v>2.1597079121128786E-3</v>
      </c>
      <c r="W58" s="3">
        <v>3.0000000000000001E-3</v>
      </c>
      <c r="X58" s="21">
        <f>((($L$4*0.000000001*Input!G58/Input!W58*(232/229))-(W58*0.000000001))/Input!F58)*1000000000</f>
        <v>40.270550137968527</v>
      </c>
      <c r="Y58" s="21">
        <f>X58*Input!X58/100</f>
        <v>8.5948451927469721E-2</v>
      </c>
      <c r="Z58" s="21">
        <f t="shared" si="210"/>
        <v>9.8329160850528993E-3</v>
      </c>
      <c r="AA58" s="21">
        <f>Z58*Input!X58/100</f>
        <v>2.0986152723208007E-5</v>
      </c>
      <c r="AB58" s="14">
        <v>0.05</v>
      </c>
      <c r="AC58" s="14">
        <v>0.9</v>
      </c>
      <c r="AD58" s="21">
        <f>(((Input!G58*$L$4*0.000000001*Input!U58*(230/229))-((AB58*0.000000000000001)+(Input!G58*AC58*0.000000000000001)))/Input!F58)*1000000000000</f>
        <v>40.030402147158767</v>
      </c>
      <c r="AE58" s="21">
        <f>AD58*Input!V58/100</f>
        <v>0.10976921658284182</v>
      </c>
      <c r="AF58" s="191">
        <f t="shared" si="211"/>
        <v>1.8249269367034606</v>
      </c>
      <c r="AG58" s="21">
        <f>AF58*Input!V58/100</f>
        <v>5.0042165308869469E-3</v>
      </c>
      <c r="AH58" s="9">
        <f t="shared" si="212"/>
        <v>185.5936652889317</v>
      </c>
      <c r="AI58" s="3">
        <f t="shared" si="213"/>
        <v>0.64490789732672393</v>
      </c>
      <c r="AJ58" s="22">
        <f t="shared" si="214"/>
        <v>163.91260575719403</v>
      </c>
      <c r="AK58" s="3">
        <f t="shared" si="215"/>
        <v>2.1597079121128786</v>
      </c>
      <c r="AL58" s="3">
        <f t="shared" si="216"/>
        <v>1.1720599281093567</v>
      </c>
      <c r="AM58" s="3">
        <f t="shared" si="217"/>
        <v>3.2200361432859928E-3</v>
      </c>
      <c r="AN58" s="9">
        <f>AL58*1/((AN57+AN59)/2)</f>
        <v>1.171397312705114</v>
      </c>
      <c r="AO58" s="21">
        <f t="shared" si="218"/>
        <v>3.2182157196885401E-3</v>
      </c>
      <c r="AP58" s="58">
        <f t="shared" si="219"/>
        <v>351.35090000000002</v>
      </c>
      <c r="AQ58" s="58">
        <f t="shared" si="220"/>
        <v>7.6917999999999997</v>
      </c>
      <c r="AR58" s="58">
        <f t="shared" si="221"/>
        <v>2.1892074276741567</v>
      </c>
      <c r="AS58" s="67">
        <f t="shared" si="222"/>
        <v>6.3151936047208127E-3</v>
      </c>
      <c r="AT58" s="67">
        <f t="shared" si="223"/>
        <v>1.3520403117337711E-5</v>
      </c>
      <c r="AU58" s="58">
        <v>0.75</v>
      </c>
      <c r="AV58" s="58">
        <f t="shared" si="224"/>
        <v>0.375</v>
      </c>
      <c r="AW58" s="58">
        <f t="shared" si="225"/>
        <v>350.99169999999998</v>
      </c>
      <c r="AX58" s="57">
        <f t="shared" si="226"/>
        <v>8.5530605857000008</v>
      </c>
      <c r="AY58" s="47">
        <f t="shared" si="227"/>
        <v>8.0466547334526926</v>
      </c>
      <c r="AZ58" s="9" t="str">
        <f>Input!B58</f>
        <v>LM-AJ15</v>
      </c>
      <c r="BA58" s="48">
        <f>Input!E58</f>
        <v>0</v>
      </c>
      <c r="BB58" s="58">
        <f t="shared" si="228"/>
        <v>442.01385855036591</v>
      </c>
      <c r="BC58" s="22">
        <f t="shared" si="229"/>
        <v>11.617623066128838</v>
      </c>
      <c r="BD58" s="9">
        <f t="shared" si="230"/>
        <v>350933.69999999995</v>
      </c>
      <c r="BE58" s="49">
        <f t="shared" si="231"/>
        <v>4023.3273667263461</v>
      </c>
      <c r="BF58" s="89">
        <f t="shared" si="232"/>
        <v>2.2925484373142422</v>
      </c>
      <c r="BG58" s="85"/>
      <c r="BH58" s="85"/>
      <c r="BI58" s="85"/>
      <c r="BJ58" s="85"/>
      <c r="BK58" s="85"/>
      <c r="BL58" s="85"/>
      <c r="BM58" s="90"/>
      <c r="BN58" s="85"/>
      <c r="BO58" s="85"/>
      <c r="BP58" s="85"/>
      <c r="BQ58" s="85"/>
      <c r="BR58" s="85"/>
      <c r="BS58" s="85"/>
      <c r="BT58" s="85"/>
      <c r="BU58" s="85"/>
      <c r="BV58" s="85"/>
      <c r="BW58" s="85"/>
      <c r="BX58" s="85"/>
      <c r="BY58" s="85"/>
      <c r="BZ58" s="85"/>
      <c r="CA58" s="85"/>
      <c r="CB58" s="85"/>
      <c r="CC58" s="85"/>
      <c r="CD58" s="85"/>
      <c r="CE58" s="85"/>
      <c r="CF58" s="85"/>
      <c r="CG58" s="85"/>
      <c r="CH58" s="85"/>
      <c r="CI58" s="85"/>
      <c r="CJ58" s="85"/>
      <c r="CK58" s="85"/>
      <c r="CL58" s="85"/>
      <c r="CM58" s="85"/>
      <c r="CN58" s="85"/>
      <c r="CO58" s="85"/>
      <c r="CP58" s="85"/>
      <c r="CQ58" s="85"/>
      <c r="CR58" s="85"/>
      <c r="CS58" s="85"/>
      <c r="CT58" s="85"/>
      <c r="CU58" s="85"/>
      <c r="CV58" s="85"/>
      <c r="CW58" s="85"/>
      <c r="CX58" s="85"/>
      <c r="CY58" s="85"/>
      <c r="CZ58" s="85"/>
      <c r="DA58" s="85"/>
      <c r="DB58" s="85"/>
      <c r="DC58" s="85"/>
      <c r="DD58" s="85"/>
      <c r="DE58" s="85"/>
    </row>
    <row r="59" spans="1:109" s="165" customFormat="1" ht="15" customHeight="1" x14ac:dyDescent="0.2">
      <c r="A59" s="148">
        <f>Input!A59</f>
        <v>10368</v>
      </c>
      <c r="B59" s="148" t="str">
        <f>Input!B59</f>
        <v>Hu1-13</v>
      </c>
      <c r="C59" s="148">
        <f>Input!O59</f>
        <v>2.2984615748425443</v>
      </c>
      <c r="D59" s="148">
        <f>C59*Input!P59/100</f>
        <v>1.7411821730192074E-2</v>
      </c>
      <c r="E59" s="149">
        <f>Input!M59</f>
        <v>3.0129671211489972</v>
      </c>
      <c r="F59" s="150">
        <f>E59*Input!N59/100</f>
        <v>2.6348585658874919E-4</v>
      </c>
      <c r="G59" s="151">
        <f t="shared" si="207"/>
        <v>415.42790666402374</v>
      </c>
      <c r="H59" s="150">
        <f>G59*Input!L59/100</f>
        <v>2.1872003273802156E-2</v>
      </c>
      <c r="I59" s="148">
        <v>0</v>
      </c>
      <c r="J59" s="152">
        <f>(((C59*$G$4*0.000000001*Input!G59*(234/233))-(I59*0.000000000000001))/Input!F59)*1000000000000</f>
        <v>752.92736827665215</v>
      </c>
      <c r="K59" s="148">
        <f>J59*Input!P59/100</f>
        <v>5.7037443025837096</v>
      </c>
      <c r="L59" s="153">
        <f t="shared" si="208"/>
        <v>10.412438207059804</v>
      </c>
      <c r="M59" s="154">
        <f>L59*Input!P59/100</f>
        <v>7.8878637703737112E-2</v>
      </c>
      <c r="N59" s="148">
        <v>0</v>
      </c>
      <c r="O59" s="152">
        <f>(((G59*$D$4*0.000000001*Input!G59*(238/236))-(N59*0.000000001))/Input!F59)*1000000</f>
        <v>13.70845650230147</v>
      </c>
      <c r="P59" s="148">
        <f>O59*Input!N59/100</f>
        <v>1.1988130831779801E-3</v>
      </c>
      <c r="Q59" s="155">
        <f t="shared" si="209"/>
        <v>10.227868153061646</v>
      </c>
      <c r="R59" s="156">
        <f>Q59*Input!N59/100</f>
        <v>8.9443345812500422E-4</v>
      </c>
      <c r="S59" s="154">
        <f>Input!S59*$G$6/0.000000000155125</f>
        <v>0.99918493778273088</v>
      </c>
      <c r="T59" s="148">
        <f>S59*Input!T59/100</f>
        <v>1.6153908484808374E-3</v>
      </c>
      <c r="U59" s="154">
        <f>S59</f>
        <v>0.99918493778273088</v>
      </c>
      <c r="V59" s="148">
        <f>U59*Input!T59/100</f>
        <v>1.6153908484808374E-3</v>
      </c>
      <c r="W59" s="157">
        <v>0</v>
      </c>
      <c r="X59" s="152">
        <f>((($L$4*0.000000001*Input!G59/Input!W59*(232/229))-(W59*0.000000001))/Input!F59)*1000000000</f>
        <v>0.78015142702269791</v>
      </c>
      <c r="Y59" s="152">
        <f>X59*Input!X59/100</f>
        <v>4.3768117513071072E-3</v>
      </c>
      <c r="Z59" s="152">
        <f t="shared" si="210"/>
        <v>1.9049065605676466E-4</v>
      </c>
      <c r="AA59" s="152">
        <f>Z59*Input!X59/100</f>
        <v>1.06869219623845E-6</v>
      </c>
      <c r="AB59" s="153">
        <v>0</v>
      </c>
      <c r="AC59" s="153">
        <v>0.9</v>
      </c>
      <c r="AD59" s="152">
        <f>(((Input!G59*$L$4*0.000000001*Input!U59*(230/229))-((AB59*0.000000000000001)+(Input!G59*AC59*0.000000000000001)))/Input!F59)*1000000000000</f>
        <v>224.59167760849567</v>
      </c>
      <c r="AE59" s="152">
        <f>AD59*Input!V59/100</f>
        <v>0.48693710564500842</v>
      </c>
      <c r="AF59" s="152">
        <f t="shared" si="211"/>
        <v>10.238803015778696</v>
      </c>
      <c r="AG59" s="152">
        <f>AF59*Input!V59/100</f>
        <v>2.2198743777423337E-2</v>
      </c>
      <c r="AH59" s="148">
        <f t="shared" si="212"/>
        <v>53749.633854626532</v>
      </c>
      <c r="AI59" s="157">
        <f t="shared" si="213"/>
        <v>323.28109893300683</v>
      </c>
      <c r="AJ59" s="154">
        <f t="shared" si="214"/>
        <v>-0.81506221726912464</v>
      </c>
      <c r="AK59" s="157">
        <f t="shared" si="215"/>
        <v>1.6153908484808375</v>
      </c>
      <c r="AL59" s="157">
        <f t="shared" si="216"/>
        <v>1.0010691243329899</v>
      </c>
      <c r="AM59" s="157">
        <f t="shared" si="217"/>
        <v>2.1721823107920999E-3</v>
      </c>
      <c r="AN59" s="148">
        <f>AF59/Q59</f>
        <v>1.0010691243329899</v>
      </c>
      <c r="AO59" s="152">
        <f t="shared" si="218"/>
        <v>2.1721823107920999E-3</v>
      </c>
      <c r="AP59" s="148" t="str">
        <f t="shared" si="219"/>
        <v>Out of range</v>
      </c>
      <c r="AQ59" s="148" t="e">
        <f t="shared" si="220"/>
        <v>#VALUE!</v>
      </c>
      <c r="AR59" s="148" t="e">
        <f t="shared" si="221"/>
        <v>#VALUE!</v>
      </c>
      <c r="AS59" s="156">
        <f t="shared" si="222"/>
        <v>1.8624668719428352E-5</v>
      </c>
      <c r="AT59" s="156">
        <f t="shared" si="223"/>
        <v>1.0450095826323828E-7</v>
      </c>
      <c r="AU59" s="148">
        <v>0.75</v>
      </c>
      <c r="AV59" s="148">
        <f t="shared" si="224"/>
        <v>0.375</v>
      </c>
      <c r="AW59" s="148" t="str">
        <f t="shared" si="225"/>
        <v>Out of range</v>
      </c>
      <c r="AX59" s="158">
        <f t="shared" si="226"/>
        <v>273.22367991279998</v>
      </c>
      <c r="AY59" s="158" t="e">
        <f t="shared" si="227"/>
        <v>#VALUE!</v>
      </c>
      <c r="AZ59" s="148" t="str">
        <f>Input!B59</f>
        <v>Hu1-13</v>
      </c>
      <c r="BA59" s="159">
        <f>Input!E59</f>
        <v>0</v>
      </c>
      <c r="BB59" s="148" t="e">
        <f t="shared" si="228"/>
        <v>#VALUE!</v>
      </c>
      <c r="BC59" s="154" t="e">
        <f t="shared" si="229"/>
        <v>#VALUE!</v>
      </c>
      <c r="BD59" s="148" t="e">
        <f t="shared" si="230"/>
        <v>#VALUE!</v>
      </c>
      <c r="BE59" s="160" t="e">
        <f t="shared" si="231"/>
        <v>#VALUE!</v>
      </c>
      <c r="BF59" s="161" t="e">
        <f t="shared" si="232"/>
        <v>#VALUE!</v>
      </c>
      <c r="BG59" s="162"/>
      <c r="BH59" s="162"/>
      <c r="BI59" s="162"/>
      <c r="BJ59" s="162"/>
      <c r="BK59" s="162"/>
      <c r="BL59" s="162"/>
      <c r="BM59" s="166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2"/>
      <c r="DC59" s="162"/>
      <c r="DD59" s="162"/>
      <c r="DE59" s="162"/>
    </row>
    <row r="60" spans="1:109" ht="15" customHeight="1" x14ac:dyDescent="0.2">
      <c r="A60" s="9" t="str">
        <f>Input!A60</f>
        <v>9368c</v>
      </c>
      <c r="B60" s="9" t="str">
        <f>Input!B60</f>
        <v>LM-AJ15</v>
      </c>
      <c r="C60" s="9">
        <f>Input!O60</f>
        <v>2.3336256165899556</v>
      </c>
      <c r="D60" s="9">
        <f>C60*Input!P60/100</f>
        <v>2.2013237658975327E-2</v>
      </c>
      <c r="E60" s="11">
        <f>Input!M60</f>
        <v>2.6129927804078283</v>
      </c>
      <c r="F60" s="12">
        <f>E60*Input!N60/100</f>
        <v>3.0409026602162196E-4</v>
      </c>
      <c r="G60" s="13">
        <f t="shared" si="207"/>
        <v>360.27944456263134</v>
      </c>
      <c r="H60" s="12">
        <f>G60*Input!L60/100</f>
        <v>2.4021079842640472E-2</v>
      </c>
      <c r="I60" s="9">
        <v>0.3</v>
      </c>
      <c r="J60" s="21">
        <f>(((C60*$G$4*0.000000001*Input!G60*(234/233))-(I60*0.000000000000001))/Input!F60)*1000000000000</f>
        <v>129.26757522876579</v>
      </c>
      <c r="K60" s="9">
        <f>J60*Input!P60/100</f>
        <v>1.2193891920283533</v>
      </c>
      <c r="L60" s="14">
        <f t="shared" si="208"/>
        <v>1.7876766019633035</v>
      </c>
      <c r="M60" s="22">
        <f>L60*Input!P60/100</f>
        <v>1.6863266162595581E-2</v>
      </c>
      <c r="N60" s="9">
        <v>5.0000000000000001E-3</v>
      </c>
      <c r="O60" s="21">
        <f>(((G60*$D$4*0.000000001*Input!G60*(238/236))-(N60*0.000000001))/Input!F60)*1000000</f>
        <v>2.0103636494201806</v>
      </c>
      <c r="P60" s="9">
        <f>O60*Input!N60/100</f>
        <v>2.3395855569756548E-4</v>
      </c>
      <c r="Q60" s="23">
        <f t="shared" si="209"/>
        <v>1.4999306699864721</v>
      </c>
      <c r="R60" s="24">
        <f>Q60*Input!N60/100</f>
        <v>1.7455628651947018E-4</v>
      </c>
      <c r="S60" s="65">
        <f>Input!S60*$G$6/0.000000000155125</f>
        <v>1.1649389698354899</v>
      </c>
      <c r="T60" s="9">
        <f>S60*Input!T60/100</f>
        <v>2.3049208988182961E-3</v>
      </c>
      <c r="U60" s="9">
        <f>S60*1/((U59+U61)/2)</f>
        <v>1.1657051947215302</v>
      </c>
      <c r="V60" s="9">
        <f>U60*Input!T60/100</f>
        <v>2.3064369333907152E-3</v>
      </c>
      <c r="W60" s="3">
        <v>3.0000000000000001E-3</v>
      </c>
      <c r="X60" s="21">
        <f>((($L$4*0.000000001*Input!G60/Input!W60*(232/229))-(W60*0.000000001))/Input!F60)*1000000000</f>
        <v>27.87956343171172</v>
      </c>
      <c r="Y60" s="21">
        <f>X60*Input!X60/100</f>
        <v>6.7145886442887714E-2</v>
      </c>
      <c r="Z60" s="21">
        <f t="shared" si="210"/>
        <v>6.8073916738838908E-3</v>
      </c>
      <c r="AA60" s="21">
        <f>Z60*Input!X60/100</f>
        <v>1.6395104228459693E-5</v>
      </c>
      <c r="AB60" s="14">
        <v>0.05</v>
      </c>
      <c r="AC60" s="14">
        <v>0.9</v>
      </c>
      <c r="AD60" s="21">
        <f>(((Input!G60*$L$4*0.000000001*Input!U60*(230/229))-((AB60*0.000000000000001)+(Input!G60*AC60*0.000000000000001)))/Input!F60)*1000000000000</f>
        <v>39.606514190068076</v>
      </c>
      <c r="AE60" s="21">
        <f>AD60*Input!V60/100</f>
        <v>0.10044145304155223</v>
      </c>
      <c r="AF60" s="191">
        <f t="shared" si="211"/>
        <v>1.8056025105286937</v>
      </c>
      <c r="AG60" s="21">
        <f>AF60*Input!V60/100</f>
        <v>4.5789775616874332E-3</v>
      </c>
      <c r="AH60" s="9">
        <f t="shared" si="212"/>
        <v>265.24146061049618</v>
      </c>
      <c r="AI60" s="3">
        <f t="shared" si="213"/>
        <v>0.92765257429986814</v>
      </c>
      <c r="AJ60" s="22">
        <f t="shared" si="214"/>
        <v>165.70519472153023</v>
      </c>
      <c r="AK60" s="3">
        <f t="shared" si="215"/>
        <v>2.3064369333907151</v>
      </c>
      <c r="AL60" s="3">
        <f t="shared" si="216"/>
        <v>1.2037906462336545</v>
      </c>
      <c r="AM60" s="3">
        <f t="shared" si="217"/>
        <v>3.0560055418104928E-3</v>
      </c>
      <c r="AN60" s="9">
        <f>AL60*1/((AN59+AN61)/2)</f>
        <v>1.2015100262598581</v>
      </c>
      <c r="AO60" s="21">
        <f t="shared" si="218"/>
        <v>3.0502158413335109E-3</v>
      </c>
      <c r="AP60" s="58">
        <f t="shared" si="219"/>
        <v>419.91230000000002</v>
      </c>
      <c r="AQ60" s="58">
        <f t="shared" si="220"/>
        <v>14.1553</v>
      </c>
      <c r="AR60" s="58">
        <f t="shared" si="221"/>
        <v>3.371013423517244</v>
      </c>
      <c r="AS60" s="67">
        <f t="shared" si="222"/>
        <v>4.5384708840877875E-3</v>
      </c>
      <c r="AT60" s="67">
        <f t="shared" si="223"/>
        <v>1.0943327963827357E-5</v>
      </c>
      <c r="AU60" s="58">
        <v>0.75</v>
      </c>
      <c r="AV60" s="58">
        <f t="shared" si="224"/>
        <v>0.375</v>
      </c>
      <c r="AW60" s="58">
        <f t="shared" si="225"/>
        <v>419.67110000000002</v>
      </c>
      <c r="AX60" s="57">
        <f t="shared" si="226"/>
        <v>15.8398946739</v>
      </c>
      <c r="AY60" s="47">
        <f t="shared" si="227"/>
        <v>14.401848997863015</v>
      </c>
      <c r="AZ60" s="9" t="str">
        <f>Input!B60</f>
        <v>LM-AJ15</v>
      </c>
      <c r="BA60" s="48">
        <f>Input!E60</f>
        <v>0</v>
      </c>
      <c r="BB60" s="58">
        <f t="shared" si="228"/>
        <v>542.57520581185145</v>
      </c>
      <c r="BC60" s="22">
        <f t="shared" si="229"/>
        <v>23.340494816041858</v>
      </c>
      <c r="BD60" s="9">
        <f t="shared" si="230"/>
        <v>419613.10000000003</v>
      </c>
      <c r="BE60" s="49">
        <f t="shared" si="231"/>
        <v>7200.9244989315075</v>
      </c>
      <c r="BF60" s="89">
        <f t="shared" si="232"/>
        <v>3.4316990133137626</v>
      </c>
      <c r="BG60" s="85"/>
      <c r="BH60" s="85"/>
      <c r="BI60" s="85"/>
      <c r="BJ60" s="85"/>
      <c r="BK60" s="85"/>
      <c r="BL60" s="85"/>
      <c r="BM60" s="90"/>
      <c r="BN60" s="85"/>
      <c r="BO60" s="85"/>
      <c r="BP60" s="85"/>
      <c r="BQ60" s="85"/>
      <c r="BR60" s="85"/>
      <c r="BS60" s="85"/>
      <c r="BT60" s="85"/>
      <c r="BU60" s="85"/>
      <c r="BV60" s="85"/>
      <c r="BW60" s="85"/>
      <c r="BX60" s="85"/>
      <c r="BY60" s="85"/>
      <c r="BZ60" s="85"/>
      <c r="CA60" s="85"/>
      <c r="CB60" s="85"/>
      <c r="CC60" s="85"/>
      <c r="CD60" s="85"/>
      <c r="CE60" s="85"/>
      <c r="CF60" s="85"/>
      <c r="CG60" s="85"/>
      <c r="CH60" s="85"/>
      <c r="CI60" s="85"/>
      <c r="CJ60" s="85"/>
      <c r="CK60" s="85"/>
      <c r="CL60" s="85"/>
      <c r="CM60" s="85"/>
      <c r="CN60" s="85"/>
      <c r="CO60" s="85"/>
      <c r="CP60" s="85"/>
      <c r="CQ60" s="85"/>
      <c r="CR60" s="85"/>
      <c r="CS60" s="85"/>
      <c r="CT60" s="85"/>
      <c r="CU60" s="85"/>
      <c r="CV60" s="85"/>
      <c r="CW60" s="85"/>
      <c r="CX60" s="85"/>
      <c r="CY60" s="85"/>
      <c r="CZ60" s="85"/>
      <c r="DA60" s="85"/>
      <c r="DB60" s="85"/>
      <c r="DC60" s="85"/>
      <c r="DD60" s="85"/>
      <c r="DE60" s="85"/>
    </row>
    <row r="61" spans="1:109" s="165" customFormat="1" ht="15" customHeight="1" x14ac:dyDescent="0.2">
      <c r="A61" s="148">
        <f>Input!A61</f>
        <v>10368</v>
      </c>
      <c r="B61" s="148" t="str">
        <f>Input!B61</f>
        <v>Hu1-13</v>
      </c>
      <c r="C61" s="148">
        <f>Input!O61</f>
        <v>2.2840168742437288</v>
      </c>
      <c r="D61" s="148">
        <f>C61*Input!P61/100</f>
        <v>1.3641844623789803E-2</v>
      </c>
      <c r="E61" s="149">
        <f>Input!M61</f>
        <v>3.0131897341778702</v>
      </c>
      <c r="F61" s="150">
        <f>E61*Input!N61/100</f>
        <v>2.9828267628610299E-4</v>
      </c>
      <c r="G61" s="151">
        <f t="shared" si="207"/>
        <v>415.45860054844474</v>
      </c>
      <c r="H61" s="150">
        <f>G61*Input!L61/100</f>
        <v>2.7449703401901587E-2</v>
      </c>
      <c r="I61" s="148">
        <v>0</v>
      </c>
      <c r="J61" s="152">
        <f>(((C61*$G$4*0.000000001*Input!G61*(234/233))-(I61*0.000000000000001))/Input!F61)*1000000000000</f>
        <v>748.19559006184522</v>
      </c>
      <c r="K61" s="148">
        <f>J61*Input!P61/100</f>
        <v>4.4687795886832191</v>
      </c>
      <c r="L61" s="153">
        <f t="shared" si="208"/>
        <v>10.347001153836516</v>
      </c>
      <c r="M61" s="154">
        <f>L61*Input!P61/100</f>
        <v>6.1799973395358164E-2</v>
      </c>
      <c r="N61" s="148">
        <v>0</v>
      </c>
      <c r="O61" s="152">
        <f>(((G61*$D$4*0.000000001*Input!G61*(238/236))-(N61*0.000000001))/Input!F61)*1000000</f>
        <v>13.709469351396878</v>
      </c>
      <c r="P61" s="148">
        <f>O61*Input!N61/100</f>
        <v>1.3571323313009709E-3</v>
      </c>
      <c r="Q61" s="155">
        <f t="shared" si="209"/>
        <v>10.228623838941017</v>
      </c>
      <c r="R61" s="156">
        <f>Q61*Input!N61/100</f>
        <v>1.0125553193003995E-3</v>
      </c>
      <c r="S61" s="154">
        <f>Input!S61*$G$6/0.000000000155125</f>
        <v>0.99950045044491032</v>
      </c>
      <c r="T61" s="148">
        <f>S61*Input!T61/100</f>
        <v>1.5522872055084057E-3</v>
      </c>
      <c r="U61" s="154">
        <f>S61</f>
        <v>0.99950045044491032</v>
      </c>
      <c r="V61" s="148">
        <f>U61*Input!T61/100</f>
        <v>1.5522872055084057E-3</v>
      </c>
      <c r="W61" s="157">
        <v>0</v>
      </c>
      <c r="X61" s="152">
        <f>((($L$4*0.000000001*Input!G61/Input!W61*(232/229))-(W61*0.000000001))/Input!F61)*1000000000</f>
        <v>0.77817004851395166</v>
      </c>
      <c r="Y61" s="152">
        <f>X61*Input!X61/100</f>
        <v>2.5430046113318473E-3</v>
      </c>
      <c r="Z61" s="152">
        <f t="shared" si="210"/>
        <v>1.9000686011798353E-4</v>
      </c>
      <c r="AA61" s="152">
        <f>Z61*Input!X61/100</f>
        <v>6.2092896326124072E-7</v>
      </c>
      <c r="AB61" s="153">
        <v>0</v>
      </c>
      <c r="AC61" s="153">
        <v>0.9</v>
      </c>
      <c r="AD61" s="152">
        <f>(((Input!G61*$L$4*0.000000001*Input!U61*(230/229))-((AB61*0.000000000000001)+(Input!G61*AC61*0.000000000000001)))/Input!F61)*1000000000000</f>
        <v>224.98027605990268</v>
      </c>
      <c r="AE61" s="152">
        <f>AD61*Input!V61/100</f>
        <v>0.43378180335840538</v>
      </c>
      <c r="AF61" s="152">
        <f t="shared" si="211"/>
        <v>10.256518645487509</v>
      </c>
      <c r="AG61" s="152">
        <f>AF61*Input!V61/100</f>
        <v>1.9775472019751977E-2</v>
      </c>
      <c r="AH61" s="148">
        <f t="shared" si="212"/>
        <v>53979.728095705541</v>
      </c>
      <c r="AI61" s="157">
        <f t="shared" si="213"/>
        <v>204.81650975893615</v>
      </c>
      <c r="AJ61" s="154">
        <f t="shared" si="214"/>
        <v>-0.49954955508968446</v>
      </c>
      <c r="AK61" s="157">
        <f t="shared" si="215"/>
        <v>1.5522872055084058</v>
      </c>
      <c r="AL61" s="157">
        <f t="shared" si="216"/>
        <v>1.0027271319178142</v>
      </c>
      <c r="AM61" s="157">
        <f t="shared" si="217"/>
        <v>1.9358927931577184E-3</v>
      </c>
      <c r="AN61" s="148">
        <f>AF61/Q61</f>
        <v>1.0027271319178142</v>
      </c>
      <c r="AO61" s="152">
        <f t="shared" si="218"/>
        <v>1.9358927931577184E-3</v>
      </c>
      <c r="AP61" s="148" t="str">
        <f t="shared" si="219"/>
        <v>Out of range</v>
      </c>
      <c r="AQ61" s="148" t="e">
        <f t="shared" si="220"/>
        <v>#VALUE!</v>
      </c>
      <c r="AR61" s="148" t="e">
        <f t="shared" si="221"/>
        <v>#VALUE!</v>
      </c>
      <c r="AS61" s="156">
        <f t="shared" si="222"/>
        <v>1.8575994494451485E-5</v>
      </c>
      <c r="AT61" s="156">
        <f t="shared" si="223"/>
        <v>6.07328798898835E-8</v>
      </c>
      <c r="AU61" s="148">
        <v>0.75</v>
      </c>
      <c r="AV61" s="148">
        <f t="shared" si="224"/>
        <v>0.375</v>
      </c>
      <c r="AW61" s="148" t="str">
        <f t="shared" si="225"/>
        <v>Out of range</v>
      </c>
      <c r="AX61" s="158">
        <f t="shared" si="226"/>
        <v>242.14654165979999</v>
      </c>
      <c r="AY61" s="158" t="e">
        <f t="shared" si="227"/>
        <v>#VALUE!</v>
      </c>
      <c r="AZ61" s="148" t="str">
        <f>Input!B61</f>
        <v>Hu1-13</v>
      </c>
      <c r="BA61" s="159">
        <f>Input!E61</f>
        <v>0</v>
      </c>
      <c r="BB61" s="148" t="e">
        <f t="shared" si="228"/>
        <v>#VALUE!</v>
      </c>
      <c r="BC61" s="154" t="e">
        <f t="shared" si="229"/>
        <v>#VALUE!</v>
      </c>
      <c r="BD61" s="148" t="e">
        <f t="shared" si="230"/>
        <v>#VALUE!</v>
      </c>
      <c r="BE61" s="160" t="e">
        <f t="shared" si="231"/>
        <v>#VALUE!</v>
      </c>
      <c r="BF61" s="161" t="e">
        <f t="shared" si="232"/>
        <v>#VALUE!</v>
      </c>
      <c r="BG61" s="162"/>
      <c r="BH61" s="162"/>
      <c r="BI61" s="162"/>
      <c r="BJ61" s="162"/>
      <c r="BK61" s="162"/>
      <c r="BL61" s="162"/>
      <c r="BM61" s="166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2"/>
      <c r="DC61" s="162"/>
      <c r="DD61" s="162"/>
      <c r="DE61" s="162"/>
    </row>
    <row r="62" spans="1:109" ht="15" customHeight="1" x14ac:dyDescent="0.2">
      <c r="A62" s="9" t="str">
        <f>Input!A62</f>
        <v>9368d</v>
      </c>
      <c r="B62" s="9" t="str">
        <f>Input!B62</f>
        <v>LM-AJ15</v>
      </c>
      <c r="C62" s="9">
        <f>Input!O62</f>
        <v>1.9557199171399213</v>
      </c>
      <c r="D62" s="9">
        <f>C62*Input!P62/100</f>
        <v>2.2343585562872165E-2</v>
      </c>
      <c r="E62" s="11">
        <f>Input!M62</f>
        <v>2.2131809309262991</v>
      </c>
      <c r="F62" s="12">
        <f>E62*Input!N62/100</f>
        <v>2.3038200039162668E-4</v>
      </c>
      <c r="G62" s="13">
        <f t="shared" si="207"/>
        <v>305.1533867561181</v>
      </c>
      <c r="H62" s="12">
        <f>G62*Input!L62/100</f>
        <v>1.9880280577078718E-2</v>
      </c>
      <c r="I62" s="9">
        <v>0.3</v>
      </c>
      <c r="J62" s="21">
        <f>(((C62*$G$4*0.000000001*Input!G62*(234/233))-(I62*0.000000000000001))/Input!F62)*1000000000000</f>
        <v>130.31187496610102</v>
      </c>
      <c r="K62" s="9">
        <f>J62*Input!P62/100</f>
        <v>1.4887788903952066</v>
      </c>
      <c r="L62" s="14">
        <f t="shared" si="208"/>
        <v>1.8021185082384605</v>
      </c>
      <c r="M62" s="22">
        <f>L62*Input!P62/100</f>
        <v>2.058872987403379E-2</v>
      </c>
      <c r="N62" s="9">
        <v>5.0000000000000001E-3</v>
      </c>
      <c r="O62" s="21">
        <f>(((G62*$D$4*0.000000001*Input!G62*(238/236))-(N62*0.000000001))/Input!F62)*1000000</f>
        <v>2.0481998585136734</v>
      </c>
      <c r="P62" s="9">
        <f>O62*Input!N62/100</f>
        <v>2.1320822622881188E-4</v>
      </c>
      <c r="Q62" s="23">
        <f t="shared" si="209"/>
        <v>1.5281602345588912</v>
      </c>
      <c r="R62" s="24">
        <f>Q62*Input!N62/100</f>
        <v>1.5907448272169247E-4</v>
      </c>
      <c r="S62" s="65">
        <f>Input!S62*$G$6/0.000000000155125</f>
        <v>1.1648525681398278</v>
      </c>
      <c r="T62" s="9">
        <f>S62*Input!T62/100</f>
        <v>1.9694828730107182E-3</v>
      </c>
      <c r="U62" s="9">
        <f>S62*1/((U61+U63)/2)</f>
        <v>1.1643626953771358</v>
      </c>
      <c r="V62" s="9">
        <f>U62*Input!T62/100</f>
        <v>1.9686546171073837E-3</v>
      </c>
      <c r="W62" s="3">
        <v>3.0000000000000001E-3</v>
      </c>
      <c r="X62" s="21">
        <f>((($L$4*0.000000001*Input!G62/Input!W62*(232/229))-(W62*0.000000001))/Input!F62)*1000000000</f>
        <v>30.564876335506092</v>
      </c>
      <c r="Y62" s="21">
        <f>X62*Input!X62/100</f>
        <v>6.3725391826827807E-2</v>
      </c>
      <c r="Z62" s="21">
        <f t="shared" si="210"/>
        <v>7.4630682503065374E-3</v>
      </c>
      <c r="AA62" s="21">
        <f>Z62*Input!X62/100</f>
        <v>1.5559917313608446E-5</v>
      </c>
      <c r="AB62" s="14">
        <v>0.05</v>
      </c>
      <c r="AC62" s="14">
        <v>0.9</v>
      </c>
      <c r="AD62" s="21">
        <f>(((Input!G62*$L$4*0.000000001*Input!U62*(230/229))-((AB62*0.000000000000001)+(Input!G62*AC62*0.000000000000001)))/Input!F62)*1000000000000</f>
        <v>38.712366531987563</v>
      </c>
      <c r="AE62" s="21">
        <f>AD62*Input!V62/100</f>
        <v>9.816030956375954E-2</v>
      </c>
      <c r="AF62" s="191">
        <f t="shared" si="211"/>
        <v>1.7648396388337546</v>
      </c>
      <c r="AG62" s="21">
        <f>AF62*Input!V62/100</f>
        <v>4.4749835982042354E-3</v>
      </c>
      <c r="AH62" s="9">
        <f t="shared" si="212"/>
        <v>236.4764168894296</v>
      </c>
      <c r="AI62" s="3">
        <f t="shared" si="213"/>
        <v>0.77628871649928555</v>
      </c>
      <c r="AJ62" s="22">
        <f t="shared" si="214"/>
        <v>164.36269537713576</v>
      </c>
      <c r="AK62" s="3">
        <f t="shared" si="215"/>
        <v>1.9686546171073838</v>
      </c>
      <c r="AL62" s="3">
        <f t="shared" si="216"/>
        <v>1.1548786566502836</v>
      </c>
      <c r="AM62" s="3">
        <f t="shared" si="217"/>
        <v>2.9308137148900651E-3</v>
      </c>
      <c r="AN62" s="9">
        <f>AL62*1/((AN61+AN63)/2)</f>
        <v>1.1542256576897378</v>
      </c>
      <c r="AO62" s="21">
        <f t="shared" si="218"/>
        <v>2.9291565552409925E-3</v>
      </c>
      <c r="AP62" s="58">
        <f t="shared" si="219"/>
        <v>321.77550000000002</v>
      </c>
      <c r="AQ62" s="58">
        <f t="shared" si="220"/>
        <v>5.4264000000000001</v>
      </c>
      <c r="AR62" s="58">
        <f t="shared" si="221"/>
        <v>1.6863931529902059</v>
      </c>
      <c r="AS62" s="67">
        <f t="shared" si="222"/>
        <v>4.8836948387554254E-3</v>
      </c>
      <c r="AT62" s="67">
        <f t="shared" si="223"/>
        <v>1.019480719089076E-5</v>
      </c>
      <c r="AU62" s="58">
        <v>0.75</v>
      </c>
      <c r="AV62" s="58">
        <f t="shared" si="224"/>
        <v>0.375</v>
      </c>
      <c r="AW62" s="58">
        <f t="shared" si="225"/>
        <v>321.49110000000002</v>
      </c>
      <c r="AX62" s="57">
        <f t="shared" si="226"/>
        <v>5.3587529378000003</v>
      </c>
      <c r="AY62" s="47">
        <f t="shared" si="227"/>
        <v>5.6678784625979208</v>
      </c>
      <c r="AZ62" s="9" t="str">
        <f>Input!B62</f>
        <v>LM-AJ15</v>
      </c>
      <c r="BA62" s="48">
        <f>Input!E62</f>
        <v>0</v>
      </c>
      <c r="BB62" s="58">
        <f t="shared" si="228"/>
        <v>407.77103943880525</v>
      </c>
      <c r="BC62" s="22">
        <f t="shared" si="229"/>
        <v>8.1561642429622232</v>
      </c>
      <c r="BD62" s="9">
        <f t="shared" si="230"/>
        <v>321433.10000000003</v>
      </c>
      <c r="BE62" s="49">
        <f t="shared" si="231"/>
        <v>2833.9392312989603</v>
      </c>
      <c r="BF62" s="89">
        <f t="shared" si="232"/>
        <v>1.7629970044576413</v>
      </c>
      <c r="BG62" s="85"/>
      <c r="BH62" s="85"/>
      <c r="BI62" s="85"/>
      <c r="BJ62" s="85"/>
      <c r="BK62" s="85"/>
      <c r="BL62" s="85"/>
      <c r="BM62" s="90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85"/>
      <c r="CA62" s="85"/>
      <c r="CB62" s="85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  <c r="DB62" s="85"/>
      <c r="DC62" s="85"/>
      <c r="DD62" s="85"/>
      <c r="DE62" s="85"/>
    </row>
    <row r="63" spans="1:109" s="165" customFormat="1" ht="15" customHeight="1" x14ac:dyDescent="0.2">
      <c r="A63" s="148">
        <f>Input!A63</f>
        <v>10368</v>
      </c>
      <c r="B63" s="148" t="str">
        <f>Input!B63</f>
        <v>Hu1-13</v>
      </c>
      <c r="C63" s="148">
        <f>Input!O63</f>
        <v>2.2976809197213783</v>
      </c>
      <c r="D63" s="148">
        <f>C63*Input!P63/100</f>
        <v>2.1048450636330748E-2</v>
      </c>
      <c r="E63" s="149">
        <f>Input!M63</f>
        <v>3.0134390936823534</v>
      </c>
      <c r="F63" s="150">
        <f>E63*Input!N63/100</f>
        <v>2.6764607552534733E-4</v>
      </c>
      <c r="G63" s="151">
        <f t="shared" si="207"/>
        <v>415.4929822369229</v>
      </c>
      <c r="H63" s="150">
        <f>G63*Input!L63/100</f>
        <v>2.0598141117301526E-2</v>
      </c>
      <c r="I63" s="148">
        <v>0</v>
      </c>
      <c r="J63" s="152">
        <f>(((C63*$G$4*0.000000001*Input!G63*(234/233))-(I63*0.000000000000001))/Input!F63)*1000000000000</f>
        <v>752.67164218040352</v>
      </c>
      <c r="K63" s="148">
        <f>J63*Input!P63/100</f>
        <v>6.8950269682011935</v>
      </c>
      <c r="L63" s="153">
        <f t="shared" si="208"/>
        <v>10.408901701033709</v>
      </c>
      <c r="M63" s="154">
        <f>L63*Input!P63/100</f>
        <v>9.5353211036454388E-2</v>
      </c>
      <c r="N63" s="148">
        <v>0</v>
      </c>
      <c r="O63" s="152">
        <f>(((G63*$D$4*0.000000001*Input!G63*(238/236))-(N63*0.000000001))/Input!F63)*1000000</f>
        <v>13.710603892128059</v>
      </c>
      <c r="P63" s="148">
        <f>O63*Input!N63/100</f>
        <v>1.2177413283394004E-3</v>
      </c>
      <c r="Q63" s="155">
        <f t="shared" si="209"/>
        <v>10.229470318850034</v>
      </c>
      <c r="R63" s="156">
        <f>Q63*Input!N63/100</f>
        <v>9.0855580631550494E-4</v>
      </c>
      <c r="S63" s="154">
        <f>Input!S63*$G$6/0.000000000155125</f>
        <v>1.0013409931441657</v>
      </c>
      <c r="T63" s="148">
        <f>S63*Input!T63/100</f>
        <v>1.4821256501713544E-3</v>
      </c>
      <c r="U63" s="154">
        <f>S63</f>
        <v>1.0013409931441657</v>
      </c>
      <c r="V63" s="148">
        <f>U63*Input!T63/100</f>
        <v>1.4821256501713544E-3</v>
      </c>
      <c r="W63" s="157">
        <v>0</v>
      </c>
      <c r="X63" s="152">
        <f>((($L$4*0.000000001*Input!G63/Input!W63*(232/229))-(W63*0.000000001))/Input!F63)*1000000000</f>
        <v>0.77167729177701294</v>
      </c>
      <c r="Y63" s="152">
        <f>X63*Input!X63/100</f>
        <v>2.9181737531446162E-3</v>
      </c>
      <c r="Z63" s="152">
        <f t="shared" si="210"/>
        <v>1.884215146996505E-4</v>
      </c>
      <c r="AA63" s="152">
        <f>Z63*Input!X63/100</f>
        <v>7.1253453300159895E-7</v>
      </c>
      <c r="AB63" s="153">
        <v>0</v>
      </c>
      <c r="AC63" s="153">
        <v>0.9</v>
      </c>
      <c r="AD63" s="152">
        <f>(((Input!G63*$L$4*0.000000001*Input!U63*(230/229))-((AB63*0.000000000000001)+(Input!G63*AC63*0.000000000000001)))/Input!F63)*1000000000000</f>
        <v>224.02892104755281</v>
      </c>
      <c r="AE63" s="152">
        <f>AD63*Input!V63/100</f>
        <v>0.46638353450812331</v>
      </c>
      <c r="AF63" s="152">
        <f t="shared" si="211"/>
        <v>10.21314777496708</v>
      </c>
      <c r="AG63" s="152">
        <f>AF63*Input!V63/100</f>
        <v>2.1261736812685301E-2</v>
      </c>
      <c r="AH63" s="148">
        <f t="shared" si="212"/>
        <v>54203.723981558804</v>
      </c>
      <c r="AI63" s="157">
        <f t="shared" si="213"/>
        <v>233.98424490528251</v>
      </c>
      <c r="AJ63" s="154">
        <f t="shared" si="214"/>
        <v>1.3409931441656919</v>
      </c>
      <c r="AK63" s="157">
        <f t="shared" si="215"/>
        <v>1.4821256501713544</v>
      </c>
      <c r="AL63" s="157">
        <f t="shared" si="216"/>
        <v>0.9984043607954094</v>
      </c>
      <c r="AM63" s="157">
        <f t="shared" si="217"/>
        <v>2.0803695244708911E-3</v>
      </c>
      <c r="AN63" s="148">
        <f>AF63/Q63</f>
        <v>0.9984043607954094</v>
      </c>
      <c r="AO63" s="152">
        <f t="shared" si="218"/>
        <v>2.0803695244708911E-3</v>
      </c>
      <c r="AP63" s="148">
        <f t="shared" si="219"/>
        <v>617.62599999999998</v>
      </c>
      <c r="AQ63" s="148" t="e">
        <f t="shared" si="220"/>
        <v>#VALUE!</v>
      </c>
      <c r="AR63" s="148" t="e">
        <f t="shared" si="221"/>
        <v>#VALUE!</v>
      </c>
      <c r="AS63" s="156">
        <f t="shared" si="222"/>
        <v>1.8419479095847485E-5</v>
      </c>
      <c r="AT63" s="156">
        <f t="shared" si="223"/>
        <v>6.9674285235265619E-8</v>
      </c>
      <c r="AU63" s="148">
        <v>0.75</v>
      </c>
      <c r="AV63" s="148">
        <f t="shared" si="224"/>
        <v>0.375</v>
      </c>
      <c r="AW63" s="148">
        <f t="shared" si="225"/>
        <v>617.62450000000001</v>
      </c>
      <c r="AX63" s="158">
        <f t="shared" si="226"/>
        <v>229.64948991489999</v>
      </c>
      <c r="AY63" s="158">
        <f t="shared" si="227"/>
        <v>91.634975333946286</v>
      </c>
      <c r="AZ63" s="148" t="str">
        <f>Input!B63</f>
        <v>Hu1-13</v>
      </c>
      <c r="BA63" s="159">
        <f>Input!E63</f>
        <v>0</v>
      </c>
      <c r="BB63" s="148">
        <f t="shared" si="228"/>
        <v>7.6829425334646766</v>
      </c>
      <c r="BC63" s="154">
        <f t="shared" si="229"/>
        <v>8.7215467405465308</v>
      </c>
      <c r="BD63" s="148">
        <f t="shared" si="230"/>
        <v>617566.5</v>
      </c>
      <c r="BE63" s="160">
        <f t="shared" si="231"/>
        <v>45817.487666973146</v>
      </c>
      <c r="BF63" s="161">
        <f t="shared" si="232"/>
        <v>14.836680755693191</v>
      </c>
      <c r="BG63" s="162"/>
      <c r="BH63" s="162"/>
      <c r="BI63" s="162"/>
      <c r="BJ63" s="162"/>
      <c r="BK63" s="162"/>
      <c r="BL63" s="162"/>
      <c r="BM63" s="166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2"/>
      <c r="DC63" s="162"/>
      <c r="DD63" s="162"/>
      <c r="DE63" s="162"/>
    </row>
    <row r="64" spans="1:109" s="76" customFormat="1" ht="15" customHeight="1" x14ac:dyDescent="0.2">
      <c r="A64" s="58"/>
      <c r="B64" s="58"/>
      <c r="C64" s="58"/>
      <c r="D64" s="58"/>
      <c r="E64" s="60"/>
      <c r="F64" s="61"/>
      <c r="G64" s="59"/>
      <c r="H64" s="61"/>
      <c r="I64" s="58"/>
      <c r="J64" s="63"/>
      <c r="K64" s="58"/>
      <c r="L64" s="64"/>
      <c r="M64" s="65"/>
      <c r="N64" s="58"/>
      <c r="O64" s="63"/>
      <c r="P64" s="58"/>
      <c r="Q64" s="66"/>
      <c r="R64" s="67"/>
      <c r="S64" s="65"/>
      <c r="T64" s="58"/>
      <c r="U64" s="58"/>
      <c r="V64" s="58"/>
      <c r="W64" s="68"/>
      <c r="X64" s="63"/>
      <c r="Y64" s="63"/>
      <c r="Z64" s="63"/>
      <c r="AA64" s="63"/>
      <c r="AB64" s="64"/>
      <c r="AC64" s="64"/>
      <c r="AD64" s="63"/>
      <c r="AE64" s="63"/>
      <c r="AF64" s="63"/>
      <c r="AG64" s="63"/>
      <c r="AH64" s="58"/>
      <c r="AI64" s="68"/>
      <c r="AJ64" s="65"/>
      <c r="AK64" s="68"/>
      <c r="AL64" s="68"/>
      <c r="AM64" s="68"/>
      <c r="AN64" s="58"/>
      <c r="AO64" s="63"/>
      <c r="AP64" s="58"/>
      <c r="AQ64" s="58"/>
      <c r="AR64" s="58"/>
      <c r="AS64" s="67"/>
      <c r="AT64" s="67"/>
      <c r="AU64" s="58"/>
      <c r="AV64" s="58"/>
      <c r="AW64" s="58"/>
      <c r="AX64" s="57"/>
      <c r="AY64" s="57"/>
      <c r="AZ64" s="58"/>
      <c r="BA64" s="69"/>
      <c r="BB64" s="58"/>
      <c r="BC64" s="65"/>
      <c r="BD64" s="58"/>
      <c r="BE64" s="62"/>
      <c r="BF64" s="74"/>
      <c r="BG64" s="75"/>
      <c r="BH64" s="75"/>
      <c r="BI64" s="75"/>
      <c r="BJ64" s="75"/>
      <c r="BK64" s="75"/>
      <c r="BL64" s="75"/>
      <c r="BM64" s="103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</row>
    <row r="65" spans="1:109" s="165" customFormat="1" ht="15" customHeight="1" x14ac:dyDescent="0.2">
      <c r="A65" s="148">
        <f>Input!A65</f>
        <v>10368</v>
      </c>
      <c r="B65" s="148" t="str">
        <f>Input!B65</f>
        <v>Hu1-13</v>
      </c>
      <c r="C65" s="148">
        <f>Input!O65</f>
        <v>2.2838022181719091</v>
      </c>
      <c r="D65" s="148">
        <f>C65*Input!P65/100</f>
        <v>2.4224165459656648E-2</v>
      </c>
      <c r="E65" s="149">
        <f>Input!M65</f>
        <v>3.0135631639885774</v>
      </c>
      <c r="F65" s="150">
        <f>E65*Input!N65/100</f>
        <v>3.9795737822675731E-4</v>
      </c>
      <c r="G65" s="151">
        <f t="shared" ref="G65:G67" si="233">E65*137.88</f>
        <v>415.51008905074502</v>
      </c>
      <c r="H65" s="150">
        <f>G65*Input!L65/100</f>
        <v>2.7675624454137498E-2</v>
      </c>
      <c r="I65" s="148">
        <v>0</v>
      </c>
      <c r="J65" s="152">
        <f>(((C65*$G$4*0.000000001*Input!G65*(234/233))-(I65*0.000000000000001))/Input!F65)*1000000000000</f>
        <v>748.12527327560497</v>
      </c>
      <c r="K65" s="148">
        <f>J65*Input!P65/100</f>
        <v>7.9353239348745328</v>
      </c>
      <c r="L65" s="153">
        <f t="shared" ref="L65:L67" si="234">(J65/234)*602200000000*0.0000028263/(365.2425*24*60)</f>
        <v>10.34602872379546</v>
      </c>
      <c r="M65" s="154">
        <f>L65*Input!P65/100</f>
        <v>0.10973976190293561</v>
      </c>
      <c r="N65" s="148">
        <v>0</v>
      </c>
      <c r="O65" s="152">
        <f>(((G65*$D$4*0.000000001*Input!G65*(238/236))-(N65*0.000000001))/Input!F65)*1000000</f>
        <v>13.71116838962428</v>
      </c>
      <c r="P65" s="148">
        <f>O65*Input!N65/100</f>
        <v>1.8106342319165508E-3</v>
      </c>
      <c r="Q65" s="155">
        <f t="shared" ref="Q65:Q67" si="235">(O65/238.05)*602200000000000000*0.00000000015512/(365.2425*24*60)</f>
        <v>10.229891489968978</v>
      </c>
      <c r="R65" s="156">
        <f>Q65*Input!N65/100</f>
        <v>1.3509127153996834E-3</v>
      </c>
      <c r="S65" s="154">
        <f>Input!S65*$G$6/0.000000000155125</f>
        <v>1.0000464647616707</v>
      </c>
      <c r="T65" s="148">
        <f>S65*Input!T65/100</f>
        <v>1.5842657886030358E-3</v>
      </c>
      <c r="U65" s="154">
        <f>S65</f>
        <v>1.0000464647616707</v>
      </c>
      <c r="V65" s="148">
        <f>U65*Input!T65/100</f>
        <v>1.5842657886030358E-3</v>
      </c>
      <c r="W65" s="157">
        <v>0</v>
      </c>
      <c r="X65" s="152">
        <f>((($L$4*0.000000001*Input!G65/Input!W65*(232/229))-(W65*0.000000001))/Input!F65)*1000000000</f>
        <v>0.85255165155040868</v>
      </c>
      <c r="Y65" s="152">
        <f>X65*Input!X65/100</f>
        <v>5.318661536316608E-3</v>
      </c>
      <c r="Z65" s="152">
        <f t="shared" ref="Z65:Z67" si="236">(X65/232)*6.022E+23*0.000000001*0.000000000049475/(365.2425*24*60)</f>
        <v>2.0816871930350332E-4</v>
      </c>
      <c r="AA65" s="152">
        <f>Z65*Input!X65/100</f>
        <v>1.2986649646509629E-6</v>
      </c>
      <c r="AB65" s="153">
        <v>0</v>
      </c>
      <c r="AC65" s="153">
        <v>0.9</v>
      </c>
      <c r="AD65" s="152">
        <f>(((Input!G65*$L$4*0.000000001*Input!U65*(230/229))-((AB65*0.000000000000001)+(Input!G65*AC65*0.000000000000001)))/Input!F65)*1000000000000</f>
        <v>224.54224705481343</v>
      </c>
      <c r="AE65" s="152">
        <f>AD65*Input!V65/100</f>
        <v>0.62717334273739089</v>
      </c>
      <c r="AF65" s="152">
        <f t="shared" ref="AF65:AF67" si="237">(AD65/230)*602200000000*$D$6/(365.2425*24*60)</f>
        <v>10.236549549811023</v>
      </c>
      <c r="AG65" s="152">
        <f>AF65*Input!V65/100</f>
        <v>2.859190679464739E-2</v>
      </c>
      <c r="AH65" s="148">
        <f t="shared" ref="AH65:AH67" si="238">AF65/Z65</f>
        <v>49174.292775882735</v>
      </c>
      <c r="AI65" s="157">
        <f t="shared" ref="AI65:AI67" si="239">AH65*SQRT((AG65/AF65)^2+(AA65/Z65)^2)</f>
        <v>336.11865971049059</v>
      </c>
      <c r="AJ65" s="154">
        <f t="shared" ref="AJ65:AJ67" si="240">(U65-1)*1000</f>
        <v>4.6464761670694799E-2</v>
      </c>
      <c r="AK65" s="157">
        <f t="shared" ref="AK65:AK67" si="241">V65*1000</f>
        <v>1.5842657886030358</v>
      </c>
      <c r="AL65" s="157">
        <f t="shared" ref="AL65:AL67" si="242">AF65/Q65</f>
        <v>1.0006508436427282</v>
      </c>
      <c r="AM65" s="157">
        <f t="shared" ref="AM65:AM67" si="243">AL65*SQRT((R65/Q65)^2+(AG65/AF65)^2)</f>
        <v>2.7980594473710658E-3</v>
      </c>
      <c r="AN65" s="148">
        <f>AF65/Q65</f>
        <v>1.0006508436427282</v>
      </c>
      <c r="AO65" s="152">
        <f t="shared" ref="AO65:AO67" si="244">AN65*SQRT((R65/Q65)^2+(AG65/AF65)^2)</f>
        <v>2.7980594473710658E-3</v>
      </c>
      <c r="AP65" s="148" t="str">
        <f t="shared" ref="AP65:AP67" si="245">ThU_Alter_Kombi(AN65,U65)</f>
        <v>Out of range</v>
      </c>
      <c r="AQ65" s="148" t="e">
        <f t="shared" ref="AQ65:AQ67" si="246">Montealter(AN65,AO65,U65,V65)</f>
        <v>#VALUE!</v>
      </c>
      <c r="AR65" s="148" t="e">
        <f t="shared" ref="AR65:AR67" si="247">(AQ65/AP65)*100</f>
        <v>#VALUE!</v>
      </c>
      <c r="AS65" s="156">
        <f t="shared" ref="AS65:AS67" si="248">Z65/Q65</f>
        <v>2.034906426012683E-5</v>
      </c>
      <c r="AT65" s="156">
        <f t="shared" ref="AT65:AT67" si="249">AS65*SQRT((Y65/X65)^2+(P65/O65)^2)</f>
        <v>1.2697650625031009E-7</v>
      </c>
      <c r="AU65" s="148">
        <v>0.75</v>
      </c>
      <c r="AV65" s="148">
        <f t="shared" ref="AV65:AV67" si="250">AU65/2</f>
        <v>0.375</v>
      </c>
      <c r="AW65" s="148" t="str">
        <f t="shared" ref="AW65:AW67" si="251">marincorr_age(AN65,U65,AS65,AU65)</f>
        <v>Out of range</v>
      </c>
      <c r="AX65" s="158">
        <f t="shared" ref="AX65:AX67" si="252">marincorr_age_error(AN65, AO65, U65, V65, AS65, AT65, AU65, AV65)</f>
        <v>336.49856029329999</v>
      </c>
      <c r="AY65" s="158" t="e">
        <f t="shared" ref="AY65:AY67" si="253">SQRT(((AU65*EXP(-0.0000091577*AW65*1000))/(0.0000091577*(EXP(-0.0000091577*AW65*1000)+(AJ65/1000)*EXP(-(0.0000091577-0.0000028263)*AW65*1000)-AS65*AU65*EXP(-0.0000091577*AW65*1000))))^2*AT65^2+((AS65*EXP(-0.0000091577*AW65*1000))/(0.0000091577*(EXP(-0.0000091577*AW65*1000)+(AJ65/1000)*EXP(-(0.0000091577-0.0000028263)*AW65*1000)-AS65*AU65*EXP(-0.0000091577*AW65*1000))))^2*AV65^2+((0.0000091577/(0.0000091577-0.0000028263))*(EXP(-(0.0000091577-0.0000028263)*AW65*1000)-1)/(0.0000091577*(EXP(-0.0000091577*AW65*1000)+(AJ65/1000)*EXP(-(0.0000091577-0.0000028263)*AW65*1000)-AS65*AU65*EXP(-0.0000091577*AW65*1000))))^2*T65^2+(1/(0.0000091577*(EXP(-0.0000091577*AW65*1000)+(AJ65/1000)*EXP(-(0.0000091577-0.0000028263)*AW65*1000)-AS65*AU65*EXP(-0.0000091577*AW65*1000))))^2*AO65^2)/1000</f>
        <v>#VALUE!</v>
      </c>
      <c r="AZ65" s="148" t="str">
        <f>Input!B65</f>
        <v>Hu1-13</v>
      </c>
      <c r="BA65" s="159">
        <f>Input!E65</f>
        <v>0</v>
      </c>
      <c r="BB65" s="148" t="e">
        <f t="shared" ref="BB65:BB67" si="254">((U65-1)*EXP(0.0000028263*AW65*1000))*1000</f>
        <v>#VALUE!</v>
      </c>
      <c r="BC65" s="154" t="e">
        <f t="shared" ref="BC65:BC67" si="255">SQRT((EXP(0.0000028263*AW65*1000)*V65)^2+((U65-1)*0.0000028263*EXP(0.0000028263*AW65*1000)*AY65*1000)^2)*1000</f>
        <v>#VALUE!</v>
      </c>
      <c r="BD65" s="148" t="e">
        <f t="shared" ref="BD65:BD67" si="256">AW65*1000-58</f>
        <v>#VALUE!</v>
      </c>
      <c r="BE65" s="160" t="e">
        <f t="shared" ref="BE65:BE67" si="257">AY65/2*1000</f>
        <v>#VALUE!</v>
      </c>
      <c r="BF65" s="161" t="e">
        <f t="shared" ref="BF65:BF67" si="258">AY65/AW65*100</f>
        <v>#VALUE!</v>
      </c>
      <c r="BG65" s="162"/>
      <c r="BH65" s="162"/>
      <c r="BI65" s="162"/>
      <c r="BJ65" s="162"/>
      <c r="BK65" s="162"/>
      <c r="BL65" s="162"/>
      <c r="BM65" s="166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2"/>
      <c r="DC65" s="162"/>
      <c r="DD65" s="162"/>
      <c r="DE65" s="162"/>
    </row>
    <row r="66" spans="1:109" ht="15" customHeight="1" x14ac:dyDescent="0.2">
      <c r="A66" s="9">
        <f>Input!A66</f>
        <v>10649</v>
      </c>
      <c r="B66" s="9" t="str">
        <f>Input!B66</f>
        <v>B1 H2O</v>
      </c>
      <c r="C66" s="9">
        <f>Input!O66</f>
        <v>0.71354351959806939</v>
      </c>
      <c r="D66" s="9">
        <f>C66*Input!P66/100</f>
        <v>1.8756388956619185E-3</v>
      </c>
      <c r="E66" s="11">
        <f>Input!M66</f>
        <v>0.57377885888550006</v>
      </c>
      <c r="F66" s="12">
        <f>E66*Input!N66/100</f>
        <v>3.8967079922997658E-5</v>
      </c>
      <c r="G66" s="13">
        <f t="shared" si="233"/>
        <v>79.112629063132744</v>
      </c>
      <c r="H66" s="12">
        <f>G66*Input!L66/100</f>
        <v>6.2638627105961707E-3</v>
      </c>
      <c r="I66" s="9">
        <v>0.3</v>
      </c>
      <c r="J66" s="21">
        <f>(((C66*$G$4*0.000000001*Input!G66*(234/233))-(I66*0.000000000000001))/Input!F66)*1000000000000</f>
        <v>7.3909756949011224E-2</v>
      </c>
      <c r="K66" s="9">
        <f>J66*Input!P66/100</f>
        <v>1.9428109301668345E-4</v>
      </c>
      <c r="L66" s="14">
        <f t="shared" si="234"/>
        <v>1.022118214259967E-3</v>
      </c>
      <c r="M66" s="22">
        <f>L66*Input!P66/100</f>
        <v>2.6867662952224559E-6</v>
      </c>
      <c r="N66" s="9">
        <v>5.0000000000000001E-3</v>
      </c>
      <c r="O66" s="21">
        <f>(((G66*$D$4*0.000000001*Input!G66*(238/236))-(N66*0.000000001))/Input!F66)*1000000</f>
        <v>8.2543172628416796E-4</v>
      </c>
      <c r="P66" s="9">
        <f>O66*Input!N66/100</f>
        <v>5.6057597018421509E-8</v>
      </c>
      <c r="Q66" s="23">
        <f t="shared" si="235"/>
        <v>6.1585393398382732E-4</v>
      </c>
      <c r="R66" s="24">
        <f>Q66*Input!N66/100</f>
        <v>4.1824527158518454E-8</v>
      </c>
      <c r="S66" s="65">
        <f>Input!S66*$G$6/0.000000000155125</f>
        <v>1.6634806978189152</v>
      </c>
      <c r="T66" s="9">
        <f>S66*Input!T66/100</f>
        <v>8.9763925523609028E-4</v>
      </c>
      <c r="U66" s="9">
        <f>S66*1/((U65+U67)/2)</f>
        <v>1.6634034081759921</v>
      </c>
      <c r="V66" s="9">
        <f>U66*Input!T66/100</f>
        <v>8.9759754857991921E-4</v>
      </c>
      <c r="W66" s="3">
        <v>3.0000000000000001E-3</v>
      </c>
      <c r="X66" s="21">
        <f>((($L$4*0.000000001*Input!G66/Input!W66*(232/229))-(W66*0.000000001))/Input!F66)*1000000000</f>
        <v>1.8808156828876457E-2</v>
      </c>
      <c r="Y66" s="21">
        <f>X66*Input!X66/100</f>
        <v>2.6540160881299886E-5</v>
      </c>
      <c r="Z66" s="21">
        <f t="shared" si="236"/>
        <v>4.5924137410402451E-6</v>
      </c>
      <c r="AA66" s="21">
        <f>Z66*Input!X66/100</f>
        <v>6.4803478953116181E-9</v>
      </c>
      <c r="AB66" s="14">
        <v>0.05</v>
      </c>
      <c r="AC66" s="14">
        <v>0.9</v>
      </c>
      <c r="AD66" s="21">
        <f>(((Input!G66*$L$4*0.000000001*Input!U66*(230/229))-((AB66*0.000000000000001)+(Input!G66*AC66*0.000000000000001)))/Input!F66)*1000000000000</f>
        <v>1.1158296672168846E-3</v>
      </c>
      <c r="AE66" s="21">
        <f>AD66*Input!V66/100</f>
        <v>6.6494731814864744E-6</v>
      </c>
      <c r="AF66" s="191">
        <f t="shared" si="237"/>
        <v>5.0869027220639151E-5</v>
      </c>
      <c r="AG66" s="21">
        <f>AF66*Input!V66/100</f>
        <v>3.0313966567640933E-7</v>
      </c>
      <c r="AH66" s="9">
        <f t="shared" si="238"/>
        <v>11.076751810501424</v>
      </c>
      <c r="AI66" s="3">
        <f t="shared" si="239"/>
        <v>6.7834129446422739E-2</v>
      </c>
      <c r="AJ66" s="22">
        <f t="shared" si="240"/>
        <v>663.40340817599213</v>
      </c>
      <c r="AK66" s="3">
        <f t="shared" si="241"/>
        <v>0.89759754857991925</v>
      </c>
      <c r="AL66" s="3">
        <f t="shared" si="242"/>
        <v>8.2599175573302416E-2</v>
      </c>
      <c r="AM66" s="3">
        <f t="shared" si="243"/>
        <v>4.9225852681898511E-4</v>
      </c>
      <c r="AN66" s="9">
        <f>AL66*1/((AN65+AN67)/2)</f>
        <v>8.2545451391028438E-2</v>
      </c>
      <c r="AO66" s="21">
        <f t="shared" si="244"/>
        <v>4.9193835187005634E-4</v>
      </c>
      <c r="AP66" s="58">
        <f t="shared" si="245"/>
        <v>5.5403000000000002</v>
      </c>
      <c r="AQ66" s="58">
        <f t="shared" si="246"/>
        <v>3.4599999999999999E-2</v>
      </c>
      <c r="AR66" s="58">
        <f t="shared" si="247"/>
        <v>0.62451491796473113</v>
      </c>
      <c r="AS66" s="67">
        <f t="shared" si="248"/>
        <v>7.4569853136000992E-3</v>
      </c>
      <c r="AT66" s="67">
        <f t="shared" si="249"/>
        <v>1.0534719943992564E-5</v>
      </c>
      <c r="AU66" s="58">
        <v>0.75</v>
      </c>
      <c r="AV66" s="58">
        <f t="shared" si="250"/>
        <v>0.375</v>
      </c>
      <c r="AW66" s="58">
        <f t="shared" si="251"/>
        <v>5.1746999999999996</v>
      </c>
      <c r="AX66" s="57">
        <f t="shared" si="252"/>
        <v>0.1968423929</v>
      </c>
      <c r="AY66" s="47">
        <f t="shared" si="253"/>
        <v>0.18622549324381682</v>
      </c>
      <c r="AZ66" s="9" t="str">
        <f>Input!B66</f>
        <v>B1 H2O</v>
      </c>
      <c r="BA66" s="48">
        <f>Input!E66</f>
        <v>0</v>
      </c>
      <c r="BB66" s="58">
        <f t="shared" si="254"/>
        <v>673.1771494422162</v>
      </c>
      <c r="BC66" s="22">
        <f t="shared" si="255"/>
        <v>0.97730932321595032</v>
      </c>
      <c r="BD66" s="9">
        <f t="shared" si="256"/>
        <v>5116.7</v>
      </c>
      <c r="BE66" s="49">
        <f t="shared" si="257"/>
        <v>93.112746621908414</v>
      </c>
      <c r="BF66" s="89">
        <f t="shared" si="258"/>
        <v>3.5987688802020759</v>
      </c>
      <c r="BG66" s="85"/>
      <c r="BH66" s="85"/>
      <c r="BI66" s="85"/>
      <c r="BJ66" s="85"/>
      <c r="BK66" s="85"/>
      <c r="BL66" s="85"/>
      <c r="BM66" s="90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</row>
    <row r="67" spans="1:109" s="165" customFormat="1" ht="15" customHeight="1" x14ac:dyDescent="0.2">
      <c r="A67" s="148">
        <f>Input!A67</f>
        <v>10368</v>
      </c>
      <c r="B67" s="148" t="str">
        <f>Input!B67</f>
        <v>Hu1-13</v>
      </c>
      <c r="C67" s="148">
        <f>Input!O67</f>
        <v>2.2838022181719091</v>
      </c>
      <c r="D67" s="148">
        <f>C67*Input!P67/100</f>
        <v>2.4224165459656648E-2</v>
      </c>
      <c r="E67" s="149">
        <f>Input!M67</f>
        <v>3.0135631639885774</v>
      </c>
      <c r="F67" s="150">
        <f>E67*Input!N67/100</f>
        <v>3.9795737822675731E-4</v>
      </c>
      <c r="G67" s="151">
        <f t="shared" si="233"/>
        <v>415.51008905074502</v>
      </c>
      <c r="H67" s="150">
        <f>G67*Input!L67/100</f>
        <v>2.7675624454137498E-2</v>
      </c>
      <c r="I67" s="148">
        <v>0</v>
      </c>
      <c r="J67" s="152">
        <f>(((C67*$G$4*0.000000001*Input!G67*(234/233))-(I67*0.000000000000001))/Input!F67)*1000000000000</f>
        <v>748.12527327560497</v>
      </c>
      <c r="K67" s="148">
        <f>J67*Input!P67/100</f>
        <v>7.9353239348745328</v>
      </c>
      <c r="L67" s="153">
        <f t="shared" si="234"/>
        <v>10.34602872379546</v>
      </c>
      <c r="M67" s="154">
        <f>L67*Input!P67/100</f>
        <v>0.10973976190293561</v>
      </c>
      <c r="N67" s="148">
        <v>0</v>
      </c>
      <c r="O67" s="152">
        <f>(((G67*$D$4*0.000000001*Input!G67*(238/236))-(N67*0.000000001))/Input!F67)*1000000</f>
        <v>13.71116838962428</v>
      </c>
      <c r="P67" s="148">
        <f>O67*Input!N67/100</f>
        <v>1.8106342319165508E-3</v>
      </c>
      <c r="Q67" s="155">
        <f t="shared" si="235"/>
        <v>10.229891489968978</v>
      </c>
      <c r="R67" s="156">
        <f>Q67*Input!N67/100</f>
        <v>1.3509127153996834E-3</v>
      </c>
      <c r="S67" s="154">
        <f>Input!S67*$G$6/0.000000000155125</f>
        <v>1.0000464647616707</v>
      </c>
      <c r="T67" s="148">
        <f>S67*Input!T67/100</f>
        <v>1.5842657886030358E-3</v>
      </c>
      <c r="U67" s="154">
        <f>S67</f>
        <v>1.0000464647616707</v>
      </c>
      <c r="V67" s="148">
        <f>U67*Input!T67/100</f>
        <v>1.5842657886030358E-3</v>
      </c>
      <c r="W67" s="157">
        <v>0</v>
      </c>
      <c r="X67" s="152">
        <f>((($L$4*0.000000001*Input!G67/Input!W67*(232/229))-(W67*0.000000001))/Input!F67)*1000000000</f>
        <v>0.85255165155040868</v>
      </c>
      <c r="Y67" s="152">
        <f>X67*Input!X67/100</f>
        <v>5.318661536316608E-3</v>
      </c>
      <c r="Z67" s="152">
        <f t="shared" si="236"/>
        <v>2.0816871930350332E-4</v>
      </c>
      <c r="AA67" s="152">
        <f>Z67*Input!X67/100</f>
        <v>1.2986649646509629E-6</v>
      </c>
      <c r="AB67" s="153">
        <v>0</v>
      </c>
      <c r="AC67" s="153">
        <v>0.9</v>
      </c>
      <c r="AD67" s="152">
        <f>(((Input!G67*$L$4*0.000000001*Input!U67*(230/229))-((AB67*0.000000000000001)+(Input!G67*AC67*0.000000000000001)))/Input!F67)*1000000000000</f>
        <v>224.54224705481343</v>
      </c>
      <c r="AE67" s="152">
        <f>AD67*Input!V67/100</f>
        <v>0.62717334273739089</v>
      </c>
      <c r="AF67" s="152">
        <f t="shared" si="237"/>
        <v>10.236549549811023</v>
      </c>
      <c r="AG67" s="152">
        <f>AF67*Input!V67/100</f>
        <v>2.859190679464739E-2</v>
      </c>
      <c r="AH67" s="148">
        <f t="shared" si="238"/>
        <v>49174.292775882735</v>
      </c>
      <c r="AI67" s="157">
        <f t="shared" si="239"/>
        <v>336.11865971049059</v>
      </c>
      <c r="AJ67" s="154">
        <f t="shared" si="240"/>
        <v>4.6464761670694799E-2</v>
      </c>
      <c r="AK67" s="157">
        <f t="shared" si="241"/>
        <v>1.5842657886030358</v>
      </c>
      <c r="AL67" s="157">
        <f t="shared" si="242"/>
        <v>1.0006508436427282</v>
      </c>
      <c r="AM67" s="157">
        <f t="shared" si="243"/>
        <v>2.7980594473710658E-3</v>
      </c>
      <c r="AN67" s="148">
        <f>AF67/Q67</f>
        <v>1.0006508436427282</v>
      </c>
      <c r="AO67" s="152">
        <f t="shared" si="244"/>
        <v>2.7980594473710658E-3</v>
      </c>
      <c r="AP67" s="148" t="str">
        <f t="shared" si="245"/>
        <v>Out of range</v>
      </c>
      <c r="AQ67" s="148" t="e">
        <f t="shared" si="246"/>
        <v>#VALUE!</v>
      </c>
      <c r="AR67" s="148" t="e">
        <f t="shared" si="247"/>
        <v>#VALUE!</v>
      </c>
      <c r="AS67" s="156">
        <f t="shared" si="248"/>
        <v>2.034906426012683E-5</v>
      </c>
      <c r="AT67" s="156">
        <f t="shared" si="249"/>
        <v>1.2697650625031009E-7</v>
      </c>
      <c r="AU67" s="148">
        <v>0.75</v>
      </c>
      <c r="AV67" s="148">
        <f t="shared" si="250"/>
        <v>0.375</v>
      </c>
      <c r="AW67" s="148" t="str">
        <f t="shared" si="251"/>
        <v>Out of range</v>
      </c>
      <c r="AX67" s="158">
        <f t="shared" si="252"/>
        <v>349.93665148489998</v>
      </c>
      <c r="AY67" s="158" t="e">
        <f t="shared" si="253"/>
        <v>#VALUE!</v>
      </c>
      <c r="AZ67" s="148" t="str">
        <f>Input!B67</f>
        <v>Hu1-13</v>
      </c>
      <c r="BA67" s="159">
        <f>Input!E67</f>
        <v>0</v>
      </c>
      <c r="BB67" s="148" t="e">
        <f t="shared" si="254"/>
        <v>#VALUE!</v>
      </c>
      <c r="BC67" s="154" t="e">
        <f t="shared" si="255"/>
        <v>#VALUE!</v>
      </c>
      <c r="BD67" s="148" t="e">
        <f t="shared" si="256"/>
        <v>#VALUE!</v>
      </c>
      <c r="BE67" s="160" t="e">
        <f t="shared" si="257"/>
        <v>#VALUE!</v>
      </c>
      <c r="BF67" s="161" t="e">
        <f t="shared" si="258"/>
        <v>#VALUE!</v>
      </c>
      <c r="BG67" s="162"/>
      <c r="BH67" s="162"/>
      <c r="BI67" s="162"/>
      <c r="BJ67" s="162"/>
      <c r="BK67" s="162"/>
      <c r="BL67" s="162"/>
      <c r="BM67" s="166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</row>
    <row r="68" spans="1:109" s="76" customFormat="1" ht="15" customHeight="1" x14ac:dyDescent="0.2">
      <c r="A68" s="58"/>
      <c r="B68" s="58"/>
      <c r="C68" s="58"/>
      <c r="D68" s="58"/>
      <c r="E68" s="60"/>
      <c r="F68" s="61"/>
      <c r="G68" s="59"/>
      <c r="H68" s="61"/>
      <c r="I68" s="58"/>
      <c r="J68" s="63"/>
      <c r="K68" s="58"/>
      <c r="L68" s="64"/>
      <c r="M68" s="65"/>
      <c r="N68" s="58"/>
      <c r="O68" s="63"/>
      <c r="P68" s="58"/>
      <c r="Q68" s="66"/>
      <c r="R68" s="67"/>
      <c r="S68" s="65"/>
      <c r="T68" s="58"/>
      <c r="U68" s="58"/>
      <c r="V68" s="58"/>
      <c r="W68" s="68"/>
      <c r="X68" s="63"/>
      <c r="Y68" s="63"/>
      <c r="Z68" s="63"/>
      <c r="AA68" s="63"/>
      <c r="AB68" s="64"/>
      <c r="AC68" s="64"/>
      <c r="AD68" s="63"/>
      <c r="AE68" s="63"/>
      <c r="AF68" s="63"/>
      <c r="AG68" s="63"/>
      <c r="AH68" s="58"/>
      <c r="AI68" s="68"/>
      <c r="AJ68" s="65"/>
      <c r="AK68" s="68"/>
      <c r="AL68" s="68"/>
      <c r="AM68" s="68"/>
      <c r="AN68" s="58"/>
      <c r="AO68" s="63"/>
      <c r="AP68" s="58"/>
      <c r="AQ68" s="58"/>
      <c r="AR68" s="58"/>
      <c r="AS68" s="67"/>
      <c r="AT68" s="67"/>
      <c r="AU68" s="58"/>
      <c r="AV68" s="58"/>
      <c r="AW68" s="58"/>
      <c r="AX68" s="57"/>
      <c r="AY68" s="57"/>
      <c r="AZ68" s="58"/>
      <c r="BA68" s="69"/>
      <c r="BB68" s="58"/>
      <c r="BC68" s="65"/>
      <c r="BD68" s="58"/>
      <c r="BE68" s="62"/>
      <c r="BF68" s="74"/>
      <c r="BG68" s="75"/>
      <c r="BH68" s="75"/>
      <c r="BI68" s="75"/>
      <c r="BJ68" s="75"/>
      <c r="BK68" s="75"/>
      <c r="BL68" s="75"/>
      <c r="BM68" s="103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</row>
    <row r="69" spans="1:109" s="165" customFormat="1" ht="15" customHeight="1" x14ac:dyDescent="0.2">
      <c r="A69" s="148">
        <f>Input!A69</f>
        <v>10368</v>
      </c>
      <c r="B69" s="148" t="str">
        <f>Input!B69</f>
        <v>Hu1-13</v>
      </c>
      <c r="C69" s="148">
        <f>Input!O69</f>
        <v>2.404930389869969</v>
      </c>
      <c r="D69" s="148">
        <f>C69*Input!P69/100</f>
        <v>0.29530935665781066</v>
      </c>
      <c r="E69" s="149">
        <f>Input!M69</f>
        <v>3.0115566088562402</v>
      </c>
      <c r="F69" s="150">
        <f>E69*Input!N69/100</f>
        <v>2.5817337125874917E-3</v>
      </c>
      <c r="G69" s="151">
        <f t="shared" ref="G69:G73" si="259">E69*137.88</f>
        <v>415.23342522909837</v>
      </c>
      <c r="H69" s="150">
        <f>G69*Input!L69/100</f>
        <v>0.15628668394156608</v>
      </c>
      <c r="I69" s="148">
        <v>0</v>
      </c>
      <c r="J69" s="152">
        <f>(((C69*$G$4*0.000000001*Input!G69*(234/233))-(I69*0.000000000000001))/Input!F69)*1000000000000</f>
        <v>787.80429881991074</v>
      </c>
      <c r="K69" s="148">
        <f>J69*Input!P69/100</f>
        <v>96.737095442227869</v>
      </c>
      <c r="L69" s="153">
        <f t="shared" ref="L69:L73" si="260">(J69/234)*602200000000*0.0000028263/(365.2425*24*60)</f>
        <v>10.894760804742509</v>
      </c>
      <c r="M69" s="154">
        <f>L69*Input!P69/100</f>
        <v>1.3378037126318645</v>
      </c>
      <c r="N69" s="148">
        <v>0</v>
      </c>
      <c r="O69" s="152">
        <f>(((G69*$D$4*0.000000001*Input!G69*(238/236))-(N69*0.000000001))/Input!F69)*1000000</f>
        <v>13.702038925994216</v>
      </c>
      <c r="P69" s="148">
        <f>O69*Input!N69/100</f>
        <v>1.1746422339329845E-2</v>
      </c>
      <c r="Q69" s="155">
        <f t="shared" ref="Q69:Q73" si="261">(O69/238.05)*602200000000000000*0.00000000015512/(365.2425*24*60)</f>
        <v>10.223080004642325</v>
      </c>
      <c r="R69" s="156">
        <f>Q69*Input!N69/100</f>
        <v>8.7639960732759023E-3</v>
      </c>
      <c r="S69" s="154">
        <f>Input!S69*$G$6/0.000000000155125</f>
        <v>1.022307166926425</v>
      </c>
      <c r="T69" s="148">
        <f>S69*Input!T69/100</f>
        <v>2.4248569047698415E-3</v>
      </c>
      <c r="U69" s="154">
        <f>S69</f>
        <v>1.022307166926425</v>
      </c>
      <c r="V69" s="148">
        <f>U69*Input!T69/100</f>
        <v>2.4248569047698415E-3</v>
      </c>
      <c r="W69" s="157">
        <v>0</v>
      </c>
      <c r="X69" s="152">
        <f>((($L$4*0.000000001*Input!G69/Input!W69*(232/229))-(W69*0.000000001))/Input!F69)*1000000000</f>
        <v>0.76961940969113563</v>
      </c>
      <c r="Y69" s="152">
        <f>X69*Input!X69/100</f>
        <v>3.8918215776251451E-2</v>
      </c>
      <c r="Z69" s="152">
        <f t="shared" ref="Z69:Z73" si="262">(X69/232)*6.022E+23*0.000000001*0.000000000049475/(365.2425*24*60)</f>
        <v>1.8791903877632589E-4</v>
      </c>
      <c r="AA69" s="152">
        <f>Z69*Input!X69/100</f>
        <v>9.5027147281769635E-6</v>
      </c>
      <c r="AB69" s="153">
        <v>0</v>
      </c>
      <c r="AC69" s="153">
        <v>0.9</v>
      </c>
      <c r="AD69" s="152">
        <f>(((Input!G69*$L$4*0.000000001*Input!U69*(230/229))-((AB69*0.000000000000001)+(Input!G69*AC69*0.000000000000001)))/Input!F69)*1000000000000</f>
        <v>225.05322059479417</v>
      </c>
      <c r="AE69" s="152">
        <f>AD69*Input!V69/100</f>
        <v>1.5685638403344553</v>
      </c>
      <c r="AF69" s="152">
        <f t="shared" ref="AF69:AF73" si="263">(AD69/230)*602200000000*$D$6/(365.2425*24*60)</f>
        <v>10.259844079144642</v>
      </c>
      <c r="AG69" s="152">
        <f>AF69*Input!V69/100</f>
        <v>7.1508509798184627E-2</v>
      </c>
      <c r="AH69" s="148">
        <f t="shared" ref="AH69:AH73" si="264">AF69/Z69</f>
        <v>54597.15069826752</v>
      </c>
      <c r="AI69" s="157">
        <f t="shared" ref="AI69:AI73" si="265">AH69*SQRT((AG69/AF69)^2+(AA69/Z69)^2)</f>
        <v>2786.9764248493143</v>
      </c>
      <c r="AJ69" s="154">
        <f t="shared" ref="AJ69:AJ73" si="266">(U69-1)*1000</f>
        <v>22.307166926424983</v>
      </c>
      <c r="AK69" s="157">
        <f t="shared" ref="AK69:AK73" si="267">V69*1000</f>
        <v>2.4248569047698414</v>
      </c>
      <c r="AL69" s="157">
        <f t="shared" ref="AL69:AL73" si="268">AF69/Q69</f>
        <v>1.0035961837807805</v>
      </c>
      <c r="AM69" s="157">
        <f t="shared" ref="AM69:AM73" si="269">AL69*SQRT((R69/Q69)^2+(AG69/AF69)^2)</f>
        <v>7.0475239544750632E-3</v>
      </c>
      <c r="AN69" s="148">
        <f>AF69/Q69</f>
        <v>1.0035961837807805</v>
      </c>
      <c r="AO69" s="152">
        <f t="shared" ref="AO69:AO73" si="270">AN69*SQRT((R69/Q69)^2+(AG69/AF69)^2)</f>
        <v>7.0475239544750632E-3</v>
      </c>
      <c r="AP69" s="148">
        <f t="shared" ref="AP69:AP73" si="271">ThU_Alter_Kombi(AN69,U69)</f>
        <v>398.21570000000003</v>
      </c>
      <c r="AQ69" s="148">
        <f t="shared" ref="AQ69:AQ73" si="272">Montealter(AN69,AO69,U69,V69)</f>
        <v>44.345799999999997</v>
      </c>
      <c r="AR69" s="148">
        <f t="shared" ref="AR69:AR73" si="273">(AQ69/AP69)*100</f>
        <v>11.136125471697875</v>
      </c>
      <c r="AS69" s="156">
        <f t="shared" ref="AS69:AS73" si="274">Z69/Q69</f>
        <v>1.8381841743485466E-5</v>
      </c>
      <c r="AT69" s="156">
        <f t="shared" ref="AT69:AT73" si="275">AS69*SQRT((Y69/X69)^2+(P69/O69)^2)</f>
        <v>9.2966896147174486E-7</v>
      </c>
      <c r="AU69" s="148">
        <v>0.75</v>
      </c>
      <c r="AV69" s="148">
        <f t="shared" ref="AV69:AV73" si="276">AU69/2</f>
        <v>0.375</v>
      </c>
      <c r="AW69" s="148">
        <f t="shared" ref="AW69:AW73" si="277">marincorr_age(AN69,U69,AS69,AU69)</f>
        <v>398.21420000000001</v>
      </c>
      <c r="AX69" s="158">
        <f t="shared" ref="AX69:AX73" si="278">marincorr_age_error(AN69, AO69, U69, V69, AS69, AT69, AU69, AV69)</f>
        <v>34.456041531399997</v>
      </c>
      <c r="AY69" s="158">
        <f t="shared" ref="AY69:AY73" si="279">SQRT(((AU69*EXP(-0.0000091577*AW69*1000))/(0.0000091577*(EXP(-0.0000091577*AW69*1000)+(AJ69/1000)*EXP(-(0.0000091577-0.0000028263)*AW69*1000)-AS69*AU69*EXP(-0.0000091577*AW69*1000))))^2*AT69^2+((AS69*EXP(-0.0000091577*AW69*1000))/(0.0000091577*(EXP(-0.0000091577*AW69*1000)+(AJ69/1000)*EXP(-(0.0000091577-0.0000028263)*AW69*1000)-AS69*AU69*EXP(-0.0000091577*AW69*1000))))^2*AV69^2+((0.0000091577/(0.0000091577-0.0000028263))*(EXP(-(0.0000091577-0.0000028263)*AW69*1000)-1)/(0.0000091577*(EXP(-0.0000091577*AW69*1000)+(AJ69/1000)*EXP(-(0.0000091577-0.0000028263)*AW69*1000)-AS69*AU69*EXP(-0.0000091577*AW69*1000))))^2*T69^2+(1/(0.0000091577*(EXP(-0.0000091577*AW69*1000)+(AJ69/1000)*EXP(-(0.0000091577-0.0000028263)*AW69*1000)-AS69*AU69*EXP(-0.0000091577*AW69*1000))))^2*AO69^2)/1000</f>
        <v>30.369092898135957</v>
      </c>
      <c r="AZ69" s="148" t="str">
        <f>Input!B69</f>
        <v>Hu1-13</v>
      </c>
      <c r="BA69" s="159">
        <f>Input!E69</f>
        <v>0</v>
      </c>
      <c r="BB69" s="148">
        <f t="shared" ref="BB69:BB73" si="280">((U69-1)*EXP(0.0000028263*AW69*1000))*1000</f>
        <v>68.743405168761583</v>
      </c>
      <c r="BC69" s="154">
        <f t="shared" ref="BC69:BC73" si="281">SQRT((EXP(0.0000028263*AW69*1000)*V69)^2+((U69-1)*0.0000028263*EXP(0.0000028263*AW69*1000)*AY69*1000)^2)*1000</f>
        <v>9.5212748748004934</v>
      </c>
      <c r="BD69" s="148">
        <f t="shared" ref="BD69:BD73" si="282">AW69*1000-58</f>
        <v>398156.2</v>
      </c>
      <c r="BE69" s="160">
        <f t="shared" ref="BE69:BE73" si="283">AY69/2*1000</f>
        <v>15184.546449067979</v>
      </c>
      <c r="BF69" s="161">
        <f t="shared" ref="BF69:BF73" si="284">AY69/AW69*100</f>
        <v>7.6263209343453733</v>
      </c>
      <c r="BG69" s="162"/>
      <c r="BH69" s="162"/>
      <c r="BI69" s="162"/>
      <c r="BJ69" s="162"/>
      <c r="BK69" s="162"/>
      <c r="BL69" s="162"/>
      <c r="BM69" s="166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2"/>
      <c r="DC69" s="162"/>
      <c r="DD69" s="162"/>
      <c r="DE69" s="162"/>
    </row>
    <row r="70" spans="1:109" ht="15" customHeight="1" x14ac:dyDescent="0.2">
      <c r="A70" s="9">
        <f>Input!A70</f>
        <v>10641</v>
      </c>
      <c r="B70" s="9" t="str">
        <f>Input!B70</f>
        <v>Ca 1</v>
      </c>
      <c r="C70" s="9">
        <f>Input!O70</f>
        <v>0.20201045155052835</v>
      </c>
      <c r="D70" s="9">
        <f>C70*Input!P70/100</f>
        <v>5.6727975434288586E-4</v>
      </c>
      <c r="E70" s="11">
        <f>Input!M70</f>
        <v>0.18342831996140541</v>
      </c>
      <c r="F70" s="12">
        <f>E70*Input!N70/100</f>
        <v>2.5389862389501482E-5</v>
      </c>
      <c r="G70" s="13">
        <f t="shared" si="259"/>
        <v>25.291096756278577</v>
      </c>
      <c r="H70" s="12">
        <f>G70*Input!L70/100</f>
        <v>5.0245441009636564E-3</v>
      </c>
      <c r="I70" s="9">
        <v>0.3</v>
      </c>
      <c r="J70" s="21">
        <f>(((C70*$G$4*0.000000001*Input!G70*(234/233))-(I70*0.000000000000001))/Input!F70)*1000000000000</f>
        <v>4.2608907696089284</v>
      </c>
      <c r="K70" s="9">
        <f>J70*Input!P70/100</f>
        <v>1.1965306995321653E-2</v>
      </c>
      <c r="L70" s="14">
        <f t="shared" si="260"/>
        <v>5.8925022140094034E-2</v>
      </c>
      <c r="M70" s="22">
        <f>L70*Input!P70/100</f>
        <v>1.654714982700816E-4</v>
      </c>
      <c r="N70" s="9">
        <v>5.0000000000000001E-3</v>
      </c>
      <c r="O70" s="21">
        <f>(((G70*$D$4*0.000000001*Input!G70*(238/236))-(N70*0.000000001))/Input!F70)*1000000</f>
        <v>5.3730205660884316E-2</v>
      </c>
      <c r="P70" s="9">
        <f>O70*Input!N70/100</f>
        <v>7.4372513915872101E-6</v>
      </c>
      <c r="Q70" s="23">
        <f t="shared" si="261"/>
        <v>4.0088062375523439E-2</v>
      </c>
      <c r="R70" s="24">
        <f>Q70*Input!N70/100</f>
        <v>5.548927163430656E-6</v>
      </c>
      <c r="S70" s="65">
        <f>Input!S70*$G$6/0.000000000155125</f>
        <v>1.4678061661764863</v>
      </c>
      <c r="T70" s="9">
        <f>S70*Input!T70/100</f>
        <v>1.8602685938892485E-3</v>
      </c>
      <c r="U70" s="9">
        <f>S70*1/((U69+U71)/2)</f>
        <v>1.4314075886423967</v>
      </c>
      <c r="V70" s="9">
        <f>U70*Input!T70/100</f>
        <v>1.8141377544029344E-3</v>
      </c>
      <c r="W70" s="3">
        <v>3.0000000000000001E-3</v>
      </c>
      <c r="X70" s="21">
        <f>((($L$4*0.000000001*Input!G70/Input!W70*(232/229))-(W70*0.000000001))/Input!F70)*1000000000</f>
        <v>3.0714086328718659E-3</v>
      </c>
      <c r="Y70" s="21">
        <f>X70*Input!X70/100</f>
        <v>1.5266840150699782E-5</v>
      </c>
      <c r="Z70" s="21">
        <f t="shared" si="262"/>
        <v>7.4995010613131899E-7</v>
      </c>
      <c r="AA70" s="21">
        <f>Z70*Input!X70/100</f>
        <v>3.7277255356939127E-9</v>
      </c>
      <c r="AB70" s="14">
        <v>0.05</v>
      </c>
      <c r="AC70" s="14">
        <v>0.9</v>
      </c>
      <c r="AD70" s="21">
        <f>(((Input!G70*$L$4*0.000000001*Input!U70*(230/229))-((AB70*0.000000000000001)+(Input!G70*AC70*0.000000000000001)))/Input!F70)*1000000000000</f>
        <v>0.2774838416587076</v>
      </c>
      <c r="AE70" s="21">
        <f>AD70*Input!V70/100</f>
        <v>1.6642354701457179E-3</v>
      </c>
      <c r="AF70" s="191">
        <f t="shared" si="263"/>
        <v>1.2650078689725957E-2</v>
      </c>
      <c r="AG70" s="21">
        <f>AF70*Input!V70/100</f>
        <v>7.5870038160529265E-5</v>
      </c>
      <c r="AH70" s="9">
        <f t="shared" si="264"/>
        <v>16867.89372560057</v>
      </c>
      <c r="AI70" s="3">
        <f t="shared" si="265"/>
        <v>131.39462570149516</v>
      </c>
      <c r="AJ70" s="22">
        <f t="shared" si="266"/>
        <v>431.40758864239672</v>
      </c>
      <c r="AK70" s="3">
        <f t="shared" si="267"/>
        <v>1.8141377544029345</v>
      </c>
      <c r="AL70" s="3">
        <f t="shared" si="268"/>
        <v>0.31555724921865302</v>
      </c>
      <c r="AM70" s="3">
        <f t="shared" si="269"/>
        <v>1.8930882831849542E-3</v>
      </c>
      <c r="AN70" s="9">
        <f>AL70*1/((AN69+AN71)/2)</f>
        <v>0.31396476093750841</v>
      </c>
      <c r="AO70" s="21">
        <f t="shared" si="270"/>
        <v>1.8835346414492347E-3</v>
      </c>
      <c r="AP70" s="58">
        <f t="shared" si="271"/>
        <v>26.700299999999999</v>
      </c>
      <c r="AQ70" s="58">
        <f t="shared" si="272"/>
        <v>0.1772</v>
      </c>
      <c r="AR70" s="58">
        <f t="shared" si="273"/>
        <v>0.66366295509788287</v>
      </c>
      <c r="AS70" s="67">
        <f t="shared" si="274"/>
        <v>1.8707566833891574E-5</v>
      </c>
      <c r="AT70" s="67">
        <f t="shared" si="275"/>
        <v>9.3024466726694549E-8</v>
      </c>
      <c r="AU70" s="58">
        <v>0.75</v>
      </c>
      <c r="AV70" s="58">
        <f t="shared" si="276"/>
        <v>0.375</v>
      </c>
      <c r="AW70" s="58">
        <f t="shared" si="277"/>
        <v>26.699200000000001</v>
      </c>
      <c r="AX70" s="57">
        <f t="shared" si="278"/>
        <v>0.17553790259999999</v>
      </c>
      <c r="AY70" s="47">
        <f t="shared" si="279"/>
        <v>0.18362802864184294</v>
      </c>
      <c r="AZ70" s="9" t="str">
        <f>Input!B70</f>
        <v>Ca 1</v>
      </c>
      <c r="BA70" s="48">
        <f>Input!E70</f>
        <v>0</v>
      </c>
      <c r="BB70" s="58">
        <f t="shared" si="280"/>
        <v>465.22133123451624</v>
      </c>
      <c r="BC70" s="22">
        <f t="shared" si="281"/>
        <v>1.9711727848231855</v>
      </c>
      <c r="BD70" s="9">
        <f t="shared" si="282"/>
        <v>26641.200000000001</v>
      </c>
      <c r="BE70" s="49">
        <f t="shared" si="283"/>
        <v>91.814014320921473</v>
      </c>
      <c r="BF70" s="89">
        <f t="shared" si="284"/>
        <v>0.68776603284683779</v>
      </c>
      <c r="BG70" s="85"/>
      <c r="BH70" s="85"/>
      <c r="BI70" s="85"/>
      <c r="BJ70" s="85"/>
      <c r="BK70" s="85"/>
      <c r="BL70" s="85"/>
      <c r="BM70" s="90"/>
      <c r="BN70" s="85"/>
      <c r="BO70" s="85"/>
      <c r="BP70" s="85"/>
      <c r="BQ70" s="85"/>
      <c r="BR70" s="85"/>
      <c r="BS70" s="85"/>
      <c r="BT70" s="85"/>
      <c r="BU70" s="85"/>
      <c r="BV70" s="85"/>
      <c r="BW70" s="85"/>
      <c r="BX70" s="85"/>
      <c r="BY70" s="85"/>
      <c r="BZ70" s="85"/>
      <c r="CA70" s="85"/>
      <c r="CB70" s="85"/>
      <c r="CC70" s="85"/>
      <c r="CD70" s="85"/>
      <c r="CE70" s="85"/>
      <c r="CF70" s="85"/>
      <c r="CG70" s="85"/>
      <c r="CH70" s="85"/>
      <c r="CI70" s="85"/>
      <c r="CJ70" s="85"/>
      <c r="CK70" s="85"/>
      <c r="CL70" s="85"/>
      <c r="CM70" s="85"/>
      <c r="CN70" s="85"/>
      <c r="CO70" s="85"/>
      <c r="CP70" s="85"/>
      <c r="CQ70" s="85"/>
      <c r="CR70" s="85"/>
      <c r="CS70" s="85"/>
      <c r="CT70" s="85"/>
      <c r="CU70" s="85"/>
      <c r="CV70" s="85"/>
      <c r="CW70" s="85"/>
      <c r="CX70" s="85"/>
      <c r="CY70" s="85"/>
      <c r="CZ70" s="85"/>
      <c r="DA70" s="85"/>
      <c r="DB70" s="85"/>
      <c r="DC70" s="85"/>
      <c r="DD70" s="85"/>
      <c r="DE70" s="85"/>
    </row>
    <row r="71" spans="1:109" s="165" customFormat="1" ht="15" customHeight="1" x14ac:dyDescent="0.2">
      <c r="A71" s="148">
        <f>Input!A71</f>
        <v>10368</v>
      </c>
      <c r="B71" s="148" t="str">
        <f>Input!B71</f>
        <v>Hu1-13</v>
      </c>
      <c r="C71" s="148">
        <f>Input!O71</f>
        <v>3.0243754878378768</v>
      </c>
      <c r="D71" s="148">
        <f>C71*Input!P71/100</f>
        <v>0.42525440968217848</v>
      </c>
      <c r="E71" s="149">
        <f>Input!M71</f>
        <v>3.0224362475533924</v>
      </c>
      <c r="F71" s="150">
        <f>E71*Input!N71/100</f>
        <v>3.0649894118995984E-3</v>
      </c>
      <c r="G71" s="151">
        <f t="shared" si="259"/>
        <v>416.73350981266174</v>
      </c>
      <c r="H71" s="150">
        <f>G71*Input!L71/100</f>
        <v>0.16054304152087107</v>
      </c>
      <c r="I71" s="148">
        <v>0</v>
      </c>
      <c r="J71" s="152">
        <f>(((C71*$G$4*0.000000001*Input!G71*(234/233))-(I71*0.000000000000001))/Input!F71)*1000000000000</f>
        <v>990.72140324738007</v>
      </c>
      <c r="K71" s="148">
        <f>J71*Input!P71/100</f>
        <v>139.304344712388</v>
      </c>
      <c r="L71" s="153">
        <f t="shared" si="260"/>
        <v>13.700956860336261</v>
      </c>
      <c r="M71" s="154">
        <f>L71*Input!P71/100</f>
        <v>1.9264778282833435</v>
      </c>
      <c r="N71" s="148">
        <v>0</v>
      </c>
      <c r="O71" s="152">
        <f>(((G71*$D$4*0.000000001*Input!G71*(238/236))-(N71*0.000000001))/Input!F71)*1000000</f>
        <v>13.751539318080733</v>
      </c>
      <c r="P71" s="148">
        <f>O71*Input!N71/100</f>
        <v>1.3945148534185553E-2</v>
      </c>
      <c r="Q71" s="155">
        <f t="shared" si="261"/>
        <v>10.260012206579193</v>
      </c>
      <c r="R71" s="156">
        <f>Q71*Input!N71/100</f>
        <v>1.0404463883921952E-2</v>
      </c>
      <c r="S71" s="154">
        <f>Input!S71*$G$6/0.000000000155125</f>
        <v>1.0285498745240977</v>
      </c>
      <c r="T71" s="148">
        <f>S71*Input!T71/100</f>
        <v>1.7196925203112902E-3</v>
      </c>
      <c r="U71" s="154">
        <f>S71</f>
        <v>1.0285498745240977</v>
      </c>
      <c r="V71" s="148">
        <f>U71*Input!T71/100</f>
        <v>1.7196925203112902E-3</v>
      </c>
      <c r="W71" s="157">
        <v>0</v>
      </c>
      <c r="X71" s="152">
        <f>((($L$4*0.000000001*Input!G71/Input!W71*(232/229))-(W71*0.000000001))/Input!F71)*1000000000</f>
        <v>0.84791938700403924</v>
      </c>
      <c r="Y71" s="152">
        <f>X71*Input!X71/100</f>
        <v>3.5186768429030131E-2</v>
      </c>
      <c r="Z71" s="152">
        <f t="shared" si="262"/>
        <v>2.070376528439649E-4</v>
      </c>
      <c r="AA71" s="152">
        <f>Z71*Input!X71/100</f>
        <v>8.5916020536464282E-6</v>
      </c>
      <c r="AB71" s="153">
        <v>0</v>
      </c>
      <c r="AC71" s="153">
        <v>0.9</v>
      </c>
      <c r="AD71" s="152">
        <f>(((Input!G71*$L$4*0.000000001*Input!U71*(230/229))-((AB71*0.000000000000001)+(Input!G71*AC71*0.000000000000001)))/Input!F71)*1000000000000</f>
        <v>226.53062440861632</v>
      </c>
      <c r="AE71" s="152">
        <f>AD71*Input!V71/100</f>
        <v>1.6533708219731245</v>
      </c>
      <c r="AF71" s="152">
        <f t="shared" si="263"/>
        <v>10.327196737914367</v>
      </c>
      <c r="AG71" s="152">
        <f>AF71*Input!V71/100</f>
        <v>7.5374734889902997E-2</v>
      </c>
      <c r="AH71" s="148">
        <f t="shared" si="264"/>
        <v>49880.766112130907</v>
      </c>
      <c r="AI71" s="157">
        <f t="shared" si="265"/>
        <v>2101.7128466946083</v>
      </c>
      <c r="AJ71" s="154">
        <f t="shared" si="266"/>
        <v>28.549874524097739</v>
      </c>
      <c r="AK71" s="157">
        <f t="shared" si="267"/>
        <v>1.7196925203112903</v>
      </c>
      <c r="AL71" s="157">
        <f t="shared" si="268"/>
        <v>1.0065481921446537</v>
      </c>
      <c r="AM71" s="157">
        <f t="shared" si="269"/>
        <v>7.417027271388139E-3</v>
      </c>
      <c r="AN71" s="148">
        <f>AF71/Q71</f>
        <v>1.0065481921446537</v>
      </c>
      <c r="AO71" s="152">
        <f t="shared" si="270"/>
        <v>7.417027271388139E-3</v>
      </c>
      <c r="AP71" s="148">
        <f t="shared" si="271"/>
        <v>379.30680000000001</v>
      </c>
      <c r="AQ71" s="148">
        <f t="shared" si="272"/>
        <v>27.432500000000001</v>
      </c>
      <c r="AR71" s="148">
        <f t="shared" si="273"/>
        <v>7.2322721343250382</v>
      </c>
      <c r="AS71" s="156">
        <f t="shared" si="274"/>
        <v>2.0179084456761447E-5</v>
      </c>
      <c r="AT71" s="156">
        <f t="shared" si="275"/>
        <v>8.3763710976794842E-7</v>
      </c>
      <c r="AU71" s="148">
        <v>0.75</v>
      </c>
      <c r="AV71" s="148">
        <f t="shared" si="276"/>
        <v>0.375</v>
      </c>
      <c r="AW71" s="148">
        <f t="shared" si="277"/>
        <v>379.30529999999999</v>
      </c>
      <c r="AX71" s="158">
        <f t="shared" si="278"/>
        <v>28.026869726200001</v>
      </c>
      <c r="AY71" s="158">
        <f t="shared" si="279"/>
        <v>25.207049028512913</v>
      </c>
      <c r="AZ71" s="148" t="str">
        <f>Input!B71</f>
        <v>Hu1-13</v>
      </c>
      <c r="BA71" s="159">
        <f>Input!E71</f>
        <v>0</v>
      </c>
      <c r="BB71" s="148">
        <f t="shared" si="280"/>
        <v>83.402902467654215</v>
      </c>
      <c r="BC71" s="154">
        <f t="shared" si="281"/>
        <v>7.7809751503029601</v>
      </c>
      <c r="BD71" s="148">
        <f t="shared" si="282"/>
        <v>379247.3</v>
      </c>
      <c r="BE71" s="160">
        <f t="shared" si="283"/>
        <v>12603.524514256456</v>
      </c>
      <c r="BF71" s="161">
        <f t="shared" si="284"/>
        <v>6.6455831301363082</v>
      </c>
      <c r="BG71" s="162"/>
      <c r="BH71" s="162"/>
      <c r="BI71" s="162"/>
      <c r="BJ71" s="162"/>
      <c r="BK71" s="162"/>
      <c r="BL71" s="162"/>
      <c r="BM71" s="166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2"/>
      <c r="DC71" s="162"/>
      <c r="DD71" s="162"/>
      <c r="DE71" s="162"/>
    </row>
    <row r="72" spans="1:109" ht="15" customHeight="1" x14ac:dyDescent="0.2">
      <c r="A72" s="9">
        <f>Input!A72</f>
        <v>10642</v>
      </c>
      <c r="B72" s="9" t="str">
        <f>Input!B72</f>
        <v>Ca 2</v>
      </c>
      <c r="C72" s="9">
        <f>Input!O72</f>
        <v>0.13265993465159132</v>
      </c>
      <c r="D72" s="9">
        <f>C72*Input!P72/100</f>
        <v>4.8309653172830556E-4</v>
      </c>
      <c r="E72" s="11">
        <f>Input!M72</f>
        <v>0.13464409479226008</v>
      </c>
      <c r="F72" s="12">
        <f>E72*Input!N72/100</f>
        <v>2.6347826702767447E-5</v>
      </c>
      <c r="G72" s="13">
        <f t="shared" si="259"/>
        <v>18.564727789956819</v>
      </c>
      <c r="H72" s="12">
        <f>G72*Input!L72/100</f>
        <v>4.5652393321240891E-3</v>
      </c>
      <c r="I72" s="9">
        <v>0.3</v>
      </c>
      <c r="J72" s="21">
        <f>(((C72*$G$4*0.000000001*Input!G72*(234/233))-(I72*0.000000000000001))/Input!F72)*1000000000000</f>
        <v>2.7060179031592959</v>
      </c>
      <c r="K72" s="9">
        <f>J72*Input!P72/100</f>
        <v>9.8542779117468567E-3</v>
      </c>
      <c r="L72" s="14">
        <f t="shared" si="260"/>
        <v>3.742226062035079E-2</v>
      </c>
      <c r="M72" s="22">
        <f>L72*Input!P72/100</f>
        <v>1.3627750053250425E-4</v>
      </c>
      <c r="N72" s="9">
        <v>5.0000000000000001E-3</v>
      </c>
      <c r="O72" s="21">
        <f>(((G72*$D$4*0.000000001*Input!G72*(238/236))-(N72*0.000000001))/Input!F72)*1000000</f>
        <v>3.8142608273261179E-2</v>
      </c>
      <c r="P72" s="9">
        <f>O72*Input!N72/100</f>
        <v>7.463935453879257E-6</v>
      </c>
      <c r="Q72" s="23">
        <f t="shared" si="261"/>
        <v>2.845816874914386E-2</v>
      </c>
      <c r="R72" s="24">
        <f>Q72*Input!N72/100</f>
        <v>5.5688361204212054E-6</v>
      </c>
      <c r="S72" s="65">
        <f>Input!S72*$G$6/0.000000000155125</f>
        <v>1.3074618412044021</v>
      </c>
      <c r="T72" s="9">
        <f>S72*Input!T72/100</f>
        <v>1.8589322130437929E-3</v>
      </c>
      <c r="U72" s="9">
        <f>S72*1/((U71+U73)/2)</f>
        <v>1.2694998209550292</v>
      </c>
      <c r="V72" s="9">
        <f>U72*Input!T72/100</f>
        <v>1.8049583071982705E-3</v>
      </c>
      <c r="W72" s="3">
        <v>3.0000000000000001E-3</v>
      </c>
      <c r="X72" s="21">
        <f>((($L$4*0.000000001*Input!G72/Input!W72*(232/229))-(W72*0.000000001))/Input!F72)*1000000000</f>
        <v>2.4773443912313221E-2</v>
      </c>
      <c r="Y72" s="21">
        <f>X72*Input!X72/100</f>
        <v>6.4770372273280987E-5</v>
      </c>
      <c r="Z72" s="21">
        <f t="shared" si="262"/>
        <v>6.0489661624431125E-6</v>
      </c>
      <c r="AA72" s="21">
        <f>Z72*Input!X72/100</f>
        <v>1.5815071638674581E-8</v>
      </c>
      <c r="AB72" s="14">
        <v>0.05</v>
      </c>
      <c r="AC72" s="14">
        <v>0.9</v>
      </c>
      <c r="AD72" s="21">
        <f>(((Input!G72*$L$4*0.000000001*Input!U72*(230/229))-((AB72*0.000000000000001)+(Input!G72*AC72*0.000000000000001)))/Input!F72)*1000000000000</f>
        <v>0.67396000217349483</v>
      </c>
      <c r="AE72" s="21">
        <f>AD72*Input!V72/100</f>
        <v>2.7009347431203455E-3</v>
      </c>
      <c r="AF72" s="191">
        <f t="shared" si="263"/>
        <v>3.0724841526840119E-2</v>
      </c>
      <c r="AG72" s="21">
        <f>AF72*Input!V72/100</f>
        <v>1.2313162752846353E-4</v>
      </c>
      <c r="AH72" s="9">
        <f t="shared" si="264"/>
        <v>5079.3541742066363</v>
      </c>
      <c r="AI72" s="3">
        <f t="shared" si="265"/>
        <v>24.304688753960722</v>
      </c>
      <c r="AJ72" s="22">
        <f t="shared" si="266"/>
        <v>269.49982095502924</v>
      </c>
      <c r="AK72" s="3">
        <f t="shared" si="267"/>
        <v>1.8049583071982704</v>
      </c>
      <c r="AL72" s="3">
        <f t="shared" si="268"/>
        <v>1.0796492844524457</v>
      </c>
      <c r="AM72" s="3">
        <f t="shared" si="269"/>
        <v>4.3319136453168518E-3</v>
      </c>
      <c r="AN72" s="9">
        <f>AL72*1/((AN71+AN73)/2)</f>
        <v>1.0723874484070277</v>
      </c>
      <c r="AO72" s="21">
        <f t="shared" si="270"/>
        <v>4.3027767328877812E-3</v>
      </c>
      <c r="AP72" s="58">
        <f t="shared" si="271"/>
        <v>179.8646</v>
      </c>
      <c r="AQ72" s="58">
        <f t="shared" si="272"/>
        <v>1.6259999999999999</v>
      </c>
      <c r="AR72" s="58">
        <f t="shared" si="273"/>
        <v>0.90401335226609336</v>
      </c>
      <c r="AS72" s="67">
        <f t="shared" si="274"/>
        <v>2.1255640922521025E-4</v>
      </c>
      <c r="AT72" s="67">
        <f t="shared" si="275"/>
        <v>5.5728487308179047E-7</v>
      </c>
      <c r="AU72" s="58">
        <v>0.75</v>
      </c>
      <c r="AV72" s="58">
        <f t="shared" si="276"/>
        <v>0.375</v>
      </c>
      <c r="AW72" s="58">
        <f t="shared" si="277"/>
        <v>179.8526</v>
      </c>
      <c r="AX72" s="57">
        <f t="shared" si="278"/>
        <v>1.6050145748</v>
      </c>
      <c r="AY72" s="47">
        <f t="shared" si="279"/>
        <v>1.830425049751792</v>
      </c>
      <c r="AZ72" s="9" t="str">
        <f>Input!B72</f>
        <v>Ca 2</v>
      </c>
      <c r="BA72" s="48">
        <f>Input!E72</f>
        <v>0</v>
      </c>
      <c r="BB72" s="58">
        <f t="shared" si="280"/>
        <v>448.04117172715399</v>
      </c>
      <c r="BC72" s="22">
        <f t="shared" si="281"/>
        <v>3.7916838017434418</v>
      </c>
      <c r="BD72" s="9">
        <f t="shared" si="282"/>
        <v>179794.6</v>
      </c>
      <c r="BE72" s="49">
        <f t="shared" si="283"/>
        <v>915.21252487589595</v>
      </c>
      <c r="BF72" s="89">
        <f t="shared" si="284"/>
        <v>1.0177362182986469</v>
      </c>
      <c r="BG72" s="85"/>
      <c r="BH72" s="85"/>
      <c r="BI72" s="85"/>
      <c r="BJ72" s="85"/>
      <c r="BK72" s="85"/>
      <c r="BL72" s="85"/>
      <c r="BM72" s="90"/>
      <c r="BN72" s="85"/>
      <c r="BO72" s="85"/>
      <c r="BP72" s="85"/>
      <c r="BQ72" s="85"/>
      <c r="BR72" s="85"/>
      <c r="BS72" s="85"/>
      <c r="BT72" s="85"/>
      <c r="BU72" s="85"/>
      <c r="BV72" s="85"/>
      <c r="BW72" s="85"/>
      <c r="BX72" s="85"/>
      <c r="BY72" s="85"/>
      <c r="BZ72" s="85"/>
      <c r="CA72" s="85"/>
      <c r="CB72" s="85"/>
      <c r="CC72" s="85"/>
      <c r="CD72" s="85"/>
      <c r="CE72" s="85"/>
      <c r="CF72" s="85"/>
      <c r="CG72" s="85"/>
      <c r="CH72" s="85"/>
      <c r="CI72" s="85"/>
      <c r="CJ72" s="85"/>
      <c r="CK72" s="85"/>
      <c r="CL72" s="85"/>
      <c r="CM72" s="85"/>
      <c r="CN72" s="85"/>
      <c r="CO72" s="85"/>
      <c r="CP72" s="85"/>
      <c r="CQ72" s="85"/>
      <c r="CR72" s="85"/>
      <c r="CS72" s="85"/>
      <c r="CT72" s="85"/>
      <c r="CU72" s="85"/>
      <c r="CV72" s="85"/>
      <c r="CW72" s="85"/>
      <c r="CX72" s="85"/>
      <c r="CY72" s="85"/>
      <c r="CZ72" s="85"/>
      <c r="DA72" s="85"/>
      <c r="DB72" s="85"/>
      <c r="DC72" s="85"/>
      <c r="DD72" s="85"/>
      <c r="DE72" s="85"/>
    </row>
    <row r="73" spans="1:109" s="165" customFormat="1" ht="15" customHeight="1" x14ac:dyDescent="0.2">
      <c r="A73" s="148">
        <f>Input!A73</f>
        <v>10368</v>
      </c>
      <c r="B73" s="148" t="str">
        <f>Input!B73</f>
        <v>Hu1-13</v>
      </c>
      <c r="C73" s="148">
        <f>Input!O73</f>
        <v>2.4296673669083053</v>
      </c>
      <c r="D73" s="148">
        <f>C73*Input!P73/100</f>
        <v>0.22119313830340931</v>
      </c>
      <c r="E73" s="149">
        <f>Input!M73</f>
        <v>3.0100401458069066</v>
      </c>
      <c r="F73" s="150">
        <f>E73*Input!N73/100</f>
        <v>2.8920512095159472E-3</v>
      </c>
      <c r="G73" s="151">
        <f t="shared" si="259"/>
        <v>415.02433530385628</v>
      </c>
      <c r="H73" s="150">
        <f>G73*Input!L73/100</f>
        <v>0.13100967628895779</v>
      </c>
      <c r="I73" s="148">
        <v>0</v>
      </c>
      <c r="J73" s="152">
        <f>(((C73*$G$4*0.000000001*Input!G73*(234/233))-(I73*0.000000000000001))/Input!F73)*1000000000000</f>
        <v>795.90760897503935</v>
      </c>
      <c r="K73" s="148">
        <f>J73*Input!P73/100</f>
        <v>72.458190872757328</v>
      </c>
      <c r="L73" s="153">
        <f t="shared" si="260"/>
        <v>11.006823693963868</v>
      </c>
      <c r="M73" s="154">
        <f>L73*Input!P73/100</f>
        <v>1.0020441105558442</v>
      </c>
      <c r="N73" s="148">
        <v>0</v>
      </c>
      <c r="O73" s="152">
        <f>(((G73*$D$4*0.000000001*Input!G73*(238/236))-(N73*0.000000001))/Input!F73)*1000000</f>
        <v>13.695139292870699</v>
      </c>
      <c r="P73" s="148">
        <f>O73*Input!N73/100</f>
        <v>1.3158310932035278E-2</v>
      </c>
      <c r="Q73" s="155">
        <f t="shared" si="261"/>
        <v>10.217932194027762</v>
      </c>
      <c r="R73" s="156">
        <f>Q73*Input!N73/100</f>
        <v>9.8174049943005656E-3</v>
      </c>
      <c r="S73" s="154">
        <f>Input!S73*$G$6/0.000000000155125</f>
        <v>1.0312563887344739</v>
      </c>
      <c r="T73" s="148">
        <f>S73*Input!T73/100</f>
        <v>2.2638828778191616E-3</v>
      </c>
      <c r="U73" s="154">
        <f>S73</f>
        <v>1.0312563887344739</v>
      </c>
      <c r="V73" s="148">
        <f>U73*Input!T73/100</f>
        <v>2.2638828778191616E-3</v>
      </c>
      <c r="W73" s="157">
        <v>0</v>
      </c>
      <c r="X73" s="152">
        <f>((($L$4*0.000000001*Input!G73/Input!W73*(232/229))-(W73*0.000000001))/Input!F73)*1000000000</f>
        <v>0.79171107529898455</v>
      </c>
      <c r="Y73" s="152">
        <f>X73*Input!X73/100</f>
        <v>2.5568219057698766E-2</v>
      </c>
      <c r="Z73" s="152">
        <f t="shared" si="262"/>
        <v>1.9331319141036751E-4</v>
      </c>
      <c r="AA73" s="152">
        <f>Z73*Input!X73/100</f>
        <v>6.2430275120965804E-6</v>
      </c>
      <c r="AB73" s="153">
        <v>0</v>
      </c>
      <c r="AC73" s="153">
        <v>0.9</v>
      </c>
      <c r="AD73" s="152">
        <f>(((Input!G73*$L$4*0.000000001*Input!U73*(230/229))-((AB73*0.000000000000001)+(Input!G73*AC73*0.000000000000001)))/Input!F73)*1000000000000</f>
        <v>225.70171101462552</v>
      </c>
      <c r="AE73" s="152">
        <f>AD73*Input!V73/100</f>
        <v>1.720367280128926</v>
      </c>
      <c r="AF73" s="152">
        <f t="shared" si="263"/>
        <v>10.289407800013441</v>
      </c>
      <c r="AG73" s="152">
        <f>AF73*Input!V73/100</f>
        <v>7.8429004509848022E-2</v>
      </c>
      <c r="AH73" s="148">
        <f t="shared" si="264"/>
        <v>53226.620102561785</v>
      </c>
      <c r="AI73" s="157">
        <f t="shared" si="265"/>
        <v>1766.1770028174526</v>
      </c>
      <c r="AJ73" s="154">
        <f t="shared" si="266"/>
        <v>31.256388734473894</v>
      </c>
      <c r="AK73" s="157">
        <f t="shared" si="267"/>
        <v>2.2638828778191615</v>
      </c>
      <c r="AL73" s="157">
        <f t="shared" si="268"/>
        <v>1.0069951145328069</v>
      </c>
      <c r="AM73" s="157">
        <f t="shared" si="269"/>
        <v>7.7363623162979836E-3</v>
      </c>
      <c r="AN73" s="148">
        <f>AF73/Q73</f>
        <v>1.0069951145328069</v>
      </c>
      <c r="AO73" s="152">
        <f t="shared" si="270"/>
        <v>7.7363623162979836E-3</v>
      </c>
      <c r="AP73" s="148">
        <f t="shared" si="271"/>
        <v>369.68509999999998</v>
      </c>
      <c r="AQ73" s="148">
        <f t="shared" si="272"/>
        <v>25.6493</v>
      </c>
      <c r="AR73" s="148">
        <f t="shared" si="273"/>
        <v>6.9381481698883736</v>
      </c>
      <c r="AS73" s="156">
        <f t="shared" si="274"/>
        <v>1.8919012941126811E-5</v>
      </c>
      <c r="AT73" s="156">
        <f t="shared" si="275"/>
        <v>6.1125770675412495E-7</v>
      </c>
      <c r="AU73" s="148">
        <v>0.75</v>
      </c>
      <c r="AV73" s="148">
        <f t="shared" si="276"/>
        <v>0.375</v>
      </c>
      <c r="AW73" s="148">
        <f t="shared" si="277"/>
        <v>369.68369999999999</v>
      </c>
      <c r="AX73" s="158">
        <f t="shared" si="278"/>
        <v>27.459989184600001</v>
      </c>
      <c r="AY73" s="158">
        <f t="shared" si="279"/>
        <v>24.531222780160526</v>
      </c>
      <c r="AZ73" s="148" t="str">
        <f>Input!B73</f>
        <v>Hu1-13</v>
      </c>
      <c r="BA73" s="159">
        <f>Input!E73</f>
        <v>0</v>
      </c>
      <c r="BB73" s="148">
        <f t="shared" si="280"/>
        <v>88.859887911436246</v>
      </c>
      <c r="BC73" s="154">
        <f t="shared" si="281"/>
        <v>8.9095202431919844</v>
      </c>
      <c r="BD73" s="148">
        <f t="shared" si="282"/>
        <v>369625.7</v>
      </c>
      <c r="BE73" s="160">
        <f t="shared" si="283"/>
        <v>12265.611390080263</v>
      </c>
      <c r="BF73" s="161">
        <f t="shared" si="284"/>
        <v>6.6357328657337415</v>
      </c>
      <c r="BG73" s="162"/>
      <c r="BH73" s="162"/>
      <c r="BI73" s="162"/>
      <c r="BJ73" s="162"/>
      <c r="BK73" s="162"/>
      <c r="BL73" s="162"/>
      <c r="BM73" s="166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2"/>
      <c r="DC73" s="162"/>
      <c r="DD73" s="162"/>
      <c r="DE73" s="162"/>
    </row>
    <row r="74" spans="1:109" s="76" customFormat="1" ht="15" customHeight="1" x14ac:dyDescent="0.2">
      <c r="A74" s="58"/>
      <c r="B74" s="58"/>
      <c r="C74" s="58"/>
      <c r="D74" s="58"/>
      <c r="E74" s="60"/>
      <c r="F74" s="61"/>
      <c r="G74" s="59"/>
      <c r="H74" s="61"/>
      <c r="I74" s="58"/>
      <c r="J74" s="63"/>
      <c r="K74" s="58"/>
      <c r="L74" s="64"/>
      <c r="M74" s="65"/>
      <c r="N74" s="58"/>
      <c r="O74" s="63"/>
      <c r="P74" s="58"/>
      <c r="Q74" s="66"/>
      <c r="R74" s="67"/>
      <c r="S74" s="65"/>
      <c r="T74" s="58"/>
      <c r="U74" s="58"/>
      <c r="V74" s="58"/>
      <c r="W74" s="68"/>
      <c r="X74" s="63"/>
      <c r="Y74" s="63"/>
      <c r="Z74" s="63"/>
      <c r="AA74" s="63"/>
      <c r="AB74" s="64"/>
      <c r="AC74" s="64"/>
      <c r="AD74" s="63"/>
      <c r="AE74" s="63"/>
      <c r="AF74" s="63"/>
      <c r="AG74" s="63"/>
      <c r="AH74" s="58"/>
      <c r="AI74" s="68"/>
      <c r="AJ74" s="65"/>
      <c r="AK74" s="68"/>
      <c r="AL74" s="68"/>
      <c r="AM74" s="68"/>
      <c r="AN74" s="58"/>
      <c r="AO74" s="63"/>
      <c r="AP74" s="58"/>
      <c r="AQ74" s="58"/>
      <c r="AR74" s="58"/>
      <c r="AS74" s="67"/>
      <c r="AT74" s="67"/>
      <c r="AU74" s="58"/>
      <c r="AV74" s="58"/>
      <c r="AW74" s="58"/>
      <c r="AX74" s="57"/>
      <c r="AY74" s="57"/>
      <c r="AZ74" s="58"/>
      <c r="BA74" s="69"/>
      <c r="BB74" s="58"/>
      <c r="BC74" s="65"/>
      <c r="BD74" s="58"/>
      <c r="BE74" s="62"/>
      <c r="BF74" s="74"/>
      <c r="BG74" s="75"/>
      <c r="BH74" s="75"/>
      <c r="BI74" s="75"/>
      <c r="BJ74" s="75"/>
      <c r="BK74" s="75"/>
      <c r="BL74" s="75"/>
      <c r="BM74" s="103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</row>
    <row r="75" spans="1:109" s="165" customFormat="1" ht="15" customHeight="1" x14ac:dyDescent="0.2">
      <c r="A75" s="148">
        <f>Input!A75</f>
        <v>10368</v>
      </c>
      <c r="B75" s="148" t="str">
        <f>Input!B75</f>
        <v>Hu1-13</v>
      </c>
      <c r="C75" s="148">
        <f>Input!O75</f>
        <v>2.2885554517830098</v>
      </c>
      <c r="D75" s="148">
        <f>C75*Input!P75/100</f>
        <v>2.4661128839487626E-2</v>
      </c>
      <c r="E75" s="149">
        <f>Input!M75</f>
        <v>3.0142829361533767</v>
      </c>
      <c r="F75" s="150">
        <f>E75*Input!N75/100</f>
        <v>4.5422397279990743E-4</v>
      </c>
      <c r="G75" s="151">
        <f t="shared" ref="G75:G79" si="285">E75*137.88</f>
        <v>415.60933123682759</v>
      </c>
      <c r="H75" s="150">
        <f>G75*Input!L75/100</f>
        <v>2.4775777785078959E-2</v>
      </c>
      <c r="I75" s="148">
        <v>0</v>
      </c>
      <c r="J75" s="152">
        <f>(((C75*$G$4*0.000000001*Input!G75*(234/233))-(I75*0.000000000000001))/Input!F75)*1000000000000</f>
        <v>749.68233201123121</v>
      </c>
      <c r="K75" s="148">
        <f>J75*Input!P75/100</f>
        <v>8.0784638904041124</v>
      </c>
      <c r="L75" s="153">
        <f t="shared" ref="L75:L79" si="286">(J75/234)*602200000000*0.0000028263/(365.2425*24*60)</f>
        <v>10.367561714297027</v>
      </c>
      <c r="M75" s="154">
        <f>L75*Input!P75/100</f>
        <v>0.11171928344074931</v>
      </c>
      <c r="N75" s="148">
        <v>0</v>
      </c>
      <c r="O75" s="152">
        <f>(((G75*$D$4*0.000000001*Input!G75*(238/236))-(N75*0.000000001))/Input!F75)*1000000</f>
        <v>13.7144432230413</v>
      </c>
      <c r="P75" s="148">
        <f>O75*Input!N75/100</f>
        <v>2.0666370800141807E-3</v>
      </c>
      <c r="Q75" s="155">
        <f t="shared" ref="Q75:Q79" si="287">(O75/238.05)*602200000000000000*0.00000000015512/(365.2425*24*60)</f>
        <v>10.232334840495485</v>
      </c>
      <c r="R75" s="156">
        <f>Q75*Input!N75/100</f>
        <v>1.5419162303987085E-3</v>
      </c>
      <c r="S75" s="154">
        <f>Input!S75*$G$6/0.000000000155125</f>
        <v>0.99919007663565396</v>
      </c>
      <c r="T75" s="148">
        <f>S75*Input!T75/100</f>
        <v>1.6001077637065747E-3</v>
      </c>
      <c r="U75" s="154">
        <f>S75</f>
        <v>0.99919007663565396</v>
      </c>
      <c r="V75" s="148">
        <f>U75*Input!T75/100</f>
        <v>1.6001077637065747E-3</v>
      </c>
      <c r="W75" s="157">
        <v>0</v>
      </c>
      <c r="X75" s="152">
        <f>((($L$4*0.000000001*Input!G75/Input!W75*(232/229))-(W75*0.000000001))/Input!F75)*1000000000</f>
        <v>0.85849569286570848</v>
      </c>
      <c r="Y75" s="152">
        <f>X75*Input!X75/100</f>
        <v>1.3665653190269533E-2</v>
      </c>
      <c r="Z75" s="152">
        <f t="shared" ref="Z75:Z79" si="288">(X75/232)*6.022E+23*0.000000001*0.000000000049475/(365.2425*24*60)</f>
        <v>2.096200841162309E-4</v>
      </c>
      <c r="AA75" s="152">
        <f>Z75*Input!X75/100</f>
        <v>3.3367614946154857E-6</v>
      </c>
      <c r="AB75" s="153">
        <v>0</v>
      </c>
      <c r="AC75" s="153">
        <v>0.9</v>
      </c>
      <c r="AD75" s="152">
        <f>(((Input!G75*$L$4*0.000000001*Input!U75*(230/229))-((AB75*0.000000000000001)+(Input!G75*AC75*0.000000000000001)))/Input!F75)*1000000000000</f>
        <v>224.215081777623</v>
      </c>
      <c r="AE75" s="152">
        <f>AD75*Input!V75/100</f>
        <v>0.70191575321046984</v>
      </c>
      <c r="AF75" s="152">
        <f t="shared" ref="AF75:AF79" si="289">(AD75/230)*602200000000*$D$6/(365.2425*24*60)</f>
        <v>10.221634567820487</v>
      </c>
      <c r="AG75" s="152">
        <f>AF75*Input!V75/100</f>
        <v>3.1999302945329079E-2</v>
      </c>
      <c r="AH75" s="148">
        <f t="shared" ref="AH75:AH79" si="290">AF75/Z75</f>
        <v>48762.667999659607</v>
      </c>
      <c r="AI75" s="157">
        <f t="shared" ref="AI75:AI79" si="291">AH75*SQRT((AG75/AF75)^2+(AA75/Z75)^2)</f>
        <v>791.07934866870403</v>
      </c>
      <c r="AJ75" s="154">
        <f t="shared" ref="AJ75:AJ79" si="292">(U75-1)*1000</f>
        <v>-0.80992336434604351</v>
      </c>
      <c r="AK75" s="157">
        <f t="shared" ref="AK75:AK79" si="293">V75*1000</f>
        <v>1.6001077637065746</v>
      </c>
      <c r="AL75" s="157">
        <f t="shared" ref="AL75:AL79" si="294">AF75/Q75</f>
        <v>0.99895426871366155</v>
      </c>
      <c r="AM75" s="157">
        <f t="shared" ref="AM75:AM79" si="295">AL75*SQRT((R75/Q75)^2+(AG75/AF75)^2)</f>
        <v>3.1308937476026318E-3</v>
      </c>
      <c r="AN75" s="148">
        <f>AF75/Q75</f>
        <v>0.99895426871366155</v>
      </c>
      <c r="AO75" s="152">
        <f t="shared" ref="AO75:AO79" si="296">AN75*SQRT((R75/Q75)^2+(AG75/AF75)^2)</f>
        <v>3.1308937476026318E-3</v>
      </c>
      <c r="AP75" s="148" t="str">
        <f t="shared" ref="AP75:AP79" si="297">ThU_Alter_Kombi(AN75,U75)</f>
        <v>Out of range</v>
      </c>
      <c r="AQ75" s="148" t="e">
        <f t="shared" ref="AQ75:AQ79" si="298">Montealter(AN75,AO75,U75,V75)</f>
        <v>#VALUE!</v>
      </c>
      <c r="AR75" s="148" t="e">
        <f t="shared" ref="AR75:AR79" si="299">(AQ75/AP75)*100</f>
        <v>#VALUE!</v>
      </c>
      <c r="AS75" s="156">
        <f t="shared" ref="AS75:AS79" si="300">Z75/Q75</f>
        <v>2.0486046184360437E-5</v>
      </c>
      <c r="AT75" s="156">
        <f t="shared" ref="AT75:AT79" si="301">AS75*SQRT((Y75/X75)^2+(P75/O75)^2)</f>
        <v>3.2611432850561644E-7</v>
      </c>
      <c r="AU75" s="148">
        <v>0.75</v>
      </c>
      <c r="AV75" s="148">
        <f t="shared" ref="AV75:AV80" si="302">AU75/2</f>
        <v>0.375</v>
      </c>
      <c r="AW75" s="148" t="str">
        <f t="shared" ref="AW75:AW79" si="303">marincorr_age(AN75,U75,AS75,AU75)</f>
        <v>Out of range</v>
      </c>
      <c r="AX75" s="158">
        <f t="shared" ref="AX75:AX79" si="304">marincorr_age_error(AN75, AO75, U75, V75, AS75, AT75, AU75, AV75)</f>
        <v>325.51041721600001</v>
      </c>
      <c r="AY75" s="158" t="e">
        <f t="shared" ref="AY75:AY79" si="305">SQRT(((AU75*EXP(-0.0000091577*AW75*1000))/(0.0000091577*(EXP(-0.0000091577*AW75*1000)+(AJ75/1000)*EXP(-(0.0000091577-0.0000028263)*AW75*1000)-AS75*AU75*EXP(-0.0000091577*AW75*1000))))^2*AT75^2+((AS75*EXP(-0.0000091577*AW75*1000))/(0.0000091577*(EXP(-0.0000091577*AW75*1000)+(AJ75/1000)*EXP(-(0.0000091577-0.0000028263)*AW75*1000)-AS75*AU75*EXP(-0.0000091577*AW75*1000))))^2*AV75^2+((0.0000091577/(0.0000091577-0.0000028263))*(EXP(-(0.0000091577-0.0000028263)*AW75*1000)-1)/(0.0000091577*(EXP(-0.0000091577*AW75*1000)+(AJ75/1000)*EXP(-(0.0000091577-0.0000028263)*AW75*1000)-AS75*AU75*EXP(-0.0000091577*AW75*1000))))^2*T75^2+(1/(0.0000091577*(EXP(-0.0000091577*AW75*1000)+(AJ75/1000)*EXP(-(0.0000091577-0.0000028263)*AW75*1000)-AS75*AU75*EXP(-0.0000091577*AW75*1000))))^2*AO75^2)/1000</f>
        <v>#VALUE!</v>
      </c>
      <c r="AZ75" s="148" t="str">
        <f>Input!B75</f>
        <v>Hu1-13</v>
      </c>
      <c r="BA75" s="159">
        <f>Input!E75</f>
        <v>0</v>
      </c>
      <c r="BB75" s="148" t="e">
        <f t="shared" ref="BB75:BB79" si="306">((U75-1)*EXP(0.0000028263*AW75*1000))*1000</f>
        <v>#VALUE!</v>
      </c>
      <c r="BC75" s="154" t="e">
        <f t="shared" ref="BC75:BC79" si="307">SQRT((EXP(0.0000028263*AW75*1000)*V75)^2+((U75-1)*0.0000028263*EXP(0.0000028263*AW75*1000)*AY75*1000)^2)*1000</f>
        <v>#VALUE!</v>
      </c>
      <c r="BD75" s="148" t="e">
        <f t="shared" ref="BD75:BD79" si="308">AW75*1000-58</f>
        <v>#VALUE!</v>
      </c>
      <c r="BE75" s="160" t="e">
        <f t="shared" ref="BE75:BE79" si="309">AY75/2*1000</f>
        <v>#VALUE!</v>
      </c>
      <c r="BF75" s="161" t="e">
        <f t="shared" ref="BF75:BF79" si="310">AY75/AW75*100</f>
        <v>#VALUE!</v>
      </c>
      <c r="BG75" s="162"/>
      <c r="BH75" s="162"/>
      <c r="BI75" s="162"/>
      <c r="BJ75" s="162"/>
      <c r="BK75" s="162"/>
      <c r="BL75" s="162"/>
      <c r="BM75" s="166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2"/>
      <c r="DC75" s="162"/>
      <c r="DD75" s="162"/>
      <c r="DE75" s="162"/>
    </row>
    <row r="76" spans="1:109" ht="15" customHeight="1" x14ac:dyDescent="0.2">
      <c r="A76" s="9">
        <f>Input!A76</f>
        <v>10650</v>
      </c>
      <c r="B76" s="9" t="str">
        <f>Input!B76</f>
        <v>B1 - 7.5 mm</v>
      </c>
      <c r="C76" s="9">
        <f>Input!O76</f>
        <v>2.2312017486209341</v>
      </c>
      <c r="D76" s="9">
        <f>C76*Input!P76/100</f>
        <v>3.3324069450800346E-3</v>
      </c>
      <c r="E76" s="11">
        <f>Input!M76</f>
        <v>1.8676479190103146</v>
      </c>
      <c r="F76" s="12">
        <f>E76*Input!N76/100</f>
        <v>8.3238430717973296E-5</v>
      </c>
      <c r="G76" s="13">
        <f t="shared" si="285"/>
        <v>257.51129507314215</v>
      </c>
      <c r="H76" s="12">
        <f>G76*Input!L76/100</f>
        <v>8.9346369291656829E-3</v>
      </c>
      <c r="I76" s="9">
        <v>0.3</v>
      </c>
      <c r="J76" s="21">
        <f>(((C76*$G$4*0.000000001*Input!G76*(234/233))-(I76*0.000000000000001))/Input!F76)*1000000000000</f>
        <v>49.73372624136568</v>
      </c>
      <c r="K76" s="9">
        <f>J76*Input!P76/100</f>
        <v>7.4279708159010166E-2</v>
      </c>
      <c r="L76" s="14">
        <f t="shared" si="286"/>
        <v>0.68778128291489149</v>
      </c>
      <c r="M76" s="22">
        <f>L76*Input!P76/100</f>
        <v>1.0272343705800089E-3</v>
      </c>
      <c r="N76" s="9">
        <v>5.0000000000000001E-3</v>
      </c>
      <c r="O76" s="21">
        <f>(((G76*$D$4*0.000000001*Input!G76*(238/236))-(N76*0.000000001))/Input!F76)*1000000</f>
        <v>0.57820117505368562</v>
      </c>
      <c r="P76" s="9">
        <f>O76*Input!N76/100</f>
        <v>2.5769609978876945E-5</v>
      </c>
      <c r="Q76" s="23">
        <f t="shared" si="287"/>
        <v>0.43139542248258</v>
      </c>
      <c r="R76" s="24">
        <f>Q76*Input!N76/100</f>
        <v>1.9226684869702544E-5</v>
      </c>
      <c r="S76" s="65">
        <f>Input!S76*$G$6/0.000000000155125</f>
        <v>1.5853779835106521</v>
      </c>
      <c r="T76" s="9">
        <f>S76*Input!T76/100</f>
        <v>6.3522840058601602E-4</v>
      </c>
      <c r="U76" s="9">
        <f>S76*1/((U75+U77)/2)</f>
        <v>1.5851592598453692</v>
      </c>
      <c r="V76" s="9">
        <f>U76*Input!T76/100</f>
        <v>6.3514076250505808E-4</v>
      </c>
      <c r="W76" s="3">
        <v>3.0000000000000001E-3</v>
      </c>
      <c r="X76" s="21">
        <f>((($L$4*0.000000001*Input!G76/Input!W76*(232/229))-(W76*0.000000001))/Input!F76)*1000000000</f>
        <v>0.1065276693163211</v>
      </c>
      <c r="Y76" s="21">
        <f>X76*Input!X76/100</f>
        <v>2.4287783196922101E-4</v>
      </c>
      <c r="Z76" s="21">
        <f t="shared" si="288"/>
        <v>2.6011008777753205E-5</v>
      </c>
      <c r="AA76" s="21">
        <f>Z76*Input!X76/100</f>
        <v>5.9303817119231498E-8</v>
      </c>
      <c r="AB76" s="14">
        <v>0.05</v>
      </c>
      <c r="AC76" s="14">
        <v>0.9</v>
      </c>
      <c r="AD76" s="21">
        <f>(((Input!G76*$L$4*0.000000001*Input!U76*(230/229))-((AB76*0.000000000000001)+(Input!G76*AC76*0.000000000000001)))/Input!F76)*1000000000000</f>
        <v>2.7199874204235901E-2</v>
      </c>
      <c r="AE76" s="21">
        <f>AD76*Input!V76/100</f>
        <v>5.8717429043398273E-4</v>
      </c>
      <c r="AF76" s="191">
        <f t="shared" si="289"/>
        <v>1.2400021095910685E-3</v>
      </c>
      <c r="AG76" s="21">
        <f>AF76*Input!V76/100</f>
        <v>2.6768409051038513E-5</v>
      </c>
      <c r="AH76" s="9">
        <f t="shared" si="290"/>
        <v>47.672203726739816</v>
      </c>
      <c r="AI76" s="3">
        <f t="shared" si="291"/>
        <v>1.0348421912520351</v>
      </c>
      <c r="AJ76" s="22">
        <f t="shared" si="292"/>
        <v>585.15925984536921</v>
      </c>
      <c r="AK76" s="3">
        <f t="shared" si="293"/>
        <v>0.63514076250505813</v>
      </c>
      <c r="AL76" s="3">
        <f t="shared" si="294"/>
        <v>2.874397930453563E-3</v>
      </c>
      <c r="AM76" s="3">
        <f t="shared" si="295"/>
        <v>6.205088117577867E-5</v>
      </c>
      <c r="AN76" s="9">
        <f>AL76*1/((AN75+AN77)/2)</f>
        <v>2.8751632318706017E-3</v>
      </c>
      <c r="AO76" s="21">
        <f t="shared" si="296"/>
        <v>6.2067402071090059E-5</v>
      </c>
      <c r="AP76" s="58">
        <f t="shared" si="297"/>
        <v>0.19819999999999999</v>
      </c>
      <c r="AQ76" s="58">
        <f t="shared" si="298"/>
        <v>4.7999999999999996E-3</v>
      </c>
      <c r="AR76" s="58">
        <f t="shared" si="299"/>
        <v>2.4217961654894045</v>
      </c>
      <c r="AS76" s="67">
        <f t="shared" si="300"/>
        <v>6.0295050485389758E-5</v>
      </c>
      <c r="AT76" s="67">
        <f t="shared" si="301"/>
        <v>1.3749600417085037E-7</v>
      </c>
      <c r="AU76" s="58">
        <v>0.75</v>
      </c>
      <c r="AV76" s="58">
        <f t="shared" si="302"/>
        <v>0.375</v>
      </c>
      <c r="AW76" s="58">
        <f t="shared" si="303"/>
        <v>0.1951</v>
      </c>
      <c r="AX76" s="57">
        <f t="shared" si="304"/>
        <v>4.1503868999999997E-3</v>
      </c>
      <c r="AY76" s="47">
        <f t="shared" si="305"/>
        <v>4.5576087615952811E-3</v>
      </c>
      <c r="AZ76" s="9" t="str">
        <f>Input!B76</f>
        <v>B1 - 7.5 mm</v>
      </c>
      <c r="BA76" s="48">
        <f>Input!E76</f>
        <v>7.5</v>
      </c>
      <c r="BB76" s="58">
        <f t="shared" si="306"/>
        <v>585.48201215049926</v>
      </c>
      <c r="BC76" s="22">
        <f t="shared" si="307"/>
        <v>0.63553583172902028</v>
      </c>
      <c r="BD76" s="9">
        <f t="shared" si="308"/>
        <v>137.1</v>
      </c>
      <c r="BE76" s="49">
        <f t="shared" si="309"/>
        <v>2.2788043807976406</v>
      </c>
      <c r="BF76" s="89">
        <f t="shared" si="310"/>
        <v>2.3360372945132144</v>
      </c>
      <c r="BG76" s="85"/>
      <c r="BH76" s="85"/>
      <c r="BI76" s="85"/>
      <c r="BJ76" s="85"/>
      <c r="BK76" s="85"/>
      <c r="BL76" s="85"/>
      <c r="BM76" s="90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85"/>
      <c r="CD76" s="85"/>
      <c r="CE76" s="85"/>
      <c r="CF76" s="85"/>
      <c r="CG76" s="85"/>
      <c r="CH76" s="85"/>
      <c r="CI76" s="85"/>
      <c r="CJ76" s="85"/>
      <c r="CK76" s="85"/>
      <c r="CL76" s="85"/>
      <c r="CM76" s="85"/>
      <c r="CN76" s="85"/>
      <c r="CO76" s="85"/>
      <c r="CP76" s="85"/>
      <c r="CQ76" s="85"/>
      <c r="CR76" s="85"/>
      <c r="CS76" s="85"/>
      <c r="CT76" s="85"/>
      <c r="CU76" s="85"/>
      <c r="CV76" s="85"/>
      <c r="CW76" s="85"/>
      <c r="CX76" s="85"/>
      <c r="CY76" s="85"/>
      <c r="CZ76" s="85"/>
      <c r="DA76" s="85"/>
      <c r="DB76" s="85"/>
      <c r="DC76" s="85"/>
      <c r="DD76" s="85"/>
      <c r="DE76" s="85"/>
    </row>
    <row r="77" spans="1:109" s="165" customFormat="1" ht="15" customHeight="1" x14ac:dyDescent="0.2">
      <c r="A77" s="148">
        <f>Input!A77</f>
        <v>10368</v>
      </c>
      <c r="B77" s="148" t="str">
        <f>Input!B77</f>
        <v>Hu1-13</v>
      </c>
      <c r="C77" s="148">
        <f>Input!O77</f>
        <v>2.2979111060684176</v>
      </c>
      <c r="D77" s="148">
        <f>C77*Input!P77/100</f>
        <v>2.3413777178192839E-2</v>
      </c>
      <c r="E77" s="149">
        <f>Input!M77</f>
        <v>3.0136710649998477</v>
      </c>
      <c r="F77" s="150">
        <f>E77*Input!N77/100</f>
        <v>4.5203991089441941E-4</v>
      </c>
      <c r="G77" s="151">
        <f t="shared" si="285"/>
        <v>415.52496644217899</v>
      </c>
      <c r="H77" s="150">
        <f>G77*Input!L77/100</f>
        <v>3.3556616238167164E-2</v>
      </c>
      <c r="I77" s="148">
        <v>0</v>
      </c>
      <c r="J77" s="152">
        <f>(((C77*$G$4*0.000000001*Input!G77*(234/233))-(I77*0.000000000000001))/Input!F77)*1000000000000</f>
        <v>752.74704635613</v>
      </c>
      <c r="K77" s="148">
        <f>J77*Input!P77/100</f>
        <v>7.66985788457235</v>
      </c>
      <c r="L77" s="153">
        <f t="shared" si="286"/>
        <v>10.409944485973382</v>
      </c>
      <c r="M77" s="154">
        <f>L77*Input!P77/100</f>
        <v>0.10606855939216693</v>
      </c>
      <c r="N77" s="148">
        <v>0</v>
      </c>
      <c r="O77" s="152">
        <f>(((G77*$D$4*0.000000001*Input!G77*(238/236))-(N77*0.000000001))/Input!F77)*1000000</f>
        <v>13.711659319747339</v>
      </c>
      <c r="P77" s="148">
        <f>O77*Input!N77/100</f>
        <v>2.0566999926096897E-3</v>
      </c>
      <c r="Q77" s="155">
        <f t="shared" si="287"/>
        <v>10.230257772531145</v>
      </c>
      <c r="R77" s="156">
        <f>Q77*Input!N77/100</f>
        <v>1.5345021776363484E-3</v>
      </c>
      <c r="S77" s="154">
        <f>Input!S77*$G$6/0.000000000155125</f>
        <v>1.0010858876422879</v>
      </c>
      <c r="T77" s="148">
        <f>S77*Input!T77/100</f>
        <v>1.6881854783402518E-3</v>
      </c>
      <c r="U77" s="154">
        <f>S77</f>
        <v>1.0010858876422879</v>
      </c>
      <c r="V77" s="148">
        <f>U77*Input!T77/100</f>
        <v>1.6881854783402518E-3</v>
      </c>
      <c r="W77" s="157">
        <v>0</v>
      </c>
      <c r="X77" s="152">
        <f>((($L$4*0.000000001*Input!G77/Input!W77*(232/229))-(W77*0.000000001))/Input!F77)*1000000000</f>
        <v>0.87299658512812406</v>
      </c>
      <c r="Y77" s="152">
        <f>X77*Input!X77/100</f>
        <v>5.9021752417842879E-3</v>
      </c>
      <c r="Z77" s="152">
        <f t="shared" si="288"/>
        <v>2.1316078709362308E-4</v>
      </c>
      <c r="AA77" s="152">
        <f>Z77*Input!X77/100</f>
        <v>1.4411423154863646E-6</v>
      </c>
      <c r="AB77" s="153">
        <v>0</v>
      </c>
      <c r="AC77" s="153">
        <v>0.9</v>
      </c>
      <c r="AD77" s="152">
        <f>(((Input!G77*$L$4*0.000000001*Input!U77*(230/229))-((AB77*0.000000000000001)+(Input!G77*AC77*0.000000000000001)))/Input!F77)*1000000000000</f>
        <v>224.5194389274447</v>
      </c>
      <c r="AE77" s="152">
        <f>AD77*Input!V77/100</f>
        <v>0.54388818103054593</v>
      </c>
      <c r="AF77" s="152">
        <f t="shared" si="289"/>
        <v>10.235509760956093</v>
      </c>
      <c r="AG77" s="152">
        <f>AF77*Input!V77/100</f>
        <v>2.4795059226946581E-2</v>
      </c>
      <c r="AH77" s="148">
        <f t="shared" si="290"/>
        <v>48017.789296586336</v>
      </c>
      <c r="AI77" s="157">
        <f t="shared" si="291"/>
        <v>344.85001743234164</v>
      </c>
      <c r="AJ77" s="154">
        <f t="shared" si="292"/>
        <v>1.0858876422878971</v>
      </c>
      <c r="AK77" s="157">
        <f t="shared" si="293"/>
        <v>1.6881854783402517</v>
      </c>
      <c r="AL77" s="157">
        <f t="shared" si="294"/>
        <v>1.0005133779169328</v>
      </c>
      <c r="AM77" s="157">
        <f t="shared" si="295"/>
        <v>2.4283401515099775E-3</v>
      </c>
      <c r="AN77" s="148">
        <f>AF77/Q77</f>
        <v>1.0005133779169328</v>
      </c>
      <c r="AO77" s="152">
        <f t="shared" si="296"/>
        <v>2.4283401515099775E-3</v>
      </c>
      <c r="AP77" s="148">
        <f t="shared" si="297"/>
        <v>749.65779999999995</v>
      </c>
      <c r="AQ77" s="148" t="e">
        <f t="shared" si="298"/>
        <v>#VALUE!</v>
      </c>
      <c r="AR77" s="148" t="e">
        <f t="shared" si="299"/>
        <v>#VALUE!</v>
      </c>
      <c r="AS77" s="156">
        <f t="shared" si="300"/>
        <v>2.0836306555830154E-5</v>
      </c>
      <c r="AT77" s="156">
        <f t="shared" si="301"/>
        <v>1.409052426923235E-7</v>
      </c>
      <c r="AU77" s="148">
        <v>0.75</v>
      </c>
      <c r="AV77" s="148">
        <f t="shared" si="302"/>
        <v>0.375</v>
      </c>
      <c r="AW77" s="148">
        <f t="shared" si="303"/>
        <v>749.65610000000004</v>
      </c>
      <c r="AX77" s="158">
        <f t="shared" si="304"/>
        <v>335.0383149484</v>
      </c>
      <c r="AY77" s="158">
        <f t="shared" si="305"/>
        <v>355.57451947959112</v>
      </c>
      <c r="AZ77" s="148" t="str">
        <f>Input!B77</f>
        <v>Hu1-13</v>
      </c>
      <c r="BA77" s="159">
        <f>Input!E77</f>
        <v>0</v>
      </c>
      <c r="BB77" s="148">
        <f t="shared" si="306"/>
        <v>9.0354053860995442</v>
      </c>
      <c r="BC77" s="154">
        <f t="shared" si="307"/>
        <v>16.726268457673246</v>
      </c>
      <c r="BD77" s="148">
        <f t="shared" si="308"/>
        <v>749598.10000000009</v>
      </c>
      <c r="BE77" s="160">
        <f t="shared" si="309"/>
        <v>177787.25973979555</v>
      </c>
      <c r="BF77" s="161">
        <f t="shared" si="310"/>
        <v>47.431684939212943</v>
      </c>
      <c r="BG77" s="162"/>
      <c r="BH77" s="162"/>
      <c r="BI77" s="162"/>
      <c r="BJ77" s="162"/>
      <c r="BK77" s="162"/>
      <c r="BL77" s="162"/>
      <c r="BM77" s="166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2"/>
      <c r="DC77" s="162"/>
      <c r="DD77" s="162"/>
      <c r="DE77" s="162"/>
    </row>
    <row r="78" spans="1:109" ht="15" customHeight="1" x14ac:dyDescent="0.2">
      <c r="A78" s="9">
        <f>Input!A78</f>
        <v>10651</v>
      </c>
      <c r="B78" s="9" t="str">
        <f>Input!B78</f>
        <v>B1 - 15 mm</v>
      </c>
      <c r="C78" s="9">
        <f>Input!O78</f>
        <v>1.4956516615221265</v>
      </c>
      <c r="D78" s="9">
        <f>C78*Input!P78/100</f>
        <v>4.1433808965768947E-3</v>
      </c>
      <c r="E78" s="11">
        <f>Input!M78</f>
        <v>1.2409369011797573</v>
      </c>
      <c r="F78" s="12">
        <f>E78*Input!N78/100</f>
        <v>7.627992192981391E-5</v>
      </c>
      <c r="G78" s="13">
        <f t="shared" si="285"/>
        <v>171.10037993466494</v>
      </c>
      <c r="H78" s="12">
        <f>G78*Input!L78/100</f>
        <v>9.3425758521789078E-3</v>
      </c>
      <c r="I78" s="9">
        <v>0.3</v>
      </c>
      <c r="J78" s="21">
        <f>(((C78*$G$4*0.000000001*Input!G78*(234/233))-(I78*0.000000000000001))/Input!F78)*1000000000000</f>
        <v>39.95756898669719</v>
      </c>
      <c r="K78" s="9">
        <f>J78*Input!P78/100</f>
        <v>0.11069384153569857</v>
      </c>
      <c r="L78" s="14">
        <f t="shared" si="286"/>
        <v>0.55258413428457032</v>
      </c>
      <c r="M78" s="22">
        <f>L78*Input!P78/100</f>
        <v>1.5308153660699817E-3</v>
      </c>
      <c r="N78" s="9">
        <v>5.0000000000000001E-3</v>
      </c>
      <c r="O78" s="21">
        <f>(((G78*$D$4*0.000000001*Input!G78*(238/236))-(N78*0.000000001))/Input!F78)*1000000</f>
        <v>0.46045424395644768</v>
      </c>
      <c r="P78" s="9">
        <f>O78*Input!N78/100</f>
        <v>2.8303948208694193E-5</v>
      </c>
      <c r="Q78" s="23">
        <f t="shared" si="287"/>
        <v>0.3435445337637808</v>
      </c>
      <c r="R78" s="24">
        <f>Q78*Input!N78/100</f>
        <v>2.1117552544373474E-5</v>
      </c>
      <c r="S78" s="65">
        <f>Input!S78*$G$6/0.000000000155125</f>
        <v>1.6034996652199507</v>
      </c>
      <c r="T78" s="9">
        <f>S78*Input!T78/100</f>
        <v>9.8748832220825413E-4</v>
      </c>
      <c r="U78" s="9">
        <f>S78*1/((U77+U79)/2)</f>
        <v>1.6029805053300388</v>
      </c>
      <c r="V78" s="9">
        <f>U78*Input!T78/100</f>
        <v>9.8716860631447093E-4</v>
      </c>
      <c r="W78" s="3">
        <v>3.0000000000000001E-3</v>
      </c>
      <c r="X78" s="21">
        <f>((($L$4*0.000000001*Input!G78/Input!W78*(232/229))-(W78*0.000000001))/Input!F78)*1000000000</f>
        <v>3.5545781115149305E-2</v>
      </c>
      <c r="Y78" s="21">
        <f>X78*Input!X78/100</f>
        <v>1.4758549182534224E-4</v>
      </c>
      <c r="Z78" s="21">
        <f t="shared" si="288"/>
        <v>8.6792626791900292E-6</v>
      </c>
      <c r="AA78" s="21">
        <f>Z78*Input!X78/100</f>
        <v>3.6036154249643859E-8</v>
      </c>
      <c r="AB78" s="14">
        <v>0.05</v>
      </c>
      <c r="AC78" s="14">
        <v>0.9</v>
      </c>
      <c r="AD78" s="21">
        <f>(((Input!G78*$L$4*0.000000001*Input!U78*(230/229))-((AB78*0.000000000000001)+(Input!G78*AC78*0.000000000000001)))/Input!F78)*1000000000000</f>
        <v>2.6949390651312719E-2</v>
      </c>
      <c r="AE78" s="21">
        <f>AD78*Input!V78/100</f>
        <v>5.9791299880987804E-4</v>
      </c>
      <c r="AF78" s="191">
        <f t="shared" si="289"/>
        <v>1.2285829342040646E-3</v>
      </c>
      <c r="AG78" s="21">
        <f>AF78*Input!V78/100</f>
        <v>2.725797091225917E-5</v>
      </c>
      <c r="AH78" s="9">
        <f t="shared" si="290"/>
        <v>141.5538369578093</v>
      </c>
      <c r="AI78" s="3">
        <f t="shared" si="291"/>
        <v>3.195106578063144</v>
      </c>
      <c r="AJ78" s="22">
        <f t="shared" si="292"/>
        <v>602.9805053300388</v>
      </c>
      <c r="AK78" s="3">
        <f t="shared" si="293"/>
        <v>0.9871686063144709</v>
      </c>
      <c r="AL78" s="3">
        <f t="shared" si="294"/>
        <v>3.5761970092903035E-3</v>
      </c>
      <c r="AM78" s="3">
        <f t="shared" si="295"/>
        <v>7.9343645004191255E-5</v>
      </c>
      <c r="AN78" s="9">
        <f>AL78*1/((AN77+AN79)/2)</f>
        <v>3.5722874519868442E-3</v>
      </c>
      <c r="AO78" s="21">
        <f t="shared" si="296"/>
        <v>7.9256905228389373E-5</v>
      </c>
      <c r="AP78" s="58">
        <f t="shared" si="297"/>
        <v>0.24360000000000001</v>
      </c>
      <c r="AQ78" s="58">
        <f t="shared" si="298"/>
        <v>6.7999999999999996E-3</v>
      </c>
      <c r="AR78" s="58">
        <f t="shared" si="299"/>
        <v>2.791461412151067</v>
      </c>
      <c r="AS78" s="67">
        <f t="shared" si="300"/>
        <v>2.5263864873943355E-5</v>
      </c>
      <c r="AT78" s="67">
        <f t="shared" si="301"/>
        <v>1.0490664171524694E-7</v>
      </c>
      <c r="AU78" s="58">
        <v>0.75</v>
      </c>
      <c r="AV78" s="58">
        <f t="shared" si="302"/>
        <v>0.375</v>
      </c>
      <c r="AW78" s="58">
        <f t="shared" si="303"/>
        <v>0.24229999999999999</v>
      </c>
      <c r="AX78" s="57">
        <f t="shared" si="304"/>
        <v>5.0863771999999996E-3</v>
      </c>
      <c r="AY78" s="47">
        <f t="shared" si="305"/>
        <v>5.4501706839861965E-3</v>
      </c>
      <c r="AZ78" s="9" t="str">
        <f>Input!B78</f>
        <v>B1 - 15 mm</v>
      </c>
      <c r="BA78" s="48">
        <f>Input!E78</f>
        <v>15</v>
      </c>
      <c r="BB78" s="58">
        <f t="shared" si="306"/>
        <v>603.39357533292082</v>
      </c>
      <c r="BC78" s="22">
        <f t="shared" si="307"/>
        <v>0.98788858822551484</v>
      </c>
      <c r="BD78" s="9">
        <f t="shared" si="308"/>
        <v>184.29999999999998</v>
      </c>
      <c r="BE78" s="49">
        <f t="shared" si="309"/>
        <v>2.7250853419930983</v>
      </c>
      <c r="BF78" s="89">
        <f t="shared" si="310"/>
        <v>2.2493481980958303</v>
      </c>
      <c r="BG78" s="85"/>
      <c r="BH78" s="85"/>
      <c r="BI78" s="85"/>
      <c r="BJ78" s="85"/>
      <c r="BK78" s="85"/>
      <c r="BL78" s="85"/>
      <c r="BM78" s="90"/>
      <c r="BN78" s="85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85"/>
      <c r="CT78" s="85"/>
      <c r="CU78" s="85"/>
      <c r="CV78" s="85"/>
      <c r="CW78" s="85"/>
      <c r="CX78" s="85"/>
      <c r="CY78" s="85"/>
      <c r="CZ78" s="85"/>
      <c r="DA78" s="85"/>
      <c r="DB78" s="85"/>
      <c r="DC78" s="85"/>
      <c r="DD78" s="85"/>
      <c r="DE78" s="85"/>
    </row>
    <row r="79" spans="1:109" s="165" customFormat="1" ht="15" customHeight="1" x14ac:dyDescent="0.2">
      <c r="A79" s="148">
        <f>Input!A79</f>
        <v>10368</v>
      </c>
      <c r="B79" s="148" t="str">
        <f>Input!B79</f>
        <v>Hu1-13</v>
      </c>
      <c r="C79" s="148">
        <f>Input!O79</f>
        <v>2.2974782428275846</v>
      </c>
      <c r="D79" s="148">
        <f>C79*Input!P79/100</f>
        <v>2.526488231573858E-2</v>
      </c>
      <c r="E79" s="149">
        <f>Input!M79</f>
        <v>3.0139650439038581</v>
      </c>
      <c r="F79" s="150">
        <f>E79*Input!N79/100</f>
        <v>4.1736080454694477E-4</v>
      </c>
      <c r="G79" s="151">
        <f t="shared" si="285"/>
        <v>415.56550025346394</v>
      </c>
      <c r="H79" s="150">
        <f>G79*Input!L79/100</f>
        <v>2.1957944443803723E-2</v>
      </c>
      <c r="I79" s="148">
        <v>0</v>
      </c>
      <c r="J79" s="152">
        <f>(((C79*$G$4*0.000000001*Input!G79*(234/233))-(I79*0.000000000000001))/Input!F79)*1000000000000</f>
        <v>752.60524951936259</v>
      </c>
      <c r="K79" s="148">
        <f>J79*Input!P79/100</f>
        <v>8.2762407516477694</v>
      </c>
      <c r="L79" s="153">
        <f t="shared" si="286"/>
        <v>10.407983538791749</v>
      </c>
      <c r="M79" s="154">
        <f>L79*Input!P79/100</f>
        <v>0.11445439366950801</v>
      </c>
      <c r="N79" s="148">
        <v>0</v>
      </c>
      <c r="O79" s="152">
        <f>(((G79*$D$4*0.000000001*Input!G79*(238/236))-(N79*0.000000001))/Input!F79)*1000000</f>
        <v>13.712996870691699</v>
      </c>
      <c r="P79" s="148">
        <f>O79*Input!N79/100</f>
        <v>1.8989163189791092E-3</v>
      </c>
      <c r="Q79" s="155">
        <f t="shared" si="287"/>
        <v>10.231255718193708</v>
      </c>
      <c r="R79" s="156">
        <f>Q79*Input!N79/100</f>
        <v>1.4167799081504766E-3</v>
      </c>
      <c r="S79" s="154">
        <f>Input!S79*$G$6/0.000000000155125</f>
        <v>0.99956185559374733</v>
      </c>
      <c r="T79" s="148">
        <f>S79*Input!T79/100</f>
        <v>1.694396485314906E-3</v>
      </c>
      <c r="U79" s="154">
        <f>S79</f>
        <v>0.99956185559374733</v>
      </c>
      <c r="V79" s="148">
        <f>U79*Input!T79/100</f>
        <v>1.694396485314906E-3</v>
      </c>
      <c r="W79" s="157">
        <v>0</v>
      </c>
      <c r="X79" s="152">
        <f>((($L$4*0.000000001*Input!G79/Input!W79*(232/229))-(W79*0.000000001))/Input!F79)*1000000000</f>
        <v>0.8661715085720425</v>
      </c>
      <c r="Y79" s="152">
        <f>X79*Input!X79/100</f>
        <v>4.4748802251784467E-3</v>
      </c>
      <c r="Z79" s="152">
        <f t="shared" si="288"/>
        <v>2.1149429868410076E-4</v>
      </c>
      <c r="AA79" s="152">
        <f>Z79*Input!X79/100</f>
        <v>1.0926377115309491E-6</v>
      </c>
      <c r="AB79" s="153">
        <v>0</v>
      </c>
      <c r="AC79" s="153">
        <v>0.9</v>
      </c>
      <c r="AD79" s="152">
        <f>(((Input!G79*$L$4*0.000000001*Input!U79*(230/229))-((AB79*0.000000000000001)+(Input!G79*AC79*0.000000000000001)))/Input!F79)*1000000000000</f>
        <v>224.80213928653015</v>
      </c>
      <c r="AE79" s="152">
        <f>AD79*Input!V79/100</f>
        <v>0.63321762504529533</v>
      </c>
      <c r="AF79" s="152">
        <f t="shared" si="289"/>
        <v>10.248397652974122</v>
      </c>
      <c r="AG79" s="152">
        <f>AF79*Input!V79/100</f>
        <v>2.8867456701845064E-2</v>
      </c>
      <c r="AH79" s="148">
        <f t="shared" si="290"/>
        <v>48457.087102294317</v>
      </c>
      <c r="AI79" s="157">
        <f t="shared" si="291"/>
        <v>285.1345840583013</v>
      </c>
      <c r="AJ79" s="154">
        <f t="shared" si="292"/>
        <v>-0.43814440625267181</v>
      </c>
      <c r="AK79" s="157">
        <f t="shared" si="293"/>
        <v>1.6943964853149061</v>
      </c>
      <c r="AL79" s="157">
        <f t="shared" si="294"/>
        <v>1.0016754477898477</v>
      </c>
      <c r="AM79" s="157">
        <f t="shared" si="295"/>
        <v>2.8249043878813091E-3</v>
      </c>
      <c r="AN79" s="148">
        <f>AF79/Q79</f>
        <v>1.0016754477898477</v>
      </c>
      <c r="AO79" s="152">
        <f t="shared" si="296"/>
        <v>2.8249043878813091E-3</v>
      </c>
      <c r="AP79" s="148" t="str">
        <f t="shared" si="297"/>
        <v>Out of range</v>
      </c>
      <c r="AQ79" s="148" t="e">
        <f t="shared" si="298"/>
        <v>#VALUE!</v>
      </c>
      <c r="AR79" s="148" t="e">
        <f t="shared" si="299"/>
        <v>#VALUE!</v>
      </c>
      <c r="AS79" s="156">
        <f t="shared" si="300"/>
        <v>2.0671392105664163E-5</v>
      </c>
      <c r="AT79" s="156">
        <f t="shared" si="301"/>
        <v>1.0683245240925298E-7</v>
      </c>
      <c r="AU79" s="148">
        <v>0.75</v>
      </c>
      <c r="AV79" s="148">
        <f t="shared" si="302"/>
        <v>0.375</v>
      </c>
      <c r="AW79" s="148" t="str">
        <f t="shared" si="303"/>
        <v>Out of range</v>
      </c>
      <c r="AX79" s="158">
        <f t="shared" si="304"/>
        <v>324.40257664670003</v>
      </c>
      <c r="AY79" s="158" t="e">
        <f t="shared" si="305"/>
        <v>#VALUE!</v>
      </c>
      <c r="AZ79" s="148" t="str">
        <f>Input!B79</f>
        <v>Hu1-13</v>
      </c>
      <c r="BA79" s="159">
        <f>Input!E79</f>
        <v>0</v>
      </c>
      <c r="BB79" s="148" t="e">
        <f t="shared" si="306"/>
        <v>#VALUE!</v>
      </c>
      <c r="BC79" s="154" t="e">
        <f t="shared" si="307"/>
        <v>#VALUE!</v>
      </c>
      <c r="BD79" s="148" t="e">
        <f t="shared" si="308"/>
        <v>#VALUE!</v>
      </c>
      <c r="BE79" s="160" t="e">
        <f t="shared" si="309"/>
        <v>#VALUE!</v>
      </c>
      <c r="BF79" s="161" t="e">
        <f t="shared" si="310"/>
        <v>#VALUE!</v>
      </c>
      <c r="BG79" s="162"/>
      <c r="BH79" s="162"/>
      <c r="BI79" s="162"/>
      <c r="BJ79" s="162"/>
      <c r="BK79" s="162"/>
      <c r="BL79" s="162"/>
      <c r="BM79" s="166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2"/>
      <c r="DC79" s="162"/>
      <c r="DD79" s="162"/>
      <c r="DE79" s="162"/>
    </row>
    <row r="80" spans="1:109" ht="15" customHeight="1" x14ac:dyDescent="0.2">
      <c r="A80" s="9">
        <f>Input!A80</f>
        <v>10652</v>
      </c>
      <c r="B80" s="9" t="str">
        <f>Input!B80</f>
        <v>B1 - 18 mm</v>
      </c>
      <c r="C80" s="9">
        <f>Input!O80</f>
        <v>2.0602554685400345</v>
      </c>
      <c r="D80" s="9">
        <f>C80*Input!P80/100</f>
        <v>4.3005115351741228E-3</v>
      </c>
      <c r="E80" s="11">
        <f>Input!M80</f>
        <v>1.6825673240570664</v>
      </c>
      <c r="F80" s="12">
        <f>E80*Input!N80/100</f>
        <v>7.2600606053491737E-5</v>
      </c>
      <c r="G80" s="13">
        <f t="shared" ref="G80:G87" si="311">E80*137.88</f>
        <v>231.99238264098832</v>
      </c>
      <c r="H80" s="12">
        <f>G80*Input!L80/100</f>
        <v>9.2410496847955548E-3</v>
      </c>
      <c r="I80" s="9">
        <v>0.3</v>
      </c>
      <c r="J80" s="21">
        <f>(((C80*$G$4*0.000000001*Input!G80*(234/233))-(I80*0.000000000000001))/Input!F80)*1000000000000</f>
        <v>44.024987093453383</v>
      </c>
      <c r="K80" s="9">
        <f>J80*Input!P80/100</f>
        <v>9.1896353497099903E-2</v>
      </c>
      <c r="L80" s="14">
        <f t="shared" ref="L80:L87" si="312">(J80/234)*602200000000*0.0000028263/(365.2425*24*60)</f>
        <v>0.60883357013096862</v>
      </c>
      <c r="M80" s="22">
        <f>L80*Input!P80/100</f>
        <v>1.2708597702230033E-3</v>
      </c>
      <c r="N80" s="9">
        <v>5.0000000000000001E-3</v>
      </c>
      <c r="O80" s="21">
        <f>(((G80*$D$4*0.000000001*Input!G80*(238/236))-(N80*0.000000001))/Input!F80)*1000000</f>
        <v>0.4993683220456262</v>
      </c>
      <c r="P80" s="9">
        <f>O80*Input!N80/100</f>
        <v>2.1547097881949645E-5</v>
      </c>
      <c r="Q80" s="23">
        <f t="shared" ref="Q80:Q87" si="313">(O80/238.05)*602200000000000000*0.00000000015512/(365.2425*24*60)</f>
        <v>0.37257829550984201</v>
      </c>
      <c r="R80" s="24">
        <f>Q80*Input!N80/100</f>
        <v>1.6076272057375373E-5</v>
      </c>
      <c r="S80" s="65">
        <f>Input!S80*$G$6/0.000000000155125</f>
        <v>1.6258640207074688</v>
      </c>
      <c r="T80" s="9">
        <f>S80*Input!T80/100</f>
        <v>7.7673465453575964E-4</v>
      </c>
      <c r="U80" s="9">
        <f>S80*1/((U79+U81)/2)</f>
        <v>1.6269617067444977</v>
      </c>
      <c r="V80" s="9">
        <f>U80*Input!T80/100</f>
        <v>7.7725905926696805E-4</v>
      </c>
      <c r="W80" s="3">
        <v>3.0000000000000001E-3</v>
      </c>
      <c r="X80" s="21">
        <f>((($L$4*0.000000001*Input!G80/Input!W80*(232/229))-(W80*0.000000001))/Input!F80)*1000000000</f>
        <v>5.6724074466692316E-2</v>
      </c>
      <c r="Y80" s="21">
        <f>X80*Input!X80/100</f>
        <v>2.1936800582195002E-4</v>
      </c>
      <c r="Z80" s="21">
        <f t="shared" ref="Z80:Z87" si="314">(X80/232)*6.022E+23*0.000000001*0.000000000049475/(365.2425*24*60)</f>
        <v>1.3850395942502858E-5</v>
      </c>
      <c r="AA80" s="21">
        <f>Z80*Input!X80/100</f>
        <v>5.356339025919854E-8</v>
      </c>
      <c r="AB80" s="14">
        <v>0.05</v>
      </c>
      <c r="AC80" s="14">
        <v>0.9</v>
      </c>
      <c r="AD80" s="21">
        <f>(((Input!G80*$L$4*0.000000001*Input!U80*(230/229))-((AB80*0.000000000000001)+(Input!G80*AC80*0.000000000000001)))/Input!F80)*1000000000000</f>
        <v>4.0243615202264917E-2</v>
      </c>
      <c r="AE80" s="21">
        <f>AD80*Input!V80/100</f>
        <v>5.6202524761349596E-4</v>
      </c>
      <c r="AF80" s="191">
        <f t="shared" ref="AF80:AF87" si="315">(AD80/230)*602200000000*$D$6/(365.2425*24*60)</f>
        <v>1.8346470051177038E-3</v>
      </c>
      <c r="AG80" s="21">
        <f>AF80*Input!V80/100</f>
        <v>2.562190131657468E-5</v>
      </c>
      <c r="AH80" s="9">
        <f t="shared" ref="AH80:AH87" si="316">AF80/Z80</f>
        <v>132.4617009314299</v>
      </c>
      <c r="AI80" s="3">
        <f t="shared" ref="AI80:AI87" si="317">AH80*SQRT((AG80/AF80)^2+(AA80/Z80)^2)</f>
        <v>1.9195212048062715</v>
      </c>
      <c r="AJ80" s="22">
        <f t="shared" ref="AJ80:AJ87" si="318">(U80-1)*1000</f>
        <v>626.96170674449775</v>
      </c>
      <c r="AK80" s="3">
        <f t="shared" ref="AK80:AK87" si="319">V80*1000</f>
        <v>0.77725905926696803</v>
      </c>
      <c r="AL80" s="3">
        <f t="shared" ref="AL80:AL87" si="320">AF80/Q80</f>
        <v>4.9241918469972706E-3</v>
      </c>
      <c r="AM80" s="3">
        <f t="shared" ref="AM80:AM87" si="321">AL80*SQRT((R80/Q80)^2+(AG80/AF80)^2)</f>
        <v>6.876950138377371E-5</v>
      </c>
      <c r="AN80" s="9">
        <f>AL80*1/((AN79+AN81)/2)</f>
        <v>4.9265596549543187E-3</v>
      </c>
      <c r="AO80" s="21">
        <f t="shared" ref="AO80:AO87" si="322">AN80*SQRT((R80/Q80)^2+(AG80/AF80)^2)</f>
        <v>6.8802569342463836E-5</v>
      </c>
      <c r="AP80" s="58">
        <f t="shared" ref="AP80:AP87" si="323">ThU_Alter_Kombi(AN80,U80)</f>
        <v>0.33110000000000001</v>
      </c>
      <c r="AQ80" s="58">
        <f t="shared" ref="AQ80:AQ87" si="324">Montealter(AN80,AO80,U80,V80)</f>
        <v>5.0000000000000001E-3</v>
      </c>
      <c r="AR80" s="58">
        <f t="shared" ref="AR80:AR87" si="325">(AQ80/AP80)*100</f>
        <v>1.5101177891875568</v>
      </c>
      <c r="AS80" s="67">
        <f t="shared" ref="AS80:AS87" si="326">Z80/Q80</f>
        <v>3.7174457313864078E-5</v>
      </c>
      <c r="AT80" s="67">
        <f t="shared" ref="AT80:AT87" si="327">AS80*SQRT((Y80/X80)^2+(P80/O80)^2)</f>
        <v>1.4377306668895921E-7</v>
      </c>
      <c r="AU80" s="58">
        <v>0.75</v>
      </c>
      <c r="AV80" s="58">
        <f t="shared" si="302"/>
        <v>0.375</v>
      </c>
      <c r="AW80" s="58">
        <f t="shared" ref="AW80:AW87" si="328">marincorr_age(AN80,U80,AS80,AU80)</f>
        <v>0.32919999999999999</v>
      </c>
      <c r="AX80" s="57">
        <f t="shared" ref="AX80:AX87" si="329">marincorr_age_error(AN80, AO80, U80, V80, AS80, AT80, AU80, AV80)</f>
        <v>4.4853367999999998E-3</v>
      </c>
      <c r="AY80" s="47">
        <f t="shared" ref="AY80:AY87" si="330">SQRT(((AU80*EXP(-0.0000091577*AW80*1000))/(0.0000091577*(EXP(-0.0000091577*AW80*1000)+(AJ80/1000)*EXP(-(0.0000091577-0.0000028263)*AW80*1000)-AS80*AU80*EXP(-0.0000091577*AW80*1000))))^2*AT80^2+((AS80*EXP(-0.0000091577*AW80*1000))/(0.0000091577*(EXP(-0.0000091577*AW80*1000)+(AJ80/1000)*EXP(-(0.0000091577-0.0000028263)*AW80*1000)-AS80*AU80*EXP(-0.0000091577*AW80*1000))))^2*AV80^2+((0.0000091577/(0.0000091577-0.0000028263))*(EXP(-(0.0000091577-0.0000028263)*AW80*1000)-1)/(0.0000091577*(EXP(-0.0000091577*AW80*1000)+(AJ80/1000)*EXP(-(0.0000091577-0.0000028263)*AW80*1000)-AS80*AU80*EXP(-0.0000091577*AW80*1000))))^2*T80^2+(1/(0.0000091577*(EXP(-0.0000091577*AW80*1000)+(AJ80/1000)*EXP(-(0.0000091577-0.0000028263)*AW80*1000)-AS80*AU80*EXP(-0.0000091577*AW80*1000))))^2*AO80^2)/1000</f>
        <v>4.7263763194889518E-3</v>
      </c>
      <c r="AZ80" s="9" t="str">
        <f>Input!B80</f>
        <v>B1 - 18 mm</v>
      </c>
      <c r="BA80" s="48">
        <f>Input!E80</f>
        <v>18</v>
      </c>
      <c r="BB80" s="58">
        <f t="shared" ref="BB80:BB87" si="331">((U80-1)*EXP(0.0000028263*AW80*1000))*1000</f>
        <v>627.54531463421472</v>
      </c>
      <c r="BC80" s="22">
        <f t="shared" ref="BC80:BC87" si="332">SQRT((EXP(0.0000028263*AW80*1000)*V80)^2+((U80-1)*0.0000028263*EXP(0.0000028263*AW80*1000)*AY80*1000)^2)*1000</f>
        <v>0.77802773334417896</v>
      </c>
      <c r="BD80" s="9">
        <f t="shared" ref="BD80:BD87" si="333">AW80*1000-58</f>
        <v>271.2</v>
      </c>
      <c r="BE80" s="49">
        <f t="shared" ref="BE80:BE87" si="334">AY80/2*1000</f>
        <v>2.3631881597444759</v>
      </c>
      <c r="BF80" s="89">
        <f t="shared" ref="BF80:BF87" si="335">AY80/AW80*100</f>
        <v>1.4357157714121969</v>
      </c>
      <c r="BG80" s="85"/>
      <c r="BH80" s="85"/>
      <c r="BI80" s="85"/>
      <c r="BJ80" s="85"/>
      <c r="BK80" s="85"/>
      <c r="BL80" s="85"/>
      <c r="BM80" s="90"/>
      <c r="BN80" s="85"/>
      <c r="BO80" s="85"/>
      <c r="BP80" s="85"/>
      <c r="BQ80" s="85"/>
      <c r="BR80" s="85"/>
      <c r="BS80" s="85"/>
      <c r="BT80" s="85"/>
      <c r="BU80" s="85"/>
      <c r="BV80" s="85"/>
      <c r="BW80" s="85"/>
      <c r="BX80" s="85"/>
      <c r="BY80" s="85"/>
      <c r="BZ80" s="85"/>
      <c r="CA80" s="85"/>
      <c r="CB80" s="85"/>
      <c r="CC80" s="85"/>
      <c r="CD80" s="85"/>
      <c r="CE80" s="85"/>
      <c r="CF80" s="85"/>
      <c r="CG80" s="85"/>
      <c r="CH80" s="85"/>
      <c r="CI80" s="85"/>
      <c r="CJ80" s="85"/>
      <c r="CK80" s="85"/>
      <c r="CL80" s="85"/>
      <c r="CM80" s="85"/>
      <c r="CN80" s="85"/>
      <c r="CO80" s="85"/>
      <c r="CP80" s="85"/>
      <c r="CQ80" s="85"/>
      <c r="CR80" s="85"/>
      <c r="CS80" s="85"/>
      <c r="CT80" s="85"/>
      <c r="CU80" s="85"/>
      <c r="CV80" s="85"/>
      <c r="CW80" s="85"/>
      <c r="CX80" s="85"/>
      <c r="CY80" s="85"/>
      <c r="CZ80" s="85"/>
      <c r="DA80" s="85"/>
      <c r="DB80" s="85"/>
      <c r="DC80" s="85"/>
      <c r="DD80" s="85"/>
      <c r="DE80" s="85"/>
    </row>
    <row r="81" spans="1:109" s="165" customFormat="1" ht="15" customHeight="1" x14ac:dyDescent="0.2">
      <c r="A81" s="148">
        <f>Input!A81</f>
        <v>10368</v>
      </c>
      <c r="B81" s="148" t="str">
        <f>Input!B81</f>
        <v>Hu1-13</v>
      </c>
      <c r="C81" s="148">
        <f>Input!O81</f>
        <v>2.3036670773305947</v>
      </c>
      <c r="D81" s="148">
        <f>C81*Input!P81/100</f>
        <v>2.3833217130957044E-2</v>
      </c>
      <c r="E81" s="149">
        <f>Input!M81</f>
        <v>3.0136234768004413</v>
      </c>
      <c r="F81" s="150">
        <f>E81*Input!N81/100</f>
        <v>3.9890579458838897E-4</v>
      </c>
      <c r="G81" s="151">
        <f t="shared" si="311"/>
        <v>415.51840498124483</v>
      </c>
      <c r="H81" s="150">
        <f>G81*Input!L81/100</f>
        <v>3.1373193146796756E-2</v>
      </c>
      <c r="I81" s="148">
        <v>0</v>
      </c>
      <c r="J81" s="152">
        <f>(((C81*$G$4*0.000000001*Input!G81*(234/233))-(I81*0.000000000000001))/Input!F81)*1000000000000</f>
        <v>754.63258072474514</v>
      </c>
      <c r="K81" s="148">
        <f>J81*Input!P81/100</f>
        <v>7.8072575362530481</v>
      </c>
      <c r="L81" s="153">
        <f t="shared" si="312"/>
        <v>10.43602005571317</v>
      </c>
      <c r="M81" s="154">
        <f>L81*Input!P81/100</f>
        <v>0.10796869670032644</v>
      </c>
      <c r="N81" s="148">
        <v>0</v>
      </c>
      <c r="O81" s="152">
        <f>(((G81*$D$4*0.000000001*Input!G81*(238/236))-(N81*0.000000001))/Input!F81)*1000000</f>
        <v>13.71144280203063</v>
      </c>
      <c r="P81" s="148">
        <f>O81*Input!N81/100</f>
        <v>1.8149493551544509E-3</v>
      </c>
      <c r="Q81" s="155">
        <f t="shared" si="313"/>
        <v>10.230096228840289</v>
      </c>
      <c r="R81" s="156">
        <f>Q81*Input!N81/100</f>
        <v>1.3541322253083328E-3</v>
      </c>
      <c r="S81" s="154">
        <f>Input!S81*$G$6/0.000000000155125</f>
        <v>0.99908877517097383</v>
      </c>
      <c r="T81" s="148">
        <f>S81*Input!T81/100</f>
        <v>1.6830050231662066E-3</v>
      </c>
      <c r="U81" s="154">
        <f>S81</f>
        <v>0.99908877517097383</v>
      </c>
      <c r="V81" s="148">
        <f>U81*Input!T81/100</f>
        <v>1.6830050231662066E-3</v>
      </c>
      <c r="W81" s="157">
        <v>0</v>
      </c>
      <c r="X81" s="152">
        <f>((($L$4*0.000000001*Input!G81/Input!W81*(232/229))-(W81*0.000000001))/Input!F81)*1000000000</f>
        <v>0.86826276962832216</v>
      </c>
      <c r="Y81" s="152">
        <f>X81*Input!X81/100</f>
        <v>3.2502639663173605E-3</v>
      </c>
      <c r="Z81" s="152">
        <f t="shared" si="314"/>
        <v>2.1200492479692731E-4</v>
      </c>
      <c r="AA81" s="152">
        <f>Z81*Input!X81/100</f>
        <v>7.9362146098265408E-7</v>
      </c>
      <c r="AB81" s="153">
        <v>0</v>
      </c>
      <c r="AC81" s="153">
        <v>0.9</v>
      </c>
      <c r="AD81" s="152">
        <f>(((Input!G81*$L$4*0.000000001*Input!U81*(230/229))-((AB81*0.000000000000001)+(Input!G81*AC81*0.000000000000001)))/Input!F81)*1000000000000</f>
        <v>223.80901622729979</v>
      </c>
      <c r="AE81" s="152">
        <f>AD81*Input!V81/100</f>
        <v>0.48106000122130205</v>
      </c>
      <c r="AF81" s="152">
        <f t="shared" si="315"/>
        <v>10.203122638858893</v>
      </c>
      <c r="AG81" s="152">
        <f>AF81*Input!V81/100</f>
        <v>2.1930815263160285E-2</v>
      </c>
      <c r="AH81" s="148">
        <f t="shared" si="316"/>
        <v>48126.818981361568</v>
      </c>
      <c r="AI81" s="157">
        <f t="shared" si="317"/>
        <v>207.74479042170131</v>
      </c>
      <c r="AJ81" s="154">
        <f t="shared" si="318"/>
        <v>-0.9112248290261693</v>
      </c>
      <c r="AK81" s="157">
        <f t="shared" si="319"/>
        <v>1.6830050231662066</v>
      </c>
      <c r="AL81" s="157">
        <f t="shared" si="320"/>
        <v>0.99736331023892499</v>
      </c>
      <c r="AM81" s="157">
        <f t="shared" si="321"/>
        <v>2.147815732247435E-3</v>
      </c>
      <c r="AN81" s="148">
        <f>AF81/Q81</f>
        <v>0.99736331023892499</v>
      </c>
      <c r="AO81" s="152">
        <f t="shared" si="322"/>
        <v>2.147815732247435E-3</v>
      </c>
      <c r="AP81" s="148">
        <f t="shared" si="323"/>
        <v>722.98860000000002</v>
      </c>
      <c r="AQ81" s="148" t="e">
        <f t="shared" si="324"/>
        <v>#VALUE!</v>
      </c>
      <c r="AR81" s="148" t="e">
        <f t="shared" si="325"/>
        <v>#VALUE!</v>
      </c>
      <c r="AS81" s="156">
        <f t="shared" si="326"/>
        <v>2.0723649128465801E-5</v>
      </c>
      <c r="AT81" s="156">
        <f t="shared" si="327"/>
        <v>7.7625609396659568E-8</v>
      </c>
      <c r="AU81" s="148">
        <v>0.75</v>
      </c>
      <c r="AV81" s="148">
        <f t="shared" ref="AV81:AV87" si="336">AU81/2</f>
        <v>0.375</v>
      </c>
      <c r="AW81" s="148">
        <f t="shared" si="328"/>
        <v>722.98689999999999</v>
      </c>
      <c r="AX81" s="158">
        <f t="shared" si="329"/>
        <v>331.20029958369997</v>
      </c>
      <c r="AY81" s="158">
        <f t="shared" si="330"/>
        <v>266.43370920636517</v>
      </c>
      <c r="AZ81" s="148" t="str">
        <f>Input!B81</f>
        <v>Hu1-13</v>
      </c>
      <c r="BA81" s="159">
        <f>Input!E81</f>
        <v>0</v>
      </c>
      <c r="BB81" s="148">
        <f t="shared" si="331"/>
        <v>-7.0315858033388947</v>
      </c>
      <c r="BC81" s="154">
        <f t="shared" si="332"/>
        <v>14.025044073807191</v>
      </c>
      <c r="BD81" s="148">
        <f t="shared" si="333"/>
        <v>722928.9</v>
      </c>
      <c r="BE81" s="160">
        <f t="shared" si="334"/>
        <v>133216.85460318258</v>
      </c>
      <c r="BF81" s="161">
        <f t="shared" si="335"/>
        <v>36.851803152500437</v>
      </c>
      <c r="BG81" s="162"/>
      <c r="BH81" s="162"/>
      <c r="BI81" s="162"/>
      <c r="BJ81" s="162"/>
      <c r="BK81" s="162"/>
      <c r="BL81" s="162"/>
      <c r="BM81" s="166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2"/>
      <c r="DC81" s="162"/>
      <c r="DD81" s="162"/>
      <c r="DE81" s="162"/>
    </row>
    <row r="82" spans="1:109" ht="15" customHeight="1" x14ac:dyDescent="0.2">
      <c r="A82" s="9">
        <f>Input!A82</f>
        <v>10653</v>
      </c>
      <c r="B82" s="9" t="str">
        <f>Input!B82</f>
        <v>B1 - 554 mm</v>
      </c>
      <c r="C82" s="9">
        <f>Input!O82</f>
        <v>1.8154930630252228</v>
      </c>
      <c r="D82" s="9">
        <f>C82*Input!P82/100</f>
        <v>3.9449585341944735E-3</v>
      </c>
      <c r="E82" s="11">
        <f>Input!M82</f>
        <v>1.6922275580583106</v>
      </c>
      <c r="F82" s="12">
        <f>E82*Input!N82/100</f>
        <v>1.1254733802097818E-4</v>
      </c>
      <c r="G82" s="13">
        <f t="shared" si="311"/>
        <v>233.32433570507985</v>
      </c>
      <c r="H82" s="12">
        <f>G82*Input!L82/100</f>
        <v>1.2032558563152516E-2</v>
      </c>
      <c r="I82" s="9">
        <v>0.3</v>
      </c>
      <c r="J82" s="21">
        <f>(((C82*$G$4*0.000000001*Input!G82*(234/233))-(I82*0.000000000000001))/Input!F82)*1000000000000</f>
        <v>36.293520360458096</v>
      </c>
      <c r="K82" s="9">
        <f>J82*Input!P82/100</f>
        <v>7.8863662879201477E-2</v>
      </c>
      <c r="L82" s="14">
        <f t="shared" si="312"/>
        <v>0.50191300514803638</v>
      </c>
      <c r="M82" s="22">
        <f>L82*Input!P82/100</f>
        <v>1.0906271323243453E-3</v>
      </c>
      <c r="N82" s="9">
        <v>5.0000000000000001E-3</v>
      </c>
      <c r="O82" s="21">
        <f>(((G82*$D$4*0.000000001*Input!G82*(238/236))-(N82*0.000000001))/Input!F82)*1000000</f>
        <v>0.46985774412335612</v>
      </c>
      <c r="P82" s="9">
        <f>O82*Input!N82/100</f>
        <v>3.1249484206664515E-5</v>
      </c>
      <c r="Q82" s="23">
        <f t="shared" si="313"/>
        <v>0.3505604775258146</v>
      </c>
      <c r="R82" s="24">
        <f>Q82*Input!N82/100</f>
        <v>2.3315214536610129E-5</v>
      </c>
      <c r="S82" s="65">
        <f>Input!S82*$G$6/0.000000000155125</f>
        <v>1.4260894219563867</v>
      </c>
      <c r="T82" s="9">
        <f>S82*Input!T82/100</f>
        <v>7.4651710873547801E-4</v>
      </c>
      <c r="U82" s="9">
        <f>S82*1/((U81+U83)/2)</f>
        <v>1.4272160839967118</v>
      </c>
      <c r="V82" s="9">
        <f>U82*Input!T82/100</f>
        <v>7.4710688415623085E-4</v>
      </c>
      <c r="W82" s="3">
        <v>3.0000000000000001E-3</v>
      </c>
      <c r="X82" s="21">
        <f>((($L$4*0.000000001*Input!G82/Input!W82*(232/229))-(W82*0.000000001))/Input!F82)*1000000000</f>
        <v>6.5695645847425279</v>
      </c>
      <c r="Y82" s="21">
        <f>X82*Input!X82/100</f>
        <v>1.0266350530003885E-2</v>
      </c>
      <c r="Z82" s="21">
        <f t="shared" si="314"/>
        <v>1.6040996970687856E-3</v>
      </c>
      <c r="AA82" s="21">
        <f>Z82*Input!X82/100</f>
        <v>2.5067490490051428E-6</v>
      </c>
      <c r="AB82" s="14">
        <v>0.05</v>
      </c>
      <c r="AC82" s="14">
        <v>0.9</v>
      </c>
      <c r="AD82" s="21">
        <f>(((Input!G82*$L$4*0.000000001*Input!U82*(230/229))-((AB82*0.000000000000001)+(Input!G82*AC82*0.000000000000001)))/Input!F82)*1000000000000</f>
        <v>3.5399314989594255</v>
      </c>
      <c r="AE82" s="21">
        <f>AD82*Input!V82/100</f>
        <v>9.1731364493179476E-3</v>
      </c>
      <c r="AF82" s="191">
        <f t="shared" si="315"/>
        <v>0.1613802510099098</v>
      </c>
      <c r="AG82" s="21">
        <f>AF82*Input!V82/100</f>
        <v>4.181897483536731E-4</v>
      </c>
      <c r="AH82" s="9">
        <f t="shared" si="316"/>
        <v>100.60487593433517</v>
      </c>
      <c r="AI82" s="3">
        <f t="shared" si="317"/>
        <v>0.30443698118094437</v>
      </c>
      <c r="AJ82" s="22">
        <f t="shared" si="318"/>
        <v>427.21608399671186</v>
      </c>
      <c r="AK82" s="3">
        <f t="shared" si="319"/>
        <v>0.74710688415623083</v>
      </c>
      <c r="AL82" s="3">
        <f t="shared" si="320"/>
        <v>0.46034924458369975</v>
      </c>
      <c r="AM82" s="3">
        <f t="shared" si="321"/>
        <v>1.193310396930632E-3</v>
      </c>
      <c r="AN82" s="9">
        <f>AL82*1/((AN81+AN83)/2)</f>
        <v>0.46112454379791307</v>
      </c>
      <c r="AO82" s="21">
        <f t="shared" si="322"/>
        <v>1.1953201159079913E-3</v>
      </c>
      <c r="AP82" s="58">
        <f t="shared" si="323"/>
        <v>41.7346</v>
      </c>
      <c r="AQ82" s="58">
        <f t="shared" si="324"/>
        <v>0.1389</v>
      </c>
      <c r="AR82" s="58">
        <f t="shared" si="325"/>
        <v>0.33281737455252952</v>
      </c>
      <c r="AS82" s="67">
        <f t="shared" si="326"/>
        <v>4.5758144454565979E-3</v>
      </c>
      <c r="AT82" s="67">
        <f t="shared" si="327"/>
        <v>7.1571624256474654E-6</v>
      </c>
      <c r="AU82" s="58">
        <v>0.75</v>
      </c>
      <c r="AV82" s="58">
        <f t="shared" si="336"/>
        <v>0.375</v>
      </c>
      <c r="AW82" s="58">
        <f t="shared" si="328"/>
        <v>41.481200000000001</v>
      </c>
      <c r="AX82" s="57">
        <f t="shared" si="329"/>
        <v>0.1747199653</v>
      </c>
      <c r="AY82" s="47">
        <f t="shared" si="330"/>
        <v>0.18308324765991635</v>
      </c>
      <c r="AZ82" s="9" t="str">
        <f>Input!B82</f>
        <v>B1 - 554 mm</v>
      </c>
      <c r="BA82" s="48">
        <f>Input!E82</f>
        <v>554</v>
      </c>
      <c r="BB82" s="58">
        <f t="shared" si="331"/>
        <v>480.35636345309445</v>
      </c>
      <c r="BC82" s="22">
        <f t="shared" si="332"/>
        <v>0.87603932466564371</v>
      </c>
      <c r="BD82" s="9">
        <f t="shared" si="333"/>
        <v>41423.200000000004</v>
      </c>
      <c r="BE82" s="49">
        <f t="shared" si="334"/>
        <v>91.541623829958169</v>
      </c>
      <c r="BF82" s="89">
        <f t="shared" si="335"/>
        <v>0.44136439558141122</v>
      </c>
      <c r="BG82" s="85"/>
      <c r="BH82" s="85"/>
      <c r="BI82" s="85"/>
      <c r="BJ82" s="85"/>
      <c r="BK82" s="85"/>
      <c r="BL82" s="85"/>
      <c r="BM82" s="90"/>
      <c r="BN82" s="85"/>
      <c r="BO82" s="85"/>
      <c r="BP82" s="85"/>
      <c r="BQ82" s="85"/>
      <c r="BR82" s="85"/>
      <c r="BS82" s="85"/>
      <c r="BT82" s="85"/>
      <c r="BU82" s="85"/>
      <c r="BV82" s="85"/>
      <c r="BW82" s="85"/>
      <c r="BX82" s="85"/>
      <c r="BY82" s="85"/>
      <c r="BZ82" s="85"/>
      <c r="CA82" s="85"/>
      <c r="CB82" s="85"/>
      <c r="CC82" s="85"/>
      <c r="CD82" s="85"/>
      <c r="CE82" s="85"/>
      <c r="CF82" s="85"/>
      <c r="CG82" s="85"/>
      <c r="CH82" s="85"/>
      <c r="CI82" s="85"/>
      <c r="CJ82" s="85"/>
      <c r="CK82" s="85"/>
      <c r="CL82" s="85"/>
      <c r="CM82" s="85"/>
      <c r="CN82" s="85"/>
      <c r="CO82" s="85"/>
      <c r="CP82" s="85"/>
      <c r="CQ82" s="85"/>
      <c r="CR82" s="85"/>
      <c r="CS82" s="85"/>
      <c r="CT82" s="85"/>
      <c r="CU82" s="85"/>
      <c r="CV82" s="85"/>
      <c r="CW82" s="85"/>
      <c r="CX82" s="85"/>
      <c r="CY82" s="85"/>
      <c r="CZ82" s="85"/>
      <c r="DA82" s="85"/>
      <c r="DB82" s="85"/>
      <c r="DC82" s="85"/>
      <c r="DD82" s="85"/>
      <c r="DE82" s="85"/>
    </row>
    <row r="83" spans="1:109" s="165" customFormat="1" ht="15" customHeight="1" x14ac:dyDescent="0.2">
      <c r="A83" s="148">
        <f>Input!A83</f>
        <v>10368</v>
      </c>
      <c r="B83" s="148" t="str">
        <f>Input!B83</f>
        <v>Hu1-13</v>
      </c>
      <c r="C83" s="148">
        <f>Input!O83</f>
        <v>2.3179762019297487</v>
      </c>
      <c r="D83" s="148">
        <f>C83*Input!P83/100</f>
        <v>2.2943888440866939E-2</v>
      </c>
      <c r="E83" s="149">
        <f>Input!M83</f>
        <v>3.0136189820523471</v>
      </c>
      <c r="F83" s="150">
        <f>E83*Input!N83/100</f>
        <v>5.799230084619541E-4</v>
      </c>
      <c r="G83" s="151">
        <f t="shared" si="311"/>
        <v>415.51778524537758</v>
      </c>
      <c r="H83" s="150">
        <f>G83*Input!L83/100</f>
        <v>3.3987355769178801E-2</v>
      </c>
      <c r="I83" s="148">
        <v>0</v>
      </c>
      <c r="J83" s="152">
        <f>(((C83*$G$4*0.000000001*Input!G83*(234/233))-(I83*0.000000000000001))/Input!F83)*1000000000000</f>
        <v>759.31994711133427</v>
      </c>
      <c r="K83" s="148">
        <f>J83*Input!P83/100</f>
        <v>7.5159322787453888</v>
      </c>
      <c r="L83" s="153">
        <f t="shared" si="312"/>
        <v>10.500842925634768</v>
      </c>
      <c r="M83" s="154">
        <f>L83*Input!P83/100</f>
        <v>0.10393988015073367</v>
      </c>
      <c r="N83" s="148">
        <v>0</v>
      </c>
      <c r="O83" s="152">
        <f>(((G83*$D$4*0.000000001*Input!G83*(238/236))-(N83*0.000000001))/Input!F83)*1000000</f>
        <v>13.711422351738189</v>
      </c>
      <c r="P83" s="148">
        <f>O83*Input!N83/100</f>
        <v>2.6385450011657684E-3</v>
      </c>
      <c r="Q83" s="155">
        <f t="shared" si="313"/>
        <v>10.230080970893871</v>
      </c>
      <c r="R83" s="156">
        <f>Q83*Input!N83/100</f>
        <v>1.9686162613064902E-3</v>
      </c>
      <c r="S83" s="154">
        <f>Input!S83*$G$6/0.000000000155125</f>
        <v>0.99933240007647695</v>
      </c>
      <c r="T83" s="148">
        <f>S83*Input!T83/100</f>
        <v>1.5738892920191263E-3</v>
      </c>
      <c r="U83" s="154">
        <f>S83</f>
        <v>0.99933240007647695</v>
      </c>
      <c r="V83" s="148">
        <f>U83*Input!T83/100</f>
        <v>1.5738892920191263E-3</v>
      </c>
      <c r="W83" s="157">
        <v>0</v>
      </c>
      <c r="X83" s="152">
        <f>((($L$4*0.000000001*Input!G83/Input!W83*(232/229))-(W83*0.000000001))/Input!F83)*1000000000</f>
        <v>0.86860782652465673</v>
      </c>
      <c r="Y83" s="152">
        <f>X83*Input!X83/100</f>
        <v>4.9385184744114774E-3</v>
      </c>
      <c r="Z83" s="152">
        <f t="shared" si="314"/>
        <v>2.120891778179216E-4</v>
      </c>
      <c r="AA83" s="152">
        <f>Z83*Input!X83/100</f>
        <v>1.205844905942503E-6</v>
      </c>
      <c r="AB83" s="153">
        <v>0</v>
      </c>
      <c r="AC83" s="153">
        <v>0.9</v>
      </c>
      <c r="AD83" s="152">
        <f>(((Input!G83*$L$4*0.000000001*Input!U83*(230/229))-((AB83*0.000000000000001)+(Input!G83*AC83*0.000000000000001)))/Input!F83)*1000000000000</f>
        <v>224.23745178988949</v>
      </c>
      <c r="AE83" s="152">
        <f>AD83*Input!V83/100</f>
        <v>0.57951485044840634</v>
      </c>
      <c r="AF83" s="152">
        <f t="shared" si="315"/>
        <v>10.222654383654698</v>
      </c>
      <c r="AG83" s="152">
        <f>AF83*Input!V83/100</f>
        <v>2.6419226489785279E-2</v>
      </c>
      <c r="AH83" s="148">
        <f t="shared" si="316"/>
        <v>48199.792600595771</v>
      </c>
      <c r="AI83" s="157">
        <f t="shared" si="317"/>
        <v>301.02523974597415</v>
      </c>
      <c r="AJ83" s="154">
        <f t="shared" si="318"/>
        <v>-0.66759992352305453</v>
      </c>
      <c r="AK83" s="157">
        <f t="shared" si="319"/>
        <v>1.5738892920191263</v>
      </c>
      <c r="AL83" s="157">
        <f t="shared" si="320"/>
        <v>0.99927404413901477</v>
      </c>
      <c r="AM83" s="157">
        <f t="shared" si="321"/>
        <v>2.5896534090249046E-3</v>
      </c>
      <c r="AN83" s="148">
        <f>AF83/Q83</f>
        <v>0.99927404413901477</v>
      </c>
      <c r="AO83" s="152">
        <f t="shared" si="322"/>
        <v>2.5896534090249046E-3</v>
      </c>
      <c r="AP83" s="148" t="str">
        <f t="shared" si="323"/>
        <v>Out of range</v>
      </c>
      <c r="AQ83" s="148" t="e">
        <f t="shared" si="324"/>
        <v>#VALUE!</v>
      </c>
      <c r="AR83" s="148" t="e">
        <f t="shared" si="325"/>
        <v>#VALUE!</v>
      </c>
      <c r="AS83" s="156">
        <f t="shared" si="326"/>
        <v>2.0731915849087353E-5</v>
      </c>
      <c r="AT83" s="156">
        <f t="shared" si="327"/>
        <v>1.1793996508421466E-7</v>
      </c>
      <c r="AU83" s="148">
        <v>0.75</v>
      </c>
      <c r="AV83" s="148">
        <f t="shared" si="336"/>
        <v>0.375</v>
      </c>
      <c r="AW83" s="148" t="str">
        <f t="shared" si="328"/>
        <v>Out of range</v>
      </c>
      <c r="AX83" s="158">
        <f t="shared" si="329"/>
        <v>325.03322778960001</v>
      </c>
      <c r="AY83" s="158" t="e">
        <f t="shared" si="330"/>
        <v>#VALUE!</v>
      </c>
      <c r="AZ83" s="148" t="str">
        <f>Input!B83</f>
        <v>Hu1-13</v>
      </c>
      <c r="BA83" s="159">
        <f>Input!E83</f>
        <v>0</v>
      </c>
      <c r="BB83" s="148" t="e">
        <f t="shared" si="331"/>
        <v>#VALUE!</v>
      </c>
      <c r="BC83" s="154" t="e">
        <f t="shared" si="332"/>
        <v>#VALUE!</v>
      </c>
      <c r="BD83" s="148" t="e">
        <f t="shared" si="333"/>
        <v>#VALUE!</v>
      </c>
      <c r="BE83" s="160" t="e">
        <f t="shared" si="334"/>
        <v>#VALUE!</v>
      </c>
      <c r="BF83" s="161" t="e">
        <f t="shared" si="335"/>
        <v>#VALUE!</v>
      </c>
      <c r="BG83" s="162"/>
      <c r="BH83" s="162"/>
      <c r="BI83" s="162"/>
      <c r="BJ83" s="162"/>
      <c r="BK83" s="162"/>
      <c r="BL83" s="162"/>
      <c r="BM83" s="166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2"/>
      <c r="DC83" s="162"/>
      <c r="DD83" s="162"/>
      <c r="DE83" s="162"/>
    </row>
    <row r="84" spans="1:109" ht="15" customHeight="1" x14ac:dyDescent="0.2">
      <c r="A84" s="9">
        <f>Input!A84</f>
        <v>10654</v>
      </c>
      <c r="B84" s="9" t="str">
        <f>Input!B84</f>
        <v>B1 - 468 mm</v>
      </c>
      <c r="C84" s="9">
        <f>Input!O84</f>
        <v>0.88759391548371569</v>
      </c>
      <c r="D84" s="9">
        <f>C84*Input!P84/100</f>
        <v>2.126255952434384E-3</v>
      </c>
      <c r="E84" s="11">
        <f>Input!M84</f>
        <v>0.82639479497502999</v>
      </c>
      <c r="F84" s="12">
        <f>E84*Input!N84/100</f>
        <v>4.2532080968890892E-5</v>
      </c>
      <c r="G84" s="13">
        <f t="shared" si="311"/>
        <v>113.94331433115713</v>
      </c>
      <c r="H84" s="12">
        <f>G84*Input!L84/100</f>
        <v>6.8243977846847792E-3</v>
      </c>
      <c r="I84" s="9">
        <v>0.3</v>
      </c>
      <c r="J84" s="21">
        <f>(((C84*$G$4*0.000000001*Input!G84*(234/233))-(I84*0.000000000000001))/Input!F84)*1000000000000</f>
        <v>20.291162331348609</v>
      </c>
      <c r="K84" s="9">
        <f>J84*Input!P84/100</f>
        <v>4.8608044665707138E-2</v>
      </c>
      <c r="L84" s="14">
        <f t="shared" si="312"/>
        <v>0.28061202557715376</v>
      </c>
      <c r="M84" s="22">
        <f>L84*Input!P84/100</f>
        <v>6.7221392497145778E-4</v>
      </c>
      <c r="N84" s="9">
        <v>5.0000000000000001E-3</v>
      </c>
      <c r="O84" s="21">
        <f>(((G84*$D$4*0.000000001*Input!G84*(238/236))-(N84*0.000000001))/Input!F84)*1000000</f>
        <v>0.2623901927274423</v>
      </c>
      <c r="P84" s="9">
        <f>O84*Input!N84/100</f>
        <v>1.350444241709396E-5</v>
      </c>
      <c r="Q84" s="23">
        <f t="shared" si="313"/>
        <v>0.19576910758860108</v>
      </c>
      <c r="R84" s="24">
        <f>Q84*Input!N84/100</f>
        <v>1.007565341141516E-5</v>
      </c>
      <c r="S84" s="65">
        <f>Input!S84*$G$6/0.000000000155125</f>
        <v>1.4277190526581558</v>
      </c>
      <c r="T84" s="9">
        <f>S84*Input!T84/100</f>
        <v>1.21217694014129E-3</v>
      </c>
      <c r="U84" s="9">
        <f>S84*1/((U83+U85)/2)</f>
        <v>1.429546172963122</v>
      </c>
      <c r="V84" s="9">
        <f>U84*Input!T84/100</f>
        <v>1.2137282209037205E-3</v>
      </c>
      <c r="W84" s="3">
        <v>3.0000000000000001E-3</v>
      </c>
      <c r="X84" s="21">
        <f>((($L$4*0.000000001*Input!G84/Input!W84*(232/229))-(W84*0.000000001))/Input!F84)*1000000000</f>
        <v>3.7592434435152686</v>
      </c>
      <c r="Y84" s="21">
        <f>X84*Input!X84/100</f>
        <v>5.854701277523652E-3</v>
      </c>
      <c r="Z84" s="21">
        <f t="shared" si="314"/>
        <v>9.1789968591761634E-4</v>
      </c>
      <c r="AA84" s="21">
        <f>Z84*Input!X84/100</f>
        <v>1.4295505317833774E-6</v>
      </c>
      <c r="AB84" s="14">
        <v>0.05</v>
      </c>
      <c r="AC84" s="14">
        <v>0.9</v>
      </c>
      <c r="AD84" s="21">
        <f>(((Input!G84*$L$4*0.000000001*Input!U84*(230/229))-((AB84*0.000000000000001)+(Input!G84*AC84*0.000000000000001)))/Input!F84)*1000000000000</f>
        <v>1.6770694867411762</v>
      </c>
      <c r="AE84" s="21">
        <f>AD84*Input!V84/100</f>
        <v>4.4591919188455868E-3</v>
      </c>
      <c r="AF84" s="191">
        <f t="shared" si="315"/>
        <v>7.6455122030160416E-2</v>
      </c>
      <c r="AG84" s="21">
        <f>AF84*Input!V84/100</f>
        <v>2.0328797644140806E-4</v>
      </c>
      <c r="AH84" s="9">
        <f t="shared" si="316"/>
        <v>83.293548525108051</v>
      </c>
      <c r="AI84" s="3">
        <f t="shared" si="317"/>
        <v>0.25666567428512049</v>
      </c>
      <c r="AJ84" s="22">
        <f t="shared" si="318"/>
        <v>429.54617296312205</v>
      </c>
      <c r="AK84" s="3">
        <f t="shared" si="319"/>
        <v>1.2137282209037206</v>
      </c>
      <c r="AL84" s="3">
        <f t="shared" si="320"/>
        <v>0.39053721484406523</v>
      </c>
      <c r="AM84" s="3">
        <f t="shared" si="321"/>
        <v>1.03860133114644E-3</v>
      </c>
      <c r="AN84" s="9">
        <f>AL84*1/((AN83+AN85)/2)</f>
        <v>0.39094515545021452</v>
      </c>
      <c r="AO84" s="21">
        <f t="shared" si="322"/>
        <v>1.0396862153532998E-3</v>
      </c>
      <c r="AP84" s="58">
        <f t="shared" si="323"/>
        <v>34.310699999999997</v>
      </c>
      <c r="AQ84" s="58">
        <f t="shared" si="324"/>
        <v>0.1188</v>
      </c>
      <c r="AR84" s="58">
        <f t="shared" si="325"/>
        <v>0.34624767200902345</v>
      </c>
      <c r="AS84" s="67">
        <f t="shared" si="326"/>
        <v>4.6886850393502138E-3</v>
      </c>
      <c r="AT84" s="67">
        <f t="shared" si="327"/>
        <v>7.3062135254204912E-6</v>
      </c>
      <c r="AU84" s="58">
        <v>0.75</v>
      </c>
      <c r="AV84" s="58">
        <f t="shared" si="336"/>
        <v>0.375</v>
      </c>
      <c r="AW84" s="58">
        <f t="shared" si="328"/>
        <v>34.049700000000001</v>
      </c>
      <c r="AX84" s="57">
        <f t="shared" si="329"/>
        <v>0.16719701149999999</v>
      </c>
      <c r="AY84" s="47">
        <f t="shared" si="330"/>
        <v>0.17146772787429176</v>
      </c>
      <c r="AZ84" s="9" t="str">
        <f>Input!B84</f>
        <v>B1 - 468 mm</v>
      </c>
      <c r="BA84" s="48">
        <f>Input!E84</f>
        <v>468</v>
      </c>
      <c r="BB84" s="58">
        <f t="shared" si="331"/>
        <v>472.93781322191501</v>
      </c>
      <c r="BC84" s="22">
        <f t="shared" si="332"/>
        <v>1.3558480264875841</v>
      </c>
      <c r="BD84" s="9">
        <f t="shared" si="333"/>
        <v>33991.700000000004</v>
      </c>
      <c r="BE84" s="49">
        <f t="shared" si="334"/>
        <v>85.733863937145884</v>
      </c>
      <c r="BF84" s="89">
        <f t="shared" si="335"/>
        <v>0.50358073015119598</v>
      </c>
      <c r="BG84" s="85"/>
      <c r="BH84" s="85"/>
      <c r="BI84" s="85"/>
      <c r="BJ84" s="85"/>
      <c r="BK84" s="85"/>
      <c r="BL84" s="85"/>
      <c r="BM84" s="90"/>
      <c r="BN84" s="85"/>
      <c r="BO84" s="85"/>
      <c r="BP84" s="85"/>
      <c r="BQ84" s="85"/>
      <c r="BR84" s="85"/>
      <c r="BS84" s="85"/>
      <c r="BT84" s="85"/>
      <c r="BU84" s="85"/>
      <c r="BV84" s="85"/>
      <c r="BW84" s="85"/>
      <c r="BX84" s="85"/>
      <c r="BY84" s="85"/>
      <c r="BZ84" s="85"/>
      <c r="CA84" s="85"/>
      <c r="CB84" s="85"/>
      <c r="CC84" s="85"/>
      <c r="CD84" s="85"/>
      <c r="CE84" s="85"/>
      <c r="CF84" s="85"/>
      <c r="CG84" s="85"/>
      <c r="CH84" s="85"/>
      <c r="CI84" s="85"/>
      <c r="CJ84" s="85"/>
      <c r="CK84" s="85"/>
      <c r="CL84" s="85"/>
      <c r="CM84" s="85"/>
      <c r="CN84" s="85"/>
      <c r="CO84" s="85"/>
      <c r="CP84" s="85"/>
      <c r="CQ84" s="85"/>
      <c r="CR84" s="85"/>
      <c r="CS84" s="85"/>
      <c r="CT84" s="85"/>
      <c r="CU84" s="85"/>
      <c r="CV84" s="85"/>
      <c r="CW84" s="85"/>
      <c r="CX84" s="85"/>
      <c r="CY84" s="85"/>
      <c r="CZ84" s="85"/>
      <c r="DA84" s="85"/>
      <c r="DB84" s="85"/>
      <c r="DC84" s="85"/>
      <c r="DD84" s="85"/>
      <c r="DE84" s="85"/>
    </row>
    <row r="85" spans="1:109" s="165" customFormat="1" ht="15" customHeight="1" x14ac:dyDescent="0.2">
      <c r="A85" s="148">
        <f>Input!A85</f>
        <v>10368</v>
      </c>
      <c r="B85" s="148" t="str">
        <f>Input!B85</f>
        <v>Hu1-13</v>
      </c>
      <c r="C85" s="148">
        <f>Input!O85</f>
        <v>2.2982247190919738</v>
      </c>
      <c r="D85" s="148">
        <f>C85*Input!P85/100</f>
        <v>2.1694656219712352E-2</v>
      </c>
      <c r="E85" s="149">
        <f>Input!M85</f>
        <v>3.0133361390427367</v>
      </c>
      <c r="F85" s="150">
        <f>E85*Input!N85/100</f>
        <v>3.8201460410251965E-4</v>
      </c>
      <c r="G85" s="151">
        <f t="shared" si="311"/>
        <v>415.47878685121253</v>
      </c>
      <c r="H85" s="150">
        <f>G85*Input!L85/100</f>
        <v>2.750161050843232E-2</v>
      </c>
      <c r="I85" s="148">
        <v>0</v>
      </c>
      <c r="J85" s="152">
        <f>(((C85*$G$4*0.000000001*Input!G85*(234/233))-(I85*0.000000000000001))/Input!F85)*1000000000000</f>
        <v>752.84977934547737</v>
      </c>
      <c r="K85" s="148">
        <f>J85*Input!P85/100</f>
        <v>7.1067102413029088</v>
      </c>
      <c r="L85" s="153">
        <f t="shared" si="312"/>
        <v>10.41136520854036</v>
      </c>
      <c r="M85" s="154">
        <f>L85*Input!P85/100</f>
        <v>9.8280636832762946E-2</v>
      </c>
      <c r="N85" s="148">
        <v>0</v>
      </c>
      <c r="O85" s="152">
        <f>(((G85*$D$4*0.000000001*Input!G85*(238/236))-(N85*0.000000001))/Input!F85)*1000000</f>
        <v>13.710135467103107</v>
      </c>
      <c r="P85" s="148">
        <f>O85*Input!N85/100</f>
        <v>1.7380974876308104E-3</v>
      </c>
      <c r="Q85" s="155">
        <f t="shared" si="313"/>
        <v>10.229120827323106</v>
      </c>
      <c r="R85" s="156">
        <f>Q85*Input!N85/100</f>
        <v>1.2967931099807694E-3</v>
      </c>
      <c r="S85" s="154">
        <f>Input!S85*$G$6/0.000000000155125</f>
        <v>0.99811137566225416</v>
      </c>
      <c r="T85" s="148">
        <f>S85*Input!T85/100</f>
        <v>1.8392823397787488E-3</v>
      </c>
      <c r="U85" s="154">
        <f>S85</f>
        <v>0.99811137566225416</v>
      </c>
      <c r="V85" s="148">
        <f>U85*Input!T85/100</f>
        <v>1.8392823397787488E-3</v>
      </c>
      <c r="W85" s="157">
        <v>0</v>
      </c>
      <c r="X85" s="152">
        <f>((($L$4*0.000000001*Input!G85/Input!W85*(232/229))-(W85*0.000000001))/Input!F85)*1000000000</f>
        <v>0.86523710425899192</v>
      </c>
      <c r="Y85" s="152">
        <f>X85*Input!X85/100</f>
        <v>5.539107617785137E-3</v>
      </c>
      <c r="Z85" s="152">
        <f t="shared" si="314"/>
        <v>2.112661438869038E-4</v>
      </c>
      <c r="AA85" s="152">
        <f>Z85*Input!X85/100</f>
        <v>1.3524915901361476E-6</v>
      </c>
      <c r="AB85" s="153">
        <v>0</v>
      </c>
      <c r="AC85" s="153">
        <v>0.9</v>
      </c>
      <c r="AD85" s="152">
        <f>(((Input!G85*$L$4*0.000000001*Input!U85*(230/229))-((AB85*0.000000000000001)+(Input!G85*AC85*0.000000000000001)))/Input!F85)*1000000000000</f>
        <v>224.07391757885179</v>
      </c>
      <c r="AE85" s="152">
        <f>AD85*Input!V85/100</f>
        <v>0.61890677397546068</v>
      </c>
      <c r="AF85" s="152">
        <f t="shared" si="315"/>
        <v>10.215199100400282</v>
      </c>
      <c r="AG85" s="152">
        <f>AF85*Input!V85/100</f>
        <v>2.8215046128788997E-2</v>
      </c>
      <c r="AH85" s="148">
        <f t="shared" si="316"/>
        <v>48352.276954838257</v>
      </c>
      <c r="AI85" s="157">
        <f t="shared" si="317"/>
        <v>337.12507038753677</v>
      </c>
      <c r="AJ85" s="154">
        <f t="shared" si="318"/>
        <v>-1.8886243377458367</v>
      </c>
      <c r="AK85" s="157">
        <f t="shared" si="319"/>
        <v>1.8392823397787488</v>
      </c>
      <c r="AL85" s="157">
        <f t="shared" si="320"/>
        <v>0.99863901041371639</v>
      </c>
      <c r="AM85" s="157">
        <f t="shared" si="321"/>
        <v>2.7612099703108761E-3</v>
      </c>
      <c r="AN85" s="148">
        <f>AF85/Q85</f>
        <v>0.99863901041371639</v>
      </c>
      <c r="AO85" s="152">
        <f t="shared" si="322"/>
        <v>2.7612099703108761E-3</v>
      </c>
      <c r="AP85" s="148" t="str">
        <f t="shared" si="323"/>
        <v>Out of range</v>
      </c>
      <c r="AQ85" s="148" t="e">
        <f t="shared" si="324"/>
        <v>#VALUE!</v>
      </c>
      <c r="AR85" s="148" t="e">
        <f t="shared" si="325"/>
        <v>#VALUE!</v>
      </c>
      <c r="AS85" s="156">
        <f t="shared" si="326"/>
        <v>2.0653401934855309E-5</v>
      </c>
      <c r="AT85" s="156">
        <f t="shared" si="327"/>
        <v>1.322456522638408E-7</v>
      </c>
      <c r="AU85" s="148">
        <v>0.75</v>
      </c>
      <c r="AV85" s="148">
        <f t="shared" si="336"/>
        <v>0.375</v>
      </c>
      <c r="AW85" s="148" t="str">
        <f t="shared" si="328"/>
        <v>Out of range</v>
      </c>
      <c r="AX85" s="158">
        <f t="shared" si="329"/>
        <v>316.60253010579999</v>
      </c>
      <c r="AY85" s="158" t="e">
        <f t="shared" si="330"/>
        <v>#VALUE!</v>
      </c>
      <c r="AZ85" s="148" t="str">
        <f>Input!B85</f>
        <v>Hu1-13</v>
      </c>
      <c r="BA85" s="159">
        <f>Input!E85</f>
        <v>0</v>
      </c>
      <c r="BB85" s="148" t="e">
        <f t="shared" si="331"/>
        <v>#VALUE!</v>
      </c>
      <c r="BC85" s="154" t="e">
        <f t="shared" si="332"/>
        <v>#VALUE!</v>
      </c>
      <c r="BD85" s="148" t="e">
        <f t="shared" si="333"/>
        <v>#VALUE!</v>
      </c>
      <c r="BE85" s="160" t="e">
        <f t="shared" si="334"/>
        <v>#VALUE!</v>
      </c>
      <c r="BF85" s="161" t="e">
        <f t="shared" si="335"/>
        <v>#VALUE!</v>
      </c>
      <c r="BG85" s="162"/>
      <c r="BH85" s="162"/>
      <c r="BI85" s="162"/>
      <c r="BJ85" s="162"/>
      <c r="BK85" s="162"/>
      <c r="BL85" s="162"/>
      <c r="BM85" s="166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2"/>
      <c r="DC85" s="162"/>
      <c r="DD85" s="162"/>
      <c r="DE85" s="162"/>
    </row>
    <row r="86" spans="1:109" ht="15" customHeight="1" x14ac:dyDescent="0.2">
      <c r="A86" s="9">
        <f>Input!A86</f>
        <v>10655</v>
      </c>
      <c r="B86" s="9" t="str">
        <f>Input!B86</f>
        <v>B1 - 470 mm</v>
      </c>
      <c r="C86" s="9">
        <f>Input!O86</f>
        <v>1.1579058139816192</v>
      </c>
      <c r="D86" s="9">
        <f>C86*Input!P86/100</f>
        <v>2.9578550034115021E-3</v>
      </c>
      <c r="E86" s="11">
        <f>Input!M86</f>
        <v>1.0779532656415167</v>
      </c>
      <c r="F86" s="12">
        <f>E86*Input!N86/100</f>
        <v>5.7610135762561755E-5</v>
      </c>
      <c r="G86" s="13">
        <f t="shared" si="311"/>
        <v>148.62819626665231</v>
      </c>
      <c r="H86" s="12">
        <f>G86*Input!L86/100</f>
        <v>7.7698946738652998E-3</v>
      </c>
      <c r="I86" s="9">
        <v>0.3</v>
      </c>
      <c r="J86" s="21">
        <f>(((C86*$G$4*0.000000001*Input!G86*(234/233))-(I86*0.000000000000001))/Input!F86)*1000000000000</f>
        <v>28.870676528389073</v>
      </c>
      <c r="K86" s="9">
        <f>J86*Input!P86/100</f>
        <v>7.3749759255225755E-2</v>
      </c>
      <c r="L86" s="14">
        <f t="shared" si="312"/>
        <v>0.39926047054967301</v>
      </c>
      <c r="M86" s="22">
        <f>L86*Input!P86/100</f>
        <v>1.0199055624558143E-3</v>
      </c>
      <c r="N86" s="9">
        <v>5.0000000000000001E-3</v>
      </c>
      <c r="O86" s="21">
        <f>(((G86*$D$4*0.000000001*Input!G86*(238/236))-(N86*0.000000001))/Input!F86)*1000000</f>
        <v>0.37329626821750272</v>
      </c>
      <c r="P86" s="9">
        <f>O86*Input!N86/100</f>
        <v>1.9950446255079019E-5</v>
      </c>
      <c r="Q86" s="23">
        <f t="shared" si="313"/>
        <v>0.27851603954956988</v>
      </c>
      <c r="R86" s="24">
        <f>Q86*Input!N86/100</f>
        <v>1.4885011588097707E-5</v>
      </c>
      <c r="S86" s="65">
        <f>Input!S86*$G$6/0.000000000155125</f>
        <v>1.4297834710996187</v>
      </c>
      <c r="T86" s="9">
        <f>S86*Input!T86/100</f>
        <v>1.4205372823519274E-3</v>
      </c>
      <c r="U86" s="9">
        <f>S86*1/((U85+U87)/2)</f>
        <v>1.4324889045082239</v>
      </c>
      <c r="V86" s="9">
        <f>U86*Input!T86/100</f>
        <v>1.4232252201407791E-3</v>
      </c>
      <c r="W86" s="3">
        <v>3.0000000000000001E-3</v>
      </c>
      <c r="X86" s="21">
        <f>((($L$4*0.000000001*Input!G86/Input!W86*(232/229))-(W86*0.000000001))/Input!F86)*1000000000</f>
        <v>4.3151868372390894</v>
      </c>
      <c r="Y86" s="21">
        <f>X86*Input!X86/100</f>
        <v>6.1411923642323719E-3</v>
      </c>
      <c r="Z86" s="21">
        <f t="shared" si="314"/>
        <v>1.053645155492709E-3</v>
      </c>
      <c r="AA86" s="21">
        <f>Z86*Input!X86/100</f>
        <v>1.4995034578067654E-6</v>
      </c>
      <c r="AB86" s="14">
        <v>0.05</v>
      </c>
      <c r="AC86" s="14">
        <v>0.9</v>
      </c>
      <c r="AD86" s="21">
        <f>(((Input!G86*$L$4*0.000000001*Input!U86*(230/229))-((AB86*0.000000000000001)+(Input!G86*AC86*0.000000000000001)))/Input!F86)*1000000000000</f>
        <v>2.3994170577130522</v>
      </c>
      <c r="AE86" s="21">
        <f>AD86*Input!V86/100</f>
        <v>5.889104263977543E-3</v>
      </c>
      <c r="AF86" s="191">
        <f t="shared" si="315"/>
        <v>0.10938588138358488</v>
      </c>
      <c r="AG86" s="21">
        <f>AF86*Input!V86/100</f>
        <v>2.68475569265562E-4</v>
      </c>
      <c r="AH86" s="9">
        <f t="shared" si="316"/>
        <v>103.81662252547775</v>
      </c>
      <c r="AI86" s="3">
        <f t="shared" si="317"/>
        <v>0.29454308654165784</v>
      </c>
      <c r="AJ86" s="22">
        <f t="shared" si="318"/>
        <v>432.48890450822387</v>
      </c>
      <c r="AK86" s="3">
        <f t="shared" si="319"/>
        <v>1.4232252201407791</v>
      </c>
      <c r="AL86" s="3">
        <f t="shared" si="320"/>
        <v>0.39274535700166213</v>
      </c>
      <c r="AM86" s="3">
        <f t="shared" si="321"/>
        <v>9.6417861712892131E-4</v>
      </c>
      <c r="AN86" s="9">
        <f>AL86*1/((AN85+AN87)/2)</f>
        <v>0.39328060781338342</v>
      </c>
      <c r="AO86" s="21">
        <f t="shared" si="322"/>
        <v>9.6549264256108039E-4</v>
      </c>
      <c r="AP86" s="58">
        <f t="shared" si="323"/>
        <v>34.463099999999997</v>
      </c>
      <c r="AQ86" s="58">
        <f t="shared" si="324"/>
        <v>0.1114</v>
      </c>
      <c r="AR86" s="58">
        <f t="shared" si="325"/>
        <v>0.32324428156492019</v>
      </c>
      <c r="AS86" s="67">
        <f t="shared" si="326"/>
        <v>3.7830681392594726E-3</v>
      </c>
      <c r="AT86" s="67">
        <f t="shared" si="327"/>
        <v>5.3876983690520726E-6</v>
      </c>
      <c r="AU86" s="58">
        <v>0.75</v>
      </c>
      <c r="AV86" s="58">
        <f t="shared" si="336"/>
        <v>0.375</v>
      </c>
      <c r="AW86" s="58">
        <f t="shared" si="328"/>
        <v>34.253100000000003</v>
      </c>
      <c r="AX86" s="57">
        <f t="shared" si="329"/>
        <v>0.1446992419</v>
      </c>
      <c r="AY86" s="47">
        <f t="shared" si="330"/>
        <v>0.14928814135181923</v>
      </c>
      <c r="AZ86" s="9" t="str">
        <f>Input!B86</f>
        <v>B1 - 470 mm</v>
      </c>
      <c r="BA86" s="48">
        <f>Input!E86</f>
        <v>470</v>
      </c>
      <c r="BB86" s="58">
        <f t="shared" si="331"/>
        <v>476.45163063500746</v>
      </c>
      <c r="BC86" s="22">
        <f t="shared" si="332"/>
        <v>1.5807320369002644</v>
      </c>
      <c r="BD86" s="9">
        <f t="shared" si="333"/>
        <v>34195.100000000006</v>
      </c>
      <c r="BE86" s="49">
        <f t="shared" si="334"/>
        <v>74.644070675909617</v>
      </c>
      <c r="BF86" s="89">
        <f t="shared" si="335"/>
        <v>0.43583833682737971</v>
      </c>
      <c r="BG86" s="85"/>
      <c r="BH86" s="85"/>
      <c r="BI86" s="85"/>
      <c r="BJ86" s="85"/>
      <c r="BK86" s="85"/>
      <c r="BL86" s="85"/>
      <c r="BM86" s="90"/>
      <c r="BN86" s="85"/>
      <c r="BO86" s="85"/>
      <c r="BP86" s="85"/>
      <c r="BQ86" s="85"/>
      <c r="BR86" s="85"/>
      <c r="BS86" s="85"/>
      <c r="BT86" s="85"/>
      <c r="BU86" s="85"/>
      <c r="BV86" s="85"/>
      <c r="BW86" s="85"/>
      <c r="BX86" s="85"/>
      <c r="BY86" s="85"/>
      <c r="BZ86" s="85"/>
      <c r="CA86" s="85"/>
      <c r="CB86" s="85"/>
      <c r="CC86" s="85"/>
      <c r="CD86" s="85"/>
      <c r="CE86" s="85"/>
      <c r="CF86" s="85"/>
      <c r="CG86" s="85"/>
      <c r="CH86" s="85"/>
      <c r="CI86" s="85"/>
      <c r="CJ86" s="85"/>
      <c r="CK86" s="85"/>
      <c r="CL86" s="85"/>
      <c r="CM86" s="85"/>
      <c r="CN86" s="85"/>
      <c r="CO86" s="85"/>
      <c r="CP86" s="85"/>
      <c r="CQ86" s="85"/>
      <c r="CR86" s="85"/>
      <c r="CS86" s="85"/>
      <c r="CT86" s="85"/>
      <c r="CU86" s="85"/>
      <c r="CV86" s="85"/>
      <c r="CW86" s="85"/>
      <c r="CX86" s="85"/>
      <c r="CY86" s="85"/>
      <c r="CZ86" s="85"/>
      <c r="DA86" s="85"/>
      <c r="DB86" s="85"/>
      <c r="DC86" s="85"/>
      <c r="DD86" s="85"/>
      <c r="DE86" s="85"/>
    </row>
    <row r="87" spans="1:109" s="165" customFormat="1" ht="15" customHeight="1" x14ac:dyDescent="0.2">
      <c r="A87" s="148">
        <f>Input!A87</f>
        <v>10368</v>
      </c>
      <c r="B87" s="148" t="str">
        <f>Input!B87</f>
        <v>Hu1-13</v>
      </c>
      <c r="C87" s="148">
        <f>Input!O87</f>
        <v>2.2982247190919738</v>
      </c>
      <c r="D87" s="148">
        <f>C87*Input!P87/100</f>
        <v>2.1694656219712352E-2</v>
      </c>
      <c r="E87" s="149">
        <f>Input!M87</f>
        <v>3.0133361390427367</v>
      </c>
      <c r="F87" s="150">
        <f>E87*Input!N87/100</f>
        <v>3.8201460410251965E-4</v>
      </c>
      <c r="G87" s="151">
        <f t="shared" si="311"/>
        <v>415.47878685121253</v>
      </c>
      <c r="H87" s="150">
        <f>G87*Input!L87/100</f>
        <v>2.750161050843232E-2</v>
      </c>
      <c r="I87" s="148">
        <v>0</v>
      </c>
      <c r="J87" s="152">
        <f>(((C87*$G$4*0.000000001*Input!G87*(234/233))-(I87*0.000000000000001))/Input!F87)*1000000000000</f>
        <v>752.84977934547737</v>
      </c>
      <c r="K87" s="148">
        <f>J87*Input!P87/100</f>
        <v>7.1067102413029088</v>
      </c>
      <c r="L87" s="153">
        <f t="shared" si="312"/>
        <v>10.41136520854036</v>
      </c>
      <c r="M87" s="154">
        <f>L87*Input!P87/100</f>
        <v>9.8280636832762946E-2</v>
      </c>
      <c r="N87" s="148">
        <v>0</v>
      </c>
      <c r="O87" s="152">
        <f>(((G87*$D$4*0.000000001*Input!G87*(238/236))-(N87*0.000000001))/Input!F87)*1000000</f>
        <v>13.710135467103107</v>
      </c>
      <c r="P87" s="148">
        <f>O87*Input!N87/100</f>
        <v>1.7380974876308104E-3</v>
      </c>
      <c r="Q87" s="155">
        <f t="shared" si="313"/>
        <v>10.229120827323106</v>
      </c>
      <c r="R87" s="156">
        <f>Q87*Input!N87/100</f>
        <v>1.2967931099807694E-3</v>
      </c>
      <c r="S87" s="154">
        <f>Input!S87*$G$6/0.000000000155125</f>
        <v>0.99811137566225416</v>
      </c>
      <c r="T87" s="148">
        <f>S87*Input!T87/100</f>
        <v>1.8392823397787488E-3</v>
      </c>
      <c r="U87" s="154">
        <f>S87</f>
        <v>0.99811137566225416</v>
      </c>
      <c r="V87" s="148">
        <f>U87*Input!T87/100</f>
        <v>1.8392823397787488E-3</v>
      </c>
      <c r="W87" s="157">
        <v>0</v>
      </c>
      <c r="X87" s="152">
        <f>((($L$4*0.000000001*Input!G87/Input!W87*(232/229))-(W87*0.000000001))/Input!F87)*1000000000</f>
        <v>0.86523710425899192</v>
      </c>
      <c r="Y87" s="152">
        <f>X87*Input!X87/100</f>
        <v>5.539107617785137E-3</v>
      </c>
      <c r="Z87" s="152">
        <f t="shared" si="314"/>
        <v>2.112661438869038E-4</v>
      </c>
      <c r="AA87" s="152">
        <f>Z87*Input!X87/100</f>
        <v>1.3524915901361476E-6</v>
      </c>
      <c r="AB87" s="153">
        <v>0</v>
      </c>
      <c r="AC87" s="153">
        <v>0.9</v>
      </c>
      <c r="AD87" s="152">
        <f>(((Input!G87*$L$4*0.000000001*Input!U87*(230/229))-((AB87*0.000000000000001)+(Input!G87*AC87*0.000000000000001)))/Input!F87)*1000000000000</f>
        <v>224.07391757885179</v>
      </c>
      <c r="AE87" s="152">
        <f>AD87*Input!V87/100</f>
        <v>0.61890677397546068</v>
      </c>
      <c r="AF87" s="152">
        <f t="shared" si="315"/>
        <v>10.215199100400282</v>
      </c>
      <c r="AG87" s="152">
        <f>AF87*Input!V87/100</f>
        <v>2.8215046128788997E-2</v>
      </c>
      <c r="AH87" s="148">
        <f t="shared" si="316"/>
        <v>48352.276954838257</v>
      </c>
      <c r="AI87" s="157">
        <f t="shared" si="317"/>
        <v>337.12507038753677</v>
      </c>
      <c r="AJ87" s="154">
        <f t="shared" si="318"/>
        <v>-1.8886243377458367</v>
      </c>
      <c r="AK87" s="157">
        <f t="shared" si="319"/>
        <v>1.8392823397787488</v>
      </c>
      <c r="AL87" s="157">
        <f t="shared" si="320"/>
        <v>0.99863901041371639</v>
      </c>
      <c r="AM87" s="157">
        <f t="shared" si="321"/>
        <v>2.7612099703108761E-3</v>
      </c>
      <c r="AN87" s="148">
        <f>AF87/Q87</f>
        <v>0.99863901041371639</v>
      </c>
      <c r="AO87" s="152">
        <f t="shared" si="322"/>
        <v>2.7612099703108761E-3</v>
      </c>
      <c r="AP87" s="148" t="str">
        <f t="shared" si="323"/>
        <v>Out of range</v>
      </c>
      <c r="AQ87" s="148" t="e">
        <f t="shared" si="324"/>
        <v>#VALUE!</v>
      </c>
      <c r="AR87" s="148" t="e">
        <f t="shared" si="325"/>
        <v>#VALUE!</v>
      </c>
      <c r="AS87" s="156">
        <f t="shared" si="326"/>
        <v>2.0653401934855309E-5</v>
      </c>
      <c r="AT87" s="156">
        <f t="shared" si="327"/>
        <v>1.322456522638408E-7</v>
      </c>
      <c r="AU87" s="148">
        <v>0.75</v>
      </c>
      <c r="AV87" s="148">
        <f t="shared" si="336"/>
        <v>0.375</v>
      </c>
      <c r="AW87" s="148" t="str">
        <f t="shared" si="328"/>
        <v>Out of range</v>
      </c>
      <c r="AX87" s="158">
        <f t="shared" si="329"/>
        <v>317.91441756040001</v>
      </c>
      <c r="AY87" s="158" t="e">
        <f t="shared" si="330"/>
        <v>#VALUE!</v>
      </c>
      <c r="AZ87" s="148" t="str">
        <f>Input!B87</f>
        <v>Hu1-13</v>
      </c>
      <c r="BA87" s="159">
        <f>Input!E87</f>
        <v>0</v>
      </c>
      <c r="BB87" s="148" t="e">
        <f t="shared" si="331"/>
        <v>#VALUE!</v>
      </c>
      <c r="BC87" s="154" t="e">
        <f t="shared" si="332"/>
        <v>#VALUE!</v>
      </c>
      <c r="BD87" s="148" t="e">
        <f t="shared" si="333"/>
        <v>#VALUE!</v>
      </c>
      <c r="BE87" s="160" t="e">
        <f t="shared" si="334"/>
        <v>#VALUE!</v>
      </c>
      <c r="BF87" s="161" t="e">
        <f t="shared" si="335"/>
        <v>#VALUE!</v>
      </c>
      <c r="BG87" s="162"/>
      <c r="BH87" s="162"/>
      <c r="BI87" s="162"/>
      <c r="BJ87" s="162"/>
      <c r="BK87" s="162"/>
      <c r="BL87" s="162"/>
      <c r="BM87" s="166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2"/>
      <c r="DC87" s="162"/>
      <c r="DD87" s="162"/>
      <c r="DE87" s="162"/>
    </row>
    <row r="88" spans="1:109" s="76" customFormat="1" ht="15" customHeight="1" x14ac:dyDescent="0.2">
      <c r="A88" s="58"/>
      <c r="B88" s="58"/>
      <c r="C88" s="58"/>
      <c r="D88" s="58"/>
      <c r="E88" s="60"/>
      <c r="F88" s="61"/>
      <c r="G88" s="59"/>
      <c r="H88" s="61"/>
      <c r="I88" s="58"/>
      <c r="J88" s="63"/>
      <c r="K88" s="58"/>
      <c r="L88" s="64"/>
      <c r="M88" s="65"/>
      <c r="N88" s="58"/>
      <c r="O88" s="63"/>
      <c r="P88" s="58"/>
      <c r="Q88" s="66"/>
      <c r="R88" s="67"/>
      <c r="S88" s="65"/>
      <c r="T88" s="58"/>
      <c r="U88" s="58"/>
      <c r="V88" s="58"/>
      <c r="W88" s="68"/>
      <c r="X88" s="63"/>
      <c r="Y88" s="63"/>
      <c r="Z88" s="63"/>
      <c r="AA88" s="63"/>
      <c r="AB88" s="64"/>
      <c r="AC88" s="64"/>
      <c r="AD88" s="63"/>
      <c r="AE88" s="63"/>
      <c r="AF88" s="63"/>
      <c r="AG88" s="63"/>
      <c r="AH88" s="58"/>
      <c r="AI88" s="68"/>
      <c r="AJ88" s="65"/>
      <c r="AK88" s="68"/>
      <c r="AL88" s="68"/>
      <c r="AM88" s="68"/>
      <c r="AN88" s="58"/>
      <c r="AO88" s="63"/>
      <c r="AP88" s="58"/>
      <c r="AQ88" s="58"/>
      <c r="AR88" s="58"/>
      <c r="AS88" s="67"/>
      <c r="AT88" s="67"/>
      <c r="AU88" s="58"/>
      <c r="AV88" s="58"/>
      <c r="AW88" s="58"/>
      <c r="AX88" s="57"/>
      <c r="AY88" s="57"/>
      <c r="AZ88" s="58"/>
      <c r="BA88" s="69"/>
      <c r="BB88" s="58"/>
      <c r="BC88" s="65"/>
      <c r="BD88" s="58"/>
      <c r="BE88" s="62"/>
      <c r="BF88" s="74"/>
      <c r="BG88" s="75"/>
      <c r="BH88" s="75"/>
      <c r="BI88" s="75"/>
      <c r="BJ88" s="75"/>
      <c r="BK88" s="75"/>
      <c r="BL88" s="75"/>
      <c r="BM88" s="103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</row>
    <row r="89" spans="1:109" s="165" customFormat="1" ht="15" customHeight="1" x14ac:dyDescent="0.2">
      <c r="A89" s="148">
        <f>Input!A89</f>
        <v>10368</v>
      </c>
      <c r="B89" s="148" t="str">
        <f>Input!B89</f>
        <v>Hu1-13</v>
      </c>
      <c r="C89" s="148">
        <f>Input!O89</f>
        <v>2.2702881375906698</v>
      </c>
      <c r="D89" s="148">
        <f>C89*Input!P89/100</f>
        <v>2.8092668021572967E-2</v>
      </c>
      <c r="E89" s="149">
        <f>Input!M89</f>
        <v>3.0141128680759794</v>
      </c>
      <c r="F89" s="150">
        <f>E89*Input!N89/100</f>
        <v>7.242735039330846E-4</v>
      </c>
      <c r="G89" s="151">
        <f t="shared" ref="G89:G101" si="337">E89*137.88</f>
        <v>415.58588225031605</v>
      </c>
      <c r="H89" s="150">
        <f>G89*Input!L89/100</f>
        <v>3.3844737347254045E-2</v>
      </c>
      <c r="I89" s="148">
        <v>0</v>
      </c>
      <c r="J89" s="152">
        <f>(((C89*$G$4*0.000000001*Input!G89*(234/233))-(I89*0.000000000000001))/Input!F89)*1000000000000</f>
        <v>743.69834648331869</v>
      </c>
      <c r="K89" s="148">
        <f>J89*Input!P89/100</f>
        <v>9.2025635028515076</v>
      </c>
      <c r="L89" s="153">
        <f t="shared" ref="L89:L101" si="338">(J89/234)*602200000000*0.0000028263/(365.2425*24*60)</f>
        <v>10.284807544151846</v>
      </c>
      <c r="M89" s="154">
        <f>L89*Input!P89/100</f>
        <v>0.127264763982888</v>
      </c>
      <c r="N89" s="148">
        <v>0</v>
      </c>
      <c r="O89" s="152">
        <f>(((G89*$D$4*0.000000001*Input!G89*(238/236))-(N89*0.000000001))/Input!F89)*1000000</f>
        <v>13.713669443989724</v>
      </c>
      <c r="P89" s="148">
        <f>O89*Input!N89/100</f>
        <v>3.2953136974989143E-3</v>
      </c>
      <c r="Q89" s="155">
        <f t="shared" ref="Q89:Q101" si="339">(O89/238.05)*602200000000000000*0.00000000015512/(365.2425*24*60)</f>
        <v>10.23175752457974</v>
      </c>
      <c r="R89" s="156">
        <f>Q89*Input!N89/100</f>
        <v>2.4586308469767186E-3</v>
      </c>
      <c r="S89" s="154">
        <f>Input!S89*$G$6/0.000000000155125</f>
        <v>1.0007501726900854</v>
      </c>
      <c r="T89" s="148">
        <f>S89*Input!T89/100</f>
        <v>2.3226551497288672E-3</v>
      </c>
      <c r="U89" s="154">
        <f>S89</f>
        <v>1.0007501726900854</v>
      </c>
      <c r="V89" s="148">
        <f>U89*Input!T89/100</f>
        <v>2.3226551497288672E-3</v>
      </c>
      <c r="W89" s="157">
        <v>0</v>
      </c>
      <c r="X89" s="152">
        <f>((($L$4*0.000000001*Input!G89/Input!W89*(232/229))-(W89*0.000000001))/Input!F89)*1000000000</f>
        <v>0.86303776902615714</v>
      </c>
      <c r="Y89" s="152">
        <f>X89*Input!X89/100</f>
        <v>5.1400283993574478E-3</v>
      </c>
      <c r="Z89" s="152">
        <f t="shared" ref="Z89:Z101" si="340">(X89/232)*6.022E+23*0.000000001*0.000000000049475/(365.2425*24*60)</f>
        <v>2.1072912915248192E-4</v>
      </c>
      <c r="AA89" s="152">
        <f>Z89*Input!X89/100</f>
        <v>1.2550478638238972E-6</v>
      </c>
      <c r="AB89" s="153">
        <v>0</v>
      </c>
      <c r="AC89" s="153">
        <v>0.9</v>
      </c>
      <c r="AD89" s="152">
        <f>(((Input!G89*$L$4*0.000000001*Input!U89*(230/229))-((AB89*0.000000000000001)+(Input!G89*AC89*0.000000000000001)))/Input!F89)*1000000000000</f>
        <v>225.31083701199074</v>
      </c>
      <c r="AE89" s="152">
        <f>AD89*Input!V89/100</f>
        <v>0.72064450006226299</v>
      </c>
      <c r="AF89" s="152">
        <f t="shared" ref="AF89:AF101" si="341">(AD89/230)*602200000000*$D$6/(365.2425*24*60)</f>
        <v>10.271588431283568</v>
      </c>
      <c r="AG89" s="152">
        <f>AF89*Input!V89/100</f>
        <v>3.2853118864911664E-2</v>
      </c>
      <c r="AH89" s="148">
        <f t="shared" ref="AH89:AH101" si="342">AF89/Z89</f>
        <v>48743.087738245857</v>
      </c>
      <c r="AI89" s="157">
        <f t="shared" ref="AI89:AI101" si="343">AH89*SQRT((AG89/AF89)^2+(AA89/Z89)^2)</f>
        <v>329.51514221257662</v>
      </c>
      <c r="AJ89" s="154">
        <f t="shared" ref="AJ89:AJ101" si="344">(U89-1)*1000</f>
        <v>0.75017269008537113</v>
      </c>
      <c r="AK89" s="157">
        <f t="shared" ref="AK89:AK101" si="345">V89*1000</f>
        <v>2.3226551497288672</v>
      </c>
      <c r="AL89" s="157">
        <f t="shared" ref="AL89:AL101" si="346">AF89/Q89</f>
        <v>1.0038928704680641</v>
      </c>
      <c r="AM89" s="157">
        <f t="shared" ref="AM89:AM101" si="347">AL89*SQRT((R89/Q89)^2+(AG89/AF89)^2)</f>
        <v>3.2199457764076574E-3</v>
      </c>
      <c r="AN89" s="148">
        <f>AF89/Q89</f>
        <v>1.0038928704680641</v>
      </c>
      <c r="AO89" s="152">
        <f t="shared" ref="AO89:AO101" si="348">AN89*SQRT((R89/Q89)^2+(AG89/AF89)^2)</f>
        <v>3.2199457764076574E-3</v>
      </c>
      <c r="AP89" s="148" t="str">
        <f t="shared" ref="AP89:AP101" si="349">ThU_Alter_Kombi(AN89,U89)</f>
        <v>Out of range</v>
      </c>
      <c r="AQ89" s="148" t="e">
        <f t="shared" ref="AQ89:AQ101" si="350">Montealter(AN89,AO89,U89,V89)</f>
        <v>#VALUE!</v>
      </c>
      <c r="AR89" s="148" t="e">
        <f t="shared" ref="AR89:AR101" si="351">(AQ89/AP89)*100</f>
        <v>#VALUE!</v>
      </c>
      <c r="AS89" s="156">
        <f t="shared" ref="AS89:AS101" si="352">Z89/Q89</f>
        <v>2.0595594515042754E-5</v>
      </c>
      <c r="AT89" s="156">
        <f t="shared" ref="AT89:AT101" si="353">AS89*SQRT((Y89/X89)^2+(P89/O89)^2)</f>
        <v>1.2276179933864333E-7</v>
      </c>
      <c r="AU89" s="148">
        <v>0.75</v>
      </c>
      <c r="AV89" s="148">
        <f t="shared" ref="AV89:AV101" si="354">AU89/2</f>
        <v>0.375</v>
      </c>
      <c r="AW89" s="148" t="str">
        <f t="shared" ref="AW89:AW101" si="355">marincorr_age(AN89,U89,AS89,AU89)</f>
        <v>Out of range</v>
      </c>
      <c r="AX89" s="158">
        <f t="shared" ref="AX89:AX101" si="356">marincorr_age_error(AN89, AO89, U89, V89, AS89, AT89, AU89, AV89)</f>
        <v>285.63224143849999</v>
      </c>
      <c r="AY89" s="158" t="e">
        <f t="shared" ref="AY89:AY101" si="357">SQRT(((AU89*EXP(-0.0000091577*AW89*1000))/(0.0000091577*(EXP(-0.0000091577*AW89*1000)+(AJ89/1000)*EXP(-(0.0000091577-0.0000028263)*AW89*1000)-AS89*AU89*EXP(-0.0000091577*AW89*1000))))^2*AT89^2+((AS89*EXP(-0.0000091577*AW89*1000))/(0.0000091577*(EXP(-0.0000091577*AW89*1000)+(AJ89/1000)*EXP(-(0.0000091577-0.0000028263)*AW89*1000)-AS89*AU89*EXP(-0.0000091577*AW89*1000))))^2*AV89^2+((0.0000091577/(0.0000091577-0.0000028263))*(EXP(-(0.0000091577-0.0000028263)*AW89*1000)-1)/(0.0000091577*(EXP(-0.0000091577*AW89*1000)+(AJ89/1000)*EXP(-(0.0000091577-0.0000028263)*AW89*1000)-AS89*AU89*EXP(-0.0000091577*AW89*1000))))^2*T89^2+(1/(0.0000091577*(EXP(-0.0000091577*AW89*1000)+(AJ89/1000)*EXP(-(0.0000091577-0.0000028263)*AW89*1000)-AS89*AU89*EXP(-0.0000091577*AW89*1000))))^2*AO89^2)/1000</f>
        <v>#VALUE!</v>
      </c>
      <c r="AZ89" s="148" t="str">
        <f>Input!B89</f>
        <v>Hu1-13</v>
      </c>
      <c r="BA89" s="159">
        <f>Input!E89</f>
        <v>0</v>
      </c>
      <c r="BB89" s="148" t="e">
        <f t="shared" ref="BB89:BB101" si="358">((U89-1)*EXP(0.0000028263*AW89*1000))*1000</f>
        <v>#VALUE!</v>
      </c>
      <c r="BC89" s="154" t="e">
        <f t="shared" ref="BC89:BC101" si="359">SQRT((EXP(0.0000028263*AW89*1000)*V89)^2+((U89-1)*0.0000028263*EXP(0.0000028263*AW89*1000)*AY89*1000)^2)*1000</f>
        <v>#VALUE!</v>
      </c>
      <c r="BD89" s="148" t="e">
        <f t="shared" ref="BD89:BD101" si="360">AW89*1000-58</f>
        <v>#VALUE!</v>
      </c>
      <c r="BE89" s="160" t="e">
        <f t="shared" ref="BE89:BE101" si="361">AY89/2*1000</f>
        <v>#VALUE!</v>
      </c>
      <c r="BF89" s="161" t="e">
        <f t="shared" ref="BF89:BF101" si="362">AY89/AW89*100</f>
        <v>#VALUE!</v>
      </c>
      <c r="BG89" s="162"/>
      <c r="BH89" s="162"/>
      <c r="BI89" s="162"/>
      <c r="BJ89" s="162"/>
      <c r="BK89" s="162"/>
      <c r="BL89" s="162"/>
      <c r="BM89" s="166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2"/>
      <c r="DC89" s="162"/>
      <c r="DD89" s="162"/>
      <c r="DE89" s="162"/>
    </row>
    <row r="90" spans="1:109" ht="15" customHeight="1" x14ac:dyDescent="0.2">
      <c r="A90" s="9">
        <f>Input!A90</f>
        <v>10635</v>
      </c>
      <c r="B90" s="9" t="str">
        <f>Input!B90</f>
        <v>KBI_124</v>
      </c>
      <c r="C90" s="9">
        <f>Input!O90</f>
        <v>0.33591514500080077</v>
      </c>
      <c r="D90" s="9">
        <f>C90*Input!P90/100</f>
        <v>1.0396387085445872E-3</v>
      </c>
      <c r="E90" s="11">
        <f>Input!M90</f>
        <v>0.43704041083557199</v>
      </c>
      <c r="F90" s="12">
        <f>E90*Input!N90/100</f>
        <v>3.2914668664053533E-5</v>
      </c>
      <c r="G90" s="13">
        <f t="shared" si="337"/>
        <v>60.259131846008664</v>
      </c>
      <c r="H90" s="12">
        <f>G90*Input!L90/100</f>
        <v>7.8443145560231908E-3</v>
      </c>
      <c r="I90" s="9">
        <v>0.3</v>
      </c>
      <c r="J90" s="21">
        <f>(((C90*$G$4*0.000000001*Input!G90*(234/233))-(I90*0.000000000000001))/Input!F90)*1000000000000</f>
        <v>11.182511892563754</v>
      </c>
      <c r="K90" s="9">
        <f>J90*Input!P90/100</f>
        <v>3.4609252947620905E-2</v>
      </c>
      <c r="L90" s="14">
        <f t="shared" si="338"/>
        <v>0.15464601100573663</v>
      </c>
      <c r="M90" s="22">
        <f>L90*Input!P90/100</f>
        <v>4.7862081110749792E-4</v>
      </c>
      <c r="N90" s="9">
        <v>5.0000000000000001E-3</v>
      </c>
      <c r="O90" s="21">
        <f>(((G90*$D$4*0.000000001*Input!G90*(238/236))-(N90*0.000000001))/Input!F90)*1000000</f>
        <v>0.20207724948939723</v>
      </c>
      <c r="P90" s="9">
        <f>O90*Input!N90/100</f>
        <v>1.5218971853816091E-5</v>
      </c>
      <c r="Q90" s="23">
        <f t="shared" si="339"/>
        <v>0.15076967010574144</v>
      </c>
      <c r="R90" s="24">
        <f>Q90*Input!N90/100</f>
        <v>1.1354862417942842E-5</v>
      </c>
      <c r="S90" s="65">
        <f>Input!S90*$G$6/0.000000000155125</f>
        <v>1.0229512631042348</v>
      </c>
      <c r="T90" s="9">
        <f>S90*Input!T90/100</f>
        <v>2.8749096028732844E-3</v>
      </c>
      <c r="U90" s="9">
        <f>S90*1/((U89+U91)/2)</f>
        <v>1.022371555170241</v>
      </c>
      <c r="V90" s="9">
        <f>U90*Input!T90/100</f>
        <v>2.8732803875172728E-3</v>
      </c>
      <c r="W90" s="3">
        <v>3.0000000000000001E-3</v>
      </c>
      <c r="X90" s="21">
        <f>((($L$4*0.000000001*Input!G90/Input!W90*(232/229))-(W90*0.000000001))/Input!F90)*1000000000</f>
        <v>7.9637470386089718E-2</v>
      </c>
      <c r="Y90" s="21">
        <f>X90*Input!X90/100</f>
        <v>1.9636950162328417E-4</v>
      </c>
      <c r="Z90" s="21">
        <f t="shared" si="340"/>
        <v>1.9445191606508499E-5</v>
      </c>
      <c r="AA90" s="21">
        <f>Z90*Input!X90/100</f>
        <v>4.7947813588593226E-8</v>
      </c>
      <c r="AB90" s="14">
        <v>0.05</v>
      </c>
      <c r="AC90" s="14">
        <v>0.9</v>
      </c>
      <c r="AD90" s="21">
        <f>(((Input!G90*$L$4*0.000000001*Input!U90*(230/229))-((AB90*0.000000000000001)+(Input!G90*AC90*0.000000000000001)))/Input!F90)*1000000000000</f>
        <v>0.82213850810475397</v>
      </c>
      <c r="AE90" s="21">
        <f>AD90*Input!V90/100</f>
        <v>4.5256249407167933E-3</v>
      </c>
      <c r="AF90" s="191">
        <f t="shared" si="341"/>
        <v>3.7480080855196996E-2</v>
      </c>
      <c r="AG90" s="21">
        <f>AF90*Input!V90/100</f>
        <v>2.0631655983294368E-4</v>
      </c>
      <c r="AH90" s="9">
        <f t="shared" si="342"/>
        <v>1927.4729513414534</v>
      </c>
      <c r="AI90" s="3">
        <f t="shared" si="343"/>
        <v>11.626008782928476</v>
      </c>
      <c r="AJ90" s="22">
        <f t="shared" si="344"/>
        <v>22.371555170241031</v>
      </c>
      <c r="AK90" s="3">
        <f t="shared" si="345"/>
        <v>2.8732803875172728</v>
      </c>
      <c r="AL90" s="3">
        <f t="shared" si="346"/>
        <v>0.24859164863138958</v>
      </c>
      <c r="AM90" s="3">
        <f t="shared" si="347"/>
        <v>1.3685502419733902E-3</v>
      </c>
      <c r="AN90" s="9">
        <f>AL90*1/((AN89+AN91)/2)</f>
        <v>0.24804913785486343</v>
      </c>
      <c r="AO90" s="21">
        <f t="shared" si="348"/>
        <v>1.3655636040128007E-3</v>
      </c>
      <c r="AP90" s="58">
        <f t="shared" si="349"/>
        <v>30.312999999999999</v>
      </c>
      <c r="AQ90" s="58">
        <f t="shared" si="350"/>
        <v>0.20269999999999999</v>
      </c>
      <c r="AR90" s="58">
        <f t="shared" si="351"/>
        <v>0.66869000098967435</v>
      </c>
      <c r="AS90" s="67">
        <f t="shared" si="352"/>
        <v>1.2897283381246857E-4</v>
      </c>
      <c r="AT90" s="67">
        <f t="shared" si="353"/>
        <v>3.1816858760067623E-7</v>
      </c>
      <c r="AU90" s="58">
        <v>0.75</v>
      </c>
      <c r="AV90" s="58">
        <f t="shared" si="354"/>
        <v>0.375</v>
      </c>
      <c r="AW90" s="58">
        <f t="shared" si="355"/>
        <v>30.302700000000002</v>
      </c>
      <c r="AX90" s="57">
        <f t="shared" si="356"/>
        <v>0.2256911801</v>
      </c>
      <c r="AY90" s="47">
        <f t="shared" si="357"/>
        <v>0.21766770193100482</v>
      </c>
      <c r="AZ90" s="9" t="str">
        <f>Input!B90</f>
        <v>KBI_124</v>
      </c>
      <c r="BA90" s="48">
        <f>Input!E90</f>
        <v>124</v>
      </c>
      <c r="BB90" s="58">
        <f t="shared" si="358"/>
        <v>24.371997125563521</v>
      </c>
      <c r="BC90" s="22">
        <f t="shared" si="359"/>
        <v>3.1302421377980938</v>
      </c>
      <c r="BD90" s="9">
        <f t="shared" si="360"/>
        <v>30244.7</v>
      </c>
      <c r="BE90" s="49">
        <f t="shared" si="361"/>
        <v>108.83385096550241</v>
      </c>
      <c r="BF90" s="89">
        <f t="shared" si="362"/>
        <v>0.71831124596489693</v>
      </c>
      <c r="BG90" s="85"/>
      <c r="BH90" s="85"/>
      <c r="BI90" s="85"/>
      <c r="BJ90" s="85"/>
      <c r="BK90" s="85"/>
      <c r="BL90" s="85"/>
      <c r="BM90" s="90"/>
      <c r="BN90" s="85"/>
      <c r="BO90" s="85"/>
      <c r="BP90" s="85"/>
      <c r="BQ90" s="85"/>
      <c r="BR90" s="85"/>
      <c r="BS90" s="85"/>
      <c r="BT90" s="85"/>
      <c r="BU90" s="85"/>
      <c r="BV90" s="85"/>
      <c r="BW90" s="85"/>
      <c r="BX90" s="85"/>
      <c r="BY90" s="85"/>
      <c r="BZ90" s="85"/>
      <c r="CA90" s="85"/>
      <c r="CB90" s="85"/>
      <c r="CC90" s="85"/>
      <c r="CD90" s="85"/>
      <c r="CE90" s="85"/>
      <c r="CF90" s="85"/>
      <c r="CG90" s="85"/>
      <c r="CH90" s="85"/>
      <c r="CI90" s="85"/>
      <c r="CJ90" s="85"/>
      <c r="CK90" s="85"/>
      <c r="CL90" s="85"/>
      <c r="CM90" s="85"/>
      <c r="CN90" s="85"/>
      <c r="CO90" s="85"/>
      <c r="CP90" s="85"/>
      <c r="CQ90" s="85"/>
      <c r="CR90" s="85"/>
      <c r="CS90" s="85"/>
      <c r="CT90" s="85"/>
      <c r="CU90" s="85"/>
      <c r="CV90" s="85"/>
      <c r="CW90" s="85"/>
      <c r="CX90" s="85"/>
      <c r="CY90" s="85"/>
      <c r="CZ90" s="85"/>
      <c r="DA90" s="85"/>
      <c r="DB90" s="85"/>
      <c r="DC90" s="85"/>
      <c r="DD90" s="85"/>
      <c r="DE90" s="85"/>
    </row>
    <row r="91" spans="1:109" s="165" customFormat="1" ht="15" customHeight="1" x14ac:dyDescent="0.2">
      <c r="A91" s="148">
        <f>Input!A91</f>
        <v>10368</v>
      </c>
      <c r="B91" s="148" t="str">
        <f>Input!B91</f>
        <v>Hu1-13</v>
      </c>
      <c r="C91" s="148">
        <f>Input!O91</f>
        <v>2.2884829065103394</v>
      </c>
      <c r="D91" s="148">
        <f>C91*Input!P91/100</f>
        <v>2.8492563957052033E-2</v>
      </c>
      <c r="E91" s="149">
        <f>Input!M91</f>
        <v>3.0141059932225849</v>
      </c>
      <c r="F91" s="150">
        <f>E91*Input!N91/100</f>
        <v>6.0488109113262069E-4</v>
      </c>
      <c r="G91" s="151">
        <f t="shared" si="337"/>
        <v>415.58493434552997</v>
      </c>
      <c r="H91" s="150">
        <f>G91*Input!L91/100</f>
        <v>3.9587947478119175E-2</v>
      </c>
      <c r="I91" s="148">
        <v>0</v>
      </c>
      <c r="J91" s="152">
        <f>(((C91*$G$4*0.000000001*Input!G91*(234/233))-(I91*0.000000000000001))/Input!F91)*1000000000000</f>
        <v>749.65856771522112</v>
      </c>
      <c r="K91" s="148">
        <f>J91*Input!P91/100</f>
        <v>9.33356094809068</v>
      </c>
      <c r="L91" s="153">
        <f t="shared" si="338"/>
        <v>10.367233071357262</v>
      </c>
      <c r="M91" s="154">
        <f>L91*Input!P91/100</f>
        <v>0.12907636342966811</v>
      </c>
      <c r="N91" s="148">
        <v>0</v>
      </c>
      <c r="O91" s="152">
        <f>(((G91*$D$4*0.000000001*Input!G91*(238/236))-(N91*0.000000001))/Input!F91)*1000000</f>
        <v>13.713638164647826</v>
      </c>
      <c r="P91" s="148">
        <f>O91*Input!N91/100</f>
        <v>2.7520997718999429E-3</v>
      </c>
      <c r="Q91" s="155">
        <f t="shared" si="339"/>
        <v>10.231734187088401</v>
      </c>
      <c r="R91" s="156">
        <f>Q91*Input!N91/100</f>
        <v>2.0533393826167039E-3</v>
      </c>
      <c r="S91" s="154">
        <f>Input!S91*$G$6/0.000000000155125</f>
        <v>1.0003838728162906</v>
      </c>
      <c r="T91" s="148">
        <f>S91*Input!T91/100</f>
        <v>2.4314404280273462E-3</v>
      </c>
      <c r="U91" s="154">
        <f>S91</f>
        <v>1.0003838728162906</v>
      </c>
      <c r="V91" s="148">
        <f>U91*Input!T91/100</f>
        <v>2.4314404280273462E-3</v>
      </c>
      <c r="W91" s="157">
        <v>0</v>
      </c>
      <c r="X91" s="152">
        <f>((($L$4*0.000000001*Input!G91/Input!W91*(232/229))-(W91*0.000000001))/Input!F91)*1000000000</f>
        <v>0.87415751486298754</v>
      </c>
      <c r="Y91" s="152">
        <f>X91*Input!X91/100</f>
        <v>5.4663773966194826E-3</v>
      </c>
      <c r="Z91" s="152">
        <f t="shared" si="340"/>
        <v>2.1344425291726954E-4</v>
      </c>
      <c r="AA91" s="152">
        <f>Z91*Input!X91/100</f>
        <v>1.3347329511525956E-6</v>
      </c>
      <c r="AB91" s="153">
        <v>0</v>
      </c>
      <c r="AC91" s="153">
        <v>0.9</v>
      </c>
      <c r="AD91" s="152">
        <f>(((Input!G91*$L$4*0.000000001*Input!U91*(230/229))-((AB91*0.000000000000001)+(Input!G91*AC91*0.000000000000001)))/Input!F91)*1000000000000</f>
        <v>224.54465292206791</v>
      </c>
      <c r="AE91" s="152">
        <f>AD91*Input!V91/100</f>
        <v>0.63540219389455654</v>
      </c>
      <c r="AF91" s="152">
        <f t="shared" si="341"/>
        <v>10.236659229747355</v>
      </c>
      <c r="AG91" s="152">
        <f>AF91*Input!V91/100</f>
        <v>2.896704797058736E-2</v>
      </c>
      <c r="AH91" s="148">
        <f t="shared" si="342"/>
        <v>47959.404340181783</v>
      </c>
      <c r="AI91" s="157">
        <f t="shared" si="343"/>
        <v>329.18213983212166</v>
      </c>
      <c r="AJ91" s="154">
        <f t="shared" si="344"/>
        <v>0.383872816290598</v>
      </c>
      <c r="AK91" s="157">
        <f t="shared" si="345"/>
        <v>2.4314404280273463</v>
      </c>
      <c r="AL91" s="157">
        <f t="shared" si="346"/>
        <v>1.0004813497466705</v>
      </c>
      <c r="AM91" s="157">
        <f t="shared" si="347"/>
        <v>2.8382092413202853E-3</v>
      </c>
      <c r="AN91" s="148">
        <f>AF91/Q91</f>
        <v>1.0004813497466705</v>
      </c>
      <c r="AO91" s="152">
        <f t="shared" si="348"/>
        <v>2.8382092413202853E-3</v>
      </c>
      <c r="AP91" s="148" t="str">
        <f t="shared" si="349"/>
        <v>Out of range</v>
      </c>
      <c r="AQ91" s="148" t="e">
        <f t="shared" si="350"/>
        <v>#VALUE!</v>
      </c>
      <c r="AR91" s="148" t="e">
        <f t="shared" si="351"/>
        <v>#VALUE!</v>
      </c>
      <c r="AS91" s="156">
        <f t="shared" si="352"/>
        <v>2.0861004499766857E-5</v>
      </c>
      <c r="AT91" s="156">
        <f t="shared" si="353"/>
        <v>1.3051747468994111E-7</v>
      </c>
      <c r="AU91" s="148">
        <v>0.75</v>
      </c>
      <c r="AV91" s="148">
        <f t="shared" si="354"/>
        <v>0.375</v>
      </c>
      <c r="AW91" s="148" t="str">
        <f t="shared" si="355"/>
        <v>Out of range</v>
      </c>
      <c r="AX91" s="158">
        <f t="shared" si="356"/>
        <v>340.93498128290003</v>
      </c>
      <c r="AY91" s="158" t="e">
        <f t="shared" si="357"/>
        <v>#VALUE!</v>
      </c>
      <c r="AZ91" s="148" t="str">
        <f>Input!B91</f>
        <v>Hu1-13</v>
      </c>
      <c r="BA91" s="159">
        <f>Input!E91</f>
        <v>0</v>
      </c>
      <c r="BB91" s="148" t="e">
        <f t="shared" si="358"/>
        <v>#VALUE!</v>
      </c>
      <c r="BC91" s="154" t="e">
        <f t="shared" si="359"/>
        <v>#VALUE!</v>
      </c>
      <c r="BD91" s="148" t="e">
        <f t="shared" si="360"/>
        <v>#VALUE!</v>
      </c>
      <c r="BE91" s="160" t="e">
        <f t="shared" si="361"/>
        <v>#VALUE!</v>
      </c>
      <c r="BF91" s="161" t="e">
        <f t="shared" si="362"/>
        <v>#VALUE!</v>
      </c>
      <c r="BG91" s="162"/>
      <c r="BH91" s="162"/>
      <c r="BI91" s="162"/>
      <c r="BJ91" s="162"/>
      <c r="BK91" s="162"/>
      <c r="BL91" s="162"/>
      <c r="BM91" s="166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2"/>
      <c r="DC91" s="162"/>
      <c r="DD91" s="162"/>
      <c r="DE91" s="162"/>
    </row>
    <row r="92" spans="1:109" ht="15" customHeight="1" x14ac:dyDescent="0.2">
      <c r="A92" s="9">
        <f>Input!A92</f>
        <v>10636</v>
      </c>
      <c r="B92" s="9" t="str">
        <f>Input!B92</f>
        <v>KBI_104</v>
      </c>
      <c r="C92" s="9">
        <f>Input!O92</f>
        <v>0.29589213107710444</v>
      </c>
      <c r="D92" s="9">
        <f>C92*Input!P92/100</f>
        <v>1.1414445804446343E-3</v>
      </c>
      <c r="E92" s="11">
        <f>Input!M92</f>
        <v>0.38426707283215433</v>
      </c>
      <c r="F92" s="12">
        <f>E92*Input!N92/100</f>
        <v>3.3532011570821311E-5</v>
      </c>
      <c r="G92" s="13">
        <f t="shared" si="337"/>
        <v>52.982744002097441</v>
      </c>
      <c r="H92" s="12">
        <f>G92*Input!L92/100</f>
        <v>4.7961685321469601E-3</v>
      </c>
      <c r="I92" s="9">
        <v>0.3</v>
      </c>
      <c r="J92" s="21">
        <f>(((C92*$G$4*0.000000001*Input!G92*(234/233))-(I92*0.000000000000001))/Input!F92)*1000000000000</f>
        <v>9.3117437388515931</v>
      </c>
      <c r="K92" s="9">
        <f>J92*Input!P92/100</f>
        <v>3.592133182626514E-2</v>
      </c>
      <c r="L92" s="14">
        <f t="shared" si="338"/>
        <v>0.12877464728462687</v>
      </c>
      <c r="M92" s="22">
        <f>L92*Input!P92/100</f>
        <v>4.9676590826068252E-4</v>
      </c>
      <c r="N92" s="9">
        <v>5.0000000000000001E-3</v>
      </c>
      <c r="O92" s="21">
        <f>(((G92*$D$4*0.000000001*Input!G92*(238/236))-(N92*0.000000001))/Input!F92)*1000000</f>
        <v>0.16796459053274154</v>
      </c>
      <c r="P92" s="9">
        <f>O92*Input!N92/100</f>
        <v>1.4656969049472168E-5</v>
      </c>
      <c r="Q92" s="23">
        <f t="shared" si="339"/>
        <v>0.1253182432364614</v>
      </c>
      <c r="R92" s="24">
        <f>Q92*Input!N92/100</f>
        <v>1.0935552586561349E-5</v>
      </c>
      <c r="S92" s="65">
        <f>Input!S92*$G$6/0.000000000155125</f>
        <v>1.0239151208048907</v>
      </c>
      <c r="T92" s="9">
        <f>S92*Input!T92/100</f>
        <v>2.584790236620736E-3</v>
      </c>
      <c r="U92" s="9">
        <f>S92*1/((U91+U93)/2)</f>
        <v>1.0236509066756443</v>
      </c>
      <c r="V92" s="9">
        <f>U92*Input!T92/100</f>
        <v>2.5841232495943927E-3</v>
      </c>
      <c r="W92" s="3">
        <v>3.0000000000000001E-3</v>
      </c>
      <c r="X92" s="21">
        <f>((($L$4*0.000000001*Input!G92/Input!W92*(232/229))-(W92*0.000000001))/Input!F92)*1000000000</f>
        <v>8.9984769069734488E-2</v>
      </c>
      <c r="Y92" s="21">
        <f>X92*Input!X92/100</f>
        <v>2.05874884888903E-4</v>
      </c>
      <c r="Z92" s="21">
        <f t="shared" si="340"/>
        <v>2.197170587846848E-5</v>
      </c>
      <c r="AA92" s="21">
        <f>Z92*Input!X92/100</f>
        <v>5.0268756205142519E-8</v>
      </c>
      <c r="AB92" s="14">
        <v>0.05</v>
      </c>
      <c r="AC92" s="14">
        <v>0.9</v>
      </c>
      <c r="AD92" s="21">
        <f>(((Input!G92*$L$4*0.000000001*Input!U92*(230/229))-((AB92*0.000000000000001)+(Input!G92*AC92*0.000000000000001)))/Input!F92)*1000000000000</f>
        <v>0.50502979932946057</v>
      </c>
      <c r="AE92" s="21">
        <f>AD92*Input!V92/100</f>
        <v>3.0905344512747201E-3</v>
      </c>
      <c r="AF92" s="191">
        <f t="shared" si="341"/>
        <v>2.3023562972116957E-2</v>
      </c>
      <c r="AG92" s="21">
        <f>AF92*Input!V92/100</f>
        <v>1.4089290305422509E-4</v>
      </c>
      <c r="AH92" s="9">
        <f t="shared" si="342"/>
        <v>1047.8732556983325</v>
      </c>
      <c r="AI92" s="3">
        <f t="shared" si="343"/>
        <v>6.8459744772636189</v>
      </c>
      <c r="AJ92" s="22">
        <f t="shared" si="344"/>
        <v>23.65090667564429</v>
      </c>
      <c r="AK92" s="3">
        <f t="shared" si="345"/>
        <v>2.5841232495943927</v>
      </c>
      <c r="AL92" s="3">
        <f t="shared" si="346"/>
        <v>0.18372076066111212</v>
      </c>
      <c r="AM92" s="3">
        <f t="shared" si="347"/>
        <v>1.1243951651863375E-3</v>
      </c>
      <c r="AN92" s="9">
        <f>AL92*1/((AN91+AN93)/2)</f>
        <v>0.18326744058687969</v>
      </c>
      <c r="AO92" s="21">
        <f t="shared" si="348"/>
        <v>1.121620786842188E-3</v>
      </c>
      <c r="AP92" s="58">
        <f t="shared" si="349"/>
        <v>21.525200000000002</v>
      </c>
      <c r="AQ92" s="58">
        <f t="shared" si="350"/>
        <v>0.15260000000000001</v>
      </c>
      <c r="AR92" s="58">
        <f t="shared" si="351"/>
        <v>0.70893650233215022</v>
      </c>
      <c r="AS92" s="67">
        <f t="shared" si="352"/>
        <v>1.7532727327664773E-4</v>
      </c>
      <c r="AT92" s="67">
        <f t="shared" si="353"/>
        <v>4.0142045961608574E-7</v>
      </c>
      <c r="AU92" s="58">
        <v>0.75</v>
      </c>
      <c r="AV92" s="58">
        <f t="shared" si="354"/>
        <v>0.375</v>
      </c>
      <c r="AW92" s="58">
        <f t="shared" si="355"/>
        <v>21.511199999999999</v>
      </c>
      <c r="AX92" s="57">
        <f t="shared" si="356"/>
        <v>0.16816570610000001</v>
      </c>
      <c r="AY92" s="47">
        <f t="shared" si="357"/>
        <v>0.15822627619890411</v>
      </c>
      <c r="AZ92" s="9" t="str">
        <f>Input!B92</f>
        <v>KBI_104</v>
      </c>
      <c r="BA92" s="48">
        <f>Input!E92</f>
        <v>104</v>
      </c>
      <c r="BB92" s="58">
        <f t="shared" si="358"/>
        <v>25.133423050793134</v>
      </c>
      <c r="BC92" s="22">
        <f t="shared" si="359"/>
        <v>2.7461275685723479</v>
      </c>
      <c r="BD92" s="9">
        <f t="shared" si="360"/>
        <v>21453.199999999997</v>
      </c>
      <c r="BE92" s="49">
        <f t="shared" si="361"/>
        <v>79.113138099452058</v>
      </c>
      <c r="BF92" s="89">
        <f t="shared" si="362"/>
        <v>0.73555299657343209</v>
      </c>
      <c r="BG92" s="85"/>
      <c r="BH92" s="85"/>
      <c r="BI92" s="85"/>
      <c r="BJ92" s="85"/>
      <c r="BK92" s="85"/>
      <c r="BL92" s="85"/>
      <c r="BM92" s="90"/>
      <c r="BN92" s="85"/>
      <c r="BO92" s="85"/>
      <c r="BP92" s="85"/>
      <c r="BQ92" s="85"/>
      <c r="BR92" s="85"/>
      <c r="BS92" s="85"/>
      <c r="BT92" s="85"/>
      <c r="BU92" s="85"/>
      <c r="BV92" s="85"/>
      <c r="BW92" s="85"/>
      <c r="BX92" s="85"/>
      <c r="BY92" s="85"/>
      <c r="BZ92" s="85"/>
      <c r="CA92" s="85"/>
      <c r="CB92" s="85"/>
      <c r="CC92" s="85"/>
      <c r="CD92" s="85"/>
      <c r="CE92" s="85"/>
      <c r="CF92" s="85"/>
      <c r="CG92" s="85"/>
      <c r="CH92" s="85"/>
      <c r="CI92" s="85"/>
      <c r="CJ92" s="85"/>
      <c r="CK92" s="85"/>
      <c r="CL92" s="85"/>
      <c r="CM92" s="85"/>
      <c r="CN92" s="85"/>
      <c r="CO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</row>
    <row r="93" spans="1:109" s="165" customFormat="1" ht="15" customHeight="1" x14ac:dyDescent="0.2">
      <c r="A93" s="148">
        <f>Input!A93</f>
        <v>10368</v>
      </c>
      <c r="B93" s="148" t="str">
        <f>Input!B93</f>
        <v>Hu1-13</v>
      </c>
      <c r="C93" s="148">
        <f>Input!O93</f>
        <v>2.332082817803308</v>
      </c>
      <c r="D93" s="148">
        <f>C93*Input!P93/100</f>
        <v>3.5321691835298194E-2</v>
      </c>
      <c r="E93" s="149">
        <f>Input!M93</f>
        <v>3.0135598971249773</v>
      </c>
      <c r="F93" s="150">
        <f>E93*Input!N93/100</f>
        <v>6.0383965055557664E-4</v>
      </c>
      <c r="G93" s="151">
        <f t="shared" si="337"/>
        <v>415.50963861559188</v>
      </c>
      <c r="H93" s="150">
        <f>G93*Input!L93/100</f>
        <v>2.6389287718801814E-2</v>
      </c>
      <c r="I93" s="148">
        <v>0</v>
      </c>
      <c r="J93" s="152">
        <f>(((C93*$G$4*0.000000001*Input!G93*(234/233))-(I93*0.000000000000001))/Input!F93)*1000000000000</f>
        <v>763.9409759252253</v>
      </c>
      <c r="K93" s="148">
        <f>J93*Input!P93/100</f>
        <v>11.570638712309924</v>
      </c>
      <c r="L93" s="153">
        <f t="shared" si="338"/>
        <v>10.564748395146143</v>
      </c>
      <c r="M93" s="154">
        <f>L93*Input!P93/100</f>
        <v>0.16001352279689349</v>
      </c>
      <c r="N93" s="148">
        <v>0</v>
      </c>
      <c r="O93" s="152">
        <f>(((G93*$D$4*0.000000001*Input!G93*(238/236))-(N93*0.000000001))/Input!F93)*1000000</f>
        <v>13.711153525984637</v>
      </c>
      <c r="P93" s="148">
        <f>O93*Input!N93/100</f>
        <v>2.7473614052745897E-3</v>
      </c>
      <c r="Q93" s="155">
        <f t="shared" si="339"/>
        <v>10.22988040021963</v>
      </c>
      <c r="R93" s="156">
        <f>Q93*Input!N93/100</f>
        <v>2.0498040911638084E-3</v>
      </c>
      <c r="S93" s="154">
        <f>Input!S93*$G$6/0.000000000155125</f>
        <v>1.0001323463899316</v>
      </c>
      <c r="T93" s="148">
        <f>S93*Input!T93/100</f>
        <v>1.9688991061994564E-3</v>
      </c>
      <c r="U93" s="154">
        <f>S93</f>
        <v>1.0001323463899316</v>
      </c>
      <c r="V93" s="148">
        <f>U93*Input!T93/100</f>
        <v>1.9688991061994564E-3</v>
      </c>
      <c r="W93" s="157">
        <v>0</v>
      </c>
      <c r="X93" s="152">
        <f>((($L$4*0.000000001*Input!G93/Input!W93*(232/229))-(W93*0.000000001))/Input!F93)*1000000000</f>
        <v>0.8728744988548659</v>
      </c>
      <c r="Y93" s="152">
        <f>X93*Input!X93/100</f>
        <v>5.2831097630350989E-3</v>
      </c>
      <c r="Z93" s="152">
        <f t="shared" si="340"/>
        <v>2.1313097711894005E-4</v>
      </c>
      <c r="AA93" s="152">
        <f>Z93*Input!X93/100</f>
        <v>1.2899842388562014E-6</v>
      </c>
      <c r="AB93" s="153">
        <v>0</v>
      </c>
      <c r="AC93" s="153">
        <v>0.9</v>
      </c>
      <c r="AD93" s="152">
        <f>(((Input!G93*$L$4*0.000000001*Input!U93*(230/229))-((AB93*0.000000000000001)+(Input!G93*AC93*0.000000000000001)))/Input!F93)*1000000000000</f>
        <v>225.39805055647699</v>
      </c>
      <c r="AE93" s="152">
        <f>AD93*Input!V93/100</f>
        <v>0.82402919265885943</v>
      </c>
      <c r="AF93" s="152">
        <f t="shared" si="341"/>
        <v>10.275564368022682</v>
      </c>
      <c r="AG93" s="152">
        <f>AF93*Input!V93/100</f>
        <v>3.756627437278675E-2</v>
      </c>
      <c r="AH93" s="148">
        <f t="shared" si="342"/>
        <v>48212.439631843343</v>
      </c>
      <c r="AI93" s="157">
        <f t="shared" si="343"/>
        <v>340.90919369287843</v>
      </c>
      <c r="AJ93" s="154">
        <f t="shared" si="344"/>
        <v>0.13234638993164793</v>
      </c>
      <c r="AK93" s="157">
        <f t="shared" si="345"/>
        <v>1.9688991061994565</v>
      </c>
      <c r="AL93" s="157">
        <f t="shared" si="346"/>
        <v>1.00446573821157</v>
      </c>
      <c r="AM93" s="157">
        <f t="shared" si="347"/>
        <v>3.6777220237406874E-3</v>
      </c>
      <c r="AN93" s="148">
        <f>AF93/Q93</f>
        <v>1.00446573821157</v>
      </c>
      <c r="AO93" s="152">
        <f t="shared" si="348"/>
        <v>3.6777220237406874E-3</v>
      </c>
      <c r="AP93" s="148" t="str">
        <f t="shared" si="349"/>
        <v>Out of range</v>
      </c>
      <c r="AQ93" s="148" t="e">
        <f t="shared" si="350"/>
        <v>#VALUE!</v>
      </c>
      <c r="AR93" s="148" t="e">
        <f t="shared" si="351"/>
        <v>#VALUE!</v>
      </c>
      <c r="AS93" s="156">
        <f t="shared" si="352"/>
        <v>2.083416118084472E-5</v>
      </c>
      <c r="AT93" s="156">
        <f t="shared" si="353"/>
        <v>1.2616872357128743E-7</v>
      </c>
      <c r="AU93" s="148">
        <v>0.75</v>
      </c>
      <c r="AV93" s="148">
        <f t="shared" si="354"/>
        <v>0.375</v>
      </c>
      <c r="AW93" s="148" t="str">
        <f t="shared" si="355"/>
        <v>Out of range</v>
      </c>
      <c r="AX93" s="158">
        <f t="shared" si="356"/>
        <v>275.2009676184</v>
      </c>
      <c r="AY93" s="158" t="e">
        <f t="shared" si="357"/>
        <v>#VALUE!</v>
      </c>
      <c r="AZ93" s="148" t="str">
        <f>Input!B93</f>
        <v>Hu1-13</v>
      </c>
      <c r="BA93" s="159">
        <f>Input!E93</f>
        <v>0</v>
      </c>
      <c r="BB93" s="148" t="e">
        <f t="shared" si="358"/>
        <v>#VALUE!</v>
      </c>
      <c r="BC93" s="154" t="e">
        <f t="shared" si="359"/>
        <v>#VALUE!</v>
      </c>
      <c r="BD93" s="148" t="e">
        <f t="shared" si="360"/>
        <v>#VALUE!</v>
      </c>
      <c r="BE93" s="160" t="e">
        <f t="shared" si="361"/>
        <v>#VALUE!</v>
      </c>
      <c r="BF93" s="161" t="e">
        <f t="shared" si="362"/>
        <v>#VALUE!</v>
      </c>
      <c r="BG93" s="162"/>
      <c r="BH93" s="162"/>
      <c r="BI93" s="162"/>
      <c r="BJ93" s="162"/>
      <c r="BK93" s="162"/>
      <c r="BL93" s="162"/>
      <c r="BM93" s="166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2"/>
      <c r="DC93" s="162"/>
      <c r="DD93" s="162"/>
      <c r="DE93" s="162"/>
    </row>
    <row r="94" spans="1:109" ht="15" customHeight="1" x14ac:dyDescent="0.2">
      <c r="A94" s="9">
        <f>Input!A94</f>
        <v>10637</v>
      </c>
      <c r="B94" s="9" t="str">
        <f>Input!B94</f>
        <v>KBI_62</v>
      </c>
      <c r="C94" s="9">
        <f>Input!O94</f>
        <v>0.29176331028101049</v>
      </c>
      <c r="D94" s="9">
        <f>C94*Input!P94/100</f>
        <v>1.0595254993713773E-3</v>
      </c>
      <c r="E94" s="11">
        <f>Input!M94</f>
        <v>0.38218386456390308</v>
      </c>
      <c r="F94" s="12">
        <f>E94*Input!N94/100</f>
        <v>2.6670271735538426E-5</v>
      </c>
      <c r="G94" s="13">
        <f t="shared" si="337"/>
        <v>52.695511246070957</v>
      </c>
      <c r="H94" s="12">
        <f>G94*Input!L94/100</f>
        <v>4.4997379521602302E-3</v>
      </c>
      <c r="I94" s="9">
        <v>0.3</v>
      </c>
      <c r="J94" s="21">
        <f>(((C94*$G$4*0.000000001*Input!G94*(234/233))-(I94*0.000000000000001))/Input!F94)*1000000000000</f>
        <v>14.812716632750041</v>
      </c>
      <c r="K94" s="9">
        <f>J94*Input!P94/100</f>
        <v>5.3791722380189463E-2</v>
      </c>
      <c r="L94" s="14">
        <f t="shared" si="338"/>
        <v>0.20484910379898003</v>
      </c>
      <c r="M94" s="22">
        <f>L94*Input!P94/100</f>
        <v>7.4390041979352918E-4</v>
      </c>
      <c r="N94" s="9">
        <v>5.0000000000000001E-3</v>
      </c>
      <c r="O94" s="21">
        <f>(((G94*$D$4*0.000000001*Input!G94*(238/236))-(N94*0.000000001))/Input!F94)*1000000</f>
        <v>0.26950377026265193</v>
      </c>
      <c r="P94" s="9">
        <f>O94*Input!N94/100</f>
        <v>1.8807017912330573E-5</v>
      </c>
      <c r="Q94" s="23">
        <f t="shared" si="339"/>
        <v>0.20107654195325697</v>
      </c>
      <c r="R94" s="24">
        <f>Q94*Input!N94/100</f>
        <v>1.4031900639382106E-5</v>
      </c>
      <c r="S94" s="65">
        <f>Input!S94*$G$6/0.000000000155125</f>
        <v>1.015713679506953</v>
      </c>
      <c r="T94" s="9">
        <f>S94*Input!T94/100</f>
        <v>2.5919122505494992E-3</v>
      </c>
      <c r="U94" s="9">
        <f>S94*1/((U93+U95)/2)</f>
        <v>1.0159328223909523</v>
      </c>
      <c r="V94" s="9">
        <f>U94*Input!T94/100</f>
        <v>2.5924714623993721E-3</v>
      </c>
      <c r="W94" s="3">
        <v>3.0000000000000001E-3</v>
      </c>
      <c r="X94" s="21">
        <f>((($L$4*0.000000001*Input!G94/Input!W94*(232/229))-(W94*0.000000001))/Input!F94)*1000000000</f>
        <v>0.17186499159374422</v>
      </c>
      <c r="Y94" s="21">
        <f>X94*Input!X94/100</f>
        <v>4.3221488550245645E-4</v>
      </c>
      <c r="Z94" s="21">
        <f t="shared" si="340"/>
        <v>4.19645133853356E-5</v>
      </c>
      <c r="AA94" s="21">
        <f>Z94*Input!X94/100</f>
        <v>1.0553450810321588E-7</v>
      </c>
      <c r="AB94" s="14">
        <v>0.05</v>
      </c>
      <c r="AC94" s="14">
        <v>0.9</v>
      </c>
      <c r="AD94" s="21">
        <f>(((Input!G94*$L$4*0.000000001*Input!U94*(230/229))-((AB94*0.000000000000001)+(Input!G94*AC94*0.000000000000001)))/Input!F94)*1000000000000</f>
        <v>1.3208050323057554</v>
      </c>
      <c r="AE94" s="21">
        <f>AD94*Input!V94/100</f>
        <v>5.7266513905120334E-3</v>
      </c>
      <c r="AF94" s="191">
        <f t="shared" si="341"/>
        <v>6.0213551508358706E-2</v>
      </c>
      <c r="AG94" s="21">
        <f>AF94*Input!V94/100</f>
        <v>2.6106958259467541E-4</v>
      </c>
      <c r="AH94" s="9">
        <f t="shared" si="342"/>
        <v>1434.8683363834784</v>
      </c>
      <c r="AI94" s="3">
        <f t="shared" si="343"/>
        <v>7.1919709389477564</v>
      </c>
      <c r="AJ94" s="22">
        <f t="shared" si="344"/>
        <v>15.932822390952284</v>
      </c>
      <c r="AK94" s="3">
        <f t="shared" si="345"/>
        <v>2.5924714623993723</v>
      </c>
      <c r="AL94" s="3">
        <f t="shared" si="346"/>
        <v>0.2994558734870037</v>
      </c>
      <c r="AM94" s="3">
        <f t="shared" si="347"/>
        <v>1.298527382175213E-3</v>
      </c>
      <c r="AN94" s="9">
        <f>AL94*1/((AN93+AN95)/2)</f>
        <v>0.29849398531551313</v>
      </c>
      <c r="AO94" s="21">
        <f t="shared" si="348"/>
        <v>1.2943563565255018E-3</v>
      </c>
      <c r="AP94" s="58">
        <f t="shared" si="349"/>
        <v>37.9499</v>
      </c>
      <c r="AQ94" s="58">
        <f t="shared" si="350"/>
        <v>0.2409</v>
      </c>
      <c r="AR94" s="58">
        <f t="shared" si="351"/>
        <v>0.63478428138150567</v>
      </c>
      <c r="AS94" s="67">
        <f t="shared" si="352"/>
        <v>2.0869919970620358E-4</v>
      </c>
      <c r="AT94" s="67">
        <f t="shared" si="353"/>
        <v>5.2504946407214086E-7</v>
      </c>
      <c r="AU94" s="58">
        <v>0.75</v>
      </c>
      <c r="AV94" s="58">
        <f t="shared" si="354"/>
        <v>0.375</v>
      </c>
      <c r="AW94" s="58">
        <f t="shared" si="355"/>
        <v>37.933100000000003</v>
      </c>
      <c r="AX94" s="57">
        <f t="shared" si="356"/>
        <v>0.26579577679999999</v>
      </c>
      <c r="AY94" s="47">
        <f t="shared" si="357"/>
        <v>0.23129626526908989</v>
      </c>
      <c r="AZ94" s="9" t="str">
        <f>Input!B94</f>
        <v>KBI_62</v>
      </c>
      <c r="BA94" s="48">
        <f>Input!E94</f>
        <v>62</v>
      </c>
      <c r="BB94" s="58">
        <f t="shared" si="358"/>
        <v>17.73591364393948</v>
      </c>
      <c r="BC94" s="22">
        <f t="shared" si="359"/>
        <v>2.8858804757123675</v>
      </c>
      <c r="BD94" s="9">
        <f t="shared" si="360"/>
        <v>37875.100000000006</v>
      </c>
      <c r="BE94" s="49">
        <f t="shared" si="361"/>
        <v>115.64813263454495</v>
      </c>
      <c r="BF94" s="89">
        <f t="shared" si="362"/>
        <v>0.60974785943961829</v>
      </c>
      <c r="BG94" s="85"/>
      <c r="BH94" s="85"/>
      <c r="BI94" s="85"/>
      <c r="BJ94" s="85"/>
      <c r="BK94" s="85"/>
      <c r="BL94" s="85"/>
      <c r="BM94" s="90"/>
      <c r="BN94" s="85"/>
      <c r="BO94" s="85"/>
      <c r="BP94" s="85"/>
      <c r="BQ94" s="85"/>
      <c r="BR94" s="85"/>
      <c r="BS94" s="85"/>
      <c r="BT94" s="85"/>
      <c r="BU94" s="85"/>
      <c r="BV94" s="85"/>
      <c r="BW94" s="85"/>
      <c r="BX94" s="85"/>
      <c r="BY94" s="85"/>
      <c r="BZ94" s="85"/>
      <c r="CA94" s="85"/>
      <c r="CB94" s="85"/>
      <c r="CC94" s="85"/>
      <c r="CD94" s="85"/>
      <c r="CE94" s="85"/>
      <c r="CF94" s="85"/>
      <c r="CG94" s="85"/>
      <c r="CH94" s="85"/>
      <c r="CI94" s="85"/>
      <c r="CJ94" s="85"/>
      <c r="CK94" s="85"/>
      <c r="CL94" s="85"/>
      <c r="CM94" s="85"/>
      <c r="CN94" s="85"/>
      <c r="CO94" s="85"/>
      <c r="CP94" s="85"/>
      <c r="CQ94" s="85"/>
      <c r="CR94" s="85"/>
      <c r="CS94" s="85"/>
      <c r="CT94" s="85"/>
      <c r="CU94" s="85"/>
      <c r="CV94" s="85"/>
      <c r="CW94" s="85"/>
      <c r="CX94" s="85"/>
      <c r="CY94" s="85"/>
      <c r="CZ94" s="85"/>
      <c r="DA94" s="85"/>
      <c r="DB94" s="85"/>
      <c r="DC94" s="85"/>
      <c r="DD94" s="85"/>
      <c r="DE94" s="85"/>
    </row>
    <row r="95" spans="1:109" s="165" customFormat="1" ht="15" customHeight="1" x14ac:dyDescent="0.2">
      <c r="A95" s="148">
        <f>Input!A95</f>
        <v>10368</v>
      </c>
      <c r="B95" s="148" t="str">
        <f>Input!B95</f>
        <v>Hu1-13</v>
      </c>
      <c r="C95" s="148">
        <f>Input!O95</f>
        <v>2.360485544159757</v>
      </c>
      <c r="D95" s="148">
        <f>C95*Input!P95/100</f>
        <v>3.351603674203469E-2</v>
      </c>
      <c r="E95" s="149">
        <f>Input!M95</f>
        <v>3.0139329717822032</v>
      </c>
      <c r="F95" s="150">
        <f>E95*Input!N95/100</f>
        <v>5.39233982520121E-4</v>
      </c>
      <c r="G95" s="151">
        <f t="shared" si="337"/>
        <v>415.56107814933017</v>
      </c>
      <c r="H95" s="150">
        <f>G95*Input!L95/100</f>
        <v>3.0338546594454115E-2</v>
      </c>
      <c r="I95" s="148">
        <v>0</v>
      </c>
      <c r="J95" s="152">
        <f>(((C95*$G$4*0.000000001*Input!G95*(234/233))-(I95*0.000000000000001))/Input!F95)*1000000000000</f>
        <v>773.24510797664232</v>
      </c>
      <c r="K95" s="148">
        <f>J95*Input!P95/100</f>
        <v>10.979144317856381</v>
      </c>
      <c r="L95" s="153">
        <f t="shared" si="338"/>
        <v>10.693417778326417</v>
      </c>
      <c r="M95" s="154">
        <f>L95*Input!P95/100</f>
        <v>0.15183358527361465</v>
      </c>
      <c r="N95" s="148">
        <v>0</v>
      </c>
      <c r="O95" s="152">
        <f>(((G95*$D$4*0.000000001*Input!G95*(238/236))-(N95*0.000000001))/Input!F95)*1000000</f>
        <v>13.712850948327809</v>
      </c>
      <c r="P95" s="148">
        <f>O95*Input!N95/100</f>
        <v>2.453417278287756E-3</v>
      </c>
      <c r="Q95" s="155">
        <f t="shared" si="339"/>
        <v>10.23114684563769</v>
      </c>
      <c r="R95" s="156">
        <f>Q95*Input!N95/100</f>
        <v>1.8304926191039595E-3</v>
      </c>
      <c r="S95" s="154">
        <f>Input!S95*$G$6/0.000000000155125</f>
        <v>0.99943624145530885</v>
      </c>
      <c r="T95" s="148">
        <f>S95*Input!T95/100</f>
        <v>2.5110383547922617E-3</v>
      </c>
      <c r="U95" s="154">
        <f>S95</f>
        <v>0.99943624145530885</v>
      </c>
      <c r="V95" s="148">
        <f>U95*Input!T95/100</f>
        <v>2.5110383547922617E-3</v>
      </c>
      <c r="W95" s="157">
        <v>0</v>
      </c>
      <c r="X95" s="152">
        <f>((($L$4*0.000000001*Input!G95/Input!W95*(232/229))-(W95*0.000000001))/Input!F95)*1000000000</f>
        <v>0.86666594256973095</v>
      </c>
      <c r="Y95" s="152">
        <f>X95*Input!X95/100</f>
        <v>5.0078492795414091E-3</v>
      </c>
      <c r="Z95" s="152">
        <f t="shared" si="340"/>
        <v>2.1161502531912834E-4</v>
      </c>
      <c r="AA95" s="152">
        <f>Z95*Input!X95/100</f>
        <v>1.2227735047974021E-6</v>
      </c>
      <c r="AB95" s="153">
        <v>0</v>
      </c>
      <c r="AC95" s="153">
        <v>0.9</v>
      </c>
      <c r="AD95" s="152">
        <f>(((Input!G95*$L$4*0.000000001*Input!U95*(230/229))-((AB95*0.000000000000001)+(Input!G95*AC95*0.000000000000001)))/Input!F95)*1000000000000</f>
        <v>224.86791712456639</v>
      </c>
      <c r="AE95" s="152">
        <f>AD95*Input!V95/100</f>
        <v>0.77781510597545522</v>
      </c>
      <c r="AF95" s="152">
        <f t="shared" si="341"/>
        <v>10.251396367501874</v>
      </c>
      <c r="AG95" s="152">
        <f>AF95*Input!V95/100</f>
        <v>3.5459442387096113E-2</v>
      </c>
      <c r="AH95" s="148">
        <f t="shared" si="342"/>
        <v>48443.612886382449</v>
      </c>
      <c r="AI95" s="157">
        <f t="shared" si="343"/>
        <v>326.24265350051292</v>
      </c>
      <c r="AJ95" s="154">
        <f t="shared" si="344"/>
        <v>-0.56375854469115083</v>
      </c>
      <c r="AK95" s="157">
        <f t="shared" si="345"/>
        <v>2.5110383547922619</v>
      </c>
      <c r="AL95" s="157">
        <f t="shared" si="346"/>
        <v>1.0019792035213353</v>
      </c>
      <c r="AM95" s="157">
        <f t="shared" si="347"/>
        <v>3.4704657677188636E-3</v>
      </c>
      <c r="AN95" s="148">
        <f>AF95/Q95</f>
        <v>1.0019792035213353</v>
      </c>
      <c r="AO95" s="152">
        <f t="shared" si="348"/>
        <v>3.4704657677188636E-3</v>
      </c>
      <c r="AP95" s="148" t="str">
        <f t="shared" si="349"/>
        <v>Out of range</v>
      </c>
      <c r="AQ95" s="148" t="e">
        <f t="shared" si="350"/>
        <v>#VALUE!</v>
      </c>
      <c r="AR95" s="148" t="e">
        <f t="shared" si="351"/>
        <v>#VALUE!</v>
      </c>
      <c r="AS95" s="156">
        <f t="shared" si="352"/>
        <v>2.0683411988105301E-5</v>
      </c>
      <c r="AT95" s="156">
        <f t="shared" si="353"/>
        <v>1.1957207992643083E-7</v>
      </c>
      <c r="AU95" s="148">
        <v>0.75</v>
      </c>
      <c r="AV95" s="148">
        <f t="shared" si="354"/>
        <v>0.375</v>
      </c>
      <c r="AW95" s="148" t="str">
        <f t="shared" si="355"/>
        <v>Out of range</v>
      </c>
      <c r="AX95" s="158">
        <f t="shared" si="356"/>
        <v>293.16112144440001</v>
      </c>
      <c r="AY95" s="158" t="e">
        <f t="shared" si="357"/>
        <v>#VALUE!</v>
      </c>
      <c r="AZ95" s="148" t="str">
        <f>Input!B95</f>
        <v>Hu1-13</v>
      </c>
      <c r="BA95" s="159">
        <f>Input!E95</f>
        <v>0</v>
      </c>
      <c r="BB95" s="148" t="e">
        <f t="shared" si="358"/>
        <v>#VALUE!</v>
      </c>
      <c r="BC95" s="154" t="e">
        <f t="shared" si="359"/>
        <v>#VALUE!</v>
      </c>
      <c r="BD95" s="148" t="e">
        <f t="shared" si="360"/>
        <v>#VALUE!</v>
      </c>
      <c r="BE95" s="160" t="e">
        <f t="shared" si="361"/>
        <v>#VALUE!</v>
      </c>
      <c r="BF95" s="161" t="e">
        <f t="shared" si="362"/>
        <v>#VALUE!</v>
      </c>
      <c r="BG95" s="162"/>
      <c r="BH95" s="162"/>
      <c r="BI95" s="162"/>
      <c r="BJ95" s="162"/>
      <c r="BK95" s="162"/>
      <c r="BL95" s="162"/>
      <c r="BM95" s="166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2"/>
      <c r="DC95" s="162"/>
      <c r="DD95" s="162"/>
      <c r="DE95" s="162"/>
    </row>
    <row r="96" spans="1:109" ht="15" customHeight="1" x14ac:dyDescent="0.2">
      <c r="A96" s="9">
        <f>Input!A96</f>
        <v>10638</v>
      </c>
      <c r="B96" s="9" t="str">
        <f>Input!B96</f>
        <v>KBI_4</v>
      </c>
      <c r="C96" s="9">
        <f>Input!O96</f>
        <v>0.30284741737054494</v>
      </c>
      <c r="D96" s="9">
        <f>C96*Input!P96/100</f>
        <v>1.3418266691818958E-3</v>
      </c>
      <c r="E96" s="11">
        <f>Input!M96</f>
        <v>0.39726794508610291</v>
      </c>
      <c r="F96" s="12">
        <f>E96*Input!N96/100</f>
        <v>3.3882649279820635E-5</v>
      </c>
      <c r="G96" s="13">
        <f t="shared" si="337"/>
        <v>54.775304268471871</v>
      </c>
      <c r="H96" s="12">
        <f>G96*Input!L96/100</f>
        <v>5.7912324201663257E-3</v>
      </c>
      <c r="I96" s="9">
        <v>0.3</v>
      </c>
      <c r="J96" s="21">
        <f>(((C96*$G$4*0.000000001*Input!G96*(234/233))-(I96*0.000000000000001))/Input!F96)*1000000000000</f>
        <v>11.420501415669429</v>
      </c>
      <c r="K96" s="9">
        <f>J96*Input!P96/100</f>
        <v>5.0600838891173207E-2</v>
      </c>
      <c r="L96" s="14">
        <f t="shared" si="338"/>
        <v>0.15793723311782082</v>
      </c>
      <c r="M96" s="22">
        <f>L96*Input!P96/100</f>
        <v>6.9977282056525787E-4</v>
      </c>
      <c r="N96" s="9">
        <v>5.0000000000000001E-3</v>
      </c>
      <c r="O96" s="21">
        <f>(((G96*$D$4*0.000000001*Input!G96*(238/236))-(N96*0.000000001))/Input!F96)*1000000</f>
        <v>0.20808115419680823</v>
      </c>
      <c r="P96" s="9">
        <f>O96*Input!N96/100</f>
        <v>1.774706682630197E-5</v>
      </c>
      <c r="Q96" s="23">
        <f t="shared" si="339"/>
        <v>0.1552491784837004</v>
      </c>
      <c r="R96" s="24">
        <f>Q96*Input!N96/100</f>
        <v>1.3241072003439395E-5</v>
      </c>
      <c r="S96" s="65">
        <f>Input!S96*$G$6/0.000000000155125</f>
        <v>1.0163842213380216</v>
      </c>
      <c r="T96" s="9">
        <f>S96*Input!T96/100</f>
        <v>3.3187159991227466E-3</v>
      </c>
      <c r="U96" s="9">
        <f>S96*1/((U95+U97)/2)</f>
        <v>1.0167856490000373</v>
      </c>
      <c r="V96" s="9">
        <f>U96*Input!T96/100</f>
        <v>3.3200267479286142E-3</v>
      </c>
      <c r="W96" s="3">
        <v>3.0000000000000001E-3</v>
      </c>
      <c r="X96" s="21">
        <f>((($L$4*0.000000001*Input!G96/Input!W96*(232/229))-(W96*0.000000001))/Input!F96)*1000000000</f>
        <v>0.27903405499259465</v>
      </c>
      <c r="Y96" s="21">
        <f>X96*Input!X96/100</f>
        <v>7.4449301924527382E-4</v>
      </c>
      <c r="Z96" s="21">
        <f t="shared" si="340"/>
        <v>6.8132132245875171E-5</v>
      </c>
      <c r="AA96" s="21">
        <f>Z96*Input!X96/100</f>
        <v>1.8178389316922645E-7</v>
      </c>
      <c r="AB96" s="14">
        <v>0.05</v>
      </c>
      <c r="AC96" s="14">
        <v>0.9</v>
      </c>
      <c r="AD96" s="21">
        <f>(((Input!G96*$L$4*0.000000001*Input!U96*(230/229))-((AB96*0.000000000000001)+(Input!G96*AC96*0.000000000000001)))/Input!F96)*1000000000000</f>
        <v>0.77226345942280816</v>
      </c>
      <c r="AE96" s="21">
        <f>AD96*Input!V96/100</f>
        <v>4.1507760417042704E-3</v>
      </c>
      <c r="AF96" s="191">
        <f t="shared" si="341"/>
        <v>3.5206351016698743E-2</v>
      </c>
      <c r="AG96" s="21">
        <f>AF96*Input!V96/100</f>
        <v>1.8922775191922795E-4</v>
      </c>
      <c r="AH96" s="9">
        <f t="shared" si="342"/>
        <v>516.73637469096229</v>
      </c>
      <c r="AI96" s="3">
        <f t="shared" si="343"/>
        <v>3.1007401692798675</v>
      </c>
      <c r="AJ96" s="22">
        <f t="shared" si="344"/>
        <v>16.785649000037317</v>
      </c>
      <c r="AK96" s="3">
        <f t="shared" si="345"/>
        <v>3.3200267479286141</v>
      </c>
      <c r="AL96" s="3">
        <f t="shared" si="346"/>
        <v>0.22677318721139034</v>
      </c>
      <c r="AM96" s="3">
        <f t="shared" si="347"/>
        <v>1.2190182020855179E-3</v>
      </c>
      <c r="AN96" s="9">
        <f>AL96*1/((AN95+AN97)/2)</f>
        <v>0.22614964116013955</v>
      </c>
      <c r="AO96" s="21">
        <f t="shared" si="348"/>
        <v>1.2156663332175081E-3</v>
      </c>
      <c r="AP96" s="58">
        <f t="shared" si="349"/>
        <v>27.450600000000001</v>
      </c>
      <c r="AQ96" s="58">
        <f t="shared" si="350"/>
        <v>0.18149999999999999</v>
      </c>
      <c r="AR96" s="58">
        <f t="shared" si="351"/>
        <v>0.66118773360145122</v>
      </c>
      <c r="AS96" s="67">
        <f t="shared" si="352"/>
        <v>4.3885663622386483E-4</v>
      </c>
      <c r="AT96" s="67">
        <f t="shared" si="353"/>
        <v>1.1715150303312138E-6</v>
      </c>
      <c r="AU96" s="58">
        <v>0.75</v>
      </c>
      <c r="AV96" s="58">
        <f t="shared" si="354"/>
        <v>0.375</v>
      </c>
      <c r="AW96" s="58">
        <f t="shared" si="355"/>
        <v>27.415299999999998</v>
      </c>
      <c r="AX96" s="57">
        <f t="shared" si="356"/>
        <v>0.20678566570000001</v>
      </c>
      <c r="AY96" s="47">
        <f t="shared" si="357"/>
        <v>0.19885697849947562</v>
      </c>
      <c r="AZ96" s="9" t="str">
        <f>Input!B96</f>
        <v>KBI_4</v>
      </c>
      <c r="BA96" s="48">
        <f>Input!E96</f>
        <v>4</v>
      </c>
      <c r="BB96" s="58">
        <f t="shared" si="358"/>
        <v>18.137981363694898</v>
      </c>
      <c r="BC96" s="22">
        <f t="shared" si="359"/>
        <v>3.5875185043675852</v>
      </c>
      <c r="BD96" s="9">
        <f t="shared" si="360"/>
        <v>27357.3</v>
      </c>
      <c r="BE96" s="49">
        <f t="shared" si="361"/>
        <v>99.428489249737808</v>
      </c>
      <c r="BF96" s="89">
        <f t="shared" si="362"/>
        <v>0.72535036457553126</v>
      </c>
      <c r="BG96" s="85"/>
      <c r="BH96" s="85"/>
      <c r="BI96" s="85"/>
      <c r="BJ96" s="85"/>
      <c r="BK96" s="85"/>
      <c r="BL96" s="85"/>
      <c r="BM96" s="90"/>
      <c r="BN96" s="85"/>
      <c r="BO96" s="85"/>
      <c r="BP96" s="85"/>
      <c r="BQ96" s="85"/>
      <c r="BR96" s="85"/>
      <c r="BS96" s="85"/>
      <c r="BT96" s="85"/>
      <c r="BU96" s="85"/>
      <c r="BV96" s="85"/>
      <c r="BW96" s="85"/>
      <c r="BX96" s="85"/>
      <c r="BY96" s="85"/>
      <c r="BZ96" s="85"/>
      <c r="CA96" s="85"/>
      <c r="CB96" s="85"/>
      <c r="CC96" s="85"/>
      <c r="CD96" s="85"/>
      <c r="CE96" s="85"/>
      <c r="CF96" s="85"/>
      <c r="CG96" s="85"/>
      <c r="CH96" s="85"/>
      <c r="CI96" s="85"/>
      <c r="CJ96" s="85"/>
      <c r="CK96" s="85"/>
      <c r="CL96" s="85"/>
      <c r="CM96" s="85"/>
      <c r="CN96" s="85"/>
      <c r="CO96" s="85"/>
      <c r="CP96" s="85"/>
      <c r="CQ96" s="85"/>
      <c r="CR96" s="85"/>
      <c r="CS96" s="85"/>
      <c r="CT96" s="85"/>
      <c r="CU96" s="85"/>
      <c r="CV96" s="85"/>
      <c r="CW96" s="85"/>
      <c r="CX96" s="85"/>
      <c r="CY96" s="85"/>
      <c r="CZ96" s="85"/>
      <c r="DA96" s="85"/>
      <c r="DB96" s="85"/>
      <c r="DC96" s="85"/>
      <c r="DD96" s="85"/>
      <c r="DE96" s="85"/>
    </row>
    <row r="97" spans="1:109" s="165" customFormat="1" ht="15" customHeight="1" x14ac:dyDescent="0.2">
      <c r="A97" s="148">
        <f>Input!A97</f>
        <v>10368</v>
      </c>
      <c r="B97" s="148" t="str">
        <f>Input!B97</f>
        <v>Hu1-13</v>
      </c>
      <c r="C97" s="148">
        <f>Input!O97</f>
        <v>2.3062550838354179</v>
      </c>
      <c r="D97" s="148">
        <f>C97*Input!P97/100</f>
        <v>1.1245922062519039E-2</v>
      </c>
      <c r="E97" s="149">
        <f>Input!M97</f>
        <v>3.0135856924971516</v>
      </c>
      <c r="F97" s="150">
        <f>E97*Input!N97/100</f>
        <v>3.8205849372698021E-4</v>
      </c>
      <c r="G97" s="151">
        <f t="shared" si="337"/>
        <v>415.51319528150725</v>
      </c>
      <c r="H97" s="150">
        <f>G97*Input!L97/100</f>
        <v>1.4786750377822738E-2</v>
      </c>
      <c r="I97" s="148">
        <v>0</v>
      </c>
      <c r="J97" s="152">
        <f>(((C97*$G$4*0.000000001*Input!G97*(234/233))-(I97*0.000000000000001))/Input!F97)*1000000000000</f>
        <v>755.48035688428047</v>
      </c>
      <c r="K97" s="148">
        <f>J97*Input!P97/100</f>
        <v>3.6839260638746389</v>
      </c>
      <c r="L97" s="153">
        <f t="shared" si="338"/>
        <v>10.447744183758594</v>
      </c>
      <c r="M97" s="154">
        <f>L97*Input!P97/100</f>
        <v>5.0946019650300982E-2</v>
      </c>
      <c r="N97" s="148">
        <v>0</v>
      </c>
      <c r="O97" s="152">
        <f>(((G97*$D$4*0.000000001*Input!G97*(238/236))-(N97*0.000000001))/Input!F97)*1000000</f>
        <v>13.711270890271461</v>
      </c>
      <c r="P97" s="148">
        <f>O97*Input!N97/100</f>
        <v>1.7382971774991781E-3</v>
      </c>
      <c r="Q97" s="155">
        <f t="shared" si="339"/>
        <v>10.229967965617771</v>
      </c>
      <c r="R97" s="156">
        <f>Q97*Input!N97/100</f>
        <v>1.2969420984277782E-3</v>
      </c>
      <c r="S97" s="154">
        <f>Input!S97*$G$6/0.000000000155125</f>
        <v>0.99977415719181928</v>
      </c>
      <c r="T97" s="148">
        <f>S97*Input!T97/100</f>
        <v>7.2370804677216046E-4</v>
      </c>
      <c r="U97" s="154">
        <f>S97</f>
        <v>0.99977415719181928</v>
      </c>
      <c r="V97" s="148">
        <f>U97*Input!T97/100</f>
        <v>7.2370804677216046E-4</v>
      </c>
      <c r="W97" s="157">
        <v>0</v>
      </c>
      <c r="X97" s="152">
        <f>((($L$4*0.000000001*Input!G97/Input!W97*(232/229))-(W97*0.000000001))/Input!F97)*1000000000</f>
        <v>0.85667873483865087</v>
      </c>
      <c r="Y97" s="152">
        <f>X97*Input!X97/100</f>
        <v>2.4510120593565117E-3</v>
      </c>
      <c r="Z97" s="152">
        <f t="shared" si="340"/>
        <v>2.0917643495452565E-4</v>
      </c>
      <c r="AA97" s="152">
        <f>Z97*Input!X97/100</f>
        <v>5.9846701424578668E-7</v>
      </c>
      <c r="AB97" s="153">
        <v>0</v>
      </c>
      <c r="AC97" s="153">
        <v>0.9</v>
      </c>
      <c r="AD97" s="152">
        <f>(((Input!G97*$L$4*0.000000001*Input!U97*(230/229))-((AB97*0.000000000000001)+(Input!G97*AC97*0.000000000000001)))/Input!F97)*1000000000000</f>
        <v>225.1911807456834</v>
      </c>
      <c r="AE97" s="152">
        <f>AD97*Input!V97/100</f>
        <v>0.45478036448276238</v>
      </c>
      <c r="AF97" s="152">
        <f t="shared" si="341"/>
        <v>10.266133478752069</v>
      </c>
      <c r="AG97" s="152">
        <f>AF97*Input!V97/100</f>
        <v>2.0732765421076778E-2</v>
      </c>
      <c r="AH97" s="148">
        <f t="shared" si="342"/>
        <v>49078.824203997436</v>
      </c>
      <c r="AI97" s="157">
        <f t="shared" si="343"/>
        <v>171.87530913099081</v>
      </c>
      <c r="AJ97" s="154">
        <f t="shared" si="344"/>
        <v>-0.22584280818072067</v>
      </c>
      <c r="AK97" s="157">
        <f t="shared" si="345"/>
        <v>0.7237080467721605</v>
      </c>
      <c r="AL97" s="157">
        <f t="shared" si="346"/>
        <v>1.0035352518459342</v>
      </c>
      <c r="AM97" s="157">
        <f t="shared" si="347"/>
        <v>2.0306591257401134E-3</v>
      </c>
      <c r="AN97" s="148">
        <f>AF97/Q97</f>
        <v>1.0035352518459342</v>
      </c>
      <c r="AO97" s="152">
        <f t="shared" si="348"/>
        <v>2.0306591257401134E-3</v>
      </c>
      <c r="AP97" s="148" t="str">
        <f t="shared" si="349"/>
        <v>Out of range</v>
      </c>
      <c r="AQ97" s="148" t="e">
        <f t="shared" si="350"/>
        <v>#VALUE!</v>
      </c>
      <c r="AR97" s="148" t="e">
        <f t="shared" si="351"/>
        <v>#VALUE!</v>
      </c>
      <c r="AS97" s="156">
        <f t="shared" si="352"/>
        <v>2.0447418374872089E-5</v>
      </c>
      <c r="AT97" s="156">
        <f t="shared" si="353"/>
        <v>5.8558764046139234E-8</v>
      </c>
      <c r="AU97" s="148">
        <v>0.75</v>
      </c>
      <c r="AV97" s="148">
        <f t="shared" si="354"/>
        <v>0.375</v>
      </c>
      <c r="AW97" s="148" t="str">
        <f t="shared" si="355"/>
        <v>Out of range</v>
      </c>
      <c r="AX97" s="158">
        <f t="shared" si="356"/>
        <v>187.38783907550001</v>
      </c>
      <c r="AY97" s="158" t="e">
        <f t="shared" si="357"/>
        <v>#VALUE!</v>
      </c>
      <c r="AZ97" s="148" t="str">
        <f>Input!B97</f>
        <v>Hu1-13</v>
      </c>
      <c r="BA97" s="159">
        <f>Input!E97</f>
        <v>0</v>
      </c>
      <c r="BB97" s="148" t="e">
        <f t="shared" si="358"/>
        <v>#VALUE!</v>
      </c>
      <c r="BC97" s="154" t="e">
        <f t="shared" si="359"/>
        <v>#VALUE!</v>
      </c>
      <c r="BD97" s="148" t="e">
        <f t="shared" si="360"/>
        <v>#VALUE!</v>
      </c>
      <c r="BE97" s="160" t="e">
        <f t="shared" si="361"/>
        <v>#VALUE!</v>
      </c>
      <c r="BF97" s="161" t="e">
        <f t="shared" si="362"/>
        <v>#VALUE!</v>
      </c>
      <c r="BG97" s="162"/>
      <c r="BH97" s="162"/>
      <c r="BI97" s="162"/>
      <c r="BJ97" s="162"/>
      <c r="BK97" s="162"/>
      <c r="BL97" s="162"/>
      <c r="BM97" s="166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2"/>
      <c r="DC97" s="162"/>
      <c r="DD97" s="162"/>
      <c r="DE97" s="162"/>
    </row>
    <row r="98" spans="1:109" ht="15" customHeight="1" x14ac:dyDescent="0.2">
      <c r="A98" s="9">
        <f>Input!A98</f>
        <v>10656</v>
      </c>
      <c r="B98" s="9" t="str">
        <f>Input!B98</f>
        <v>PR-LA-51</v>
      </c>
      <c r="C98" s="9">
        <f>Input!O98</f>
        <v>15.459849063928338</v>
      </c>
      <c r="D98" s="9">
        <f>C98*Input!P98/100</f>
        <v>0.23652848905787519</v>
      </c>
      <c r="E98" s="11">
        <f>Input!M98</f>
        <v>18.884568084192928</v>
      </c>
      <c r="F98" s="12">
        <f>E98*Input!N98/100</f>
        <v>2.5484251397165712E-3</v>
      </c>
      <c r="G98" s="13">
        <f t="shared" si="337"/>
        <v>2603.804247448521</v>
      </c>
      <c r="H98" s="12">
        <f>G98*Input!L98/100</f>
        <v>0.10274159531095524</v>
      </c>
      <c r="I98" s="9">
        <v>0.3</v>
      </c>
      <c r="J98" s="21">
        <f>(((C98*$G$4*0.000000001*Input!G98*(234/233))-(I98*0.000000000000001))/Input!F98)*1000000000000</f>
        <v>188.15492074410648</v>
      </c>
      <c r="K98" s="9">
        <f>J98*Input!P98/100</f>
        <v>2.8786826396802692</v>
      </c>
      <c r="L98" s="14">
        <f t="shared" si="338"/>
        <v>2.6020457857528454</v>
      </c>
      <c r="M98" s="22">
        <f>L98*Input!P98/100</f>
        <v>3.9810088417974801E-2</v>
      </c>
      <c r="N98" s="9">
        <v>5.0000000000000001E-3</v>
      </c>
      <c r="O98" s="21">
        <f>(((G98*$D$4*0.000000001*Input!G98*(238/236))-(N98*0.000000001))/Input!F98)*1000000</f>
        <v>3.1922416220659069</v>
      </c>
      <c r="P98" s="9">
        <f>O98*Input!N98/100</f>
        <v>4.3078500739086601E-4</v>
      </c>
      <c r="Q98" s="23">
        <f t="shared" si="339"/>
        <v>2.3817288560330816</v>
      </c>
      <c r="R98" s="24">
        <f>Q98*Input!N98/100</f>
        <v>3.2140834069610628E-4</v>
      </c>
      <c r="S98" s="65">
        <f>Input!S98*$G$6/0.000000000155125</f>
        <v>0.98926011828755989</v>
      </c>
      <c r="T98" s="9">
        <f>S98*Input!T98/100</f>
        <v>5.8582553629046765E-4</v>
      </c>
      <c r="U98" s="9">
        <f>S98*1/((U97+U99)/2)</f>
        <v>0.98967498811792098</v>
      </c>
      <c r="V98" s="9">
        <f>U98*Input!T98/100</f>
        <v>5.8607121620454599E-4</v>
      </c>
      <c r="W98" s="3">
        <v>3.0000000000000001E-3</v>
      </c>
      <c r="X98" s="21">
        <f>((($L$4*0.000000001*Input!G98/Input!W98*(232/229))-(W98*0.000000001))/Input!F98)*1000000000</f>
        <v>823.16777356952923</v>
      </c>
      <c r="Y98" s="21">
        <f>X98*Input!X98/100</f>
        <v>3.7798696617638785</v>
      </c>
      <c r="Z98" s="21">
        <f t="shared" si="340"/>
        <v>0.20099401705956729</v>
      </c>
      <c r="AA98" s="21">
        <f>Z98*Input!X98/100</f>
        <v>9.2293601823728198E-4</v>
      </c>
      <c r="AB98" s="14">
        <v>0.05</v>
      </c>
      <c r="AC98" s="14">
        <v>0.9</v>
      </c>
      <c r="AD98" s="21">
        <f>(((Input!G98*$L$4*0.000000001*Input!U98*(230/229))-((AB98*0.000000000000001)+(Input!G98*AC98*0.000000000000001)))/Input!F98)*1000000000000</f>
        <v>104.89254068948001</v>
      </c>
      <c r="AE98" s="21">
        <f>AD98*Input!V98/100</f>
        <v>0.46339361744044782</v>
      </c>
      <c r="AF98" s="191">
        <f t="shared" si="341"/>
        <v>4.781896076382095</v>
      </c>
      <c r="AG98" s="21">
        <f>AF98*Input!V98/100</f>
        <v>2.1125430907607164E-2</v>
      </c>
      <c r="AH98" s="9">
        <f t="shared" si="342"/>
        <v>23.791235910096347</v>
      </c>
      <c r="AI98" s="3">
        <f t="shared" si="343"/>
        <v>0.15159715705675889</v>
      </c>
      <c r="AJ98" s="22">
        <f t="shared" si="344"/>
        <v>-10.325011882079016</v>
      </c>
      <c r="AK98" s="3">
        <f t="shared" si="345"/>
        <v>0.58607121620454594</v>
      </c>
      <c r="AL98" s="3">
        <f t="shared" si="346"/>
        <v>2.0077415883295138</v>
      </c>
      <c r="AM98" s="3">
        <f t="shared" si="347"/>
        <v>8.8739255150443071E-3</v>
      </c>
      <c r="AN98" s="9">
        <f>AL98*1/((AN97+AN99)/2)</f>
        <v>2.0036377765082096</v>
      </c>
      <c r="AO98" s="21">
        <f t="shared" si="348"/>
        <v>8.8557872642645776E-3</v>
      </c>
      <c r="AP98" s="58" t="str">
        <f t="shared" si="349"/>
        <v>Out of range</v>
      </c>
      <c r="AQ98" s="58" t="e">
        <f t="shared" si="350"/>
        <v>#VALUE!</v>
      </c>
      <c r="AR98" s="58" t="e">
        <f t="shared" si="351"/>
        <v>#VALUE!</v>
      </c>
      <c r="AS98" s="67">
        <f t="shared" si="352"/>
        <v>8.4389965948657733E-2</v>
      </c>
      <c r="AT98" s="67">
        <f t="shared" si="353"/>
        <v>3.8767405888217405E-4</v>
      </c>
      <c r="AU98" s="58">
        <v>0.75</v>
      </c>
      <c r="AV98" s="58">
        <f t="shared" si="354"/>
        <v>0.375</v>
      </c>
      <c r="AW98" s="58" t="str">
        <f t="shared" si="355"/>
        <v>Out of range</v>
      </c>
      <c r="AX98" s="57">
        <f t="shared" si="356"/>
        <v>0</v>
      </c>
      <c r="AY98" s="47" t="e">
        <f t="shared" si="357"/>
        <v>#VALUE!</v>
      </c>
      <c r="AZ98" s="9" t="str">
        <f>Input!B98</f>
        <v>PR-LA-51</v>
      </c>
      <c r="BA98" s="48">
        <f>Input!E98</f>
        <v>0</v>
      </c>
      <c r="BB98" s="58" t="e">
        <f t="shared" si="358"/>
        <v>#VALUE!</v>
      </c>
      <c r="BC98" s="22" t="e">
        <f t="shared" si="359"/>
        <v>#VALUE!</v>
      </c>
      <c r="BD98" s="9" t="e">
        <f t="shared" si="360"/>
        <v>#VALUE!</v>
      </c>
      <c r="BE98" s="49" t="e">
        <f t="shared" si="361"/>
        <v>#VALUE!</v>
      </c>
      <c r="BF98" s="89" t="e">
        <f t="shared" si="362"/>
        <v>#VALUE!</v>
      </c>
      <c r="BG98" s="85"/>
      <c r="BH98" s="85"/>
      <c r="BI98" s="85"/>
      <c r="BJ98" s="85"/>
      <c r="BK98" s="85"/>
      <c r="BL98" s="85"/>
      <c r="BM98" s="90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5"/>
      <c r="CL98" s="85"/>
      <c r="CM98" s="85"/>
      <c r="CN98" s="85"/>
      <c r="CO98" s="85"/>
      <c r="CP98" s="85"/>
      <c r="CQ98" s="85"/>
      <c r="CR98" s="85"/>
      <c r="CS98" s="85"/>
      <c r="CT98" s="85"/>
      <c r="CU98" s="85"/>
      <c r="CV98" s="85"/>
      <c r="CW98" s="85"/>
      <c r="CX98" s="85"/>
      <c r="CY98" s="85"/>
      <c r="CZ98" s="85"/>
      <c r="DA98" s="85"/>
      <c r="DB98" s="85"/>
      <c r="DC98" s="85"/>
      <c r="DD98" s="85"/>
      <c r="DE98" s="85"/>
    </row>
    <row r="99" spans="1:109" s="165" customFormat="1" ht="15" customHeight="1" x14ac:dyDescent="0.2">
      <c r="A99" s="148">
        <f>Input!A99</f>
        <v>10368</v>
      </c>
      <c r="B99" s="148" t="str">
        <f>Input!B99</f>
        <v>Hu1-13</v>
      </c>
      <c r="C99" s="148">
        <f>Input!O99</f>
        <v>2.2926087971590237</v>
      </c>
      <c r="D99" s="148">
        <f>C99*Input!P99/100</f>
        <v>9.4067730523909217E-3</v>
      </c>
      <c r="E99" s="149">
        <f>Input!M99</f>
        <v>3.0134344345896795</v>
      </c>
      <c r="F99" s="150">
        <f>E99*Input!N99/100</f>
        <v>3.2814313162636463E-4</v>
      </c>
      <c r="G99" s="151">
        <f t="shared" si="337"/>
        <v>415.49233984122498</v>
      </c>
      <c r="H99" s="150">
        <f>G99*Input!L99/100</f>
        <v>1.3754604886585671E-2</v>
      </c>
      <c r="I99" s="148">
        <v>0</v>
      </c>
      <c r="J99" s="152">
        <f>(((C99*$G$4*0.000000001*Input!G99*(234/233))-(I99*0.000000000000001))/Input!F99)*1000000000000</f>
        <v>751.01012217317361</v>
      </c>
      <c r="K99" s="148">
        <f>J99*Input!P99/100</f>
        <v>3.0814597711069496</v>
      </c>
      <c r="L99" s="153">
        <f t="shared" si="338"/>
        <v>10.385924087077832</v>
      </c>
      <c r="M99" s="154">
        <f>L99*Input!P99/100</f>
        <v>4.2614348748712783E-2</v>
      </c>
      <c r="N99" s="148">
        <v>0</v>
      </c>
      <c r="O99" s="152">
        <f>(((G99*$D$4*0.000000001*Input!G99*(238/236))-(N99*0.000000001))/Input!F99)*1000000</f>
        <v>13.710582694097447</v>
      </c>
      <c r="P99" s="148">
        <f>O99*Input!N99/100</f>
        <v>1.492992012708576E-3</v>
      </c>
      <c r="Q99" s="155">
        <f t="shared" si="339"/>
        <v>10.229454503016777</v>
      </c>
      <c r="R99" s="156">
        <f>Q99*Input!N99/100</f>
        <v>1.1139201161701755E-3</v>
      </c>
      <c r="S99" s="154">
        <f>Input!S99*$G$6/0.000000000155125</f>
        <v>0.99938744669765545</v>
      </c>
      <c r="T99" s="148">
        <f>S99*Input!T99/100</f>
        <v>1.1852026622681724E-3</v>
      </c>
      <c r="U99" s="154">
        <f>S99</f>
        <v>0.99938744669765545</v>
      </c>
      <c r="V99" s="148">
        <f>U99*Input!T99/100</f>
        <v>1.1852026622681724E-3</v>
      </c>
      <c r="W99" s="157">
        <v>0</v>
      </c>
      <c r="X99" s="152">
        <f>((($L$4*0.000000001*Input!G99/Input!W99*(232/229))-(W99*0.000000001))/Input!F99)*1000000000</f>
        <v>0.84944930518388251</v>
      </c>
      <c r="Y99" s="152">
        <f>X99*Input!X99/100</f>
        <v>4.0832784127979201E-3</v>
      </c>
      <c r="Z99" s="152">
        <f t="shared" si="340"/>
        <v>2.0741121508803298E-4</v>
      </c>
      <c r="AA99" s="152">
        <f>Z99*Input!X99/100</f>
        <v>9.9701975382488147E-7</v>
      </c>
      <c r="AB99" s="153">
        <v>0</v>
      </c>
      <c r="AC99" s="153">
        <v>0.9</v>
      </c>
      <c r="AD99" s="152">
        <f>(((Input!G99*$L$4*0.000000001*Input!U99*(230/229))-((AB99*0.000000000000001)+(Input!G99*AC99*0.000000000000001)))/Input!F99)*1000000000000</f>
        <v>224.51252013807846</v>
      </c>
      <c r="AE99" s="152">
        <f>AD99*Input!V99/100</f>
        <v>0.52279977589936333</v>
      </c>
      <c r="AF99" s="152">
        <f t="shared" si="341"/>
        <v>10.235194343563148</v>
      </c>
      <c r="AG99" s="152">
        <f>AF99*Input!V99/100</f>
        <v>2.3833669969987991E-2</v>
      </c>
      <c r="AH99" s="148">
        <f t="shared" si="342"/>
        <v>49347.352500774621</v>
      </c>
      <c r="AI99" s="157">
        <f t="shared" si="343"/>
        <v>263.5783834390212</v>
      </c>
      <c r="AJ99" s="154">
        <f t="shared" si="344"/>
        <v>-0.61255330234455396</v>
      </c>
      <c r="AK99" s="157">
        <f t="shared" si="345"/>
        <v>1.1852026622681724</v>
      </c>
      <c r="AL99" s="157">
        <f t="shared" si="346"/>
        <v>1.0005611091524653</v>
      </c>
      <c r="AM99" s="157">
        <f t="shared" si="347"/>
        <v>2.3324524031541898E-3</v>
      </c>
      <c r="AN99" s="148">
        <f>AF99/Q99</f>
        <v>1.0005611091524653</v>
      </c>
      <c r="AO99" s="152">
        <f t="shared" si="348"/>
        <v>2.3324524031541898E-3</v>
      </c>
      <c r="AP99" s="148" t="str">
        <f t="shared" si="349"/>
        <v>Out of range</v>
      </c>
      <c r="AQ99" s="148" t="e">
        <f t="shared" si="350"/>
        <v>#VALUE!</v>
      </c>
      <c r="AR99" s="148" t="e">
        <f t="shared" si="351"/>
        <v>#VALUE!</v>
      </c>
      <c r="AS99" s="156">
        <f t="shared" si="352"/>
        <v>2.0275882260081918E-5</v>
      </c>
      <c r="AT99" s="156">
        <f t="shared" si="353"/>
        <v>9.7490588607987488E-8</v>
      </c>
      <c r="AU99" s="148">
        <v>0.75</v>
      </c>
      <c r="AV99" s="148">
        <f t="shared" si="354"/>
        <v>0.375</v>
      </c>
      <c r="AW99" s="148" t="str">
        <f t="shared" si="355"/>
        <v>Out of range</v>
      </c>
      <c r="AX99" s="158">
        <f t="shared" si="356"/>
        <v>317.23857986709999</v>
      </c>
      <c r="AY99" s="158" t="e">
        <f t="shared" si="357"/>
        <v>#VALUE!</v>
      </c>
      <c r="AZ99" s="148" t="str">
        <f>Input!B99</f>
        <v>Hu1-13</v>
      </c>
      <c r="BA99" s="159">
        <f>Input!E99</f>
        <v>0</v>
      </c>
      <c r="BB99" s="148" t="e">
        <f t="shared" si="358"/>
        <v>#VALUE!</v>
      </c>
      <c r="BC99" s="154" t="e">
        <f t="shared" si="359"/>
        <v>#VALUE!</v>
      </c>
      <c r="BD99" s="148" t="e">
        <f t="shared" si="360"/>
        <v>#VALUE!</v>
      </c>
      <c r="BE99" s="160" t="e">
        <f t="shared" si="361"/>
        <v>#VALUE!</v>
      </c>
      <c r="BF99" s="161" t="e">
        <f t="shared" si="362"/>
        <v>#VALUE!</v>
      </c>
      <c r="BG99" s="162"/>
      <c r="BH99" s="162"/>
      <c r="BI99" s="162"/>
      <c r="BJ99" s="162"/>
      <c r="BK99" s="162"/>
      <c r="BL99" s="162"/>
      <c r="BM99" s="166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2"/>
      <c r="DC99" s="162"/>
      <c r="DD99" s="162"/>
      <c r="DE99" s="162"/>
    </row>
    <row r="100" spans="1:109" ht="15" customHeight="1" x14ac:dyDescent="0.2">
      <c r="A100" s="9">
        <f>Input!A100</f>
        <v>10657</v>
      </c>
      <c r="B100" s="9" t="str">
        <f>Input!B100</f>
        <v>PR-LA-52</v>
      </c>
      <c r="C100" s="9">
        <f>Input!O100</f>
        <v>15.447920335013428</v>
      </c>
      <c r="D100" s="9">
        <f>C100*Input!P100/100</f>
        <v>0.23956002940492666</v>
      </c>
      <c r="E100" s="11">
        <f>Input!M100</f>
        <v>18.950767259110126</v>
      </c>
      <c r="F100" s="12">
        <f>E100*Input!N100/100</f>
        <v>4.6992234953486525E-3</v>
      </c>
      <c r="G100" s="13">
        <f t="shared" si="337"/>
        <v>2612.9317896861039</v>
      </c>
      <c r="H100" s="12">
        <f>G100*Input!L100/100</f>
        <v>8.9705604531176472E-2</v>
      </c>
      <c r="I100" s="9">
        <v>0.3</v>
      </c>
      <c r="J100" s="21">
        <f>(((C100*$G$4*0.000000001*Input!G100*(234/233))-(I100*0.000000000000001))/Input!F100)*1000000000000</f>
        <v>249.1406927083502</v>
      </c>
      <c r="K100" s="9">
        <f>J100*Input!P100/100</f>
        <v>3.8635719486395379</v>
      </c>
      <c r="L100" s="14">
        <f t="shared" si="338"/>
        <v>3.4454346820031971</v>
      </c>
      <c r="M100" s="22">
        <f>L100*Input!P100/100</f>
        <v>5.3430391653603942E-2</v>
      </c>
      <c r="N100" s="9">
        <v>5.0000000000000001E-3</v>
      </c>
      <c r="O100" s="21">
        <f>(((G100*$D$4*0.000000001*Input!G100*(238/236))-(N100*0.000000001))/Input!F100)*1000000</f>
        <v>4.2450207861801257</v>
      </c>
      <c r="P100" s="9">
        <f>O100*Input!N100/100</f>
        <v>1.0526381936895664E-3</v>
      </c>
      <c r="Q100" s="23">
        <f t="shared" si="339"/>
        <v>3.1672065269176866</v>
      </c>
      <c r="R100" s="24">
        <f>Q100*Input!N100/100</f>
        <v>7.8537249296639199E-4</v>
      </c>
      <c r="S100" s="65">
        <f>Input!S100*$G$6/0.000000000155125</f>
        <v>1.008281225686964</v>
      </c>
      <c r="T100" s="9">
        <f>S100*Input!T100/100</f>
        <v>4.9247609686197107E-4</v>
      </c>
      <c r="U100" s="9">
        <f>S100*1/((U99+U101)/2)</f>
        <v>1.0088992302421818</v>
      </c>
      <c r="V100" s="9">
        <f>U100*Input!T100/100</f>
        <v>4.9277794962233488E-4</v>
      </c>
      <c r="W100" s="3">
        <v>3.0000000000000001E-3</v>
      </c>
      <c r="X100" s="21">
        <f>((($L$4*0.000000001*Input!G100/Input!W100*(232/229))-(W100*0.000000001))/Input!F100)*1000000000</f>
        <v>2186.854029412309</v>
      </c>
      <c r="Y100" s="21">
        <f>X100*Input!X100/100</f>
        <v>7.7149201980897519</v>
      </c>
      <c r="Z100" s="21">
        <f t="shared" si="340"/>
        <v>0.53396718166998891</v>
      </c>
      <c r="AA100" s="21">
        <f>Z100*Input!X100/100</f>
        <v>1.883762765862305E-3</v>
      </c>
      <c r="AB100" s="14">
        <v>0.05</v>
      </c>
      <c r="AC100" s="14">
        <v>0.9</v>
      </c>
      <c r="AD100" s="21">
        <f>(((Input!G100*$L$4*0.000000001*Input!U100*(230/229))-((AB100*0.000000000000001)+(Input!G100*AC100*0.000000000000001)))/Input!F100)*1000000000000</f>
        <v>206.33374779478203</v>
      </c>
      <c r="AE100" s="21">
        <f>AD100*Input!V100/100</f>
        <v>0.65480427130395069</v>
      </c>
      <c r="AF100" s="191">
        <f t="shared" si="341"/>
        <v>9.4064509498913917</v>
      </c>
      <c r="AG100" s="21">
        <f>AF100*Input!V100/100</f>
        <v>2.9851560036247993E-2</v>
      </c>
      <c r="AH100" s="9">
        <f t="shared" si="342"/>
        <v>17.616159331127058</v>
      </c>
      <c r="AI100" s="3">
        <f t="shared" si="343"/>
        <v>8.3592420967426945E-2</v>
      </c>
      <c r="AJ100" s="22">
        <f t="shared" si="344"/>
        <v>8.8992302421817548</v>
      </c>
      <c r="AK100" s="3">
        <f t="shared" si="345"/>
        <v>0.4927779496223349</v>
      </c>
      <c r="AL100" s="3">
        <f t="shared" si="346"/>
        <v>2.9699518708196506</v>
      </c>
      <c r="AM100" s="3">
        <f t="shared" si="347"/>
        <v>9.4539302661022107E-3</v>
      </c>
      <c r="AN100" s="9">
        <f>AL100*1/((AN99+AN101)/2)</f>
        <v>2.9682863381881557</v>
      </c>
      <c r="AO100" s="21">
        <f t="shared" si="348"/>
        <v>9.4486285541422379E-3</v>
      </c>
      <c r="AP100" s="58" t="str">
        <f t="shared" si="349"/>
        <v>Out of range</v>
      </c>
      <c r="AQ100" s="58" t="e">
        <f t="shared" si="350"/>
        <v>#VALUE!</v>
      </c>
      <c r="AR100" s="58" t="e">
        <f t="shared" si="351"/>
        <v>#VALUE!</v>
      </c>
      <c r="AS100" s="67">
        <f t="shared" si="352"/>
        <v>0.16859247325107143</v>
      </c>
      <c r="AT100" s="67">
        <f t="shared" si="353"/>
        <v>5.9623849239085565E-4</v>
      </c>
      <c r="AU100" s="58">
        <v>0.75</v>
      </c>
      <c r="AV100" s="58">
        <f t="shared" si="354"/>
        <v>0.375</v>
      </c>
      <c r="AW100" s="58" t="str">
        <f t="shared" si="355"/>
        <v>Out of range</v>
      </c>
      <c r="AX100" s="57">
        <f t="shared" si="356"/>
        <v>0</v>
      </c>
      <c r="AY100" s="47" t="e">
        <f t="shared" si="357"/>
        <v>#VALUE!</v>
      </c>
      <c r="AZ100" s="9" t="str">
        <f>Input!B100</f>
        <v>PR-LA-52</v>
      </c>
      <c r="BA100" s="48">
        <f>Input!E100</f>
        <v>0</v>
      </c>
      <c r="BB100" s="58" t="e">
        <f t="shared" si="358"/>
        <v>#VALUE!</v>
      </c>
      <c r="BC100" s="22" t="e">
        <f t="shared" si="359"/>
        <v>#VALUE!</v>
      </c>
      <c r="BD100" s="9" t="e">
        <f t="shared" si="360"/>
        <v>#VALUE!</v>
      </c>
      <c r="BE100" s="49" t="e">
        <f t="shared" si="361"/>
        <v>#VALUE!</v>
      </c>
      <c r="BF100" s="89" t="e">
        <f t="shared" si="362"/>
        <v>#VALUE!</v>
      </c>
      <c r="BG100" s="85"/>
      <c r="BH100" s="85"/>
      <c r="BI100" s="85"/>
      <c r="BJ100" s="85"/>
      <c r="BK100" s="85"/>
      <c r="BL100" s="85"/>
      <c r="BM100" s="90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85"/>
      <c r="CG100" s="85"/>
      <c r="CH100" s="85"/>
      <c r="CI100" s="85"/>
      <c r="CJ100" s="85"/>
      <c r="CK100" s="85"/>
      <c r="CL100" s="85"/>
      <c r="CM100" s="85"/>
      <c r="CN100" s="85"/>
      <c r="CO100" s="85"/>
      <c r="CP100" s="85"/>
      <c r="CQ100" s="85"/>
      <c r="CR100" s="85"/>
      <c r="CS100" s="85"/>
      <c r="CT100" s="85"/>
      <c r="CU100" s="85"/>
      <c r="CV100" s="85"/>
      <c r="CW100" s="85"/>
      <c r="CX100" s="85"/>
      <c r="CY100" s="85"/>
      <c r="CZ100" s="85"/>
      <c r="DA100" s="85"/>
      <c r="DB100" s="85"/>
      <c r="DC100" s="85"/>
      <c r="DD100" s="85"/>
      <c r="DE100" s="85"/>
    </row>
    <row r="101" spans="1:109" s="165" customFormat="1" ht="15" customHeight="1" x14ac:dyDescent="0.2">
      <c r="A101" s="148">
        <f>Input!A101</f>
        <v>10368</v>
      </c>
      <c r="B101" s="148" t="str">
        <f>Input!B101</f>
        <v>Hu1-13</v>
      </c>
      <c r="C101" s="148">
        <f>Input!O101</f>
        <v>2.2926087971590237</v>
      </c>
      <c r="D101" s="148">
        <f>C101*Input!P101/100</f>
        <v>9.4067730523909217E-3</v>
      </c>
      <c r="E101" s="149">
        <f>Input!M101</f>
        <v>3.0134344345896795</v>
      </c>
      <c r="F101" s="150">
        <f>E101*Input!N101/100</f>
        <v>3.2814313162636463E-4</v>
      </c>
      <c r="G101" s="151">
        <f t="shared" si="337"/>
        <v>415.49233984122498</v>
      </c>
      <c r="H101" s="150">
        <f>G101*Input!L101/100</f>
        <v>1.3754604886585671E-2</v>
      </c>
      <c r="I101" s="148">
        <v>0</v>
      </c>
      <c r="J101" s="152">
        <f>(((C101*$G$4*0.000000001*Input!G101*(234/233))-(I101*0.000000000000001))/Input!F101)*1000000000000</f>
        <v>751.01012217317361</v>
      </c>
      <c r="K101" s="148">
        <f>J101*Input!P101/100</f>
        <v>3.0814597711069496</v>
      </c>
      <c r="L101" s="153">
        <f t="shared" si="338"/>
        <v>10.385924087077832</v>
      </c>
      <c r="M101" s="154">
        <f>L101*Input!P101/100</f>
        <v>4.2614348748712783E-2</v>
      </c>
      <c r="N101" s="148">
        <v>0</v>
      </c>
      <c r="O101" s="152">
        <f>(((G101*$D$4*0.000000001*Input!G101*(238/236))-(N101*0.000000001))/Input!F101)*1000000</f>
        <v>13.710582694097447</v>
      </c>
      <c r="P101" s="148">
        <f>O101*Input!N101/100</f>
        <v>1.492992012708576E-3</v>
      </c>
      <c r="Q101" s="155">
        <f t="shared" si="339"/>
        <v>10.229454503016777</v>
      </c>
      <c r="R101" s="156">
        <f>Q101*Input!N101/100</f>
        <v>1.1139201161701755E-3</v>
      </c>
      <c r="S101" s="154">
        <f>Input!S101*$G$6/0.000000000155125</f>
        <v>0.99938744669765545</v>
      </c>
      <c r="T101" s="148">
        <f>S101*Input!T101/100</f>
        <v>1.1852026622681724E-3</v>
      </c>
      <c r="U101" s="154">
        <f>S101</f>
        <v>0.99938744669765545</v>
      </c>
      <c r="V101" s="148">
        <f>U101*Input!T101/100</f>
        <v>1.1852026622681724E-3</v>
      </c>
      <c r="W101" s="157">
        <v>0</v>
      </c>
      <c r="X101" s="152">
        <f>((($L$4*0.000000001*Input!G101/Input!W101*(232/229))-(W101*0.000000001))/Input!F101)*1000000000</f>
        <v>0.84944930518388251</v>
      </c>
      <c r="Y101" s="152">
        <f>X101*Input!X101/100</f>
        <v>4.0832784127979201E-3</v>
      </c>
      <c r="Z101" s="152">
        <f t="shared" si="340"/>
        <v>2.0741121508803298E-4</v>
      </c>
      <c r="AA101" s="152">
        <f>Z101*Input!X101/100</f>
        <v>9.9701975382488147E-7</v>
      </c>
      <c r="AB101" s="153">
        <v>0</v>
      </c>
      <c r="AC101" s="153">
        <v>0.9</v>
      </c>
      <c r="AD101" s="152">
        <f>(((Input!G101*$L$4*0.000000001*Input!U101*(230/229))-((AB101*0.000000000000001)+(Input!G101*AC101*0.000000000000001)))/Input!F101)*1000000000000</f>
        <v>224.51252013807846</v>
      </c>
      <c r="AE101" s="152">
        <f>AD101*Input!V101/100</f>
        <v>0.52279977589936333</v>
      </c>
      <c r="AF101" s="152">
        <f t="shared" si="341"/>
        <v>10.235194343563148</v>
      </c>
      <c r="AG101" s="152">
        <f>AF101*Input!V101/100</f>
        <v>2.3833669969987991E-2</v>
      </c>
      <c r="AH101" s="148">
        <f t="shared" si="342"/>
        <v>49347.352500774621</v>
      </c>
      <c r="AI101" s="157">
        <f t="shared" si="343"/>
        <v>263.5783834390212</v>
      </c>
      <c r="AJ101" s="154">
        <f t="shared" si="344"/>
        <v>-0.61255330234455396</v>
      </c>
      <c r="AK101" s="157">
        <f t="shared" si="345"/>
        <v>1.1852026622681724</v>
      </c>
      <c r="AL101" s="157">
        <f t="shared" si="346"/>
        <v>1.0005611091524653</v>
      </c>
      <c r="AM101" s="157">
        <f t="shared" si="347"/>
        <v>2.3324524031541898E-3</v>
      </c>
      <c r="AN101" s="148">
        <f>AF101/Q101</f>
        <v>1.0005611091524653</v>
      </c>
      <c r="AO101" s="152">
        <f t="shared" si="348"/>
        <v>2.3324524031541898E-3</v>
      </c>
      <c r="AP101" s="148" t="str">
        <f t="shared" si="349"/>
        <v>Out of range</v>
      </c>
      <c r="AQ101" s="148" t="e">
        <f t="shared" si="350"/>
        <v>#VALUE!</v>
      </c>
      <c r="AR101" s="148" t="e">
        <f t="shared" si="351"/>
        <v>#VALUE!</v>
      </c>
      <c r="AS101" s="156">
        <f t="shared" si="352"/>
        <v>2.0275882260081918E-5</v>
      </c>
      <c r="AT101" s="156">
        <f t="shared" si="353"/>
        <v>9.7490588607987488E-8</v>
      </c>
      <c r="AU101" s="148">
        <v>0.75</v>
      </c>
      <c r="AV101" s="148">
        <f t="shared" si="354"/>
        <v>0.375</v>
      </c>
      <c r="AW101" s="148" t="str">
        <f t="shared" si="355"/>
        <v>Out of range</v>
      </c>
      <c r="AX101" s="158">
        <f t="shared" si="356"/>
        <v>337.93819897690003</v>
      </c>
      <c r="AY101" s="158" t="e">
        <f t="shared" si="357"/>
        <v>#VALUE!</v>
      </c>
      <c r="AZ101" s="148" t="str">
        <f>Input!B101</f>
        <v>Hu1-13</v>
      </c>
      <c r="BA101" s="159">
        <f>Input!E101</f>
        <v>0</v>
      </c>
      <c r="BB101" s="148" t="e">
        <f t="shared" si="358"/>
        <v>#VALUE!</v>
      </c>
      <c r="BC101" s="154" t="e">
        <f t="shared" si="359"/>
        <v>#VALUE!</v>
      </c>
      <c r="BD101" s="148" t="e">
        <f t="shared" si="360"/>
        <v>#VALUE!</v>
      </c>
      <c r="BE101" s="160" t="e">
        <f t="shared" si="361"/>
        <v>#VALUE!</v>
      </c>
      <c r="BF101" s="161" t="e">
        <f t="shared" si="362"/>
        <v>#VALUE!</v>
      </c>
      <c r="BG101" s="162"/>
      <c r="BH101" s="162"/>
      <c r="BI101" s="162"/>
      <c r="BJ101" s="162"/>
      <c r="BK101" s="162"/>
      <c r="BL101" s="162"/>
      <c r="BM101" s="166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2"/>
      <c r="DC101" s="162"/>
      <c r="DD101" s="162"/>
      <c r="DE101" s="162"/>
    </row>
    <row r="102" spans="1:109" s="76" customFormat="1" ht="15" customHeight="1" x14ac:dyDescent="0.2">
      <c r="A102" s="58"/>
      <c r="B102" s="58"/>
      <c r="C102" s="58"/>
      <c r="D102" s="58"/>
      <c r="E102" s="60"/>
      <c r="F102" s="61"/>
      <c r="G102" s="59"/>
      <c r="H102" s="61"/>
      <c r="I102" s="58"/>
      <c r="J102" s="63"/>
      <c r="K102" s="58"/>
      <c r="L102" s="64"/>
      <c r="M102" s="65"/>
      <c r="N102" s="58"/>
      <c r="O102" s="63"/>
      <c r="P102" s="58"/>
      <c r="Q102" s="66"/>
      <c r="R102" s="67"/>
      <c r="S102" s="65"/>
      <c r="T102" s="58"/>
      <c r="U102" s="58"/>
      <c r="V102" s="58"/>
      <c r="W102" s="68"/>
      <c r="X102" s="63"/>
      <c r="Y102" s="63"/>
      <c r="Z102" s="63"/>
      <c r="AA102" s="63"/>
      <c r="AB102" s="64"/>
      <c r="AC102" s="64"/>
      <c r="AD102" s="63"/>
      <c r="AE102" s="63"/>
      <c r="AF102" s="63"/>
      <c r="AG102" s="63"/>
      <c r="AH102" s="58"/>
      <c r="AI102" s="68"/>
      <c r="AJ102" s="65"/>
      <c r="AK102" s="68"/>
      <c r="AL102" s="68"/>
      <c r="AM102" s="68"/>
      <c r="AN102" s="58"/>
      <c r="AO102" s="63"/>
      <c r="AP102" s="58"/>
      <c r="AQ102" s="58"/>
      <c r="AR102" s="58"/>
      <c r="AS102" s="67"/>
      <c r="AT102" s="67"/>
      <c r="AU102" s="58"/>
      <c r="AV102" s="58"/>
      <c r="AW102" s="58"/>
      <c r="AX102" s="57"/>
      <c r="AY102" s="57"/>
      <c r="AZ102" s="58"/>
      <c r="BA102" s="69"/>
      <c r="BB102" s="58"/>
      <c r="BC102" s="65"/>
      <c r="BD102" s="58"/>
      <c r="BE102" s="62"/>
      <c r="BF102" s="74"/>
      <c r="BG102" s="75"/>
      <c r="BH102" s="75"/>
      <c r="BI102" s="75"/>
      <c r="BJ102" s="75"/>
      <c r="BK102" s="75"/>
      <c r="BL102" s="75"/>
      <c r="BM102" s="103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</row>
    <row r="103" spans="1:109" s="165" customFormat="1" ht="15" customHeight="1" x14ac:dyDescent="0.2">
      <c r="A103" s="148">
        <f>Input!A103</f>
        <v>10368</v>
      </c>
      <c r="B103" s="148" t="str">
        <f>Input!B103</f>
        <v>Hu1-13</v>
      </c>
      <c r="C103" s="148">
        <f>Input!O103</f>
        <v>2.303094245752169</v>
      </c>
      <c r="D103" s="148">
        <f>C103*Input!P103/100</f>
        <v>2.5155235450163106E-2</v>
      </c>
      <c r="E103" s="149">
        <f>Input!M103</f>
        <v>3.0140083923606906</v>
      </c>
      <c r="F103" s="150">
        <f>E103*Input!N103/100</f>
        <v>5.4914111258271957E-4</v>
      </c>
      <c r="G103" s="151">
        <f t="shared" ref="G103:G113" si="363">E103*137.88</f>
        <v>415.57147713869199</v>
      </c>
      <c r="H103" s="150">
        <f>G103*Input!L103/100</f>
        <v>3.3431561198455077E-2</v>
      </c>
      <c r="I103" s="148">
        <v>0</v>
      </c>
      <c r="J103" s="152">
        <f>(((C103*$G$4*0.000000001*Input!G103*(234/233))-(I103*0.000000000000001))/Input!F103)*1000000000000</f>
        <v>754.44493322281153</v>
      </c>
      <c r="K103" s="148">
        <f>J103*Input!P103/100</f>
        <v>8.2403227590038508</v>
      </c>
      <c r="L103" s="153">
        <f t="shared" ref="L103:L113" si="364">(J103/234)*602200000000*0.0000028263/(365.2425*24*60)</f>
        <v>10.433425027160729</v>
      </c>
      <c r="M103" s="154">
        <f>L103*Input!P103/100</f>
        <v>0.11395767393971196</v>
      </c>
      <c r="N103" s="148">
        <v>0</v>
      </c>
      <c r="O103" s="152">
        <f>(((G103*$D$4*0.000000001*Input!G103*(238/236))-(N103*0.000000001))/Input!F103)*1000000</f>
        <v>13.713194098345051</v>
      </c>
      <c r="P103" s="148">
        <f>O103*Input!N103/100</f>
        <v>2.4984929316437029E-3</v>
      </c>
      <c r="Q103" s="155">
        <f t="shared" ref="Q103:Q113" si="365">(O103/238.05)*602200000000000000*0.00000000015512/(365.2425*24*60)</f>
        <v>10.231402869584112</v>
      </c>
      <c r="R103" s="156">
        <f>Q103*Input!N103/100</f>
        <v>1.8641235271029985E-3</v>
      </c>
      <c r="S103" s="154">
        <f>Input!S103*$G$6/0.000000000155125</f>
        <v>1.0002235783328679</v>
      </c>
      <c r="T103" s="148">
        <f>S103*Input!T103/100</f>
        <v>1.587564278154933E-3</v>
      </c>
      <c r="U103" s="154">
        <f>S103</f>
        <v>1.0002235783328679</v>
      </c>
      <c r="V103" s="148">
        <f>U103*Input!T103/100</f>
        <v>1.587564278154933E-3</v>
      </c>
      <c r="W103" s="157">
        <v>0</v>
      </c>
      <c r="X103" s="152">
        <f>((($L$4*0.000000001*Input!G103/Input!W103*(232/229))-(W103*0.000000001))/Input!F103)*1000000000</f>
        <v>0.85392589814746278</v>
      </c>
      <c r="Y103" s="152">
        <f>X103*Input!X103/100</f>
        <v>4.8221537364546022E-3</v>
      </c>
      <c r="Z103" s="152">
        <f t="shared" ref="Z103:Z113" si="366">(X103/232)*6.022E+23*0.000000001*0.000000000049475/(365.2425*24*60)</f>
        <v>2.0850427100127519E-4</v>
      </c>
      <c r="AA103" s="152">
        <f>Z103*Input!X103/100</f>
        <v>1.1774319664701336E-6</v>
      </c>
      <c r="AB103" s="153">
        <v>0</v>
      </c>
      <c r="AC103" s="153">
        <v>0.9</v>
      </c>
      <c r="AD103" s="152">
        <f>(((Input!G103*$L$4*0.000000001*Input!U103*(230/229))-((AB103*0.000000000000001)+(Input!G103*AC103*0.000000000000001)))/Input!F103)*1000000000000</f>
        <v>224.39589188574976</v>
      </c>
      <c r="AE103" s="152">
        <f>AD103*Input!V103/100</f>
        <v>0.65828878676750635</v>
      </c>
      <c r="AF103" s="152">
        <f t="shared" ref="AF103:AF113" si="367">(AD103/230)*602200000000*$D$6/(365.2425*24*60)</f>
        <v>10.229877433718654</v>
      </c>
      <c r="AG103" s="152">
        <f>AF103*Input!V103/100</f>
        <v>3.0010413952014953E-2</v>
      </c>
      <c r="AH103" s="148">
        <f t="shared" ref="AH103:AH113" si="368">AF103/Z103</f>
        <v>49063.155323355888</v>
      </c>
      <c r="AI103" s="157">
        <f t="shared" ref="AI103:AI113" si="369">AH103*SQRT((AG103/AF103)^2+(AA103/Z103)^2)</f>
        <v>312.21710516262988</v>
      </c>
      <c r="AJ103" s="154">
        <f t="shared" ref="AJ103:AJ113" si="370">(U103-1)*1000</f>
        <v>0.22357833286790196</v>
      </c>
      <c r="AK103" s="157">
        <f t="shared" ref="AK103:AK113" si="371">V103*1000</f>
        <v>1.5875642781549331</v>
      </c>
      <c r="AL103" s="157">
        <f t="shared" ref="AL103:AL113" si="372">AF103/Q103</f>
        <v>0.99985090648028407</v>
      </c>
      <c r="AM103" s="157">
        <f t="shared" ref="AM103:AM113" si="373">AL103*SQRT((R103/Q103)^2+(AG103/AF103)^2)</f>
        <v>2.938818577662595E-3</v>
      </c>
      <c r="AN103" s="148">
        <f>AF103/Q103</f>
        <v>0.99985090648028407</v>
      </c>
      <c r="AO103" s="152">
        <f t="shared" ref="AO103:AO113" si="374">AN103*SQRT((R103/Q103)^2+(AG103/AF103)^2)</f>
        <v>2.938818577662595E-3</v>
      </c>
      <c r="AP103" s="148">
        <f t="shared" ref="AP103:AP113" si="375">ThU_Alter_Kombi(AN103,U103)</f>
        <v>836.54489999999998</v>
      </c>
      <c r="AQ103" s="148" t="e">
        <f t="shared" ref="AQ103:AQ113" si="376">Montealter(AN103,AO103,U103,V103)</f>
        <v>#VALUE!</v>
      </c>
      <c r="AR103" s="148" t="e">
        <f t="shared" ref="AR103:AR113" si="377">(AQ103/AP103)*100</f>
        <v>#VALUE!</v>
      </c>
      <c r="AS103" s="156">
        <f t="shared" ref="AS103:AS113" si="378">Z103/Q103</f>
        <v>2.0378854557776837E-5</v>
      </c>
      <c r="AT103" s="156">
        <f t="shared" ref="AT103:AT113" si="379">AS103*SQRT((Y103/X103)^2+(P103/O103)^2)</f>
        <v>1.1514008943149993E-7</v>
      </c>
      <c r="AU103" s="148">
        <v>0.75</v>
      </c>
      <c r="AV103" s="148">
        <f t="shared" ref="AV103:AV113" si="380">AU103/2</f>
        <v>0.375</v>
      </c>
      <c r="AW103" s="148">
        <f t="shared" ref="AW103:AW113" si="381">marincorr_age(AN103,U103,AS103,AU103)</f>
        <v>836.54319999999996</v>
      </c>
      <c r="AX103" s="158">
        <f t="shared" ref="AX103:AX113" si="382">marincorr_age_error(AN103, AO103, U103, V103, AS103, AT103, AU103, AV103)</f>
        <v>339.45205497699999</v>
      </c>
      <c r="AY103" s="158">
        <f t="shared" ref="AY103:AY113" si="383">SQRT(((AU103*EXP(-0.0000091577*AW103*1000))/(0.0000091577*(EXP(-0.0000091577*AW103*1000)+(AJ103/1000)*EXP(-(0.0000091577-0.0000028263)*AW103*1000)-AS103*AU103*EXP(-0.0000091577*AW103*1000))))^2*AT103^2+((AS103*EXP(-0.0000091577*AW103*1000))/(0.0000091577*(EXP(-0.0000091577*AW103*1000)+(AJ103/1000)*EXP(-(0.0000091577-0.0000028263)*AW103*1000)-AS103*AU103*EXP(-0.0000091577*AW103*1000))))^2*AV103^2+((0.0000091577/(0.0000091577-0.0000028263))*(EXP(-(0.0000091577-0.0000028263)*AW103*1000)-1)/(0.0000091577*(EXP(-0.0000091577*AW103*1000)+(AJ103/1000)*EXP(-(0.0000091577-0.0000028263)*AW103*1000)-AS103*AU103*EXP(-0.0000091577*AW103*1000))))^2*T103^2+(1/(0.0000091577*(EXP(-0.0000091577*AW103*1000)+(AJ103/1000)*EXP(-(0.0000091577-0.0000028263)*AW103*1000)-AS103*AU103*EXP(-0.0000091577*AW103*1000))))^2*AO103^2)/1000</f>
        <v>861.12604516413251</v>
      </c>
      <c r="AZ103" s="148" t="str">
        <f>Input!B103</f>
        <v>Hu1-13</v>
      </c>
      <c r="BA103" s="159">
        <f>Input!E103</f>
        <v>0</v>
      </c>
      <c r="BB103" s="148">
        <f t="shared" ref="BB103:BB113" si="384">((U103-1)*EXP(0.0000028263*AW103*1000))*1000</f>
        <v>2.3781636219894606</v>
      </c>
      <c r="BC103" s="154">
        <f t="shared" ref="BC103:BC113" si="385">SQRT((EXP(0.0000028263*AW103*1000)*V103)^2+((U103-1)*0.0000028263*EXP(0.0000028263*AW103*1000)*AY103*1000)^2)*1000</f>
        <v>17.851033463522519</v>
      </c>
      <c r="BD103" s="148">
        <f t="shared" ref="BD103:BD113" si="386">AW103*1000-58</f>
        <v>836485.2</v>
      </c>
      <c r="BE103" s="160">
        <f t="shared" ref="BE103:BE113" si="387">AY103/2*1000</f>
        <v>430563.02258206625</v>
      </c>
      <c r="BF103" s="161">
        <f t="shared" ref="BF103:BF113" si="388">AY103/AW103*100</f>
        <v>102.93862231671152</v>
      </c>
      <c r="BG103" s="162"/>
      <c r="BH103" s="162"/>
      <c r="BI103" s="162"/>
      <c r="BJ103" s="162"/>
      <c r="BK103" s="162"/>
      <c r="BL103" s="162"/>
      <c r="BM103" s="166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2"/>
      <c r="DC103" s="162"/>
      <c r="DD103" s="162"/>
      <c r="DE103" s="162"/>
    </row>
    <row r="104" spans="1:109" ht="15" customHeight="1" x14ac:dyDescent="0.2">
      <c r="A104" s="9">
        <f>Input!A104</f>
        <v>10671</v>
      </c>
      <c r="B104" s="9" t="str">
        <f>Input!B104</f>
        <v>M5-14-44B-10.0</v>
      </c>
      <c r="C104" s="9">
        <f>Input!O104</f>
        <v>0.73857976075964049</v>
      </c>
      <c r="D104" s="9">
        <f>C104*Input!P104/100</f>
        <v>3.1848496904459782E-3</v>
      </c>
      <c r="E104" s="11">
        <f>Input!M104</f>
        <v>0.463561522004865</v>
      </c>
      <c r="F104" s="12">
        <f>E104*Input!N104/100</f>
        <v>3.7470138006083549E-5</v>
      </c>
      <c r="G104" s="13">
        <f t="shared" si="363"/>
        <v>63.915862654030782</v>
      </c>
      <c r="H104" s="12">
        <f>G104*Input!L104/100</f>
        <v>8.911849820884124E-3</v>
      </c>
      <c r="I104" s="9">
        <v>0.3</v>
      </c>
      <c r="J104" s="21">
        <f>(((C104*$G$4*0.000000001*Input!G104*(234/233))-(I104*0.000000000000001))/Input!F104)*1000000000000</f>
        <v>13.200119214385687</v>
      </c>
      <c r="K104" s="9">
        <f>J104*Input!P104/100</f>
        <v>5.6920589795944422E-2</v>
      </c>
      <c r="L104" s="14">
        <f t="shared" si="364"/>
        <v>0.18254805368571944</v>
      </c>
      <c r="M104" s="22">
        <f>L104*Input!P104/100</f>
        <v>7.8717038180752864E-4</v>
      </c>
      <c r="N104" s="9">
        <v>5.0000000000000001E-3</v>
      </c>
      <c r="O104" s="21">
        <f>(((G104*$D$4*0.000000001*Input!G104*(238/236))-(N104*0.000000001))/Input!F104)*1000000</f>
        <v>0.11506038278639395</v>
      </c>
      <c r="P104" s="9">
        <f>O104*Input!N104/100</f>
        <v>9.3004449622842839E-6</v>
      </c>
      <c r="Q104" s="23">
        <f t="shared" si="365"/>
        <v>8.5846457227512663E-2</v>
      </c>
      <c r="R104" s="24">
        <f>Q104*Input!N104/100</f>
        <v>6.9390543583867383E-6</v>
      </c>
      <c r="S104" s="65">
        <f>Input!S104*$G$6/0.000000000155125</f>
        <v>2.1059067488613592</v>
      </c>
      <c r="T104" s="9">
        <f>S104*Input!T104/100</f>
        <v>2.6832683452644303E-3</v>
      </c>
      <c r="U104" s="9">
        <f>S104*1/((U103+U105)/2)</f>
        <v>2.105614134504497</v>
      </c>
      <c r="V104" s="9">
        <f>U104*Input!T104/100</f>
        <v>2.6828955068937078E-3</v>
      </c>
      <c r="W104" s="3">
        <v>3.0000000000000001E-3</v>
      </c>
      <c r="X104" s="21">
        <f>((($L$4*0.000000001*Input!G104/Input!W104*(232/229))-(W104*0.000000001))/Input!F104)*1000000000</f>
        <v>0.88585294316554153</v>
      </c>
      <c r="Y104" s="21">
        <f>X104*Input!X104/100</f>
        <v>1.524585929152823E-3</v>
      </c>
      <c r="Z104" s="21">
        <f t="shared" si="366"/>
        <v>2.1629994186822177E-4</v>
      </c>
      <c r="AA104" s="21">
        <f>Z104*Input!X104/100</f>
        <v>3.7226026102081818E-7</v>
      </c>
      <c r="AB104" s="14">
        <v>0.05</v>
      </c>
      <c r="AC104" s="14">
        <v>0.9</v>
      </c>
      <c r="AD104" s="21">
        <f>(((Input!G104*$L$4*0.000000001*Input!U104*(230/229))-((AB104*0.000000000000001)+(Input!G104*AC104*0.000000000000001)))/Input!F104)*1000000000000</f>
        <v>4.0384019490639131</v>
      </c>
      <c r="AE104" s="21">
        <f>AD104*Input!V104/100</f>
        <v>1.001464449858991E-2</v>
      </c>
      <c r="AF104" s="191">
        <f t="shared" si="367"/>
        <v>0.18410478293447713</v>
      </c>
      <c r="AG104" s="21">
        <f>AF104*Input!V104/100</f>
        <v>4.565528579952831E-4</v>
      </c>
      <c r="AH104" s="9">
        <f t="shared" si="368"/>
        <v>851.15502733995572</v>
      </c>
      <c r="AI104" s="3">
        <f t="shared" si="369"/>
        <v>2.5692536815038793</v>
      </c>
      <c r="AJ104" s="22">
        <f t="shared" si="370"/>
        <v>1105.6141345044969</v>
      </c>
      <c r="AK104" s="3">
        <f t="shared" si="371"/>
        <v>2.6828955068937077</v>
      </c>
      <c r="AL104" s="3">
        <f t="shared" si="372"/>
        <v>2.1445821863860677</v>
      </c>
      <c r="AM104" s="3">
        <f t="shared" si="373"/>
        <v>5.3210736709575213E-3</v>
      </c>
      <c r="AN104" s="9">
        <f>AL104*1/((AN103+AN105)/2)</f>
        <v>2.1467124409905343</v>
      </c>
      <c r="AO104" s="21">
        <f t="shared" si="374"/>
        <v>5.3263591954574542E-3</v>
      </c>
      <c r="AP104" s="58">
        <f t="shared" si="375"/>
        <v>242.6602</v>
      </c>
      <c r="AQ104" s="58">
        <f t="shared" si="376"/>
        <v>2.0764</v>
      </c>
      <c r="AR104" s="58">
        <f t="shared" si="377"/>
        <v>0.85568214317799129</v>
      </c>
      <c r="AS104" s="67">
        <f t="shared" si="378"/>
        <v>2.5196140744046976E-3</v>
      </c>
      <c r="AT104" s="67">
        <f t="shared" si="379"/>
        <v>4.3411297492680081E-6</v>
      </c>
      <c r="AU104" s="58">
        <v>0.75</v>
      </c>
      <c r="AV104" s="58">
        <f t="shared" si="380"/>
        <v>0.375</v>
      </c>
      <c r="AW104" s="58">
        <f t="shared" si="381"/>
        <v>242.59559999999999</v>
      </c>
      <c r="AX104" s="57">
        <f t="shared" si="382"/>
        <v>2.0142407034000001</v>
      </c>
      <c r="AY104" s="47">
        <f t="shared" si="383"/>
        <v>1.9355176593862644</v>
      </c>
      <c r="AZ104" s="9" t="str">
        <f>Input!B104</f>
        <v>M5-14-44B-10.0</v>
      </c>
      <c r="BA104" s="48">
        <f>Input!E104</f>
        <v>10</v>
      </c>
      <c r="BB104" s="58">
        <f t="shared" si="384"/>
        <v>2194.7077687422843</v>
      </c>
      <c r="BC104" s="22">
        <f t="shared" si="385"/>
        <v>13.134039618502166</v>
      </c>
      <c r="BD104" s="9">
        <f t="shared" si="386"/>
        <v>242537.59999999998</v>
      </c>
      <c r="BE104" s="49">
        <f t="shared" si="387"/>
        <v>967.75882969313216</v>
      </c>
      <c r="BF104" s="89">
        <f t="shared" si="388"/>
        <v>0.79783708335446502</v>
      </c>
      <c r="BG104" s="85"/>
      <c r="BH104" s="85"/>
      <c r="BI104" s="85"/>
      <c r="BJ104" s="85"/>
      <c r="BK104" s="85"/>
      <c r="BL104" s="85"/>
      <c r="BM104" s="90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</row>
    <row r="105" spans="1:109" s="165" customFormat="1" ht="15" customHeight="1" x14ac:dyDescent="0.2">
      <c r="A105" s="148">
        <f>Input!A105</f>
        <v>10368</v>
      </c>
      <c r="B105" s="148" t="str">
        <f>Input!B105</f>
        <v>Hu1-13</v>
      </c>
      <c r="C105" s="148">
        <f>Input!O105</f>
        <v>2.3557137455863497</v>
      </c>
      <c r="D105" s="148">
        <f>C105*Input!P105/100</f>
        <v>3.592488027226183E-2</v>
      </c>
      <c r="E105" s="149">
        <f>Input!M105</f>
        <v>3.0138856225269466</v>
      </c>
      <c r="F105" s="150">
        <f>E105*Input!N105/100</f>
        <v>5.4720646157921339E-4</v>
      </c>
      <c r="G105" s="151">
        <f t="shared" si="363"/>
        <v>415.55454963401536</v>
      </c>
      <c r="H105" s="150">
        <f>G105*Input!L105/100</f>
        <v>2.8405010249024594E-2</v>
      </c>
      <c r="I105" s="148">
        <v>0</v>
      </c>
      <c r="J105" s="152">
        <f>(((C105*$G$4*0.000000001*Input!G105*(234/233))-(I105*0.000000000000001))/Input!F105)*1000000000000</f>
        <v>771.68196775226511</v>
      </c>
      <c r="K105" s="148">
        <f>J105*Input!P105/100</f>
        <v>11.768230478641302</v>
      </c>
      <c r="L105" s="153">
        <f t="shared" si="364"/>
        <v>10.671800685256004</v>
      </c>
      <c r="M105" s="154">
        <f>L105*Input!P105/100</f>
        <v>0.16274607329755916</v>
      </c>
      <c r="N105" s="148">
        <v>0</v>
      </c>
      <c r="O105" s="152">
        <f>(((G105*$D$4*0.000000001*Input!G105*(238/236))-(N105*0.000000001))/Input!F105)*1000000</f>
        <v>13.712635517763847</v>
      </c>
      <c r="P105" s="148">
        <f>O105*Input!N105/100</f>
        <v>2.4896906188197295E-3</v>
      </c>
      <c r="Q105" s="155">
        <f t="shared" si="365"/>
        <v>10.23098611307061</v>
      </c>
      <c r="R105" s="156">
        <f>Q105*Input!N105/100</f>
        <v>1.8575561287244517E-3</v>
      </c>
      <c r="S105" s="154">
        <f>Input!S105*$G$6/0.000000000155125</f>
        <v>1.0000543589701425</v>
      </c>
      <c r="T105" s="148">
        <f>S105*Input!T105/100</f>
        <v>2.0723843786786796E-3</v>
      </c>
      <c r="U105" s="154">
        <f>S105</f>
        <v>1.0000543589701425</v>
      </c>
      <c r="V105" s="148">
        <f>U105*Input!T105/100</f>
        <v>2.0723843786786796E-3</v>
      </c>
      <c r="W105" s="157">
        <v>0</v>
      </c>
      <c r="X105" s="152">
        <f>((($L$4*0.000000001*Input!G105/Input!W105*(232/229))-(W105*0.000000001))/Input!F105)*1000000000</f>
        <v>0.85755205722622196</v>
      </c>
      <c r="Y105" s="152">
        <f>X105*Input!X105/100</f>
        <v>4.2060284525643355E-3</v>
      </c>
      <c r="Z105" s="152">
        <f t="shared" si="366"/>
        <v>2.0938967529325365E-4</v>
      </c>
      <c r="AA105" s="152">
        <f>Z105*Input!X105/100</f>
        <v>1.0269918012969146E-6</v>
      </c>
      <c r="AB105" s="153">
        <v>0</v>
      </c>
      <c r="AC105" s="153">
        <v>0.9</v>
      </c>
      <c r="AD105" s="152">
        <f>(((Input!G105*$L$4*0.000000001*Input!U105*(230/229))-((AB105*0.000000000000001)+(Input!G105*AC105*0.000000000000001)))/Input!F105)*1000000000000</f>
        <v>224.0082713756334</v>
      </c>
      <c r="AE105" s="152">
        <f>AD105*Input!V105/100</f>
        <v>0.69965200963341401</v>
      </c>
      <c r="AF105" s="152">
        <f t="shared" si="367"/>
        <v>10.212206386909541</v>
      </c>
      <c r="AG105" s="152">
        <f>AF105*Input!V105/100</f>
        <v>3.1896102217632873E-2</v>
      </c>
      <c r="AH105" s="148">
        <f t="shared" si="368"/>
        <v>48771.298645012845</v>
      </c>
      <c r="AI105" s="157">
        <f t="shared" si="369"/>
        <v>283.59240749560348</v>
      </c>
      <c r="AJ105" s="154">
        <f t="shared" si="370"/>
        <v>5.4358970142498464E-2</v>
      </c>
      <c r="AK105" s="157">
        <f t="shared" si="371"/>
        <v>2.0723843786786795</v>
      </c>
      <c r="AL105" s="157">
        <f t="shared" si="372"/>
        <v>0.99816442658082805</v>
      </c>
      <c r="AM105" s="157">
        <f t="shared" si="373"/>
        <v>3.1228610748579265E-3</v>
      </c>
      <c r="AN105" s="148">
        <f>AF105/Q105</f>
        <v>0.99816442658082805</v>
      </c>
      <c r="AO105" s="152">
        <f t="shared" si="374"/>
        <v>3.1228610748579265E-3</v>
      </c>
      <c r="AP105" s="148">
        <f t="shared" si="375"/>
        <v>683.46770000000004</v>
      </c>
      <c r="AQ105" s="148" t="e">
        <f t="shared" si="376"/>
        <v>#VALUE!</v>
      </c>
      <c r="AR105" s="148" t="e">
        <f t="shared" si="377"/>
        <v>#VALUE!</v>
      </c>
      <c r="AS105" s="156">
        <f t="shared" si="378"/>
        <v>2.046622612709322E-5</v>
      </c>
      <c r="AT105" s="156">
        <f t="shared" si="379"/>
        <v>1.0044928302904793E-7</v>
      </c>
      <c r="AU105" s="148">
        <v>0.75</v>
      </c>
      <c r="AV105" s="148">
        <f t="shared" si="380"/>
        <v>0.375</v>
      </c>
      <c r="AW105" s="148">
        <f t="shared" si="381"/>
        <v>683.46609999999998</v>
      </c>
      <c r="AX105" s="158">
        <f t="shared" si="382"/>
        <v>311.51926821979998</v>
      </c>
      <c r="AY105" s="158">
        <f t="shared" si="383"/>
        <v>245.41439031683765</v>
      </c>
      <c r="AZ105" s="148" t="str">
        <f>Input!B105</f>
        <v>Hu1-13</v>
      </c>
      <c r="BA105" s="159">
        <f>Input!E105</f>
        <v>0</v>
      </c>
      <c r="BB105" s="148">
        <f t="shared" si="384"/>
        <v>0.37513647098719966</v>
      </c>
      <c r="BC105" s="154">
        <f t="shared" si="385"/>
        <v>14.304090325919027</v>
      </c>
      <c r="BD105" s="148">
        <f t="shared" si="386"/>
        <v>683408.1</v>
      </c>
      <c r="BE105" s="160">
        <f t="shared" si="387"/>
        <v>122707.19515841882</v>
      </c>
      <c r="BF105" s="161">
        <f t="shared" si="388"/>
        <v>35.907324491564054</v>
      </c>
      <c r="BG105" s="162"/>
      <c r="BH105" s="162"/>
      <c r="BI105" s="162"/>
      <c r="BJ105" s="162"/>
      <c r="BK105" s="162"/>
      <c r="BL105" s="162"/>
      <c r="BM105" s="166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2"/>
      <c r="DC105" s="162"/>
      <c r="DD105" s="162"/>
      <c r="DE105" s="162"/>
    </row>
    <row r="106" spans="1:109" ht="15" customHeight="1" x14ac:dyDescent="0.2">
      <c r="A106" s="9">
        <f>Input!A106</f>
        <v>10672</v>
      </c>
      <c r="B106" s="9" t="str">
        <f>Input!B106</f>
        <v>M5-14-44B-19.0</v>
      </c>
      <c r="C106" s="9">
        <f>Input!O106</f>
        <v>0.91156511827486963</v>
      </c>
      <c r="D106" s="9">
        <f>C106*Input!P106/100</f>
        <v>3.3495204347578516E-3</v>
      </c>
      <c r="E106" s="11">
        <f>Input!M106</f>
        <v>0.53401951631712841</v>
      </c>
      <c r="F106" s="12">
        <f>E106*Input!N106/100</f>
        <v>4.3575085941862692E-5</v>
      </c>
      <c r="G106" s="13">
        <f t="shared" si="363"/>
        <v>73.630610909805668</v>
      </c>
      <c r="H106" s="12">
        <f>G106*Input!L106/100</f>
        <v>8.8685578335964514E-3</v>
      </c>
      <c r="I106" s="9">
        <v>0.3</v>
      </c>
      <c r="J106" s="21">
        <f>(((C106*$G$4*0.000000001*Input!G106*(234/233))-(I106*0.000000000000001))/Input!F106)*1000000000000</f>
        <v>17.365341832927456</v>
      </c>
      <c r="K106" s="9">
        <f>J106*Input!P106/100</f>
        <v>6.3808461030215591E-2</v>
      </c>
      <c r="L106" s="14">
        <f t="shared" si="364"/>
        <v>0.24015005483688265</v>
      </c>
      <c r="M106" s="22">
        <f>L106*Input!P106/100</f>
        <v>8.8242463424517009E-4</v>
      </c>
      <c r="N106" s="9">
        <v>5.0000000000000001E-3</v>
      </c>
      <c r="O106" s="21">
        <f>(((G106*$D$4*0.000000001*Input!G106*(238/236))-(N106*0.000000001))/Input!F106)*1000000</f>
        <v>0.14128405639684716</v>
      </c>
      <c r="P106" s="9">
        <f>O106*Input!N106/100</f>
        <v>1.1528539148092787E-5</v>
      </c>
      <c r="Q106" s="23">
        <f t="shared" si="365"/>
        <v>0.10541191860032356</v>
      </c>
      <c r="R106" s="24">
        <f>Q106*Input!N106/100</f>
        <v>8.6014336029958389E-6</v>
      </c>
      <c r="S106" s="65">
        <f>Input!S106*$G$6/0.000000000155125</f>
        <v>2.2566503820272157</v>
      </c>
      <c r="T106" s="9">
        <f>S106*Input!T106/100</f>
        <v>3.4635711128023212E-3</v>
      </c>
      <c r="U106" s="9">
        <f>S106*1/((U105+U107)/2)</f>
        <v>2.2537776020626668</v>
      </c>
      <c r="V106" s="9">
        <f>U106*Input!T106/100</f>
        <v>3.4591618885033803E-3</v>
      </c>
      <c r="W106" s="3">
        <v>3.0000000000000001E-3</v>
      </c>
      <c r="X106" s="21">
        <f>((($L$4*0.000000001*Input!G106/Input!W106*(232/229))-(W106*0.000000001))/Input!F106)*1000000000</f>
        <v>0.13838567358210477</v>
      </c>
      <c r="Y106" s="21">
        <f>X106*Input!X106/100</f>
        <v>3.5215596439499652E-4</v>
      </c>
      <c r="Z106" s="21">
        <f t="shared" si="366"/>
        <v>3.3789821868447936E-5</v>
      </c>
      <c r="AA106" s="21">
        <f>Z106*Input!X106/100</f>
        <v>8.5986410289490945E-8</v>
      </c>
      <c r="AB106" s="14">
        <v>0.05</v>
      </c>
      <c r="AC106" s="14">
        <v>0.9</v>
      </c>
      <c r="AD106" s="21">
        <f>(((Input!G106*$L$4*0.000000001*Input!U106*(230/229))-((AB106*0.000000000000001)+(Input!G106*AC106*0.000000000000001)))/Input!F106)*1000000000000</f>
        <v>5.368939613918644</v>
      </c>
      <c r="AE106" s="21">
        <f>AD106*Input!V106/100</f>
        <v>1.4816907637713999E-2</v>
      </c>
      <c r="AF106" s="191">
        <f t="shared" si="367"/>
        <v>0.24476203079238459</v>
      </c>
      <c r="AG106" s="21">
        <f>AF106*Input!V106/100</f>
        <v>6.7548094489055036E-4</v>
      </c>
      <c r="AH106" s="9">
        <f t="shared" si="368"/>
        <v>7243.6614713538065</v>
      </c>
      <c r="AI106" s="3">
        <f t="shared" si="369"/>
        <v>27.192122924426172</v>
      </c>
      <c r="AJ106" s="22">
        <f t="shared" si="370"/>
        <v>1253.7776020626668</v>
      </c>
      <c r="AK106" s="3">
        <f t="shared" si="371"/>
        <v>3.4591618885033801</v>
      </c>
      <c r="AL106" s="3">
        <f t="shared" si="372"/>
        <v>2.3219578397051706</v>
      </c>
      <c r="AM106" s="3">
        <f t="shared" si="373"/>
        <v>6.4108134179484098E-3</v>
      </c>
      <c r="AN106" s="9">
        <f>AL106*1/((AN105+AN107)/2)</f>
        <v>2.3212222914244172</v>
      </c>
      <c r="AO106" s="21">
        <f t="shared" si="374"/>
        <v>6.4087826046807569E-3</v>
      </c>
      <c r="AP106" s="58">
        <f t="shared" si="375"/>
        <v>244.49629999999999</v>
      </c>
      <c r="AQ106" s="58">
        <f t="shared" si="376"/>
        <v>2.4207000000000001</v>
      </c>
      <c r="AR106" s="58">
        <f t="shared" si="377"/>
        <v>0.9900763324434767</v>
      </c>
      <c r="AS106" s="67">
        <f t="shared" si="378"/>
        <v>3.2055029751013579E-4</v>
      </c>
      <c r="AT106" s="67">
        <f t="shared" si="379"/>
        <v>8.1613735300554466E-7</v>
      </c>
      <c r="AU106" s="58">
        <v>0.75</v>
      </c>
      <c r="AV106" s="58">
        <f t="shared" si="380"/>
        <v>0.375</v>
      </c>
      <c r="AW106" s="58">
        <f t="shared" si="381"/>
        <v>244.4888</v>
      </c>
      <c r="AX106" s="57">
        <f t="shared" si="382"/>
        <v>2.2699238895999998</v>
      </c>
      <c r="AY106" s="47">
        <f t="shared" si="383"/>
        <v>2.2018766201589113</v>
      </c>
      <c r="AZ106" s="9" t="str">
        <f>Input!B106</f>
        <v>M5-14-44B-19.0</v>
      </c>
      <c r="BA106" s="48">
        <f>Input!E106</f>
        <v>19</v>
      </c>
      <c r="BB106" s="58">
        <f t="shared" si="384"/>
        <v>2502.1735423620789</v>
      </c>
      <c r="BC106" s="22">
        <f t="shared" si="385"/>
        <v>17.033132380289917</v>
      </c>
      <c r="BD106" s="9">
        <f t="shared" si="386"/>
        <v>244430.8</v>
      </c>
      <c r="BE106" s="49">
        <f t="shared" si="387"/>
        <v>1100.9383100794557</v>
      </c>
      <c r="BF106" s="89">
        <f t="shared" si="388"/>
        <v>0.90060428950484095</v>
      </c>
      <c r="BG106" s="85"/>
      <c r="BH106" s="85"/>
      <c r="BI106" s="85"/>
      <c r="BJ106" s="85"/>
      <c r="BK106" s="85"/>
      <c r="BL106" s="85"/>
      <c r="BM106" s="90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85"/>
      <c r="CG106" s="85"/>
      <c r="CH106" s="85"/>
      <c r="CI106" s="85"/>
      <c r="CJ106" s="85"/>
      <c r="CK106" s="85"/>
      <c r="CL106" s="85"/>
      <c r="CM106" s="85"/>
      <c r="CN106" s="85"/>
      <c r="CO106" s="85"/>
      <c r="CP106" s="85"/>
      <c r="CQ106" s="85"/>
      <c r="CR106" s="85"/>
      <c r="CS106" s="85"/>
      <c r="CT106" s="85"/>
      <c r="CU106" s="85"/>
      <c r="CV106" s="85"/>
      <c r="CW106" s="85"/>
      <c r="CX106" s="85"/>
      <c r="CY106" s="85"/>
      <c r="CZ106" s="85"/>
      <c r="DA106" s="85"/>
      <c r="DB106" s="85"/>
      <c r="DC106" s="85"/>
      <c r="DD106" s="85"/>
      <c r="DE106" s="85"/>
    </row>
    <row r="107" spans="1:109" s="165" customFormat="1" ht="15" customHeight="1" x14ac:dyDescent="0.2">
      <c r="A107" s="148">
        <f>Input!A107</f>
        <v>10368</v>
      </c>
      <c r="B107" s="148" t="str">
        <f>Input!B107</f>
        <v>Hu1-13</v>
      </c>
      <c r="C107" s="148">
        <f>Input!O107</f>
        <v>2.3372160659558001</v>
      </c>
      <c r="D107" s="148">
        <f>C107*Input!P107/100</f>
        <v>2.6814381135401025E-2</v>
      </c>
      <c r="E107" s="149">
        <f>Input!M107</f>
        <v>3.0137350588860188</v>
      </c>
      <c r="F107" s="150">
        <f>E107*Input!N107/100</f>
        <v>6.6767382846956241E-4</v>
      </c>
      <c r="G107" s="151">
        <f t="shared" si="363"/>
        <v>415.53378991920425</v>
      </c>
      <c r="H107" s="150">
        <f>G107*Input!L107/100</f>
        <v>3.5281626468141952E-2</v>
      </c>
      <c r="I107" s="148">
        <v>0</v>
      </c>
      <c r="J107" s="152">
        <f>(((C107*$G$4*0.000000001*Input!G107*(234/233))-(I107*0.000000000000001))/Input!F107)*1000000000000</f>
        <v>765.62251938214922</v>
      </c>
      <c r="K107" s="148">
        <f>J107*Input!P107/100</f>
        <v>8.7838237720496437</v>
      </c>
      <c r="L107" s="153">
        <f t="shared" si="364"/>
        <v>10.588002918856422</v>
      </c>
      <c r="M107" s="154">
        <f>L107*Input!P107/100</f>
        <v>0.12147389788408366</v>
      </c>
      <c r="N107" s="148">
        <v>0</v>
      </c>
      <c r="O107" s="152">
        <f>(((G107*$D$4*0.000000001*Input!G107*(238/236))-(N107*0.000000001))/Input!F107)*1000000</f>
        <v>13.711950480377283</v>
      </c>
      <c r="P107" s="148">
        <f>O107*Input!N107/100</f>
        <v>3.0377953914776444E-3</v>
      </c>
      <c r="Q107" s="155">
        <f t="shared" si="365"/>
        <v>10.230475007238343</v>
      </c>
      <c r="R107" s="156">
        <f>Q107*Input!N107/100</f>
        <v>2.2664966500638029E-3</v>
      </c>
      <c r="S107" s="154">
        <f>Input!S107*$G$6/0.000000000155125</f>
        <v>1.0024949431099914</v>
      </c>
      <c r="T107" s="148">
        <f>S107*Input!T107/100</f>
        <v>2.3013686879354025E-3</v>
      </c>
      <c r="U107" s="154">
        <f>S107</f>
        <v>1.0024949431099914</v>
      </c>
      <c r="V107" s="148">
        <f>U107*Input!T107/100</f>
        <v>2.3013686879354025E-3</v>
      </c>
      <c r="W107" s="157">
        <v>0</v>
      </c>
      <c r="X107" s="152">
        <f>((($L$4*0.000000001*Input!G107/Input!W107*(232/229))-(W107*0.000000001))/Input!F107)*1000000000</f>
        <v>0.85033037738460904</v>
      </c>
      <c r="Y107" s="152">
        <f>X107*Input!X107/100</f>
        <v>6.2596451539527424E-3</v>
      </c>
      <c r="Z107" s="152">
        <f t="shared" si="366"/>
        <v>2.0762634770938866E-4</v>
      </c>
      <c r="AA107" s="152">
        <f>Z107*Input!X107/100</f>
        <v>1.528426239774491E-6</v>
      </c>
      <c r="AB107" s="153">
        <v>0</v>
      </c>
      <c r="AC107" s="153">
        <v>0.9</v>
      </c>
      <c r="AD107" s="152">
        <f>(((Input!G107*$L$4*0.000000001*Input!U107*(230/229))-((AB107*0.000000000000001)+(Input!G107*AC107*0.000000000000001)))/Input!F107)*1000000000000</f>
        <v>224.96314038652005</v>
      </c>
      <c r="AE107" s="152">
        <f>AD107*Input!V107/100</f>
        <v>0.61546956832333177</v>
      </c>
      <c r="AF107" s="152">
        <f t="shared" si="367"/>
        <v>10.255737455435519</v>
      </c>
      <c r="AG107" s="152">
        <f>AF107*Input!V107/100</f>
        <v>2.8058348997481136E-2</v>
      </c>
      <c r="AH107" s="148">
        <f t="shared" si="368"/>
        <v>49395.163805464195</v>
      </c>
      <c r="AI107" s="157">
        <f t="shared" si="369"/>
        <v>387.91902032335787</v>
      </c>
      <c r="AJ107" s="154">
        <f t="shared" si="370"/>
        <v>2.4949431099914321</v>
      </c>
      <c r="AK107" s="157">
        <f t="shared" si="371"/>
        <v>2.3013686879354025</v>
      </c>
      <c r="AL107" s="157">
        <f t="shared" si="372"/>
        <v>1.00246933286864</v>
      </c>
      <c r="AM107" s="157">
        <f t="shared" si="373"/>
        <v>2.7516017406842563E-3</v>
      </c>
      <c r="AN107" s="148">
        <f>AF107/Q107</f>
        <v>1.00246933286864</v>
      </c>
      <c r="AO107" s="152">
        <f t="shared" si="374"/>
        <v>2.7516017406842563E-3</v>
      </c>
      <c r="AP107" s="148">
        <f t="shared" si="375"/>
        <v>743.23850000000004</v>
      </c>
      <c r="AQ107" s="148" t="e">
        <f t="shared" si="376"/>
        <v>#VALUE!</v>
      </c>
      <c r="AR107" s="148" t="e">
        <f t="shared" si="377"/>
        <v>#VALUE!</v>
      </c>
      <c r="AS107" s="156">
        <f t="shared" si="378"/>
        <v>2.0294888317745489E-5</v>
      </c>
      <c r="AT107" s="156">
        <f t="shared" si="379"/>
        <v>1.4946698428437405E-7</v>
      </c>
      <c r="AU107" s="148">
        <v>0.75</v>
      </c>
      <c r="AV107" s="148">
        <f t="shared" si="380"/>
        <v>0.375</v>
      </c>
      <c r="AW107" s="148">
        <f t="shared" si="381"/>
        <v>743.23689999999999</v>
      </c>
      <c r="AX107" s="158">
        <f t="shared" si="382"/>
        <v>337.66709884559998</v>
      </c>
      <c r="AY107" s="158">
        <f t="shared" si="383"/>
        <v>415.36779745901151</v>
      </c>
      <c r="AZ107" s="148" t="str">
        <f>Input!B107</f>
        <v>Hu1-13</v>
      </c>
      <c r="BA107" s="159">
        <f>Input!E107</f>
        <v>0</v>
      </c>
      <c r="BB107" s="148">
        <f t="shared" si="384"/>
        <v>20.386570552202617</v>
      </c>
      <c r="BC107" s="154">
        <f t="shared" si="385"/>
        <v>30.436912853154492</v>
      </c>
      <c r="BD107" s="148">
        <f t="shared" si="386"/>
        <v>743178.9</v>
      </c>
      <c r="BE107" s="160">
        <f t="shared" si="387"/>
        <v>207683.89872950574</v>
      </c>
      <c r="BF107" s="161">
        <f t="shared" si="388"/>
        <v>55.886326077057191</v>
      </c>
      <c r="BG107" s="162"/>
      <c r="BH107" s="162"/>
      <c r="BI107" s="162"/>
      <c r="BJ107" s="162"/>
      <c r="BK107" s="162"/>
      <c r="BL107" s="162"/>
      <c r="BM107" s="166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2"/>
      <c r="DC107" s="162"/>
      <c r="DD107" s="162"/>
      <c r="DE107" s="162"/>
    </row>
    <row r="108" spans="1:109" ht="15" customHeight="1" x14ac:dyDescent="0.2">
      <c r="A108" s="9">
        <f>Input!A108</f>
        <v>10673</v>
      </c>
      <c r="B108" s="9" t="str">
        <f>Input!B108</f>
        <v>M5-14-44B-61.0</v>
      </c>
      <c r="C108" s="9">
        <f>Input!O108</f>
        <v>1.3621795348785</v>
      </c>
      <c r="D108" s="9">
        <f>C108*Input!P108/100</f>
        <v>2.9748337174144955E-3</v>
      </c>
      <c r="E108" s="11">
        <f>Input!M108</f>
        <v>0.7483523842080968</v>
      </c>
      <c r="F108" s="12">
        <f>E108*Input!N108/100</f>
        <v>5.0115264075296417E-5</v>
      </c>
      <c r="G108" s="13">
        <f t="shared" si="363"/>
        <v>103.18282673461238</v>
      </c>
      <c r="H108" s="12">
        <f>G108*Input!L108/100</f>
        <v>7.0476851027316875E-3</v>
      </c>
      <c r="I108" s="9">
        <v>0.3</v>
      </c>
      <c r="J108" s="21">
        <f>(((C108*$G$4*0.000000001*Input!G108*(234/233))-(I108*0.000000000000001))/Input!F108)*1000000000000</f>
        <v>28.373933349877781</v>
      </c>
      <c r="K108" s="9">
        <f>J108*Input!P108/100</f>
        <v>6.1965204632454578E-2</v>
      </c>
      <c r="L108" s="14">
        <f t="shared" si="364"/>
        <v>0.39239087346905943</v>
      </c>
      <c r="M108" s="22">
        <f>L108*Input!P108/100</f>
        <v>8.5693373811081416E-4</v>
      </c>
      <c r="N108" s="9">
        <v>5.0000000000000001E-3</v>
      </c>
      <c r="O108" s="21">
        <f>(((G108*$D$4*0.000000001*Input!G108*(238/236))-(N108*0.000000001))/Input!F108)*1000000</f>
        <v>0.21649142057836682</v>
      </c>
      <c r="P108" s="9">
        <f>O108*Input!N108/100</f>
        <v>1.4497882202649537E-5</v>
      </c>
      <c r="Q108" s="23">
        <f t="shared" si="365"/>
        <v>0.16152407133310814</v>
      </c>
      <c r="R108" s="24">
        <f>Q108*Input!N108/100</f>
        <v>1.0816858020625718E-5</v>
      </c>
      <c r="S108" s="65">
        <f>Input!S108*$G$6/0.000000000155125</f>
        <v>2.4010503641397669</v>
      </c>
      <c r="T108" s="9">
        <f>S108*Input!T108/100</f>
        <v>1.7114740967275727E-3</v>
      </c>
      <c r="U108" s="9">
        <f>S108*1/((U107+U109)/2)</f>
        <v>2.3999919929423017</v>
      </c>
      <c r="V108" s="9">
        <f>U108*Input!T108/100</f>
        <v>1.7107196873589739E-3</v>
      </c>
      <c r="W108" s="3">
        <v>3.0000000000000001E-3</v>
      </c>
      <c r="X108" s="21">
        <f>((($L$4*0.000000001*Input!G108/Input!W108*(232/229))-(W108*0.000000001))/Input!F108)*1000000000</f>
        <v>0.12056812037803365</v>
      </c>
      <c r="Y108" s="21">
        <f>X108*Input!X108/100</f>
        <v>2.0765126234363707E-4</v>
      </c>
      <c r="Z108" s="21">
        <f t="shared" si="366"/>
        <v>2.9439285188507891E-5</v>
      </c>
      <c r="AA108" s="21">
        <f>Z108*Input!X108/100</f>
        <v>5.0702496752215688E-8</v>
      </c>
      <c r="AB108" s="14">
        <v>0.05</v>
      </c>
      <c r="AC108" s="14">
        <v>0.9</v>
      </c>
      <c r="AD108" s="21">
        <f>(((Input!G108*$L$4*0.000000001*Input!U108*(230/229))-((AB108*0.000000000000001)+(Input!G108*AC108*0.000000000000001)))/Input!F108)*1000000000000</f>
        <v>8.8418151742744016</v>
      </c>
      <c r="AE108" s="21">
        <f>AD108*Input!V108/100</f>
        <v>1.3084111162661552E-2</v>
      </c>
      <c r="AF108" s="191">
        <f t="shared" si="367"/>
        <v>0.40308530055654246</v>
      </c>
      <c r="AG108" s="21">
        <f>AF108*Input!V108/100</f>
        <v>5.9648531173345318E-4</v>
      </c>
      <c r="AH108" s="9">
        <f t="shared" si="368"/>
        <v>13692.088580802005</v>
      </c>
      <c r="AI108" s="3">
        <f t="shared" si="369"/>
        <v>31.090483149817512</v>
      </c>
      <c r="AJ108" s="22">
        <f t="shared" si="370"/>
        <v>1399.9919929423017</v>
      </c>
      <c r="AK108" s="3">
        <f t="shared" si="371"/>
        <v>1.7107196873589738</v>
      </c>
      <c r="AL108" s="3">
        <f t="shared" si="372"/>
        <v>2.4955122616075407</v>
      </c>
      <c r="AM108" s="3">
        <f t="shared" si="373"/>
        <v>3.6966365719773653E-3</v>
      </c>
      <c r="AN108" s="9">
        <f>AL108*1/((AN107+AN109)/2)</f>
        <v>2.4927225590155153</v>
      </c>
      <c r="AO108" s="21">
        <f t="shared" si="374"/>
        <v>3.6925041472302403E-3</v>
      </c>
      <c r="AP108" s="58">
        <f t="shared" si="375"/>
        <v>245.85130000000001</v>
      </c>
      <c r="AQ108" s="58">
        <f t="shared" si="376"/>
        <v>0.97919999999999996</v>
      </c>
      <c r="AR108" s="58">
        <f t="shared" si="377"/>
        <v>0.39828953517837812</v>
      </c>
      <c r="AS108" s="67">
        <f t="shared" si="378"/>
        <v>1.8225943009940476E-4</v>
      </c>
      <c r="AT108" s="67">
        <f t="shared" si="379"/>
        <v>3.1413776569052691E-7</v>
      </c>
      <c r="AU108" s="58">
        <v>0.75</v>
      </c>
      <c r="AV108" s="58">
        <f t="shared" si="380"/>
        <v>0.375</v>
      </c>
      <c r="AW108" s="58">
        <f t="shared" si="381"/>
        <v>245.84739999999999</v>
      </c>
      <c r="AX108" s="57">
        <f t="shared" si="382"/>
        <v>1.1517715046999999</v>
      </c>
      <c r="AY108" s="47">
        <f t="shared" si="383"/>
        <v>1.1391537528555358</v>
      </c>
      <c r="AZ108" s="9" t="str">
        <f>Input!B108</f>
        <v>M5-14-44B-61.0</v>
      </c>
      <c r="BA108" s="48">
        <f>Input!E108</f>
        <v>61</v>
      </c>
      <c r="BB108" s="58">
        <f t="shared" si="384"/>
        <v>2804.7236788208984</v>
      </c>
      <c r="BC108" s="22">
        <f t="shared" si="385"/>
        <v>9.6585668989564137</v>
      </c>
      <c r="BD108" s="9">
        <f t="shared" si="386"/>
        <v>245789.4</v>
      </c>
      <c r="BE108" s="49">
        <f t="shared" si="387"/>
        <v>569.57687642776784</v>
      </c>
      <c r="BF108" s="89">
        <f t="shared" si="388"/>
        <v>0.46335806392727191</v>
      </c>
      <c r="BG108" s="85"/>
      <c r="BH108" s="85"/>
      <c r="BI108" s="85"/>
      <c r="BJ108" s="85"/>
      <c r="BK108" s="85"/>
      <c r="BL108" s="85"/>
      <c r="BM108" s="90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85"/>
      <c r="CG108" s="85"/>
      <c r="CH108" s="85"/>
      <c r="CI108" s="85"/>
      <c r="CJ108" s="85"/>
      <c r="CK108" s="85"/>
      <c r="CL108" s="85"/>
      <c r="CM108" s="85"/>
      <c r="CN108" s="85"/>
      <c r="CO108" s="85"/>
      <c r="CP108" s="85"/>
      <c r="CQ108" s="85"/>
      <c r="CR108" s="85"/>
      <c r="CS108" s="85"/>
      <c r="CT108" s="85"/>
      <c r="CU108" s="85"/>
      <c r="CV108" s="85"/>
      <c r="CW108" s="85"/>
      <c r="CX108" s="85"/>
      <c r="CY108" s="85"/>
      <c r="CZ108" s="85"/>
      <c r="DA108" s="85"/>
      <c r="DB108" s="85"/>
      <c r="DC108" s="85"/>
      <c r="DD108" s="85"/>
      <c r="DE108" s="85"/>
    </row>
    <row r="109" spans="1:109" s="165" customFormat="1" ht="15" customHeight="1" x14ac:dyDescent="0.2">
      <c r="A109" s="148">
        <f>Input!A109</f>
        <v>10368</v>
      </c>
      <c r="B109" s="148" t="str">
        <f>Input!B109</f>
        <v>Hu1-13</v>
      </c>
      <c r="C109" s="148">
        <f>Input!O109</f>
        <v>2.3192386532831599</v>
      </c>
      <c r="D109" s="148">
        <f>C109*Input!P109/100</f>
        <v>2.7002643951061934E-2</v>
      </c>
      <c r="E109" s="149">
        <f>Input!M109</f>
        <v>3.013572308929664</v>
      </c>
      <c r="F109" s="150">
        <f>E109*Input!N109/100</f>
        <v>5.9339774922387409E-4</v>
      </c>
      <c r="G109" s="151">
        <f t="shared" si="363"/>
        <v>415.51134995522204</v>
      </c>
      <c r="H109" s="150">
        <f>G109*Input!L109/100</f>
        <v>3.0701381250618352E-2</v>
      </c>
      <c r="I109" s="148">
        <v>0</v>
      </c>
      <c r="J109" s="152">
        <f>(((C109*$G$4*0.000000001*Input!G109*(234/233))-(I109*0.000000000000001))/Input!F109)*1000000000000</f>
        <v>759.73349945674011</v>
      </c>
      <c r="K109" s="148">
        <f>J109*Input!P109/100</f>
        <v>8.8454946861477506</v>
      </c>
      <c r="L109" s="153">
        <f t="shared" si="364"/>
        <v>10.506562053964208</v>
      </c>
      <c r="M109" s="154">
        <f>L109*Input!P109/100</f>
        <v>0.12232676179802157</v>
      </c>
      <c r="N109" s="148">
        <v>0</v>
      </c>
      <c r="O109" s="152">
        <f>(((G109*$D$4*0.000000001*Input!G109*(238/236))-(N109*0.000000001))/Input!F109)*1000000</f>
        <v>13.711209997455384</v>
      </c>
      <c r="P109" s="148">
        <f>O109*Input!N109/100</f>
        <v>2.6998526391807916E-3</v>
      </c>
      <c r="Q109" s="155">
        <f t="shared" si="365"/>
        <v>10.229922533537637</v>
      </c>
      <c r="R109" s="156">
        <f>Q109*Input!N109/100</f>
        <v>2.0143578397466312E-3</v>
      </c>
      <c r="S109" s="154">
        <f>Input!S109*$G$6/0.000000000155125</f>
        <v>0.99838703583041943</v>
      </c>
      <c r="T109" s="148">
        <f>S109*Input!T109/100</f>
        <v>2.3821250194297336E-3</v>
      </c>
      <c r="U109" s="154">
        <f>S109</f>
        <v>0.99838703583041943</v>
      </c>
      <c r="V109" s="148">
        <f>U109*Input!T109/100</f>
        <v>2.3821250194297336E-3</v>
      </c>
      <c r="W109" s="157">
        <v>0</v>
      </c>
      <c r="X109" s="152">
        <f>((($L$4*0.000000001*Input!G109/Input!W109*(232/229))-(W109*0.000000001))/Input!F109)*1000000000</f>
        <v>0.84356248863117789</v>
      </c>
      <c r="Y109" s="152">
        <f>X109*Input!X109/100</f>
        <v>6.2558963904724403E-3</v>
      </c>
      <c r="Z109" s="152">
        <f t="shared" si="366"/>
        <v>2.0597382292496271E-4</v>
      </c>
      <c r="AA109" s="152">
        <f>Z109*Input!X109/100</f>
        <v>1.5275108989957278E-6</v>
      </c>
      <c r="AB109" s="153">
        <v>0</v>
      </c>
      <c r="AC109" s="153">
        <v>0.9</v>
      </c>
      <c r="AD109" s="152">
        <f>(((Input!G109*$L$4*0.000000001*Input!U109*(230/229))-((AB109*0.000000000000001)+(Input!G109*AC109*0.000000000000001)))/Input!F109)*1000000000000</f>
        <v>224.34503309473328</v>
      </c>
      <c r="AE109" s="152">
        <f>AD109*Input!V109/100</f>
        <v>0.67854449132771866</v>
      </c>
      <c r="AF109" s="152">
        <f t="shared" si="367"/>
        <v>10.22755885651943</v>
      </c>
      <c r="AG109" s="152">
        <f>AF109*Input!V109/100</f>
        <v>3.0933841619265157E-2</v>
      </c>
      <c r="AH109" s="148">
        <f t="shared" si="368"/>
        <v>49654.653738428598</v>
      </c>
      <c r="AI109" s="157">
        <f t="shared" si="369"/>
        <v>397.68900177170758</v>
      </c>
      <c r="AJ109" s="154">
        <f t="shared" si="370"/>
        <v>-1.6129641695805663</v>
      </c>
      <c r="AK109" s="157">
        <f t="shared" si="371"/>
        <v>2.3821250194297336</v>
      </c>
      <c r="AL109" s="157">
        <f t="shared" si="372"/>
        <v>0.99976894477837364</v>
      </c>
      <c r="AM109" s="157">
        <f t="shared" si="373"/>
        <v>3.0302602617538247E-3</v>
      </c>
      <c r="AN109" s="148">
        <f>AF109/Q109</f>
        <v>0.99976894477837364</v>
      </c>
      <c r="AO109" s="152">
        <f t="shared" si="374"/>
        <v>3.0302602617538247E-3</v>
      </c>
      <c r="AP109" s="148" t="str">
        <f t="shared" si="375"/>
        <v>Out of range</v>
      </c>
      <c r="AQ109" s="148" t="e">
        <f t="shared" si="376"/>
        <v>#VALUE!</v>
      </c>
      <c r="AR109" s="148" t="e">
        <f t="shared" si="377"/>
        <v>#VALUE!</v>
      </c>
      <c r="AS109" s="156">
        <f t="shared" si="378"/>
        <v>2.0134446008725968E-5</v>
      </c>
      <c r="AT109" s="156">
        <f t="shared" si="379"/>
        <v>1.4937055880372244E-7</v>
      </c>
      <c r="AU109" s="148">
        <v>0.75</v>
      </c>
      <c r="AV109" s="148">
        <f t="shared" si="380"/>
        <v>0.375</v>
      </c>
      <c r="AW109" s="148" t="str">
        <f t="shared" si="381"/>
        <v>Out of range</v>
      </c>
      <c r="AX109" s="158">
        <f t="shared" si="382"/>
        <v>332.6001089152</v>
      </c>
      <c r="AY109" s="158" t="e">
        <f t="shared" si="383"/>
        <v>#VALUE!</v>
      </c>
      <c r="AZ109" s="148" t="str">
        <f>Input!B109</f>
        <v>Hu1-13</v>
      </c>
      <c r="BA109" s="159">
        <f>Input!E109</f>
        <v>0</v>
      </c>
      <c r="BB109" s="148" t="e">
        <f t="shared" si="384"/>
        <v>#VALUE!</v>
      </c>
      <c r="BC109" s="154" t="e">
        <f t="shared" si="385"/>
        <v>#VALUE!</v>
      </c>
      <c r="BD109" s="148" t="e">
        <f t="shared" si="386"/>
        <v>#VALUE!</v>
      </c>
      <c r="BE109" s="160" t="e">
        <f t="shared" si="387"/>
        <v>#VALUE!</v>
      </c>
      <c r="BF109" s="161" t="e">
        <f t="shared" si="388"/>
        <v>#VALUE!</v>
      </c>
      <c r="BG109" s="162"/>
      <c r="BH109" s="162"/>
      <c r="BI109" s="162"/>
      <c r="BJ109" s="162"/>
      <c r="BK109" s="162"/>
      <c r="BL109" s="162"/>
      <c r="BM109" s="166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2"/>
      <c r="DC109" s="162"/>
      <c r="DD109" s="162"/>
      <c r="DE109" s="162"/>
    </row>
    <row r="110" spans="1:109" ht="15" customHeight="1" x14ac:dyDescent="0.2">
      <c r="A110" s="9">
        <f>Input!A110</f>
        <v>10674</v>
      </c>
      <c r="B110" s="9" t="str">
        <f>Input!B110</f>
        <v>M5-14-44B-175.0</v>
      </c>
      <c r="C110" s="9">
        <f>Input!O110</f>
        <v>1.8005558938573327</v>
      </c>
      <c r="D110" s="9">
        <f>C110*Input!P110/100</f>
        <v>5.5562440027893886E-3</v>
      </c>
      <c r="E110" s="11">
        <f>Input!M110</f>
        <v>1.0445071062789193</v>
      </c>
      <c r="F110" s="12">
        <f>E110*Input!N110/100</f>
        <v>6.6424476754735164E-5</v>
      </c>
      <c r="G110" s="13">
        <f t="shared" si="363"/>
        <v>144.01663981373738</v>
      </c>
      <c r="H110" s="12">
        <f>G110*Input!L110/100</f>
        <v>8.0490592895283777E-3</v>
      </c>
      <c r="I110" s="9">
        <v>0.3</v>
      </c>
      <c r="J110" s="21">
        <f>(((C110*$G$4*0.000000001*Input!G110*(234/233))-(I110*0.000000000000001))/Input!F110)*1000000000000</f>
        <v>32.080012449087953</v>
      </c>
      <c r="K110" s="9">
        <f>J110*Input!P110/100</f>
        <v>9.8994081432151895E-2</v>
      </c>
      <c r="L110" s="14">
        <f t="shared" si="364"/>
        <v>0.44364325349520656</v>
      </c>
      <c r="M110" s="22">
        <f>L110*Input!P110/100</f>
        <v>1.369016188289475E-3</v>
      </c>
      <c r="N110" s="9">
        <v>5.0000000000000001E-3</v>
      </c>
      <c r="O110" s="21">
        <f>(((G110*$D$4*0.000000001*Input!G110*(238/236))-(N110*0.000000001))/Input!F110)*1000000</f>
        <v>0.2584626219249207</v>
      </c>
      <c r="P110" s="9">
        <f>O110*Input!N110/100</f>
        <v>1.643669470395665E-5</v>
      </c>
      <c r="Q110" s="23">
        <f t="shared" si="365"/>
        <v>0.19283875023412714</v>
      </c>
      <c r="R110" s="24">
        <f>Q110*Input!N110/100</f>
        <v>1.2263404437689349E-5</v>
      </c>
      <c r="S110" s="65">
        <f>Input!S110*$G$6/0.000000000155125</f>
        <v>2.2746799446448471</v>
      </c>
      <c r="T110" s="9">
        <f>S110*Input!T110/100</f>
        <v>1.4666227258769526E-3</v>
      </c>
      <c r="U110" s="9">
        <f>S110*1/((U109+U111)/2)</f>
        <v>2.2761497552738184</v>
      </c>
      <c r="V110" s="9">
        <f>U110*Input!T110/100</f>
        <v>1.4675704010328617E-3</v>
      </c>
      <c r="W110" s="3">
        <v>3.0000000000000001E-3</v>
      </c>
      <c r="X110" s="21">
        <f>((($L$4*0.000000001*Input!G110/Input!W110*(232/229))-(W110*0.000000001))/Input!F110)*1000000000</f>
        <v>3.3910486000483214E-2</v>
      </c>
      <c r="Y110" s="21">
        <f>X110*Input!X110/100</f>
        <v>1.0868749447045084E-4</v>
      </c>
      <c r="Z110" s="21">
        <f t="shared" si="366"/>
        <v>8.2799704027816169E-6</v>
      </c>
      <c r="AA110" s="21">
        <f>Z110*Input!X110/100</f>
        <v>2.6538376281454649E-8</v>
      </c>
      <c r="AB110" s="14">
        <v>0.05</v>
      </c>
      <c r="AC110" s="14">
        <v>0.9</v>
      </c>
      <c r="AD110" s="21">
        <f>(((Input!G110*$L$4*0.000000001*Input!U110*(230/229))-((AB110*0.000000000000001)+(Input!G110*AC110*0.000000000000001)))/Input!F110)*1000000000000</f>
        <v>10.029520238485469</v>
      </c>
      <c r="AE110" s="21">
        <f>AD110*Input!V110/100</f>
        <v>1.9389683870531541E-2</v>
      </c>
      <c r="AF110" s="191">
        <f t="shared" si="367"/>
        <v>0.45723102101595425</v>
      </c>
      <c r="AG110" s="21">
        <f>AF110*Input!V110/100</f>
        <v>8.8394706252055779E-4</v>
      </c>
      <c r="AH110" s="9">
        <f t="shared" si="368"/>
        <v>55221.335194912004</v>
      </c>
      <c r="AI110" s="3">
        <f t="shared" si="369"/>
        <v>206.69570534119879</v>
      </c>
      <c r="AJ110" s="22">
        <f t="shared" si="370"/>
        <v>1276.1497552738183</v>
      </c>
      <c r="AK110" s="3">
        <f t="shared" si="371"/>
        <v>1.4675704010328616</v>
      </c>
      <c r="AL110" s="3">
        <f t="shared" si="372"/>
        <v>2.3710536417645636</v>
      </c>
      <c r="AM110" s="3">
        <f t="shared" si="373"/>
        <v>4.5863457169771542E-3</v>
      </c>
      <c r="AN110" s="9">
        <f>AL110*1/((AN109+AN111)/2)</f>
        <v>2.3712306753848109</v>
      </c>
      <c r="AO110" s="21">
        <f t="shared" si="374"/>
        <v>4.5866881543525388E-3</v>
      </c>
      <c r="AP110" s="58">
        <f t="shared" si="375"/>
        <v>251.7687</v>
      </c>
      <c r="AQ110" s="58">
        <f t="shared" si="376"/>
        <v>1.3051999999999999</v>
      </c>
      <c r="AR110" s="58">
        <f t="shared" si="377"/>
        <v>0.51841233640242013</v>
      </c>
      <c r="AS110" s="67">
        <f t="shared" si="378"/>
        <v>4.2937274757945879E-5</v>
      </c>
      <c r="AT110" s="67">
        <f t="shared" si="379"/>
        <v>1.3764660648989873E-7</v>
      </c>
      <c r="AU110" s="58">
        <v>0.75</v>
      </c>
      <c r="AV110" s="58">
        <f t="shared" si="380"/>
        <v>0.375</v>
      </c>
      <c r="AW110" s="58">
        <f t="shared" si="381"/>
        <v>251.76779999999999</v>
      </c>
      <c r="AX110" s="57">
        <f t="shared" si="382"/>
        <v>1.4571120189</v>
      </c>
      <c r="AY110" s="47">
        <f t="shared" si="383"/>
        <v>1.4873616160459744</v>
      </c>
      <c r="AZ110" s="9" t="str">
        <f>Input!B110</f>
        <v>M5-14-44B-175.0</v>
      </c>
      <c r="BA110" s="48">
        <f>Input!E110</f>
        <v>175</v>
      </c>
      <c r="BB110" s="58">
        <f t="shared" si="384"/>
        <v>2599.759327101181</v>
      </c>
      <c r="BC110" s="22">
        <f t="shared" si="385"/>
        <v>11.330252170481359</v>
      </c>
      <c r="BD110" s="9">
        <f t="shared" si="386"/>
        <v>251709.8</v>
      </c>
      <c r="BE110" s="49">
        <f t="shared" si="387"/>
        <v>743.68080802298721</v>
      </c>
      <c r="BF110" s="89">
        <f t="shared" si="388"/>
        <v>0.59076721329970494</v>
      </c>
      <c r="BG110" s="85"/>
      <c r="BH110" s="85"/>
      <c r="BI110" s="85"/>
      <c r="BJ110" s="85"/>
      <c r="BK110" s="85"/>
      <c r="BL110" s="85"/>
      <c r="BM110" s="90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</row>
    <row r="111" spans="1:109" s="165" customFormat="1" ht="15" customHeight="1" x14ac:dyDescent="0.2">
      <c r="A111" s="148">
        <f>Input!A111</f>
        <v>10368</v>
      </c>
      <c r="B111" s="148" t="str">
        <f>Input!B111</f>
        <v>Hu1-13</v>
      </c>
      <c r="C111" s="148">
        <f>Input!O111</f>
        <v>2.3284376695093343</v>
      </c>
      <c r="D111" s="148">
        <f>C111*Input!P111/100</f>
        <v>4.113769030274253E-2</v>
      </c>
      <c r="E111" s="149">
        <f>Input!M111</f>
        <v>3.0143783477361046</v>
      </c>
      <c r="F111" s="150">
        <f>E111*Input!N111/100</f>
        <v>6.6604571317565794E-4</v>
      </c>
      <c r="G111" s="151">
        <f t="shared" si="363"/>
        <v>415.62248658585406</v>
      </c>
      <c r="H111" s="150">
        <f>G111*Input!L111/100</f>
        <v>4.4170025138150451E-2</v>
      </c>
      <c r="I111" s="148">
        <v>0</v>
      </c>
      <c r="J111" s="152">
        <f>(((C111*$G$4*0.000000001*Input!G111*(234/233))-(I111*0.000000000000001))/Input!F111)*1000000000000</f>
        <v>762.74690248845366</v>
      </c>
      <c r="K111" s="148">
        <f>J111*Input!P111/100</f>
        <v>13.475836722980992</v>
      </c>
      <c r="L111" s="153">
        <f t="shared" si="364"/>
        <v>10.548235227476949</v>
      </c>
      <c r="M111" s="154">
        <f>L111*Input!P111/100</f>
        <v>0.18636102641298816</v>
      </c>
      <c r="N111" s="148">
        <v>0</v>
      </c>
      <c r="O111" s="152">
        <f>(((G111*$D$4*0.000000001*Input!G111*(238/236))-(N111*0.000000001))/Input!F111)*1000000</f>
        <v>13.714877328519073</v>
      </c>
      <c r="P111" s="148">
        <f>O111*Input!N111/100</f>
        <v>3.0303877607967254E-3</v>
      </c>
      <c r="Q111" s="155">
        <f t="shared" si="365"/>
        <v>10.23265872623641</v>
      </c>
      <c r="R111" s="156">
        <f>Q111*Input!N111/100</f>
        <v>2.2609698228883072E-3</v>
      </c>
      <c r="S111" s="154">
        <f>Input!S111*$G$6/0.000000000155125</f>
        <v>1.0003214756587164</v>
      </c>
      <c r="T111" s="148">
        <f>S111*Input!T111/100</f>
        <v>2.0561439850952917E-3</v>
      </c>
      <c r="U111" s="154">
        <f>S111</f>
        <v>1.0003214756587164</v>
      </c>
      <c r="V111" s="148">
        <f>U111*Input!T111/100</f>
        <v>2.0561439850952917E-3</v>
      </c>
      <c r="W111" s="157">
        <v>0</v>
      </c>
      <c r="X111" s="152">
        <f>((($L$4*0.000000001*Input!G111/Input!W111*(232/229))-(W111*0.000000001))/Input!F111)*1000000000</f>
        <v>0.84392627559595923</v>
      </c>
      <c r="Y111" s="152">
        <f>X111*Input!X111/100</f>
        <v>5.8228803617116111E-3</v>
      </c>
      <c r="Z111" s="152">
        <f t="shared" si="366"/>
        <v>2.0606264929274947E-4</v>
      </c>
      <c r="AA111" s="152">
        <f>Z111*Input!X111/100</f>
        <v>1.4217807746318771E-6</v>
      </c>
      <c r="AB111" s="153">
        <v>0</v>
      </c>
      <c r="AC111" s="153">
        <v>0.9</v>
      </c>
      <c r="AD111" s="152">
        <f>(((Input!G111*$L$4*0.000000001*Input!U111*(230/229))-((AB111*0.000000000000001)+(Input!G111*AC111*0.000000000000001)))/Input!F111)*1000000000000</f>
        <v>224.47524699756468</v>
      </c>
      <c r="AE111" s="152">
        <f>AD111*Input!V111/100</f>
        <v>0.69222299704210344</v>
      </c>
      <c r="AF111" s="152">
        <f t="shared" si="367"/>
        <v>10.233495116113744</v>
      </c>
      <c r="AG111" s="152">
        <f>AF111*Input!V111/100</f>
        <v>3.1557424501102507E-2</v>
      </c>
      <c r="AH111" s="148">
        <f t="shared" si="368"/>
        <v>49662.057394861513</v>
      </c>
      <c r="AI111" s="157">
        <f t="shared" si="369"/>
        <v>375.32161845345013</v>
      </c>
      <c r="AJ111" s="154">
        <f t="shared" si="370"/>
        <v>0.32147565871643025</v>
      </c>
      <c r="AK111" s="157">
        <f t="shared" si="371"/>
        <v>2.0561439850952916</v>
      </c>
      <c r="AL111" s="157">
        <f t="shared" si="372"/>
        <v>1.0000817372981656</v>
      </c>
      <c r="AM111" s="157">
        <f t="shared" si="373"/>
        <v>3.0918972124742198E-3</v>
      </c>
      <c r="AN111" s="148">
        <f>AF111/Q111</f>
        <v>1.0000817372981656</v>
      </c>
      <c r="AO111" s="152">
        <f t="shared" si="374"/>
        <v>3.0918972124742198E-3</v>
      </c>
      <c r="AP111" s="148">
        <f t="shared" si="375"/>
        <v>859.61450000000002</v>
      </c>
      <c r="AQ111" s="148" t="e">
        <f t="shared" si="376"/>
        <v>#VALUE!</v>
      </c>
      <c r="AR111" s="148" t="e">
        <f t="shared" si="377"/>
        <v>#VALUE!</v>
      </c>
      <c r="AS111" s="156">
        <f t="shared" si="378"/>
        <v>2.0137742771036365E-5</v>
      </c>
      <c r="AT111" s="156">
        <f t="shared" si="379"/>
        <v>1.3901661934003463E-7</v>
      </c>
      <c r="AU111" s="148">
        <v>0.75</v>
      </c>
      <c r="AV111" s="148">
        <f t="shared" si="380"/>
        <v>0.375</v>
      </c>
      <c r="AW111" s="148">
        <f t="shared" si="381"/>
        <v>859.61279999999999</v>
      </c>
      <c r="AX111" s="158">
        <f t="shared" si="382"/>
        <v>340.43688567100003</v>
      </c>
      <c r="AY111" s="158">
        <f t="shared" si="383"/>
        <v>1221.7870210236756</v>
      </c>
      <c r="AZ111" s="148" t="str">
        <f>Input!B111</f>
        <v>Hu1-13</v>
      </c>
      <c r="BA111" s="159">
        <f>Input!E111</f>
        <v>0</v>
      </c>
      <c r="BB111" s="148">
        <f t="shared" si="384"/>
        <v>3.6498650957990231</v>
      </c>
      <c r="BC111" s="154">
        <f t="shared" si="385"/>
        <v>26.529372448222603</v>
      </c>
      <c r="BD111" s="148">
        <f t="shared" si="386"/>
        <v>859554.8</v>
      </c>
      <c r="BE111" s="160">
        <f t="shared" si="387"/>
        <v>610893.51051183778</v>
      </c>
      <c r="BF111" s="161">
        <f t="shared" si="388"/>
        <v>142.1322508254502</v>
      </c>
      <c r="BG111" s="162"/>
      <c r="BH111" s="162"/>
      <c r="BI111" s="162"/>
      <c r="BJ111" s="162"/>
      <c r="BK111" s="162"/>
      <c r="BL111" s="162"/>
      <c r="BM111" s="166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2"/>
      <c r="DC111" s="162"/>
      <c r="DD111" s="162"/>
      <c r="DE111" s="162"/>
    </row>
    <row r="112" spans="1:109" ht="15" customHeight="1" x14ac:dyDescent="0.2">
      <c r="A112" s="9">
        <f>Input!A112</f>
        <v>10675</v>
      </c>
      <c r="B112" s="9" t="str">
        <f>Input!B112</f>
        <v>M5-14-44B-258.0</v>
      </c>
      <c r="C112" s="9">
        <f>Input!O112</f>
        <v>1.7787188759074393</v>
      </c>
      <c r="D112" s="9">
        <f>C112*Input!P112/100</f>
        <v>4.0681699757854975E-3</v>
      </c>
      <c r="E112" s="11">
        <f>Input!M112</f>
        <v>1.0328327219899938</v>
      </c>
      <c r="F112" s="12">
        <f>E112*Input!N112/100</f>
        <v>5.0752345705396992E-5</v>
      </c>
      <c r="G112" s="13">
        <f t="shared" si="363"/>
        <v>142.40697570798034</v>
      </c>
      <c r="H112" s="12">
        <f>G112*Input!L112/100</f>
        <v>5.9530701796903403E-3</v>
      </c>
      <c r="I112" s="9">
        <v>0.3</v>
      </c>
      <c r="J112" s="21">
        <f>(((C112*$G$4*0.000000001*Input!G112*(234/233))-(I112*0.000000000000001))/Input!F112)*1000000000000</f>
        <v>31.874702711944263</v>
      </c>
      <c r="K112" s="9">
        <f>J112*Input!P112/100</f>
        <v>7.2901744236377033E-2</v>
      </c>
      <c r="L112" s="14">
        <f t="shared" si="364"/>
        <v>0.44080396906833097</v>
      </c>
      <c r="M112" s="22">
        <f>L112*Input!P112/100</f>
        <v>1.0081781311597105E-3</v>
      </c>
      <c r="N112" s="9">
        <v>5.0000000000000001E-3</v>
      </c>
      <c r="O112" s="21">
        <f>(((G112*$D$4*0.000000001*Input!G112*(238/236))-(N112*0.000000001))/Input!F112)*1000000</f>
        <v>0.2570555042616377</v>
      </c>
      <c r="P112" s="9">
        <f>O112*Input!N112/100</f>
        <v>1.2631445092701255E-5</v>
      </c>
      <c r="Q112" s="23">
        <f t="shared" si="365"/>
        <v>0.19178890089963155</v>
      </c>
      <c r="R112" s="24">
        <f>Q112*Input!N112/100</f>
        <v>9.4243108236945718E-6</v>
      </c>
      <c r="S112" s="65">
        <f>Input!S112*$G$6/0.000000000155125</f>
        <v>2.2816093483218105</v>
      </c>
      <c r="T112" s="9">
        <f>S112*Input!T112/100</f>
        <v>1.1829658371737652E-3</v>
      </c>
      <c r="U112" s="9">
        <f>S112*1/((U111+U113)/2)</f>
        <v>2.2808761021744135</v>
      </c>
      <c r="V112" s="9">
        <f>U112*Input!T112/100</f>
        <v>1.1825856646682272E-3</v>
      </c>
      <c r="W112" s="3">
        <v>3.0000000000000001E-3</v>
      </c>
      <c r="X112" s="21">
        <f>((($L$4*0.000000001*Input!G112/Input!W112*(232/229))-(W112*0.000000001))/Input!F112)*1000000000</f>
        <v>0.21976950481243859</v>
      </c>
      <c r="Y112" s="21">
        <f>X112*Input!X112/100</f>
        <v>2.9903041353075157E-4</v>
      </c>
      <c r="Z112" s="21">
        <f t="shared" si="366"/>
        <v>5.3661424824611287E-5</v>
      </c>
      <c r="AA112" s="21">
        <f>Z112*Input!X112/100</f>
        <v>7.3014670846383276E-8</v>
      </c>
      <c r="AB112" s="14">
        <v>0.05</v>
      </c>
      <c r="AC112" s="14">
        <v>0.9</v>
      </c>
      <c r="AD112" s="21">
        <f>(((Input!G112*$L$4*0.000000001*Input!U112*(230/229))-((AB112*0.000000000000001)+(Input!G112*AC112*0.000000000000001)))/Input!F112)*1000000000000</f>
        <v>10.036568066194327</v>
      </c>
      <c r="AE112" s="21">
        <f>AD112*Input!V112/100</f>
        <v>1.5982371157034075E-2</v>
      </c>
      <c r="AF112" s="191">
        <f t="shared" si="367"/>
        <v>0.45755232107643967</v>
      </c>
      <c r="AG112" s="21">
        <f>AF112*Input!V112/100</f>
        <v>7.2861270615374259E-4</v>
      </c>
      <c r="AH112" s="9">
        <f t="shared" si="368"/>
        <v>8526.6524802857602</v>
      </c>
      <c r="AI112" s="3">
        <f t="shared" si="369"/>
        <v>17.859548389220205</v>
      </c>
      <c r="AJ112" s="22">
        <f t="shared" si="370"/>
        <v>1280.8761021744135</v>
      </c>
      <c r="AK112" s="3">
        <f t="shared" si="371"/>
        <v>1.1825856646682273</v>
      </c>
      <c r="AL112" s="3">
        <f t="shared" si="372"/>
        <v>2.3857080307055387</v>
      </c>
      <c r="AM112" s="3">
        <f t="shared" si="373"/>
        <v>3.8008431269426542E-3</v>
      </c>
      <c r="AN112" s="9">
        <f>AL112*1/((AN111+AN113)/2)</f>
        <v>2.3855130453144757</v>
      </c>
      <c r="AO112" s="21">
        <f t="shared" si="374"/>
        <v>3.8005324816860102E-3</v>
      </c>
      <c r="AP112" s="58">
        <f t="shared" si="375"/>
        <v>254.47559999999999</v>
      </c>
      <c r="AQ112" s="58">
        <f t="shared" si="376"/>
        <v>1.2118</v>
      </c>
      <c r="AR112" s="58">
        <f t="shared" si="377"/>
        <v>0.47619496721886106</v>
      </c>
      <c r="AS112" s="67">
        <f t="shared" si="378"/>
        <v>2.7979421422668146E-4</v>
      </c>
      <c r="AT112" s="67">
        <f t="shared" si="379"/>
        <v>3.8095150028691486E-7</v>
      </c>
      <c r="AU112" s="58">
        <v>0.75</v>
      </c>
      <c r="AV112" s="58">
        <f t="shared" si="380"/>
        <v>0.375</v>
      </c>
      <c r="AW112" s="58">
        <f t="shared" si="381"/>
        <v>254.4693</v>
      </c>
      <c r="AX112" s="57">
        <f t="shared" si="382"/>
        <v>1.2300713934</v>
      </c>
      <c r="AY112" s="47">
        <f t="shared" si="383"/>
        <v>1.2497342897215007</v>
      </c>
      <c r="AZ112" s="9" t="str">
        <f>Input!B112</f>
        <v>M5-14-44B-258.0</v>
      </c>
      <c r="BA112" s="48">
        <f>Input!E112</f>
        <v>258</v>
      </c>
      <c r="BB112" s="58">
        <f t="shared" si="384"/>
        <v>2629.3873734741528</v>
      </c>
      <c r="BC112" s="22">
        <f t="shared" si="385"/>
        <v>9.5993581539414574</v>
      </c>
      <c r="BD112" s="9">
        <f t="shared" si="386"/>
        <v>254411.30000000002</v>
      </c>
      <c r="BE112" s="49">
        <f t="shared" si="387"/>
        <v>624.86714486075039</v>
      </c>
      <c r="BF112" s="89">
        <f t="shared" si="388"/>
        <v>0.49111397316749039</v>
      </c>
      <c r="BG112" s="85"/>
      <c r="BH112" s="85"/>
      <c r="BI112" s="85"/>
      <c r="BJ112" s="85"/>
      <c r="BK112" s="85"/>
      <c r="BL112" s="85"/>
      <c r="BM112" s="90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</row>
    <row r="113" spans="1:109" s="165" customFormat="1" ht="15" customHeight="1" x14ac:dyDescent="0.2">
      <c r="A113" s="148">
        <f>Input!A113</f>
        <v>10368</v>
      </c>
      <c r="B113" s="148" t="str">
        <f>Input!B113</f>
        <v>Hu1-13</v>
      </c>
      <c r="C113" s="148">
        <f>Input!O113</f>
        <v>2.3284376695093343</v>
      </c>
      <c r="D113" s="148">
        <f>C113*Input!P113/100</f>
        <v>4.113769030274253E-2</v>
      </c>
      <c r="E113" s="149">
        <f>Input!M113</f>
        <v>3.0143783477361046</v>
      </c>
      <c r="F113" s="150">
        <f>E113*Input!N113/100</f>
        <v>6.6604571317565794E-4</v>
      </c>
      <c r="G113" s="151">
        <f t="shared" si="363"/>
        <v>415.62248658585406</v>
      </c>
      <c r="H113" s="150">
        <f>G113*Input!L113/100</f>
        <v>4.4170025138150451E-2</v>
      </c>
      <c r="I113" s="148">
        <v>0</v>
      </c>
      <c r="J113" s="152">
        <f>(((C113*$G$4*0.000000001*Input!G113*(234/233))-(I113*0.000000000000001))/Input!F113)*1000000000000</f>
        <v>762.74690248845366</v>
      </c>
      <c r="K113" s="148">
        <f>J113*Input!P113/100</f>
        <v>13.475836722980992</v>
      </c>
      <c r="L113" s="153">
        <f t="shared" si="364"/>
        <v>10.548235227476949</v>
      </c>
      <c r="M113" s="154">
        <f>L113*Input!P113/100</f>
        <v>0.18636102641298816</v>
      </c>
      <c r="N113" s="148">
        <v>0</v>
      </c>
      <c r="O113" s="152">
        <f>(((G113*$D$4*0.000000001*Input!G113*(238/236))-(N113*0.000000001))/Input!F113)*1000000</f>
        <v>13.714877328519073</v>
      </c>
      <c r="P113" s="148">
        <f>O113*Input!N113/100</f>
        <v>3.0303877607967254E-3</v>
      </c>
      <c r="Q113" s="155">
        <f t="shared" si="365"/>
        <v>10.23265872623641</v>
      </c>
      <c r="R113" s="156">
        <f>Q113*Input!N113/100</f>
        <v>2.2609698228883072E-3</v>
      </c>
      <c r="S113" s="154">
        <f>Input!S113*$G$6/0.000000000155125</f>
        <v>1.0003214756587164</v>
      </c>
      <c r="T113" s="148">
        <f>S113*Input!T113/100</f>
        <v>2.0561439850952917E-3</v>
      </c>
      <c r="U113" s="154">
        <f>S113</f>
        <v>1.0003214756587164</v>
      </c>
      <c r="V113" s="148">
        <f>U113*Input!T113/100</f>
        <v>2.0561439850952917E-3</v>
      </c>
      <c r="W113" s="157">
        <v>0</v>
      </c>
      <c r="X113" s="152">
        <f>((($L$4*0.000000001*Input!G113/Input!W113*(232/229))-(W113*0.000000001))/Input!F113)*1000000000</f>
        <v>0.84392627559595923</v>
      </c>
      <c r="Y113" s="152">
        <f>X113*Input!X113/100</f>
        <v>5.8228803617116111E-3</v>
      </c>
      <c r="Z113" s="152">
        <f t="shared" si="366"/>
        <v>2.0606264929274947E-4</v>
      </c>
      <c r="AA113" s="152">
        <f>Z113*Input!X113/100</f>
        <v>1.4217807746318771E-6</v>
      </c>
      <c r="AB113" s="153">
        <v>0</v>
      </c>
      <c r="AC113" s="153">
        <v>0.9</v>
      </c>
      <c r="AD113" s="152">
        <f>(((Input!G113*$L$4*0.000000001*Input!U113*(230/229))-((AB113*0.000000000000001)+(Input!G113*AC113*0.000000000000001)))/Input!F113)*1000000000000</f>
        <v>224.47524699756468</v>
      </c>
      <c r="AE113" s="152">
        <f>AD113*Input!V113/100</f>
        <v>0.69222299704210344</v>
      </c>
      <c r="AF113" s="152">
        <f t="shared" si="367"/>
        <v>10.233495116113744</v>
      </c>
      <c r="AG113" s="152">
        <f>AF113*Input!V113/100</f>
        <v>3.1557424501102507E-2</v>
      </c>
      <c r="AH113" s="148">
        <f t="shared" si="368"/>
        <v>49662.057394861513</v>
      </c>
      <c r="AI113" s="157">
        <f t="shared" si="369"/>
        <v>375.32161845345013</v>
      </c>
      <c r="AJ113" s="154">
        <f t="shared" si="370"/>
        <v>0.32147565871643025</v>
      </c>
      <c r="AK113" s="157">
        <f t="shared" si="371"/>
        <v>2.0561439850952916</v>
      </c>
      <c r="AL113" s="157">
        <f t="shared" si="372"/>
        <v>1.0000817372981656</v>
      </c>
      <c r="AM113" s="157">
        <f t="shared" si="373"/>
        <v>3.0918972124742198E-3</v>
      </c>
      <c r="AN113" s="148">
        <f>AF113/Q113</f>
        <v>1.0000817372981656</v>
      </c>
      <c r="AO113" s="152">
        <f t="shared" si="374"/>
        <v>3.0918972124742198E-3</v>
      </c>
      <c r="AP113" s="148">
        <f t="shared" si="375"/>
        <v>859.61450000000002</v>
      </c>
      <c r="AQ113" s="148" t="e">
        <f t="shared" si="376"/>
        <v>#VALUE!</v>
      </c>
      <c r="AR113" s="148" t="e">
        <f t="shared" si="377"/>
        <v>#VALUE!</v>
      </c>
      <c r="AS113" s="156">
        <f t="shared" si="378"/>
        <v>2.0137742771036365E-5</v>
      </c>
      <c r="AT113" s="156">
        <f t="shared" si="379"/>
        <v>1.3901661934003463E-7</v>
      </c>
      <c r="AU113" s="148">
        <v>0.75</v>
      </c>
      <c r="AV113" s="148">
        <f t="shared" si="380"/>
        <v>0.375</v>
      </c>
      <c r="AW113" s="148">
        <f t="shared" si="381"/>
        <v>859.61279999999999</v>
      </c>
      <c r="AX113" s="158">
        <f t="shared" si="382"/>
        <v>333.34539973239998</v>
      </c>
      <c r="AY113" s="158">
        <f t="shared" si="383"/>
        <v>1221.7870210236756</v>
      </c>
      <c r="AZ113" s="148" t="str">
        <f>Input!B113</f>
        <v>Hu1-13</v>
      </c>
      <c r="BA113" s="159">
        <f>Input!E113</f>
        <v>0</v>
      </c>
      <c r="BB113" s="148">
        <f t="shared" si="384"/>
        <v>3.6498650957990231</v>
      </c>
      <c r="BC113" s="154">
        <f t="shared" si="385"/>
        <v>26.529372448222603</v>
      </c>
      <c r="BD113" s="148">
        <f t="shared" si="386"/>
        <v>859554.8</v>
      </c>
      <c r="BE113" s="160">
        <f t="shared" si="387"/>
        <v>610893.51051183778</v>
      </c>
      <c r="BF113" s="161">
        <f t="shared" si="388"/>
        <v>142.1322508254502</v>
      </c>
      <c r="BG113" s="162"/>
      <c r="BH113" s="162"/>
      <c r="BI113" s="162"/>
      <c r="BJ113" s="162"/>
      <c r="BK113" s="162"/>
      <c r="BL113" s="162"/>
      <c r="BM113" s="166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2"/>
      <c r="DC113" s="162"/>
      <c r="DD113" s="162"/>
      <c r="DE113" s="162"/>
    </row>
    <row r="114" spans="1:109" s="76" customFormat="1" ht="15" customHeight="1" x14ac:dyDescent="0.2">
      <c r="A114" s="58"/>
      <c r="B114" s="58"/>
      <c r="C114" s="58"/>
      <c r="D114" s="58"/>
      <c r="E114" s="60"/>
      <c r="F114" s="61"/>
      <c r="G114" s="59"/>
      <c r="H114" s="61"/>
      <c r="I114" s="58"/>
      <c r="J114" s="63"/>
      <c r="K114" s="58"/>
      <c r="L114" s="64"/>
      <c r="M114" s="65"/>
      <c r="N114" s="58"/>
      <c r="O114" s="63"/>
      <c r="P114" s="58"/>
      <c r="Q114" s="66"/>
      <c r="R114" s="67"/>
      <c r="S114" s="65"/>
      <c r="T114" s="58"/>
      <c r="U114" s="58"/>
      <c r="V114" s="58"/>
      <c r="W114" s="68"/>
      <c r="X114" s="63"/>
      <c r="Y114" s="63"/>
      <c r="Z114" s="63"/>
      <c r="AA114" s="63"/>
      <c r="AB114" s="64"/>
      <c r="AC114" s="64"/>
      <c r="AD114" s="63"/>
      <c r="AE114" s="63"/>
      <c r="AF114" s="63"/>
      <c r="AG114" s="63"/>
      <c r="AH114" s="58"/>
      <c r="AI114" s="68"/>
      <c r="AJ114" s="65"/>
      <c r="AK114" s="68"/>
      <c r="AL114" s="68"/>
      <c r="AM114" s="68"/>
      <c r="AN114" s="58"/>
      <c r="AO114" s="63"/>
      <c r="AP114" s="58"/>
      <c r="AQ114" s="58"/>
      <c r="AR114" s="58"/>
      <c r="AS114" s="67"/>
      <c r="AT114" s="67"/>
      <c r="AU114" s="58"/>
      <c r="AV114" s="58"/>
      <c r="AW114" s="58"/>
      <c r="AX114" s="57"/>
      <c r="AY114" s="57"/>
      <c r="AZ114" s="58"/>
      <c r="BA114" s="69"/>
      <c r="BB114" s="58"/>
      <c r="BC114" s="65"/>
      <c r="BD114" s="58"/>
      <c r="BE114" s="62"/>
      <c r="BF114" s="74"/>
      <c r="BG114" s="75"/>
      <c r="BH114" s="75"/>
      <c r="BI114" s="75"/>
      <c r="BJ114" s="75"/>
      <c r="BK114" s="75"/>
      <c r="BL114" s="75"/>
      <c r="BM114" s="103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</row>
    <row r="115" spans="1:109" s="165" customFormat="1" ht="15" customHeight="1" x14ac:dyDescent="0.2">
      <c r="A115" s="148">
        <f>Input!A115</f>
        <v>10368</v>
      </c>
      <c r="B115" s="148" t="str">
        <f>Input!B115</f>
        <v>Hu1-13</v>
      </c>
      <c r="C115" s="148">
        <f>Input!O115</f>
        <v>2.2832373974242826</v>
      </c>
      <c r="D115" s="148">
        <f>C115*Input!P115/100</f>
        <v>2.2918572446501324E-2</v>
      </c>
      <c r="E115" s="149">
        <f>Input!M115</f>
        <v>3.0141158028531851</v>
      </c>
      <c r="F115" s="150">
        <f>E115*Input!N115/100</f>
        <v>4.6080404635261433E-4</v>
      </c>
      <c r="G115" s="151">
        <f t="shared" ref="G115:G125" si="389">E115*137.88</f>
        <v>415.58628689739714</v>
      </c>
      <c r="H115" s="150">
        <f>G115*Input!L115/100</f>
        <v>3.793203742433375E-2</v>
      </c>
      <c r="I115" s="148">
        <v>0</v>
      </c>
      <c r="J115" s="152">
        <f>(((C115*$G$4*0.000000001*Input!G115*(234/233))-(I115*0.000000000000001))/Input!F115)*1000000000000</f>
        <v>747.94024995230325</v>
      </c>
      <c r="K115" s="148">
        <f>J115*Input!P115/100</f>
        <v>7.5076392947679143</v>
      </c>
      <c r="L115" s="153">
        <f t="shared" ref="L115:L125" si="390">(J115/234)*602200000000*0.0000028263/(365.2425*24*60)</f>
        <v>10.343469985726006</v>
      </c>
      <c r="M115" s="154">
        <f>L115*Input!P115/100</f>
        <v>0.10382519421042151</v>
      </c>
      <c r="N115" s="148">
        <v>0</v>
      </c>
      <c r="O115" s="152">
        <f>(((G115*$D$4*0.000000001*Input!G115*(238/236))-(N115*0.000000001))/Input!F115)*1000000</f>
        <v>13.713682796696228</v>
      </c>
      <c r="P115" s="148">
        <f>O115*Input!N115/100</f>
        <v>2.0965752268482653E-3</v>
      </c>
      <c r="Q115" s="155">
        <f t="shared" ref="Q115:Q125" si="391">(O115/238.05)*602200000000000000*0.00000000015512/(365.2425*24*60)</f>
        <v>10.231767487023109</v>
      </c>
      <c r="R115" s="156">
        <f>Q115*Input!N115/100</f>
        <v>1.5642530571971605E-3</v>
      </c>
      <c r="S115" s="154">
        <f>Input!S115*$G$6/0.000000000155125</f>
        <v>0.99910070202528378</v>
      </c>
      <c r="T115" s="148">
        <f>S115*Input!T115/100</f>
        <v>1.9348029051924017E-3</v>
      </c>
      <c r="U115" s="154">
        <f>S115</f>
        <v>0.99910070202528378</v>
      </c>
      <c r="V115" s="148">
        <f>U115*Input!T115/100</f>
        <v>1.9348029051924017E-3</v>
      </c>
      <c r="W115" s="157">
        <v>0</v>
      </c>
      <c r="X115" s="152">
        <f>((($L$4*0.000000001*Input!G115/Input!W115*(232/229))-(W115*0.000000001))/Input!F115)*1000000000</f>
        <v>0.85761445812692427</v>
      </c>
      <c r="Y115" s="152">
        <f>X115*Input!X115/100</f>
        <v>7.2925396306269515E-3</v>
      </c>
      <c r="Z115" s="152">
        <f t="shared" ref="Z115:Z125" si="392">(X115/232)*6.022E+23*0.000000001*0.000000000049475/(365.2425*24*60)</f>
        <v>2.0940491180773224E-4</v>
      </c>
      <c r="AA115" s="152">
        <f>Z115*Input!X115/100</f>
        <v>1.7806295168356688E-6</v>
      </c>
      <c r="AB115" s="153">
        <v>0</v>
      </c>
      <c r="AC115" s="153">
        <v>0.9</v>
      </c>
      <c r="AD115" s="152">
        <f>(((Input!G115*$L$4*0.000000001*Input!U115*(230/229))-((AB115*0.000000000000001)+(Input!G115*AC115*0.000000000000001)))/Input!F115)*1000000000000</f>
        <v>224.87242505076554</v>
      </c>
      <c r="AE115" s="152">
        <f>AD115*Input!V115/100</f>
        <v>0.6893391753382343</v>
      </c>
      <c r="AF115" s="152">
        <f t="shared" ref="AF115:AF125" si="393">(AD115/230)*602200000000*$D$6/(365.2425*24*60)</f>
        <v>10.251601877202207</v>
      </c>
      <c r="AG115" s="152">
        <f>AF115*Input!V115/100</f>
        <v>3.1425955327030908E-2</v>
      </c>
      <c r="AH115" s="148">
        <f t="shared" ref="AH115:AH125" si="394">AF115/Z115</f>
        <v>48955.880684474316</v>
      </c>
      <c r="AI115" s="157">
        <f t="shared" ref="AI115:AI125" si="395">AH115*SQRT((AG115/AF115)^2+(AA115/Z115)^2)</f>
        <v>442.51062698797233</v>
      </c>
      <c r="AJ115" s="154">
        <f t="shared" ref="AJ115:AJ125" si="396">(U115-1)*1000</f>
        <v>-0.89929797471621775</v>
      </c>
      <c r="AK115" s="157">
        <f t="shared" ref="AK115:AK125" si="397">V115*1000</f>
        <v>1.9348029051924018</v>
      </c>
      <c r="AL115" s="157">
        <f t="shared" ref="AL115:AL125" si="398">AF115/Q115</f>
        <v>1.0019385106438603</v>
      </c>
      <c r="AM115" s="157">
        <f t="shared" ref="AM115:AM125" si="399">AL115*SQRT((R115/Q115)^2+(AG115/AF115)^2)</f>
        <v>3.0752275377942105E-3</v>
      </c>
      <c r="AN115" s="148">
        <f>AF115/Q115</f>
        <v>1.0019385106438603</v>
      </c>
      <c r="AO115" s="152">
        <f t="shared" ref="AO115:AO125" si="400">AN115*SQRT((R115/Q115)^2+(AG115/AF115)^2)</f>
        <v>3.0752275377942105E-3</v>
      </c>
      <c r="AP115" s="148" t="str">
        <f t="shared" ref="AP115:AP125" si="401">ThU_Alter_Kombi(AN115,U115)</f>
        <v>Out of range</v>
      </c>
      <c r="AQ115" s="148" t="e">
        <f t="shared" ref="AQ115:AQ125" si="402">Montealter(AN115,AO115,U115,V115)</f>
        <v>#VALUE!</v>
      </c>
      <c r="AR115" s="148" t="e">
        <f t="shared" ref="AR115:AR125" si="403">(AQ115/AP115)*100</f>
        <v>#VALUE!</v>
      </c>
      <c r="AS115" s="156">
        <f t="shared" ref="AS115:AS125" si="404">Z115/Q115</f>
        <v>2.0466152311740789E-5</v>
      </c>
      <c r="AT115" s="156">
        <f t="shared" ref="AT115:AT125" si="405">AS115*SQRT((Y115/X115)^2+(P115/O115)^2)</f>
        <v>1.7405763868159322E-7</v>
      </c>
      <c r="AU115" s="148">
        <v>0.75</v>
      </c>
      <c r="AV115" s="148">
        <f t="shared" ref="AV115:AV125" si="406">AU115/2</f>
        <v>0.375</v>
      </c>
      <c r="AW115" s="148" t="str">
        <f t="shared" ref="AW115:AW125" si="407">marincorr_age(AN115,U115,AS115,AU115)</f>
        <v>Out of range</v>
      </c>
      <c r="AX115" s="158">
        <f t="shared" ref="AX115:AX125" si="408">marincorr_age_error(AN115, AO115, U115, V115, AS115, AT115, AU115, AV115)</f>
        <v>286.84469518819998</v>
      </c>
      <c r="AY115" s="158" t="e">
        <f t="shared" ref="AY115:AY125" si="409">SQRT(((AU115*EXP(-0.0000091577*AW115*1000))/(0.0000091577*(EXP(-0.0000091577*AW115*1000)+(AJ115/1000)*EXP(-(0.0000091577-0.0000028263)*AW115*1000)-AS115*AU115*EXP(-0.0000091577*AW115*1000))))^2*AT115^2+((AS115*EXP(-0.0000091577*AW115*1000))/(0.0000091577*(EXP(-0.0000091577*AW115*1000)+(AJ115/1000)*EXP(-(0.0000091577-0.0000028263)*AW115*1000)-AS115*AU115*EXP(-0.0000091577*AW115*1000))))^2*AV115^2+((0.0000091577/(0.0000091577-0.0000028263))*(EXP(-(0.0000091577-0.0000028263)*AW115*1000)-1)/(0.0000091577*(EXP(-0.0000091577*AW115*1000)+(AJ115/1000)*EXP(-(0.0000091577-0.0000028263)*AW115*1000)-AS115*AU115*EXP(-0.0000091577*AW115*1000))))^2*T115^2+(1/(0.0000091577*(EXP(-0.0000091577*AW115*1000)+(AJ115/1000)*EXP(-(0.0000091577-0.0000028263)*AW115*1000)-AS115*AU115*EXP(-0.0000091577*AW115*1000))))^2*AO115^2)/1000</f>
        <v>#VALUE!</v>
      </c>
      <c r="AZ115" s="148" t="str">
        <f>Input!B115</f>
        <v>Hu1-13</v>
      </c>
      <c r="BA115" s="159">
        <f>Input!E115</f>
        <v>0</v>
      </c>
      <c r="BB115" s="148" t="e">
        <f t="shared" ref="BB115:BB125" si="410">((U115-1)*EXP(0.0000028263*AW115*1000))*1000</f>
        <v>#VALUE!</v>
      </c>
      <c r="BC115" s="154" t="e">
        <f t="shared" ref="BC115:BC125" si="411">SQRT((EXP(0.0000028263*AW115*1000)*V115)^2+((U115-1)*0.0000028263*EXP(0.0000028263*AW115*1000)*AY115*1000)^2)*1000</f>
        <v>#VALUE!</v>
      </c>
      <c r="BD115" s="148" t="e">
        <f t="shared" ref="BD115:BD125" si="412">AW115*1000-58</f>
        <v>#VALUE!</v>
      </c>
      <c r="BE115" s="160" t="e">
        <f t="shared" ref="BE115:BE125" si="413">AY115/2*1000</f>
        <v>#VALUE!</v>
      </c>
      <c r="BF115" s="161" t="e">
        <f t="shared" ref="BF115:BF125" si="414">AY115/AW115*100</f>
        <v>#VALUE!</v>
      </c>
      <c r="BG115" s="162"/>
      <c r="BH115" s="162"/>
      <c r="BI115" s="162"/>
      <c r="BJ115" s="162"/>
      <c r="BK115" s="162"/>
      <c r="BL115" s="162"/>
      <c r="BM115" s="166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2"/>
      <c r="DC115" s="162"/>
      <c r="DD115" s="162"/>
      <c r="DE115" s="162"/>
    </row>
    <row r="116" spans="1:109" ht="15" customHeight="1" x14ac:dyDescent="0.2">
      <c r="A116" s="9">
        <f>Input!A116</f>
        <v>10676</v>
      </c>
      <c r="B116" s="9" t="str">
        <f>Input!B116</f>
        <v>M5-14-44B376.0</v>
      </c>
      <c r="C116" s="9">
        <f>Input!O116</f>
        <v>1.4291872092980564</v>
      </c>
      <c r="D116" s="9">
        <f>C116*Input!P116/100</f>
        <v>3.4558889450444262E-3</v>
      </c>
      <c r="E116" s="11">
        <f>Input!M116</f>
        <v>0.97493010285825221</v>
      </c>
      <c r="F116" s="12">
        <f>E116*Input!N116/100</f>
        <v>5.5830647357683754E-5</v>
      </c>
      <c r="G116" s="13">
        <f t="shared" si="389"/>
        <v>134.42336258209582</v>
      </c>
      <c r="H116" s="12">
        <f>G116*Input!L116/100</f>
        <v>7.234819868971747E-3</v>
      </c>
      <c r="I116" s="9">
        <v>0.3</v>
      </c>
      <c r="J116" s="21">
        <f>(((C116*$G$4*0.000000001*Input!G116*(234/233))-(I116*0.000000000000001))/Input!F116)*1000000000000</f>
        <v>25.423226237377143</v>
      </c>
      <c r="K116" s="9">
        <f>J116*Input!P116/100</f>
        <v>6.1475393796917153E-2</v>
      </c>
      <c r="L116" s="14">
        <f t="shared" si="390"/>
        <v>0.35158473894592762</v>
      </c>
      <c r="M116" s="22">
        <f>L116*Input!P116/100</f>
        <v>8.5016001029447087E-4</v>
      </c>
      <c r="N116" s="9">
        <v>5.0000000000000001E-3</v>
      </c>
      <c r="O116" s="21">
        <f>(((G116*$D$4*0.000000001*Input!G116*(238/236))-(N116*0.000000001))/Input!F116)*1000000</f>
        <v>0.2408661891820279</v>
      </c>
      <c r="P116" s="9">
        <f>O116*Input!N116/100</f>
        <v>1.3793517329278879E-5</v>
      </c>
      <c r="Q116" s="23">
        <f t="shared" si="391"/>
        <v>0.17971006619677329</v>
      </c>
      <c r="R116" s="24">
        <f>Q116*Input!N116/100</f>
        <v>1.0291331966304899E-5</v>
      </c>
      <c r="S116" s="65">
        <f>Input!S116*$G$6/0.000000000155125</f>
        <v>1.9508416914140159</v>
      </c>
      <c r="T116" s="9">
        <f>S116*Input!T116/100</f>
        <v>1.2936626620800957E-3</v>
      </c>
      <c r="U116" s="9">
        <f>S116*1/((U115+U117)/2)</f>
        <v>1.9536046641309193</v>
      </c>
      <c r="V116" s="9">
        <f>U116*Input!T116/100</f>
        <v>1.2954948736100909E-3</v>
      </c>
      <c r="W116" s="3">
        <v>3.0000000000000001E-3</v>
      </c>
      <c r="X116" s="21">
        <f>((($L$4*0.000000001*Input!G116/Input!W116*(232/229))-(W116*0.000000001))/Input!F116)*1000000000</f>
        <v>0.17146181242772768</v>
      </c>
      <c r="Y116" s="21">
        <f>X116*Input!X116/100</f>
        <v>2.7111190455103947E-4</v>
      </c>
      <c r="Z116" s="21">
        <f t="shared" si="392"/>
        <v>4.1866068569133683E-5</v>
      </c>
      <c r="AA116" s="21">
        <f>Z116*Input!X116/100</f>
        <v>6.6197769784024129E-8</v>
      </c>
      <c r="AB116" s="14">
        <v>0.05</v>
      </c>
      <c r="AC116" s="14">
        <v>0.9</v>
      </c>
      <c r="AD116" s="21">
        <f>(((Input!G116*$L$4*0.000000001*Input!U116*(230/229))-((AB116*0.000000000000001)+(Input!G116*AC116*0.000000000000001)))/Input!F116)*1000000000000</f>
        <v>8.0906367819748315</v>
      </c>
      <c r="AE116" s="21">
        <f>AD116*Input!V116/100</f>
        <v>1.4050518122728926E-2</v>
      </c>
      <c r="AF116" s="191">
        <f t="shared" si="393"/>
        <v>0.36884018662194812</v>
      </c>
      <c r="AG116" s="21">
        <f>AF116*Input!V116/100</f>
        <v>6.4054237832901928E-4</v>
      </c>
      <c r="AH116" s="9">
        <f t="shared" si="394"/>
        <v>8810.0029266631554</v>
      </c>
      <c r="AI116" s="3">
        <f t="shared" si="395"/>
        <v>20.691403345404758</v>
      </c>
      <c r="AJ116" s="22">
        <f t="shared" si="396"/>
        <v>953.60466413091922</v>
      </c>
      <c r="AK116" s="3">
        <f t="shared" si="397"/>
        <v>1.2954948736100909</v>
      </c>
      <c r="AL116" s="3">
        <f t="shared" si="398"/>
        <v>2.0524180666545804</v>
      </c>
      <c r="AM116" s="3">
        <f t="shared" si="399"/>
        <v>3.5662473002155051E-3</v>
      </c>
      <c r="AN116" s="9">
        <f>AL116*1/((AN115+AN117)/2)</f>
        <v>2.0507602956003557</v>
      </c>
      <c r="AO116" s="21">
        <f t="shared" si="400"/>
        <v>3.5633667849625183E-3</v>
      </c>
      <c r="AP116" s="58">
        <f t="shared" si="401"/>
        <v>272.32960000000003</v>
      </c>
      <c r="AQ116" s="58">
        <f t="shared" si="402"/>
        <v>1.4303999999999999</v>
      </c>
      <c r="AR116" s="58">
        <f t="shared" si="403"/>
        <v>0.52524587852367122</v>
      </c>
      <c r="AS116" s="67">
        <f t="shared" si="404"/>
        <v>2.3296451587354316E-4</v>
      </c>
      <c r="AT116" s="67">
        <f t="shared" si="405"/>
        <v>3.6860022877125149E-7</v>
      </c>
      <c r="AU116" s="58">
        <v>0.75</v>
      </c>
      <c r="AV116" s="58">
        <f t="shared" si="406"/>
        <v>0.375</v>
      </c>
      <c r="AW116" s="58">
        <f t="shared" si="407"/>
        <v>272.32339999999999</v>
      </c>
      <c r="AX116" s="57">
        <f t="shared" si="408"/>
        <v>1.7764043302000001</v>
      </c>
      <c r="AY116" s="47">
        <f t="shared" si="409"/>
        <v>1.6775604977993943</v>
      </c>
      <c r="AZ116" s="9" t="str">
        <f>Input!B116</f>
        <v>M5-14-44B376.0</v>
      </c>
      <c r="BA116" s="48">
        <f>Input!E116</f>
        <v>376</v>
      </c>
      <c r="BB116" s="58">
        <f t="shared" si="410"/>
        <v>2058.8787403475499</v>
      </c>
      <c r="BC116" s="22">
        <f t="shared" si="411"/>
        <v>10.154554258281079</v>
      </c>
      <c r="BD116" s="9">
        <f t="shared" si="412"/>
        <v>272265.39999999997</v>
      </c>
      <c r="BE116" s="49">
        <f t="shared" si="413"/>
        <v>838.7802488996972</v>
      </c>
      <c r="BF116" s="89">
        <f t="shared" si="414"/>
        <v>0.61601775602074382</v>
      </c>
      <c r="BG116" s="85"/>
      <c r="BH116" s="85"/>
      <c r="BI116" s="85"/>
      <c r="BJ116" s="85"/>
      <c r="BK116" s="85"/>
      <c r="BL116" s="85"/>
      <c r="BM116" s="90"/>
      <c r="BN116" s="85"/>
      <c r="BO116" s="85"/>
      <c r="BP116" s="85"/>
      <c r="BQ116" s="85"/>
      <c r="BR116" s="85"/>
      <c r="BS116" s="85"/>
      <c r="BT116" s="85"/>
      <c r="BU116" s="85"/>
      <c r="BV116" s="85"/>
      <c r="BW116" s="85"/>
      <c r="BX116" s="85"/>
      <c r="BY116" s="85"/>
      <c r="BZ116" s="85"/>
      <c r="CA116" s="85"/>
      <c r="CB116" s="85"/>
      <c r="CC116" s="85"/>
      <c r="CD116" s="85"/>
      <c r="CE116" s="85"/>
      <c r="CF116" s="85"/>
      <c r="CG116" s="85"/>
      <c r="CH116" s="85"/>
      <c r="CI116" s="85"/>
      <c r="CJ116" s="85"/>
      <c r="CK116" s="85"/>
      <c r="CL116" s="85"/>
      <c r="CM116" s="85"/>
      <c r="CN116" s="85"/>
      <c r="CO116" s="85"/>
      <c r="CP116" s="85"/>
      <c r="CQ116" s="85"/>
      <c r="CR116" s="85"/>
      <c r="CS116" s="85"/>
      <c r="CT116" s="85"/>
      <c r="CU116" s="85"/>
      <c r="CV116" s="85"/>
      <c r="CW116" s="85"/>
      <c r="CX116" s="85"/>
      <c r="CY116" s="85"/>
      <c r="CZ116" s="85"/>
      <c r="DA116" s="85"/>
      <c r="DB116" s="85"/>
      <c r="DC116" s="85"/>
      <c r="DD116" s="85"/>
      <c r="DE116" s="85"/>
    </row>
    <row r="117" spans="1:109" s="165" customFormat="1" ht="15" customHeight="1" x14ac:dyDescent="0.2">
      <c r="A117" s="148">
        <f>Input!A117</f>
        <v>10368</v>
      </c>
      <c r="B117" s="148" t="str">
        <f>Input!B117</f>
        <v>Hu1-13</v>
      </c>
      <c r="C117" s="148">
        <f>Input!O117</f>
        <v>2.337011924214337</v>
      </c>
      <c r="D117" s="148">
        <f>C117*Input!P117/100</f>
        <v>3.4964880765062899E-2</v>
      </c>
      <c r="E117" s="149">
        <f>Input!M117</f>
        <v>3.0137481744100123</v>
      </c>
      <c r="F117" s="150">
        <f>E117*Input!N117/100</f>
        <v>4.3184829372647227E-4</v>
      </c>
      <c r="G117" s="151">
        <f t="shared" si="389"/>
        <v>415.53559828765248</v>
      </c>
      <c r="H117" s="150">
        <f>G117*Input!L117/100</f>
        <v>3.5459247111310079E-2</v>
      </c>
      <c r="I117" s="148">
        <v>0</v>
      </c>
      <c r="J117" s="152">
        <f>(((C117*$G$4*0.000000001*Input!G117*(234/233))-(I117*0.000000000000001))/Input!F117)*1000000000000</f>
        <v>765.55564686801279</v>
      </c>
      <c r="K117" s="148">
        <f>J117*Input!P117/100</f>
        <v>11.453754957095247</v>
      </c>
      <c r="L117" s="153">
        <f t="shared" si="390"/>
        <v>10.587078120594949</v>
      </c>
      <c r="M117" s="154">
        <f>L117*Input!P117/100</f>
        <v>0.15839710542403643</v>
      </c>
      <c r="N117" s="148">
        <v>0</v>
      </c>
      <c r="O117" s="152">
        <f>(((G117*$D$4*0.000000001*Input!G117*(238/236))-(N117*0.000000001))/Input!F117)*1000000</f>
        <v>13.712010153643844</v>
      </c>
      <c r="P117" s="148">
        <f>O117*Input!N117/100</f>
        <v>1.9648317794735402E-3</v>
      </c>
      <c r="Q117" s="155">
        <f t="shared" si="391"/>
        <v>10.230519529413581</v>
      </c>
      <c r="R117" s="156">
        <f>Q117*Input!N117/100</f>
        <v>1.4659593791632921E-3</v>
      </c>
      <c r="S117" s="154">
        <f>Input!S117*$G$6/0.000000000155125</f>
        <v>0.99807070858031843</v>
      </c>
      <c r="T117" s="148">
        <f>S117*Input!T117/100</f>
        <v>2.0958631795440609E-3</v>
      </c>
      <c r="U117" s="154">
        <f>S117</f>
        <v>0.99807070858031843</v>
      </c>
      <c r="V117" s="148">
        <f>U117*Input!T117/100</f>
        <v>2.0958631795440609E-3</v>
      </c>
      <c r="W117" s="157">
        <v>0</v>
      </c>
      <c r="X117" s="152">
        <f>((($L$4*0.000000001*Input!G117/Input!W117*(232/229))-(W117*0.000000001))/Input!F117)*1000000000</f>
        <v>0.85877744637620956</v>
      </c>
      <c r="Y117" s="152">
        <f>X117*Input!X117/100</f>
        <v>3.8576166236951892E-3</v>
      </c>
      <c r="Z117" s="152">
        <f t="shared" si="392"/>
        <v>2.0968888026170037E-4</v>
      </c>
      <c r="AA117" s="152">
        <f>Z117*Input!X117/100</f>
        <v>9.4191960177212918E-7</v>
      </c>
      <c r="AB117" s="153">
        <v>0</v>
      </c>
      <c r="AC117" s="153">
        <v>0.9</v>
      </c>
      <c r="AD117" s="152">
        <f>(((Input!G117*$L$4*0.000000001*Input!U117*(230/229))-((AB117*0.000000000000001)+(Input!G117*AC117*0.000000000000001)))/Input!F117)*1000000000000</f>
        <v>224.33776748602583</v>
      </c>
      <c r="AE117" s="152">
        <f>AD117*Input!V117/100</f>
        <v>0.60990172101550699</v>
      </c>
      <c r="AF117" s="152">
        <f t="shared" si="393"/>
        <v>10.22722762814473</v>
      </c>
      <c r="AG117" s="152">
        <f>AF117*Input!V117/100</f>
        <v>2.7804519058572508E-2</v>
      </c>
      <c r="AH117" s="148">
        <f t="shared" si="394"/>
        <v>48773.342751321521</v>
      </c>
      <c r="AI117" s="157">
        <f t="shared" si="395"/>
        <v>256.09089816730926</v>
      </c>
      <c r="AJ117" s="154">
        <f t="shared" si="396"/>
        <v>-1.9292914196815669</v>
      </c>
      <c r="AK117" s="157">
        <f t="shared" si="397"/>
        <v>2.095863179544061</v>
      </c>
      <c r="AL117" s="157">
        <f t="shared" si="398"/>
        <v>0.99967822736085044</v>
      </c>
      <c r="AM117" s="157">
        <f t="shared" si="399"/>
        <v>2.72157369802204E-3</v>
      </c>
      <c r="AN117" s="148">
        <f>AF117/Q117</f>
        <v>0.99967822736085044</v>
      </c>
      <c r="AO117" s="152">
        <f t="shared" si="400"/>
        <v>2.72157369802204E-3</v>
      </c>
      <c r="AP117" s="148" t="str">
        <f t="shared" si="401"/>
        <v>Out of range</v>
      </c>
      <c r="AQ117" s="148" t="e">
        <f t="shared" si="402"/>
        <v>#VALUE!</v>
      </c>
      <c r="AR117" s="148" t="e">
        <f t="shared" si="403"/>
        <v>#VALUE!</v>
      </c>
      <c r="AS117" s="156">
        <f t="shared" si="404"/>
        <v>2.0496405843205486E-5</v>
      </c>
      <c r="AT117" s="156">
        <f t="shared" si="405"/>
        <v>9.211640912882412E-8</v>
      </c>
      <c r="AU117" s="148">
        <v>0.75</v>
      </c>
      <c r="AV117" s="148">
        <f t="shared" si="406"/>
        <v>0.375</v>
      </c>
      <c r="AW117" s="148" t="str">
        <f t="shared" si="407"/>
        <v>Out of range</v>
      </c>
      <c r="AX117" s="158">
        <f t="shared" si="408"/>
        <v>294.19282010019998</v>
      </c>
      <c r="AY117" s="158" t="e">
        <f t="shared" si="409"/>
        <v>#VALUE!</v>
      </c>
      <c r="AZ117" s="148" t="str">
        <f>Input!B117</f>
        <v>Hu1-13</v>
      </c>
      <c r="BA117" s="159">
        <f>Input!E117</f>
        <v>0</v>
      </c>
      <c r="BB117" s="148" t="e">
        <f t="shared" si="410"/>
        <v>#VALUE!</v>
      </c>
      <c r="BC117" s="154" t="e">
        <f t="shared" si="411"/>
        <v>#VALUE!</v>
      </c>
      <c r="BD117" s="148" t="e">
        <f t="shared" si="412"/>
        <v>#VALUE!</v>
      </c>
      <c r="BE117" s="160" t="e">
        <f t="shared" si="413"/>
        <v>#VALUE!</v>
      </c>
      <c r="BF117" s="161" t="e">
        <f t="shared" si="414"/>
        <v>#VALUE!</v>
      </c>
      <c r="BG117" s="162"/>
      <c r="BH117" s="162"/>
      <c r="BI117" s="162"/>
      <c r="BJ117" s="162"/>
      <c r="BK117" s="162"/>
      <c r="BL117" s="162"/>
      <c r="BM117" s="166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2"/>
      <c r="DC117" s="162"/>
      <c r="DD117" s="162"/>
      <c r="DE117" s="162"/>
    </row>
    <row r="118" spans="1:109" ht="15" customHeight="1" x14ac:dyDescent="0.2">
      <c r="A118" s="9">
        <f>Input!A118</f>
        <v>10677</v>
      </c>
      <c r="B118" s="9" t="str">
        <f>Input!B118</f>
        <v>M5-14-44B-457</v>
      </c>
      <c r="C118" s="9">
        <f>Input!O118</f>
        <v>2.0425509475340777</v>
      </c>
      <c r="D118" s="9">
        <f>C118*Input!P118/100</f>
        <v>4.0103806446636697E-3</v>
      </c>
      <c r="E118" s="11">
        <f>Input!M118</f>
        <v>1.4043877820338173</v>
      </c>
      <c r="F118" s="12">
        <f>E118*Input!N118/100</f>
        <v>7.6882007292577119E-5</v>
      </c>
      <c r="G118" s="13">
        <f t="shared" si="389"/>
        <v>193.63698738682274</v>
      </c>
      <c r="H118" s="12">
        <f>G118*Input!L118/100</f>
        <v>7.8405467303783154E-3</v>
      </c>
      <c r="I118" s="9">
        <v>0.3</v>
      </c>
      <c r="J118" s="21">
        <f>(((C118*$G$4*0.000000001*Input!G118*(234/233))-(I118*0.000000000000001))/Input!F118)*1000000000000</f>
        <v>32.228027578262918</v>
      </c>
      <c r="K118" s="9">
        <f>J118*Input!P118/100</f>
        <v>6.3277079169843431E-2</v>
      </c>
      <c r="L118" s="14">
        <f t="shared" si="390"/>
        <v>0.4456901951408157</v>
      </c>
      <c r="M118" s="22">
        <f>L118*Input!P118/100</f>
        <v>8.7507600937297095E-4</v>
      </c>
      <c r="N118" s="9">
        <v>5.0000000000000001E-3</v>
      </c>
      <c r="O118" s="21">
        <f>(((G118*$D$4*0.000000001*Input!G118*(238/236))-(N118*0.000000001))/Input!F118)*1000000</f>
        <v>0.30776141690686348</v>
      </c>
      <c r="P118" s="9">
        <f>O118*Input!N118/100</f>
        <v>1.6848135395155118E-5</v>
      </c>
      <c r="Q118" s="23">
        <f t="shared" si="391"/>
        <v>0.22962054073661553</v>
      </c>
      <c r="R118" s="24">
        <f>Q118*Input!N118/100</f>
        <v>1.2570379999939991E-5</v>
      </c>
      <c r="S118" s="65">
        <f>Input!S118*$G$6/0.000000000155125</f>
        <v>1.9329549294255446</v>
      </c>
      <c r="T118" s="9">
        <f>S118*Input!T118/100</f>
        <v>8.818473739224845E-4</v>
      </c>
      <c r="U118" s="9">
        <f>S118*1/((U117+U119)/2)</f>
        <v>1.9351434774719412</v>
      </c>
      <c r="V118" s="9">
        <f>U118*Input!T118/100</f>
        <v>8.8284582728424582E-4</v>
      </c>
      <c r="W118" s="3">
        <v>3.0000000000000001E-3</v>
      </c>
      <c r="X118" s="21">
        <f>((($L$4*0.000000001*Input!G118/Input!W118*(232/229))-(W118*0.000000001))/Input!F118)*1000000000</f>
        <v>3.5555826047629746E-2</v>
      </c>
      <c r="Y118" s="21">
        <f>X118*Input!X118/100</f>
        <v>6.3750948141829647E-5</v>
      </c>
      <c r="Z118" s="21">
        <f t="shared" si="392"/>
        <v>8.6817153642867525E-6</v>
      </c>
      <c r="AA118" s="21">
        <f>Z118*Input!X118/100</f>
        <v>1.5566157434490718E-8</v>
      </c>
      <c r="AB118" s="14">
        <v>0.05</v>
      </c>
      <c r="AC118" s="14">
        <v>0.9</v>
      </c>
      <c r="AD118" s="21">
        <f>(((Input!G118*$L$4*0.000000001*Input!U118*(230/229))-((AB118*0.000000000000001)+(Input!G118*AC118*0.000000000000001)))/Input!F118)*1000000000000</f>
        <v>10.253114372641718</v>
      </c>
      <c r="AE118" s="21">
        <f>AD118*Input!V118/100</f>
        <v>1.69331786367048E-2</v>
      </c>
      <c r="AF118" s="191">
        <f t="shared" si="393"/>
        <v>0.46742434749842587</v>
      </c>
      <c r="AG118" s="21">
        <f>AF118*Input!V118/100</f>
        <v>7.71958615467656E-4</v>
      </c>
      <c r="AH118" s="9">
        <f t="shared" si="394"/>
        <v>53840.091259065041</v>
      </c>
      <c r="AI118" s="3">
        <f t="shared" si="395"/>
        <v>131.24495498103732</v>
      </c>
      <c r="AJ118" s="22">
        <f t="shared" si="396"/>
        <v>935.1434774719412</v>
      </c>
      <c r="AK118" s="3">
        <f t="shared" si="397"/>
        <v>0.88284582728424588</v>
      </c>
      <c r="AL118" s="3">
        <f t="shared" si="398"/>
        <v>2.0356382142422587</v>
      </c>
      <c r="AM118" s="3">
        <f t="shared" si="399"/>
        <v>3.3637348041112764E-3</v>
      </c>
      <c r="AN118" s="9">
        <f>AL118*1/((AN117+AN119)/2)</f>
        <v>2.0332928924631939</v>
      </c>
      <c r="AO118" s="21">
        <f t="shared" si="400"/>
        <v>3.359859341153328E-3</v>
      </c>
      <c r="AP118" s="58">
        <f t="shared" si="401"/>
        <v>274.303</v>
      </c>
      <c r="AQ118" s="58">
        <f t="shared" si="402"/>
        <v>1.5271999999999999</v>
      </c>
      <c r="AR118" s="58">
        <f t="shared" si="403"/>
        <v>0.55675657940306889</v>
      </c>
      <c r="AS118" s="67">
        <f t="shared" si="404"/>
        <v>3.7808966638768813E-5</v>
      </c>
      <c r="AT118" s="67">
        <f t="shared" si="405"/>
        <v>6.7822379141009898E-8</v>
      </c>
      <c r="AU118" s="58">
        <v>0.75</v>
      </c>
      <c r="AV118" s="58">
        <f t="shared" si="406"/>
        <v>0.375</v>
      </c>
      <c r="AW118" s="58">
        <f t="shared" si="407"/>
        <v>274.30200000000002</v>
      </c>
      <c r="AX118" s="57">
        <f t="shared" si="408"/>
        <v>1.5527089824</v>
      </c>
      <c r="AY118" s="47">
        <f t="shared" si="409"/>
        <v>1.5640533521079409</v>
      </c>
      <c r="AZ118" s="9" t="str">
        <f>Input!B118</f>
        <v>M5-14-44B-457</v>
      </c>
      <c r="BA118" s="48">
        <f>Input!E118</f>
        <v>457</v>
      </c>
      <c r="BB118" s="58">
        <f t="shared" si="410"/>
        <v>2030.3423679092423</v>
      </c>
      <c r="BC118" s="22">
        <f t="shared" si="411"/>
        <v>9.1774971476386025</v>
      </c>
      <c r="BD118" s="9">
        <f t="shared" si="412"/>
        <v>274244</v>
      </c>
      <c r="BE118" s="49">
        <f t="shared" si="413"/>
        <v>782.0266760539705</v>
      </c>
      <c r="BF118" s="89">
        <f t="shared" si="414"/>
        <v>0.57019392935813107</v>
      </c>
      <c r="BG118" s="85"/>
      <c r="BH118" s="85"/>
      <c r="BI118" s="85"/>
      <c r="BJ118" s="85"/>
      <c r="BK118" s="85"/>
      <c r="BL118" s="85"/>
      <c r="BM118" s="90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</row>
    <row r="119" spans="1:109" s="165" customFormat="1" ht="15" customHeight="1" x14ac:dyDescent="0.2">
      <c r="A119" s="148">
        <f>Input!A119</f>
        <v>10368</v>
      </c>
      <c r="B119" s="148" t="str">
        <f>Input!B119</f>
        <v>Hu1-13</v>
      </c>
      <c r="C119" s="148">
        <f>Input!O119</f>
        <v>2.3161062241692458</v>
      </c>
      <c r="D119" s="148">
        <f>C119*Input!P119/100</f>
        <v>2.3951064144314554E-2</v>
      </c>
      <c r="E119" s="149">
        <f>Input!M119</f>
        <v>3.0137386724593007</v>
      </c>
      <c r="F119" s="150">
        <f>E119*Input!N119/100</f>
        <v>4.7506575727725457E-4</v>
      </c>
      <c r="G119" s="151">
        <f t="shared" si="389"/>
        <v>415.53428815868835</v>
      </c>
      <c r="H119" s="150">
        <f>G119*Input!L119/100</f>
        <v>3.4157585257966049E-2</v>
      </c>
      <c r="I119" s="148">
        <v>0</v>
      </c>
      <c r="J119" s="152">
        <f>(((C119*$G$4*0.000000001*Input!G119*(234/233))-(I119*0.000000000000001))/Input!F119)*1000000000000</f>
        <v>758.70738197239018</v>
      </c>
      <c r="K119" s="148">
        <f>J119*Input!P119/100</f>
        <v>7.8458617237660011</v>
      </c>
      <c r="L119" s="153">
        <f t="shared" si="390"/>
        <v>10.492371595031321</v>
      </c>
      <c r="M119" s="154">
        <f>L119*Input!P119/100</f>
        <v>0.10850256455259005</v>
      </c>
      <c r="N119" s="148">
        <v>0</v>
      </c>
      <c r="O119" s="152">
        <f>(((G119*$D$4*0.000000001*Input!G119*(238/236))-(N119*0.000000001))/Input!F119)*1000000</f>
        <v>13.711966921483393</v>
      </c>
      <c r="P119" s="148">
        <f>O119*Input!N119/100</f>
        <v>2.1614634370403073E-3</v>
      </c>
      <c r="Q119" s="155">
        <f t="shared" si="391"/>
        <v>10.230487273934129</v>
      </c>
      <c r="R119" s="156">
        <f>Q119*Input!N119/100</f>
        <v>1.6126660976018873E-3</v>
      </c>
      <c r="S119" s="154">
        <f>Input!S119*$G$6/0.000000000155125</f>
        <v>0.99966739397189597</v>
      </c>
      <c r="T119" s="148">
        <f>S119*Input!T119/100</f>
        <v>2.3343844977336977E-3</v>
      </c>
      <c r="U119" s="154">
        <f>S119</f>
        <v>0.99966739397189597</v>
      </c>
      <c r="V119" s="148">
        <f>U119*Input!T119/100</f>
        <v>2.3343844977336977E-3</v>
      </c>
      <c r="W119" s="157">
        <v>0</v>
      </c>
      <c r="X119" s="152">
        <f>((($L$4*0.000000001*Input!G119/Input!W119*(232/229))-(W119*0.000000001))/Input!F119)*1000000000</f>
        <v>0.85661736708511771</v>
      </c>
      <c r="Y119" s="152">
        <f>X119*Input!X119/100</f>
        <v>5.9081484007706417E-3</v>
      </c>
      <c r="Z119" s="152">
        <f t="shared" si="392"/>
        <v>2.0916145070502438E-4</v>
      </c>
      <c r="AA119" s="152">
        <f>Z119*Input!X119/100</f>
        <v>1.4426007900012215E-6</v>
      </c>
      <c r="AB119" s="153">
        <v>0</v>
      </c>
      <c r="AC119" s="153">
        <v>0.9</v>
      </c>
      <c r="AD119" s="152">
        <f>(((Input!G119*$L$4*0.000000001*Input!U119*(230/229))-((AB119*0.000000000000001)+(Input!G119*AC119*0.000000000000001)))/Input!F119)*1000000000000</f>
        <v>224.99917188163232</v>
      </c>
      <c r="AE119" s="152">
        <f>AD119*Input!V119/100</f>
        <v>0.74805628066095442</v>
      </c>
      <c r="AF119" s="152">
        <f t="shared" si="393"/>
        <v>10.257380078104118</v>
      </c>
      <c r="AG119" s="152">
        <f>AF119*Input!V119/100</f>
        <v>3.4102781474186952E-2</v>
      </c>
      <c r="AH119" s="148">
        <f t="shared" si="394"/>
        <v>49040.490221928456</v>
      </c>
      <c r="AI119" s="157">
        <f t="shared" si="395"/>
        <v>375.48246179308472</v>
      </c>
      <c r="AJ119" s="154">
        <f t="shared" si="396"/>
        <v>-0.33260602810403217</v>
      </c>
      <c r="AK119" s="157">
        <f t="shared" si="397"/>
        <v>2.3343844977336978</v>
      </c>
      <c r="AL119" s="157">
        <f t="shared" si="398"/>
        <v>1.0026286924024146</v>
      </c>
      <c r="AM119" s="157">
        <f t="shared" si="399"/>
        <v>3.3371910813143357E-3</v>
      </c>
      <c r="AN119" s="148">
        <f>AF119/Q119</f>
        <v>1.0026286924024146</v>
      </c>
      <c r="AO119" s="152">
        <f t="shared" si="400"/>
        <v>3.3371910813143357E-3</v>
      </c>
      <c r="AP119" s="148" t="str">
        <f t="shared" si="401"/>
        <v>Out of range</v>
      </c>
      <c r="AQ119" s="148" t="e">
        <f t="shared" si="402"/>
        <v>#VALUE!</v>
      </c>
      <c r="AR119" s="148" t="e">
        <f t="shared" si="403"/>
        <v>#VALUE!</v>
      </c>
      <c r="AS119" s="156">
        <f t="shared" si="404"/>
        <v>2.0444915780105502E-5</v>
      </c>
      <c r="AT119" s="156">
        <f t="shared" si="405"/>
        <v>1.4104680239780384E-7</v>
      </c>
      <c r="AU119" s="148">
        <v>0.75</v>
      </c>
      <c r="AV119" s="148">
        <f t="shared" si="406"/>
        <v>0.375</v>
      </c>
      <c r="AW119" s="148" t="str">
        <f t="shared" si="407"/>
        <v>Out of range</v>
      </c>
      <c r="AX119" s="158">
        <f t="shared" si="408"/>
        <v>315.39246512789998</v>
      </c>
      <c r="AY119" s="158" t="e">
        <f t="shared" si="409"/>
        <v>#VALUE!</v>
      </c>
      <c r="AZ119" s="148" t="str">
        <f>Input!B119</f>
        <v>Hu1-13</v>
      </c>
      <c r="BA119" s="159">
        <f>Input!E119</f>
        <v>0</v>
      </c>
      <c r="BB119" s="148" t="e">
        <f t="shared" si="410"/>
        <v>#VALUE!</v>
      </c>
      <c r="BC119" s="154" t="e">
        <f t="shared" si="411"/>
        <v>#VALUE!</v>
      </c>
      <c r="BD119" s="148" t="e">
        <f t="shared" si="412"/>
        <v>#VALUE!</v>
      </c>
      <c r="BE119" s="160" t="e">
        <f t="shared" si="413"/>
        <v>#VALUE!</v>
      </c>
      <c r="BF119" s="161" t="e">
        <f t="shared" si="414"/>
        <v>#VALUE!</v>
      </c>
      <c r="BG119" s="162"/>
      <c r="BH119" s="162"/>
      <c r="BI119" s="162"/>
      <c r="BJ119" s="162"/>
      <c r="BK119" s="162"/>
      <c r="BL119" s="162"/>
      <c r="BM119" s="166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2"/>
      <c r="DC119" s="162"/>
      <c r="DD119" s="162"/>
      <c r="DE119" s="162"/>
    </row>
    <row r="120" spans="1:109" ht="15" customHeight="1" x14ac:dyDescent="0.2">
      <c r="A120" s="9">
        <f>Input!A120</f>
        <v>10678</v>
      </c>
      <c r="B120" s="9" t="str">
        <f>Input!B120</f>
        <v>M5-14-44B-513.0</v>
      </c>
      <c r="C120" s="9">
        <f>Input!O120</f>
        <v>2.0360635798304014</v>
      </c>
      <c r="D120" s="9">
        <f>C120*Input!P120/100</f>
        <v>3.9632398646298906E-3</v>
      </c>
      <c r="E120" s="11">
        <f>Input!M120</f>
        <v>1.4001362072010788</v>
      </c>
      <c r="F120" s="12">
        <f>E120*Input!N120/100</f>
        <v>7.4558234568020173E-5</v>
      </c>
      <c r="G120" s="13">
        <f t="shared" si="389"/>
        <v>193.05078024888473</v>
      </c>
      <c r="H120" s="12">
        <f>G120*Input!L120/100</f>
        <v>7.6321647059688288E-3</v>
      </c>
      <c r="I120" s="9">
        <v>0.3</v>
      </c>
      <c r="J120" s="21">
        <f>(((C120*$G$4*0.000000001*Input!G120*(234/233))-(I120*0.000000000000001))/Input!F120)*1000000000000</f>
        <v>30.462785637194909</v>
      </c>
      <c r="K120" s="9">
        <f>J120*Input!P120/100</f>
        <v>5.9296442223607929E-2</v>
      </c>
      <c r="L120" s="14">
        <f t="shared" si="390"/>
        <v>0.42127818223450919</v>
      </c>
      <c r="M120" s="22">
        <f>L120*Input!P120/100</f>
        <v>8.2002669389611977E-4</v>
      </c>
      <c r="N120" s="9">
        <v>5.0000000000000001E-3</v>
      </c>
      <c r="O120" s="21">
        <f>(((G120*$D$4*0.000000001*Input!G120*(238/236))-(N120*0.000000001))/Input!F120)*1000000</f>
        <v>0.29094739722003932</v>
      </c>
      <c r="P120" s="9">
        <f>O120*Input!N120/100</f>
        <v>1.549315286421365E-5</v>
      </c>
      <c r="Q120" s="23">
        <f t="shared" si="391"/>
        <v>0.21707561443868051</v>
      </c>
      <c r="R120" s="24">
        <f>Q120*Input!N120/100</f>
        <v>1.1559428644924609E-5</v>
      </c>
      <c r="S120" s="65">
        <f>Input!S120*$G$6/0.000000000155125</f>
        <v>1.9348087560375451</v>
      </c>
      <c r="T120" s="9">
        <f>S120*Input!T120/100</f>
        <v>1.0893998404454723E-3</v>
      </c>
      <c r="U120" s="9">
        <f>S120*1/((U119+U121)/2)</f>
        <v>1.9333406988777462</v>
      </c>
      <c r="V120" s="9">
        <f>U120*Input!T120/100</f>
        <v>1.0885732464833253E-3</v>
      </c>
      <c r="W120" s="3">
        <v>3.0000000000000001E-3</v>
      </c>
      <c r="X120" s="21">
        <f>((($L$4*0.000000001*Input!G120/Input!W120*(232/229))-(W120*0.000000001))/Input!F120)*1000000000</f>
        <v>0.34737841282631066</v>
      </c>
      <c r="Y120" s="21">
        <f>X120*Input!X120/100</f>
        <v>4.6288366653141039E-4</v>
      </c>
      <c r="Z120" s="21">
        <f t="shared" si="392"/>
        <v>8.4819868896190975E-5</v>
      </c>
      <c r="AA120" s="21">
        <f>Z120*Input!X120/100</f>
        <v>1.1302294690664412E-7</v>
      </c>
      <c r="AB120" s="14">
        <v>0.05</v>
      </c>
      <c r="AC120" s="14">
        <v>0.9</v>
      </c>
      <c r="AD120" s="21">
        <f>(((Input!G120*$L$4*0.000000001*Input!U120*(230/229))-((AB120*0.000000000000001)+(Input!G120*AC120*0.000000000000001)))/Input!F120)*1000000000000</f>
        <v>9.7010857928351104</v>
      </c>
      <c r="AE120" s="21">
        <f>AD120*Input!V120/100</f>
        <v>1.6624308669870459E-2</v>
      </c>
      <c r="AF120" s="191">
        <f t="shared" si="393"/>
        <v>0.44225817950901092</v>
      </c>
      <c r="AG120" s="21">
        <f>AF120*Input!V120/100</f>
        <v>7.578776896667469E-4</v>
      </c>
      <c r="AH120" s="9">
        <f t="shared" si="394"/>
        <v>5214.0870442782716</v>
      </c>
      <c r="AI120" s="3">
        <f t="shared" si="395"/>
        <v>11.318511901289424</v>
      </c>
      <c r="AJ120" s="22">
        <f t="shared" si="396"/>
        <v>933.34069887774615</v>
      </c>
      <c r="AK120" s="3">
        <f t="shared" si="397"/>
        <v>1.0885732464833253</v>
      </c>
      <c r="AL120" s="3">
        <f t="shared" si="398"/>
        <v>2.0373462060794485</v>
      </c>
      <c r="AM120" s="3">
        <f t="shared" si="399"/>
        <v>3.4929925800466707E-3</v>
      </c>
      <c r="AN120" s="9">
        <f>AL120*1/((AN119+AN121)/2)</f>
        <v>2.0354058851787338</v>
      </c>
      <c r="AO120" s="21">
        <f t="shared" si="400"/>
        <v>3.4896659355672585E-3</v>
      </c>
      <c r="AP120" s="58">
        <f t="shared" si="401"/>
        <v>276.21179999999998</v>
      </c>
      <c r="AQ120" s="58">
        <f t="shared" si="402"/>
        <v>1.6957</v>
      </c>
      <c r="AR120" s="58">
        <f t="shared" si="403"/>
        <v>0.61391294651423289</v>
      </c>
      <c r="AS120" s="67">
        <f t="shared" si="404"/>
        <v>3.9073881751075675E-4</v>
      </c>
      <c r="AT120" s="67">
        <f t="shared" si="405"/>
        <v>5.210772366784774E-7</v>
      </c>
      <c r="AU120" s="58">
        <v>0.75</v>
      </c>
      <c r="AV120" s="58">
        <f t="shared" si="406"/>
        <v>0.375</v>
      </c>
      <c r="AW120" s="58">
        <f t="shared" si="407"/>
        <v>276.2013</v>
      </c>
      <c r="AX120" s="57">
        <f t="shared" si="408"/>
        <v>1.7612924731999999</v>
      </c>
      <c r="AY120" s="47">
        <f t="shared" si="409"/>
        <v>1.6800483117048794</v>
      </c>
      <c r="AZ120" s="9" t="str">
        <f>Input!B120</f>
        <v>M5-14-44B-513.0</v>
      </c>
      <c r="BA120" s="48">
        <f>Input!E120</f>
        <v>513</v>
      </c>
      <c r="BB120" s="58">
        <f t="shared" si="410"/>
        <v>2037.3353525975965</v>
      </c>
      <c r="BC120" s="22">
        <f t="shared" si="411"/>
        <v>9.9614758675300763</v>
      </c>
      <c r="BD120" s="9">
        <f t="shared" si="412"/>
        <v>276143.3</v>
      </c>
      <c r="BE120" s="49">
        <f t="shared" si="413"/>
        <v>840.02415585243978</v>
      </c>
      <c r="BF120" s="89">
        <f t="shared" si="414"/>
        <v>0.60826951636537541</v>
      </c>
      <c r="BG120" s="85"/>
      <c r="BH120" s="85"/>
      <c r="BI120" s="85"/>
      <c r="BJ120" s="85"/>
      <c r="BK120" s="85"/>
      <c r="BL120" s="85"/>
      <c r="BM120" s="90"/>
      <c r="BN120" s="85"/>
      <c r="BO120" s="85"/>
      <c r="BP120" s="85"/>
      <c r="BQ120" s="85"/>
      <c r="BR120" s="85"/>
      <c r="BS120" s="85"/>
      <c r="BT120" s="85"/>
      <c r="BU120" s="85"/>
      <c r="BV120" s="85"/>
      <c r="BW120" s="85"/>
      <c r="BX120" s="85"/>
      <c r="BY120" s="85"/>
      <c r="BZ120" s="85"/>
      <c r="CA120" s="85"/>
      <c r="CB120" s="85"/>
      <c r="CC120" s="85"/>
      <c r="CD120" s="85"/>
      <c r="CE120" s="85"/>
      <c r="CF120" s="85"/>
      <c r="CG120" s="85"/>
      <c r="CH120" s="85"/>
      <c r="CI120" s="85"/>
      <c r="CJ120" s="85"/>
      <c r="CK120" s="85"/>
      <c r="CL120" s="85"/>
      <c r="CM120" s="85"/>
      <c r="CN120" s="85"/>
      <c r="CO120" s="85"/>
      <c r="CP120" s="85"/>
      <c r="CQ120" s="85"/>
      <c r="CR120" s="85"/>
      <c r="CS120" s="85"/>
      <c r="CT120" s="85"/>
      <c r="CU120" s="85"/>
      <c r="CV120" s="85"/>
      <c r="CW120" s="85"/>
      <c r="CX120" s="85"/>
      <c r="CY120" s="85"/>
      <c r="CZ120" s="85"/>
      <c r="DA120" s="85"/>
      <c r="DB120" s="85"/>
      <c r="DC120" s="85"/>
      <c r="DD120" s="85"/>
      <c r="DE120" s="85"/>
    </row>
    <row r="121" spans="1:109" s="165" customFormat="1" ht="15" customHeight="1" x14ac:dyDescent="0.2">
      <c r="A121" s="148">
        <f>Input!A121</f>
        <v>10368</v>
      </c>
      <c r="B121" s="148" t="str">
        <f>Input!B121</f>
        <v>Hu1-13</v>
      </c>
      <c r="C121" s="148">
        <f>Input!O121</f>
        <v>2.3159390255467467</v>
      </c>
      <c r="D121" s="148">
        <f>C121*Input!P121/100</f>
        <v>3.4339669448773091E-2</v>
      </c>
      <c r="E121" s="149">
        <f>Input!M121</f>
        <v>3.0137470087427496</v>
      </c>
      <c r="F121" s="150">
        <f>E121*Input!N121/100</f>
        <v>6.1791123951273599E-4</v>
      </c>
      <c r="G121" s="151">
        <f t="shared" si="389"/>
        <v>415.53543756545031</v>
      </c>
      <c r="H121" s="150">
        <f>G121*Input!L121/100</f>
        <v>2.262203660947602E-2</v>
      </c>
      <c r="I121" s="148">
        <v>0</v>
      </c>
      <c r="J121" s="152">
        <f>(((C121*$G$4*0.000000001*Input!G121*(234/233))-(I121*0.000000000000001))/Input!F121)*1000000000000</f>
        <v>758.65261124217841</v>
      </c>
      <c r="K121" s="148">
        <f>J121*Input!P121/100</f>
        <v>11.248948961579261</v>
      </c>
      <c r="L121" s="153">
        <f t="shared" si="390"/>
        <v>10.49161415564485</v>
      </c>
      <c r="M121" s="154">
        <f>L121*Input!P121/100</f>
        <v>0.15556478737770663</v>
      </c>
      <c r="N121" s="148">
        <v>0</v>
      </c>
      <c r="O121" s="152">
        <f>(((G121*$D$4*0.000000001*Input!G121*(238/236))-(N121*0.000000001))/Input!F121)*1000000</f>
        <v>13.712004850068224</v>
      </c>
      <c r="P121" s="148">
        <f>O121*Input!N121/100</f>
        <v>2.8113845948352905E-3</v>
      </c>
      <c r="Q121" s="155">
        <f t="shared" si="391"/>
        <v>10.230515572420162</v>
      </c>
      <c r="R121" s="156">
        <f>Q121*Input!N121/100</f>
        <v>2.0975717403849577E-3</v>
      </c>
      <c r="S121" s="154">
        <f>Input!S121*$G$6/0.000000000155125</f>
        <v>1.0018512800627954</v>
      </c>
      <c r="T121" s="148">
        <f>S121*Input!T121/100</f>
        <v>1.3878164964618001E-3</v>
      </c>
      <c r="U121" s="154">
        <f>S121</f>
        <v>1.0018512800627954</v>
      </c>
      <c r="V121" s="148">
        <f>U121*Input!T121/100</f>
        <v>1.3878164964618001E-3</v>
      </c>
      <c r="W121" s="157">
        <v>0</v>
      </c>
      <c r="X121" s="152">
        <f>((($L$4*0.000000001*Input!G121/Input!W121*(232/229))-(W121*0.000000001))/Input!F121)*1000000000</f>
        <v>0.85049237584907122</v>
      </c>
      <c r="Y121" s="152">
        <f>X121*Input!X121/100</f>
        <v>6.2511049121462279E-3</v>
      </c>
      <c r="Z121" s="152">
        <f t="shared" si="392"/>
        <v>2.0766590309915877E-4</v>
      </c>
      <c r="AA121" s="152">
        <f>Z121*Input!X121/100</f>
        <v>1.5263409570867251E-6</v>
      </c>
      <c r="AB121" s="153">
        <v>0</v>
      </c>
      <c r="AC121" s="153">
        <v>0.9</v>
      </c>
      <c r="AD121" s="152">
        <f>(((Input!G121*$L$4*0.000000001*Input!U121*(230/229))-((AB121*0.000000000000001)+(Input!G121*AC121*0.000000000000001)))/Input!F121)*1000000000000</f>
        <v>224.24783804954782</v>
      </c>
      <c r="AE121" s="152">
        <f>AD121*Input!V121/100</f>
        <v>0.75868640140159482</v>
      </c>
      <c r="AF121" s="152">
        <f t="shared" si="393"/>
        <v>10.223127877899207</v>
      </c>
      <c r="AG121" s="152">
        <f>AF121*Input!V121/100</f>
        <v>3.458739298542509E-2</v>
      </c>
      <c r="AH121" s="148">
        <f t="shared" si="394"/>
        <v>49228.726167038352</v>
      </c>
      <c r="AI121" s="157">
        <f t="shared" si="395"/>
        <v>398.32286827979431</v>
      </c>
      <c r="AJ121" s="154">
        <f t="shared" si="396"/>
        <v>1.8512800627954462</v>
      </c>
      <c r="AK121" s="157">
        <f t="shared" si="397"/>
        <v>1.3878164964618001</v>
      </c>
      <c r="AL121" s="157">
        <f t="shared" si="398"/>
        <v>0.99927787661641709</v>
      </c>
      <c r="AM121" s="157">
        <f t="shared" si="399"/>
        <v>3.3870088863663492E-3</v>
      </c>
      <c r="AN121" s="148">
        <f>AF121/Q121</f>
        <v>0.99927787661641709</v>
      </c>
      <c r="AO121" s="152">
        <f t="shared" si="400"/>
        <v>3.3870088863663492E-3</v>
      </c>
      <c r="AP121" s="148">
        <f t="shared" si="401"/>
        <v>622.3673</v>
      </c>
      <c r="AQ121" s="148" t="e">
        <f t="shared" si="402"/>
        <v>#VALUE!</v>
      </c>
      <c r="AR121" s="148" t="e">
        <f t="shared" si="403"/>
        <v>#VALUE!</v>
      </c>
      <c r="AS121" s="156">
        <f t="shared" si="404"/>
        <v>2.0298674258313327E-5</v>
      </c>
      <c r="AT121" s="156">
        <f t="shared" si="405"/>
        <v>1.4925295752673628E-7</v>
      </c>
      <c r="AU121" s="148">
        <v>0.75</v>
      </c>
      <c r="AV121" s="148">
        <f t="shared" si="406"/>
        <v>0.375</v>
      </c>
      <c r="AW121" s="148">
        <f t="shared" si="407"/>
        <v>622.36559999999997</v>
      </c>
      <c r="AX121" s="158">
        <f t="shared" si="408"/>
        <v>275.42672982990001</v>
      </c>
      <c r="AY121" s="158">
        <f t="shared" si="409"/>
        <v>126.41811623636531</v>
      </c>
      <c r="AZ121" s="148" t="str">
        <f>Input!B121</f>
        <v>Hu1-13</v>
      </c>
      <c r="BA121" s="159">
        <f>Input!E121</f>
        <v>0</v>
      </c>
      <c r="BB121" s="148">
        <f t="shared" si="410"/>
        <v>10.749607270561402</v>
      </c>
      <c r="BC121" s="154">
        <f t="shared" si="411"/>
        <v>8.9269568058569089</v>
      </c>
      <c r="BD121" s="148">
        <f t="shared" si="412"/>
        <v>622307.6</v>
      </c>
      <c r="BE121" s="160">
        <f t="shared" si="413"/>
        <v>63209.058118182656</v>
      </c>
      <c r="BF121" s="161">
        <f t="shared" si="414"/>
        <v>20.312516668075055</v>
      </c>
      <c r="BG121" s="162"/>
      <c r="BH121" s="162"/>
      <c r="BI121" s="162"/>
      <c r="BJ121" s="162"/>
      <c r="BK121" s="162"/>
      <c r="BL121" s="162"/>
      <c r="BM121" s="166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2"/>
      <c r="DC121" s="162"/>
      <c r="DD121" s="162"/>
      <c r="DE121" s="162"/>
    </row>
    <row r="122" spans="1:109" ht="15" customHeight="1" x14ac:dyDescent="0.2">
      <c r="A122" s="9">
        <f>Input!A122</f>
        <v>10679</v>
      </c>
      <c r="B122" s="9" t="str">
        <f>Input!B122</f>
        <v>M5-14-44B-578.5</v>
      </c>
      <c r="C122" s="9">
        <f>Input!O122</f>
        <v>2.010281448115427</v>
      </c>
      <c r="D122" s="9">
        <f>C122*Input!P122/100</f>
        <v>6.49335836320833E-3</v>
      </c>
      <c r="E122" s="11">
        <f>Input!M122</f>
        <v>1.3627061468700432</v>
      </c>
      <c r="F122" s="12">
        <f>E122*Input!N122/100</f>
        <v>8.0600280344560345E-5</v>
      </c>
      <c r="G122" s="13">
        <f t="shared" si="389"/>
        <v>187.88992353044156</v>
      </c>
      <c r="H122" s="12">
        <f>G122*Input!L122/100</f>
        <v>9.0114042900185046E-3</v>
      </c>
      <c r="I122" s="9">
        <v>0.3</v>
      </c>
      <c r="J122" s="21">
        <f>(((C122*$G$4*0.000000001*Input!G122*(234/233))-(I122*0.000000000000001))/Input!F122)*1000000000000</f>
        <v>28.636327206457491</v>
      </c>
      <c r="K122" s="9">
        <f>J122*Input!P122/100</f>
        <v>9.2497463443210498E-2</v>
      </c>
      <c r="L122" s="14">
        <f t="shared" si="390"/>
        <v>0.39601958977379664</v>
      </c>
      <c r="M122" s="22">
        <f>L122*Input!P122/100</f>
        <v>1.2791726838362403E-3</v>
      </c>
      <c r="N122" s="9">
        <v>5.0000000000000001E-3</v>
      </c>
      <c r="O122" s="21">
        <f>(((G122*$D$4*0.000000001*Input!G122*(238/236))-(N122*0.000000001))/Input!F122)*1000000</f>
        <v>0.26960492200815112</v>
      </c>
      <c r="P122" s="9">
        <f>O122*Input!N122/100</f>
        <v>1.5946381650983077E-5</v>
      </c>
      <c r="Q122" s="23">
        <f t="shared" si="391"/>
        <v>0.20115201118761197</v>
      </c>
      <c r="R122" s="24">
        <f>Q122*Input!N122/100</f>
        <v>1.1897582271007275E-5</v>
      </c>
      <c r="S122" s="65">
        <f>Input!S122*$G$6/0.000000000155125</f>
        <v>1.9572287238462898</v>
      </c>
      <c r="T122" s="9">
        <f>S122*Input!T122/100</f>
        <v>1.3661667957469924E-3</v>
      </c>
      <c r="U122" s="9">
        <f>S122*1/((U121+U123)/2)</f>
        <v>1.9551545910755197</v>
      </c>
      <c r="V122" s="9">
        <f>U122*Input!T122/100</f>
        <v>1.3647190286634253E-3</v>
      </c>
      <c r="W122" s="3">
        <v>3.0000000000000001E-3</v>
      </c>
      <c r="X122" s="21">
        <f>((($L$4*0.000000001*Input!G122/Input!W122*(232/229))-(W122*0.000000001))/Input!F122)*1000000000</f>
        <v>4.3324324707752868E-2</v>
      </c>
      <c r="Y122" s="21">
        <f>X122*Input!X122/100</f>
        <v>1.1384294769354643E-4</v>
      </c>
      <c r="Z122" s="21">
        <f t="shared" si="392"/>
        <v>1.0578560457540547E-5</v>
      </c>
      <c r="AA122" s="21">
        <f>Z122*Input!X122/100</f>
        <v>2.7797190445885911E-8</v>
      </c>
      <c r="AB122" s="14">
        <v>0.05</v>
      </c>
      <c r="AC122" s="14">
        <v>0.9</v>
      </c>
      <c r="AD122" s="21">
        <f>(((Input!G122*$L$4*0.000000001*Input!U122*(230/229))-((AB122*0.000000000000001)+(Input!G122*AC122*0.000000000000001)))/Input!F122)*1000000000000</f>
        <v>9.1062947014249076</v>
      </c>
      <c r="AE122" s="21">
        <f>AD122*Input!V122/100</f>
        <v>1.8459235891648707E-2</v>
      </c>
      <c r="AF122" s="191">
        <f t="shared" si="393"/>
        <v>0.41514253174620747</v>
      </c>
      <c r="AG122" s="21">
        <f>AF122*Input!V122/100</f>
        <v>8.4152931279067925E-4</v>
      </c>
      <c r="AH122" s="9">
        <f t="shared" si="394"/>
        <v>39243.764159828388</v>
      </c>
      <c r="AI122" s="3">
        <f t="shared" si="395"/>
        <v>130.23867136071985</v>
      </c>
      <c r="AJ122" s="22">
        <f t="shared" si="396"/>
        <v>955.15459107551965</v>
      </c>
      <c r="AK122" s="3">
        <f t="shared" si="397"/>
        <v>1.3647190286634252</v>
      </c>
      <c r="AL122" s="3">
        <f t="shared" si="398"/>
        <v>2.0638249117927496</v>
      </c>
      <c r="AM122" s="3">
        <f t="shared" si="399"/>
        <v>4.1853296082017587E-3</v>
      </c>
      <c r="AN122" s="9">
        <f>AL122*1/((AN121+AN123)/2)</f>
        <v>2.067065573086782</v>
      </c>
      <c r="AO122" s="21">
        <f t="shared" si="400"/>
        <v>4.1919015008010608E-3</v>
      </c>
      <c r="AP122" s="58">
        <f t="shared" si="401"/>
        <v>278.72039999999998</v>
      </c>
      <c r="AQ122" s="58">
        <f t="shared" si="402"/>
        <v>2.0674000000000001</v>
      </c>
      <c r="AR122" s="58">
        <f t="shared" si="403"/>
        <v>0.74174692631038142</v>
      </c>
      <c r="AS122" s="67">
        <f t="shared" si="404"/>
        <v>5.2589881627750941E-5</v>
      </c>
      <c r="AT122" s="67">
        <f t="shared" si="405"/>
        <v>1.3822497377630378E-7</v>
      </c>
      <c r="AU122" s="58">
        <v>0.75</v>
      </c>
      <c r="AV122" s="58">
        <f t="shared" si="406"/>
        <v>0.375</v>
      </c>
      <c r="AW122" s="58">
        <f t="shared" si="407"/>
        <v>278.71899999999999</v>
      </c>
      <c r="AX122" s="57">
        <f t="shared" si="408"/>
        <v>2.2162608318000001</v>
      </c>
      <c r="AY122" s="47">
        <f t="shared" si="409"/>
        <v>2.0353459268616363</v>
      </c>
      <c r="AZ122" s="9" t="str">
        <f>Input!B122</f>
        <v>M5-14-44B-578.5</v>
      </c>
      <c r="BA122" s="48">
        <f>Input!E122</f>
        <v>578.5</v>
      </c>
      <c r="BB122" s="58">
        <f t="shared" si="410"/>
        <v>2099.8405926156183</v>
      </c>
      <c r="BC122" s="22">
        <f t="shared" si="411"/>
        <v>12.446350091097436</v>
      </c>
      <c r="BD122" s="9">
        <f t="shared" si="412"/>
        <v>278661</v>
      </c>
      <c r="BE122" s="49">
        <f t="shared" si="413"/>
        <v>1017.6729634308182</v>
      </c>
      <c r="BF122" s="89">
        <f t="shared" si="414"/>
        <v>0.73025015404821214</v>
      </c>
      <c r="BG122" s="85"/>
      <c r="BH122" s="85"/>
      <c r="BI122" s="85"/>
      <c r="BJ122" s="85"/>
      <c r="BK122" s="85"/>
      <c r="BL122" s="85"/>
      <c r="BM122" s="90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</row>
    <row r="123" spans="1:109" s="165" customFormat="1" ht="15" customHeight="1" x14ac:dyDescent="0.2">
      <c r="A123" s="148">
        <f>Input!A123</f>
        <v>10368</v>
      </c>
      <c r="B123" s="148" t="str">
        <f>Input!B123</f>
        <v>Hu1-13</v>
      </c>
      <c r="C123" s="148">
        <f>Input!O123</f>
        <v>2.3160580854899204</v>
      </c>
      <c r="D123" s="148">
        <f>C123*Input!P123/100</f>
        <v>2.4660093719062283E-2</v>
      </c>
      <c r="E123" s="149">
        <f>Input!M123</f>
        <v>3.0136929181373584</v>
      </c>
      <c r="F123" s="150">
        <f>E123*Input!N123/100</f>
        <v>4.3977121199214616E-4</v>
      </c>
      <c r="G123" s="151">
        <f t="shared" si="389"/>
        <v>415.52797955277896</v>
      </c>
      <c r="H123" s="150">
        <f>G123*Input!L123/100</f>
        <v>3.2093713057604688E-2</v>
      </c>
      <c r="I123" s="148">
        <v>0</v>
      </c>
      <c r="J123" s="152">
        <f>(((C123*$G$4*0.000000001*Input!G123*(234/233))-(I123*0.000000000000001))/Input!F123)*1000000000000</f>
        <v>758.69161275982924</v>
      </c>
      <c r="K123" s="148">
        <f>J123*Input!P123/100</f>
        <v>8.0781248068596092</v>
      </c>
      <c r="L123" s="153">
        <f t="shared" si="390"/>
        <v>10.492153518284104</v>
      </c>
      <c r="M123" s="154">
        <f>L123*Input!P123/100</f>
        <v>0.11171459416180564</v>
      </c>
      <c r="N123" s="148">
        <v>0</v>
      </c>
      <c r="O123" s="152">
        <f>(((G123*$D$4*0.000000001*Input!G123*(238/236))-(N123*0.000000001))/Input!F123)*1000000</f>
        <v>13.711758747578097</v>
      </c>
      <c r="P123" s="148">
        <f>O123*Input!N123/100</f>
        <v>2.0008796273421428E-3</v>
      </c>
      <c r="Q123" s="155">
        <f t="shared" si="391"/>
        <v>10.230331955554124</v>
      </c>
      <c r="R123" s="156">
        <f>Q123*Input!N123/100</f>
        <v>1.4928546488925864E-3</v>
      </c>
      <c r="S123" s="154">
        <f>Input!S123*$G$6/0.000000000155125</f>
        <v>1.0002704271211149</v>
      </c>
      <c r="T123" s="148">
        <f>S123*Input!T123/100</f>
        <v>1.492286057428228E-3</v>
      </c>
      <c r="U123" s="154">
        <f>S123</f>
        <v>1.0002704271211149</v>
      </c>
      <c r="V123" s="148">
        <f>U123*Input!T123/100</f>
        <v>1.492286057428228E-3</v>
      </c>
      <c r="W123" s="157">
        <v>0</v>
      </c>
      <c r="X123" s="152">
        <f>((($L$4*0.000000001*Input!G123/Input!W123*(232/229))-(W123*0.000000001))/Input!F123)*1000000000</f>
        <v>0.85513345000533103</v>
      </c>
      <c r="Y123" s="152">
        <f>X123*Input!X123/100</f>
        <v>4.605689551671472E-3</v>
      </c>
      <c r="Z123" s="152">
        <f t="shared" si="392"/>
        <v>2.0879912061336361E-4</v>
      </c>
      <c r="AA123" s="152">
        <f>Z123*Input!X123/100</f>
        <v>1.1245776062217717E-6</v>
      </c>
      <c r="AB123" s="153">
        <v>0</v>
      </c>
      <c r="AC123" s="153">
        <v>0.9</v>
      </c>
      <c r="AD123" s="152">
        <f>(((Input!G123*$L$4*0.000000001*Input!U123*(230/229))-((AB123*0.000000000000001)+(Input!G123*AC123*0.000000000000001)))/Input!F123)*1000000000000</f>
        <v>223.86428194129871</v>
      </c>
      <c r="AE123" s="152">
        <f>AD123*Input!V123/100</f>
        <v>0.4984987491963494</v>
      </c>
      <c r="AF123" s="152">
        <f t="shared" si="393"/>
        <v>10.205642121170914</v>
      </c>
      <c r="AG123" s="152">
        <f>AF123*Input!V123/100</f>
        <v>2.2725822038387144E-2</v>
      </c>
      <c r="AH123" s="148">
        <f t="shared" si="394"/>
        <v>48877.802220579521</v>
      </c>
      <c r="AI123" s="157">
        <f t="shared" si="395"/>
        <v>284.86511468932639</v>
      </c>
      <c r="AJ123" s="154">
        <f t="shared" si="396"/>
        <v>0.2704271211149134</v>
      </c>
      <c r="AK123" s="157">
        <f t="shared" si="397"/>
        <v>1.492286057428228</v>
      </c>
      <c r="AL123" s="157">
        <f t="shared" si="398"/>
        <v>0.99758660476605499</v>
      </c>
      <c r="AM123" s="157">
        <f t="shared" si="399"/>
        <v>2.2261805518660597E-3</v>
      </c>
      <c r="AN123" s="148">
        <f>AF123/Q123</f>
        <v>0.99758660476605499</v>
      </c>
      <c r="AO123" s="152">
        <f t="shared" si="400"/>
        <v>2.2261805518660597E-3</v>
      </c>
      <c r="AP123" s="148">
        <f t="shared" si="401"/>
        <v>641.96079999999995</v>
      </c>
      <c r="AQ123" s="148" t="e">
        <f t="shared" si="402"/>
        <v>#VALUE!</v>
      </c>
      <c r="AR123" s="148" t="e">
        <f t="shared" si="403"/>
        <v>#VALUE!</v>
      </c>
      <c r="AS123" s="156">
        <f t="shared" si="404"/>
        <v>2.0409808940755338E-5</v>
      </c>
      <c r="AT123" s="156">
        <f t="shared" si="405"/>
        <v>1.0996615666929162E-7</v>
      </c>
      <c r="AU123" s="148">
        <v>0.75</v>
      </c>
      <c r="AV123" s="148">
        <f t="shared" si="406"/>
        <v>0.375</v>
      </c>
      <c r="AW123" s="148">
        <f t="shared" si="407"/>
        <v>641.95920000000001</v>
      </c>
      <c r="AX123" s="158">
        <f t="shared" si="408"/>
        <v>268.26212633699998</v>
      </c>
      <c r="AY123" s="158">
        <f t="shared" si="409"/>
        <v>119.81648179102599</v>
      </c>
      <c r="AZ123" s="148" t="str">
        <f>Input!B123</f>
        <v>Hu1-13</v>
      </c>
      <c r="BA123" s="159">
        <f>Input!E123</f>
        <v>0</v>
      </c>
      <c r="BB123" s="148">
        <f t="shared" si="410"/>
        <v>1.6596664477669669</v>
      </c>
      <c r="BC123" s="154">
        <f t="shared" si="411"/>
        <v>9.1756927858687334</v>
      </c>
      <c r="BD123" s="148">
        <f t="shared" si="412"/>
        <v>641901.19999999995</v>
      </c>
      <c r="BE123" s="160">
        <f t="shared" si="413"/>
        <v>59908.240895512994</v>
      </c>
      <c r="BF123" s="161">
        <f t="shared" si="414"/>
        <v>18.664189529650169</v>
      </c>
      <c r="BG123" s="162"/>
      <c r="BH123" s="162"/>
      <c r="BI123" s="162"/>
      <c r="BJ123" s="162"/>
      <c r="BK123" s="162"/>
      <c r="BL123" s="162"/>
      <c r="BM123" s="166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2"/>
      <c r="DC123" s="162"/>
      <c r="DD123" s="162"/>
      <c r="DE123" s="162"/>
    </row>
    <row r="124" spans="1:109" ht="15" customHeight="1" x14ac:dyDescent="0.2">
      <c r="A124" s="9">
        <f>Input!A124</f>
        <v>10680</v>
      </c>
      <c r="B124" s="9" t="str">
        <f>Input!B124</f>
        <v>M5-14-44B628.5</v>
      </c>
      <c r="C124" s="9">
        <f>Input!O124</f>
        <v>2.3249458313865303</v>
      </c>
      <c r="D124" s="9">
        <f>C124*Input!P124/100</f>
        <v>5.5003201685532473E-3</v>
      </c>
      <c r="E124" s="11">
        <f>Input!M124</f>
        <v>1.5305312425674344</v>
      </c>
      <c r="F124" s="12">
        <f>E124*Input!N124/100</f>
        <v>8.2414180039895089E-5</v>
      </c>
      <c r="G124" s="13">
        <f t="shared" si="389"/>
        <v>211.02964772519786</v>
      </c>
      <c r="H124" s="12">
        <f>G124*Input!L124/100</f>
        <v>9.4730066933094246E-3</v>
      </c>
      <c r="I124" s="9">
        <v>0.3</v>
      </c>
      <c r="J124" s="21">
        <f>(((C124*$G$4*0.000000001*Input!G124*(234/233))-(I124*0.000000000000001))/Input!F124)*1000000000000</f>
        <v>31.199099977311352</v>
      </c>
      <c r="K124" s="9">
        <f>J124*Input!P124/100</f>
        <v>7.3810338515962123E-2</v>
      </c>
      <c r="L124" s="14">
        <f t="shared" si="390"/>
        <v>0.43146087433797581</v>
      </c>
      <c r="M124" s="22">
        <f>L124*Input!P124/100</f>
        <v>1.0207433295972728E-3</v>
      </c>
      <c r="N124" s="9">
        <v>5.0000000000000001E-3</v>
      </c>
      <c r="O124" s="21">
        <f>(((G124*$D$4*0.000000001*Input!G124*(238/236))-(N124*0.000000001))/Input!F124)*1000000</f>
        <v>0.28525801741689938</v>
      </c>
      <c r="P124" s="9">
        <f>O124*Input!N124/100</f>
        <v>1.5360225881951617E-5</v>
      </c>
      <c r="Q124" s="23">
        <f t="shared" si="391"/>
        <v>0.21283077283383331</v>
      </c>
      <c r="R124" s="24">
        <f>Q124*Input!N124/100</f>
        <v>1.1460251932482021E-5</v>
      </c>
      <c r="S124" s="65">
        <f>Input!S124*$G$6/0.000000000155125</f>
        <v>2.0095001287135426</v>
      </c>
      <c r="T124" s="9">
        <f>S124*Input!T124/100</f>
        <v>8.6953193741066308E-4</v>
      </c>
      <c r="U124" s="9">
        <f>S124*1/((U123+U125)/2)</f>
        <v>2.0083396717628403</v>
      </c>
      <c r="V124" s="9">
        <f>U124*Input!T124/100</f>
        <v>8.6902979542708846E-4</v>
      </c>
      <c r="W124" s="3">
        <v>3.0000000000000001E-3</v>
      </c>
      <c r="X124" s="21">
        <f>((($L$4*0.000000001*Input!G124/Input!W124*(232/229))-(W124*0.000000001))/Input!F124)*1000000000</f>
        <v>0.1152328689508036</v>
      </c>
      <c r="Y124" s="21">
        <f>X124*Input!X124/100</f>
        <v>1.8860183830205098E-4</v>
      </c>
      <c r="Z124" s="21">
        <f t="shared" si="392"/>
        <v>2.8136569447181337E-5</v>
      </c>
      <c r="AA124" s="21">
        <f>Z124*Input!X124/100</f>
        <v>4.605117246119485E-8</v>
      </c>
      <c r="AB124" s="14">
        <v>0.05</v>
      </c>
      <c r="AC124" s="14">
        <v>0.9</v>
      </c>
      <c r="AD124" s="21">
        <f>(((Input!G124*$L$4*0.000000001*Input!U124*(230/229))-((AB124*0.000000000000001)+(Input!G124*AC124*0.000000000000001)))/Input!F124)*1000000000000</f>
        <v>9.976259881960388</v>
      </c>
      <c r="AE124" s="21">
        <f>AD124*Input!V124/100</f>
        <v>1.697737902066258E-2</v>
      </c>
      <c r="AF124" s="191">
        <f t="shared" si="393"/>
        <v>0.45480295999064296</v>
      </c>
      <c r="AG124" s="21">
        <f>AF124*Input!V124/100</f>
        <v>7.7397364571893E-4</v>
      </c>
      <c r="AH124" s="9">
        <f t="shared" si="394"/>
        <v>16164.12266763403</v>
      </c>
      <c r="AI124" s="3">
        <f t="shared" si="395"/>
        <v>38.165272885340535</v>
      </c>
      <c r="AJ124" s="22">
        <f t="shared" si="396"/>
        <v>1008.3396717628403</v>
      </c>
      <c r="AK124" s="3">
        <f t="shared" si="397"/>
        <v>0.86902979542708847</v>
      </c>
      <c r="AL124" s="3">
        <f t="shared" si="398"/>
        <v>2.1369229361664179</v>
      </c>
      <c r="AM124" s="3">
        <f t="shared" si="399"/>
        <v>3.6383882994069213E-3</v>
      </c>
      <c r="AN124" s="9">
        <f>AL124*1/((AN123+AN125)/2)</f>
        <v>2.1387585651562655</v>
      </c>
      <c r="AO124" s="21">
        <f t="shared" si="400"/>
        <v>3.6415136957072178E-3</v>
      </c>
      <c r="AP124" s="58">
        <f t="shared" si="401"/>
        <v>282.2244</v>
      </c>
      <c r="AQ124" s="58">
        <f t="shared" si="402"/>
        <v>1.6544000000000001</v>
      </c>
      <c r="AR124" s="58">
        <f t="shared" si="403"/>
        <v>0.58620020097482717</v>
      </c>
      <c r="AS124" s="67">
        <f t="shared" si="404"/>
        <v>1.3220160352069406E-4</v>
      </c>
      <c r="AT124" s="67">
        <f t="shared" si="405"/>
        <v>2.1649166414138698E-7</v>
      </c>
      <c r="AU124" s="58">
        <v>0.75</v>
      </c>
      <c r="AV124" s="58">
        <f t="shared" si="406"/>
        <v>0.375</v>
      </c>
      <c r="AW124" s="58">
        <f t="shared" si="407"/>
        <v>282.22109999999998</v>
      </c>
      <c r="AX124" s="57">
        <f t="shared" si="408"/>
        <v>1.7271352</v>
      </c>
      <c r="AY124" s="47">
        <f t="shared" si="409"/>
        <v>1.6935733278466523</v>
      </c>
      <c r="AZ124" s="9" t="str">
        <f>Input!B124</f>
        <v>M5-14-44B628.5</v>
      </c>
      <c r="BA124" s="48">
        <f>Input!E124</f>
        <v>628.5</v>
      </c>
      <c r="BB124" s="58">
        <f t="shared" si="410"/>
        <v>2238.814721805405</v>
      </c>
      <c r="BC124" s="22">
        <f t="shared" si="411"/>
        <v>10.888513462201686</v>
      </c>
      <c r="BD124" s="9">
        <f t="shared" si="412"/>
        <v>282163.09999999998</v>
      </c>
      <c r="BE124" s="49">
        <f t="shared" si="413"/>
        <v>846.78666392332616</v>
      </c>
      <c r="BF124" s="89">
        <f t="shared" si="414"/>
        <v>0.60008742360038014</v>
      </c>
      <c r="BG124" s="85"/>
      <c r="BH124" s="85"/>
      <c r="BI124" s="85"/>
      <c r="BJ124" s="85"/>
      <c r="BK124" s="85"/>
      <c r="BL124" s="85"/>
      <c r="BM124" s="90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</row>
    <row r="125" spans="1:109" s="165" customFormat="1" ht="15" customHeight="1" x14ac:dyDescent="0.2">
      <c r="A125" s="148">
        <f>Input!A125</f>
        <v>10368</v>
      </c>
      <c r="B125" s="148" t="str">
        <f>Input!B125</f>
        <v>Hu1-13</v>
      </c>
      <c r="C125" s="148">
        <f>Input!O125</f>
        <v>2.3062651879318374</v>
      </c>
      <c r="D125" s="148">
        <f>C125*Input!P125/100</f>
        <v>1.2353361596799587E-2</v>
      </c>
      <c r="E125" s="149">
        <f>Input!M125</f>
        <v>3.0132083572394786</v>
      </c>
      <c r="F125" s="150">
        <f>E125*Input!N125/100</f>
        <v>2.2334194577936637E-4</v>
      </c>
      <c r="G125" s="151">
        <f t="shared" si="389"/>
        <v>415.46116829617927</v>
      </c>
      <c r="H125" s="150">
        <f>G125*Input!L125/100</f>
        <v>2.2633658774432325E-2</v>
      </c>
      <c r="I125" s="148">
        <v>0</v>
      </c>
      <c r="J125" s="152">
        <f>(((C125*$G$4*0.000000001*Input!G125*(234/233))-(I125*0.000000000000001))/Input!F125)*1000000000000</f>
        <v>755.48366677242893</v>
      </c>
      <c r="K125" s="148">
        <f>J125*Input!P125/100</f>
        <v>4.0466998179359823</v>
      </c>
      <c r="L125" s="153">
        <f t="shared" si="390"/>
        <v>10.44778995710576</v>
      </c>
      <c r="M125" s="154">
        <f>L125*Input!P125/100</f>
        <v>5.5962916971954602E-2</v>
      </c>
      <c r="N125" s="148">
        <v>0</v>
      </c>
      <c r="O125" s="152">
        <f>(((G125*$D$4*0.000000001*Input!G125*(238/236))-(N125*0.000000001))/Input!F125)*1000000</f>
        <v>13.709554082965372</v>
      </c>
      <c r="P125" s="148">
        <f>O125*Input!N125/100</f>
        <v>1.0161655357487757E-3</v>
      </c>
      <c r="Q125" s="155">
        <f t="shared" si="391"/>
        <v>10.228687057094776</v>
      </c>
      <c r="R125" s="156">
        <f>Q125*Input!N125/100</f>
        <v>7.5816027279065608E-4</v>
      </c>
      <c r="S125" s="154">
        <f>Input!S125*$G$6/0.000000000155125</f>
        <v>1.0008852110082496</v>
      </c>
      <c r="T125" s="148">
        <f>S125*Input!T125/100</f>
        <v>7.4388390885605517E-4</v>
      </c>
      <c r="U125" s="154">
        <f>S125</f>
        <v>1.0008852110082496</v>
      </c>
      <c r="V125" s="148">
        <f>U125*Input!T125/100</f>
        <v>7.4388390885605517E-4</v>
      </c>
      <c r="W125" s="157">
        <v>0</v>
      </c>
      <c r="X125" s="152">
        <f>((($L$4*0.000000001*Input!G125/Input!W125*(232/229))-(W125*0.000000001))/Input!F125)*1000000000</f>
        <v>0.85542862369692818</v>
      </c>
      <c r="Y125" s="152">
        <f>X125*Input!X125/100</f>
        <v>2.7890807215635006E-3</v>
      </c>
      <c r="Z125" s="152">
        <f t="shared" si="392"/>
        <v>2.0887119358306593E-4</v>
      </c>
      <c r="AA125" s="152">
        <f>Z125*Input!X125/100</f>
        <v>6.8101370842002975E-7</v>
      </c>
      <c r="AB125" s="153">
        <v>0</v>
      </c>
      <c r="AC125" s="153">
        <v>0.9</v>
      </c>
      <c r="AD125" s="152">
        <f>(((Input!G125*$L$4*0.000000001*Input!U125*(230/229))-((AB125*0.000000000000001)+(Input!G125*AC125*0.000000000000001)))/Input!F125)*1000000000000</f>
        <v>224.5261345170168</v>
      </c>
      <c r="AE125" s="152">
        <f>AD125*Input!V125/100</f>
        <v>0.50894010657997169</v>
      </c>
      <c r="AF125" s="152">
        <f t="shared" si="393"/>
        <v>10.235815002999937</v>
      </c>
      <c r="AG125" s="152">
        <f>AF125*Input!V125/100</f>
        <v>2.3201828106851591E-2</v>
      </c>
      <c r="AH125" s="148">
        <f t="shared" si="394"/>
        <v>49005.393359468966</v>
      </c>
      <c r="AI125" s="157">
        <f t="shared" si="395"/>
        <v>194.59884991078334</v>
      </c>
      <c r="AJ125" s="154">
        <f t="shared" si="396"/>
        <v>0.88521100824956456</v>
      </c>
      <c r="AK125" s="157">
        <f t="shared" si="397"/>
        <v>0.74388390885605515</v>
      </c>
      <c r="AL125" s="157">
        <f t="shared" si="398"/>
        <v>1.0006968583421678</v>
      </c>
      <c r="AM125" s="157">
        <f t="shared" si="399"/>
        <v>2.2695218886950152E-3</v>
      </c>
      <c r="AN125" s="148">
        <f>AF125/Q125</f>
        <v>1.0006968583421678</v>
      </c>
      <c r="AO125" s="152">
        <f t="shared" si="400"/>
        <v>2.2695218886950152E-3</v>
      </c>
      <c r="AP125" s="148">
        <f t="shared" si="401"/>
        <v>814.52189999999996</v>
      </c>
      <c r="AQ125" s="148" t="e">
        <f t="shared" si="402"/>
        <v>#VALUE!</v>
      </c>
      <c r="AR125" s="148" t="e">
        <f t="shared" si="403"/>
        <v>#VALUE!</v>
      </c>
      <c r="AS125" s="156">
        <f t="shared" si="404"/>
        <v>2.0420137249011802E-5</v>
      </c>
      <c r="AT125" s="156">
        <f t="shared" si="405"/>
        <v>6.6596001805070181E-8</v>
      </c>
      <c r="AU125" s="148">
        <v>0.75</v>
      </c>
      <c r="AV125" s="148">
        <f t="shared" si="406"/>
        <v>0.375</v>
      </c>
      <c r="AW125" s="148">
        <f t="shared" si="407"/>
        <v>814.52030000000002</v>
      </c>
      <c r="AX125" s="158">
        <f t="shared" si="408"/>
        <v>369.30628487540002</v>
      </c>
      <c r="AY125" s="158">
        <f t="shared" si="409"/>
        <v>471.36365099136964</v>
      </c>
      <c r="AZ125" s="148" t="str">
        <f>Input!B125</f>
        <v>Hu1-13</v>
      </c>
      <c r="BA125" s="159">
        <f>Input!E125</f>
        <v>0</v>
      </c>
      <c r="BB125" s="148">
        <f t="shared" si="410"/>
        <v>8.8476287821360344</v>
      </c>
      <c r="BC125" s="154">
        <f t="shared" si="411"/>
        <v>13.936010041252588</v>
      </c>
      <c r="BD125" s="148">
        <f t="shared" si="412"/>
        <v>814462.3</v>
      </c>
      <c r="BE125" s="160">
        <f t="shared" si="413"/>
        <v>235681.82549568481</v>
      </c>
      <c r="BF125" s="161">
        <f t="shared" si="414"/>
        <v>57.870092493872725</v>
      </c>
      <c r="BG125" s="162"/>
      <c r="BH125" s="162"/>
      <c r="BI125" s="162"/>
      <c r="BJ125" s="162"/>
      <c r="BK125" s="162"/>
      <c r="BL125" s="162"/>
      <c r="BM125" s="166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2"/>
      <c r="DC125" s="162"/>
      <c r="DD125" s="162"/>
      <c r="DE125" s="162"/>
    </row>
    <row r="126" spans="1:109" ht="15" customHeight="1" x14ac:dyDescent="0.2">
      <c r="A126" s="9">
        <f>Input!A126</f>
        <v>10681</v>
      </c>
      <c r="B126" s="9" t="str">
        <f>Input!B126</f>
        <v>M5-14-42-87.0</v>
      </c>
      <c r="C126" s="9">
        <f>Input!O126</f>
        <v>4.01139737837119</v>
      </c>
      <c r="D126" s="9">
        <f>C126*Input!P126/100</f>
        <v>9.0153629388498111E-3</v>
      </c>
      <c r="E126" s="11">
        <f>Input!M126</f>
        <v>4.7292205375010941</v>
      </c>
      <c r="F126" s="12">
        <f>E126*Input!N126/100</f>
        <v>2.494746985672485E-4</v>
      </c>
      <c r="G126" s="13">
        <f t="shared" ref="G126:G127" si="415">E126*137.88</f>
        <v>652.06492771065086</v>
      </c>
      <c r="H126" s="12">
        <f>G126*Input!L126/100</f>
        <v>2.1089659627638171E-2</v>
      </c>
      <c r="I126" s="9">
        <v>0.3</v>
      </c>
      <c r="J126" s="21">
        <f>(((C126*$G$4*0.000000001*Input!G126*(234/233))-(I126*0.000000000000001))/Input!F126)*1000000000000</f>
        <v>64.903837827208108</v>
      </c>
      <c r="K126" s="9">
        <f>J126*Input!P126/100</f>
        <v>0.14586728736760568</v>
      </c>
      <c r="L126" s="14">
        <f t="shared" ref="L126:L127" si="416">(J126/234)*602200000000*0.0000028263/(365.2425*24*60)</f>
        <v>0.89757289912792715</v>
      </c>
      <c r="M126" s="22">
        <f>L126*Input!P126/100</f>
        <v>2.0172385546603695E-3</v>
      </c>
      <c r="N126" s="9">
        <v>5.0000000000000001E-3</v>
      </c>
      <c r="O126" s="21">
        <f>(((G126*$D$4*0.000000001*Input!G126*(238/236))-(N126*0.000000001))/Input!F126)*1000000</f>
        <v>1.0627777084148347</v>
      </c>
      <c r="P126" s="9">
        <f>O126*Input!N126/100</f>
        <v>5.6063392761733871E-5</v>
      </c>
      <c r="Q126" s="23">
        <f t="shared" ref="Q126:Q127" si="417">(O126/238.05)*602200000000000000*0.00000000015512/(365.2425*24*60)</f>
        <v>0.79293757658675879</v>
      </c>
      <c r="R126" s="24">
        <f>Q126*Input!N126/100</f>
        <v>4.18288513578503E-5</v>
      </c>
      <c r="S126" s="65">
        <f>Input!S126*$G$6/0.000000000155125</f>
        <v>1.1217132417262126</v>
      </c>
      <c r="T126" s="9">
        <f>S126*Input!T126/100</f>
        <v>3.8548520334568813E-4</v>
      </c>
      <c r="U126" s="9">
        <f>S126*1/((U125+U127)/2)</f>
        <v>1.1207211670119952</v>
      </c>
      <c r="V126" s="9">
        <f>U126*Input!T126/100</f>
        <v>3.8514426939865217E-4</v>
      </c>
      <c r="W126" s="3">
        <v>3.0000000000000001E-3</v>
      </c>
      <c r="X126" s="21">
        <f>((($L$4*0.000000001*Input!G126/Input!W126*(232/229))-(W126*0.000000001))/Input!F126)*1000000000</f>
        <v>0.10711177150569887</v>
      </c>
      <c r="Y126" s="21">
        <f>X126*Input!X126/100</f>
        <v>1.6433667934976932E-4</v>
      </c>
      <c r="Z126" s="21">
        <f t="shared" ref="Z126:Z127" si="418">(X126/232)*6.022E+23*0.000000001*0.000000000049475/(365.2425*24*60)</f>
        <v>2.6153629819521198E-5</v>
      </c>
      <c r="AA126" s="21">
        <f>Z126*Input!X126/100</f>
        <v>4.0126314942466858E-8</v>
      </c>
      <c r="AB126" s="14">
        <v>0.05</v>
      </c>
      <c r="AC126" s="14">
        <v>0.9</v>
      </c>
      <c r="AD126" s="21">
        <f>(((Input!G126*$L$4*0.000000001*Input!U126*(230/229))-((AB126*0.000000000000001)+(Input!G126*AC126*0.000000000000001)))/Input!F126)*1000000000000</f>
        <v>17.117168017477344</v>
      </c>
      <c r="AE126" s="21">
        <f>AD126*Input!V126/100</f>
        <v>2.5297376732851085E-2</v>
      </c>
      <c r="AF126" s="191">
        <f t="shared" ref="AF126:AF127" si="419">(AD126/230)*602200000000*$D$6/(365.2425*24*60)</f>
        <v>0.78034641971216168</v>
      </c>
      <c r="AG126" s="21">
        <f>AF126*Input!V126/100</f>
        <v>1.1532700585420433E-3</v>
      </c>
      <c r="AH126" s="9">
        <f t="shared" ref="AH126:AH127" si="420">AF126/Z126</f>
        <v>29837.021671451024</v>
      </c>
      <c r="AI126" s="3">
        <f t="shared" ref="AI126:AI127" si="421">AH126*SQRT((AG126/AF126)^2+(AA126/Z126)^2)</f>
        <v>63.56132594731352</v>
      </c>
      <c r="AJ126" s="22">
        <f t="shared" ref="AJ126:AJ127" si="422">(U126-1)*1000</f>
        <v>120.72116701199521</v>
      </c>
      <c r="AK126" s="3">
        <f t="shared" ref="AK126:AK127" si="423">V126*1000</f>
        <v>0.38514426939865215</v>
      </c>
      <c r="AL126" s="3">
        <f t="shared" ref="AL126:AL127" si="424">AF126/Q126</f>
        <v>0.98412087250449598</v>
      </c>
      <c r="AM126" s="3">
        <f t="shared" ref="AM126:AM127" si="425">AL126*SQRT((R126/Q126)^2+(AG126/AF126)^2)</f>
        <v>1.4553535121312451E-3</v>
      </c>
      <c r="AN126" s="9">
        <f>AL126*1/((AN125+AN127)/2)</f>
        <v>0.98343555723245413</v>
      </c>
      <c r="AO126" s="21">
        <f t="shared" ref="AO126:AO127" si="426">AN126*SQRT((R126/Q126)^2+(AG126/AF126)^2)</f>
        <v>1.4543400431398345E-3</v>
      </c>
      <c r="AP126" s="58">
        <f t="shared" ref="AP126:AP127" si="427">ThU_Alter_Kombi(AN126,U126)</f>
        <v>210.7227</v>
      </c>
      <c r="AQ126" s="58">
        <f t="shared" ref="AQ126:AQ127" si="428">Montealter(AN126,AO126,U126,V126)</f>
        <v>1.0007999999999999</v>
      </c>
      <c r="AR126" s="58">
        <f t="shared" ref="AR126:AR127" si="429">(AQ126/AP126)*100</f>
        <v>0.4749369669238292</v>
      </c>
      <c r="AS126" s="67">
        <f t="shared" ref="AS126:AS127" si="430">Z126/Q126</f>
        <v>3.2983214053369579E-5</v>
      </c>
      <c r="AT126" s="67">
        <f t="shared" ref="AT126:AT127" si="431">AS126*SQRT((Y126/X126)^2+(P126/O126)^2)</f>
        <v>5.0634535616678066E-8</v>
      </c>
      <c r="AU126" s="58">
        <v>0.75</v>
      </c>
      <c r="AV126" s="58">
        <f t="shared" ref="AV126:AV127" si="432">AU126/2</f>
        <v>0.375</v>
      </c>
      <c r="AW126" s="58">
        <f t="shared" ref="AW126:AW127" si="433">marincorr_age(AN126,U126,AS126,AU126)</f>
        <v>210.72049999999999</v>
      </c>
      <c r="AX126" s="57">
        <f t="shared" ref="AX126:AX127" si="434">marincorr_age_error(AN126, AO126, U126, V126, AS126, AT126, AU126, AV126)</f>
        <v>0.88643699909999996</v>
      </c>
      <c r="AY126" s="47">
        <f t="shared" ref="AY126:AY127" si="435">SQRT(((AU126*EXP(-0.0000091577*AW126*1000))/(0.0000091577*(EXP(-0.0000091577*AW126*1000)+(AJ126/1000)*EXP(-(0.0000091577-0.0000028263)*AW126*1000)-AS126*AU126*EXP(-0.0000091577*AW126*1000))))^2*AT126^2+((AS126*EXP(-0.0000091577*AW126*1000))/(0.0000091577*(EXP(-0.0000091577*AW126*1000)+(AJ126/1000)*EXP(-(0.0000091577-0.0000028263)*AW126*1000)-AS126*AU126*EXP(-0.0000091577*AW126*1000))))^2*AV126^2+((0.0000091577/(0.0000091577-0.0000028263))*(EXP(-(0.0000091577-0.0000028263)*AW126*1000)-1)/(0.0000091577*(EXP(-0.0000091577*AW126*1000)+(AJ126/1000)*EXP(-(0.0000091577-0.0000028263)*AW126*1000)-AS126*AU126*EXP(-0.0000091577*AW126*1000))))^2*T126^2+(1/(0.0000091577*(EXP(-0.0000091577*AW126*1000)+(AJ126/1000)*EXP(-(0.0000091577-0.0000028263)*AW126*1000)-AS126*AU126*EXP(-0.0000091577*AW126*1000))))^2*AO126^2)/1000</f>
        <v>0.93242502567291463</v>
      </c>
      <c r="AZ126" s="9" t="str">
        <f>Input!B126</f>
        <v>M5-14-42-87.0</v>
      </c>
      <c r="BA126" s="48">
        <f>Input!E126</f>
        <v>87</v>
      </c>
      <c r="BB126" s="58">
        <f t="shared" ref="BB126:BB127" si="436">((U126-1)*EXP(0.0000028263*AW126*1000))*1000</f>
        <v>218.99367117622884</v>
      </c>
      <c r="BC126" s="22">
        <f t="shared" ref="BC126:BC127" si="437">SQRT((EXP(0.0000028263*AW126*1000)*V126)^2+((U126-1)*0.0000028263*EXP(0.0000028263*AW126*1000)*AY126*1000)^2)*1000</f>
        <v>0.90620221274756618</v>
      </c>
      <c r="BD126" s="9">
        <f t="shared" ref="BD126:BD127" si="438">AW126*1000-58</f>
        <v>210662.5</v>
      </c>
      <c r="BE126" s="49">
        <f t="shared" ref="BE126:BE127" si="439">AY126/2*1000</f>
        <v>466.21251283645734</v>
      </c>
      <c r="BF126" s="89">
        <f t="shared" ref="BF126:BF127" si="440">AY126/AW126*100</f>
        <v>0.44249374202933012</v>
      </c>
      <c r="BG126" s="85"/>
      <c r="BH126" s="85"/>
      <c r="BI126" s="85"/>
      <c r="BJ126" s="85"/>
      <c r="BK126" s="85"/>
      <c r="BL126" s="85"/>
      <c r="BM126" s="90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</row>
    <row r="127" spans="1:109" s="165" customFormat="1" ht="15" customHeight="1" x14ac:dyDescent="0.2">
      <c r="A127" s="148">
        <f>Input!A127</f>
        <v>10368</v>
      </c>
      <c r="B127" s="148" t="str">
        <f>Input!B127</f>
        <v>Hu1-13</v>
      </c>
      <c r="C127" s="148">
        <f>Input!O127</f>
        <v>2.3062651879318374</v>
      </c>
      <c r="D127" s="148">
        <f>C127*Input!P127/100</f>
        <v>1.2353361596799587E-2</v>
      </c>
      <c r="E127" s="149">
        <f>Input!M127</f>
        <v>3.0132083572394786</v>
      </c>
      <c r="F127" s="150">
        <f>E127*Input!N127/100</f>
        <v>2.2334194577936637E-4</v>
      </c>
      <c r="G127" s="151">
        <f t="shared" si="415"/>
        <v>415.46116829617927</v>
      </c>
      <c r="H127" s="150">
        <f>G127*Input!L127/100</f>
        <v>2.2633658774432325E-2</v>
      </c>
      <c r="I127" s="148">
        <v>0</v>
      </c>
      <c r="J127" s="152">
        <f>(((C127*$G$4*0.000000001*Input!G127*(234/233))-(I127*0.000000000000001))/Input!F127)*1000000000000</f>
        <v>755.48366677242893</v>
      </c>
      <c r="K127" s="148">
        <f>J127*Input!P127/100</f>
        <v>4.0466998179359823</v>
      </c>
      <c r="L127" s="153">
        <f t="shared" si="416"/>
        <v>10.44778995710576</v>
      </c>
      <c r="M127" s="154">
        <f>L127*Input!P127/100</f>
        <v>5.5962916971954602E-2</v>
      </c>
      <c r="N127" s="148">
        <v>0</v>
      </c>
      <c r="O127" s="152">
        <f>(((G127*$D$4*0.000000001*Input!G127*(238/236))-(N127*0.000000001))/Input!F127)*1000000</f>
        <v>13.709554082965372</v>
      </c>
      <c r="P127" s="148">
        <f>O127*Input!N127/100</f>
        <v>1.0161655357487757E-3</v>
      </c>
      <c r="Q127" s="155">
        <f t="shared" si="417"/>
        <v>10.228687057094776</v>
      </c>
      <c r="R127" s="156">
        <f>Q127*Input!N127/100</f>
        <v>7.5816027279065608E-4</v>
      </c>
      <c r="S127" s="154">
        <f>Input!S127*$G$6/0.000000000155125</f>
        <v>1.0008852110082496</v>
      </c>
      <c r="T127" s="148">
        <f>S127*Input!T127/100</f>
        <v>7.4388390885605517E-4</v>
      </c>
      <c r="U127" s="154">
        <f>S127</f>
        <v>1.0008852110082496</v>
      </c>
      <c r="V127" s="148">
        <f>U127*Input!T127/100</f>
        <v>7.4388390885605517E-4</v>
      </c>
      <c r="W127" s="157">
        <v>0</v>
      </c>
      <c r="X127" s="152">
        <f>((($L$4*0.000000001*Input!G127/Input!W127*(232/229))-(W127*0.000000001))/Input!F127)*1000000000</f>
        <v>0.85542862369692818</v>
      </c>
      <c r="Y127" s="152">
        <f>X127*Input!X127/100</f>
        <v>2.7890807215635006E-3</v>
      </c>
      <c r="Z127" s="152">
        <f t="shared" si="418"/>
        <v>2.0887119358306593E-4</v>
      </c>
      <c r="AA127" s="152">
        <f>Z127*Input!X127/100</f>
        <v>6.8101370842002975E-7</v>
      </c>
      <c r="AB127" s="153">
        <v>0</v>
      </c>
      <c r="AC127" s="153">
        <v>0.9</v>
      </c>
      <c r="AD127" s="152">
        <f>(((Input!G127*$L$4*0.000000001*Input!U127*(230/229))-((AB127*0.000000000000001)+(Input!G127*AC127*0.000000000000001)))/Input!F127)*1000000000000</f>
        <v>224.5261345170168</v>
      </c>
      <c r="AE127" s="152">
        <f>AD127*Input!V127/100</f>
        <v>0.50894010657997169</v>
      </c>
      <c r="AF127" s="152">
        <f t="shared" si="419"/>
        <v>10.235815002999937</v>
      </c>
      <c r="AG127" s="152">
        <f>AF127*Input!V127/100</f>
        <v>2.3201828106851591E-2</v>
      </c>
      <c r="AH127" s="148">
        <f t="shared" si="420"/>
        <v>49005.393359468966</v>
      </c>
      <c r="AI127" s="157">
        <f t="shared" si="421"/>
        <v>194.59884991078334</v>
      </c>
      <c r="AJ127" s="154">
        <f t="shared" si="422"/>
        <v>0.88521100824956456</v>
      </c>
      <c r="AK127" s="157">
        <f t="shared" si="423"/>
        <v>0.74388390885605515</v>
      </c>
      <c r="AL127" s="157">
        <f t="shared" si="424"/>
        <v>1.0006968583421678</v>
      </c>
      <c r="AM127" s="157">
        <f t="shared" si="425"/>
        <v>2.2695218886950152E-3</v>
      </c>
      <c r="AN127" s="148">
        <f>AF127/Q127</f>
        <v>1.0006968583421678</v>
      </c>
      <c r="AO127" s="152">
        <f t="shared" si="426"/>
        <v>2.2695218886950152E-3</v>
      </c>
      <c r="AP127" s="148">
        <f t="shared" si="427"/>
        <v>814.52189999999996</v>
      </c>
      <c r="AQ127" s="148" t="e">
        <f t="shared" si="428"/>
        <v>#VALUE!</v>
      </c>
      <c r="AR127" s="148" t="e">
        <f t="shared" si="429"/>
        <v>#VALUE!</v>
      </c>
      <c r="AS127" s="156">
        <f t="shared" si="430"/>
        <v>2.0420137249011802E-5</v>
      </c>
      <c r="AT127" s="156">
        <f t="shared" si="431"/>
        <v>6.6596001805070181E-8</v>
      </c>
      <c r="AU127" s="148">
        <v>0.75</v>
      </c>
      <c r="AV127" s="148">
        <f t="shared" si="432"/>
        <v>0.375</v>
      </c>
      <c r="AW127" s="148">
        <f t="shared" si="433"/>
        <v>814.52030000000002</v>
      </c>
      <c r="AX127" s="158">
        <f t="shared" si="434"/>
        <v>360.79713109850002</v>
      </c>
      <c r="AY127" s="158">
        <f t="shared" si="435"/>
        <v>471.36365099136964</v>
      </c>
      <c r="AZ127" s="148" t="str">
        <f>Input!B127</f>
        <v>Hu1-13</v>
      </c>
      <c r="BA127" s="159">
        <f>Input!E127</f>
        <v>0</v>
      </c>
      <c r="BB127" s="148">
        <f t="shared" si="436"/>
        <v>8.8476287821360344</v>
      </c>
      <c r="BC127" s="154">
        <f t="shared" si="437"/>
        <v>13.936010041252588</v>
      </c>
      <c r="BD127" s="148">
        <f t="shared" si="438"/>
        <v>814462.3</v>
      </c>
      <c r="BE127" s="160">
        <f t="shared" si="439"/>
        <v>235681.82549568481</v>
      </c>
      <c r="BF127" s="161">
        <f t="shared" si="440"/>
        <v>57.870092493872725</v>
      </c>
      <c r="BG127" s="162"/>
      <c r="BH127" s="162"/>
      <c r="BI127" s="162"/>
      <c r="BJ127" s="162"/>
      <c r="BK127" s="162"/>
      <c r="BL127" s="162"/>
      <c r="BM127" s="166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2"/>
      <c r="DC127" s="162"/>
      <c r="DD127" s="162"/>
      <c r="DE127" s="162"/>
    </row>
    <row r="128" spans="1:109" s="76" customFormat="1" ht="15" customHeight="1" x14ac:dyDescent="0.2">
      <c r="A128" s="58"/>
      <c r="B128" s="58"/>
      <c r="C128" s="58"/>
      <c r="D128" s="58"/>
      <c r="E128" s="60"/>
      <c r="F128" s="61"/>
      <c r="G128" s="59"/>
      <c r="H128" s="61"/>
      <c r="I128" s="58"/>
      <c r="J128" s="63"/>
      <c r="K128" s="58"/>
      <c r="L128" s="64"/>
      <c r="M128" s="65"/>
      <c r="N128" s="58"/>
      <c r="O128" s="63"/>
      <c r="P128" s="58"/>
      <c r="Q128" s="66"/>
      <c r="R128" s="67"/>
      <c r="S128" s="65"/>
      <c r="T128" s="58"/>
      <c r="U128" s="58"/>
      <c r="V128" s="58"/>
      <c r="W128" s="68"/>
      <c r="X128" s="63"/>
      <c r="Y128" s="63"/>
      <c r="Z128" s="63"/>
      <c r="AA128" s="63"/>
      <c r="AB128" s="64"/>
      <c r="AC128" s="64"/>
      <c r="AD128" s="63"/>
      <c r="AE128" s="63"/>
      <c r="AF128" s="63"/>
      <c r="AG128" s="63"/>
      <c r="AH128" s="58"/>
      <c r="AI128" s="68"/>
      <c r="AJ128" s="65"/>
      <c r="AK128" s="68"/>
      <c r="AL128" s="68"/>
      <c r="AM128" s="68"/>
      <c r="AN128" s="58"/>
      <c r="AO128" s="63"/>
      <c r="AP128" s="58"/>
      <c r="AQ128" s="58"/>
      <c r="AR128" s="58"/>
      <c r="AS128" s="67"/>
      <c r="AT128" s="67"/>
      <c r="AU128" s="58"/>
      <c r="AV128" s="58"/>
      <c r="AW128" s="58"/>
      <c r="AX128" s="57"/>
      <c r="AY128" s="57"/>
      <c r="AZ128" s="58"/>
      <c r="BA128" s="69"/>
      <c r="BB128" s="58"/>
      <c r="BC128" s="65"/>
      <c r="BD128" s="58"/>
      <c r="BE128" s="62"/>
      <c r="BF128" s="74"/>
      <c r="BG128" s="75"/>
      <c r="BH128" s="75"/>
      <c r="BI128" s="75"/>
      <c r="BJ128" s="75"/>
      <c r="BK128" s="75"/>
      <c r="BL128" s="75"/>
      <c r="BM128" s="103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</row>
    <row r="129" spans="1:109" s="165" customFormat="1" ht="15" customHeight="1" x14ac:dyDescent="0.2">
      <c r="A129" s="148">
        <f>Input!A129</f>
        <v>10368</v>
      </c>
      <c r="B129" s="148" t="str">
        <f>Input!B129</f>
        <v>Hu1-13</v>
      </c>
      <c r="C129" s="148">
        <f>Input!O129</f>
        <v>2.3083234832239974</v>
      </c>
      <c r="D129" s="148">
        <f>C129*Input!P129/100</f>
        <v>1.2044182409893084E-2</v>
      </c>
      <c r="E129" s="149">
        <f>Input!M129</f>
        <v>3.0138498737563486</v>
      </c>
      <c r="F129" s="150">
        <f>E129*Input!N129/100</f>
        <v>2.6503490616612996E-4</v>
      </c>
      <c r="G129" s="151">
        <f t="shared" ref="G129:G137" si="441">E129*137.88</f>
        <v>415.54962059352533</v>
      </c>
      <c r="H129" s="150">
        <f>G129*Input!L129/100</f>
        <v>1.6847154420759961E-2</v>
      </c>
      <c r="I129" s="148">
        <v>0</v>
      </c>
      <c r="J129" s="152">
        <f>(((C129*$G$4*0.000000001*Input!G129*(234/233))-(I129*0.000000000000001))/Input!F129)*1000000000000</f>
        <v>756.15792074927333</v>
      </c>
      <c r="K129" s="148">
        <f>J129*Input!P129/100</f>
        <v>3.9454192596393396</v>
      </c>
      <c r="L129" s="153">
        <f t="shared" ref="L129:L137" si="442">(J129/234)*602200000000*0.0000028263/(365.2425*24*60)</f>
        <v>10.4571143994963</v>
      </c>
      <c r="M129" s="154">
        <f>L129*Input!P129/100</f>
        <v>5.456228047064892E-2</v>
      </c>
      <c r="N129" s="148">
        <v>0</v>
      </c>
      <c r="O129" s="152">
        <f>(((G129*$D$4*0.000000001*Input!G129*(238/236))-(N129*0.000000001))/Input!F129)*1000000</f>
        <v>13.712472867310971</v>
      </c>
      <c r="P129" s="148">
        <f>O129*Input!N129/100</f>
        <v>1.2058609791216084E-3</v>
      </c>
      <c r="Q129" s="155">
        <f t="shared" ref="Q129:Q137" si="443">(O129/238.05)*602200000000000000*0.00000000015512/(365.2425*24*60)</f>
        <v>10.23086475970112</v>
      </c>
      <c r="R129" s="156">
        <f>Q129*Input!N129/100</f>
        <v>8.9969188750805163E-4</v>
      </c>
      <c r="S129" s="154">
        <f>Input!S129*$G$6/0.000000000155125</f>
        <v>0.9993170529499118</v>
      </c>
      <c r="T129" s="148">
        <f>S129*Input!T129/100</f>
        <v>9.5078811566269735E-4</v>
      </c>
      <c r="U129" s="154">
        <f>S129</f>
        <v>0.9993170529499118</v>
      </c>
      <c r="V129" s="148">
        <f>U129*Input!T129/100</f>
        <v>9.5078811566269735E-4</v>
      </c>
      <c r="W129" s="157">
        <v>0</v>
      </c>
      <c r="X129" s="152">
        <f>((($L$4*0.000000001*Input!G129/Input!W129*(232/229))-(W129*0.000000001))/Input!F129)*1000000000</f>
        <v>0.85446034438831164</v>
      </c>
      <c r="Y129" s="152">
        <f>X129*Input!X129/100</f>
        <v>2.8923524904206546E-3</v>
      </c>
      <c r="Z129" s="152">
        <f t="shared" ref="Z129:Z137" si="444">(X129/232)*6.022E+23*0.000000001*0.000000000049475/(365.2425*24*60)</f>
        <v>2.0863476748121483E-4</v>
      </c>
      <c r="AA129" s="152">
        <f>Z129*Input!X129/100</f>
        <v>7.0622971946652291E-7</v>
      </c>
      <c r="AB129" s="153">
        <v>0</v>
      </c>
      <c r="AC129" s="153">
        <v>0.9</v>
      </c>
      <c r="AD129" s="152">
        <f>(((Input!G129*$L$4*0.000000001*Input!U129*(230/229))-((AB129*0.000000000000001)+(Input!G129*AC129*0.000000000000001)))/Input!F129)*1000000000000</f>
        <v>223.81048394942047</v>
      </c>
      <c r="AE129" s="152">
        <f>AD129*Input!V129/100</f>
        <v>0.51130181601121838</v>
      </c>
      <c r="AF129" s="152">
        <f t="shared" ref="AF129:AF137" si="445">(AD129/230)*602200000000*$D$6/(365.2425*24*60)</f>
        <v>10.203189550143566</v>
      </c>
      <c r="AG129" s="152">
        <f>AF129*Input!V129/100</f>
        <v>2.3309494953212627E-2</v>
      </c>
      <c r="AH129" s="148">
        <f t="shared" ref="AH129:AH137" si="446">AF129/Z129</f>
        <v>48904.550633260325</v>
      </c>
      <c r="AI129" s="157">
        <f t="shared" ref="AI129:AI137" si="447">AH129*SQRT((AG129/AF129)^2+(AA129/Z129)^2)</f>
        <v>199.7158913164846</v>
      </c>
      <c r="AJ129" s="154">
        <f t="shared" ref="AJ129:AJ137" si="448">(U129-1)*1000</f>
        <v>-0.68294705008820067</v>
      </c>
      <c r="AK129" s="157">
        <f t="shared" ref="AK129:AK137" si="449">V129*1000</f>
        <v>0.95078811566269739</v>
      </c>
      <c r="AL129" s="157">
        <f t="shared" ref="AL129:AL137" si="450">AF129/Q129</f>
        <v>0.99729492958732435</v>
      </c>
      <c r="AM129" s="157">
        <f t="shared" ref="AM129:AM137" si="451">AL129*SQRT((R129/Q129)^2+(AG129/AF129)^2)</f>
        <v>2.2800377386389447E-3</v>
      </c>
      <c r="AN129" s="148">
        <f>AF129/Q129</f>
        <v>0.99729492958732435</v>
      </c>
      <c r="AO129" s="152">
        <f t="shared" ref="AO129:AO137" si="452">AN129*SQRT((R129/Q129)^2+(AG129/AF129)^2)</f>
        <v>2.2800377386389447E-3</v>
      </c>
      <c r="AP129" s="148">
        <f t="shared" ref="AP129:AP137" si="453">ThU_Alter_Kombi(AN129,U129)</f>
        <v>694.49260000000004</v>
      </c>
      <c r="AQ129" s="148" t="e">
        <f t="shared" ref="AQ129:AQ137" si="454">Montealter(AN129,AO129,U129,V129)</f>
        <v>#VALUE!</v>
      </c>
      <c r="AR129" s="148" t="e">
        <f t="shared" ref="AR129:AR137" si="455">(AQ129/AP129)*100</f>
        <v>#VALUE!</v>
      </c>
      <c r="AS129" s="156">
        <f t="shared" ref="AS129:AS137" si="456">Z129/Q129</f>
        <v>2.0392681594523373E-5</v>
      </c>
      <c r="AT129" s="156">
        <f t="shared" ref="AT129:AT137" si="457">AS129*SQRT((Y129/X129)^2+(P129/O129)^2)</f>
        <v>6.9052618303363414E-8</v>
      </c>
      <c r="AU129" s="148">
        <v>0.75</v>
      </c>
      <c r="AV129" s="148">
        <f t="shared" ref="AV129:AV137" si="458">AU129/2</f>
        <v>0.375</v>
      </c>
      <c r="AW129" s="148">
        <f t="shared" ref="AW129:AW137" si="459">marincorr_age(AN129,U129,AS129,AU129)</f>
        <v>694.49090000000001</v>
      </c>
      <c r="AX129" s="158">
        <f t="shared" ref="AX129:AX137" si="460">marincorr_age_error(AN129, AO129, U129, V129, AS129, AT129, AU129, AV129)</f>
        <v>323.13567151500001</v>
      </c>
      <c r="AY129" s="158">
        <f t="shared" ref="AY129:AY137" si="461">SQRT(((AU129*EXP(-0.0000091577*AW129*1000))/(0.0000091577*(EXP(-0.0000091577*AW129*1000)+(AJ129/1000)*EXP(-(0.0000091577-0.0000028263)*AW129*1000)-AS129*AU129*EXP(-0.0000091577*AW129*1000))))^2*AT129^2+((AS129*EXP(-0.0000091577*AW129*1000))/(0.0000091577*(EXP(-0.0000091577*AW129*1000)+(AJ129/1000)*EXP(-(0.0000091577-0.0000028263)*AW129*1000)-AS129*AU129*EXP(-0.0000091577*AW129*1000))))^2*AV129^2+((0.0000091577/(0.0000091577-0.0000028263))*(EXP(-(0.0000091577-0.0000028263)*AW129*1000)-1)/(0.0000091577*(EXP(-0.0000091577*AW129*1000)+(AJ129/1000)*EXP(-(0.0000091577-0.0000028263)*AW129*1000)-AS129*AU129*EXP(-0.0000091577*AW129*1000))))^2*T129^2+(1/(0.0000091577*(EXP(-0.0000091577*AW129*1000)+(AJ129/1000)*EXP(-(0.0000091577-0.0000028263)*AW129*1000)-AS129*AU129*EXP(-0.0000091577*AW129*1000))))^2*AO129^2)/1000</f>
        <v>168.39061473047533</v>
      </c>
      <c r="AZ129" s="148" t="str">
        <f>Input!B129</f>
        <v>Hu1-13</v>
      </c>
      <c r="BA129" s="159">
        <f>Input!E129</f>
        <v>0</v>
      </c>
      <c r="BB129" s="148">
        <f t="shared" ref="BB129:BB137" si="462">((U129-1)*EXP(0.0000028263*AW129*1000))*1000</f>
        <v>-4.8622518915089783</v>
      </c>
      <c r="BC129" s="154">
        <f t="shared" ref="BC129:BC137" si="463">SQRT((EXP(0.0000028263*AW129*1000)*V129)^2+((U129-1)*0.0000028263*EXP(0.0000028263*AW129*1000)*AY129*1000)^2)*1000</f>
        <v>7.1537574730564009</v>
      </c>
      <c r="BD129" s="148">
        <f t="shared" ref="BD129:BD137" si="464">AW129*1000-58</f>
        <v>694432.9</v>
      </c>
      <c r="BE129" s="160">
        <f t="shared" ref="BE129:BE137" si="465">AY129/2*1000</f>
        <v>84195.307365237662</v>
      </c>
      <c r="BF129" s="161">
        <f t="shared" ref="BF129:BF137" si="466">AY129/AW129*100</f>
        <v>24.246626518860843</v>
      </c>
      <c r="BG129" s="162"/>
      <c r="BH129" s="162"/>
      <c r="BI129" s="162"/>
      <c r="BJ129" s="162"/>
      <c r="BK129" s="162"/>
      <c r="BL129" s="162"/>
      <c r="BM129" s="166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2"/>
      <c r="DC129" s="162"/>
      <c r="DD129" s="162"/>
      <c r="DE129" s="162"/>
    </row>
    <row r="130" spans="1:109" ht="15" customHeight="1" x14ac:dyDescent="0.2">
      <c r="A130" s="9">
        <f>Input!A130</f>
        <v>10682</v>
      </c>
      <c r="B130" s="9" t="str">
        <f>Input!B130</f>
        <v>M5-14-42-100.0</v>
      </c>
      <c r="C130" s="9">
        <f>Input!O130</f>
        <v>2.3744554778091778</v>
      </c>
      <c r="D130" s="9">
        <f>C130*Input!P130/100</f>
        <v>4.7915544981816348E-3</v>
      </c>
      <c r="E130" s="11">
        <f>Input!M130</f>
        <v>2.6394554478050236</v>
      </c>
      <c r="F130" s="12">
        <f>E130*Input!N130/100</f>
        <v>1.0109009325287527E-4</v>
      </c>
      <c r="G130" s="13">
        <f t="shared" si="441"/>
        <v>363.92811714335664</v>
      </c>
      <c r="H130" s="12">
        <f>G130*Input!L130/100</f>
        <v>1.5798612407301165E-2</v>
      </c>
      <c r="I130" s="9">
        <v>0.3</v>
      </c>
      <c r="J130" s="21">
        <f>(((C130*$G$4*0.000000001*Input!G130*(234/233))-(I130*0.000000000000001))/Input!F130)*1000000000000</f>
        <v>40.837225696328481</v>
      </c>
      <c r="K130" s="9">
        <f>J130*Input!P130/100</f>
        <v>8.2407859110098944E-2</v>
      </c>
      <c r="L130" s="14">
        <f t="shared" si="442"/>
        <v>0.56474914716413382</v>
      </c>
      <c r="M130" s="22">
        <f>L130*Input!P130/100</f>
        <v>1.1396407899529446E-3</v>
      </c>
      <c r="N130" s="9">
        <v>5.0000000000000001E-3</v>
      </c>
      <c r="O130" s="21">
        <f>(((G130*$D$4*0.000000001*Input!G130*(238/236))-(N130*0.000000001))/Input!F130)*1000000</f>
        <v>0.63049799247499327</v>
      </c>
      <c r="P130" s="9">
        <f>O130*Input!N130/100</f>
        <v>2.414782219872346E-5</v>
      </c>
      <c r="Q130" s="23">
        <f t="shared" si="443"/>
        <v>0.47041403506818152</v>
      </c>
      <c r="R130" s="24">
        <f>Q130*Input!N130/100</f>
        <v>1.8016670337076525E-5</v>
      </c>
      <c r="S130" s="65">
        <f>Input!S130*$G$6/0.000000000155125</f>
        <v>1.1909442368856427</v>
      </c>
      <c r="T130" s="9">
        <f>S130*Input!T130/100</f>
        <v>5.584532056937436E-4</v>
      </c>
      <c r="U130" s="9">
        <f>S130*1/((U129+U131)/2)</f>
        <v>1.1919084637337221</v>
      </c>
      <c r="V130" s="9">
        <f>U130*Input!T130/100</f>
        <v>5.5890534741259864E-4</v>
      </c>
      <c r="W130" s="3">
        <v>3.0000000000000001E-3</v>
      </c>
      <c r="X130" s="21">
        <f>((($L$4*0.000000001*Input!G130/Input!W130*(232/229))-(W130*0.000000001))/Input!F130)*1000000000</f>
        <v>0.18635107037929854</v>
      </c>
      <c r="Y130" s="21">
        <f>X130*Input!X130/100</f>
        <v>3.3382336705412193E-4</v>
      </c>
      <c r="Z130" s="21">
        <f t="shared" si="444"/>
        <v>4.5501599335535292E-5</v>
      </c>
      <c r="AA130" s="21">
        <f>Z130*Input!X130/100</f>
        <v>8.1510114568267956E-8</v>
      </c>
      <c r="AB130" s="14">
        <v>0.05</v>
      </c>
      <c r="AC130" s="14">
        <v>0.9</v>
      </c>
      <c r="AD130" s="21">
        <f>(((Input!G130*$L$4*0.000000001*Input!U130*(230/229))-((AB130*0.000000000000001)+(Input!G130*AC130*0.000000000000001)))/Input!F130)*1000000000000</f>
        <v>10.980881533473466</v>
      </c>
      <c r="AE130" s="21">
        <f>AD130*Input!V130/100</f>
        <v>2.1421814922604622E-2</v>
      </c>
      <c r="AF130" s="191">
        <f t="shared" si="445"/>
        <v>0.50060217795258044</v>
      </c>
      <c r="AG130" s="21">
        <f>AF130*Input!V130/100</f>
        <v>9.7658891713412496E-4</v>
      </c>
      <c r="AH130" s="9">
        <f t="shared" si="446"/>
        <v>11001.858951397917</v>
      </c>
      <c r="AI130" s="3">
        <f t="shared" si="447"/>
        <v>29.138794636506553</v>
      </c>
      <c r="AJ130" s="22">
        <f t="shared" si="448"/>
        <v>191.90846373372204</v>
      </c>
      <c r="AK130" s="3">
        <f t="shared" si="449"/>
        <v>0.55890534741259867</v>
      </c>
      <c r="AL130" s="3">
        <f t="shared" si="450"/>
        <v>1.0641735591074009</v>
      </c>
      <c r="AM130" s="3">
        <f t="shared" si="451"/>
        <v>2.0764199867358449E-3</v>
      </c>
      <c r="AN130" s="9">
        <f>AL130*1/((AN129+AN131)/2)</f>
        <v>1.0674792825524593</v>
      </c>
      <c r="AO130" s="21">
        <f t="shared" si="452"/>
        <v>2.0828701284192168E-3</v>
      </c>
      <c r="AP130" s="58">
        <f t="shared" si="453"/>
        <v>215.38650000000001</v>
      </c>
      <c r="AQ130" s="58">
        <f t="shared" si="454"/>
        <v>1.3742000000000001</v>
      </c>
      <c r="AR130" s="58">
        <f t="shared" si="455"/>
        <v>0.6380158459327766</v>
      </c>
      <c r="AS130" s="67">
        <f t="shared" si="456"/>
        <v>9.6726704442269283E-5</v>
      </c>
      <c r="AT130" s="67">
        <f t="shared" si="457"/>
        <v>1.7331273266854994E-7</v>
      </c>
      <c r="AU130" s="58">
        <v>0.75</v>
      </c>
      <c r="AV130" s="58">
        <f t="shared" si="458"/>
        <v>0.375</v>
      </c>
      <c r="AW130" s="58">
        <f t="shared" si="459"/>
        <v>215.38059999999999</v>
      </c>
      <c r="AX130" s="57">
        <f t="shared" si="460"/>
        <v>1.0795361853000001</v>
      </c>
      <c r="AY130" s="47">
        <f t="shared" si="461"/>
        <v>1.2579361612551088</v>
      </c>
      <c r="AZ130" s="9" t="str">
        <f>Input!B130</f>
        <v>M5-14-42-100.0</v>
      </c>
      <c r="BA130" s="48">
        <f>Input!E130</f>
        <v>100</v>
      </c>
      <c r="BB130" s="58">
        <f t="shared" si="462"/>
        <v>352.7461571645195</v>
      </c>
      <c r="BC130" s="22">
        <f t="shared" si="463"/>
        <v>1.621174604919372</v>
      </c>
      <c r="BD130" s="9">
        <f t="shared" si="464"/>
        <v>215322.59999999998</v>
      </c>
      <c r="BE130" s="49">
        <f t="shared" si="465"/>
        <v>628.9680806275544</v>
      </c>
      <c r="BF130" s="89">
        <f t="shared" si="466"/>
        <v>0.5840526775647894</v>
      </c>
      <c r="BG130" s="85"/>
      <c r="BH130" s="85"/>
      <c r="BI130" s="85"/>
      <c r="BJ130" s="85"/>
      <c r="BK130" s="85"/>
      <c r="BL130" s="85"/>
      <c r="BM130" s="90"/>
      <c r="BN130" s="85"/>
      <c r="BO130" s="85"/>
      <c r="BP130" s="85"/>
      <c r="BQ130" s="85"/>
      <c r="BR130" s="85"/>
      <c r="BS130" s="85"/>
      <c r="BT130" s="85"/>
      <c r="BU130" s="85"/>
      <c r="BV130" s="85"/>
      <c r="BW130" s="85"/>
      <c r="BX130" s="85"/>
      <c r="BY130" s="85"/>
      <c r="BZ130" s="85"/>
      <c r="CA130" s="85"/>
      <c r="CB130" s="85"/>
      <c r="CC130" s="85"/>
      <c r="CD130" s="85"/>
      <c r="CE130" s="85"/>
      <c r="CF130" s="85"/>
      <c r="CG130" s="85"/>
      <c r="CH130" s="85"/>
      <c r="CI130" s="85"/>
      <c r="CJ130" s="85"/>
      <c r="CK130" s="85"/>
      <c r="CL130" s="85"/>
      <c r="CM130" s="85"/>
      <c r="CN130" s="85"/>
      <c r="CO130" s="85"/>
      <c r="CP130" s="85"/>
      <c r="CQ130" s="85"/>
      <c r="CR130" s="85"/>
      <c r="CS130" s="85"/>
      <c r="CT130" s="85"/>
      <c r="CU130" s="85"/>
      <c r="CV130" s="85"/>
      <c r="CW130" s="85"/>
      <c r="CX130" s="85"/>
      <c r="CY130" s="85"/>
      <c r="CZ130" s="85"/>
      <c r="DA130" s="85"/>
      <c r="DB130" s="85"/>
      <c r="DC130" s="85"/>
      <c r="DD130" s="85"/>
      <c r="DE130" s="85"/>
    </row>
    <row r="131" spans="1:109" s="165" customFormat="1" ht="15" customHeight="1" x14ac:dyDescent="0.2">
      <c r="A131" s="148">
        <f>Input!A131</f>
        <v>10368</v>
      </c>
      <c r="B131" s="148" t="str">
        <f>Input!B131</f>
        <v>Hu1-13</v>
      </c>
      <c r="C131" s="148">
        <f>Input!O131</f>
        <v>2.2802923356169078</v>
      </c>
      <c r="D131" s="148">
        <f>C131*Input!P131/100</f>
        <v>1.1023304735213964E-2</v>
      </c>
      <c r="E131" s="149">
        <f>Input!M131</f>
        <v>3.0133500687580823</v>
      </c>
      <c r="F131" s="150">
        <f>E131*Input!N131/100</f>
        <v>2.9214088862390447E-4</v>
      </c>
      <c r="G131" s="151">
        <f t="shared" si="441"/>
        <v>415.4807074803644</v>
      </c>
      <c r="H131" s="150">
        <f>G131*Input!L131/100</f>
        <v>1.8936807758878172E-2</v>
      </c>
      <c r="I131" s="148">
        <v>0</v>
      </c>
      <c r="J131" s="152">
        <f>(((C131*$G$4*0.000000001*Input!G131*(234/233))-(I131*0.000000000000001))/Input!F131)*1000000000000</f>
        <v>746.97551003221542</v>
      </c>
      <c r="K131" s="148">
        <f>J131*Input!P131/100</f>
        <v>3.6110013388258526</v>
      </c>
      <c r="L131" s="153">
        <f t="shared" si="442"/>
        <v>10.330128333892056</v>
      </c>
      <c r="M131" s="154">
        <f>L131*Input!P131/100</f>
        <v>4.9937523711210199E-2</v>
      </c>
      <c r="N131" s="148">
        <v>0</v>
      </c>
      <c r="O131" s="152">
        <f>(((G131*$D$4*0.000000001*Input!G131*(238/236))-(N131*0.000000001))/Input!F131)*1000000</f>
        <v>13.710198844793345</v>
      </c>
      <c r="P131" s="148">
        <f>O131*Input!N131/100</f>
        <v>1.3291883061496068E-3</v>
      </c>
      <c r="Q131" s="155">
        <f t="shared" si="443"/>
        <v>10.229168113365811</v>
      </c>
      <c r="R131" s="156">
        <f>Q131*Input!N131/100</f>
        <v>9.9170630505390116E-4</v>
      </c>
      <c r="S131" s="154">
        <f>Input!S131*$G$6/0.000000000155125</f>
        <v>0.99906499252183723</v>
      </c>
      <c r="T131" s="148">
        <f>S131*Input!T131/100</f>
        <v>7.7949630735874974E-4</v>
      </c>
      <c r="U131" s="154">
        <f>S131</f>
        <v>0.99906499252183723</v>
      </c>
      <c r="V131" s="148">
        <f>U131*Input!T131/100</f>
        <v>7.7949630735874974E-4</v>
      </c>
      <c r="W131" s="157">
        <v>0</v>
      </c>
      <c r="X131" s="152">
        <f>((($L$4*0.000000001*Input!G131/Input!W131*(232/229))-(W131*0.000000001))/Input!F131)*1000000000</f>
        <v>0.85346375140640063</v>
      </c>
      <c r="Y131" s="152">
        <f>X131*Input!X131/100</f>
        <v>3.2613720672280567E-3</v>
      </c>
      <c r="Z131" s="152">
        <f t="shared" si="444"/>
        <v>2.0839142799048251E-4</v>
      </c>
      <c r="AA131" s="152">
        <f>Z131*Input!X131/100</f>
        <v>7.9633374138967518E-7</v>
      </c>
      <c r="AB131" s="153">
        <v>0</v>
      </c>
      <c r="AC131" s="153">
        <v>0.9</v>
      </c>
      <c r="AD131" s="152">
        <f>(((Input!G131*$L$4*0.000000001*Input!U131*(230/229))-((AB131*0.000000000000001)+(Input!G131*AC131*0.000000000000001)))/Input!F131)*1000000000000</f>
        <v>223.59759477461674</v>
      </c>
      <c r="AE131" s="152">
        <f>AD131*Input!V131/100</f>
        <v>0.56012657878399674</v>
      </c>
      <c r="AF131" s="152">
        <f t="shared" si="445"/>
        <v>10.193484246954165</v>
      </c>
      <c r="AG131" s="152">
        <f>AF131*Input!V131/100</f>
        <v>2.5535343807656971E-2</v>
      </c>
      <c r="AH131" s="148">
        <f t="shared" si="446"/>
        <v>48915.084201158767</v>
      </c>
      <c r="AI131" s="157">
        <f t="shared" si="447"/>
        <v>223.50481093631942</v>
      </c>
      <c r="AJ131" s="154">
        <f t="shared" si="448"/>
        <v>-0.93500747816277485</v>
      </c>
      <c r="AK131" s="157">
        <f t="shared" si="449"/>
        <v>0.77949630735874975</v>
      </c>
      <c r="AL131" s="157">
        <f t="shared" si="450"/>
        <v>0.99651155734110775</v>
      </c>
      <c r="AM131" s="157">
        <f t="shared" si="451"/>
        <v>2.4981953083262299E-3</v>
      </c>
      <c r="AN131" s="148">
        <f>AF131/Q131</f>
        <v>0.99651155734110775</v>
      </c>
      <c r="AO131" s="152">
        <f t="shared" si="452"/>
        <v>2.4981953083262299E-3</v>
      </c>
      <c r="AP131" s="148">
        <f t="shared" si="453"/>
        <v>670.44949999999994</v>
      </c>
      <c r="AQ131" s="148" t="e">
        <f t="shared" si="454"/>
        <v>#VALUE!</v>
      </c>
      <c r="AR131" s="148" t="e">
        <f t="shared" si="455"/>
        <v>#VALUE!</v>
      </c>
      <c r="AS131" s="156">
        <f t="shared" si="456"/>
        <v>2.0372275211528741E-5</v>
      </c>
      <c r="AT131" s="156">
        <f t="shared" si="457"/>
        <v>7.7874366176721888E-8</v>
      </c>
      <c r="AU131" s="148">
        <v>0.75</v>
      </c>
      <c r="AV131" s="148">
        <f t="shared" si="458"/>
        <v>0.375</v>
      </c>
      <c r="AW131" s="148">
        <f t="shared" si="459"/>
        <v>670.44780000000003</v>
      </c>
      <c r="AX131" s="158">
        <f t="shared" si="460"/>
        <v>295.02023105410001</v>
      </c>
      <c r="AY131" s="158">
        <f t="shared" si="461"/>
        <v>139.38848644478054</v>
      </c>
      <c r="AZ131" s="148" t="str">
        <f>Input!B131</f>
        <v>Hu1-13</v>
      </c>
      <c r="BA131" s="159">
        <f>Input!E131</f>
        <v>0</v>
      </c>
      <c r="BB131" s="148">
        <f t="shared" si="462"/>
        <v>-6.2194772850699929</v>
      </c>
      <c r="BC131" s="154">
        <f t="shared" si="463"/>
        <v>5.734818587576803</v>
      </c>
      <c r="BD131" s="148">
        <f t="shared" si="464"/>
        <v>670389.80000000005</v>
      </c>
      <c r="BE131" s="160">
        <f t="shared" si="465"/>
        <v>69694.243222390272</v>
      </c>
      <c r="BF131" s="161">
        <f t="shared" si="466"/>
        <v>20.79035630287407</v>
      </c>
      <c r="BG131" s="162"/>
      <c r="BH131" s="162"/>
      <c r="BI131" s="162"/>
      <c r="BJ131" s="162"/>
      <c r="BK131" s="162"/>
      <c r="BL131" s="162"/>
      <c r="BM131" s="166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2"/>
      <c r="DC131" s="162"/>
      <c r="DD131" s="162"/>
      <c r="DE131" s="162"/>
    </row>
    <row r="132" spans="1:109" ht="15" customHeight="1" x14ac:dyDescent="0.2">
      <c r="A132" s="9">
        <f>Input!A132</f>
        <v>10683</v>
      </c>
      <c r="B132" s="9" t="str">
        <f>Input!B132</f>
        <v>M5-14-42-140.5</v>
      </c>
      <c r="C132" s="9">
        <f>Input!O132</f>
        <v>2.7348387721011633</v>
      </c>
      <c r="D132" s="9">
        <f>C132*Input!P132/100</f>
        <v>6.5834985302930327E-3</v>
      </c>
      <c r="E132" s="11">
        <f>Input!M132</f>
        <v>2.3447237740929294</v>
      </c>
      <c r="F132" s="12">
        <f>E132*Input!N132/100</f>
        <v>1.1444655887505776E-4</v>
      </c>
      <c r="G132" s="13">
        <f t="shared" si="441"/>
        <v>323.29051397193308</v>
      </c>
      <c r="H132" s="12">
        <f>G132*Input!L132/100</f>
        <v>1.4470821304813072E-2</v>
      </c>
      <c r="I132" s="9">
        <v>0.3</v>
      </c>
      <c r="J132" s="21">
        <f>(((C132*$G$4*0.000000001*Input!G132*(234/233))-(I132*0.000000000000001))/Input!F132)*1000000000000</f>
        <v>48.049191490301574</v>
      </c>
      <c r="K132" s="9">
        <f>J132*Input!P132/100</f>
        <v>0.11566743340966047</v>
      </c>
      <c r="L132" s="14">
        <f t="shared" si="442"/>
        <v>0.66448539178100052</v>
      </c>
      <c r="M132" s="22">
        <f>L132*Input!P132/100</f>
        <v>1.5995965264271844E-3</v>
      </c>
      <c r="N132" s="9">
        <v>5.0000000000000001E-3</v>
      </c>
      <c r="O132" s="21">
        <f>(((G132*$D$4*0.000000001*Input!G132*(238/236))-(N132*0.000000001))/Input!F132)*1000000</f>
        <v>0.57216254278795431</v>
      </c>
      <c r="P132" s="9">
        <f>O132*Input!N132/100</f>
        <v>2.792739804270398E-5</v>
      </c>
      <c r="Q132" s="23">
        <f t="shared" si="443"/>
        <v>0.42689000390184073</v>
      </c>
      <c r="R132" s="24">
        <f>Q132*Input!N132/100</f>
        <v>2.0836608774364444E-5</v>
      </c>
      <c r="S132" s="65">
        <f>Input!S132*$G$6/0.000000000155125</f>
        <v>1.5476953553318664</v>
      </c>
      <c r="T132" s="9">
        <f>S132*Input!T132/100</f>
        <v>7.6447372366350217E-4</v>
      </c>
      <c r="U132" s="9">
        <f>S132*1/((U131+U133)/2)</f>
        <v>1.5483417558534951</v>
      </c>
      <c r="V132" s="9">
        <f>U132*Input!T132/100</f>
        <v>7.6479300885877346E-4</v>
      </c>
      <c r="W132" s="3">
        <v>3.0000000000000001E-3</v>
      </c>
      <c r="X132" s="21">
        <f>((($L$4*0.000000001*Input!G132/Input!W132*(232/229))-(W132*0.000000001))/Input!F132)*1000000000</f>
        <v>0.26545235837649589</v>
      </c>
      <c r="Y132" s="21">
        <f>X132*Input!X132/100</f>
        <v>4.359497859081383E-4</v>
      </c>
      <c r="Z132" s="21">
        <f t="shared" si="444"/>
        <v>6.4815870544428193E-5</v>
      </c>
      <c r="AA132" s="21">
        <f>Z132*Input!X132/100</f>
        <v>1.0644646391582033E-7</v>
      </c>
      <c r="AB132" s="14">
        <v>0.05</v>
      </c>
      <c r="AC132" s="14">
        <v>0.9</v>
      </c>
      <c r="AD132" s="21">
        <f>(((Input!G132*$L$4*0.000000001*Input!U132*(230/229))-((AB132*0.000000000000001)+(Input!G132*AC132*0.000000000000001)))/Input!F132)*1000000000000</f>
        <v>13.727266971142489</v>
      </c>
      <c r="AE132" s="21">
        <f>AD132*Input!V132/100</f>
        <v>2.4453446274579019E-2</v>
      </c>
      <c r="AF132" s="191">
        <f t="shared" si="445"/>
        <v>0.62580583554631408</v>
      </c>
      <c r="AG132" s="21">
        <f>AF132*Input!V132/100</f>
        <v>1.1147965148503398E-3</v>
      </c>
      <c r="AH132" s="9">
        <f t="shared" si="446"/>
        <v>9655.1327674809818</v>
      </c>
      <c r="AI132" s="3">
        <f t="shared" si="447"/>
        <v>23.393378715825524</v>
      </c>
      <c r="AJ132" s="22">
        <f t="shared" si="448"/>
        <v>548.3417558534951</v>
      </c>
      <c r="AK132" s="3">
        <f t="shared" si="449"/>
        <v>0.76479300885877344</v>
      </c>
      <c r="AL132" s="3">
        <f t="shared" si="450"/>
        <v>1.4659650725628426</v>
      </c>
      <c r="AM132" s="3">
        <f t="shared" si="451"/>
        <v>2.6124175012756583E-3</v>
      </c>
      <c r="AN132" s="9">
        <f>AL132*1/((AN131+AN133)/2)</f>
        <v>1.4706257524639847</v>
      </c>
      <c r="AO132" s="21">
        <f t="shared" si="452"/>
        <v>2.62072304822863E-3</v>
      </c>
      <c r="AP132" s="58">
        <f t="shared" si="453"/>
        <v>223.21629999999999</v>
      </c>
      <c r="AQ132" s="58">
        <f t="shared" si="454"/>
        <v>1.2112000000000001</v>
      </c>
      <c r="AR132" s="58">
        <f t="shared" si="455"/>
        <v>0.54261270346296397</v>
      </c>
      <c r="AS132" s="67">
        <f t="shared" si="456"/>
        <v>1.5183272026049122E-4</v>
      </c>
      <c r="AT132" s="67">
        <f t="shared" si="457"/>
        <v>2.4946348280214898E-7</v>
      </c>
      <c r="AU132" s="58">
        <v>0.75</v>
      </c>
      <c r="AV132" s="58">
        <f t="shared" si="458"/>
        <v>0.375</v>
      </c>
      <c r="AW132" s="58">
        <f t="shared" si="459"/>
        <v>223.21019999999999</v>
      </c>
      <c r="AX132" s="57">
        <f t="shared" si="460"/>
        <v>1.1619085103</v>
      </c>
      <c r="AY132" s="47">
        <f t="shared" si="461"/>
        <v>1.1425596152203703</v>
      </c>
      <c r="AZ132" s="9" t="str">
        <f>Input!B132</f>
        <v>M5-14-42-140.5</v>
      </c>
      <c r="BA132" s="48">
        <f>Input!E132</f>
        <v>140.5</v>
      </c>
      <c r="BB132" s="58">
        <f t="shared" si="462"/>
        <v>1030.4570522951451</v>
      </c>
      <c r="BC132" s="22">
        <f t="shared" si="463"/>
        <v>3.6246802835519958</v>
      </c>
      <c r="BD132" s="9">
        <f t="shared" si="464"/>
        <v>223152.19999999998</v>
      </c>
      <c r="BE132" s="49">
        <f t="shared" si="465"/>
        <v>571.27980761018512</v>
      </c>
      <c r="BF132" s="89">
        <f t="shared" si="466"/>
        <v>0.51187607699843929</v>
      </c>
      <c r="BG132" s="85"/>
      <c r="BH132" s="85"/>
      <c r="BI132" s="85"/>
      <c r="BJ132" s="85"/>
      <c r="BK132" s="85"/>
      <c r="BL132" s="85"/>
      <c r="BM132" s="90"/>
      <c r="BN132" s="85"/>
      <c r="BO132" s="85"/>
      <c r="BP132" s="85"/>
      <c r="BQ132" s="85"/>
      <c r="BR132" s="85"/>
      <c r="BS132" s="85"/>
      <c r="BT132" s="85"/>
      <c r="BU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</row>
    <row r="133" spans="1:109" s="165" customFormat="1" ht="15" customHeight="1" x14ac:dyDescent="0.2">
      <c r="A133" s="148">
        <f>Input!A133</f>
        <v>10368</v>
      </c>
      <c r="B133" s="148" t="str">
        <f>Input!B133</f>
        <v>Hu1-13</v>
      </c>
      <c r="C133" s="148">
        <f>Input!O133</f>
        <v>2.2876822740223264</v>
      </c>
      <c r="D133" s="148">
        <f>C133*Input!P133/100</f>
        <v>1.1384731792123562E-2</v>
      </c>
      <c r="E133" s="149">
        <f>Input!M133</f>
        <v>3.0133705697875479</v>
      </c>
      <c r="F133" s="150">
        <f>E133*Input!N133/100</f>
        <v>2.5889378707185865E-4</v>
      </c>
      <c r="G133" s="151">
        <f t="shared" si="441"/>
        <v>415.48353416230708</v>
      </c>
      <c r="H133" s="150">
        <f>G133*Input!L133/100</f>
        <v>1.6160265368254871E-2</v>
      </c>
      <c r="I133" s="148">
        <v>0</v>
      </c>
      <c r="J133" s="152">
        <f>(((C133*$G$4*0.000000001*Input!G133*(234/233))-(I133*0.000000000000001))/Input!F133)*1000000000000</f>
        <v>749.39629745638604</v>
      </c>
      <c r="K133" s="148">
        <f>J133*Input!P133/100</f>
        <v>3.7293971935842949</v>
      </c>
      <c r="L133" s="153">
        <f t="shared" si="442"/>
        <v>10.363606064319491</v>
      </c>
      <c r="M133" s="154">
        <f>L133*Input!P133/100</f>
        <v>5.1574852321625828E-2</v>
      </c>
      <c r="N133" s="148">
        <v>0</v>
      </c>
      <c r="O133" s="152">
        <f>(((G133*$D$4*0.000000001*Input!G133*(238/236))-(N133*0.000000001))/Input!F133)*1000000</f>
        <v>13.710292120776579</v>
      </c>
      <c r="P133" s="148">
        <f>O133*Input!N133/100</f>
        <v>1.1779199958336236E-3</v>
      </c>
      <c r="Q133" s="155">
        <f t="shared" si="443"/>
        <v>10.229237706500401</v>
      </c>
      <c r="R133" s="156">
        <f>Q133*Input!N133/100</f>
        <v>8.7884514279332551E-4</v>
      </c>
      <c r="S133" s="154">
        <f>Input!S133*$G$6/0.000000000155125</f>
        <v>1.0001000490212395</v>
      </c>
      <c r="T133" s="148">
        <f>S133*Input!T133/100</f>
        <v>1.018266982756619E-3</v>
      </c>
      <c r="U133" s="154">
        <f>S133</f>
        <v>1.0001000490212395</v>
      </c>
      <c r="V133" s="148">
        <f>U133*Input!T133/100</f>
        <v>1.018266982756619E-3</v>
      </c>
      <c r="W133" s="157">
        <v>0</v>
      </c>
      <c r="X133" s="152">
        <f>((($L$4*0.000000001*Input!G133/Input!W133*(232/229))-(W133*0.000000001))/Input!F133)*1000000000</f>
        <v>0.84642526283050901</v>
      </c>
      <c r="Y133" s="152">
        <f>X133*Input!X133/100</f>
        <v>2.0408766645157853E-3</v>
      </c>
      <c r="Z133" s="152">
        <f t="shared" si="444"/>
        <v>2.0667283047206688E-4</v>
      </c>
      <c r="AA133" s="152">
        <f>Z133*Input!X133/100</f>
        <v>4.9832368600313107E-7</v>
      </c>
      <c r="AB133" s="153">
        <v>0</v>
      </c>
      <c r="AC133" s="153">
        <v>0.9</v>
      </c>
      <c r="AD133" s="152">
        <f>(((Input!G133*$L$4*0.000000001*Input!U133*(230/229))-((AB133*0.000000000000001)+(Input!G133*AC133*0.000000000000001)))/Input!F133)*1000000000000</f>
        <v>223.74238883183307</v>
      </c>
      <c r="AE133" s="152">
        <f>AD133*Input!V133/100</f>
        <v>0.45626066554380229</v>
      </c>
      <c r="AF133" s="152">
        <f t="shared" si="445"/>
        <v>10.200085194262092</v>
      </c>
      <c r="AG133" s="152">
        <f>AF133*Input!V133/100</f>
        <v>2.0800250161069931E-2</v>
      </c>
      <c r="AH133" s="148">
        <f t="shared" si="446"/>
        <v>49353.778970190753</v>
      </c>
      <c r="AI133" s="157">
        <f t="shared" si="447"/>
        <v>155.85310983361904</v>
      </c>
      <c r="AJ133" s="154">
        <f t="shared" si="448"/>
        <v>0.1000490212395011</v>
      </c>
      <c r="AK133" s="157">
        <f t="shared" si="449"/>
        <v>1.0182669827566191</v>
      </c>
      <c r="AL133" s="157">
        <f t="shared" si="450"/>
        <v>0.9971500796955981</v>
      </c>
      <c r="AM133" s="157">
        <f t="shared" si="451"/>
        <v>2.0352154513603661E-3</v>
      </c>
      <c r="AN133" s="148">
        <f>AF133/Q133</f>
        <v>0.9971500796955981</v>
      </c>
      <c r="AO133" s="152">
        <f t="shared" si="452"/>
        <v>2.0352154513603661E-3</v>
      </c>
      <c r="AP133" s="148">
        <f t="shared" si="453"/>
        <v>634.63679999999999</v>
      </c>
      <c r="AQ133" s="148" t="e">
        <f t="shared" si="454"/>
        <v>#VALUE!</v>
      </c>
      <c r="AR133" s="148" t="e">
        <f t="shared" si="455"/>
        <v>#VALUE!</v>
      </c>
      <c r="AS133" s="156">
        <f t="shared" si="456"/>
        <v>2.02041282451313E-5</v>
      </c>
      <c r="AT133" s="156">
        <f t="shared" si="457"/>
        <v>4.8746538768946136E-8</v>
      </c>
      <c r="AU133" s="148">
        <v>0.75</v>
      </c>
      <c r="AV133" s="148">
        <f t="shared" si="458"/>
        <v>0.375</v>
      </c>
      <c r="AW133" s="148">
        <f t="shared" si="459"/>
        <v>634.63520000000005</v>
      </c>
      <c r="AX133" s="158">
        <f t="shared" si="460"/>
        <v>207.6804354926</v>
      </c>
      <c r="AY133" s="158">
        <f t="shared" si="461"/>
        <v>91.06952276660293</v>
      </c>
      <c r="AZ133" s="148" t="str">
        <f>Input!B133</f>
        <v>Hu1-13</v>
      </c>
      <c r="BA133" s="159">
        <f>Input!E133</f>
        <v>0</v>
      </c>
      <c r="BB133" s="148">
        <f t="shared" si="462"/>
        <v>0.60144178279854299</v>
      </c>
      <c r="BC133" s="154">
        <f t="shared" si="463"/>
        <v>6.1232395337609535</v>
      </c>
      <c r="BD133" s="148">
        <f t="shared" si="464"/>
        <v>634577.20000000007</v>
      </c>
      <c r="BE133" s="160">
        <f t="shared" si="465"/>
        <v>45534.761383301462</v>
      </c>
      <c r="BF133" s="161">
        <f t="shared" si="466"/>
        <v>14.349900977223282</v>
      </c>
      <c r="BG133" s="162"/>
      <c r="BH133" s="162"/>
      <c r="BI133" s="162"/>
      <c r="BJ133" s="162"/>
      <c r="BK133" s="162"/>
      <c r="BL133" s="162"/>
      <c r="BM133" s="166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2"/>
      <c r="DC133" s="162"/>
      <c r="DD133" s="162"/>
      <c r="DE133" s="162"/>
    </row>
    <row r="134" spans="1:109" ht="15" customHeight="1" x14ac:dyDescent="0.2">
      <c r="A134" s="9">
        <f>Input!A134</f>
        <v>10684</v>
      </c>
      <c r="B134" s="9" t="str">
        <f>Input!B134</f>
        <v>M5-14-42-244.0</v>
      </c>
      <c r="C134" s="9">
        <f>Input!O134</f>
        <v>6.3681702109661416</v>
      </c>
      <c r="D134" s="9">
        <f>C134*Input!P134/100</f>
        <v>1.7882268137469431E-2</v>
      </c>
      <c r="E134" s="11">
        <f>Input!M134</f>
        <v>7.1724977946321333</v>
      </c>
      <c r="F134" s="12">
        <f>E134*Input!N134/100</f>
        <v>4.1792746916988129E-4</v>
      </c>
      <c r="G134" s="13">
        <f t="shared" si="441"/>
        <v>988.94399592387856</v>
      </c>
      <c r="H134" s="12">
        <f>G134*Input!L134/100</f>
        <v>2.2145853027488113E-2</v>
      </c>
      <c r="I134" s="9">
        <v>0.3</v>
      </c>
      <c r="J134" s="21">
        <f>(((C134*$G$4*0.000000001*Input!G134*(234/233))-(I134*0.000000000000001))/Input!F134)*1000000000000</f>
        <v>96.79457952123704</v>
      </c>
      <c r="K134" s="9">
        <f>J134*Input!P134/100</f>
        <v>0.27180596119615424</v>
      </c>
      <c r="L134" s="14">
        <f t="shared" si="442"/>
        <v>1.3385986756598955</v>
      </c>
      <c r="M134" s="22">
        <f>L134*Input!P134/100</f>
        <v>3.7588788700074838E-3</v>
      </c>
      <c r="N134" s="9">
        <v>5.0000000000000001E-3</v>
      </c>
      <c r="O134" s="21">
        <f>(((G134*$D$4*0.000000001*Input!G134*(238/236))-(N134*0.000000001))/Input!F134)*1000000</f>
        <v>1.5142053525445498</v>
      </c>
      <c r="P134" s="9">
        <f>O134*Input!N134/100</f>
        <v>8.8229795102347377E-5</v>
      </c>
      <c r="Q134" s="23">
        <f t="shared" si="443"/>
        <v>1.1297473716231874</v>
      </c>
      <c r="R134" s="24">
        <f>Q134*Input!N134/100</f>
        <v>6.5828177762168287E-5</v>
      </c>
      <c r="S134" s="65">
        <f>Input!S134*$G$6/0.000000000155125</f>
        <v>1.1706792106989208</v>
      </c>
      <c r="T134" s="9">
        <f>S134*Input!T134/100</f>
        <v>3.2104487778993371E-4</v>
      </c>
      <c r="U134" s="9">
        <f>S134*1/((U133+U135)/2)</f>
        <v>1.1707689852307566</v>
      </c>
      <c r="V134" s="9">
        <f>U134*Input!T134/100</f>
        <v>3.2106949738968272E-4</v>
      </c>
      <c r="W134" s="3">
        <v>3.0000000000000001E-3</v>
      </c>
      <c r="X134" s="21">
        <f>((($L$4*0.000000001*Input!G134/Input!W134*(232/229))-(W134*0.000000001))/Input!F134)*1000000000</f>
        <v>2.6845729481262666</v>
      </c>
      <c r="Y134" s="21">
        <f>X134*Input!X134/100</f>
        <v>4.4412923000675536E-3</v>
      </c>
      <c r="Z134" s="21">
        <f t="shared" si="444"/>
        <v>6.5549590042079996E-4</v>
      </c>
      <c r="AA134" s="21">
        <f>Z134*Input!X134/100</f>
        <v>1.0844365012679918E-6</v>
      </c>
      <c r="AB134" s="14">
        <v>0.05</v>
      </c>
      <c r="AC134" s="14">
        <v>0.9</v>
      </c>
      <c r="AD134" s="21">
        <f>(((Input!G134*$L$4*0.000000001*Input!U134*(230/229))-((AB134*0.000000000000001)+(Input!G134*AC134*0.000000000000001)))/Input!F134)*1000000000000</f>
        <v>26.587787507857527</v>
      </c>
      <c r="AE134" s="21">
        <f>AD134*Input!V134/100</f>
        <v>4.5711247295699753E-2</v>
      </c>
      <c r="AF134" s="191">
        <f t="shared" si="445"/>
        <v>1.2120979807313983</v>
      </c>
      <c r="AG134" s="21">
        <f>AF134*Input!V134/100</f>
        <v>2.0839082803507775E-3</v>
      </c>
      <c r="AH134" s="9">
        <f t="shared" si="446"/>
        <v>1849.1312912152218</v>
      </c>
      <c r="AI134" s="3">
        <f t="shared" si="447"/>
        <v>4.4119531016876863</v>
      </c>
      <c r="AJ134" s="22">
        <f t="shared" si="448"/>
        <v>170.76898523075656</v>
      </c>
      <c r="AK134" s="3">
        <f t="shared" si="449"/>
        <v>0.32106949738968271</v>
      </c>
      <c r="AL134" s="3">
        <f t="shared" si="450"/>
        <v>1.0728929415342583</v>
      </c>
      <c r="AM134" s="3">
        <f t="shared" si="451"/>
        <v>1.8456380660978797E-3</v>
      </c>
      <c r="AN134" s="9">
        <f>AL134*1/((AN133+AN135)/2)</f>
        <v>1.0761293186561112</v>
      </c>
      <c r="AO134" s="21">
        <f t="shared" si="452"/>
        <v>1.8512054256927691E-3</v>
      </c>
      <c r="AP134" s="58">
        <f t="shared" si="453"/>
        <v>235.82079999999999</v>
      </c>
      <c r="AQ134" s="58">
        <f t="shared" si="454"/>
        <v>1.2822</v>
      </c>
      <c r="AR134" s="58">
        <f t="shared" si="455"/>
        <v>0.54371794175916632</v>
      </c>
      <c r="AS134" s="67">
        <f t="shared" si="456"/>
        <v>5.8021458326475497E-4</v>
      </c>
      <c r="AT134" s="67">
        <f t="shared" si="457"/>
        <v>9.6048810157674313E-7</v>
      </c>
      <c r="AU134" s="58">
        <v>0.75</v>
      </c>
      <c r="AV134" s="58">
        <f t="shared" si="458"/>
        <v>0.375</v>
      </c>
      <c r="AW134" s="58">
        <f t="shared" si="459"/>
        <v>235.7851</v>
      </c>
      <c r="AX134" s="57">
        <f t="shared" si="460"/>
        <v>1.4659544367999999</v>
      </c>
      <c r="AY134" s="47">
        <f t="shared" si="461"/>
        <v>1.3396281192601991</v>
      </c>
      <c r="AZ134" s="9" t="str">
        <f>Input!B134</f>
        <v>M5-14-42-244.0</v>
      </c>
      <c r="BA134" s="48">
        <f>Input!E134</f>
        <v>244</v>
      </c>
      <c r="BB134" s="58">
        <f t="shared" si="462"/>
        <v>332.52369067091968</v>
      </c>
      <c r="BC134" s="22">
        <f t="shared" si="463"/>
        <v>1.4056813624222475</v>
      </c>
      <c r="BD134" s="9">
        <f t="shared" si="464"/>
        <v>235727.1</v>
      </c>
      <c r="BE134" s="49">
        <f t="shared" si="465"/>
        <v>669.81405963009956</v>
      </c>
      <c r="BF134" s="89">
        <f t="shared" si="466"/>
        <v>0.56815639294433751</v>
      </c>
      <c r="BG134" s="85"/>
      <c r="BH134" s="85"/>
      <c r="BI134" s="85"/>
      <c r="BJ134" s="85"/>
      <c r="BK134" s="85"/>
      <c r="BL134" s="85"/>
      <c r="BM134" s="90"/>
      <c r="BN134" s="85"/>
      <c r="BO134" s="85"/>
      <c r="BP134" s="85"/>
      <c r="BQ134" s="85"/>
      <c r="BR134" s="85"/>
      <c r="BS134" s="85"/>
      <c r="BT134" s="85"/>
      <c r="BU134" s="85"/>
      <c r="BV134" s="85"/>
      <c r="BW134" s="85"/>
      <c r="BX134" s="85"/>
      <c r="BY134" s="85"/>
      <c r="BZ134" s="85"/>
      <c r="CA134" s="85"/>
      <c r="CB134" s="85"/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  <c r="CS134" s="85"/>
      <c r="CT134" s="85"/>
      <c r="CU134" s="85"/>
      <c r="CV134" s="85"/>
      <c r="CW134" s="85"/>
      <c r="CX134" s="85"/>
      <c r="CY134" s="85"/>
      <c r="CZ134" s="85"/>
      <c r="DA134" s="85"/>
      <c r="DB134" s="85"/>
      <c r="DC134" s="85"/>
      <c r="DD134" s="85"/>
      <c r="DE134" s="85"/>
    </row>
    <row r="135" spans="1:109" s="165" customFormat="1" ht="15" customHeight="1" x14ac:dyDescent="0.2">
      <c r="A135" s="148">
        <f>Input!A135</f>
        <v>10368</v>
      </c>
      <c r="B135" s="148" t="str">
        <f>Input!B135</f>
        <v>Hu1-13</v>
      </c>
      <c r="C135" s="148">
        <f>Input!O135</f>
        <v>2.2795417844367423</v>
      </c>
      <c r="D135" s="148">
        <f>C135*Input!P135/100</f>
        <v>1.0273726929457959E-2</v>
      </c>
      <c r="E135" s="149">
        <f>Input!M135</f>
        <v>3.0133160412717275</v>
      </c>
      <c r="F135" s="150">
        <f>E135*Input!N135/100</f>
        <v>2.5729332007991897E-4</v>
      </c>
      <c r="G135" s="151">
        <f t="shared" si="441"/>
        <v>415.47601577054576</v>
      </c>
      <c r="H135" s="150">
        <f>G135*Input!L135/100</f>
        <v>1.7788921482064672E-2</v>
      </c>
      <c r="I135" s="148">
        <v>0</v>
      </c>
      <c r="J135" s="152">
        <f>(((C135*$G$4*0.000000001*Input!G135*(234/233))-(I135*0.000000000000001))/Input!F135)*1000000000000</f>
        <v>746.72964534993218</v>
      </c>
      <c r="K135" s="148">
        <f>J135*Input!P135/100</f>
        <v>3.3654555133990698</v>
      </c>
      <c r="L135" s="153">
        <f t="shared" si="442"/>
        <v>10.32672820405293</v>
      </c>
      <c r="M135" s="154">
        <f>L135*Input!P135/100</f>
        <v>4.6541803430634035E-2</v>
      </c>
      <c r="N135" s="148">
        <v>0</v>
      </c>
      <c r="O135" s="152">
        <f>(((G135*$D$4*0.000000001*Input!G135*(238/236))-(N135*0.000000001))/Input!F135)*1000000</f>
        <v>13.710044025873049</v>
      </c>
      <c r="P135" s="148">
        <f>O135*Input!N135/100</f>
        <v>1.1706381599355914E-3</v>
      </c>
      <c r="Q135" s="155">
        <f t="shared" si="443"/>
        <v>10.229052603096356</v>
      </c>
      <c r="R135" s="156">
        <f>Q135*Input!N135/100</f>
        <v>8.7341217100216843E-4</v>
      </c>
      <c r="S135" s="154">
        <f>Input!S135*$G$6/0.000000000155125</f>
        <v>0.99974659103675956</v>
      </c>
      <c r="T135" s="148">
        <f>S135*Input!T135/100</f>
        <v>8.0155282673480927E-4</v>
      </c>
      <c r="U135" s="154">
        <f>S135</f>
        <v>0.99974659103675956</v>
      </c>
      <c r="V135" s="148">
        <f>U135*Input!T135/100</f>
        <v>8.0155282673480927E-4</v>
      </c>
      <c r="W135" s="157">
        <v>0</v>
      </c>
      <c r="X135" s="152">
        <f>((($L$4*0.000000001*Input!G135/Input!W135*(232/229))-(W135*0.000000001))/Input!F135)*1000000000</f>
        <v>0.84774006045869899</v>
      </c>
      <c r="Y135" s="152">
        <f>X135*Input!X135/100</f>
        <v>2.2964749095569044E-3</v>
      </c>
      <c r="Z135" s="152">
        <f t="shared" si="444"/>
        <v>2.0699386643265161E-4</v>
      </c>
      <c r="AA135" s="152">
        <f>Z135*Input!X135/100</f>
        <v>5.6073346402616594E-7</v>
      </c>
      <c r="AB135" s="153">
        <v>0</v>
      </c>
      <c r="AC135" s="153">
        <v>0.9</v>
      </c>
      <c r="AD135" s="152">
        <f>(((Input!G135*$L$4*0.000000001*Input!U135*(230/229))-((AB135*0.000000000000001)+(Input!G135*AC135*0.000000000000001)))/Input!F135)*1000000000000</f>
        <v>223.66765943882999</v>
      </c>
      <c r="AE135" s="152">
        <f>AD135*Input!V135/100</f>
        <v>0.46136634645909375</v>
      </c>
      <c r="AF135" s="152">
        <f t="shared" si="445"/>
        <v>10.196678391558651</v>
      </c>
      <c r="AG135" s="152">
        <f>AF135*Input!V135/100</f>
        <v>2.1033010616442707E-2</v>
      </c>
      <c r="AH135" s="148">
        <f t="shared" si="446"/>
        <v>49260.775535473585</v>
      </c>
      <c r="AI135" s="157">
        <f t="shared" si="447"/>
        <v>167.72700492019666</v>
      </c>
      <c r="AJ135" s="154">
        <f t="shared" si="448"/>
        <v>-0.25340896324044238</v>
      </c>
      <c r="AK135" s="157">
        <f t="shared" si="449"/>
        <v>0.80155282673480932</v>
      </c>
      <c r="AL135" s="157">
        <f t="shared" si="450"/>
        <v>0.99683507233818447</v>
      </c>
      <c r="AM135" s="157">
        <f t="shared" si="451"/>
        <v>2.0579640826888703E-3</v>
      </c>
      <c r="AN135" s="148">
        <f>AF135/Q135</f>
        <v>0.99683507233818447</v>
      </c>
      <c r="AO135" s="152">
        <f t="shared" si="452"/>
        <v>2.0579640826888703E-3</v>
      </c>
      <c r="AP135" s="148">
        <f t="shared" si="453"/>
        <v>641.6934</v>
      </c>
      <c r="AQ135" s="148" t="e">
        <f t="shared" si="454"/>
        <v>#VALUE!</v>
      </c>
      <c r="AR135" s="148" t="e">
        <f t="shared" si="455"/>
        <v>#VALUE!</v>
      </c>
      <c r="AS135" s="156">
        <f t="shared" si="456"/>
        <v>2.0235878576867825E-5</v>
      </c>
      <c r="AT135" s="156">
        <f t="shared" si="457"/>
        <v>5.4844956042264924E-8</v>
      </c>
      <c r="AU135" s="148">
        <v>0.75</v>
      </c>
      <c r="AV135" s="148">
        <f t="shared" si="458"/>
        <v>0.375</v>
      </c>
      <c r="AW135" s="148">
        <f t="shared" si="459"/>
        <v>641.69169999999997</v>
      </c>
      <c r="AX135" s="158">
        <f t="shared" si="460"/>
        <v>210.65960132980001</v>
      </c>
      <c r="AY135" s="158">
        <f t="shared" si="461"/>
        <v>91.725930723924122</v>
      </c>
      <c r="AZ135" s="148" t="str">
        <f>Input!B135</f>
        <v>Hu1-13</v>
      </c>
      <c r="BA135" s="159">
        <f>Input!E135</f>
        <v>0</v>
      </c>
      <c r="BB135" s="148">
        <f t="shared" si="462"/>
        <v>-1.5540471800749946</v>
      </c>
      <c r="BC135" s="154">
        <f t="shared" si="463"/>
        <v>4.9320578548579039</v>
      </c>
      <c r="BD135" s="148">
        <f t="shared" si="464"/>
        <v>641633.69999999995</v>
      </c>
      <c r="BE135" s="160">
        <f t="shared" si="465"/>
        <v>45862.965361962059</v>
      </c>
      <c r="BF135" s="161">
        <f t="shared" si="466"/>
        <v>14.294392575737557</v>
      </c>
      <c r="BG135" s="162"/>
      <c r="BH135" s="162"/>
      <c r="BI135" s="162"/>
      <c r="BJ135" s="162"/>
      <c r="BK135" s="162"/>
      <c r="BL135" s="162"/>
      <c r="BM135" s="166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2"/>
      <c r="DC135" s="162"/>
      <c r="DD135" s="162"/>
      <c r="DE135" s="162"/>
    </row>
    <row r="136" spans="1:109" ht="15" customHeight="1" x14ac:dyDescent="0.2">
      <c r="A136" s="9">
        <f>Input!A136</f>
        <v>10685</v>
      </c>
      <c r="B136" s="9" t="str">
        <f>Input!B136</f>
        <v>M5-14-42-268.5</v>
      </c>
      <c r="C136" s="9">
        <f>Input!O136</f>
        <v>1.3039757462127293</v>
      </c>
      <c r="D136" s="9">
        <f>C136*Input!P136/100</f>
        <v>3.2296930986510735E-3</v>
      </c>
      <c r="E136" s="11">
        <f>Input!M136</f>
        <v>1.4311871761191461</v>
      </c>
      <c r="F136" s="12">
        <f>E136*Input!N136/100</f>
        <v>8.1494249103833592E-5</v>
      </c>
      <c r="G136" s="13">
        <f t="shared" si="441"/>
        <v>197.33208784330787</v>
      </c>
      <c r="H136" s="12">
        <f>G136*Input!L136/100</f>
        <v>1.0257477024414432E-2</v>
      </c>
      <c r="I136" s="9">
        <v>0.3</v>
      </c>
      <c r="J136" s="21">
        <f>(((C136*$G$4*0.000000001*Input!G136*(234/233))-(I136*0.000000000000001))/Input!F136)*1000000000000</f>
        <v>23.508806260231648</v>
      </c>
      <c r="K136" s="9">
        <f>J136*Input!P136/100</f>
        <v>5.8226718983628079E-2</v>
      </c>
      <c r="L136" s="14">
        <f t="shared" si="442"/>
        <v>0.32510970223685698</v>
      </c>
      <c r="M136" s="22">
        <f>L136*Input!P136/100</f>
        <v>8.05233199059506E-4</v>
      </c>
      <c r="N136" s="9">
        <v>5.0000000000000001E-3</v>
      </c>
      <c r="O136" s="21">
        <f>(((G136*$D$4*0.000000001*Input!G136*(238/236))-(N136*0.000000001))/Input!F136)*1000000</f>
        <v>0.35837151481119306</v>
      </c>
      <c r="P136" s="9">
        <f>O136*Input!N136/100</f>
        <v>2.0406287861616662E-5</v>
      </c>
      <c r="Q136" s="23">
        <f t="shared" si="443"/>
        <v>0.26738069327400149</v>
      </c>
      <c r="R136" s="24">
        <f>Q136*Input!N136/100</f>
        <v>1.5225114636866471E-5</v>
      </c>
      <c r="S136" s="65">
        <f>Input!S136*$G$6/0.000000000155125</f>
        <v>1.2051080202736097</v>
      </c>
      <c r="T136" s="9">
        <f>S136*Input!T136/100</f>
        <v>9.4242483055081983E-4</v>
      </c>
      <c r="U136" s="9">
        <f>S136*1/((U135+U137)/2)</f>
        <v>1.2056238765542191</v>
      </c>
      <c r="V136" s="9">
        <f>U136*Input!T136/100</f>
        <v>9.4282824315754308E-4</v>
      </c>
      <c r="W136" s="3">
        <v>3.0000000000000001E-3</v>
      </c>
      <c r="X136" s="21">
        <f>((($L$4*0.000000001*Input!G136/Input!W136*(232/229))-(W136*0.000000001))/Input!F136)*1000000000</f>
        <v>1.4799616334714378</v>
      </c>
      <c r="Y136" s="21">
        <f>X136*Input!X136/100</f>
        <v>2.2326681238378963E-3</v>
      </c>
      <c r="Z136" s="21">
        <f t="shared" si="444"/>
        <v>3.6136428484750179E-4</v>
      </c>
      <c r="AA136" s="21">
        <f>Z136*Input!X136/100</f>
        <v>5.4515367265300508E-7</v>
      </c>
      <c r="AB136" s="14">
        <v>0.05</v>
      </c>
      <c r="AC136" s="14">
        <v>0.9</v>
      </c>
      <c r="AD136" s="21">
        <f>(((Input!G136*$L$4*0.000000001*Input!U136*(230/229))-((AB136*0.000000000000001)+(Input!G136*AC136*0.000000000000001)))/Input!F136)*1000000000000</f>
        <v>6.9267599864838321</v>
      </c>
      <c r="AE136" s="21">
        <f>AD136*Input!V136/100</f>
        <v>1.2431897516312424E-2</v>
      </c>
      <c r="AF136" s="191">
        <f t="shared" si="445"/>
        <v>0.31578076175563108</v>
      </c>
      <c r="AG136" s="21">
        <f>AF136*Input!V136/100</f>
        <v>5.6675185446433663E-4</v>
      </c>
      <c r="AH136" s="9">
        <f t="shared" si="446"/>
        <v>873.85714359927056</v>
      </c>
      <c r="AI136" s="3">
        <f t="shared" si="447"/>
        <v>2.0488263644897504</v>
      </c>
      <c r="AJ136" s="22">
        <f t="shared" si="448"/>
        <v>205.62387655421909</v>
      </c>
      <c r="AK136" s="3">
        <f t="shared" si="449"/>
        <v>0.9428282431575431</v>
      </c>
      <c r="AL136" s="3">
        <f t="shared" si="450"/>
        <v>1.1810155695573392</v>
      </c>
      <c r="AM136" s="3">
        <f t="shared" si="451"/>
        <v>2.1207104190351773E-3</v>
      </c>
      <c r="AN136" s="9">
        <f>AL136*1/((AN135+AN137)/2)</f>
        <v>1.1838178699217654</v>
      </c>
      <c r="AO136" s="21">
        <f t="shared" si="452"/>
        <v>2.1257424166932033E-3</v>
      </c>
      <c r="AP136" s="58">
        <f t="shared" si="453"/>
        <v>294.39299999999997</v>
      </c>
      <c r="AQ136" s="58">
        <f t="shared" si="454"/>
        <v>2.3502000000000001</v>
      </c>
      <c r="AR136" s="58">
        <f t="shared" si="455"/>
        <v>0.79832061224281836</v>
      </c>
      <c r="AS136" s="67">
        <f t="shared" si="456"/>
        <v>1.3514972993101994E-3</v>
      </c>
      <c r="AT136" s="67">
        <f t="shared" si="457"/>
        <v>2.0403188398339933E-6</v>
      </c>
      <c r="AU136" s="58">
        <v>0.75</v>
      </c>
      <c r="AV136" s="58">
        <f t="shared" si="458"/>
        <v>0.375</v>
      </c>
      <c r="AW136" s="58">
        <f t="shared" si="459"/>
        <v>294.31779999999998</v>
      </c>
      <c r="AX136" s="57">
        <f t="shared" si="460"/>
        <v>2.6142514108000001</v>
      </c>
      <c r="AY136" s="47">
        <f t="shared" si="461"/>
        <v>2.65742234731171</v>
      </c>
      <c r="AZ136" s="9" t="str">
        <f>Input!B136</f>
        <v>M5-14-42-268.5</v>
      </c>
      <c r="BA136" s="48">
        <f>Input!E136</f>
        <v>268.5</v>
      </c>
      <c r="BB136" s="58">
        <f t="shared" si="462"/>
        <v>472.42502452003959</v>
      </c>
      <c r="BC136" s="22">
        <f t="shared" si="463"/>
        <v>4.1571882313824577</v>
      </c>
      <c r="BD136" s="9">
        <f t="shared" si="464"/>
        <v>294259.8</v>
      </c>
      <c r="BE136" s="49">
        <f t="shared" si="465"/>
        <v>1328.711173655855</v>
      </c>
      <c r="BF136" s="89">
        <f t="shared" si="466"/>
        <v>0.90290915035098462</v>
      </c>
      <c r="BG136" s="85"/>
      <c r="BH136" s="85"/>
      <c r="BI136" s="85"/>
      <c r="BJ136" s="85"/>
      <c r="BK136" s="85"/>
      <c r="BL136" s="85"/>
      <c r="BM136" s="90"/>
      <c r="BN136" s="85"/>
      <c r="BO136" s="85"/>
      <c r="BP136" s="85"/>
      <c r="BQ136" s="85"/>
      <c r="BR136" s="85"/>
      <c r="BS136" s="85"/>
      <c r="BT136" s="85"/>
      <c r="BU136" s="85"/>
      <c r="BV136" s="85"/>
      <c r="BW136" s="85"/>
      <c r="BX136" s="85"/>
      <c r="BY136" s="85"/>
      <c r="BZ136" s="85"/>
      <c r="CA136" s="85"/>
      <c r="CB136" s="85"/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  <c r="CS136" s="85"/>
      <c r="CT136" s="85"/>
      <c r="CU136" s="85"/>
      <c r="CV136" s="85"/>
      <c r="CW136" s="85"/>
      <c r="CX136" s="85"/>
      <c r="CY136" s="85"/>
      <c r="CZ136" s="85"/>
      <c r="DA136" s="85"/>
      <c r="DB136" s="85"/>
      <c r="DC136" s="85"/>
      <c r="DD136" s="85"/>
      <c r="DE136" s="85"/>
    </row>
    <row r="137" spans="1:109" s="165" customFormat="1" ht="15" customHeight="1" x14ac:dyDescent="0.2">
      <c r="A137" s="148">
        <f>Input!A137</f>
        <v>10368</v>
      </c>
      <c r="B137" s="148" t="str">
        <f>Input!B137</f>
        <v>Hu1-13</v>
      </c>
      <c r="C137" s="148">
        <f>Input!O137</f>
        <v>2.2978470673549332</v>
      </c>
      <c r="D137" s="148">
        <f>C137*Input!P137/100</f>
        <v>1.1462703849614458E-2</v>
      </c>
      <c r="E137" s="149">
        <f>Input!M137</f>
        <v>3.0137853314677101</v>
      </c>
      <c r="F137" s="150">
        <f>E137*Input!N137/100</f>
        <v>3.1449996850702993E-4</v>
      </c>
      <c r="G137" s="151">
        <f t="shared" si="441"/>
        <v>415.54072150276784</v>
      </c>
      <c r="H137" s="150">
        <f>G137*Input!L137/100</f>
        <v>1.6846974737360947E-2</v>
      </c>
      <c r="I137" s="148">
        <v>0</v>
      </c>
      <c r="J137" s="152">
        <f>(((C137*$G$4*0.000000001*Input!G137*(234/233))-(I137*0.000000000000001))/Input!F137)*1000000000000</f>
        <v>752.72606862888006</v>
      </c>
      <c r="K137" s="148">
        <f>J137*Input!P137/100</f>
        <v>3.7549391894515782</v>
      </c>
      <c r="L137" s="153">
        <f t="shared" si="442"/>
        <v>10.409654379254039</v>
      </c>
      <c r="M137" s="154">
        <f>L137*Input!P137/100</f>
        <v>5.1928079558220777E-2</v>
      </c>
      <c r="N137" s="148">
        <v>0</v>
      </c>
      <c r="O137" s="152">
        <f>(((G137*$D$4*0.000000001*Input!G137*(238/236))-(N137*0.000000001))/Input!F137)*1000000</f>
        <v>13.712179211548801</v>
      </c>
      <c r="P137" s="148">
        <f>O137*Input!N137/100</f>
        <v>1.4309180833708137E-3</v>
      </c>
      <c r="Q137" s="155">
        <f t="shared" si="443"/>
        <v>10.230645663377814</v>
      </c>
      <c r="R137" s="156">
        <f>Q137*Input!N137/100</f>
        <v>1.0676068084026302E-3</v>
      </c>
      <c r="S137" s="154">
        <f>Input!S137*$G$6/0.000000000155125</f>
        <v>0.99939765902224931</v>
      </c>
      <c r="T137" s="148">
        <f>S137*Input!T137/100</f>
        <v>8.4687376872553694E-4</v>
      </c>
      <c r="U137" s="154">
        <f>S137</f>
        <v>0.99939765902224931</v>
      </c>
      <c r="V137" s="148">
        <f>U137*Input!T137/100</f>
        <v>8.4687376872553694E-4</v>
      </c>
      <c r="W137" s="157">
        <v>0</v>
      </c>
      <c r="X137" s="152">
        <f>((($L$4*0.000000001*Input!G137/Input!W137*(232/229))-(W137*0.000000001))/Input!F137)*1000000000</f>
        <v>0.84558079745413883</v>
      </c>
      <c r="Y137" s="152">
        <f>X137*Input!X137/100</f>
        <v>2.5717886271257721E-3</v>
      </c>
      <c r="Z137" s="152">
        <f t="shared" si="444"/>
        <v>2.0646663618979031E-4</v>
      </c>
      <c r="AA137" s="152">
        <f>Z137*Input!X137/100</f>
        <v>6.2795719632294032E-7</v>
      </c>
      <c r="AB137" s="153">
        <v>0</v>
      </c>
      <c r="AC137" s="153">
        <v>0.9</v>
      </c>
      <c r="AD137" s="152">
        <f>(((Input!G137*$L$4*0.000000001*Input!U137*(230/229))-((AB137*0.000000000000001)+(Input!G137*AC137*0.000000000000001)))/Input!F137)*1000000000000</f>
        <v>224.06054629966431</v>
      </c>
      <c r="AE137" s="152">
        <f>AD137*Input!V137/100</f>
        <v>0.57003471774548164</v>
      </c>
      <c r="AF137" s="152">
        <f t="shared" si="445"/>
        <v>10.214589523522244</v>
      </c>
      <c r="AG137" s="152">
        <f>AF137*Input!V137/100</f>
        <v>2.5987041235450564E-2</v>
      </c>
      <c r="AH137" s="148">
        <f t="shared" si="446"/>
        <v>49473.31787850066</v>
      </c>
      <c r="AI137" s="157">
        <f t="shared" si="447"/>
        <v>196.17210828981874</v>
      </c>
      <c r="AJ137" s="154">
        <f t="shared" si="448"/>
        <v>-0.60234097775069273</v>
      </c>
      <c r="AK137" s="157">
        <f t="shared" si="449"/>
        <v>0.84687376872553699</v>
      </c>
      <c r="AL137" s="157">
        <f t="shared" si="450"/>
        <v>0.99843058391582795</v>
      </c>
      <c r="AM137" s="157">
        <f t="shared" si="451"/>
        <v>2.5422533418389347E-3</v>
      </c>
      <c r="AN137" s="148">
        <f>AF137/Q137</f>
        <v>0.99843058391582795</v>
      </c>
      <c r="AO137" s="152">
        <f t="shared" si="452"/>
        <v>2.5422533418389347E-3</v>
      </c>
      <c r="AP137" s="148">
        <f t="shared" si="453"/>
        <v>792.65309999999999</v>
      </c>
      <c r="AQ137" s="148" t="e">
        <f t="shared" si="454"/>
        <v>#VALUE!</v>
      </c>
      <c r="AR137" s="148" t="e">
        <f t="shared" si="455"/>
        <v>#VALUE!</v>
      </c>
      <c r="AS137" s="156">
        <f t="shared" si="456"/>
        <v>2.0181193150777347E-5</v>
      </c>
      <c r="AT137" s="156">
        <f t="shared" si="457"/>
        <v>6.1416134328290629E-8</v>
      </c>
      <c r="AU137" s="148">
        <v>0.75</v>
      </c>
      <c r="AV137" s="148">
        <f t="shared" si="458"/>
        <v>0.375</v>
      </c>
      <c r="AW137" s="148">
        <f t="shared" si="459"/>
        <v>792.65150000000006</v>
      </c>
      <c r="AX137" s="158">
        <f t="shared" si="460"/>
        <v>360.63136026879999</v>
      </c>
      <c r="AY137" s="158">
        <f t="shared" si="461"/>
        <v>439.72473774262755</v>
      </c>
      <c r="AZ137" s="148" t="str">
        <f>Input!B137</f>
        <v>Hu1-13</v>
      </c>
      <c r="BA137" s="159">
        <f>Input!E137</f>
        <v>0</v>
      </c>
      <c r="BB137" s="148">
        <f t="shared" si="462"/>
        <v>-5.6595215036591373</v>
      </c>
      <c r="BC137" s="154">
        <f t="shared" si="463"/>
        <v>10.62014995306709</v>
      </c>
      <c r="BD137" s="148">
        <f t="shared" si="464"/>
        <v>792593.5</v>
      </c>
      <c r="BE137" s="160">
        <f t="shared" si="465"/>
        <v>219862.36887131378</v>
      </c>
      <c r="BF137" s="161">
        <f t="shared" si="466"/>
        <v>55.475166292201237</v>
      </c>
      <c r="BG137" s="162"/>
      <c r="BH137" s="162"/>
      <c r="BI137" s="162"/>
      <c r="BJ137" s="162"/>
      <c r="BK137" s="162"/>
      <c r="BL137" s="162"/>
      <c r="BM137" s="166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2"/>
      <c r="DC137" s="162"/>
      <c r="DD137" s="162"/>
      <c r="DE137" s="162"/>
    </row>
    <row r="138" spans="1:109" s="76" customFormat="1" ht="15" customHeight="1" x14ac:dyDescent="0.2">
      <c r="A138" s="58"/>
      <c r="B138" s="58"/>
      <c r="C138" s="58"/>
      <c r="D138" s="58"/>
      <c r="E138" s="60"/>
      <c r="F138" s="61"/>
      <c r="G138" s="59"/>
      <c r="H138" s="61"/>
      <c r="I138" s="58"/>
      <c r="J138" s="63"/>
      <c r="K138" s="58"/>
      <c r="L138" s="64"/>
      <c r="M138" s="65"/>
      <c r="N138" s="58"/>
      <c r="O138" s="63"/>
      <c r="P138" s="58"/>
      <c r="Q138" s="66"/>
      <c r="R138" s="67"/>
      <c r="S138" s="65"/>
      <c r="T138" s="58"/>
      <c r="U138" s="58"/>
      <c r="V138" s="58"/>
      <c r="W138" s="68"/>
      <c r="X138" s="63"/>
      <c r="Y138" s="63"/>
      <c r="Z138" s="63"/>
      <c r="AA138" s="63"/>
      <c r="AB138" s="64"/>
      <c r="AC138" s="64"/>
      <c r="AD138" s="63"/>
      <c r="AE138" s="63"/>
      <c r="AF138" s="63"/>
      <c r="AG138" s="63"/>
      <c r="AH138" s="58"/>
      <c r="AI138" s="68"/>
      <c r="AJ138" s="65"/>
      <c r="AK138" s="68"/>
      <c r="AL138" s="68"/>
      <c r="AM138" s="68"/>
      <c r="AN138" s="58"/>
      <c r="AO138" s="63"/>
      <c r="AP138" s="58"/>
      <c r="AQ138" s="58"/>
      <c r="AR138" s="58"/>
      <c r="AS138" s="67"/>
      <c r="AT138" s="67"/>
      <c r="AU138" s="58"/>
      <c r="AV138" s="58"/>
      <c r="AW138" s="58"/>
      <c r="AX138" s="57"/>
      <c r="AY138" s="57"/>
      <c r="AZ138" s="58"/>
      <c r="BA138" s="69"/>
      <c r="BB138" s="58"/>
      <c r="BC138" s="65"/>
      <c r="BD138" s="58"/>
      <c r="BE138" s="62"/>
      <c r="BF138" s="74"/>
      <c r="BG138" s="75"/>
      <c r="BH138" s="75"/>
      <c r="BI138" s="75"/>
      <c r="BJ138" s="75"/>
      <c r="BK138" s="75"/>
      <c r="BL138" s="75"/>
      <c r="BM138" s="103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</row>
    <row r="139" spans="1:109" s="165" customFormat="1" ht="15" customHeight="1" x14ac:dyDescent="0.2">
      <c r="A139" s="148">
        <f>Input!A139</f>
        <v>10368</v>
      </c>
      <c r="B139" s="148" t="str">
        <f>Input!B139</f>
        <v>Hu1-13</v>
      </c>
      <c r="C139" s="148">
        <f>Input!O139</f>
        <v>2.3060505008998122</v>
      </c>
      <c r="D139" s="148">
        <f>C139*Input!P139/100</f>
        <v>3.4526802816704075E-2</v>
      </c>
      <c r="E139" s="149">
        <f>Input!M139</f>
        <v>3.0128894783077591</v>
      </c>
      <c r="F139" s="150">
        <f>E139*Input!N139/100</f>
        <v>5.1374604568325886E-4</v>
      </c>
      <c r="G139" s="151">
        <f t="shared" ref="G139:G147" si="467">E139*137.88</f>
        <v>415.41720126907381</v>
      </c>
      <c r="H139" s="150">
        <f>G139*Input!L139/100</f>
        <v>3.8934431324251929E-2</v>
      </c>
      <c r="I139" s="148">
        <v>0</v>
      </c>
      <c r="J139" s="152">
        <f>(((C139*$G$4*0.000000001*Input!G139*(234/233))-(I139*0.000000000000001))/Input!F139)*1000000000000</f>
        <v>755.41333984428047</v>
      </c>
      <c r="K139" s="148">
        <f>J139*Input!P139/100</f>
        <v>11.310249892504189</v>
      </c>
      <c r="L139" s="153">
        <f t="shared" ref="L139:L147" si="468">(J139/234)*602200000000*0.0000028263/(365.2425*24*60)</f>
        <v>10.446817386809485</v>
      </c>
      <c r="M139" s="154">
        <f>L139*Input!P139/100</f>
        <v>0.15641253469329702</v>
      </c>
      <c r="N139" s="148">
        <v>0</v>
      </c>
      <c r="O139" s="152">
        <f>(((G139*$D$4*0.000000001*Input!G139*(238/236))-(N139*0.000000001))/Input!F139)*1000000</f>
        <v>13.708103241389871</v>
      </c>
      <c r="P139" s="148">
        <f>O139*Input!N139/100</f>
        <v>2.3374517667463335E-3</v>
      </c>
      <c r="Q139" s="155">
        <f t="shared" ref="Q139:Q147" si="469">(O139/238.05)*602200000000000000*0.00000000015512/(365.2425*24*60)</f>
        <v>10.227604585385237</v>
      </c>
      <c r="R139" s="156">
        <f>Q139*Input!N139/100</f>
        <v>1.7439708460546821E-3</v>
      </c>
      <c r="S139" s="154">
        <f>Input!S139*$G$6/0.000000000155125</f>
        <v>1.0017315144305257</v>
      </c>
      <c r="T139" s="148">
        <f>S139*Input!T139/100</f>
        <v>1.7862510014067412E-3</v>
      </c>
      <c r="U139" s="154">
        <f>S139</f>
        <v>1.0017315144305257</v>
      </c>
      <c r="V139" s="148">
        <f>U139*Input!T139/100</f>
        <v>1.7862510014067412E-3</v>
      </c>
      <c r="W139" s="157">
        <v>0</v>
      </c>
      <c r="X139" s="152">
        <f>((($L$4*0.000000001*Input!G139/Input!W139*(232/229))-(W139*0.000000001))/Input!F139)*1000000000</f>
        <v>0.90336842967859077</v>
      </c>
      <c r="Y139" s="152">
        <f>X139*Input!X139/100</f>
        <v>5.8331725593688691E-3</v>
      </c>
      <c r="Z139" s="152">
        <f t="shared" ref="Z139:Z147" si="470">(X139/232)*6.022E+23*0.000000001*0.000000000049475/(365.2425*24*60)</f>
        <v>2.2057672250522893E-4</v>
      </c>
      <c r="AA139" s="152">
        <f>Z139*Input!X139/100</f>
        <v>1.4242938348097952E-6</v>
      </c>
      <c r="AB139" s="153">
        <v>0</v>
      </c>
      <c r="AC139" s="153">
        <v>0.9</v>
      </c>
      <c r="AD139" s="152">
        <f>(((Input!G139*$L$4*0.000000001*Input!U139*(230/229))-((AB139*0.000000000000001)+(Input!G139*AC139*0.000000000000001)))/Input!F139)*1000000000000</f>
        <v>224.46722497845565</v>
      </c>
      <c r="AE139" s="152">
        <f>AD139*Input!V139/100</f>
        <v>0.53686823079478951</v>
      </c>
      <c r="AF139" s="152">
        <f t="shared" ref="AF139:AF147" si="471">(AD139/230)*602200000000*$D$6/(365.2425*24*60)</f>
        <v>10.233129404105529</v>
      </c>
      <c r="AG139" s="152">
        <f>AF139*Input!V139/100</f>
        <v>2.4475030059304084E-2</v>
      </c>
      <c r="AH139" s="148">
        <f t="shared" ref="AH139:AH147" si="472">AF139/Z139</f>
        <v>46392.607922909665</v>
      </c>
      <c r="AI139" s="157">
        <f t="shared" ref="AI139:AI147" si="473">AH139*SQRT((AG139/AF139)^2+(AA139/Z139)^2)</f>
        <v>319.45291947463465</v>
      </c>
      <c r="AJ139" s="154">
        <f t="shared" ref="AJ139:AJ147" si="474">(U139-1)*1000</f>
        <v>1.7315144305256602</v>
      </c>
      <c r="AK139" s="157">
        <f t="shared" ref="AK139:AK147" si="475">V139*1000</f>
        <v>1.7862510014067412</v>
      </c>
      <c r="AL139" s="157">
        <f t="shared" ref="AL139:AL147" si="476">AF139/Q139</f>
        <v>1.0005401869689201</v>
      </c>
      <c r="AM139" s="157">
        <f t="shared" ref="AM139:AM147" si="477">AL139*SQRT((R139/Q139)^2+(AG139/AF139)^2)</f>
        <v>2.3991103269053477E-3</v>
      </c>
      <c r="AN139" s="148">
        <f>AF139/Q139</f>
        <v>1.0005401869689201</v>
      </c>
      <c r="AO139" s="152">
        <f t="shared" ref="AO139:AO147" si="478">AN139*SQRT((R139/Q139)^2+(AG139/AF139)^2)</f>
        <v>2.3991103269053477E-3</v>
      </c>
      <c r="AP139" s="148">
        <f t="shared" ref="AP139:AP147" si="479">ThU_Alter_Kombi(AN139,U139)</f>
        <v>682.45280000000002</v>
      </c>
      <c r="AQ139" s="148" t="e">
        <f t="shared" ref="AQ139:AQ147" si="480">Montealter(AN139,AO139,U139,V139)</f>
        <v>#VALUE!</v>
      </c>
      <c r="AR139" s="148" t="e">
        <f t="shared" ref="AR139:AR147" si="481">(AQ139/AP139)*100</f>
        <v>#VALUE!</v>
      </c>
      <c r="AS139" s="156">
        <f t="shared" ref="AS139:AS147" si="482">Z139/Q139</f>
        <v>2.1566801948955149E-5</v>
      </c>
      <c r="AT139" s="156">
        <f t="shared" ref="AT139:AT147" si="483">AS139*SQRT((Y139/X139)^2+(P139/O139)^2)</f>
        <v>1.3930831525202957E-7</v>
      </c>
      <c r="AU139" s="148">
        <v>0.75</v>
      </c>
      <c r="AV139" s="148">
        <f t="shared" ref="AV139:AV147" si="484">AU139/2</f>
        <v>0.375</v>
      </c>
      <c r="AW139" s="148">
        <f t="shared" ref="AW139:AW147" si="485">marincorr_age(AN139,U139,AS139,AU139)</f>
        <v>682.4511</v>
      </c>
      <c r="AX139" s="158">
        <f t="shared" ref="AX139:AX147" si="486">marincorr_age_error(AN139, AO139, U139, V139, AS139, AT139, AU139, AV139)</f>
        <v>319.33606601780002</v>
      </c>
      <c r="AY139" s="158">
        <f t="shared" ref="AY139:AY147" si="487">SQRT(((AU139*EXP(-0.0000091577*AW139*1000))/(0.0000091577*(EXP(-0.0000091577*AW139*1000)+(AJ139/1000)*EXP(-(0.0000091577-0.0000028263)*AW139*1000)-AS139*AU139*EXP(-0.0000091577*AW139*1000))))^2*AT139^2+((AS139*EXP(-0.0000091577*AW139*1000))/(0.0000091577*(EXP(-0.0000091577*AW139*1000)+(AJ139/1000)*EXP(-(0.0000091577-0.0000028263)*AW139*1000)-AS139*AU139*EXP(-0.0000091577*AW139*1000))))^2*AV139^2+((0.0000091577/(0.0000091577-0.0000028263))*(EXP(-(0.0000091577-0.0000028263)*AW139*1000)-1)/(0.0000091577*(EXP(-0.0000091577*AW139*1000)+(AJ139/1000)*EXP(-(0.0000091577-0.0000028263)*AW139*1000)-AS139*AU139*EXP(-0.0000091577*AW139*1000))))^2*T139^2+(1/(0.0000091577*(EXP(-0.0000091577*AW139*1000)+(AJ139/1000)*EXP(-(0.0000091577-0.0000028263)*AW139*1000)-AS139*AU139*EXP(-0.0000091577*AW139*1000))))^2*AO139^2)/1000</f>
        <v>195.62703923992729</v>
      </c>
      <c r="AZ139" s="148" t="str">
        <f>Input!B139</f>
        <v>Hu1-13</v>
      </c>
      <c r="BA139" s="159">
        <f>Input!E139</f>
        <v>0</v>
      </c>
      <c r="BB139" s="148">
        <f t="shared" ref="BB139:BB147" si="488">((U139-1)*EXP(0.0000028263*AW139*1000))*1000</f>
        <v>11.915117391008067</v>
      </c>
      <c r="BC139" s="154">
        <f t="shared" ref="BC139:BC147" si="489">SQRT((EXP(0.0000028263*AW139*1000)*V139)^2+((U139-1)*0.0000028263*EXP(0.0000028263*AW139*1000)*AY139*1000)^2)*1000</f>
        <v>13.94589250954288</v>
      </c>
      <c r="BD139" s="148">
        <f t="shared" ref="BD139:BD147" si="490">AW139*1000-58</f>
        <v>682393.1</v>
      </c>
      <c r="BE139" s="160">
        <f t="shared" ref="BE139:BE147" si="491">AY139/2*1000</f>
        <v>97813.519619963641</v>
      </c>
      <c r="BF139" s="161">
        <f t="shared" ref="BF139:BF147" si="492">AY139/AW139*100</f>
        <v>28.665356278263349</v>
      </c>
      <c r="BG139" s="162"/>
      <c r="BH139" s="162"/>
      <c r="BI139" s="162"/>
      <c r="BJ139" s="162"/>
      <c r="BK139" s="162"/>
      <c r="BL139" s="162"/>
      <c r="BM139" s="166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2"/>
      <c r="DC139" s="162"/>
      <c r="DD139" s="162"/>
      <c r="DE139" s="162"/>
    </row>
    <row r="140" spans="1:109" ht="15" customHeight="1" x14ac:dyDescent="0.2">
      <c r="A140" s="9">
        <f>Input!A140</f>
        <v>10708</v>
      </c>
      <c r="B140" s="9" t="str">
        <f>Input!B140</f>
        <v>A4 poolspar</v>
      </c>
      <c r="C140" s="9">
        <f>Input!O140</f>
        <v>1.9183940794707639</v>
      </c>
      <c r="D140" s="9">
        <f>C140*Input!P140/100</f>
        <v>5.9989747009598585E-3</v>
      </c>
      <c r="E140" s="11">
        <f>Input!M140</f>
        <v>1.9484897969634147</v>
      </c>
      <c r="F140" s="12">
        <f>E140*Input!N140/100</f>
        <v>1.0072786922516326E-4</v>
      </c>
      <c r="G140" s="13">
        <f t="shared" si="467"/>
        <v>268.65777320531561</v>
      </c>
      <c r="H140" s="12">
        <f>G140*Input!L140/100</f>
        <v>1.8987674565747237E-2</v>
      </c>
      <c r="I140" s="9">
        <v>0.3</v>
      </c>
      <c r="J140" s="21">
        <f>(((C140*$G$4*0.000000001*Input!G140*(234/233))-(I140*0.000000000000001))/Input!F140)*1000000000000</f>
        <v>62.231238408484941</v>
      </c>
      <c r="K140" s="9">
        <f>J140*Input!P140/100</f>
        <v>0.19460215646875487</v>
      </c>
      <c r="L140" s="14">
        <f t="shared" si="468"/>
        <v>0.86061279185572881</v>
      </c>
      <c r="M140" s="22">
        <f>L140*Input!P140/100</f>
        <v>2.6912063693864362E-3</v>
      </c>
      <c r="N140" s="9">
        <v>5.0000000000000001E-3</v>
      </c>
      <c r="O140" s="21">
        <f>(((G140*$D$4*0.000000001*Input!G140*(238/236))-(N140*0.000000001))/Input!F140)*1000000</f>
        <v>0.87790097044272841</v>
      </c>
      <c r="P140" s="9">
        <f>O140*Input!N140/100</f>
        <v>4.538340117623896E-5</v>
      </c>
      <c r="Q140" s="23">
        <f t="shared" si="469"/>
        <v>0.65500119401667356</v>
      </c>
      <c r="R140" s="24">
        <f>Q140*Input!N140/100</f>
        <v>3.3860518395352968E-5</v>
      </c>
      <c r="S140" s="65">
        <f>Input!S140*$G$6/0.000000000155125</f>
        <v>1.302750791772628</v>
      </c>
      <c r="T140" s="9">
        <f>S140*Input!T140/100</f>
        <v>5.8576326533226061E-4</v>
      </c>
      <c r="U140" s="9">
        <f>S140*1/((U139+U141)/2)</f>
        <v>1.3010229821947237</v>
      </c>
      <c r="V140" s="9">
        <f>U140*Input!T140/100</f>
        <v>5.8498638046171033E-4</v>
      </c>
      <c r="W140" s="3">
        <v>3.0000000000000001E-3</v>
      </c>
      <c r="X140" s="21">
        <f>((($L$4*0.000000001*Input!G140/Input!W140*(232/229))-(W140*0.000000001))/Input!F140)*1000000000</f>
        <v>5.8807860117940365</v>
      </c>
      <c r="Y140" s="21">
        <f>X140*Input!X140/100</f>
        <v>2.0646089560914134E-2</v>
      </c>
      <c r="Z140" s="21">
        <f t="shared" si="470"/>
        <v>1.4359196775313955E-3</v>
      </c>
      <c r="AA140" s="21">
        <f>Z140*Input!X140/100</f>
        <v>5.0411843255537985E-6</v>
      </c>
      <c r="AB140" s="14">
        <v>0.05</v>
      </c>
      <c r="AC140" s="14">
        <v>0.9</v>
      </c>
      <c r="AD140" s="21">
        <f>(((Input!G140*$L$4*0.000000001*Input!U140*(230/229))-((AB140*0.000000000000001)+(Input!G140*AC140*0.000000000000001)))/Input!F140)*1000000000000</f>
        <v>0.14333184361874851</v>
      </c>
      <c r="AE140" s="21">
        <f>AD140*Input!V140/100</f>
        <v>1.6778866134488767E-3</v>
      </c>
      <c r="AF140" s="191">
        <f t="shared" si="471"/>
        <v>6.534287148693748E-3</v>
      </c>
      <c r="AG140" s="21">
        <f>AF140*Input!V140/100</f>
        <v>7.6492373630434153E-5</v>
      </c>
      <c r="AH140" s="9">
        <f t="shared" si="472"/>
        <v>4.5505937768938196</v>
      </c>
      <c r="AI140" s="3">
        <f t="shared" si="473"/>
        <v>5.5614724074017588E-2</v>
      </c>
      <c r="AJ140" s="22">
        <f t="shared" si="474"/>
        <v>301.02298219472368</v>
      </c>
      <c r="AK140" s="3">
        <f t="shared" si="475"/>
        <v>0.58498638046171036</v>
      </c>
      <c r="AL140" s="3">
        <f t="shared" si="476"/>
        <v>9.9759927285375492E-3</v>
      </c>
      <c r="AM140" s="3">
        <f t="shared" si="477"/>
        <v>1.1678317562662606E-4</v>
      </c>
      <c r="AN140" s="9">
        <f>AL140*1/((AN139+AN141)/2)</f>
        <v>9.9687682927310714E-3</v>
      </c>
      <c r="AO140" s="21">
        <f t="shared" si="478"/>
        <v>1.1669860333607319E-4</v>
      </c>
      <c r="AP140" s="58">
        <f t="shared" si="479"/>
        <v>0.8397</v>
      </c>
      <c r="AQ140" s="58">
        <f t="shared" si="480"/>
        <v>1.03E-2</v>
      </c>
      <c r="AR140" s="58">
        <f t="shared" si="481"/>
        <v>1.2266285578182683</v>
      </c>
      <c r="AS140" s="67">
        <f t="shared" si="482"/>
        <v>2.1922397861992952E-3</v>
      </c>
      <c r="AT140" s="67">
        <f t="shared" si="483"/>
        <v>7.6972849138269902E-6</v>
      </c>
      <c r="AU140" s="58">
        <v>0.75</v>
      </c>
      <c r="AV140" s="58">
        <f t="shared" si="484"/>
        <v>0.375</v>
      </c>
      <c r="AW140" s="58">
        <f t="shared" si="485"/>
        <v>0.70169999999999999</v>
      </c>
      <c r="AX140" s="57">
        <f t="shared" si="486"/>
        <v>6.8828002200000002E-2</v>
      </c>
      <c r="AY140" s="47">
        <f t="shared" si="487"/>
        <v>6.9758977139463982E-2</v>
      </c>
      <c r="AZ140" s="9" t="str">
        <f>Input!B140</f>
        <v>A4 poolspar</v>
      </c>
      <c r="BA140" s="48">
        <f>Input!E140</f>
        <v>0</v>
      </c>
      <c r="BB140" s="58">
        <f t="shared" si="488"/>
        <v>301.62056777545178</v>
      </c>
      <c r="BC140" s="22">
        <f t="shared" si="489"/>
        <v>0.58915658912378943</v>
      </c>
      <c r="BD140" s="9">
        <f t="shared" si="490"/>
        <v>643.70000000000005</v>
      </c>
      <c r="BE140" s="49">
        <f t="shared" si="491"/>
        <v>34.87948856973199</v>
      </c>
      <c r="BF140" s="89">
        <f t="shared" si="492"/>
        <v>9.9414247027880833</v>
      </c>
      <c r="BG140" s="85"/>
      <c r="BH140" s="85"/>
      <c r="BI140" s="85"/>
      <c r="BJ140" s="85"/>
      <c r="BK140" s="85"/>
      <c r="BL140" s="85"/>
      <c r="BM140" s="90"/>
      <c r="BN140" s="85"/>
      <c r="BO140" s="85"/>
      <c r="BP140" s="85"/>
      <c r="BQ140" s="85"/>
      <c r="BR140" s="85"/>
      <c r="BS140" s="85"/>
      <c r="BT140" s="85"/>
      <c r="BU140" s="85"/>
      <c r="BV140" s="85"/>
      <c r="BW140" s="85"/>
      <c r="BX140" s="85"/>
      <c r="BY140" s="85"/>
      <c r="BZ140" s="85"/>
      <c r="CA140" s="85"/>
      <c r="CB140" s="85"/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  <c r="CS140" s="85"/>
      <c r="CT140" s="85"/>
      <c r="CU140" s="85"/>
      <c r="CV140" s="85"/>
      <c r="CW140" s="85"/>
      <c r="CX140" s="85"/>
      <c r="CY140" s="85"/>
      <c r="CZ140" s="85"/>
      <c r="DA140" s="85"/>
      <c r="DB140" s="85"/>
      <c r="DC140" s="85"/>
      <c r="DD140" s="85"/>
      <c r="DE140" s="85"/>
    </row>
    <row r="141" spans="1:109" s="165" customFormat="1" ht="15" customHeight="1" x14ac:dyDescent="0.2">
      <c r="A141" s="148">
        <f>Input!A141</f>
        <v>10368</v>
      </c>
      <c r="B141" s="148" t="str">
        <f>Input!B141</f>
        <v>Hu1-13</v>
      </c>
      <c r="C141" s="148">
        <f>Input!O141</f>
        <v>2.2959691625406111</v>
      </c>
      <c r="D141" s="148">
        <f>C141*Input!P141/100</f>
        <v>3.2809810862641876E-2</v>
      </c>
      <c r="E141" s="149">
        <f>Input!M141</f>
        <v>3.0126616505142123</v>
      </c>
      <c r="F141" s="150">
        <f>E141*Input!N141/100</f>
        <v>4.3132905231069488E-4</v>
      </c>
      <c r="G141" s="151">
        <f t="shared" si="467"/>
        <v>415.38578837289958</v>
      </c>
      <c r="H141" s="150">
        <f>G141*Input!L141/100</f>
        <v>3.2110215083881226E-2</v>
      </c>
      <c r="I141" s="148">
        <v>0</v>
      </c>
      <c r="J141" s="152">
        <f>(((C141*$G$4*0.000000001*Input!G141*(234/233))-(I141*0.000000000000001))/Input!F141)*1000000000000</f>
        <v>752.11090675486946</v>
      </c>
      <c r="K141" s="148">
        <f>J141*Input!P141/100</f>
        <v>10.747799666024855</v>
      </c>
      <c r="L141" s="153">
        <f t="shared" si="468"/>
        <v>10.401147137692169</v>
      </c>
      <c r="M141" s="154">
        <f>L141*Input!P141/100</f>
        <v>0.14863425690115417</v>
      </c>
      <c r="N141" s="148">
        <v>0</v>
      </c>
      <c r="O141" s="152">
        <f>(((G141*$D$4*0.000000001*Input!G141*(238/236))-(N141*0.000000001))/Input!F141)*1000000</f>
        <v>13.707066666056566</v>
      </c>
      <c r="P141" s="148">
        <f>O141*Input!N141/100</f>
        <v>1.9624693247648865E-3</v>
      </c>
      <c r="Q141" s="155">
        <f t="shared" si="469"/>
        <v>10.22683119737923</v>
      </c>
      <c r="R141" s="156">
        <f>Q141*Input!N141/100</f>
        <v>1.4641967536427878E-3</v>
      </c>
      <c r="S141" s="154">
        <f>Input!S141*$G$6/0.000000000155125</f>
        <v>1.0009245640577875</v>
      </c>
      <c r="T141" s="148">
        <f>S141*Input!T141/100</f>
        <v>2.0697506426585821E-3</v>
      </c>
      <c r="U141" s="154">
        <f>S141</f>
        <v>1.0009245640577875</v>
      </c>
      <c r="V141" s="148">
        <f>U141*Input!T141/100</f>
        <v>2.0697506426585821E-3</v>
      </c>
      <c r="W141" s="157">
        <v>0</v>
      </c>
      <c r="X141" s="152">
        <f>((($L$4*0.000000001*Input!G141/Input!W141*(232/229))-(W141*0.000000001))/Input!F141)*1000000000</f>
        <v>0.89106752256690203</v>
      </c>
      <c r="Y141" s="152">
        <f>X141*Input!X141/100</f>
        <v>6.5026789717161134E-3</v>
      </c>
      <c r="Z141" s="152">
        <f t="shared" si="470"/>
        <v>2.1757319295361187E-4</v>
      </c>
      <c r="AA141" s="152">
        <f>Z141*Input!X141/100</f>
        <v>1.5877681441614427E-6</v>
      </c>
      <c r="AB141" s="153">
        <v>0</v>
      </c>
      <c r="AC141" s="153">
        <v>0.9</v>
      </c>
      <c r="AD141" s="152">
        <f>(((Input!G141*$L$4*0.000000001*Input!U141*(230/229))-((AB141*0.000000000000001)+(Input!G141*AC141*0.000000000000001)))/Input!F141)*1000000000000</f>
        <v>224.53303768011583</v>
      </c>
      <c r="AE141" s="152">
        <f>AD141*Input!V141/100</f>
        <v>0.76858642171490454</v>
      </c>
      <c r="AF141" s="152">
        <f t="shared" si="471"/>
        <v>10.236129708014431</v>
      </c>
      <c r="AG141" s="152">
        <f>AF141*Input!V141/100</f>
        <v>3.5038720296034012E-2</v>
      </c>
      <c r="AH141" s="148">
        <f t="shared" si="472"/>
        <v>47046.833155575587</v>
      </c>
      <c r="AI141" s="157">
        <f t="shared" si="473"/>
        <v>379.22373486024787</v>
      </c>
      <c r="AJ141" s="154">
        <f t="shared" si="474"/>
        <v>0.9245640577875136</v>
      </c>
      <c r="AK141" s="157">
        <f t="shared" si="475"/>
        <v>2.0697506426585823</v>
      </c>
      <c r="AL141" s="157">
        <f t="shared" si="476"/>
        <v>1.0009092269595281</v>
      </c>
      <c r="AM141" s="157">
        <f t="shared" si="477"/>
        <v>3.4291516877280174E-3</v>
      </c>
      <c r="AN141" s="148">
        <f>AF141/Q141</f>
        <v>1.0009092269595281</v>
      </c>
      <c r="AO141" s="152">
        <f t="shared" si="478"/>
        <v>3.4291516877280174E-3</v>
      </c>
      <c r="AP141" s="148">
        <f t="shared" si="479"/>
        <v>848.54740000000004</v>
      </c>
      <c r="AQ141" s="148" t="e">
        <f t="shared" si="480"/>
        <v>#VALUE!</v>
      </c>
      <c r="AR141" s="148" t="e">
        <f t="shared" si="481"/>
        <v>#VALUE!</v>
      </c>
      <c r="AS141" s="156">
        <f t="shared" si="482"/>
        <v>2.1274741780168238E-5</v>
      </c>
      <c r="AT141" s="156">
        <f t="shared" si="483"/>
        <v>1.5528501975717188E-7</v>
      </c>
      <c r="AU141" s="148">
        <v>0.75</v>
      </c>
      <c r="AV141" s="148">
        <f t="shared" si="484"/>
        <v>0.375</v>
      </c>
      <c r="AW141" s="148">
        <f t="shared" si="485"/>
        <v>848.54570000000001</v>
      </c>
      <c r="AX141" s="158">
        <f t="shared" si="486"/>
        <v>317.85586443070002</v>
      </c>
      <c r="AY141" s="158">
        <f t="shared" si="487"/>
        <v>1163.9748542183138</v>
      </c>
      <c r="AZ141" s="148" t="str">
        <f>Input!B141</f>
        <v>Hu1-13</v>
      </c>
      <c r="BA141" s="159">
        <f>Input!E141</f>
        <v>0</v>
      </c>
      <c r="BB141" s="148">
        <f t="shared" si="488"/>
        <v>10.173759123938067</v>
      </c>
      <c r="BC141" s="154">
        <f t="shared" si="489"/>
        <v>40.483172930264232</v>
      </c>
      <c r="BD141" s="148">
        <f t="shared" si="490"/>
        <v>848487.7</v>
      </c>
      <c r="BE141" s="160">
        <f t="shared" si="491"/>
        <v>581987.42710915685</v>
      </c>
      <c r="BF141" s="161">
        <f t="shared" si="492"/>
        <v>137.1729129283566</v>
      </c>
      <c r="BG141" s="162"/>
      <c r="BH141" s="162"/>
      <c r="BI141" s="162"/>
      <c r="BJ141" s="162"/>
      <c r="BK141" s="162"/>
      <c r="BL141" s="162"/>
      <c r="BM141" s="166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2"/>
      <c r="DC141" s="162"/>
      <c r="DD141" s="162"/>
      <c r="DE141" s="162"/>
    </row>
    <row r="142" spans="1:109" ht="15" customHeight="1" x14ac:dyDescent="0.2">
      <c r="A142" s="9">
        <f>Input!A142</f>
        <v>10703</v>
      </c>
      <c r="B142" s="9" t="str">
        <f>Input!B142</f>
        <v>B1-5mm</v>
      </c>
      <c r="C142" s="9">
        <f>Input!O142</f>
        <v>1.1260353319159171</v>
      </c>
      <c r="D142" s="9">
        <f>C142*Input!P142/100</f>
        <v>1.6150489733782252E-3</v>
      </c>
      <c r="E142" s="11">
        <f>Input!M142</f>
        <v>0.95561232957658315</v>
      </c>
      <c r="F142" s="12">
        <f>E142*Input!N142/100</f>
        <v>3.813585268527408E-5</v>
      </c>
      <c r="G142" s="13">
        <f t="shared" si="467"/>
        <v>131.75982800201928</v>
      </c>
      <c r="H142" s="12">
        <f>G142*Input!L142/100</f>
        <v>5.3056264403703269E-3</v>
      </c>
      <c r="I142" s="9">
        <v>0.3</v>
      </c>
      <c r="J142" s="21">
        <f>(((C142*$G$4*0.000000001*Input!G142*(234/233))-(I142*0.000000000000001))/Input!F142)*1000000000000</f>
        <v>40.469215549345648</v>
      </c>
      <c r="K142" s="9">
        <f>J142*Input!P142/100</f>
        <v>5.8044151168138762E-2</v>
      </c>
      <c r="L142" s="14">
        <f t="shared" si="468"/>
        <v>0.55965983433466349</v>
      </c>
      <c r="M142" s="22">
        <f>L142*Input!P142/100</f>
        <v>8.0270841887820975E-4</v>
      </c>
      <c r="N142" s="9">
        <v>5.0000000000000001E-3</v>
      </c>
      <c r="O142" s="21">
        <f>(((G142*$D$4*0.000000001*Input!G142*(238/236))-(N142*0.000000001))/Input!F142)*1000000</f>
        <v>0.47700921181318257</v>
      </c>
      <c r="P142" s="9">
        <f>O142*Input!N142/100</f>
        <v>1.9036122147237724E-5</v>
      </c>
      <c r="Q142" s="23">
        <f t="shared" si="469"/>
        <v>0.35589618170375359</v>
      </c>
      <c r="R142" s="24">
        <f>Q142*Input!N142/100</f>
        <v>1.4202835121141229E-5</v>
      </c>
      <c r="S142" s="65">
        <f>Input!S142*$G$6/0.000000000155125</f>
        <v>1.5683129626654424</v>
      </c>
      <c r="T142" s="9">
        <f>S142*Input!T142/100</f>
        <v>6.979385516316304E-4</v>
      </c>
      <c r="U142" s="9">
        <f>S142*1/((U141+U143)/2)</f>
        <v>1.5678115335758391</v>
      </c>
      <c r="V142" s="9">
        <f>U142*Input!T142/100</f>
        <v>6.9771540312691565E-4</v>
      </c>
      <c r="W142" s="3">
        <v>3.0000000000000001E-3</v>
      </c>
      <c r="X142" s="21">
        <f>((($L$4*0.000000001*Input!G142/Input!W142*(232/229))-(W142*0.000000001))/Input!F142)*1000000000</f>
        <v>7.10081332220001E-2</v>
      </c>
      <c r="Y142" s="21">
        <f>X142*Input!X142/100</f>
        <v>1.1837012808141827E-4</v>
      </c>
      <c r="Z142" s="21">
        <f t="shared" si="470"/>
        <v>1.7338154381702364E-5</v>
      </c>
      <c r="AA142" s="21">
        <f>Z142*Input!X142/100</f>
        <v>2.8902598360685421E-8</v>
      </c>
      <c r="AB142" s="14">
        <v>0.05</v>
      </c>
      <c r="AC142" s="14">
        <v>0.9</v>
      </c>
      <c r="AD142" s="21">
        <f>(((Input!G142*$L$4*0.000000001*Input!U142*(230/229))-((AB142*0.000000000000001)+(Input!G142*AC142*0.000000000000001)))/Input!F142)*1000000000000</f>
        <v>1.8745458656638066E-2</v>
      </c>
      <c r="AE142" s="21">
        <f>AD142*Input!V142/100</f>
        <v>4.2383356004435673E-4</v>
      </c>
      <c r="AF142" s="191">
        <f t="shared" si="471"/>
        <v>8.5457778609371109E-4</v>
      </c>
      <c r="AG142" s="21">
        <f>AF142*Input!V142/100</f>
        <v>1.9321946293731359E-5</v>
      </c>
      <c r="AH142" s="9">
        <f t="shared" si="472"/>
        <v>49.288855507918456</v>
      </c>
      <c r="AI142" s="3">
        <f t="shared" si="473"/>
        <v>1.117442522454039</v>
      </c>
      <c r="AJ142" s="22">
        <f t="shared" si="474"/>
        <v>567.81153357583912</v>
      </c>
      <c r="AK142" s="3">
        <f t="shared" si="475"/>
        <v>0.6977154031269156</v>
      </c>
      <c r="AL142" s="3">
        <f t="shared" si="476"/>
        <v>2.4011996476125666E-3</v>
      </c>
      <c r="AM142" s="3">
        <f t="shared" si="477"/>
        <v>5.4291047176698087E-5</v>
      </c>
      <c r="AN142" s="9">
        <f>AL142*1/((AN141+AN143)/2)</f>
        <v>2.4000308170146626E-3</v>
      </c>
      <c r="AO142" s="21">
        <f t="shared" si="478"/>
        <v>5.4264619954290541E-5</v>
      </c>
      <c r="AP142" s="58">
        <f t="shared" si="479"/>
        <v>0.1673</v>
      </c>
      <c r="AQ142" s="58">
        <f t="shared" si="480"/>
        <v>4.5999999999999999E-3</v>
      </c>
      <c r="AR142" s="58">
        <f t="shared" si="481"/>
        <v>2.7495517035265991</v>
      </c>
      <c r="AS142" s="67">
        <f t="shared" si="482"/>
        <v>4.8716887882024446E-5</v>
      </c>
      <c r="AT142" s="67">
        <f t="shared" si="483"/>
        <v>8.1234024963488959E-8</v>
      </c>
      <c r="AU142" s="58">
        <v>0.75</v>
      </c>
      <c r="AV142" s="58">
        <f t="shared" si="484"/>
        <v>0.375</v>
      </c>
      <c r="AW142" s="58">
        <f t="shared" si="485"/>
        <v>0.16470000000000001</v>
      </c>
      <c r="AX142" s="57">
        <f t="shared" si="486"/>
        <v>4.2447238999999996E-3</v>
      </c>
      <c r="AY142" s="47">
        <f t="shared" si="487"/>
        <v>3.9934620634553249E-3</v>
      </c>
      <c r="AZ142" s="9" t="str">
        <f>Input!B142</f>
        <v>B1-5mm</v>
      </c>
      <c r="BA142" s="48">
        <f>Input!E142</f>
        <v>5</v>
      </c>
      <c r="BB142" s="58">
        <f t="shared" si="488"/>
        <v>568.0759066077203</v>
      </c>
      <c r="BC142" s="22">
        <f t="shared" si="489"/>
        <v>0.69806970556236114</v>
      </c>
      <c r="BD142" s="9">
        <f t="shared" si="490"/>
        <v>106.70000000000002</v>
      </c>
      <c r="BE142" s="49">
        <f t="shared" si="491"/>
        <v>1.9967310317276625</v>
      </c>
      <c r="BF142" s="89">
        <f t="shared" si="492"/>
        <v>2.4246885631179871</v>
      </c>
      <c r="BG142" s="85"/>
      <c r="BH142" s="85"/>
      <c r="BI142" s="85"/>
      <c r="BJ142" s="85"/>
      <c r="BK142" s="85"/>
      <c r="BL142" s="85"/>
      <c r="BM142" s="90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</row>
    <row r="143" spans="1:109" s="165" customFormat="1" ht="15" customHeight="1" x14ac:dyDescent="0.2">
      <c r="A143" s="148">
        <f>Input!A143</f>
        <v>10368</v>
      </c>
      <c r="B143" s="148" t="str">
        <f>Input!B143</f>
        <v>Hu1-13</v>
      </c>
      <c r="C143" s="148">
        <f>Input!O143</f>
        <v>2.3166114107437576</v>
      </c>
      <c r="D143" s="148">
        <f>C143*Input!P143/100</f>
        <v>2.9896158261731691E-2</v>
      </c>
      <c r="E143" s="149">
        <f>Input!M143</f>
        <v>3.0136176458658466</v>
      </c>
      <c r="F143" s="150">
        <f>E143*Input!N143/100</f>
        <v>6.2842274593862522E-4</v>
      </c>
      <c r="G143" s="151">
        <f t="shared" si="467"/>
        <v>415.51760101198289</v>
      </c>
      <c r="H143" s="150">
        <f>G143*Input!L143/100</f>
        <v>3.1639920179770478E-2</v>
      </c>
      <c r="I143" s="148">
        <v>0</v>
      </c>
      <c r="J143" s="152">
        <f>(((C143*$G$4*0.000000001*Input!G143*(234/233))-(I143*0.000000000000001))/Input!F143)*1000000000000</f>
        <v>758.87287040265107</v>
      </c>
      <c r="K143" s="148">
        <f>J143*Input!P143/100</f>
        <v>9.7933487372439316</v>
      </c>
      <c r="L143" s="153">
        <f t="shared" si="468"/>
        <v>10.494660179729761</v>
      </c>
      <c r="M143" s="154">
        <f>L143*Input!P143/100</f>
        <v>0.13543489433800368</v>
      </c>
      <c r="N143" s="148">
        <v>0</v>
      </c>
      <c r="O143" s="152">
        <f>(((G143*$D$4*0.000000001*Input!G143*(238/236))-(N143*0.000000001))/Input!F143)*1000000</f>
        <v>13.711416272330821</v>
      </c>
      <c r="P143" s="148">
        <f>O143*Input!N143/100</f>
        <v>2.8592100515425693E-3</v>
      </c>
      <c r="Q143" s="155">
        <f t="shared" si="469"/>
        <v>10.230076435053022</v>
      </c>
      <c r="R143" s="156">
        <f>Q143*Input!N143/100</f>
        <v>2.133254274409112E-3</v>
      </c>
      <c r="S143" s="154">
        <f>Input!S143*$G$6/0.000000000155125</f>
        <v>0.99971509074620479</v>
      </c>
      <c r="T143" s="148">
        <f>S143*Input!T143/100</f>
        <v>2.5599493152705047E-3</v>
      </c>
      <c r="U143" s="154">
        <f>S143</f>
        <v>0.99971509074620479</v>
      </c>
      <c r="V143" s="148">
        <f>U143*Input!T143/100</f>
        <v>2.5599493152705047E-3</v>
      </c>
      <c r="W143" s="157">
        <v>0</v>
      </c>
      <c r="X143" s="152">
        <f>((($L$4*0.000000001*Input!G143/Input!W143*(232/229))-(W143*0.000000001))/Input!F143)*1000000000</f>
        <v>0.89874676188936886</v>
      </c>
      <c r="Y143" s="152">
        <f>X143*Input!X143/100</f>
        <v>4.7311380106472385E-3</v>
      </c>
      <c r="Z143" s="152">
        <f t="shared" si="470"/>
        <v>2.194482434705816E-4</v>
      </c>
      <c r="AA143" s="152">
        <f>Z143*Input!X143/100</f>
        <v>1.1552085304550341E-6</v>
      </c>
      <c r="AB143" s="153">
        <v>0</v>
      </c>
      <c r="AC143" s="153">
        <v>0.9</v>
      </c>
      <c r="AD143" s="152">
        <f>(((Input!G143*$L$4*0.000000001*Input!U143*(230/229))-((AB143*0.000000000000001)+(Input!G143*AC143*0.000000000000001)))/Input!F143)*1000000000000</f>
        <v>224.41479505092641</v>
      </c>
      <c r="AE143" s="152">
        <f>AD143*Input!V143/100</f>
        <v>0.71784002051353879</v>
      </c>
      <c r="AF143" s="152">
        <f t="shared" si="471"/>
        <v>10.230739201112172</v>
      </c>
      <c r="AG143" s="152">
        <f>AF143*Input!V143/100</f>
        <v>3.2725266782559707E-2</v>
      </c>
      <c r="AH143" s="148">
        <f t="shared" si="472"/>
        <v>46620.282939214623</v>
      </c>
      <c r="AI143" s="157">
        <f t="shared" si="473"/>
        <v>287.17142814973352</v>
      </c>
      <c r="AJ143" s="154">
        <f t="shared" si="474"/>
        <v>-0.28490925379520693</v>
      </c>
      <c r="AK143" s="157">
        <f t="shared" si="475"/>
        <v>2.5599493152705048</v>
      </c>
      <c r="AL143" s="157">
        <f t="shared" si="476"/>
        <v>1.0000647860319869</v>
      </c>
      <c r="AM143" s="157">
        <f t="shared" si="477"/>
        <v>3.205717205190123E-3</v>
      </c>
      <c r="AN143" s="148">
        <f>AF143/Q143</f>
        <v>1.0000647860319869</v>
      </c>
      <c r="AO143" s="152">
        <f t="shared" si="478"/>
        <v>3.205717205190123E-3</v>
      </c>
      <c r="AP143" s="148" t="str">
        <f t="shared" si="479"/>
        <v>Out of range</v>
      </c>
      <c r="AQ143" s="148" t="e">
        <f t="shared" si="480"/>
        <v>#VALUE!</v>
      </c>
      <c r="AR143" s="148" t="e">
        <f t="shared" si="481"/>
        <v>#VALUE!</v>
      </c>
      <c r="AS143" s="156">
        <f t="shared" si="482"/>
        <v>2.1451280922853066E-5</v>
      </c>
      <c r="AT143" s="156">
        <f t="shared" si="483"/>
        <v>1.1301132926602091E-7</v>
      </c>
      <c r="AU143" s="148">
        <v>0.75</v>
      </c>
      <c r="AV143" s="148">
        <f t="shared" si="484"/>
        <v>0.375</v>
      </c>
      <c r="AW143" s="148" t="str">
        <f t="shared" si="485"/>
        <v>Out of range</v>
      </c>
      <c r="AX143" s="158">
        <f t="shared" si="486"/>
        <v>320.16688731319999</v>
      </c>
      <c r="AY143" s="158" t="e">
        <f t="shared" si="487"/>
        <v>#VALUE!</v>
      </c>
      <c r="AZ143" s="148" t="str">
        <f>Input!B143</f>
        <v>Hu1-13</v>
      </c>
      <c r="BA143" s="159">
        <f>Input!E143</f>
        <v>0</v>
      </c>
      <c r="BB143" s="148" t="e">
        <f t="shared" si="488"/>
        <v>#VALUE!</v>
      </c>
      <c r="BC143" s="154" t="e">
        <f t="shared" si="489"/>
        <v>#VALUE!</v>
      </c>
      <c r="BD143" s="148" t="e">
        <f t="shared" si="490"/>
        <v>#VALUE!</v>
      </c>
      <c r="BE143" s="160" t="e">
        <f t="shared" si="491"/>
        <v>#VALUE!</v>
      </c>
      <c r="BF143" s="161" t="e">
        <f t="shared" si="492"/>
        <v>#VALUE!</v>
      </c>
      <c r="BG143" s="162"/>
      <c r="BH143" s="162"/>
      <c r="BI143" s="162"/>
      <c r="BJ143" s="162"/>
      <c r="BK143" s="162"/>
      <c r="BL143" s="162"/>
      <c r="BM143" s="166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2"/>
      <c r="DC143" s="162"/>
      <c r="DD143" s="162"/>
      <c r="DE143" s="162"/>
    </row>
    <row r="144" spans="1:109" ht="15" customHeight="1" x14ac:dyDescent="0.2">
      <c r="A144" s="9">
        <f>Input!A144</f>
        <v>10704</v>
      </c>
      <c r="B144" s="9" t="str">
        <f>Input!B144</f>
        <v>B1-262mm</v>
      </c>
      <c r="C144" s="9">
        <f>Input!O144</f>
        <v>0.77849733927730869</v>
      </c>
      <c r="D144" s="9">
        <f>C144*Input!P144/100</f>
        <v>1.3617871980182261E-3</v>
      </c>
      <c r="E144" s="11">
        <f>Input!M144</f>
        <v>0.67892981487429727</v>
      </c>
      <c r="F144" s="12">
        <f>E144*Input!N144/100</f>
        <v>2.5456708043669514E-5</v>
      </c>
      <c r="G144" s="13">
        <f t="shared" si="467"/>
        <v>93.610842874868098</v>
      </c>
      <c r="H144" s="12">
        <f>G144*Input!L144/100</f>
        <v>3.9386613285377521E-3</v>
      </c>
      <c r="I144" s="9">
        <v>0.3</v>
      </c>
      <c r="J144" s="21">
        <f>(((C144*$G$4*0.000000001*Input!G144*(234/233))-(I144*0.000000000000001))/Input!F144)*1000000000000</f>
        <v>33.313245077176155</v>
      </c>
      <c r="K144" s="9">
        <f>J144*Input!P144/100</f>
        <v>5.8273225073133504E-2</v>
      </c>
      <c r="L144" s="14">
        <f t="shared" si="468"/>
        <v>0.46069796431583931</v>
      </c>
      <c r="M144" s="22">
        <f>L144*Input!P144/100</f>
        <v>8.0587634447250322E-4</v>
      </c>
      <c r="N144" s="9">
        <v>5.0000000000000001E-3</v>
      </c>
      <c r="O144" s="21">
        <f>(((G144*$D$4*0.000000001*Input!G144*(238/236))-(N144*0.000000001))/Input!F144)*1000000</f>
        <v>0.40351059932630157</v>
      </c>
      <c r="P144" s="9">
        <f>O144*Input!N144/100</f>
        <v>1.512976937310909E-5</v>
      </c>
      <c r="Q144" s="23">
        <f t="shared" si="469"/>
        <v>0.30105892720886696</v>
      </c>
      <c r="R144" s="24">
        <f>Q144*Input!N144/100</f>
        <v>1.1288308520248812E-5</v>
      </c>
      <c r="S144" s="65">
        <f>Input!S144*$G$6/0.000000000155125</f>
        <v>1.5274161824729091</v>
      </c>
      <c r="T144" s="9">
        <f>S144*Input!T144/100</f>
        <v>1.4184228898106311E-3</v>
      </c>
      <c r="U144" s="9">
        <f>S144*1/((U143+U145)/2)</f>
        <v>1.5279122359136772</v>
      </c>
      <c r="V144" s="9">
        <f>U144*Input!T144/100</f>
        <v>1.4188835458931242E-3</v>
      </c>
      <c r="W144" s="3">
        <v>3.0000000000000001E-3</v>
      </c>
      <c r="X144" s="21">
        <f>((($L$4*0.000000001*Input!G144/Input!W144*(232/229))-(W144*0.000000001))/Input!F144)*1000000000</f>
        <v>3.2706825297433843E-2</v>
      </c>
      <c r="Y144" s="21">
        <f>X144*Input!X144/100</f>
        <v>1.2274775018632258E-4</v>
      </c>
      <c r="Z144" s="21">
        <f t="shared" si="470"/>
        <v>7.9860708993625827E-6</v>
      </c>
      <c r="AA144" s="21">
        <f>Z144*Input!X144/100</f>
        <v>2.9971488422085723E-8</v>
      </c>
      <c r="AB144" s="14">
        <v>0.05</v>
      </c>
      <c r="AC144" s="14">
        <v>0.9</v>
      </c>
      <c r="AD144" s="21">
        <f>(((Input!G144*$L$4*0.000000001*Input!U144*(230/229))-((AB144*0.000000000000001)+(Input!G144*AC144*0.000000000000001)))/Input!F144)*1000000000000</f>
        <v>1.7140340223128234</v>
      </c>
      <c r="AE144" s="21">
        <f>AD144*Input!V144/100</f>
        <v>4.1353870183772241E-3</v>
      </c>
      <c r="AF144" s="191">
        <f t="shared" si="471"/>
        <v>7.8140280635848339E-2</v>
      </c>
      <c r="AG144" s="21">
        <f>AF144*Input!V144/100</f>
        <v>1.8852618906467947E-4</v>
      </c>
      <c r="AH144" s="9">
        <f t="shared" si="472"/>
        <v>9784.5713643846047</v>
      </c>
      <c r="AI144" s="3">
        <f t="shared" si="473"/>
        <v>43.654687068892734</v>
      </c>
      <c r="AJ144" s="22">
        <f t="shared" si="474"/>
        <v>527.91223591367725</v>
      </c>
      <c r="AK144" s="3">
        <f t="shared" si="475"/>
        <v>1.4188835458931242</v>
      </c>
      <c r="AL144" s="3">
        <f t="shared" si="476"/>
        <v>0.25955144848316231</v>
      </c>
      <c r="AM144" s="3">
        <f t="shared" si="477"/>
        <v>6.2628587794917015E-4</v>
      </c>
      <c r="AN144" s="9">
        <f>AL144*1/((AN143+AN145)/2)</f>
        <v>0.25973284480166975</v>
      </c>
      <c r="AO144" s="21">
        <f t="shared" si="478"/>
        <v>6.2672357904179393E-4</v>
      </c>
      <c r="AP144" s="58">
        <f t="shared" si="479"/>
        <v>20.1309</v>
      </c>
      <c r="AQ144" s="58">
        <f t="shared" si="480"/>
        <v>5.9900000000000002E-2</v>
      </c>
      <c r="AR144" s="58">
        <f t="shared" si="481"/>
        <v>0.29755251876468514</v>
      </c>
      <c r="AS144" s="67">
        <f t="shared" si="482"/>
        <v>2.6526603855935659E-5</v>
      </c>
      <c r="AT144" s="67">
        <f t="shared" si="483"/>
        <v>9.9558529934187685E-8</v>
      </c>
      <c r="AU144" s="58">
        <v>0.75</v>
      </c>
      <c r="AV144" s="58">
        <f t="shared" si="484"/>
        <v>0.375</v>
      </c>
      <c r="AW144" s="58">
        <f t="shared" si="485"/>
        <v>20.1295</v>
      </c>
      <c r="AX144" s="57">
        <f t="shared" si="486"/>
        <v>5.8005633500000001E-2</v>
      </c>
      <c r="AY144" s="47">
        <f t="shared" si="487"/>
        <v>5.6700642308893129E-2</v>
      </c>
      <c r="AZ144" s="9" t="str">
        <f>Input!B144</f>
        <v>B1-262mm</v>
      </c>
      <c r="BA144" s="48">
        <f>Input!E144</f>
        <v>262</v>
      </c>
      <c r="BB144" s="58">
        <f t="shared" si="488"/>
        <v>558.81700370278895</v>
      </c>
      <c r="BC144" s="22">
        <f t="shared" si="489"/>
        <v>1.5046144596566073</v>
      </c>
      <c r="BD144" s="9">
        <f t="shared" si="490"/>
        <v>20071.5</v>
      </c>
      <c r="BE144" s="49">
        <f t="shared" si="491"/>
        <v>28.350321154446565</v>
      </c>
      <c r="BF144" s="89">
        <f t="shared" si="492"/>
        <v>0.28167933783200344</v>
      </c>
      <c r="BG144" s="85"/>
      <c r="BH144" s="85"/>
      <c r="BI144" s="85"/>
      <c r="BJ144" s="85"/>
      <c r="BK144" s="85"/>
      <c r="BL144" s="85"/>
      <c r="BM144" s="90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</row>
    <row r="145" spans="1:109" s="165" customFormat="1" ht="15" customHeight="1" x14ac:dyDescent="0.2">
      <c r="A145" s="148">
        <f>Input!A145</f>
        <v>10368</v>
      </c>
      <c r="B145" s="148" t="str">
        <f>Input!B145</f>
        <v>Hu1-13</v>
      </c>
      <c r="C145" s="148">
        <f>Input!O145</f>
        <v>2.291410781593076</v>
      </c>
      <c r="D145" s="148">
        <f>C145*Input!P145/100</f>
        <v>2.1049740656947081E-2</v>
      </c>
      <c r="E145" s="149">
        <f>Input!M145</f>
        <v>3.0128365100636483</v>
      </c>
      <c r="F145" s="150">
        <f>E145*Input!N145/100</f>
        <v>4.6780934227793578E-4</v>
      </c>
      <c r="G145" s="151">
        <f t="shared" si="467"/>
        <v>415.4098980075758</v>
      </c>
      <c r="H145" s="150">
        <f>G145*Input!L145/100</f>
        <v>2.7790274734140006E-2</v>
      </c>
      <c r="I145" s="148">
        <v>0</v>
      </c>
      <c r="J145" s="152">
        <f>(((C145*$G$4*0.000000001*Input!G145*(234/233))-(I145*0.000000000000001))/Input!F145)*1000000000000</f>
        <v>750.61767762805005</v>
      </c>
      <c r="K145" s="148">
        <f>J145*Input!P145/100</f>
        <v>6.8954495516536713</v>
      </c>
      <c r="L145" s="153">
        <f t="shared" si="468"/>
        <v>10.380496864283224</v>
      </c>
      <c r="M145" s="154">
        <f>L145*Input!P145/100</f>
        <v>9.5359055058430009E-2</v>
      </c>
      <c r="N145" s="148">
        <v>0</v>
      </c>
      <c r="O145" s="152">
        <f>(((G145*$D$4*0.000000001*Input!G145*(238/236))-(N145*0.000000001))/Input!F145)*1000000</f>
        <v>13.707862245440964</v>
      </c>
      <c r="P145" s="148">
        <f>O145*Input!N145/100</f>
        <v>2.1284480587168714E-3</v>
      </c>
      <c r="Q145" s="155">
        <f t="shared" si="469"/>
        <v>10.227424778505418</v>
      </c>
      <c r="R145" s="156">
        <f>Q145*Input!N145/100</f>
        <v>1.5880333509130926E-3</v>
      </c>
      <c r="S145" s="154">
        <f>Input!S145*$G$6/0.000000000155125</f>
        <v>0.99963558735020897</v>
      </c>
      <c r="T145" s="148">
        <f>S145*Input!T145/100</f>
        <v>1.565912493891485E-3</v>
      </c>
      <c r="U145" s="154">
        <f>S145</f>
        <v>0.99963558735020897</v>
      </c>
      <c r="V145" s="148">
        <f>U145*Input!T145/100</f>
        <v>1.565912493891485E-3</v>
      </c>
      <c r="W145" s="157">
        <v>0</v>
      </c>
      <c r="X145" s="152">
        <f>((($L$4*0.000000001*Input!G145/Input!W145*(232/229))-(W145*0.000000001))/Input!F145)*1000000000</f>
        <v>0.90449239549515303</v>
      </c>
      <c r="Y145" s="152">
        <f>X145*Input!X145/100</f>
        <v>4.5890590824096628E-3</v>
      </c>
      <c r="Z145" s="152">
        <f t="shared" si="470"/>
        <v>2.2085116279767247E-4</v>
      </c>
      <c r="AA145" s="152">
        <f>Z145*Input!X145/100</f>
        <v>1.1205169214745764E-6</v>
      </c>
      <c r="AB145" s="153">
        <v>0</v>
      </c>
      <c r="AC145" s="153">
        <v>0.9</v>
      </c>
      <c r="AD145" s="152">
        <f>(((Input!G145*$L$4*0.000000001*Input!U145*(230/229))-((AB145*0.000000000000001)+(Input!G145*AC145*0.000000000000001)))/Input!F145)*1000000000000</f>
        <v>224.01419867985564</v>
      </c>
      <c r="AE145" s="152">
        <f>AD145*Input!V145/100</f>
        <v>0.59637426317579445</v>
      </c>
      <c r="AF145" s="152">
        <f t="shared" si="471"/>
        <v>10.212476603958507</v>
      </c>
      <c r="AG145" s="152">
        <f>AF145*Input!V145/100</f>
        <v>2.7187822226348347E-2</v>
      </c>
      <c r="AH145" s="148">
        <f t="shared" si="472"/>
        <v>46241.4436699816</v>
      </c>
      <c r="AI145" s="157">
        <f t="shared" si="473"/>
        <v>264.94817810539797</v>
      </c>
      <c r="AJ145" s="154">
        <f t="shared" si="474"/>
        <v>-0.36441264979103494</v>
      </c>
      <c r="AK145" s="157">
        <f t="shared" si="475"/>
        <v>1.565912493891485</v>
      </c>
      <c r="AL145" s="157">
        <f t="shared" si="476"/>
        <v>0.99853842244058089</v>
      </c>
      <c r="AM145" s="157">
        <f t="shared" si="477"/>
        <v>2.6628429330052268E-3</v>
      </c>
      <c r="AN145" s="148">
        <f>AF145/Q145</f>
        <v>0.99853842244058089</v>
      </c>
      <c r="AO145" s="152">
        <f t="shared" si="478"/>
        <v>2.6628429330052268E-3</v>
      </c>
      <c r="AP145" s="148">
        <f t="shared" si="479"/>
        <v>761.2165</v>
      </c>
      <c r="AQ145" s="148" t="e">
        <f t="shared" si="480"/>
        <v>#VALUE!</v>
      </c>
      <c r="AR145" s="148" t="e">
        <f t="shared" si="481"/>
        <v>#VALUE!</v>
      </c>
      <c r="AS145" s="156">
        <f t="shared" si="482"/>
        <v>2.1594014874773444E-5</v>
      </c>
      <c r="AT145" s="156">
        <f t="shared" si="483"/>
        <v>1.096113200561106E-7</v>
      </c>
      <c r="AU145" s="148">
        <v>0.75</v>
      </c>
      <c r="AV145" s="148">
        <f t="shared" si="484"/>
        <v>0.375</v>
      </c>
      <c r="AW145" s="148">
        <f t="shared" si="485"/>
        <v>761.21479999999997</v>
      </c>
      <c r="AX145" s="158">
        <f t="shared" si="486"/>
        <v>339.88064108679998</v>
      </c>
      <c r="AY145" s="158">
        <f t="shared" si="487"/>
        <v>406.55240373132114</v>
      </c>
      <c r="AZ145" s="148" t="str">
        <f>Input!B145</f>
        <v>Hu1-13</v>
      </c>
      <c r="BA145" s="159">
        <f>Input!E145</f>
        <v>0</v>
      </c>
      <c r="BB145" s="148">
        <f t="shared" si="488"/>
        <v>-3.1328808765095797</v>
      </c>
      <c r="BC145" s="154">
        <f t="shared" si="489"/>
        <v>13.935242479542017</v>
      </c>
      <c r="BD145" s="148">
        <f t="shared" si="490"/>
        <v>761156.79999999993</v>
      </c>
      <c r="BE145" s="160">
        <f t="shared" si="491"/>
        <v>203276.20186566058</v>
      </c>
      <c r="BF145" s="161">
        <f t="shared" si="492"/>
        <v>53.408368272834572</v>
      </c>
      <c r="BG145" s="162"/>
      <c r="BH145" s="162"/>
      <c r="BI145" s="162"/>
      <c r="BJ145" s="162"/>
      <c r="BK145" s="162"/>
      <c r="BL145" s="162"/>
      <c r="BM145" s="166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2"/>
      <c r="DC145" s="162"/>
      <c r="DD145" s="162"/>
      <c r="DE145" s="162"/>
    </row>
    <row r="146" spans="1:109" ht="15" customHeight="1" x14ac:dyDescent="0.2">
      <c r="A146" s="9">
        <f>Input!A146</f>
        <v>10705</v>
      </c>
      <c r="B146" s="9" t="str">
        <f>Input!B146</f>
        <v>B1-281mm</v>
      </c>
      <c r="C146" s="9">
        <f>Input!O146</f>
        <v>0.29108881544241444</v>
      </c>
      <c r="D146" s="9">
        <f>C146*Input!P146/100</f>
        <v>3.1272200228094787E-4</v>
      </c>
      <c r="E146" s="11">
        <f>Input!M146</f>
        <v>0.25493525848942994</v>
      </c>
      <c r="F146" s="12">
        <f>E146*Input!N146/100</f>
        <v>1.080707060136326E-5</v>
      </c>
      <c r="G146" s="13">
        <f t="shared" si="467"/>
        <v>35.150473440522596</v>
      </c>
      <c r="H146" s="12">
        <f>G146*Input!L146/100</f>
        <v>1.6111711850359681E-3</v>
      </c>
      <c r="I146" s="9">
        <v>0.3</v>
      </c>
      <c r="J146" s="21">
        <f>(((C146*$G$4*0.000000001*Input!G146*(234/233))-(I146*0.000000000000001))/Input!F146)*1000000000000</f>
        <v>33.855757027684625</v>
      </c>
      <c r="K146" s="9">
        <f>J146*Input!P146/100</f>
        <v>3.6371854790584697E-2</v>
      </c>
      <c r="L146" s="14">
        <f t="shared" si="468"/>
        <v>0.46820051024426057</v>
      </c>
      <c r="M146" s="22">
        <f>L146*Input!P146/100</f>
        <v>5.0299631337608682E-4</v>
      </c>
      <c r="N146" s="9">
        <v>5.0000000000000001E-3</v>
      </c>
      <c r="O146" s="21">
        <f>(((G146*$D$4*0.000000001*Input!G146*(238/236))-(N146*0.000000001))/Input!F146)*1000000</f>
        <v>0.41181750475001949</v>
      </c>
      <c r="P146" s="9">
        <f>O146*Input!N146/100</f>
        <v>1.7457533630622687E-5</v>
      </c>
      <c r="Q146" s="23">
        <f t="shared" si="469"/>
        <v>0.30725670253240367</v>
      </c>
      <c r="R146" s="24">
        <f>Q146*Input!N146/100</f>
        <v>1.3025051523610383E-5</v>
      </c>
      <c r="S146" s="65">
        <f>Input!S146*$G$6/0.000000000155125</f>
        <v>1.5218103203261346</v>
      </c>
      <c r="T146" s="9">
        <f>S146*Input!T146/100</f>
        <v>1.2372094695085743E-3</v>
      </c>
      <c r="U146" s="9">
        <f>S146*1/((U145+U147)/2)</f>
        <v>1.5223650894223204</v>
      </c>
      <c r="V146" s="9">
        <f>U146*Input!T146/100</f>
        <v>1.2376604886467839E-3</v>
      </c>
      <c r="W146" s="3">
        <v>3.0000000000000001E-3</v>
      </c>
      <c r="X146" s="21">
        <f>((($L$4*0.000000001*Input!G146/Input!W146*(232/229))-(W146*0.000000001))/Input!F146)*1000000000</f>
        <v>9.9940963454318937E-2</v>
      </c>
      <c r="Y146" s="21">
        <f>X146*Input!X146/100</f>
        <v>1.6588459295454892E-4</v>
      </c>
      <c r="Z146" s="21">
        <f t="shared" si="470"/>
        <v>2.4402723671239871E-5</v>
      </c>
      <c r="AA146" s="21">
        <f>Z146*Input!X146/100</f>
        <v>4.0504271154402473E-8</v>
      </c>
      <c r="AB146" s="14">
        <v>0.05</v>
      </c>
      <c r="AC146" s="14">
        <v>0.9</v>
      </c>
      <c r="AD146" s="21">
        <f>(((Input!G146*$L$4*0.000000001*Input!U146*(230/229))-((AB146*0.000000000000001)+(Input!G146*AC146*0.000000000000001)))/Input!F146)*1000000000000</f>
        <v>1.848663897738525</v>
      </c>
      <c r="AE146" s="21">
        <f>AD146*Input!V146/100</f>
        <v>5.7571058660234918E-3</v>
      </c>
      <c r="AF146" s="191">
        <f t="shared" si="471"/>
        <v>8.4277857901402561E-2</v>
      </c>
      <c r="AG146" s="21">
        <f>AF146*Input!V146/100</f>
        <v>2.6245795717307031E-4</v>
      </c>
      <c r="AH146" s="9">
        <f t="shared" si="472"/>
        <v>3453.6250558264223</v>
      </c>
      <c r="AI146" s="3">
        <f t="shared" si="473"/>
        <v>12.187554856659087</v>
      </c>
      <c r="AJ146" s="22">
        <f t="shared" si="474"/>
        <v>522.36508942232035</v>
      </c>
      <c r="AK146" s="3">
        <f t="shared" si="475"/>
        <v>1.2376604886467839</v>
      </c>
      <c r="AL146" s="3">
        <f t="shared" si="476"/>
        <v>0.27429135705351948</v>
      </c>
      <c r="AM146" s="3">
        <f t="shared" si="477"/>
        <v>8.5427679837278092E-4</v>
      </c>
      <c r="AN146" s="9">
        <f>AL146*1/((AN145+AN147)/2)</f>
        <v>0.27469284194704235</v>
      </c>
      <c r="AO146" s="21">
        <f t="shared" si="478"/>
        <v>8.5552721775572493E-4</v>
      </c>
      <c r="AP146" s="58">
        <f t="shared" si="479"/>
        <v>21.484400000000001</v>
      </c>
      <c r="AQ146" s="58">
        <f t="shared" si="480"/>
        <v>7.9399999999999998E-2</v>
      </c>
      <c r="AR146" s="58">
        <f t="shared" si="481"/>
        <v>0.36957047904526075</v>
      </c>
      <c r="AS146" s="67">
        <f t="shared" si="482"/>
        <v>7.9421289983629663E-5</v>
      </c>
      <c r="AT146" s="67">
        <f t="shared" si="483"/>
        <v>1.3186849510787896E-7</v>
      </c>
      <c r="AU146" s="58">
        <v>0.75</v>
      </c>
      <c r="AV146" s="58">
        <f t="shared" si="484"/>
        <v>0.375</v>
      </c>
      <c r="AW146" s="58">
        <f t="shared" si="485"/>
        <v>21.4802</v>
      </c>
      <c r="AX146" s="57">
        <f t="shared" si="486"/>
        <v>7.44322553E-2</v>
      </c>
      <c r="AY146" s="47">
        <f t="shared" si="487"/>
        <v>7.5710254120465753E-2</v>
      </c>
      <c r="AZ146" s="9" t="str">
        <f>Input!B146</f>
        <v>B1-281mm</v>
      </c>
      <c r="BA146" s="48">
        <f>Input!E146</f>
        <v>281</v>
      </c>
      <c r="BB146" s="58">
        <f t="shared" si="488"/>
        <v>555.06001203661367</v>
      </c>
      <c r="BC146" s="22">
        <f t="shared" si="489"/>
        <v>1.3204782396783843</v>
      </c>
      <c r="BD146" s="9">
        <f t="shared" si="490"/>
        <v>21422.2</v>
      </c>
      <c r="BE146" s="49">
        <f t="shared" si="491"/>
        <v>37.855127060232874</v>
      </c>
      <c r="BF146" s="89">
        <f t="shared" si="492"/>
        <v>0.35246531280186288</v>
      </c>
      <c r="BG146" s="85"/>
      <c r="BH146" s="85"/>
      <c r="BI146" s="85"/>
      <c r="BJ146" s="85"/>
      <c r="BK146" s="85"/>
      <c r="BL146" s="85"/>
      <c r="BM146" s="90"/>
      <c r="BN146" s="85"/>
      <c r="BO146" s="85"/>
      <c r="BP146" s="85"/>
      <c r="BQ146" s="85"/>
      <c r="BR146" s="85"/>
      <c r="BS146" s="85"/>
      <c r="BT146" s="85"/>
      <c r="BU146" s="85"/>
      <c r="BV146" s="85"/>
      <c r="BW146" s="85"/>
      <c r="BX146" s="85"/>
      <c r="BY146" s="85"/>
      <c r="BZ146" s="85"/>
      <c r="CA146" s="85"/>
      <c r="CB146" s="85"/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  <c r="CS146" s="85"/>
      <c r="CT146" s="85"/>
      <c r="CU146" s="85"/>
      <c r="CV146" s="85"/>
      <c r="CW146" s="85"/>
      <c r="CX146" s="85"/>
      <c r="CY146" s="85"/>
      <c r="CZ146" s="85"/>
      <c r="DA146" s="85"/>
      <c r="DB146" s="85"/>
      <c r="DC146" s="85"/>
      <c r="DD146" s="85"/>
      <c r="DE146" s="85"/>
    </row>
    <row r="147" spans="1:109" s="165" customFormat="1" ht="15" customHeight="1" x14ac:dyDescent="0.2">
      <c r="A147" s="148">
        <f>Input!A147</f>
        <v>10368</v>
      </c>
      <c r="B147" s="148" t="str">
        <f>Input!B147</f>
        <v>Hu1-13</v>
      </c>
      <c r="C147" s="148">
        <f>Input!O147</f>
        <v>2.291410781593076</v>
      </c>
      <c r="D147" s="148">
        <f>C147*Input!P147/100</f>
        <v>2.1049740656947081E-2</v>
      </c>
      <c r="E147" s="149">
        <f>Input!M147</f>
        <v>3.0128365100636483</v>
      </c>
      <c r="F147" s="150">
        <f>E147*Input!N147/100</f>
        <v>4.6780934227793578E-4</v>
      </c>
      <c r="G147" s="151">
        <f t="shared" si="467"/>
        <v>415.4098980075758</v>
      </c>
      <c r="H147" s="150">
        <f>G147*Input!L147/100</f>
        <v>2.7790274734140006E-2</v>
      </c>
      <c r="I147" s="148">
        <v>0</v>
      </c>
      <c r="J147" s="152">
        <f>(((C147*$G$4*0.000000001*Input!G147*(234/233))-(I147*0.000000000000001))/Input!F147)*1000000000000</f>
        <v>750.61767762805005</v>
      </c>
      <c r="K147" s="148">
        <f>J147*Input!P147/100</f>
        <v>6.8954495516536713</v>
      </c>
      <c r="L147" s="153">
        <f t="shared" si="468"/>
        <v>10.380496864283224</v>
      </c>
      <c r="M147" s="154">
        <f>L147*Input!P147/100</f>
        <v>9.5359055058430009E-2</v>
      </c>
      <c r="N147" s="148">
        <v>0</v>
      </c>
      <c r="O147" s="152">
        <f>(((G147*$D$4*0.000000001*Input!G147*(238/236))-(N147*0.000000001))/Input!F147)*1000000</f>
        <v>13.707862245440964</v>
      </c>
      <c r="P147" s="148">
        <f>O147*Input!N147/100</f>
        <v>2.1284480587168714E-3</v>
      </c>
      <c r="Q147" s="155">
        <f t="shared" si="469"/>
        <v>10.227424778505418</v>
      </c>
      <c r="R147" s="156">
        <f>Q147*Input!N147/100</f>
        <v>1.5880333509130926E-3</v>
      </c>
      <c r="S147" s="154">
        <f>Input!S147*$G$6/0.000000000155125</f>
        <v>0.99963558735020897</v>
      </c>
      <c r="T147" s="148">
        <f>S147*Input!T147/100</f>
        <v>1.565912493891485E-3</v>
      </c>
      <c r="U147" s="154">
        <f>S147</f>
        <v>0.99963558735020897</v>
      </c>
      <c r="V147" s="148">
        <f>U147*Input!T147/100</f>
        <v>1.565912493891485E-3</v>
      </c>
      <c r="W147" s="157">
        <v>0</v>
      </c>
      <c r="X147" s="152">
        <f>((($L$4*0.000000001*Input!G147/Input!W147*(232/229))-(W147*0.000000001))/Input!F147)*1000000000</f>
        <v>0.90449239549515303</v>
      </c>
      <c r="Y147" s="152">
        <f>X147*Input!X147/100</f>
        <v>4.5890590824096628E-3</v>
      </c>
      <c r="Z147" s="152">
        <f t="shared" si="470"/>
        <v>2.2085116279767247E-4</v>
      </c>
      <c r="AA147" s="152">
        <f>Z147*Input!X147/100</f>
        <v>1.1205169214745764E-6</v>
      </c>
      <c r="AB147" s="153">
        <v>0</v>
      </c>
      <c r="AC147" s="153">
        <v>0.9</v>
      </c>
      <c r="AD147" s="152">
        <f>(((Input!G147*$L$4*0.000000001*Input!U147*(230/229))-((AB147*0.000000000000001)+(Input!G147*AC147*0.000000000000001)))/Input!F147)*1000000000000</f>
        <v>224.01419867985564</v>
      </c>
      <c r="AE147" s="152">
        <f>AD147*Input!V147/100</f>
        <v>0.59637426317579445</v>
      </c>
      <c r="AF147" s="152">
        <f t="shared" si="471"/>
        <v>10.212476603958507</v>
      </c>
      <c r="AG147" s="152">
        <f>AF147*Input!V147/100</f>
        <v>2.7187822226348347E-2</v>
      </c>
      <c r="AH147" s="148">
        <f t="shared" si="472"/>
        <v>46241.4436699816</v>
      </c>
      <c r="AI147" s="157">
        <f t="shared" si="473"/>
        <v>264.94817810539797</v>
      </c>
      <c r="AJ147" s="154">
        <f t="shared" si="474"/>
        <v>-0.36441264979103494</v>
      </c>
      <c r="AK147" s="157">
        <f t="shared" si="475"/>
        <v>1.565912493891485</v>
      </c>
      <c r="AL147" s="157">
        <f t="shared" si="476"/>
        <v>0.99853842244058089</v>
      </c>
      <c r="AM147" s="157">
        <f t="shared" si="477"/>
        <v>2.6628429330052268E-3</v>
      </c>
      <c r="AN147" s="148">
        <f>AF147/Q147</f>
        <v>0.99853842244058089</v>
      </c>
      <c r="AO147" s="152">
        <f t="shared" si="478"/>
        <v>2.6628429330052268E-3</v>
      </c>
      <c r="AP147" s="148">
        <f t="shared" si="479"/>
        <v>761.2165</v>
      </c>
      <c r="AQ147" s="148" t="e">
        <f t="shared" si="480"/>
        <v>#VALUE!</v>
      </c>
      <c r="AR147" s="148" t="e">
        <f t="shared" si="481"/>
        <v>#VALUE!</v>
      </c>
      <c r="AS147" s="156">
        <f t="shared" si="482"/>
        <v>2.1594014874773444E-5</v>
      </c>
      <c r="AT147" s="156">
        <f t="shared" si="483"/>
        <v>1.096113200561106E-7</v>
      </c>
      <c r="AU147" s="148">
        <v>0.75</v>
      </c>
      <c r="AV147" s="148">
        <f t="shared" si="484"/>
        <v>0.375</v>
      </c>
      <c r="AW147" s="148">
        <f t="shared" si="485"/>
        <v>761.21479999999997</v>
      </c>
      <c r="AX147" s="158">
        <f t="shared" si="486"/>
        <v>337.22662396760001</v>
      </c>
      <c r="AY147" s="158">
        <f t="shared" si="487"/>
        <v>406.55240373132114</v>
      </c>
      <c r="AZ147" s="148" t="str">
        <f>Input!B147</f>
        <v>Hu1-13</v>
      </c>
      <c r="BA147" s="159">
        <f>Input!E147</f>
        <v>0</v>
      </c>
      <c r="BB147" s="148">
        <f t="shared" si="488"/>
        <v>-3.1328808765095797</v>
      </c>
      <c r="BC147" s="154">
        <f t="shared" si="489"/>
        <v>13.935242479542017</v>
      </c>
      <c r="BD147" s="148">
        <f t="shared" si="490"/>
        <v>761156.79999999993</v>
      </c>
      <c r="BE147" s="160">
        <f t="shared" si="491"/>
        <v>203276.20186566058</v>
      </c>
      <c r="BF147" s="161">
        <f t="shared" si="492"/>
        <v>53.408368272834572</v>
      </c>
      <c r="BG147" s="162"/>
      <c r="BH147" s="162"/>
      <c r="BI147" s="162"/>
      <c r="BJ147" s="162"/>
      <c r="BK147" s="162"/>
      <c r="BL147" s="162"/>
      <c r="BM147" s="166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2"/>
      <c r="DC147" s="162"/>
      <c r="DD147" s="162"/>
      <c r="DE147" s="162"/>
    </row>
    <row r="148" spans="1:109" ht="15" customHeight="1" x14ac:dyDescent="0.2">
      <c r="A148" s="9"/>
      <c r="B148" s="9"/>
      <c r="C148" s="9"/>
      <c r="D148" s="9"/>
      <c r="E148" s="11"/>
      <c r="F148" s="12"/>
      <c r="G148" s="13"/>
      <c r="H148" s="12"/>
      <c r="I148" s="9"/>
      <c r="J148" s="21"/>
      <c r="K148" s="9"/>
      <c r="L148" s="14"/>
      <c r="M148" s="22"/>
      <c r="N148" s="9"/>
      <c r="O148" s="21"/>
      <c r="P148" s="9"/>
      <c r="Q148" s="23"/>
      <c r="R148" s="24"/>
      <c r="S148" s="65"/>
      <c r="T148" s="9"/>
      <c r="U148" s="9"/>
      <c r="V148" s="9"/>
      <c r="W148" s="3"/>
      <c r="X148" s="21"/>
      <c r="Y148" s="21"/>
      <c r="Z148" s="21"/>
      <c r="AA148" s="21"/>
      <c r="AB148" s="14"/>
      <c r="AC148" s="14"/>
      <c r="AD148" s="21"/>
      <c r="AE148" s="21"/>
      <c r="AF148" s="191"/>
      <c r="AG148" s="21"/>
      <c r="AH148" s="9"/>
      <c r="AI148" s="3"/>
      <c r="AJ148" s="22"/>
      <c r="AK148" s="3"/>
      <c r="AL148" s="3"/>
      <c r="AM148" s="3"/>
      <c r="AN148" s="9"/>
      <c r="AO148" s="21"/>
      <c r="AP148" s="58"/>
      <c r="AQ148" s="58"/>
      <c r="AR148" s="58"/>
      <c r="AS148" s="67"/>
      <c r="AT148" s="67"/>
      <c r="AU148" s="58"/>
      <c r="AV148" s="58"/>
      <c r="AW148" s="58"/>
      <c r="AX148" s="57"/>
      <c r="AY148" s="47"/>
      <c r="AZ148" s="9"/>
      <c r="BA148" s="48"/>
      <c r="BB148" s="58"/>
      <c r="BC148" s="22"/>
      <c r="BD148" s="9"/>
      <c r="BE148" s="49"/>
      <c r="BF148" s="89"/>
      <c r="BG148" s="85"/>
      <c r="BH148" s="85"/>
      <c r="BI148" s="85"/>
      <c r="BJ148" s="85"/>
      <c r="BK148" s="85"/>
      <c r="BL148" s="85"/>
      <c r="BM148" s="90"/>
      <c r="BN148" s="85"/>
      <c r="BO148" s="85"/>
      <c r="BP148" s="85"/>
      <c r="BQ148" s="85"/>
      <c r="BR148" s="85"/>
      <c r="BS148" s="85"/>
      <c r="BT148" s="85"/>
      <c r="BU148" s="85"/>
      <c r="BV148" s="85"/>
      <c r="BW148" s="85"/>
      <c r="BX148" s="85"/>
      <c r="BY148" s="85"/>
      <c r="BZ148" s="85"/>
      <c r="CA148" s="85"/>
      <c r="CB148" s="85"/>
      <c r="CC148" s="85"/>
      <c r="CD148" s="85"/>
      <c r="CE148" s="85"/>
      <c r="CF148" s="85"/>
      <c r="CG148" s="85"/>
      <c r="CH148" s="85"/>
      <c r="CI148" s="85"/>
      <c r="CJ148" s="85"/>
      <c r="CK148" s="85"/>
      <c r="CL148" s="85"/>
      <c r="CM148" s="85"/>
      <c r="CN148" s="85"/>
      <c r="CO148" s="85"/>
      <c r="CP148" s="85"/>
      <c r="CQ148" s="85"/>
      <c r="CR148" s="85"/>
      <c r="CS148" s="85"/>
      <c r="CT148" s="85"/>
      <c r="CU148" s="85"/>
      <c r="CV148" s="85"/>
      <c r="CW148" s="85"/>
      <c r="CX148" s="85"/>
      <c r="CY148" s="85"/>
      <c r="CZ148" s="85"/>
      <c r="DA148" s="85"/>
      <c r="DB148" s="85"/>
      <c r="DC148" s="85"/>
      <c r="DD148" s="85"/>
      <c r="DE148" s="85"/>
    </row>
    <row r="149" spans="1:109" s="165" customFormat="1" ht="15" customHeight="1" x14ac:dyDescent="0.2">
      <c r="A149" s="148">
        <f>Input!A149</f>
        <v>10368</v>
      </c>
      <c r="B149" s="148" t="str">
        <f>Input!B149</f>
        <v>Hu1-13</v>
      </c>
      <c r="C149" s="148">
        <f>Input!O149</f>
        <v>2.3022895668068495</v>
      </c>
      <c r="D149" s="148">
        <f>C149*Input!P149/100</f>
        <v>2.7443865803563047E-2</v>
      </c>
      <c r="E149" s="149">
        <f>Input!M149</f>
        <v>3.0131856508354198</v>
      </c>
      <c r="F149" s="150">
        <f>E149*Input!N149/100</f>
        <v>4.8998258992180859E-4</v>
      </c>
      <c r="G149" s="151">
        <f t="shared" ref="G149:G157" si="493">E149*137.88</f>
        <v>415.45803753718769</v>
      </c>
      <c r="H149" s="150">
        <f>G149*Input!L149/100</f>
        <v>2.4847733353374531E-2</v>
      </c>
      <c r="I149" s="148">
        <v>0</v>
      </c>
      <c r="J149" s="152">
        <f>(((C149*$G$4*0.000000001*Input!G149*(234/233))-(I149*0.000000000000001))/Input!F149)*1000000000000</f>
        <v>754.18133743020019</v>
      </c>
      <c r="K149" s="148">
        <f>J149*Input!P149/100</f>
        <v>8.9900296271996023</v>
      </c>
      <c r="L149" s="153">
        <f t="shared" ref="L149:L157" si="494">(J149/234)*602200000000*0.0000028263/(365.2425*24*60)</f>
        <v>10.429779688954349</v>
      </c>
      <c r="M149" s="154">
        <f>L149*Input!P149/100</f>
        <v>0.12432557497160575</v>
      </c>
      <c r="N149" s="148">
        <v>0</v>
      </c>
      <c r="O149" s="152">
        <f>(((G149*$D$4*0.000000001*Input!G149*(238/236))-(N149*0.000000001))/Input!F149)*1000000</f>
        <v>13.70945077292585</v>
      </c>
      <c r="P149" s="148">
        <f>O149*Input!N149/100</f>
        <v>2.2293323327957971E-3</v>
      </c>
      <c r="Q149" s="155">
        <f t="shared" ref="Q149:Q157" si="495">(O149/238.05)*602200000000000000*0.00000000015512/(365.2425*24*60)</f>
        <v>10.228609977559021</v>
      </c>
      <c r="R149" s="156">
        <f>Q149*Input!N149/100</f>
        <v>1.6633030250608242E-3</v>
      </c>
      <c r="S149" s="154">
        <f>Input!S149*$G$6/0.000000000155125</f>
        <v>0.99747966757780193</v>
      </c>
      <c r="T149" s="148">
        <f>S149*Input!T149/100</f>
        <v>1.9405361465644614E-3</v>
      </c>
      <c r="U149" s="154">
        <f>S149</f>
        <v>0.99747966757780193</v>
      </c>
      <c r="V149" s="148">
        <f>U149*Input!T149/100</f>
        <v>1.9405361465644614E-3</v>
      </c>
      <c r="W149" s="157">
        <v>0</v>
      </c>
      <c r="X149" s="152">
        <f>((($L$4*0.000000001*Input!G149/Input!W149*(232/229))-(W149*0.000000001))/Input!F149)*1000000000</f>
        <v>0.91016825797894496</v>
      </c>
      <c r="Y149" s="152">
        <f>X149*Input!X149/100</f>
        <v>6.0089217629856161E-3</v>
      </c>
      <c r="Z149" s="152">
        <f t="shared" ref="Z149:Z157" si="496">(X149/232)*6.022E+23*0.000000001*0.000000000049475/(365.2425*24*60)</f>
        <v>2.2223704601312934E-4</v>
      </c>
      <c r="AA149" s="152">
        <f>Z149*Input!X149/100</f>
        <v>1.4672067616324418E-6</v>
      </c>
      <c r="AB149" s="153">
        <v>0</v>
      </c>
      <c r="AC149" s="153">
        <v>0.9</v>
      </c>
      <c r="AD149" s="152">
        <f>(((Input!G149*$L$4*0.000000001*Input!U149*(230/229))-((AB149*0.000000000000001)+(Input!G149*AC149*0.000000000000001)))/Input!F149)*1000000000000</f>
        <v>223.23998544430711</v>
      </c>
      <c r="AE149" s="152">
        <f>AD149*Input!V149/100</f>
        <v>0.62803983927316076</v>
      </c>
      <c r="AF149" s="152">
        <f t="shared" ref="AF149:AF157" si="497">(AD149/230)*602200000000*$D$6/(365.2425*24*60)</f>
        <v>10.177181365526708</v>
      </c>
      <c r="AG149" s="152">
        <f>AF149*Input!V149/100</f>
        <v>2.8631409092497756E-2</v>
      </c>
      <c r="AH149" s="148">
        <f t="shared" ref="AH149:AH157" si="498">AF149/Z149</f>
        <v>45794.261344373073</v>
      </c>
      <c r="AI149" s="157">
        <f t="shared" ref="AI149:AI157" si="499">AH149*SQRT((AG149/AF149)^2+(AA149/Z149)^2)</f>
        <v>328.63851690338169</v>
      </c>
      <c r="AJ149" s="154">
        <f t="shared" ref="AJ149:AJ157" si="500">(U149-1)*1000</f>
        <v>-2.5203324221980683</v>
      </c>
      <c r="AK149" s="157">
        <f t="shared" ref="AK149:AK157" si="501">V149*1000</f>
        <v>1.9405361465644615</v>
      </c>
      <c r="AL149" s="157">
        <f t="shared" ref="AL149:AL157" si="502">AF149/Q149</f>
        <v>0.99497208201846155</v>
      </c>
      <c r="AM149" s="157">
        <f t="shared" ref="AM149:AM157" si="503">AL149*SQRT((R149/Q149)^2+(AG149/AF149)^2)</f>
        <v>2.8038216659430231E-3</v>
      </c>
      <c r="AN149" s="148">
        <f>AF149/Q149</f>
        <v>0.99497208201846155</v>
      </c>
      <c r="AO149" s="152">
        <f t="shared" ref="AO149:AO157" si="504">AN149*SQRT((R149/Q149)^2+(AG149/AF149)^2)</f>
        <v>2.8038216659430231E-3</v>
      </c>
      <c r="AP149" s="148">
        <f t="shared" ref="AP149:AP157" si="505">ThU_Alter_Kombi(AN149,U149)</f>
        <v>715.88890000000004</v>
      </c>
      <c r="AQ149" s="148" t="e">
        <f t="shared" ref="AQ149:AQ157" si="506">Montealter(AN149,AO149,U149,V149)</f>
        <v>#VALUE!</v>
      </c>
      <c r="AR149" s="148" t="e">
        <f t="shared" ref="AR149:AR157" si="507">(AQ149/AP149)*100</f>
        <v>#VALUE!</v>
      </c>
      <c r="AS149" s="156">
        <f t="shared" ref="AS149:AS157" si="508">Z149/Q149</f>
        <v>2.1727003620306627E-5</v>
      </c>
      <c r="AT149" s="156">
        <f t="shared" ref="AT149:AT157" si="509">AS149*SQRT((Y149/X149)^2+(P149/O149)^2)</f>
        <v>1.4348496618627099E-7</v>
      </c>
      <c r="AU149" s="148">
        <v>0.75</v>
      </c>
      <c r="AV149" s="148">
        <f t="shared" ref="AV149:AV157" si="510">AU149/2</f>
        <v>0.375</v>
      </c>
      <c r="AW149" s="148">
        <f t="shared" ref="AW149:AW157" si="511">marincorr_age(AN149,U149,AS149,AU149)</f>
        <v>715.88710000000003</v>
      </c>
      <c r="AX149" s="158">
        <f t="shared" ref="AX149:AX157" si="512">marincorr_age_error(AN149, AO149, U149, V149, AS149, AT149, AU149, AV149)</f>
        <v>313.15426516190001</v>
      </c>
      <c r="AY149" s="158">
        <f t="shared" ref="AY149:AY157" si="513">SQRT(((AU149*EXP(-0.0000091577*AW149*1000))/(0.0000091577*(EXP(-0.0000091577*AW149*1000)+(AJ149/1000)*EXP(-(0.0000091577-0.0000028263)*AW149*1000)-AS149*AU149*EXP(-0.0000091577*AW149*1000))))^2*AT149^2+((AS149*EXP(-0.0000091577*AW149*1000))/(0.0000091577*(EXP(-0.0000091577*AW149*1000)+(AJ149/1000)*EXP(-(0.0000091577-0.0000028263)*AW149*1000)-AS149*AU149*EXP(-0.0000091577*AW149*1000))))^2*AV149^2+((0.0000091577/(0.0000091577-0.0000028263))*(EXP(-(0.0000091577-0.0000028263)*AW149*1000)-1)/(0.0000091577*(EXP(-0.0000091577*AW149*1000)+(AJ149/1000)*EXP(-(0.0000091577-0.0000028263)*AW149*1000)-AS149*AU149*EXP(-0.0000091577*AW149*1000))))^2*T149^2+(1/(0.0000091577*(EXP(-0.0000091577*AW149*1000)+(AJ149/1000)*EXP(-(0.0000091577-0.0000028263)*AW149*1000)-AS149*AU149*EXP(-0.0000091577*AW149*1000))))^2*AO149^2)/1000</f>
        <v>308.9716151073618</v>
      </c>
      <c r="AZ149" s="148" t="str">
        <f>Input!B149</f>
        <v>Hu1-13</v>
      </c>
      <c r="BA149" s="159">
        <f>Input!E149</f>
        <v>0</v>
      </c>
      <c r="BB149" s="148">
        <f t="shared" ref="BB149:BB157" si="514">((U149-1)*EXP(0.0000028263*AW149*1000))*1000</f>
        <v>-19.062108512816465</v>
      </c>
      <c r="BC149" s="154">
        <f t="shared" ref="BC149:BC157" si="515">SQRT((EXP(0.0000028263*AW149*1000)*V149)^2+((U149-1)*0.0000028263*EXP(0.0000028263*AW149*1000)*AY149*1000)^2)*1000</f>
        <v>22.192307772102385</v>
      </c>
      <c r="BD149" s="148">
        <f t="shared" ref="BD149:BD157" si="516">AW149*1000-58</f>
        <v>715829.1</v>
      </c>
      <c r="BE149" s="160">
        <f t="shared" ref="BE149:BE157" si="517">AY149/2*1000</f>
        <v>154485.8075536809</v>
      </c>
      <c r="BF149" s="161">
        <f t="shared" ref="BF149:BF157" si="518">AY149/AW149*100</f>
        <v>43.159265631041791</v>
      </c>
      <c r="BG149" s="162"/>
      <c r="BH149" s="162"/>
      <c r="BI149" s="162"/>
      <c r="BJ149" s="162"/>
      <c r="BK149" s="162"/>
      <c r="BL149" s="162"/>
      <c r="BM149" s="166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2"/>
      <c r="DC149" s="162"/>
      <c r="DD149" s="162"/>
      <c r="DE149" s="162"/>
    </row>
    <row r="150" spans="1:109" ht="15" customHeight="1" x14ac:dyDescent="0.2">
      <c r="A150" s="9">
        <f>Input!A150</f>
        <v>10709</v>
      </c>
      <c r="B150" s="9" t="str">
        <f>Input!B150</f>
        <v>M1-17mm</v>
      </c>
      <c r="C150" s="9">
        <f>Input!O150</f>
        <v>0.18348085964839905</v>
      </c>
      <c r="D150" s="9">
        <f>C150*Input!P150/100</f>
        <v>4.2921413022168687E-4</v>
      </c>
      <c r="E150" s="11">
        <f>Input!M150</f>
        <v>0.24068922637836365</v>
      </c>
      <c r="F150" s="12">
        <f>E150*Input!N150/100</f>
        <v>1.1203776893732881E-5</v>
      </c>
      <c r="G150" s="13">
        <f t="shared" si="493"/>
        <v>33.186230533048779</v>
      </c>
      <c r="H150" s="12">
        <f>G150*Input!L150/100</f>
        <v>1.7938173262724226E-3</v>
      </c>
      <c r="I150" s="9">
        <v>0.3</v>
      </c>
      <c r="J150" s="21">
        <f>(((C150*$G$4*0.000000001*Input!G150*(234/233))-(I150*0.000000000000001))/Input!F150)*1000000000000</f>
        <v>24.119718749041564</v>
      </c>
      <c r="K150" s="9">
        <f>J150*Input!P150/100</f>
        <v>5.6422910400027212E-2</v>
      </c>
      <c r="L150" s="14">
        <f t="shared" si="494"/>
        <v>0.33355817789024439</v>
      </c>
      <c r="M150" s="22">
        <f>L150*Input!P150/100</f>
        <v>7.802878375207195E-4</v>
      </c>
      <c r="N150" s="9">
        <v>5.0000000000000001E-3</v>
      </c>
      <c r="O150" s="21">
        <f>(((G150*$D$4*0.000000001*Input!G150*(238/236))-(N150*0.000000001))/Input!F150)*1000000</f>
        <v>0.43946469794748461</v>
      </c>
      <c r="P150" s="9">
        <f>O150*Input!N150/100</f>
        <v>2.0456521891575337E-5</v>
      </c>
      <c r="Q150" s="23">
        <f t="shared" si="495"/>
        <v>0.3278842507015518</v>
      </c>
      <c r="R150" s="24">
        <f>Q150*Input!N150/100</f>
        <v>1.5262594205418048E-5</v>
      </c>
      <c r="S150" s="65">
        <f>Input!S150*$G$6/0.000000000155125</f>
        <v>1.0149784688550523</v>
      </c>
      <c r="T150" s="9">
        <f>S150*Input!T150/100</f>
        <v>1.8919973257000289E-3</v>
      </c>
      <c r="U150" s="9">
        <f>S150*1/((U149+U151)/2)</f>
        <v>1.0159078401771793</v>
      </c>
      <c r="V150" s="9">
        <f>U150*Input!T150/100</f>
        <v>1.8937297447709771E-3</v>
      </c>
      <c r="W150" s="3">
        <v>3.0000000000000001E-3</v>
      </c>
      <c r="X150" s="21">
        <f>((($L$4*0.000000001*Input!G150/Input!W150*(232/229))-(W150*0.000000001))/Input!F150)*1000000000</f>
        <v>1.4645286880317592E-2</v>
      </c>
      <c r="Y150" s="21">
        <f>X150*Input!X150/100</f>
        <v>5.7632913828379856E-5</v>
      </c>
      <c r="Z150" s="21">
        <f t="shared" si="496"/>
        <v>3.5759600115299907E-6</v>
      </c>
      <c r="AA150" s="21">
        <f>Z150*Input!X150/100</f>
        <v>1.4072308510065249E-8</v>
      </c>
      <c r="AB150" s="14">
        <v>0.05</v>
      </c>
      <c r="AC150" s="14">
        <v>0.9</v>
      </c>
      <c r="AD150" s="21">
        <f>(((Input!G150*$L$4*0.000000001*Input!U150*(230/229))-((AB150*0.000000000000001)+(Input!G150*AC150*0.000000000000001)))/Input!F150)*1000000000000</f>
        <v>0.53347271701803545</v>
      </c>
      <c r="AE150" s="21">
        <f>AD150*Input!V150/100</f>
        <v>3.0080423120156497E-3</v>
      </c>
      <c r="AF150" s="191">
        <f t="shared" si="497"/>
        <v>2.432023359904454E-2</v>
      </c>
      <c r="AG150" s="21">
        <f>AF150*Input!V150/100</f>
        <v>1.3713220820917328E-4</v>
      </c>
      <c r="AH150" s="9">
        <f t="shared" si="498"/>
        <v>6801.0362310061228</v>
      </c>
      <c r="AI150" s="3">
        <f t="shared" si="499"/>
        <v>46.764279778558951</v>
      </c>
      <c r="AJ150" s="22">
        <f t="shared" si="500"/>
        <v>15.907840177179278</v>
      </c>
      <c r="AK150" s="3">
        <f t="shared" si="501"/>
        <v>1.8937297447709771</v>
      </c>
      <c r="AL150" s="3">
        <f t="shared" si="502"/>
        <v>7.4173228958110002E-2</v>
      </c>
      <c r="AM150" s="3">
        <f t="shared" si="503"/>
        <v>4.182478441211443E-4</v>
      </c>
      <c r="AN150" s="9">
        <f>AL150*1/((AN149+AN151)/2)</f>
        <v>7.4512219856067333E-2</v>
      </c>
      <c r="AO150" s="21">
        <f t="shared" si="504"/>
        <v>4.2015934526837647E-4</v>
      </c>
      <c r="AP150" s="58">
        <f t="shared" si="505"/>
        <v>8.3164999999999996</v>
      </c>
      <c r="AQ150" s="58">
        <f t="shared" si="506"/>
        <v>5.21E-2</v>
      </c>
      <c r="AR150" s="58">
        <f t="shared" si="507"/>
        <v>0.62646546022966398</v>
      </c>
      <c r="AS150" s="67">
        <f t="shared" si="508"/>
        <v>1.090616583101735E-5</v>
      </c>
      <c r="AT150" s="67">
        <f t="shared" si="509"/>
        <v>4.2921527711380426E-8</v>
      </c>
      <c r="AU150" s="58">
        <v>0.75</v>
      </c>
      <c r="AV150" s="58">
        <f t="shared" si="510"/>
        <v>0.375</v>
      </c>
      <c r="AW150" s="58">
        <f t="shared" si="511"/>
        <v>8.3155999999999999</v>
      </c>
      <c r="AX150" s="57">
        <f t="shared" si="512"/>
        <v>5.2702716300000001E-2</v>
      </c>
      <c r="AY150" s="47">
        <f t="shared" si="513"/>
        <v>5.1365881200536673E-2</v>
      </c>
      <c r="AZ150" s="9" t="str">
        <f>Input!B150</f>
        <v>M1-17mm</v>
      </c>
      <c r="BA150" s="48">
        <f>Input!E150</f>
        <v>17</v>
      </c>
      <c r="BB150" s="58">
        <f t="shared" si="514"/>
        <v>16.286140350669577</v>
      </c>
      <c r="BC150" s="22">
        <f t="shared" si="515"/>
        <v>1.9387654766453122</v>
      </c>
      <c r="BD150" s="9">
        <f t="shared" si="516"/>
        <v>8257.6</v>
      </c>
      <c r="BE150" s="49">
        <f t="shared" si="517"/>
        <v>25.682940600268335</v>
      </c>
      <c r="BF150" s="89">
        <f t="shared" si="518"/>
        <v>0.61770505075444548</v>
      </c>
      <c r="BG150" s="85"/>
      <c r="BH150" s="85"/>
      <c r="BI150" s="85"/>
      <c r="BJ150" s="85"/>
      <c r="BK150" s="85"/>
      <c r="BL150" s="85"/>
      <c r="BM150" s="90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</row>
    <row r="151" spans="1:109" s="165" customFormat="1" ht="15" customHeight="1" x14ac:dyDescent="0.2">
      <c r="A151" s="148">
        <f>Input!A151</f>
        <v>10368</v>
      </c>
      <c r="B151" s="148" t="str">
        <f>Input!B151</f>
        <v>Hu1-13</v>
      </c>
      <c r="C151" s="148">
        <f>Input!O151</f>
        <v>2.3095507867316565</v>
      </c>
      <c r="D151" s="148">
        <f>C151*Input!P151/100</f>
        <v>2.5222111608388786E-2</v>
      </c>
      <c r="E151" s="149">
        <f>Input!M151</f>
        <v>3.013626638999201</v>
      </c>
      <c r="F151" s="150">
        <f>E151*Input!N151/100</f>
        <v>5.1896597708472869E-4</v>
      </c>
      <c r="G151" s="151">
        <f t="shared" si="493"/>
        <v>415.51884098520981</v>
      </c>
      <c r="H151" s="150">
        <f>G151*Input!L151/100</f>
        <v>2.7145683429901507E-2</v>
      </c>
      <c r="I151" s="148">
        <v>0</v>
      </c>
      <c r="J151" s="152">
        <f>(((C151*$G$4*0.000000001*Input!G151*(234/233))-(I151*0.000000000000001))/Input!F151)*1000000000000</f>
        <v>756.55995940426453</v>
      </c>
      <c r="K151" s="148">
        <f>J151*Input!P151/100</f>
        <v>8.2622299731006361</v>
      </c>
      <c r="L151" s="153">
        <f t="shared" si="494"/>
        <v>10.462674301856506</v>
      </c>
      <c r="M151" s="154">
        <f>L151*Input!P151/100</f>
        <v>0.11426063478651147</v>
      </c>
      <c r="N151" s="148">
        <v>0</v>
      </c>
      <c r="O151" s="152">
        <f>(((G151*$D$4*0.000000001*Input!G151*(238/236))-(N151*0.000000001))/Input!F151)*1000000</f>
        <v>13.711457189464149</v>
      </c>
      <c r="P151" s="148">
        <f>O151*Input!N151/100</f>
        <v>2.3612015123242926E-3</v>
      </c>
      <c r="Q151" s="155">
        <f t="shared" si="495"/>
        <v>10.230106963292638</v>
      </c>
      <c r="R151" s="156">
        <f>Q151*Input!N151/100</f>
        <v>1.7616905117514979E-3</v>
      </c>
      <c r="S151" s="154">
        <f>Input!S151*$G$6/0.000000000155125</f>
        <v>1.0006906953520385</v>
      </c>
      <c r="T151" s="148">
        <f>S151*Input!T151/100</f>
        <v>1.9518081757812908E-3</v>
      </c>
      <c r="U151" s="154">
        <f>S151</f>
        <v>1.0006906953520385</v>
      </c>
      <c r="V151" s="148">
        <f>U151*Input!T151/100</f>
        <v>1.9518081757812908E-3</v>
      </c>
      <c r="W151" s="157">
        <v>0</v>
      </c>
      <c r="X151" s="152">
        <f>((($L$4*0.000000001*Input!G151/Input!W151*(232/229))-(W151*0.000000001))/Input!F151)*1000000000</f>
        <v>0.90695429560062324</v>
      </c>
      <c r="Y151" s="152">
        <f>X151*Input!X151/100</f>
        <v>6.447097818841405E-3</v>
      </c>
      <c r="Z151" s="152">
        <f t="shared" si="496"/>
        <v>2.2145228836124021E-4</v>
      </c>
      <c r="AA151" s="152">
        <f>Z151*Input!X151/100</f>
        <v>1.5741968169693604E-6</v>
      </c>
      <c r="AB151" s="153">
        <v>0</v>
      </c>
      <c r="AC151" s="153">
        <v>0.9</v>
      </c>
      <c r="AD151" s="152">
        <f>(((Input!G151*$L$4*0.000000001*Input!U151*(230/229))-((AB151*0.000000000000001)+(Input!G151*AC151*0.000000000000001)))/Input!F151)*1000000000000</f>
        <v>223.4873868529838</v>
      </c>
      <c r="AE151" s="152">
        <f>AD151*Input!V151/100</f>
        <v>0.66064043553760354</v>
      </c>
      <c r="AF151" s="152">
        <f t="shared" si="497"/>
        <v>10.188460030507706</v>
      </c>
      <c r="AG151" s="152">
        <f>AF151*Input!V151/100</f>
        <v>3.0117622147686821E-2</v>
      </c>
      <c r="AH151" s="148">
        <f t="shared" si="498"/>
        <v>46007.472335927989</v>
      </c>
      <c r="AI151" s="157">
        <f t="shared" si="499"/>
        <v>354.19546728406061</v>
      </c>
      <c r="AJ151" s="154">
        <f t="shared" si="500"/>
        <v>0.69069535203847288</v>
      </c>
      <c r="AK151" s="157">
        <f t="shared" si="501"/>
        <v>1.9518081757812908</v>
      </c>
      <c r="AL151" s="157">
        <f t="shared" si="502"/>
        <v>0.99592898364265703</v>
      </c>
      <c r="AM151" s="157">
        <f t="shared" si="503"/>
        <v>2.9490096432455959E-3</v>
      </c>
      <c r="AN151" s="148">
        <f>AF151/Q151</f>
        <v>0.99592898364265703</v>
      </c>
      <c r="AO151" s="152">
        <f t="shared" si="504"/>
        <v>2.9490096432455959E-3</v>
      </c>
      <c r="AP151" s="148">
        <f t="shared" si="505"/>
        <v>577.60230000000001</v>
      </c>
      <c r="AQ151" s="148" t="e">
        <f t="shared" si="506"/>
        <v>#VALUE!</v>
      </c>
      <c r="AR151" s="148" t="e">
        <f t="shared" si="507"/>
        <v>#VALUE!</v>
      </c>
      <c r="AS151" s="156">
        <f t="shared" si="508"/>
        <v>2.1647113676899828E-5</v>
      </c>
      <c r="AT151" s="156">
        <f t="shared" si="509"/>
        <v>1.5392396956549036E-7</v>
      </c>
      <c r="AU151" s="148">
        <v>0.75</v>
      </c>
      <c r="AV151" s="148">
        <f t="shared" si="510"/>
        <v>0.375</v>
      </c>
      <c r="AW151" s="148">
        <f t="shared" si="511"/>
        <v>577.60059999999999</v>
      </c>
      <c r="AX151" s="158">
        <f t="shared" si="512"/>
        <v>183.56253638039999</v>
      </c>
      <c r="AY151" s="158">
        <f t="shared" si="513"/>
        <v>86.986431290791813</v>
      </c>
      <c r="AZ151" s="148" t="str">
        <f>Input!B151</f>
        <v>Hu1-13</v>
      </c>
      <c r="BA151" s="159">
        <f>Input!E151</f>
        <v>0</v>
      </c>
      <c r="BB151" s="148">
        <f t="shared" si="514"/>
        <v>3.5339497102068931</v>
      </c>
      <c r="BC151" s="154">
        <f t="shared" si="515"/>
        <v>10.024168592964349</v>
      </c>
      <c r="BD151" s="148">
        <f t="shared" si="516"/>
        <v>577542.6</v>
      </c>
      <c r="BE151" s="160">
        <f t="shared" si="517"/>
        <v>43493.215645395903</v>
      </c>
      <c r="BF151" s="161">
        <f t="shared" si="518"/>
        <v>15.059962072544907</v>
      </c>
      <c r="BG151" s="162"/>
      <c r="BH151" s="162"/>
      <c r="BI151" s="162"/>
      <c r="BJ151" s="162"/>
      <c r="BK151" s="162"/>
      <c r="BL151" s="162"/>
      <c r="BM151" s="166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2"/>
      <c r="DC151" s="162"/>
      <c r="DD151" s="162"/>
      <c r="DE151" s="162"/>
    </row>
    <row r="152" spans="1:109" ht="15" customHeight="1" x14ac:dyDescent="0.2">
      <c r="A152" s="9">
        <f>Input!A152</f>
        <v>10710</v>
      </c>
      <c r="B152" s="9" t="str">
        <f>Input!B152</f>
        <v>M1-8,5mm</v>
      </c>
      <c r="C152" s="9">
        <f>Input!O152</f>
        <v>0.42422129556288696</v>
      </c>
      <c r="D152" s="9">
        <f>C152*Input!P152/100</f>
        <v>9.2539610945946221E-4</v>
      </c>
      <c r="E152" s="11">
        <f>Input!M152</f>
        <v>0.55626041769211532</v>
      </c>
      <c r="F152" s="12">
        <f>E152*Input!N152/100</f>
        <v>3.2004464852577438E-5</v>
      </c>
      <c r="G152" s="13">
        <f t="shared" si="493"/>
        <v>76.697186391388854</v>
      </c>
      <c r="H152" s="12">
        <f>G152*Input!L152/100</f>
        <v>5.1625066228779826E-3</v>
      </c>
      <c r="I152" s="9">
        <v>0.3</v>
      </c>
      <c r="J152" s="21">
        <f>(((C152*$G$4*0.000000001*Input!G152*(234/233))-(I152*0.000000000000001))/Input!F152)*1000000000000</f>
        <v>25.73441269119121</v>
      </c>
      <c r="K152" s="9">
        <f>J152*Input!P152/100</f>
        <v>5.6137034214781112E-2</v>
      </c>
      <c r="L152" s="14">
        <f t="shared" si="494"/>
        <v>0.35588822140351101</v>
      </c>
      <c r="M152" s="22">
        <f>L152*Input!P152/100</f>
        <v>7.763343776796219E-4</v>
      </c>
      <c r="N152" s="9">
        <v>5.0000000000000001E-3</v>
      </c>
      <c r="O152" s="21">
        <f>(((G152*$D$4*0.000000001*Input!G152*(238/236))-(N152*0.000000001))/Input!F152)*1000000</f>
        <v>0.468689045042543</v>
      </c>
      <c r="P152" s="9">
        <f>O152*Input!N152/100</f>
        <v>2.696604250772807E-5</v>
      </c>
      <c r="Q152" s="23">
        <f t="shared" si="495"/>
        <v>0.34968851210015534</v>
      </c>
      <c r="R152" s="24">
        <f>Q152*Input!N152/100</f>
        <v>2.0119342198196745E-5</v>
      </c>
      <c r="S152" s="65">
        <f>Input!S152*$G$6/0.000000000155125</f>
        <v>1.013978734649535</v>
      </c>
      <c r="T152" s="9">
        <f>S152*Input!T152/100</f>
        <v>2.1355002550801729E-3</v>
      </c>
      <c r="U152" s="9">
        <f>S152*1/((U151+U153)/2)</f>
        <v>1.0139646310025769</v>
      </c>
      <c r="V152" s="9">
        <f>U152*Input!T152/100</f>
        <v>2.1354705519506622E-3</v>
      </c>
      <c r="W152" s="3">
        <v>3.0000000000000001E-3</v>
      </c>
      <c r="X152" s="21">
        <f>((($L$4*0.000000001*Input!G152/Input!W152*(232/229))-(W152*0.000000001))/Input!F152)*1000000000</f>
        <v>1.2649165322273236E-2</v>
      </c>
      <c r="Y152" s="21">
        <f>X152*Input!X152/100</f>
        <v>4.9584219367993807E-5</v>
      </c>
      <c r="Z152" s="21">
        <f t="shared" si="496"/>
        <v>3.0885642419522244E-6</v>
      </c>
      <c r="AA152" s="21">
        <f>Z152*Input!X152/100</f>
        <v>1.2107047619611505E-8</v>
      </c>
      <c r="AB152" s="14">
        <v>0.05</v>
      </c>
      <c r="AC152" s="14">
        <v>0.9</v>
      </c>
      <c r="AD152" s="21">
        <f>(((Input!G152*$L$4*0.000000001*Input!U152*(230/229))-((AB152*0.000000000000001)+(Input!G152*AC152*0.000000000000001)))/Input!F152)*1000000000000</f>
        <v>0.5639118915756417</v>
      </c>
      <c r="AE152" s="21">
        <f>AD152*Input!V152/100</f>
        <v>3.4550503403748718E-3</v>
      </c>
      <c r="AF152" s="191">
        <f t="shared" si="497"/>
        <v>2.5707910629542148E-2</v>
      </c>
      <c r="AG152" s="21">
        <f>AF152*Input!V152/100</f>
        <v>1.5751064430073649E-4</v>
      </c>
      <c r="AH152" s="9">
        <f t="shared" si="498"/>
        <v>8323.5797009981088</v>
      </c>
      <c r="AI152" s="3">
        <f t="shared" si="499"/>
        <v>60.542466516012695</v>
      </c>
      <c r="AJ152" s="22">
        <f t="shared" si="500"/>
        <v>13.964631002576944</v>
      </c>
      <c r="AK152" s="3">
        <f t="shared" si="501"/>
        <v>2.1354705519506623</v>
      </c>
      <c r="AL152" s="3">
        <f t="shared" si="502"/>
        <v>7.3516600460066209E-2</v>
      </c>
      <c r="AM152" s="3">
        <f t="shared" si="503"/>
        <v>4.5045114002025167E-4</v>
      </c>
      <c r="AN152" s="9">
        <f>AL152*1/((AN151+AN153)/2)</f>
        <v>7.3833542885159448E-2</v>
      </c>
      <c r="AO152" s="21">
        <f t="shared" si="504"/>
        <v>4.5239311062023318E-4</v>
      </c>
      <c r="AP152" s="58">
        <f t="shared" si="505"/>
        <v>8.2544000000000004</v>
      </c>
      <c r="AQ152" s="58">
        <f t="shared" si="506"/>
        <v>5.6099999999999997E-2</v>
      </c>
      <c r="AR152" s="58">
        <f t="shared" si="507"/>
        <v>0.67963752665245203</v>
      </c>
      <c r="AS152" s="67">
        <f t="shared" si="508"/>
        <v>8.8323297308309039E-6</v>
      </c>
      <c r="AT152" s="67">
        <f t="shared" si="509"/>
        <v>3.4626106455557456E-8</v>
      </c>
      <c r="AU152" s="58">
        <v>0.75</v>
      </c>
      <c r="AV152" s="58">
        <f t="shared" si="510"/>
        <v>0.375</v>
      </c>
      <c r="AW152" s="58">
        <f t="shared" si="511"/>
        <v>8.2537000000000003</v>
      </c>
      <c r="AX152" s="57">
        <f t="shared" si="512"/>
        <v>5.73725442E-2</v>
      </c>
      <c r="AY152" s="47">
        <f t="shared" si="513"/>
        <v>5.5613079650230317E-2</v>
      </c>
      <c r="AZ152" s="9" t="str">
        <f>Input!B152</f>
        <v>M1-8,5mm</v>
      </c>
      <c r="BA152" s="48">
        <f>Input!E152</f>
        <v>8.5</v>
      </c>
      <c r="BB152" s="58">
        <f t="shared" si="514"/>
        <v>14.294219265122621</v>
      </c>
      <c r="BC152" s="22">
        <f t="shared" si="515"/>
        <v>2.18587232434969</v>
      </c>
      <c r="BD152" s="9">
        <f t="shared" si="516"/>
        <v>8195.7000000000007</v>
      </c>
      <c r="BE152" s="49">
        <f t="shared" si="517"/>
        <v>27.806539825115159</v>
      </c>
      <c r="BF152" s="89">
        <f t="shared" si="518"/>
        <v>0.67379574797036867</v>
      </c>
      <c r="BG152" s="85"/>
      <c r="BH152" s="85"/>
      <c r="BI152" s="85"/>
      <c r="BJ152" s="85"/>
      <c r="BK152" s="85"/>
      <c r="BL152" s="85"/>
      <c r="BM152" s="90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</row>
    <row r="153" spans="1:109" s="165" customFormat="1" ht="15" customHeight="1" x14ac:dyDescent="0.2">
      <c r="A153" s="148">
        <f>Input!A153</f>
        <v>10368</v>
      </c>
      <c r="B153" s="148" t="str">
        <f>Input!B153</f>
        <v>Hu1-13</v>
      </c>
      <c r="C153" s="148">
        <f>Input!O153</f>
        <v>2.3119298858577211</v>
      </c>
      <c r="D153" s="148">
        <f>C153*Input!P153/100</f>
        <v>2.0222790826527056E-2</v>
      </c>
      <c r="E153" s="149">
        <f>Input!M153</f>
        <v>3.0128922795882791</v>
      </c>
      <c r="F153" s="150">
        <f>E153*Input!N153/100</f>
        <v>4.2519389882123752E-4</v>
      </c>
      <c r="G153" s="151">
        <f t="shared" si="493"/>
        <v>415.41758750963191</v>
      </c>
      <c r="H153" s="150">
        <f>G153*Input!L153/100</f>
        <v>2.5233340253114876E-2</v>
      </c>
      <c r="I153" s="148">
        <v>0</v>
      </c>
      <c r="J153" s="152">
        <f>(((C153*$G$4*0.000000001*Input!G153*(234/233))-(I153*0.000000000000001))/Input!F153)*1000000000000</f>
        <v>757.33930192774346</v>
      </c>
      <c r="K153" s="148">
        <f>J153*Input!P153/100</f>
        <v>6.6245582884148551</v>
      </c>
      <c r="L153" s="153">
        <f t="shared" si="494"/>
        <v>10.473452042459074</v>
      </c>
      <c r="M153" s="154">
        <f>L153*Input!P153/100</f>
        <v>9.1612825796286726E-2</v>
      </c>
      <c r="N153" s="148">
        <v>0</v>
      </c>
      <c r="O153" s="152">
        <f>(((G153*$D$4*0.000000001*Input!G153*(238/236))-(N153*0.000000001))/Input!F153)*1000000</f>
        <v>13.708115986710553</v>
      </c>
      <c r="P153" s="148">
        <f>O153*Input!N153/100</f>
        <v>1.9345554839018981E-3</v>
      </c>
      <c r="Q153" s="155">
        <f t="shared" si="495"/>
        <v>10.227614094658543</v>
      </c>
      <c r="R153" s="156">
        <f>Q153*Input!N153/100</f>
        <v>1.4433702598690896E-3</v>
      </c>
      <c r="S153" s="154">
        <f>Input!S153*$G$6/0.000000000155125</f>
        <v>0.99933712346239933</v>
      </c>
      <c r="T153" s="148">
        <f>S153*Input!T153/100</f>
        <v>1.1287855469931027E-3</v>
      </c>
      <c r="U153" s="154">
        <f>S153</f>
        <v>0.99933712346239933</v>
      </c>
      <c r="V153" s="148">
        <f>U153*Input!T153/100</f>
        <v>1.1287855469931027E-3</v>
      </c>
      <c r="W153" s="157">
        <v>0</v>
      </c>
      <c r="X153" s="152">
        <f>((($L$4*0.000000001*Input!G153/Input!W153*(232/229))-(W153*0.000000001))/Input!F153)*1000000000</f>
        <v>0.90297515323354316</v>
      </c>
      <c r="Y153" s="152">
        <f>X153*Input!X153/100</f>
        <v>3.2403523181912908E-3</v>
      </c>
      <c r="Z153" s="152">
        <f t="shared" si="496"/>
        <v>2.2048069565014174E-4</v>
      </c>
      <c r="AA153" s="152">
        <f>Z153*Input!X153/100</f>
        <v>7.9120132011161286E-7</v>
      </c>
      <c r="AB153" s="153">
        <v>0</v>
      </c>
      <c r="AC153" s="153">
        <v>0.9</v>
      </c>
      <c r="AD153" s="152">
        <f>(((Input!G153*$L$4*0.000000001*Input!U153*(230/229))-((AB153*0.000000000000001)+(Input!G153*AC153*0.000000000000001)))/Input!F153)*1000000000000</f>
        <v>223.33347690914417</v>
      </c>
      <c r="AE153" s="152">
        <f>AD153*Input!V153/100</f>
        <v>0.41938673618131617</v>
      </c>
      <c r="AF153" s="152">
        <f t="shared" si="497"/>
        <v>10.181443503386472</v>
      </c>
      <c r="AG153" s="152">
        <f>AF153*Input!V153/100</f>
        <v>1.9119222158695045E-2</v>
      </c>
      <c r="AH153" s="148">
        <f t="shared" si="498"/>
        <v>46178.389783123523</v>
      </c>
      <c r="AI153" s="157">
        <f t="shared" si="499"/>
        <v>187.03022509147874</v>
      </c>
      <c r="AJ153" s="154">
        <f t="shared" si="500"/>
        <v>-0.66287653760066512</v>
      </c>
      <c r="AK153" s="157">
        <f t="shared" si="501"/>
        <v>1.1287855469931027</v>
      </c>
      <c r="AL153" s="157">
        <f t="shared" si="502"/>
        <v>0.99548569286592614</v>
      </c>
      <c r="AM153" s="157">
        <f t="shared" si="503"/>
        <v>1.8746442185107015E-3</v>
      </c>
      <c r="AN153" s="148">
        <f>AF153/Q153</f>
        <v>0.99548569286592614</v>
      </c>
      <c r="AO153" s="152">
        <f t="shared" si="504"/>
        <v>1.8746442185107015E-3</v>
      </c>
      <c r="AP153" s="148">
        <f t="shared" si="505"/>
        <v>615.19460000000004</v>
      </c>
      <c r="AQ153" s="148" t="e">
        <f t="shared" si="506"/>
        <v>#VALUE!</v>
      </c>
      <c r="AR153" s="148" t="e">
        <f t="shared" si="507"/>
        <v>#VALUE!</v>
      </c>
      <c r="AS153" s="156">
        <f t="shared" si="508"/>
        <v>2.1557392917795912E-5</v>
      </c>
      <c r="AT153" s="156">
        <f t="shared" si="509"/>
        <v>7.7419123043206207E-8</v>
      </c>
      <c r="AU153" s="148">
        <v>0.75</v>
      </c>
      <c r="AV153" s="148">
        <f t="shared" si="510"/>
        <v>0.375</v>
      </c>
      <c r="AW153" s="148">
        <f t="shared" si="511"/>
        <v>615.19290000000001</v>
      </c>
      <c r="AX153" s="158">
        <f t="shared" si="512"/>
        <v>178.22464828080001</v>
      </c>
      <c r="AY153" s="158">
        <f t="shared" si="513"/>
        <v>75.553532760156969</v>
      </c>
      <c r="AZ153" s="148" t="str">
        <f>Input!B153</f>
        <v>Hu1-13</v>
      </c>
      <c r="BA153" s="159">
        <f>Input!E153</f>
        <v>0</v>
      </c>
      <c r="BB153" s="148">
        <f t="shared" si="514"/>
        <v>-3.7718031239570227</v>
      </c>
      <c r="BC153" s="154">
        <f t="shared" si="515"/>
        <v>6.4731528568268759</v>
      </c>
      <c r="BD153" s="148">
        <f t="shared" si="516"/>
        <v>615134.9</v>
      </c>
      <c r="BE153" s="160">
        <f t="shared" si="517"/>
        <v>37776.766380078487</v>
      </c>
      <c r="BF153" s="161">
        <f t="shared" si="518"/>
        <v>12.28127515128295</v>
      </c>
      <c r="BG153" s="162"/>
      <c r="BH153" s="162"/>
      <c r="BI153" s="162"/>
      <c r="BJ153" s="162"/>
      <c r="BK153" s="162"/>
      <c r="BL153" s="162"/>
      <c r="BM153" s="166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2"/>
      <c r="DC153" s="162"/>
      <c r="DD153" s="162"/>
      <c r="DE153" s="162"/>
    </row>
    <row r="154" spans="1:109" ht="15" customHeight="1" x14ac:dyDescent="0.2">
      <c r="A154" s="9">
        <f>Input!A154</f>
        <v>10706</v>
      </c>
      <c r="B154" s="9" t="str">
        <f>Input!B154</f>
        <v>B1-420mm</v>
      </c>
      <c r="C154" s="9">
        <f>Input!O154</f>
        <v>0.78706283480011208</v>
      </c>
      <c r="D154" s="9">
        <f>C154*Input!P154/100</f>
        <v>9.1892026767593821E-4</v>
      </c>
      <c r="E154" s="11">
        <f>Input!M154</f>
        <v>0.69721979433905446</v>
      </c>
      <c r="F154" s="12">
        <f>E154*Input!N154/100</f>
        <v>2.5969940999243504E-5</v>
      </c>
      <c r="G154" s="13">
        <f t="shared" si="493"/>
        <v>96.132665243468821</v>
      </c>
      <c r="H154" s="12">
        <f>G154*Input!L154/100</f>
        <v>3.6294893463511774E-3</v>
      </c>
      <c r="I154" s="9">
        <v>0.3</v>
      </c>
      <c r="J154" s="21">
        <f>(((C154*$G$4*0.000000001*Input!G154*(234/233))-(I154*0.000000000000001))/Input!F154)*1000000000000</f>
        <v>32.736595619960767</v>
      </c>
      <c r="K154" s="9">
        <f>J154*Input!P154/100</f>
        <v>3.8220990599223514E-2</v>
      </c>
      <c r="L154" s="14">
        <f t="shared" si="494"/>
        <v>0.45272332148391126</v>
      </c>
      <c r="M154" s="22">
        <f>L154*Input!P154/100</f>
        <v>5.2856851748919135E-4</v>
      </c>
      <c r="N154" s="9">
        <v>5.0000000000000001E-3</v>
      </c>
      <c r="O154" s="21">
        <f>(((G154*$D$4*0.000000001*Input!G154*(238/236))-(N154*0.000000001))/Input!F154)*1000000</f>
        <v>0.40277679241030589</v>
      </c>
      <c r="P154" s="9">
        <f>O154*Input!N154/100</f>
        <v>1.5002571096932318E-5</v>
      </c>
      <c r="Q154" s="23">
        <f t="shared" si="495"/>
        <v>0.30051143447069123</v>
      </c>
      <c r="R154" s="24">
        <f>Q154*Input!N154/100</f>
        <v>1.1193405990717911E-5</v>
      </c>
      <c r="S154" s="65">
        <f>Input!S154*$G$6/0.000000000155125</f>
        <v>1.5004225187939655</v>
      </c>
      <c r="T154" s="9">
        <f>S154*Input!T154/100</f>
        <v>8.5731616849863389E-4</v>
      </c>
      <c r="U154" s="9">
        <f>S154*1/((U153+U155)/2)</f>
        <v>1.5006162428005458</v>
      </c>
      <c r="V154" s="9">
        <f>U154*Input!T154/100</f>
        <v>8.574268591347629E-4</v>
      </c>
      <c r="W154" s="3">
        <v>3.0000000000000001E-3</v>
      </c>
      <c r="X154" s="21">
        <f>((($L$4*0.000000001*Input!G154/Input!W154*(232/229))-(W154*0.000000001))/Input!F154)*1000000000</f>
        <v>0.11157928287630109</v>
      </c>
      <c r="Y154" s="21">
        <f>X154*Input!X154/100</f>
        <v>1.816360667346185E-4</v>
      </c>
      <c r="Z154" s="21">
        <f t="shared" si="496"/>
        <v>2.7244468267609186E-5</v>
      </c>
      <c r="AA154" s="21">
        <f>Z154*Input!X154/100</f>
        <v>4.4350330355597874E-8</v>
      </c>
      <c r="AB154" s="14">
        <v>0.05</v>
      </c>
      <c r="AC154" s="14">
        <v>0.9</v>
      </c>
      <c r="AD154" s="21">
        <f>(((Input!G154*$L$4*0.000000001*Input!U154*(230/229))-((AB154*0.000000000000001)+(Input!G154*AC154*0.000000000000001)))/Input!F154)*1000000000000</f>
        <v>2.2016636202809976</v>
      </c>
      <c r="AE154" s="21">
        <f>AD154*Input!V154/100</f>
        <v>4.3128197896644179E-3</v>
      </c>
      <c r="AF154" s="191">
        <f t="shared" si="497"/>
        <v>0.10037059411595313</v>
      </c>
      <c r="AG154" s="21">
        <f>AF154*Input!V154/100</f>
        <v>1.9661508716232017E-4</v>
      </c>
      <c r="AH154" s="9">
        <f t="shared" si="498"/>
        <v>3684.0724190342607</v>
      </c>
      <c r="AI154" s="3">
        <f t="shared" si="499"/>
        <v>9.3833269535150219</v>
      </c>
      <c r="AJ154" s="22">
        <f t="shared" si="500"/>
        <v>500.61624280054582</v>
      </c>
      <c r="AK154" s="3">
        <f t="shared" si="501"/>
        <v>0.85742685913476291</v>
      </c>
      <c r="AL154" s="3">
        <f t="shared" si="502"/>
        <v>0.33399925128553548</v>
      </c>
      <c r="AM154" s="3">
        <f t="shared" si="503"/>
        <v>6.5438650775402119E-4</v>
      </c>
      <c r="AN154" s="9">
        <f>AL154*1/((AN153+AN155)/2)</f>
        <v>0.33523019824940131</v>
      </c>
      <c r="AO154" s="21">
        <f t="shared" si="504"/>
        <v>6.5679823497141526E-4</v>
      </c>
      <c r="AP154" s="58">
        <f t="shared" si="505"/>
        <v>27.217199999999998</v>
      </c>
      <c r="AQ154" s="58">
        <f t="shared" si="506"/>
        <v>6.7100000000000007E-2</v>
      </c>
      <c r="AR154" s="58">
        <f t="shared" si="507"/>
        <v>0.24653527916170662</v>
      </c>
      <c r="AS154" s="67">
        <f t="shared" si="508"/>
        <v>9.0660338151846032E-5</v>
      </c>
      <c r="AT154" s="67">
        <f t="shared" si="509"/>
        <v>1.4762146710776932E-7</v>
      </c>
      <c r="AU154" s="58">
        <v>0.75</v>
      </c>
      <c r="AV154" s="58">
        <f t="shared" si="510"/>
        <v>0.375</v>
      </c>
      <c r="AW154" s="58">
        <f t="shared" si="511"/>
        <v>27.212399999999999</v>
      </c>
      <c r="AX154" s="57">
        <f t="shared" si="512"/>
        <v>6.0510260099999998E-2</v>
      </c>
      <c r="AY154" s="47">
        <f t="shared" si="513"/>
        <v>6.2385885401350746E-2</v>
      </c>
      <c r="AZ154" s="9" t="str">
        <f>Input!B154</f>
        <v>B1-420mm</v>
      </c>
      <c r="BA154" s="48">
        <f>Input!E154</f>
        <v>420</v>
      </c>
      <c r="BB154" s="58">
        <f t="shared" si="514"/>
        <v>540.63816630923475</v>
      </c>
      <c r="BC154" s="22">
        <f t="shared" si="515"/>
        <v>0.93086793602734974</v>
      </c>
      <c r="BD154" s="9">
        <f t="shared" si="516"/>
        <v>27154.399999999998</v>
      </c>
      <c r="BE154" s="49">
        <f t="shared" si="517"/>
        <v>31.192942700675374</v>
      </c>
      <c r="BF154" s="89">
        <f t="shared" si="518"/>
        <v>0.22925535932644953</v>
      </c>
      <c r="BG154" s="85"/>
      <c r="BH154" s="85"/>
      <c r="BI154" s="85"/>
      <c r="BJ154" s="85"/>
      <c r="BK154" s="85"/>
      <c r="BL154" s="85"/>
      <c r="BM154" s="90"/>
      <c r="BN154" s="85"/>
      <c r="BO154" s="85"/>
      <c r="BP154" s="85"/>
      <c r="BQ154" s="85"/>
      <c r="BR154" s="85"/>
      <c r="BS154" s="85"/>
      <c r="BT154" s="85"/>
      <c r="BU154" s="85"/>
      <c r="BV154" s="85"/>
      <c r="BW154" s="85"/>
      <c r="BX154" s="85"/>
      <c r="BY154" s="85"/>
      <c r="BZ154" s="85"/>
      <c r="CA154" s="85"/>
      <c r="CB154" s="85"/>
      <c r="CC154" s="85"/>
      <c r="CD154" s="85"/>
      <c r="CE154" s="85"/>
      <c r="CF154" s="85"/>
      <c r="CG154" s="85"/>
      <c r="CH154" s="85"/>
      <c r="CI154" s="85"/>
      <c r="CJ154" s="85"/>
      <c r="CK154" s="85"/>
      <c r="CL154" s="85"/>
      <c r="CM154" s="85"/>
      <c r="CN154" s="85"/>
      <c r="CO154" s="85"/>
      <c r="CP154" s="85"/>
      <c r="CQ154" s="85"/>
      <c r="CR154" s="85"/>
      <c r="CS154" s="85"/>
      <c r="CT154" s="85"/>
      <c r="CU154" s="85"/>
      <c r="CV154" s="85"/>
      <c r="CW154" s="85"/>
      <c r="CX154" s="85"/>
      <c r="CY154" s="85"/>
      <c r="CZ154" s="85"/>
      <c r="DA154" s="85"/>
      <c r="DB154" s="85"/>
      <c r="DC154" s="85"/>
      <c r="DD154" s="85"/>
      <c r="DE154" s="85"/>
    </row>
    <row r="155" spans="1:109" s="165" customFormat="1" ht="15" customHeight="1" x14ac:dyDescent="0.2">
      <c r="A155" s="148">
        <f>Input!A155</f>
        <v>10368</v>
      </c>
      <c r="B155" s="148" t="str">
        <f>Input!B155</f>
        <v>Hu1-13</v>
      </c>
      <c r="C155" s="148">
        <f>Input!O155</f>
        <v>2.2879650300884773</v>
      </c>
      <c r="D155" s="148">
        <f>C155*Input!P155/100</f>
        <v>1.7631717624890169E-2</v>
      </c>
      <c r="E155" s="149">
        <f>Input!M155</f>
        <v>3.0126846292271878</v>
      </c>
      <c r="F155" s="150">
        <f>E155*Input!N155/100</f>
        <v>3.9224428214566581E-4</v>
      </c>
      <c r="G155" s="151">
        <f t="shared" si="493"/>
        <v>415.38895667784465</v>
      </c>
      <c r="H155" s="150">
        <f>G155*Input!L155/100</f>
        <v>3.1280522734954484E-2</v>
      </c>
      <c r="I155" s="148">
        <v>0</v>
      </c>
      <c r="J155" s="152">
        <f>(((C155*$G$4*0.000000001*Input!G155*(234/233))-(I155*0.000000000000001))/Input!F155)*1000000000000</f>
        <v>749.48892235953053</v>
      </c>
      <c r="K155" s="148">
        <f>J155*Input!P155/100</f>
        <v>5.7757775439056642</v>
      </c>
      <c r="L155" s="153">
        <f t="shared" si="494"/>
        <v>10.364886999401763</v>
      </c>
      <c r="M155" s="154">
        <f>L155*Input!P155/100</f>
        <v>7.9874805070897406E-2</v>
      </c>
      <c r="N155" s="148">
        <v>0</v>
      </c>
      <c r="O155" s="152">
        <f>(((G155*$D$4*0.000000001*Input!G155*(238/236))-(N155*0.000000001))/Input!F155)*1000000</f>
        <v>13.707171215052501</v>
      </c>
      <c r="P155" s="148">
        <f>O155*Input!N155/100</f>
        <v>1.7846406760720899E-3</v>
      </c>
      <c r="Q155" s="155">
        <f t="shared" si="495"/>
        <v>10.226909201299348</v>
      </c>
      <c r="R155" s="156">
        <f>Q155*Input!N155/100</f>
        <v>1.331518944703343E-3</v>
      </c>
      <c r="S155" s="154">
        <f>Input!S155*$G$6/0.000000000155125</f>
        <v>1.0004046839350484</v>
      </c>
      <c r="T155" s="148">
        <f>S155*Input!T155/100</f>
        <v>1.7398085077815028E-3</v>
      </c>
      <c r="U155" s="154">
        <f>S155</f>
        <v>1.0004046839350484</v>
      </c>
      <c r="V155" s="148">
        <f>U155*Input!T155/100</f>
        <v>1.7398085077815028E-3</v>
      </c>
      <c r="W155" s="157">
        <v>0</v>
      </c>
      <c r="X155" s="152">
        <f>((($L$4*0.000000001*Input!G155/Input!W155*(232/229))-(W155*0.000000001))/Input!F155)*1000000000</f>
        <v>0.90904315568593252</v>
      </c>
      <c r="Y155" s="152">
        <f>X155*Input!X155/100</f>
        <v>4.2841640451538607E-3</v>
      </c>
      <c r="Z155" s="152">
        <f t="shared" si="496"/>
        <v>2.2196232822565461E-4</v>
      </c>
      <c r="AA155" s="152">
        <f>Z155*Input!X155/100</f>
        <v>1.046070277318634E-6</v>
      </c>
      <c r="AB155" s="153">
        <v>0</v>
      </c>
      <c r="AC155" s="153">
        <v>0.9</v>
      </c>
      <c r="AD155" s="152">
        <f>(((Input!G155*$L$4*0.000000001*Input!U155*(230/229))-((AB155*0.000000000000001)+(Input!G155*AC155*0.000000000000001)))/Input!F155)*1000000000000</f>
        <v>223.69601999232304</v>
      </c>
      <c r="AE155" s="152">
        <f>AD155*Input!V155/100</f>
        <v>0.45547940815416155</v>
      </c>
      <c r="AF155" s="152">
        <f t="shared" si="497"/>
        <v>10.197971307323501</v>
      </c>
      <c r="AG155" s="152">
        <f>AF155*Input!V155/100</f>
        <v>2.0764633790052403E-2</v>
      </c>
      <c r="AH155" s="148">
        <f t="shared" si="498"/>
        <v>45944.604153529552</v>
      </c>
      <c r="AI155" s="157">
        <f t="shared" si="499"/>
        <v>235.87383642519677</v>
      </c>
      <c r="AJ155" s="154">
        <f t="shared" si="500"/>
        <v>0.40468393504844435</v>
      </c>
      <c r="AK155" s="157">
        <f t="shared" si="501"/>
        <v>1.7398085077815029</v>
      </c>
      <c r="AL155" s="157">
        <f t="shared" si="502"/>
        <v>0.99717041645659954</v>
      </c>
      <c r="AM155" s="157">
        <f t="shared" si="503"/>
        <v>2.0345385125262018E-3</v>
      </c>
      <c r="AN155" s="148">
        <f>AF155/Q155</f>
        <v>0.99717041645659954</v>
      </c>
      <c r="AO155" s="152">
        <f t="shared" si="504"/>
        <v>2.0345385125262018E-3</v>
      </c>
      <c r="AP155" s="148">
        <f t="shared" si="505"/>
        <v>620.56590000000006</v>
      </c>
      <c r="AQ155" s="148" t="e">
        <f t="shared" si="506"/>
        <v>#VALUE!</v>
      </c>
      <c r="AR155" s="148" t="e">
        <f t="shared" si="507"/>
        <v>#VALUE!</v>
      </c>
      <c r="AS155" s="156">
        <f t="shared" si="508"/>
        <v>2.1703754659076653E-5</v>
      </c>
      <c r="AT155" s="156">
        <f t="shared" si="509"/>
        <v>1.0232508815777296E-7</v>
      </c>
      <c r="AU155" s="148">
        <v>0.75</v>
      </c>
      <c r="AV155" s="148">
        <f t="shared" si="510"/>
        <v>0.375</v>
      </c>
      <c r="AW155" s="148">
        <f t="shared" si="511"/>
        <v>620.56420000000003</v>
      </c>
      <c r="AX155" s="158">
        <f t="shared" si="512"/>
        <v>235.39417640459999</v>
      </c>
      <c r="AY155" s="158">
        <f t="shared" si="513"/>
        <v>102.35616096061945</v>
      </c>
      <c r="AZ155" s="148" t="str">
        <f>Input!B155</f>
        <v>Hu1-13</v>
      </c>
      <c r="BA155" s="159">
        <f>Input!E155</f>
        <v>0</v>
      </c>
      <c r="BB155" s="148">
        <f t="shared" si="514"/>
        <v>2.3378966897342681</v>
      </c>
      <c r="BC155" s="154">
        <f t="shared" si="515"/>
        <v>10.073764554324178</v>
      </c>
      <c r="BD155" s="148">
        <f t="shared" si="516"/>
        <v>620506.20000000007</v>
      </c>
      <c r="BE155" s="160">
        <f t="shared" si="517"/>
        <v>51178.080480309727</v>
      </c>
      <c r="BF155" s="161">
        <f t="shared" si="518"/>
        <v>16.494048635196719</v>
      </c>
      <c r="BG155" s="162"/>
      <c r="BH155" s="162"/>
      <c r="BI155" s="162"/>
      <c r="BJ155" s="162"/>
      <c r="BK155" s="162"/>
      <c r="BL155" s="162"/>
      <c r="BM155" s="166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2"/>
      <c r="DC155" s="162"/>
      <c r="DD155" s="162"/>
      <c r="DE155" s="162"/>
    </row>
    <row r="156" spans="1:109" ht="15" customHeight="1" x14ac:dyDescent="0.2">
      <c r="A156" s="9">
        <f>Input!A156</f>
        <v>10707</v>
      </c>
      <c r="B156" s="9" t="str">
        <f>Input!B156</f>
        <v>B1-450mm</v>
      </c>
      <c r="C156" s="9">
        <f>Input!O156</f>
        <v>1.1760997214479036</v>
      </c>
      <c r="D156" s="9">
        <f>C156*Input!P156/100</f>
        <v>1.5037089957679365E-3</v>
      </c>
      <c r="E156" s="11">
        <f>Input!M156</f>
        <v>1.0992155792456617</v>
      </c>
      <c r="F156" s="12">
        <f>E156*Input!N156/100</f>
        <v>3.4337517974447249E-5</v>
      </c>
      <c r="G156" s="13">
        <f t="shared" si="493"/>
        <v>151.55984406639183</v>
      </c>
      <c r="H156" s="12">
        <f>G156*Input!L156/100</f>
        <v>6.7122199154863301E-3</v>
      </c>
      <c r="I156" s="9">
        <v>0.3</v>
      </c>
      <c r="J156" s="21">
        <f>(((C156*$G$4*0.000000001*Input!G156*(234/233))-(I156*0.000000000000001))/Input!F156)*1000000000000</f>
        <v>49.293084341494293</v>
      </c>
      <c r="K156" s="9">
        <f>J156*Input!P156/100</f>
        <v>6.3023953667976362E-2</v>
      </c>
      <c r="L156" s="14">
        <f t="shared" si="494"/>
        <v>0.68168752573834746</v>
      </c>
      <c r="M156" s="22">
        <f>L156*Input!P156/100</f>
        <v>8.7157546767682465E-4</v>
      </c>
      <c r="N156" s="9">
        <v>5.0000000000000001E-3</v>
      </c>
      <c r="O156" s="21">
        <f>(((G156*$D$4*0.000000001*Input!G156*(238/236))-(N156*0.000000001))/Input!F156)*1000000</f>
        <v>0.63988092366549953</v>
      </c>
      <c r="P156" s="9">
        <f>O156*Input!N156/100</f>
        <v>1.9988729356390912E-5</v>
      </c>
      <c r="Q156" s="23">
        <f t="shared" si="495"/>
        <v>0.47741463233379172</v>
      </c>
      <c r="R156" s="24">
        <f>Q156*Input!N156/100</f>
        <v>1.4913574578587741E-5</v>
      </c>
      <c r="S156" s="65">
        <f>Input!S156*$G$6/0.000000000155125</f>
        <v>1.4239001562335114</v>
      </c>
      <c r="T156" s="9">
        <f>S156*Input!T156/100</f>
        <v>5.7231417725308144E-4</v>
      </c>
      <c r="U156" s="9">
        <f>S156*1/((U155+U157)/2)</f>
        <v>1.4234333293621266</v>
      </c>
      <c r="V156" s="9">
        <f>U156*Input!T156/100</f>
        <v>5.7212654356567257E-4</v>
      </c>
      <c r="W156" s="3">
        <v>3.0000000000000001E-3</v>
      </c>
      <c r="X156" s="21">
        <f>((($L$4*0.000000001*Input!G156/Input!W156*(232/229))-(W156*0.000000001))/Input!F156)*1000000000</f>
        <v>0.38056102743854076</v>
      </c>
      <c r="Y156" s="21">
        <f>X156*Input!X156/100</f>
        <v>5.1314671094899252E-4</v>
      </c>
      <c r="Z156" s="21">
        <f t="shared" si="496"/>
        <v>9.2922113932498001E-5</v>
      </c>
      <c r="AA156" s="21">
        <f>Z156*Input!X156/100</f>
        <v>1.2529574418018801E-7</v>
      </c>
      <c r="AB156" s="14">
        <v>0.05</v>
      </c>
      <c r="AC156" s="14">
        <v>0.9</v>
      </c>
      <c r="AD156" s="21">
        <f>(((Input!G156*$L$4*0.000000001*Input!U156*(230/229))-((AB156*0.000000000000001)+(Input!G156*AC156*0.000000000000001)))/Input!F156)*1000000000000</f>
        <v>3.4578326819738341</v>
      </c>
      <c r="AE156" s="21">
        <f>AD156*Input!V156/100</f>
        <v>6.7426940152947442E-3</v>
      </c>
      <c r="AF156" s="191">
        <f t="shared" si="497"/>
        <v>0.15763748714664128</v>
      </c>
      <c r="AG156" s="21">
        <f>AF156*Input!V156/100</f>
        <v>3.0738946586710627E-4</v>
      </c>
      <c r="AH156" s="9">
        <f t="shared" si="498"/>
        <v>1696.4474921562253</v>
      </c>
      <c r="AI156" s="3">
        <f t="shared" si="499"/>
        <v>4.0218974317332217</v>
      </c>
      <c r="AJ156" s="22">
        <f t="shared" si="500"/>
        <v>423.43332936212664</v>
      </c>
      <c r="AK156" s="3">
        <f t="shared" si="501"/>
        <v>0.57212654356567261</v>
      </c>
      <c r="AL156" s="3">
        <f t="shared" si="502"/>
        <v>0.3301898946331972</v>
      </c>
      <c r="AM156" s="3">
        <f t="shared" si="503"/>
        <v>6.4394529557753211E-4</v>
      </c>
      <c r="AN156" s="9">
        <f>AL156*1/((AN155+AN157)/2)</f>
        <v>0.33096984995157908</v>
      </c>
      <c r="AO156" s="21">
        <f t="shared" si="504"/>
        <v>6.4546638561146738E-4</v>
      </c>
      <c r="AP156" s="58">
        <f t="shared" si="505"/>
        <v>28.513500000000001</v>
      </c>
      <c r="AQ156" s="58">
        <f t="shared" si="506"/>
        <v>6.5199999999999994E-2</v>
      </c>
      <c r="AR156" s="58">
        <f t="shared" si="507"/>
        <v>0.22866361548038644</v>
      </c>
      <c r="AS156" s="67">
        <f t="shared" si="508"/>
        <v>1.9463608284953044E-4</v>
      </c>
      <c r="AT156" s="67">
        <f t="shared" si="509"/>
        <v>2.6251680354435535E-7</v>
      </c>
      <c r="AU156" s="58">
        <v>0.75</v>
      </c>
      <c r="AV156" s="58">
        <f t="shared" si="510"/>
        <v>0.375</v>
      </c>
      <c r="AW156" s="58">
        <f t="shared" si="511"/>
        <v>28.502500000000001</v>
      </c>
      <c r="AX156" s="57">
        <f t="shared" si="512"/>
        <v>6.4403002400000006E-2</v>
      </c>
      <c r="AY156" s="47">
        <f t="shared" si="513"/>
        <v>6.4349179188589567E-2</v>
      </c>
      <c r="AZ156" s="9" t="str">
        <f>Input!B156</f>
        <v>B1-450mm</v>
      </c>
      <c r="BA156" s="48">
        <f>Input!E156</f>
        <v>450</v>
      </c>
      <c r="BB156" s="58">
        <f t="shared" si="514"/>
        <v>458.95524035205034</v>
      </c>
      <c r="BC156" s="22">
        <f t="shared" si="515"/>
        <v>0.62571480714175642</v>
      </c>
      <c r="BD156" s="9">
        <f t="shared" si="516"/>
        <v>28444.5</v>
      </c>
      <c r="BE156" s="49">
        <f t="shared" si="517"/>
        <v>32.174589594294787</v>
      </c>
      <c r="BF156" s="89">
        <f t="shared" si="518"/>
        <v>0.22576678953982829</v>
      </c>
      <c r="BG156" s="85"/>
      <c r="BH156" s="85"/>
      <c r="BI156" s="85"/>
      <c r="BJ156" s="85"/>
      <c r="BK156" s="85"/>
      <c r="BL156" s="85"/>
      <c r="BM156" s="90"/>
      <c r="BN156" s="85"/>
      <c r="BO156" s="85"/>
      <c r="BP156" s="85"/>
      <c r="BQ156" s="85"/>
      <c r="BR156" s="85"/>
      <c r="BS156" s="85"/>
      <c r="BT156" s="85"/>
      <c r="BU156" s="85"/>
      <c r="BV156" s="85"/>
      <c r="BW156" s="85"/>
      <c r="BX156" s="85"/>
      <c r="BY156" s="85"/>
      <c r="BZ156" s="85"/>
      <c r="CA156" s="85"/>
      <c r="CB156" s="85"/>
      <c r="CC156" s="85"/>
      <c r="CD156" s="85"/>
      <c r="CE156" s="85"/>
      <c r="CF156" s="85"/>
      <c r="CG156" s="85"/>
      <c r="CH156" s="85"/>
      <c r="CI156" s="85"/>
      <c r="CJ156" s="85"/>
      <c r="CK156" s="85"/>
      <c r="CL156" s="85"/>
      <c r="CM156" s="85"/>
      <c r="CN156" s="85"/>
      <c r="CO156" s="85"/>
      <c r="CP156" s="85"/>
      <c r="CQ156" s="85"/>
      <c r="CR156" s="85"/>
      <c r="CS156" s="85"/>
      <c r="CT156" s="85"/>
      <c r="CU156" s="85"/>
      <c r="CV156" s="85"/>
      <c r="CW156" s="85"/>
      <c r="CX156" s="85"/>
      <c r="CY156" s="85"/>
      <c r="CZ156" s="85"/>
      <c r="DA156" s="85"/>
      <c r="DB156" s="85"/>
      <c r="DC156" s="85"/>
      <c r="DD156" s="85"/>
      <c r="DE156" s="85"/>
    </row>
    <row r="157" spans="1:109" s="165" customFormat="1" ht="15" customHeight="1" x14ac:dyDescent="0.2">
      <c r="A157" s="148">
        <f>Input!A157</f>
        <v>10368</v>
      </c>
      <c r="B157" s="148" t="str">
        <f>Input!B157</f>
        <v>Hu1-13</v>
      </c>
      <c r="C157" s="148">
        <f>Input!O157</f>
        <v>2.3155469545704155</v>
      </c>
      <c r="D157" s="148">
        <f>C157*Input!P157/100</f>
        <v>2.4336838059258455E-2</v>
      </c>
      <c r="E157" s="149">
        <f>Input!M157</f>
        <v>3.0129736065411525</v>
      </c>
      <c r="F157" s="150">
        <f>E157*Input!N157/100</f>
        <v>3.3529213530413275E-4</v>
      </c>
      <c r="G157" s="151">
        <f t="shared" si="493"/>
        <v>415.42880086989408</v>
      </c>
      <c r="H157" s="150">
        <f>G157*Input!L157/100</f>
        <v>2.4853541972365379E-2</v>
      </c>
      <c r="I157" s="148">
        <v>0</v>
      </c>
      <c r="J157" s="152">
        <f>(((C157*$G$4*0.000000001*Input!G157*(234/233))-(I157*0.000000000000001))/Input!F157)*1000000000000</f>
        <v>758.52417708795213</v>
      </c>
      <c r="K157" s="148">
        <f>J157*Input!P157/100</f>
        <v>7.9722330939501607</v>
      </c>
      <c r="L157" s="153">
        <f t="shared" si="494"/>
        <v>10.489838004649545</v>
      </c>
      <c r="M157" s="154">
        <f>L157*Input!P157/100</f>
        <v>0.11025018874401216</v>
      </c>
      <c r="N157" s="148">
        <v>0</v>
      </c>
      <c r="O157" s="152">
        <f>(((G157*$D$4*0.000000001*Input!G157*(238/236))-(N157*0.000000001))/Input!F157)*1000000</f>
        <v>13.708486009665037</v>
      </c>
      <c r="P157" s="148">
        <f>O157*Input!N157/100</f>
        <v>1.5255186889087814E-3</v>
      </c>
      <c r="Q157" s="155">
        <f t="shared" si="495"/>
        <v>10.227890168481403</v>
      </c>
      <c r="R157" s="156">
        <f>Q157*Input!N157/100</f>
        <v>1.1381882426056483E-3</v>
      </c>
      <c r="S157" s="154">
        <f>Input!S157*$G$6/0.000000000155125</f>
        <v>1.0002512328005728</v>
      </c>
      <c r="T157" s="148">
        <f>S157*Input!T157/100</f>
        <v>1.814375638442226E-3</v>
      </c>
      <c r="U157" s="154">
        <f>S157</f>
        <v>1.0002512328005728</v>
      </c>
      <c r="V157" s="148">
        <f>U157*Input!T157/100</f>
        <v>1.814375638442226E-3</v>
      </c>
      <c r="W157" s="157">
        <v>0</v>
      </c>
      <c r="X157" s="152">
        <f>((($L$4*0.000000001*Input!G157/Input!W157*(232/229))-(W157*0.000000001))/Input!F157)*1000000000</f>
        <v>0.9080548614642685</v>
      </c>
      <c r="Y157" s="152">
        <f>X157*Input!X157/100</f>
        <v>4.2957520855061576E-3</v>
      </c>
      <c r="Z157" s="152">
        <f t="shared" si="496"/>
        <v>2.2172101505472269E-4</v>
      </c>
      <c r="AA157" s="152">
        <f>Z157*Input!X157/100</f>
        <v>1.0488997452048175E-6</v>
      </c>
      <c r="AB157" s="153">
        <v>0</v>
      </c>
      <c r="AC157" s="153">
        <v>0.9</v>
      </c>
      <c r="AD157" s="152">
        <f>(((Input!G157*$L$4*0.000000001*Input!U157*(230/229))-((AB157*0.000000000000001)+(Input!G157*AC157*0.000000000000001)))/Input!F157)*1000000000000</f>
        <v>223.92971800923729</v>
      </c>
      <c r="AE157" s="152">
        <f>AD157*Input!V157/100</f>
        <v>0.57268517943955333</v>
      </c>
      <c r="AF157" s="152">
        <f t="shared" si="497"/>
        <v>10.20862525490447</v>
      </c>
      <c r="AG157" s="152">
        <f>AF157*Input!V157/100</f>
        <v>2.6107871871186638E-2</v>
      </c>
      <c r="AH157" s="148">
        <f t="shared" si="498"/>
        <v>46042.659746911639</v>
      </c>
      <c r="AI157" s="157">
        <f t="shared" si="499"/>
        <v>247.60576785226723</v>
      </c>
      <c r="AJ157" s="154">
        <f t="shared" si="500"/>
        <v>0.25123280057282038</v>
      </c>
      <c r="AK157" s="157">
        <f t="shared" si="501"/>
       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
        <f>AF157/Q157</f>
        <v>0.99811643327611199</v>
      </c>
      <c r="AO157" s="152">
        <f t="shared" si="504"/>
        <v>2.5550310352421847E-3</v>
      </c>
      <c r="AP157" s="148">
        <f t="shared" si="505"/>
        <v>666.17219999999998</v>
      </c>
      <c r="AQ157" s="148" t="e">
        <f t="shared" si="506"/>
        <v>#VALUE!</v>
      </c>
      <c r="AR157" s="148" t="e">
        <f t="shared" si="507"/>
        <v>#VALUE!</v>
      </c>
      <c r="AS157" s="156">
        <f t="shared" si="508"/>
        <v>2.1678079389040109E-5</v>
      </c>
      <c r="AT157" s="156">
        <f t="shared" si="509"/>
        <v>1.0258126489500332E-7</v>
      </c>
      <c r="AU157" s="148">
        <v>0.75</v>
      </c>
      <c r="AV157" s="148">
        <f t="shared" si="510"/>
        <v>0.375</v>
      </c>
      <c r="AW157" s="148">
        <f t="shared" si="511"/>
        <v>666.17039999999997</v>
      </c>
      <c r="AX157" s="158">
        <f t="shared" si="512"/>
        <v>283.8046136552</v>
      </c>
      <c r="AY157" s="158">
        <f t="shared" si="513"/>
        <v>176.79459119528062</v>
      </c>
      <c r="AZ157" s="148" t="str">
        <f>Input!B157</f>
        <v>Hu1-13</v>
      </c>
      <c r="BA157" s="159">
        <f>Input!E157</f>
        <v>0</v>
      </c>
      <c r="BB157" s="148">
        <f t="shared" si="514"/>
        <v>1.6510676250215097</v>
      </c>
      <c r="BC157" s="154">
        <f t="shared" si="515"/>
        <v>11.952334914316703</v>
      </c>
      <c r="BD157" s="148">
        <f t="shared" si="516"/>
        <v>666112.4</v>
      </c>
      <c r="BE157" s="160">
        <f t="shared" si="517"/>
        <v>88397.295597640303</v>
      </c>
      <c r="BF157" s="161">
        <f t="shared" si="518"/>
        <v>26.53894426940624</v>
      </c>
      <c r="BG157" s="162"/>
      <c r="BH157" s="162"/>
      <c r="BI157" s="162"/>
      <c r="BJ157" s="162"/>
      <c r="BK157" s="162"/>
      <c r="BL157" s="162"/>
      <c r="BM157" s="166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</row>
    <row r="158" spans="1:109" ht="15" customHeight="1" x14ac:dyDescent="0.2">
      <c r="A158" s="9">
        <f>Input!A158</f>
        <v>10711</v>
      </c>
      <c r="B158" s="9" t="str">
        <f>Input!B158</f>
        <v>NAH14-91mm</v>
      </c>
      <c r="C158" s="9">
        <f>Input!O158</f>
        <v>1.6002888489247611</v>
      </c>
      <c r="D158" s="9">
        <f>C158*Input!P158/100</f>
        <v>4.2319402692340908E-3</v>
      </c>
      <c r="E158" s="11">
        <f>Input!M158</f>
        <v>2.0878370382562692</v>
      </c>
      <c r="F158" s="12">
        <f>E158*Input!N158/100</f>
        <v>1.0940972158776298E-4</v>
      </c>
      <c r="G158" s="13">
        <f t="shared" ref="G158:G161" si="519">E158*137.88</f>
        <v>287.87097083477437</v>
      </c>
      <c r="H158" s="12">
        <f>G158*Input!L158/100</f>
        <v>1.1100947365248654E-2</v>
      </c>
      <c r="I158" s="9">
        <v>0.3</v>
      </c>
      <c r="J158" s="21">
        <f>(((C158*$G$4*0.000000001*Input!G158*(234/233))-(I158*0.000000000000001))/Input!F158)*1000000000000</f>
        <v>81.25556167997135</v>
      </c>
      <c r="K158" s="9">
        <f>J158*Input!P158/100</f>
        <v>0.21487913497850819</v>
      </c>
      <c r="L158" s="14">
        <f t="shared" ref="L158:L161" si="520">(J158/234)*602200000000*0.0000028263/(365.2425*24*60)</f>
        <v>1.1237053540890316</v>
      </c>
      <c r="M158" s="22">
        <f>L158*Input!P158/100</f>
        <v>2.971622243021021E-3</v>
      </c>
      <c r="N158" s="9">
        <v>5.0000000000000001E-3</v>
      </c>
      <c r="O158" s="21">
        <f>(((G158*$D$4*0.000000001*Input!G158*(238/236))-(N158*0.000000001))/Input!F158)*1000000</f>
        <v>1.4724185898600113</v>
      </c>
      <c r="P158" s="9">
        <f>O158*Input!N158/100</f>
        <v>7.7159713629650027E-5</v>
      </c>
      <c r="Q158" s="23">
        <f t="shared" ref="Q158:Q161" si="521">(O158/238.05)*602200000000000000*0.00000000015512/(365.2425*24*60)</f>
        <v>1.0985703022566267</v>
      </c>
      <c r="R158" s="24">
        <f>Q158*Input!N158/100</f>
        <v>5.7568799054770398E-5</v>
      </c>
      <c r="S158" s="65">
        <f>Input!S158*$G$6/0.000000000155125</f>
        <v>1.0170634400373413</v>
      </c>
      <c r="T158" s="9">
        <f>S158*Input!T158/100</f>
        <v>6.3814221420375138E-4</v>
      </c>
      <c r="U158" s="9">
        <f>S158*1/((U157+U159)/2)</f>
        <v>1.0169159883579424</v>
      </c>
      <c r="V158" s="9">
        <f>U158*Input!T158/100</f>
        <v>6.380496977121783E-4</v>
      </c>
      <c r="W158" s="3">
        <v>3.0000000000000001E-3</v>
      </c>
      <c r="X158" s="21">
        <f>((($L$4*0.000000001*Input!G158/Input!W158*(232/229))-(W158*0.000000001))/Input!F158)*1000000000</f>
        <v>5.5517690533277132E-2</v>
      </c>
      <c r="Y158" s="21">
        <f>X158*Input!X158/100</f>
        <v>1.5181332194404024E-4</v>
      </c>
      <c r="Z158" s="21">
        <f t="shared" ref="Z158:Z161" si="522">(X158/232)*6.022E+23*0.000000001*0.000000000049475/(365.2425*24*60)</f>
        <v>1.3555831504148106E-5</v>
      </c>
      <c r="AA158" s="21">
        <f>Z158*Input!X158/100</f>
        <v>3.7068469394000954E-8</v>
      </c>
      <c r="AB158" s="14">
        <v>0.05</v>
      </c>
      <c r="AC158" s="14">
        <v>0.9</v>
      </c>
      <c r="AD158" s="21">
        <f>(((Input!G158*$L$4*0.000000001*Input!U158*(230/229))-((AB158*0.000000000000001)+(Input!G158*AC158*0.000000000000001)))/Input!F158)*1000000000000</f>
        <v>2.3207259995768643</v>
      </c>
      <c r="AE158" s="21">
        <f>AD158*Input!V158/100</f>
        <v>7.6661050588163228E-3</v>
      </c>
      <c r="AF158" s="191">
        <f t="shared" ref="AF158:AF161" si="523">(AD158/230)*602200000000*$D$6/(365.2425*24*60)</f>
        <v>0.10579847221536048</v>
      </c>
      <c r="AG158" s="21">
        <f>AF158*Input!V158/100</f>
        <v>3.4948641210254608E-4</v>
      </c>
      <c r="AH158" s="9">
        <f t="shared" ref="AH158:AH161" si="524">AF158/Z158</f>
        <v>7804.6464492411242</v>
      </c>
      <c r="AI158" s="3">
        <f t="shared" ref="AI158:AI161" si="525">AH158*SQRT((AG158/AF158)^2+(AA158/Z158)^2)</f>
        <v>33.46860028049089</v>
      </c>
      <c r="AJ158" s="22">
        <f t="shared" ref="AJ158:AJ161" si="526">(U158-1)*1000</f>
        <v>16.915988357942389</v>
      </c>
      <c r="AK158" s="3">
        <f t="shared" ref="AK158:AK161" si="527">V158*1000</f>
        <v>0.63804969771217834</v>
      </c>
      <c r="AL158" s="3">
        <f t="shared" ref="AL158:AL161" si="528">AF158/Q158</f>
        <v>9.6305600104094113E-2</v>
      </c>
      <c r="AM158" s="3">
        <f t="shared" ref="AM158:AM161" si="529">AL158*SQRT((R158/Q158)^2+(AG158/AF158)^2)</f>
        <v>3.1816842741945581E-4</v>
      </c>
      <c r="AN158" s="9">
        <f>AL158*1/((AN157+AN159)/2)</f>
        <v>9.649030426483679E-2</v>
      </c>
      <c r="AO158" s="21">
        <f t="shared" ref="AO158:AO161" si="530">AN158*SQRT((R158/Q158)^2+(AG158/AF158)^2)</f>
        <v>3.1877864149109655E-4</v>
      </c>
      <c r="AP158" s="58">
        <f t="shared" ref="AP158:AP161" si="531">ThU_Alter_Kombi(AN158,U158)</f>
        <v>10.8834</v>
      </c>
      <c r="AQ158" s="58">
        <f t="shared" ref="AQ158:AQ161" si="532">Montealter(AN158,AO158,U158,V158)</f>
        <v>4.0899999999999999E-2</v>
      </c>
      <c r="AR158" s="58">
        <f t="shared" ref="AR158:AR161" si="533">(AQ158/AP158)*100</f>
        <v>0.37580167962217692</v>
      </c>
      <c r="AS158" s="67">
        <f t="shared" ref="AS158:AS161" si="534">Z158/Q158</f>
        <v>1.2339521172475183E-5</v>
      </c>
      <c r="AT158" s="67">
        <f t="shared" ref="AT158:AT161" si="535">AS158*SQRT((Y158/X158)^2+(P158/O158)^2)</f>
        <v>3.3748659861129958E-8</v>
      </c>
      <c r="AU158" s="58">
        <v>0.75</v>
      </c>
      <c r="AV158" s="58">
        <f t="shared" ref="AV158:AV161" si="536">AU158/2</f>
        <v>0.375</v>
      </c>
      <c r="AW158" s="58">
        <f t="shared" ref="AW158:AW161" si="537">marincorr_age(AN158,U158,AS158,AU158)</f>
        <v>10.882400000000001</v>
      </c>
      <c r="AX158" s="57">
        <f t="shared" ref="AX158:AX161" si="538">marincorr_age_error(AN158, AO158, U158, V158, AS158, AT158, AU158, AV158)</f>
        <v>3.7982934500000003E-2</v>
      </c>
      <c r="AY158" s="47">
        <f t="shared" ref="AY158:AY161" si="539">SQRT(((AU158*EXP(-0.0000091577*AW158*1000))/(0.0000091577*(EXP(-0.0000091577*AW158*1000)+(AJ158/1000)*EXP(-(0.0000091577-0.0000028263)*AW158*1000)-AS158*AU158*EXP(-0.0000091577*AW158*1000))))^2*AT158^2+((AS158*EXP(-0.0000091577*AW158*1000))/(0.0000091577*(EXP(-0.0000091577*AW158*1000)+(AJ158/1000)*EXP(-(0.0000091577-0.0000028263)*AW158*1000)-AS158*AU158*EXP(-0.0000091577*AW158*1000))))^2*AV158^2+((0.0000091577/(0.0000091577-0.0000028263))*(EXP(-(0.0000091577-0.0000028263)*AW158*1000)-1)/(0.0000091577*(EXP(-0.0000091577*AW158*1000)+(AJ158/1000)*EXP(-(0.0000091577-0.0000028263)*AW158*1000)-AS158*AU158*EXP(-0.0000091577*AW158*1000))))^2*T158^2+(1/(0.0000091577*(EXP(-0.0000091577*AW158*1000)+(AJ158/1000)*EXP(-(0.0000091577-0.0000028263)*AW158*1000)-AS158*AU158*EXP(-0.0000091577*AW158*1000))))^2*AO158^2)/1000</f>
        <v>3.8497882617128588E-2</v>
      </c>
      <c r="AZ158" s="9" t="str">
        <f>Input!B158</f>
        <v>NAH14-91mm</v>
      </c>
      <c r="BA158" s="48">
        <f>Input!E158</f>
        <v>91</v>
      </c>
      <c r="BB158" s="58">
        <f t="shared" ref="BB158:BB161" si="540">((U158-1)*EXP(0.0000028263*AW158*1000))*1000</f>
        <v>17.444356009889059</v>
      </c>
      <c r="BC158" s="22">
        <f t="shared" ref="BC158:BC161" si="541">SQRT((EXP(0.0000028263*AW158*1000)*V158)^2+((U158-1)*0.0000028263*EXP(0.0000028263*AW158*1000)*AY158*1000)^2)*1000</f>
        <v>0.65798179528995115</v>
      </c>
      <c r="BD158" s="9">
        <f t="shared" ref="BD158:BD161" si="542">AW158*1000-58</f>
        <v>10824.4</v>
      </c>
      <c r="BE158" s="49">
        <f t="shared" ref="BE158:BE161" si="543">AY158/2*1000</f>
        <v>19.248941308564294</v>
      </c>
      <c r="BF158" s="89">
        <f t="shared" ref="BF158:BF161" si="544">AY158/AW158*100</f>
        <v>0.35376279696692442</v>
      </c>
      <c r="BG158" s="85"/>
      <c r="BH158" s="85"/>
      <c r="BI158" s="85"/>
      <c r="BJ158" s="85"/>
      <c r="BK158" s="85"/>
      <c r="BL158" s="85"/>
      <c r="BM158" s="90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</row>
    <row r="159" spans="1:109" s="165" customFormat="1" ht="15" customHeight="1" x14ac:dyDescent="0.2">
      <c r="A159" s="148">
        <f>Input!A159</f>
        <v>10368</v>
      </c>
      <c r="B159" s="148" t="str">
        <f>Input!B159</f>
        <v>Hu1-13</v>
      </c>
      <c r="C159" s="148">
        <f>Input!O159</f>
        <v>2.2908976390246081</v>
      </c>
      <c r="D159" s="148">
        <f>C159*Input!P159/100</f>
        <v>1.8937947241467256E-2</v>
      </c>
      <c r="E159" s="149">
        <f>Input!M159</f>
        <v>3.0128683193409813</v>
      </c>
      <c r="F159" s="150">
        <f>E159*Input!N159/100</f>
        <v>4.4644158205534354E-4</v>
      </c>
      <c r="G159" s="151">
        <f t="shared" si="519"/>
        <v>415.41428387073449</v>
      </c>
      <c r="H159" s="150">
        <f>G159*Input!L159/100</f>
        <v>2.7100822189097235E-2</v>
      </c>
      <c r="I159" s="148">
        <v>0</v>
      </c>
      <c r="J159" s="152">
        <f>(((C159*$G$4*0.000000001*Input!G159*(234/233))-(I159*0.000000000000001))/Input!F159)*1000000000000</f>
        <v>750.44958298254619</v>
      </c>
      <c r="K159" s="148">
        <f>J159*Input!P159/100</f>
        <v>6.2036707218204539</v>
      </c>
      <c r="L159" s="153">
        <f t="shared" si="520"/>
        <v>10.378172237522406</v>
      </c>
      <c r="M159" s="154">
        <f>L159*Input!P159/100</f>
        <v>8.5792256689714255E-2</v>
      </c>
      <c r="N159" s="148">
        <v>0</v>
      </c>
      <c r="O159" s="152">
        <f>(((G159*$D$4*0.000000001*Input!G159*(238/236))-(N159*0.000000001))/Input!F159)*1000000</f>
        <v>13.708006971910635</v>
      </c>
      <c r="P159" s="148">
        <f>O159*Input!N159/100</f>
        <v>2.0312286069986891E-3</v>
      </c>
      <c r="Q159" s="155">
        <f t="shared" si="521"/>
        <v>10.227532758805737</v>
      </c>
      <c r="R159" s="156">
        <f>Q159*Input!N159/100</f>
        <v>1.5154979977229234E-3</v>
      </c>
      <c r="S159" s="154">
        <f>Input!S159*$G$6/0.000000000155125</f>
        <v>1.000038764959492</v>
      </c>
      <c r="T159" s="148">
        <f>S159*Input!T159/100</f>
        <v>1.4086253494121604E-3</v>
      </c>
      <c r="U159" s="154">
        <f>S159</f>
        <v>1.000038764959492</v>
      </c>
      <c r="V159" s="148">
        <f>U159*Input!T159/100</f>
        <v>1.4086253494121604E-3</v>
      </c>
      <c r="W159" s="157">
        <v>0</v>
      </c>
      <c r="X159" s="152">
        <f>((($L$4*0.000000001*Input!G159/Input!W159*(232/229))-(W159*0.000000001))/Input!F159)*1000000000</f>
        <v>0.90981930565065283</v>
      </c>
      <c r="Y159" s="152">
        <f>X159*Input!X159/100</f>
        <v>3.737181550774191E-3</v>
      </c>
      <c r="Z159" s="152">
        <f t="shared" si="522"/>
        <v>2.2215184183911073E-4</v>
      </c>
      <c r="AA159" s="152">
        <f>Z159*Input!X159/100</f>
        <v>9.1251280296575119E-7</v>
      </c>
      <c r="AB159" s="153">
        <v>0</v>
      </c>
      <c r="AC159" s="153">
        <v>0.9</v>
      </c>
      <c r="AD159" s="152">
        <f>(((Input!G159*$L$4*0.000000001*Input!U159*(230/229))-((AB159*0.000000000000001)+(Input!G159*AC159*0.000000000000001)))/Input!F159)*1000000000000</f>
        <v>223.9081368053188</v>
      </c>
      <c r="AE159" s="152">
        <f>AD159*Input!V159/100</f>
        <v>0.66550907952818661</v>
      </c>
      <c r="AF159" s="152">
        <f t="shared" si="523"/>
        <v>10.207641399678323</v>
      </c>
      <c r="AG159" s="152">
        <f>AF159*Input!V159/100</f>
        <v>3.0339576439601553E-2</v>
      </c>
      <c r="AH159" s="148">
        <f t="shared" si="524"/>
        <v>45948.938866196819</v>
      </c>
      <c r="AI159" s="157">
        <f t="shared" si="525"/>
        <v>232.96913186576739</v>
      </c>
      <c r="AJ159" s="154">
        <f t="shared" si="526"/>
        <v>3.8764959491954798E-2</v>
      </c>
      <c r="AK159" s="157">
        <f t="shared" si="527"/>
        <v>1.4086253494121603</v>
      </c>
      <c r="AL159" s="157">
        <f t="shared" si="528"/>
        <v>0.99805511655679735</v>
      </c>
      <c r="AM159" s="157">
        <f t="shared" si="529"/>
        <v>2.970145110944746E-3</v>
      </c>
      <c r="AN159" s="148">
        <f>AF159/Q159</f>
        <v>0.99805511655679735</v>
      </c>
      <c r="AO159" s="152">
        <f t="shared" si="530"/>
        <v>2.970145110944746E-3</v>
      </c>
      <c r="AP159" s="148">
        <f t="shared" si="531"/>
        <v>678.61149999999998</v>
      </c>
      <c r="AQ159" s="148" t="e">
        <f t="shared" si="532"/>
        <v>#VALUE!</v>
      </c>
      <c r="AR159" s="148" t="e">
        <f t="shared" si="533"/>
        <v>#VALUE!</v>
      </c>
      <c r="AS159" s="156">
        <f t="shared" si="534"/>
        <v>2.1720961162196392E-5</v>
      </c>
      <c r="AT159" s="156">
        <f t="shared" si="535"/>
        <v>8.9279240291953091E-8</v>
      </c>
      <c r="AU159" s="148">
        <v>0.75</v>
      </c>
      <c r="AV159" s="148">
        <f t="shared" si="536"/>
        <v>0.375</v>
      </c>
      <c r="AW159" s="148">
        <f t="shared" si="537"/>
        <v>678.60969999999998</v>
      </c>
      <c r="AX159" s="158">
        <f t="shared" si="538"/>
        <v>312.1265976327</v>
      </c>
      <c r="AY159" s="158">
        <f t="shared" si="539"/>
        <v>195.73188182508576</v>
      </c>
      <c r="AZ159" s="148" t="str">
        <f>Input!B159</f>
        <v>Hu1-13</v>
      </c>
      <c r="BA159" s="159">
        <f>Input!E159</f>
        <v>0</v>
      </c>
      <c r="BB159" s="148">
        <f t="shared" si="540"/>
        <v>0.26387389743953371</v>
      </c>
      <c r="BC159" s="154">
        <f t="shared" si="541"/>
        <v>9.5896535626270971</v>
      </c>
      <c r="BD159" s="148">
        <f t="shared" si="542"/>
        <v>678551.7</v>
      </c>
      <c r="BE159" s="160">
        <f t="shared" si="543"/>
        <v>97865.940912542879</v>
      </c>
      <c r="BF159" s="161">
        <f t="shared" si="544"/>
        <v>28.843071624983519</v>
      </c>
      <c r="BG159" s="162"/>
      <c r="BH159" s="162"/>
      <c r="BI159" s="162"/>
      <c r="BJ159" s="162"/>
      <c r="BK159" s="162"/>
      <c r="BL159" s="162"/>
      <c r="BM159" s="166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</row>
    <row r="160" spans="1:109" ht="15" customHeight="1" x14ac:dyDescent="0.2">
      <c r="A160" s="9">
        <f>Input!A160</f>
        <v>10712</v>
      </c>
      <c r="B160" s="9" t="str">
        <f>Input!B160</f>
        <v>NAH14-82,5mm</v>
      </c>
      <c r="C160" s="9">
        <f>Input!O160</f>
        <v>1.6553374054181418</v>
      </c>
      <c r="D160" s="9">
        <f>C160*Input!P160/100</f>
        <v>4.575934180444728E-3</v>
      </c>
      <c r="E160" s="11">
        <f>Input!M160</f>
        <v>2.1617687171349012</v>
      </c>
      <c r="F160" s="12">
        <f>E160*Input!N160/100</f>
        <v>1.0586806611976607E-4</v>
      </c>
      <c r="G160" s="13">
        <f t="shared" si="519"/>
        <v>298.06467071856014</v>
      </c>
      <c r="H160" s="12">
        <f>G160*Input!L160/100</f>
        <v>1.1926473085714494E-2</v>
      </c>
      <c r="I160" s="9">
        <v>0.3</v>
      </c>
      <c r="J160" s="21">
        <f>(((C160*$G$4*0.000000001*Input!G160*(234/233))-(I160*0.000000000000001))/Input!F160)*1000000000000</f>
        <v>73.73192613979127</v>
      </c>
      <c r="K160" s="9">
        <f>J160*Input!P160/100</f>
        <v>0.20382094907585979</v>
      </c>
      <c r="L160" s="14">
        <f t="shared" si="520"/>
        <v>1.0196589434320882</v>
      </c>
      <c r="M160" s="22">
        <f>L160*Input!P160/100</f>
        <v>2.8186955700843569E-3</v>
      </c>
      <c r="N160" s="9">
        <v>5.0000000000000001E-3</v>
      </c>
      <c r="O160" s="21">
        <f>(((G160*$D$4*0.000000001*Input!G160*(238/236))-(N160*0.000000001))/Input!F160)*1000000</f>
        <v>1.3373905087580777</v>
      </c>
      <c r="P160" s="9">
        <f>O160*Input!N160/100</f>
        <v>6.5495881075011556E-5</v>
      </c>
      <c r="Q160" s="23">
        <f t="shared" si="521"/>
        <v>0.99782596169285642</v>
      </c>
      <c r="R160" s="24">
        <f>Q160*Input!N160/100</f>
        <v>4.8866423152114832E-5</v>
      </c>
      <c r="S160" s="65">
        <f>Input!S160*$G$6/0.000000000155125</f>
        <v>1.0187243603151774</v>
      </c>
      <c r="T160" s="9">
        <f>S160*Input!T160/100</f>
        <v>6.4027812068645626E-4</v>
      </c>
      <c r="U160" s="9">
        <f>S160*1/((U159+U161)/2)</f>
        <v>1.0192453040458687</v>
      </c>
      <c r="V160" s="9">
        <f>U160*Input!T160/100</f>
        <v>6.406055388634076E-4</v>
      </c>
      <c r="W160" s="3">
        <v>3.0000000000000001E-3</v>
      </c>
      <c r="X160" s="21">
        <f>((($L$4*0.000000001*Input!G160/Input!W160*(232/229))-(W160*0.000000001))/Input!F160)*1000000000</f>
        <v>7.381133874113209E-2</v>
      </c>
      <c r="Y160" s="21">
        <f>X160*Input!X160/100</f>
        <v>1.7443237460802505E-4</v>
      </c>
      <c r="Z160" s="21">
        <f t="shared" si="522"/>
        <v>1.80226169615367E-5</v>
      </c>
      <c r="AA160" s="21">
        <f>Z160*Input!X160/100</f>
        <v>4.259139485705931E-8</v>
      </c>
      <c r="AB160" s="14">
        <v>0.05</v>
      </c>
      <c r="AC160" s="14">
        <v>0.9</v>
      </c>
      <c r="AD160" s="21">
        <f>(((Input!G160*$L$4*0.000000001*Input!U160*(230/229))-((AB160*0.000000000000001)+(Input!G160*AC160*0.000000000000001)))/Input!F160)*1000000000000</f>
        <v>2.1094463954456222</v>
      </c>
      <c r="AE160" s="21">
        <f>AD160*Input!V160/100</f>
        <v>7.1109364405368483E-3</v>
      </c>
      <c r="AF160" s="191">
        <f t="shared" si="523"/>
        <v>9.6166546976694994E-2</v>
      </c>
      <c r="AG160" s="21">
        <f>AF160*Input!V160/100</f>
        <v>3.2417709439481568E-4</v>
      </c>
      <c r="AH160" s="9">
        <f t="shared" si="524"/>
        <v>5335.8814195480381</v>
      </c>
      <c r="AI160" s="3">
        <f t="shared" si="525"/>
        <v>21.967003109582315</v>
      </c>
      <c r="AJ160" s="22">
        <f t="shared" si="526"/>
        <v>19.245304045868661</v>
      </c>
      <c r="AK160" s="3">
        <f t="shared" si="527"/>
        <v>0.64060553886340765</v>
      </c>
      <c r="AL160" s="3">
        <f t="shared" si="528"/>
        <v>9.6376072249657788E-2</v>
      </c>
      <c r="AM160" s="3">
        <f t="shared" si="529"/>
        <v>3.2491768562465902E-4</v>
      </c>
      <c r="AN160" s="9">
        <f>AL160*1/((AN159+AN161)/2)</f>
        <v>9.6665160039283049E-2</v>
      </c>
      <c r="AO160" s="21">
        <f t="shared" si="530"/>
        <v>3.2589230238745957E-4</v>
      </c>
      <c r="AP160" s="58">
        <f t="shared" si="531"/>
        <v>10.8775</v>
      </c>
      <c r="AQ160" s="58">
        <f t="shared" si="532"/>
        <v>4.1099999999999998E-2</v>
      </c>
      <c r="AR160" s="58">
        <f t="shared" si="533"/>
        <v>0.37784417375316015</v>
      </c>
      <c r="AS160" s="67">
        <f t="shared" si="534"/>
        <v>1.8061884189664223E-5</v>
      </c>
      <c r="AT160" s="67">
        <f t="shared" si="535"/>
        <v>4.2693356112203448E-8</v>
      </c>
      <c r="AU160" s="58">
        <v>0.75</v>
      </c>
      <c r="AV160" s="58">
        <f t="shared" si="536"/>
        <v>0.375</v>
      </c>
      <c r="AW160" s="58">
        <f t="shared" si="537"/>
        <v>10.876099999999999</v>
      </c>
      <c r="AX160" s="57">
        <f t="shared" si="538"/>
        <v>3.9394145700000001E-2</v>
      </c>
      <c r="AY160" s="47">
        <f t="shared" si="539"/>
        <v>3.9239000980972362E-2</v>
      </c>
      <c r="AZ160" s="9" t="str">
        <f>Input!B160</f>
        <v>NAH14-82,5mm</v>
      </c>
      <c r="BA160" s="48">
        <f>Input!E160</f>
        <v>82.5</v>
      </c>
      <c r="BB160" s="58">
        <f t="shared" si="540"/>
        <v>19.846074050386694</v>
      </c>
      <c r="BC160" s="22">
        <f t="shared" si="541"/>
        <v>0.66060663389290064</v>
      </c>
      <c r="BD160" s="9">
        <f t="shared" si="542"/>
        <v>10818.099999999999</v>
      </c>
      <c r="BE160" s="49">
        <f t="shared" si="543"/>
        <v>19.619500490486182</v>
      </c>
      <c r="BF160" s="89">
        <f t="shared" si="544"/>
        <v>0.36078190694249196</v>
      </c>
      <c r="BG160" s="85"/>
      <c r="BH160" s="85"/>
      <c r="BI160" s="85"/>
      <c r="BJ160" s="85"/>
      <c r="BK160" s="85"/>
      <c r="BL160" s="85"/>
      <c r="BM160" s="90"/>
      <c r="BN160" s="85"/>
      <c r="BO160" s="85"/>
      <c r="BP160" s="85"/>
      <c r="BQ160" s="85"/>
      <c r="BR160" s="85"/>
      <c r="BS160" s="85"/>
      <c r="BT160" s="85"/>
      <c r="BU160" s="85"/>
      <c r="BV160" s="85"/>
      <c r="BW160" s="85"/>
      <c r="BX160" s="85"/>
      <c r="BY160" s="85"/>
      <c r="BZ160" s="85"/>
      <c r="CA160" s="85"/>
      <c r="CB160" s="85"/>
      <c r="CC160" s="85"/>
      <c r="CD160" s="85"/>
      <c r="CE160" s="85"/>
      <c r="CF160" s="85"/>
      <c r="CG160" s="85"/>
      <c r="CH160" s="85"/>
      <c r="CI160" s="85"/>
      <c r="CJ160" s="85"/>
      <c r="CK160" s="85"/>
      <c r="CL160" s="85"/>
      <c r="CM160" s="85"/>
      <c r="CN160" s="85"/>
      <c r="CO160" s="85"/>
      <c r="CP160" s="85"/>
      <c r="CQ160" s="85"/>
      <c r="CR160" s="85"/>
      <c r="CS160" s="85"/>
      <c r="CT160" s="85"/>
      <c r="CU160" s="85"/>
      <c r="CV160" s="85"/>
      <c r="CW160" s="85"/>
      <c r="CX160" s="85"/>
      <c r="CY160" s="85"/>
      <c r="CZ160" s="85"/>
      <c r="DA160" s="85"/>
      <c r="DB160" s="85"/>
      <c r="DC160" s="85"/>
      <c r="DD160" s="85"/>
      <c r="DE160" s="85"/>
    </row>
    <row r="161" spans="1:109" s="165" customFormat="1" ht="15" customHeight="1" x14ac:dyDescent="0.2">
      <c r="A161" s="148">
        <f>Input!A161</f>
        <v>10368</v>
      </c>
      <c r="B161" s="148" t="str">
        <f>Input!B161</f>
        <v>Hu1-13</v>
      </c>
      <c r="C161" s="148">
        <f>Input!O161</f>
        <v>2.2943309375549394</v>
      </c>
      <c r="D161" s="148">
        <f>C161*Input!P161/100</f>
        <v>1.8965645208428764E-2</v>
      </c>
      <c r="E161" s="149">
        <f>Input!M161</f>
        <v>3.0136893029480598</v>
      </c>
      <c r="F161" s="150">
        <f>E161*Input!N161/100</f>
        <v>3.6071454919517929E-4</v>
      </c>
      <c r="G161" s="151">
        <f t="shared" si="519"/>
        <v>415.52748109047849</v>
      </c>
      <c r="H161" s="150">
        <f>G161*Input!L161/100</f>
        <v>2.5475713813337717E-2</v>
      </c>
      <c r="I161" s="148">
        <v>0</v>
      </c>
      <c r="J161" s="152">
        <f>(((C161*$G$4*0.000000001*Input!G161*(234/233))-(I161*0.000000000000001))/Input!F161)*1000000000000</f>
        <v>751.57425892024492</v>
      </c>
      <c r="K161" s="148">
        <f>J161*Input!P161/100</f>
        <v>6.2127439896093097</v>
      </c>
      <c r="L161" s="153">
        <f t="shared" si="520"/>
        <v>10.393725688223846</v>
      </c>
      <c r="M161" s="154">
        <f>L161*Input!P161/100</f>
        <v>8.5917733387956496E-2</v>
      </c>
      <c r="N161" s="148">
        <v>0</v>
      </c>
      <c r="O161" s="152">
        <f>(((G161*$D$4*0.000000001*Input!G161*(238/236))-(N161*0.000000001))/Input!F161)*1000000</f>
        <v>13.711742299119402</v>
      </c>
      <c r="P161" s="148">
        <f>O161*Input!N161/100</f>
        <v>1.641186082874904E-3</v>
      </c>
      <c r="Q161" s="155">
        <f t="shared" si="521"/>
        <v>10.230319683372583</v>
      </c>
      <c r="R161" s="156">
        <f>Q161*Input!N161/100</f>
        <v>1.2244875903765023E-3</v>
      </c>
      <c r="S161" s="154">
        <f>Input!S161*$G$6/0.000000000155125</f>
        <v>0.99893902041048077</v>
      </c>
      <c r="T161" s="148">
        <f>S161*Input!T161/100</f>
        <v>1.2008684938186846E-3</v>
      </c>
      <c r="U161" s="154">
        <f>S161</f>
        <v>0.99893902041048077</v>
      </c>
      <c r="V161" s="148">
        <f>U161*Input!T161/100</f>
        <v>1.2008684938186846E-3</v>
      </c>
      <c r="W161" s="157">
        <v>0</v>
      </c>
      <c r="X161" s="152">
        <f>((($L$4*0.000000001*Input!G161/Input!W161*(232/229))-(W161*0.000000001))/Input!F161)*1000000000</f>
        <v>0.90331202939936017</v>
      </c>
      <c r="Y161" s="152">
        <f>X161*Input!X161/100</f>
        <v>5.2781935439393792E-3</v>
      </c>
      <c r="Z161" s="152">
        <f t="shared" si="522"/>
        <v>2.2056295117081834E-4</v>
      </c>
      <c r="AA161" s="152">
        <f>Z161*Input!X161/100</f>
        <v>1.2887838388204847E-6</v>
      </c>
      <c r="AB161" s="153">
        <v>0</v>
      </c>
      <c r="AC161" s="153">
        <v>0.9</v>
      </c>
      <c r="AD161" s="152">
        <f>(((Input!G161*$L$4*0.000000001*Input!U161*(230/229))-((AB161*0.000000000000001)+(Input!G161*AC161*0.000000000000001)))/Input!F161)*1000000000000</f>
        <v>223.49981630836751</v>
      </c>
      <c r="AE161" s="152">
        <f>AD161*Input!V161/100</f>
        <v>0.66140910933965624</v>
      </c>
      <c r="AF161" s="152">
        <f t="shared" si="523"/>
        <v>10.18902667102895</v>
      </c>
      <c r="AG161" s="152">
        <f>AF161*Input!V161/100</f>
        <v>3.0152664851523445E-2</v>
      </c>
      <c r="AH161" s="148">
        <f t="shared" si="524"/>
        <v>46195.549238629399</v>
      </c>
      <c r="AI161" s="157">
        <f t="shared" si="525"/>
        <v>302.57236938753442</v>
      </c>
      <c r="AJ161" s="154">
        <f t="shared" si="526"/>
        <v>-1.0609795895192287</v>
      </c>
      <c r="AK161" s="157">
        <f t="shared" si="527"/>
        <v>1.2008684938186847</v>
      </c>
      <c r="AL161" s="157">
        <f t="shared" si="528"/>
        <v>0.99596366353920029</v>
      </c>
      <c r="AM161" s="157">
        <f t="shared" si="529"/>
        <v>2.9497922231437879E-3</v>
      </c>
      <c r="AN161" s="148">
        <f>AF161/Q161</f>
        <v>0.99596366353920029</v>
      </c>
      <c r="AO161" s="152">
        <f t="shared" si="530"/>
        <v>2.9497922231437879E-3</v>
      </c>
      <c r="AP161" s="148">
        <f t="shared" si="531"/>
        <v>653.11189999999999</v>
      </c>
      <c r="AQ161" s="148" t="e">
        <f t="shared" si="532"/>
        <v>#VALUE!</v>
      </c>
      <c r="AR161" s="148" t="e">
        <f t="shared" si="533"/>
        <v>#VALUE!</v>
      </c>
      <c r="AS161" s="156">
        <f t="shared" si="534"/>
        <v>2.1559732051120651E-5</v>
      </c>
      <c r="AT161" s="156">
        <f t="shared" si="535"/>
        <v>1.2600331535241764E-7</v>
      </c>
      <c r="AU161" s="148">
        <v>0.75</v>
      </c>
      <c r="AV161" s="148">
        <f t="shared" si="536"/>
        <v>0.375</v>
      </c>
      <c r="AW161" s="148">
        <f t="shared" si="537"/>
        <v>653.11009999999999</v>
      </c>
      <c r="AX161" s="158">
        <f t="shared" si="538"/>
        <v>253.42301242190001</v>
      </c>
      <c r="AY161" s="158">
        <f t="shared" si="539"/>
        <v>148.35651569864439</v>
      </c>
      <c r="AZ161" s="148" t="str">
        <f>Input!B161</f>
        <v>Hu1-13</v>
      </c>
      <c r="BA161" s="159">
        <f>Input!E161</f>
        <v>0</v>
      </c>
      <c r="BB161" s="148">
        <f t="shared" si="540"/>
        <v>-6.719929732817401</v>
      </c>
      <c r="BC161" s="154">
        <f t="shared" si="541"/>
        <v>8.1110811581545388</v>
      </c>
      <c r="BD161" s="148">
        <f t="shared" si="542"/>
        <v>653052.1</v>
      </c>
      <c r="BE161" s="160">
        <f t="shared" si="543"/>
        <v>74178.257849322195</v>
      </c>
      <c r="BF161" s="161">
        <f t="shared" si="544"/>
        <v>22.715391432263011</v>
      </c>
      <c r="BG161" s="162"/>
      <c r="BH161" s="162"/>
      <c r="BI161" s="162"/>
      <c r="BJ161" s="162"/>
      <c r="BK161" s="162"/>
      <c r="BL161" s="162"/>
      <c r="BM161" s="166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2"/>
      <c r="DC161" s="162"/>
      <c r="DD161" s="162"/>
      <c r="DE161" s="162"/>
    </row>
    <row r="162" spans="1:109" s="76" customFormat="1" ht="15" customHeight="1" x14ac:dyDescent="0.2">
      <c r="A162" s="58"/>
      <c r="B162" s="58"/>
      <c r="C162" s="58"/>
      <c r="D162" s="58"/>
      <c r="E162" s="60"/>
      <c r="F162" s="61"/>
      <c r="G162" s="59"/>
      <c r="H162" s="61"/>
      <c r="I162" s="58"/>
      <c r="J162" s="63"/>
      <c r="K162" s="58"/>
      <c r="L162" s="64"/>
      <c r="M162" s="65"/>
      <c r="N162" s="58"/>
      <c r="O162" s="63"/>
      <c r="P162" s="58"/>
      <c r="Q162" s="66"/>
      <c r="R162" s="67"/>
      <c r="S162" s="65"/>
      <c r="T162" s="58"/>
      <c r="U162" s="58"/>
      <c r="V162" s="58"/>
      <c r="W162" s="68"/>
      <c r="X162" s="63"/>
      <c r="Y162" s="63"/>
      <c r="Z162" s="63"/>
      <c r="AA162" s="63"/>
      <c r="AB162" s="64"/>
      <c r="AC162" s="64"/>
      <c r="AD162" s="63"/>
      <c r="AE162" s="63"/>
      <c r="AF162" s="63"/>
      <c r="AG162" s="63"/>
      <c r="AH162" s="58"/>
      <c r="AI162" s="68"/>
      <c r="AJ162" s="65"/>
      <c r="AK162" s="68"/>
      <c r="AL162" s="68"/>
      <c r="AM162" s="68"/>
      <c r="AN162" s="58"/>
      <c r="AO162" s="63"/>
      <c r="AP162" s="58"/>
      <c r="AQ162" s="58"/>
      <c r="AR162" s="58"/>
      <c r="AS162" s="67"/>
      <c r="AT162" s="67"/>
      <c r="AU162" s="58"/>
      <c r="AV162" s="58"/>
      <c r="AW162" s="58"/>
      <c r="AX162" s="57"/>
      <c r="AY162" s="57"/>
      <c r="AZ162" s="58"/>
      <c r="BA162" s="69"/>
      <c r="BB162" s="58"/>
      <c r="BC162" s="65"/>
      <c r="BD162" s="58"/>
      <c r="BE162" s="62"/>
      <c r="BF162" s="74"/>
      <c r="BG162" s="75"/>
      <c r="BH162" s="75"/>
      <c r="BI162" s="75"/>
      <c r="BJ162" s="75"/>
      <c r="BK162" s="75"/>
      <c r="BL162" s="75"/>
      <c r="BM162" s="103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</row>
    <row r="163" spans="1:109" s="165" customFormat="1" ht="15" customHeight="1" x14ac:dyDescent="0.2">
      <c r="A163" s="148">
        <f>Input!A163</f>
        <v>10368</v>
      </c>
      <c r="B163" s="148" t="str">
        <f>Input!B163</f>
        <v>Hu1-13</v>
      </c>
      <c r="C163" s="148">
        <f>Input!O163</f>
        <v>2.2915935436537072</v>
      </c>
      <c r="D163" s="148">
        <f>C163*Input!P163/100</f>
        <v>2.0096576493587221E-2</v>
      </c>
      <c r="E163" s="149">
        <f>Input!M163</f>
        <v>3.0133335113379607</v>
      </c>
      <c r="F163" s="150">
        <f>E163*Input!N163/100</f>
        <v>3.5965417880659886E-4</v>
      </c>
      <c r="G163" s="151">
        <f t="shared" ref="G163:G173" si="545">E163*137.88</f>
        <v>415.47842454327798</v>
      </c>
      <c r="H163" s="150">
        <f>G163*Input!L163/100</f>
        <v>2.6837529533160747E-2</v>
      </c>
      <c r="I163" s="148">
        <v>0</v>
      </c>
      <c r="J163" s="152">
        <f>(((C163*$G$4*0.000000001*Input!G163*(234/233))-(I163*0.000000000000001))/Input!F163)*1000000000000</f>
        <v>750.67754661121592</v>
      </c>
      <c r="K163" s="148">
        <f>J163*Input!P163/100</f>
        <v>6.5832131440890498</v>
      </c>
      <c r="L163" s="153">
        <f t="shared" ref="L163:L173" si="546">(J163/234)*602200000000*0.0000028263/(365.2425*24*60)</f>
        <v>10.381324808802175</v>
      </c>
      <c r="M163" s="154">
        <f>L163*Input!P163/100</f>
        <v>9.104105250367843E-2</v>
      </c>
      <c r="N163" s="148">
        <v>0</v>
      </c>
      <c r="O163" s="152">
        <f>(((G163*$D$4*0.000000001*Input!G163*(238/236))-(N163*0.000000001))/Input!F163)*1000000</f>
        <v>13.710123511520727</v>
      </c>
      <c r="P163" s="148">
        <f>O163*Input!N163/100</f>
        <v>1.6363615890242576E-3</v>
      </c>
      <c r="Q163" s="155">
        <f t="shared" ref="Q163:Q173" si="547">(O163/238.05)*602200000000000000*0.00000000015512/(365.2425*24*60)</f>
        <v>10.229111907272896</v>
      </c>
      <c r="R163" s="156">
        <f>Q163*Input!N163/100</f>
        <v>1.2208880394714542E-3</v>
      </c>
      <c r="S163" s="154">
        <f>Input!S163*$G$6/0.000000000155125</f>
        <v>0.99957910832301111</v>
      </c>
      <c r="T163" s="148">
        <f>S163*Input!T163/100</f>
        <v>1.528720075241974E-3</v>
      </c>
      <c r="U163" s="154">
        <f>S163</f>
        <v>0.99957910832301111</v>
      </c>
      <c r="V163" s="148">
        <f>U163*Input!T163/100</f>
        <v>1.528720075241974E-3</v>
      </c>
      <c r="W163" s="157">
        <v>0</v>
      </c>
      <c r="X163" s="152">
        <f>((($L$4*0.000000001*Input!G163/Input!W163*(232/229))-(W163*0.000000001))/Input!F163)*1000000000</f>
        <v>0.89239666467411805</v>
      </c>
      <c r="Y163" s="152">
        <f>X163*Input!X163/100</f>
        <v>3.9684475539820772E-3</v>
      </c>
      <c r="Z163" s="152">
        <f t="shared" ref="Z163:Z173" si="548">(X163/232)*6.022E+23*0.000000001*0.000000000049475/(365.2425*24*60)</f>
        <v>2.178977314255371E-4</v>
      </c>
      <c r="AA163" s="152">
        <f>Z163*Input!X163/100</f>
        <v>9.6898134374996778E-7</v>
      </c>
      <c r="AB163" s="153">
        <v>0</v>
      </c>
      <c r="AC163" s="153">
        <v>0.9</v>
      </c>
      <c r="AD163" s="152">
        <f>(((Input!G163*$L$4*0.000000001*Input!U163*(230/229))-((AB163*0.000000000000001)+(Input!G163*AC163*0.000000000000001)))/Input!F163)*1000000000000</f>
        <v>224.23617863757588</v>
      </c>
      <c r="AE163" s="152">
        <f>AD163*Input!V163/100</f>
        <v>0.60806730592590075</v>
      </c>
      <c r="AF163" s="152">
        <f t="shared" ref="AF163:AF173" si="549">(AD163/230)*602200000000*$D$6/(365.2425*24*60)</f>
        <v>10.222596342520283</v>
      </c>
      <c r="AG163" s="152">
        <f>AF163*Input!V163/100</f>
        <v>2.7720890782798237E-2</v>
      </c>
      <c r="AH163" s="148">
        <f t="shared" ref="AH163:AH173" si="550">AF163/Z163</f>
        <v>46914.65246398715</v>
      </c>
      <c r="AI163" s="157">
        <f t="shared" ref="AI163:AI173" si="551">AH163*SQRT((AG163/AF163)^2+(AA163/Z163)^2)</f>
        <v>244.35675727444618</v>
      </c>
      <c r="AJ163" s="154">
        <f t="shared" ref="AJ163:AJ173" si="552">(U163-1)*1000</f>
        <v>-0.42089167698888819</v>
      </c>
      <c r="AK163" s="157">
        <f t="shared" ref="AK163:AK173" si="553">V163*1000</f>
        <v>1.5287200752419741</v>
      </c>
      <c r="AL163" s="157">
        <f t="shared" ref="AL163:AL173" si="554">AF163/Q163</f>
        <v>0.99936303710315455</v>
      </c>
      <c r="AM163" s="157">
        <f t="shared" ref="AM163:AM173" si="555">AL163*SQRT((R163/Q163)^2+(AG163/AF163)^2)</f>
        <v>2.7126234496049947E-3</v>
      </c>
      <c r="AN163" s="148">
        <f>AF163/Q163</f>
        <v>0.99936303710315455</v>
      </c>
      <c r="AO163" s="152">
        <f t="shared" ref="AO163:AO173" si="556">AN163*SQRT((R163/Q163)^2+(AG163/AF163)^2)</f>
        <v>2.7126234496049947E-3</v>
      </c>
      <c r="AP163" s="148" t="str">
        <f t="shared" ref="AP163:AP173" si="557">ThU_Alter_Kombi(AN163,U163)</f>
        <v>Out of range</v>
      </c>
      <c r="AQ163" s="148" t="e">
        <f t="shared" ref="AQ163:AQ173" si="558">Montealter(AN163,AO163,U163,V163)</f>
        <v>#VALUE!</v>
      </c>
      <c r="AR163" s="148" t="e">
        <f t="shared" ref="AR163:AR173" si="559">(AQ163/AP163)*100</f>
        <v>#VALUE!</v>
      </c>
      <c r="AS163" s="156">
        <f t="shared" ref="AS163:AS173" si="560">Z163/Q163</f>
        <v>2.1301725252473957E-5</v>
      </c>
      <c r="AT163" s="156">
        <f t="shared" ref="AT163:AT173" si="561">AS163*SQRT((Y163/X163)^2+(P163/O163)^2)</f>
        <v>9.476192049344435E-8</v>
      </c>
      <c r="AU163" s="148">
        <v>0.75</v>
      </c>
      <c r="AV163" s="148">
        <f t="shared" ref="AV163:AV173" si="562">AU163/2</f>
        <v>0.375</v>
      </c>
      <c r="AW163" s="148" t="str">
        <f t="shared" ref="AW163:AW173" si="563">marincorr_age(AN163,U163,AS163,AU163)</f>
        <v>Out of range</v>
      </c>
      <c r="AX163" s="158">
        <f t="shared" ref="AX163:AX173" si="564">marincorr_age_error(AN163, AO163, U163, V163, AS163, AT163, AU163, AV163)</f>
        <v>338.08215738429999</v>
      </c>
      <c r="AY163" s="158" t="e">
        <f t="shared" ref="AY163:AY173" si="565">SQRT(((AU163*EXP(-0.0000091577*AW163*1000))/(0.0000091577*(EXP(-0.0000091577*AW163*1000)+(AJ163/1000)*EXP(-(0.0000091577-0.0000028263)*AW163*1000)-AS163*AU163*EXP(-0.0000091577*AW163*1000))))^2*AT163^2+((AS163*EXP(-0.0000091577*AW163*1000))/(0.0000091577*(EXP(-0.0000091577*AW163*1000)+(AJ163/1000)*EXP(-(0.0000091577-0.0000028263)*AW163*1000)-AS163*AU163*EXP(-0.0000091577*AW163*1000))))^2*AV163^2+((0.0000091577/(0.0000091577-0.0000028263))*(EXP(-(0.0000091577-0.0000028263)*AW163*1000)-1)/(0.0000091577*(EXP(-0.0000091577*AW163*1000)+(AJ163/1000)*EXP(-(0.0000091577-0.0000028263)*AW163*1000)-AS163*AU163*EXP(-0.0000091577*AW163*1000))))^2*T163^2+(1/(0.0000091577*(EXP(-0.0000091577*AW163*1000)+(AJ163/1000)*EXP(-(0.0000091577-0.0000028263)*AW163*1000)-AS163*AU163*EXP(-0.0000091577*AW163*1000))))^2*AO163^2)/1000</f>
        <v>#VALUE!</v>
      </c>
      <c r="AZ163" s="148" t="str">
        <f>Input!B163</f>
        <v>Hu1-13</v>
      </c>
      <c r="BA163" s="159">
        <f>Input!E163</f>
        <v>0</v>
      </c>
      <c r="BB163" s="148" t="e">
        <f t="shared" ref="BB163:BB173" si="566">((U163-1)*EXP(0.0000028263*AW163*1000))*1000</f>
        <v>#VALUE!</v>
      </c>
      <c r="BC163" s="154" t="e">
        <f t="shared" ref="BC163:BC173" si="567">SQRT((EXP(0.0000028263*AW163*1000)*V163)^2+((U163-1)*0.0000028263*EXP(0.0000028263*AW163*1000)*AY163*1000)^2)*1000</f>
        <v>#VALUE!</v>
      </c>
      <c r="BD163" s="148" t="e">
        <f t="shared" ref="BD163:BD173" si="568">AW163*1000-58</f>
        <v>#VALUE!</v>
      </c>
      <c r="BE163" s="160" t="e">
        <f t="shared" ref="BE163:BE173" si="569">AY163/2*1000</f>
        <v>#VALUE!</v>
      </c>
      <c r="BF163" s="161" t="e">
        <f t="shared" ref="BF163:BF173" si="570">AY163/AW163*100</f>
        <v>#VALUE!</v>
      </c>
      <c r="BG163" s="162"/>
      <c r="BH163" s="162"/>
      <c r="BI163" s="162"/>
      <c r="BJ163" s="162"/>
      <c r="BK163" s="162"/>
      <c r="BL163" s="162"/>
      <c r="BM163" s="166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2"/>
      <c r="DC163" s="162"/>
      <c r="DD163" s="162"/>
      <c r="DE163" s="162"/>
    </row>
    <row r="164" spans="1:109" ht="15" customHeight="1" x14ac:dyDescent="0.2">
      <c r="A164" s="9">
        <f>Input!A164</f>
        <v>10713</v>
      </c>
      <c r="B164" s="9" t="str">
        <f>Input!B164</f>
        <v>NAH14-68mm</v>
      </c>
      <c r="C164" s="9">
        <f>Input!O164</f>
        <v>1.9855046583992455</v>
      </c>
      <c r="D164" s="9">
        <f>C164*Input!P164/100</f>
        <v>5.0045820064388742E-3</v>
      </c>
      <c r="E164" s="11">
        <f>Input!M164</f>
        <v>2.5980264010571221</v>
      </c>
      <c r="F164" s="12">
        <f>E164*Input!N164/100</f>
        <v>1.3354274728403256E-4</v>
      </c>
      <c r="G164" s="13">
        <f t="shared" si="545"/>
        <v>358.21588017775599</v>
      </c>
      <c r="H164" s="12">
        <f>G164*Input!L164/100</f>
        <v>2.186236001838196E-2</v>
      </c>
      <c r="I164" s="9">
        <v>0.3</v>
      </c>
      <c r="J164" s="21">
        <f>(((C164*$G$4*0.000000001*Input!G164*(234/233))-(I164*0.000000000000001))/Input!F164)*1000000000000</f>
        <v>70.455282206263107</v>
      </c>
      <c r="K164" s="9">
        <f>J164*Input!P164/100</f>
        <v>0.17758670879790839</v>
      </c>
      <c r="L164" s="14">
        <f t="shared" si="546"/>
        <v>0.97434533959472169</v>
      </c>
      <c r="M164" s="22">
        <f>L164*Input!P164/100</f>
        <v>2.4558950964761795E-3</v>
      </c>
      <c r="N164" s="9">
        <v>5.0000000000000001E-3</v>
      </c>
      <c r="O164" s="21">
        <f>(((G164*$D$4*0.000000001*Input!G164*(238/236))-(N164*0.000000001))/Input!F164)*1000000</f>
        <v>1.280460005755627</v>
      </c>
      <c r="P164" s="9">
        <f>O164*Input!N164/100</f>
        <v>6.5817709506861517E-5</v>
      </c>
      <c r="Q164" s="23">
        <f t="shared" si="547"/>
        <v>0.9553501600955876</v>
      </c>
      <c r="R164" s="24">
        <f>Q164*Input!N164/100</f>
        <v>4.9106539081163105E-5</v>
      </c>
      <c r="S164" s="65">
        <f>Input!S164*$G$6/0.000000000155125</f>
        <v>1.017389555792469</v>
      </c>
      <c r="T164" s="9">
        <f>S164*Input!T164/100</f>
        <v>4.9379040833968577E-4</v>
      </c>
      <c r="U164" s="9">
        <f>S164*1/((U163+U165)/2)</f>
        <v>1.0179394717242749</v>
      </c>
      <c r="V164" s="9">
        <f>U164*Input!T164/100</f>
        <v>4.9405731024660326E-4</v>
      </c>
      <c r="W164" s="3">
        <v>3.0000000000000001E-3</v>
      </c>
      <c r="X164" s="21">
        <f>((($L$4*0.000000001*Input!G164/Input!W164*(232/229))-(W164*0.000000001))/Input!F164)*1000000000</f>
        <v>4.5212162558601318E-2</v>
      </c>
      <c r="Y164" s="21">
        <f>X164*Input!X164/100</f>
        <v>9.1341850262997222E-5</v>
      </c>
      <c r="Z164" s="21">
        <f t="shared" si="548"/>
        <v>1.1039516444135763E-5</v>
      </c>
      <c r="AA164" s="21">
        <f>Z164*Input!X164/100</f>
        <v>2.2303066275787081E-8</v>
      </c>
      <c r="AB164" s="14">
        <v>0.05</v>
      </c>
      <c r="AC164" s="14">
        <v>0.9</v>
      </c>
      <c r="AD164" s="21">
        <f>(((Input!G164*$L$4*0.000000001*Input!U164*(230/229))-((AB164*0.000000000000001)+(Input!G164*AC164*0.000000000000001)))/Input!F164)*1000000000000</f>
        <v>1.9839352043905736</v>
      </c>
      <c r="AE164" s="21">
        <f>AD164*Input!V164/100</f>
        <v>4.9973652653687349E-3</v>
      </c>
      <c r="AF164" s="191">
        <f t="shared" si="549"/>
        <v>9.0444677069616147E-2</v>
      </c>
      <c r="AG164" s="21">
        <f>AF164*Input!V164/100</f>
        <v>2.2782250480001584E-4</v>
      </c>
      <c r="AH164" s="9">
        <f t="shared" si="550"/>
        <v>8192.8114811279374</v>
      </c>
      <c r="AI164" s="3">
        <f t="shared" si="551"/>
        <v>26.454691705015165</v>
      </c>
      <c r="AJ164" s="22">
        <f t="shared" si="552"/>
        <v>17.939471724274902</v>
      </c>
      <c r="AK164" s="3">
        <f t="shared" si="553"/>
        <v>0.49405731024660327</v>
      </c>
      <c r="AL164" s="3">
        <f t="shared" si="554"/>
        <v>9.4671755810002381E-2</v>
      </c>
      <c r="AM164" s="3">
        <f t="shared" si="555"/>
        <v>2.3851980532901205E-4</v>
      </c>
      <c r="AN164" s="9">
        <f>AL164*1/((AN163+AN165)/2)</f>
        <v>9.475997876621621E-2</v>
      </c>
      <c r="AO164" s="21">
        <f t="shared" si="556"/>
        <v>2.387420777708996E-4</v>
      </c>
      <c r="AP164" s="58">
        <f t="shared" si="557"/>
        <v>10.667</v>
      </c>
      <c r="AQ164" s="58">
        <f t="shared" si="558"/>
        <v>2.93E-2</v>
      </c>
      <c r="AR164" s="58">
        <f t="shared" si="559"/>
        <v>0.27467891628386615</v>
      </c>
      <c r="AS164" s="67">
        <f t="shared" si="560"/>
        <v>1.1555466158116521E-5</v>
      </c>
      <c r="AT164" s="67">
        <f t="shared" si="561"/>
        <v>2.335299112339851E-8</v>
      </c>
      <c r="AU164" s="58">
        <v>0.75</v>
      </c>
      <c r="AV164" s="58">
        <f t="shared" si="562"/>
        <v>0.375</v>
      </c>
      <c r="AW164" s="58">
        <f t="shared" si="563"/>
        <v>10.666</v>
      </c>
      <c r="AX164" s="57">
        <f t="shared" si="564"/>
        <v>2.9016786900000001E-2</v>
      </c>
      <c r="AY164" s="47">
        <f t="shared" si="565"/>
        <v>2.8760715631701315E-2</v>
      </c>
      <c r="AZ164" s="9" t="str">
        <f>Input!B164</f>
        <v>NAH14-68mm</v>
      </c>
      <c r="BA164" s="48">
        <f>Input!E164</f>
        <v>68</v>
      </c>
      <c r="BB164" s="58">
        <f t="shared" si="566"/>
        <v>18.488496450464091</v>
      </c>
      <c r="BC164" s="22">
        <f t="shared" si="567"/>
        <v>0.50917979943248182</v>
      </c>
      <c r="BD164" s="9">
        <f t="shared" si="568"/>
        <v>10608</v>
      </c>
      <c r="BE164" s="49">
        <f t="shared" si="569"/>
        <v>14.380357815850658</v>
      </c>
      <c r="BF164" s="89">
        <f t="shared" si="570"/>
        <v>0.26964856208232996</v>
      </c>
      <c r="BG164" s="85"/>
      <c r="BH164" s="85"/>
      <c r="BI164" s="85"/>
      <c r="BJ164" s="85"/>
      <c r="BK164" s="85"/>
      <c r="BL164" s="85"/>
      <c r="BM164" s="90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</row>
    <row r="165" spans="1:109" s="165" customFormat="1" ht="15" customHeight="1" x14ac:dyDescent="0.2">
      <c r="A165" s="148">
        <f>Input!A165</f>
        <v>10368</v>
      </c>
      <c r="B165" s="148" t="str">
        <f>Input!B165</f>
        <v>Hu1-13</v>
      </c>
      <c r="C165" s="148">
        <f>Input!O165</f>
        <v>2.3234768505472982</v>
      </c>
      <c r="D165" s="148">
        <f>C165*Input!P165/100</f>
        <v>2.1362021947847466E-2</v>
      </c>
      <c r="E165" s="149">
        <f>Input!M165</f>
        <v>3.0128514374356934</v>
      </c>
      <c r="F165" s="150">
        <f>E165*Input!N165/100</f>
        <v>4.4965094400704002E-4</v>
      </c>
      <c r="G165" s="151">
        <f t="shared" si="545"/>
        <v>415.41195619363339</v>
      </c>
      <c r="H165" s="150">
        <f>G165*Input!L165/100</f>
        <v>2.3883019813648362E-2</v>
      </c>
      <c r="I165" s="148">
        <v>0</v>
      </c>
      <c r="J165" s="152">
        <f>(((C165*$G$4*0.000000001*Input!G165*(234/233))-(I165*0.000000000000001))/Input!F165)*1000000000000</f>
        <v>761.12184318510708</v>
      </c>
      <c r="K165" s="148">
        <f>J165*Input!P165/100</f>
        <v>6.9977462935671246</v>
      </c>
      <c r="L165" s="153">
        <f t="shared" si="546"/>
        <v>10.525761838552819</v>
      </c>
      <c r="M165" s="154">
        <f>L165*Input!P165/100</f>
        <v>9.6773744640501355E-2</v>
      </c>
      <c r="N165" s="148">
        <v>0</v>
      </c>
      <c r="O165" s="152">
        <f>(((G165*$D$4*0.000000001*Input!G165*(238/236))-(N165*0.000000001))/Input!F165)*1000000</f>
        <v>13.707930162289088</v>
      </c>
      <c r="P165" s="148">
        <f>O165*Input!N165/100</f>
        <v>2.0458306245269109E-3</v>
      </c>
      <c r="Q165" s="155">
        <f t="shared" si="547"/>
        <v>10.227475451210097</v>
      </c>
      <c r="R165" s="156">
        <f>Q165*Input!N165/100</f>
        <v>1.526392551024549E-3</v>
      </c>
      <c r="S165" s="154">
        <f>Input!S165*$G$6/0.000000000155125</f>
        <v>0.99934044250082243</v>
      </c>
      <c r="T165" s="148">
        <f>S165*Input!T165/100</f>
        <v>1.5523411946466656E-3</v>
      </c>
      <c r="U165" s="154">
        <f>S165</f>
        <v>0.99934044250082243</v>
      </c>
      <c r="V165" s="148">
        <f>U165*Input!T165/100</f>
        <v>1.5523411946466656E-3</v>
      </c>
      <c r="W165" s="157">
        <v>0</v>
      </c>
      <c r="X165" s="152">
        <f>((($L$4*0.000000001*Input!G165/Input!W165*(232/229))-(W165*0.000000001))/Input!F165)*1000000000</f>
        <v>0.87704181406960424</v>
      </c>
      <c r="Y165" s="152">
        <f>X165*Input!X165/100</f>
        <v>3.4332347488734111E-3</v>
      </c>
      <c r="Z165" s="152">
        <f t="shared" si="548"/>
        <v>2.1414851625525921E-4</v>
      </c>
      <c r="AA165" s="152">
        <f>Z165*Input!X165/100</f>
        <v>8.3829769075170846E-7</v>
      </c>
      <c r="AB165" s="153">
        <v>0</v>
      </c>
      <c r="AC165" s="153">
        <v>0.9</v>
      </c>
      <c r="AD165" s="152">
        <f>(((Input!G165*$L$4*0.000000001*Input!U165*(230/229))-((AB165*0.000000000000001)+(Input!G165*AC165*0.000000000000001)))/Input!F165)*1000000000000</f>
        <v>224.06836811762929</v>
      </c>
      <c r="AE165" s="152">
        <f>AD165*Input!V165/100</f>
        <v>0.56185869142771605</v>
      </c>
      <c r="AF165" s="152">
        <f t="shared" si="549"/>
        <v>10.214946108655859</v>
      </c>
      <c r="AG165" s="152">
        <f>AF165*Input!V165/100</f>
        <v>2.5614308265953133E-2</v>
      </c>
      <c r="AH165" s="148">
        <f t="shared" si="550"/>
        <v>47700.288973657516</v>
      </c>
      <c r="AI165" s="157">
        <f t="shared" si="551"/>
        <v>221.7499992602927</v>
      </c>
      <c r="AJ165" s="154">
        <f t="shared" si="552"/>
        <v>-0.65955749917756545</v>
      </c>
      <c r="AK165" s="157">
        <f t="shared" si="553"/>
        <v>1.5523411946466656</v>
      </c>
      <c r="AL165" s="157">
        <f t="shared" si="554"/>
        <v>0.99877493301118059</v>
      </c>
      <c r="AM165" s="157">
        <f t="shared" si="555"/>
        <v>2.5088925271140299E-3</v>
      </c>
      <c r="AN165" s="148">
        <f>AF165/Q165</f>
        <v>0.99877493301118059</v>
      </c>
      <c r="AO165" s="152">
        <f t="shared" si="556"/>
        <v>2.5088925271140299E-3</v>
      </c>
      <c r="AP165" s="148">
        <f t="shared" si="557"/>
        <v>895.55269999999996</v>
      </c>
      <c r="AQ165" s="148" t="e">
        <f t="shared" si="558"/>
        <v>#VALUE!</v>
      </c>
      <c r="AR165" s="148" t="e">
        <f t="shared" si="559"/>
        <v>#VALUE!</v>
      </c>
      <c r="AS165" s="156">
        <f t="shared" si="560"/>
        <v>2.0938550992065354E-5</v>
      </c>
      <c r="AT165" s="156">
        <f t="shared" si="561"/>
        <v>8.2024809173505624E-8</v>
      </c>
      <c r="AU165" s="148">
        <v>0.75</v>
      </c>
      <c r="AV165" s="148">
        <f t="shared" si="562"/>
        <v>0.375</v>
      </c>
      <c r="AW165" s="148">
        <f t="shared" si="563"/>
        <v>895.55089999999996</v>
      </c>
      <c r="AX165" s="158">
        <f t="shared" si="564"/>
        <v>338.97197496159998</v>
      </c>
      <c r="AY165" s="158">
        <f t="shared" si="565"/>
        <v>1349.3592384514609</v>
      </c>
      <c r="AZ165" s="148" t="str">
        <f>Input!B165</f>
        <v>Hu1-13</v>
      </c>
      <c r="BA165" s="159">
        <f>Input!E165</f>
        <v>0</v>
      </c>
      <c r="BB165" s="148">
        <f t="shared" si="566"/>
        <v>-8.2888346315521204</v>
      </c>
      <c r="BC165" s="154">
        <f t="shared" si="567"/>
        <v>37.146320218297987</v>
      </c>
      <c r="BD165" s="148">
        <f t="shared" si="568"/>
        <v>895492.89999999991</v>
      </c>
      <c r="BE165" s="160">
        <f t="shared" si="569"/>
        <v>674679.61922573042</v>
      </c>
      <c r="BF165" s="161">
        <f t="shared" si="570"/>
        <v>150.67365109581834</v>
      </c>
      <c r="BG165" s="162"/>
      <c r="BH165" s="162"/>
      <c r="BI165" s="162"/>
      <c r="BJ165" s="162"/>
      <c r="BK165" s="162"/>
      <c r="BL165" s="162"/>
      <c r="BM165" s="166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2"/>
      <c r="DC165" s="162"/>
      <c r="DD165" s="162"/>
      <c r="DE165" s="162"/>
    </row>
    <row r="166" spans="1:109" ht="15" customHeight="1" x14ac:dyDescent="0.2">
      <c r="A166" s="9">
        <f>Input!A166</f>
        <v>10714</v>
      </c>
      <c r="B166" s="9" t="str">
        <f>Input!B166</f>
        <v>NAH14-50,5mm</v>
      </c>
      <c r="C166" s="9">
        <f>Input!O166</f>
        <v>1.8532533158490745</v>
      </c>
      <c r="D166" s="9">
        <f>C166*Input!P166/100</f>
        <v>5.093247849483196E-3</v>
      </c>
      <c r="E166" s="11">
        <f>Input!M166</f>
        <v>2.4144392765995293</v>
      </c>
      <c r="F166" s="12">
        <f>E166*Input!N166/100</f>
        <v>1.2728985393072829E-4</v>
      </c>
      <c r="G166" s="13">
        <f t="shared" si="545"/>
        <v>332.9028874575431</v>
      </c>
      <c r="H166" s="12">
        <f>G166*Input!L166/100</f>
        <v>1.1672859493687189E-2</v>
      </c>
      <c r="I166" s="9">
        <v>0.3</v>
      </c>
      <c r="J166" s="21">
        <f>(((C166*$G$4*0.000000001*Input!G166*(234/233))-(I166*0.000000000000001))/Input!F166)*1000000000000</f>
        <v>64.448976838546841</v>
      </c>
      <c r="K166" s="9">
        <f>J166*Input!P166/100</f>
        <v>0.17712344549829118</v>
      </c>
      <c r="L166" s="14">
        <f t="shared" si="546"/>
        <v>0.89128250228914807</v>
      </c>
      <c r="M166" s="22">
        <f>L166*Input!P166/100</f>
        <v>2.4494885017844453E-3</v>
      </c>
      <c r="N166" s="9">
        <v>5.0000000000000001E-3</v>
      </c>
      <c r="O166" s="21">
        <f>(((G166*$D$4*0.000000001*Input!G166*(238/236))-(N166*0.000000001))/Input!F166)*1000000</f>
        <v>1.1662122538561834</v>
      </c>
      <c r="P166" s="9">
        <f>O166*Input!N166/100</f>
        <v>6.148300720764043E-5</v>
      </c>
      <c r="Q166" s="23">
        <f t="shared" si="547"/>
        <v>0.87011000610633071</v>
      </c>
      <c r="R166" s="24">
        <f>Q166*Input!N166/100</f>
        <v>4.5872421250919906E-5</v>
      </c>
      <c r="S166" s="65">
        <f>Input!S166*$G$6/0.000000000155125</f>
        <v>1.0191857497702466</v>
      </c>
      <c r="T166" s="9">
        <f>S166*Input!T166/100</f>
        <v>5.3820391267194877E-4</v>
      </c>
      <c r="U166" s="9">
        <f>S166*1/((U165+U167)/2)</f>
        <v>1.0192119550562591</v>
      </c>
      <c r="V166" s="9">
        <f>U166*Input!T166/100</f>
        <v>5.3821775096145363E-4</v>
      </c>
      <c r="W166" s="3">
        <v>3.0000000000000001E-3</v>
      </c>
      <c r="X166" s="21">
        <f>((($L$4*0.000000001*Input!G166/Input!W166*(232/229))-(W166*0.000000001))/Input!F166)*1000000000</f>
        <v>7.418569457721437E-2</v>
      </c>
      <c r="Y166" s="21">
        <f>X166*Input!X166/100</f>
        <v>1.6769685321919105E-4</v>
      </c>
      <c r="Z166" s="21">
        <f t="shared" si="548"/>
        <v>1.8114023945288741E-5</v>
      </c>
      <c r="AA166" s="21">
        <f>Z166*Input!X166/100</f>
        <v>4.0946773256942667E-8</v>
      </c>
      <c r="AB166" s="14">
        <v>0.05</v>
      </c>
      <c r="AC166" s="14">
        <v>0.9</v>
      </c>
      <c r="AD166" s="21">
        <f>(((Input!G166*$L$4*0.000000001*Input!U166*(230/229))-((AB166*0.000000000000001)+(Input!G166*AC166*0.000000000000001)))/Input!F166)*1000000000000</f>
        <v>1.7697687176170622</v>
      </c>
      <c r="AE166" s="21">
        <f>AD166*Input!V166/100</f>
        <v>6.4359218066159561E-3</v>
      </c>
      <c r="AF166" s="191">
        <f t="shared" si="549"/>
        <v>8.0681143113216294E-2</v>
      </c>
      <c r="AG166" s="21">
        <f>AF166*Input!V166/100</f>
        <v>2.9340417376357258E-4</v>
      </c>
      <c r="AH166" s="9">
        <f t="shared" si="550"/>
        <v>4454.070688926111</v>
      </c>
      <c r="AI166" s="3">
        <f t="shared" si="551"/>
        <v>19.07187445394419</v>
      </c>
      <c r="AJ166" s="22">
        <f t="shared" si="552"/>
        <v>19.211955056259058</v>
      </c>
      <c r="AK166" s="3">
        <f t="shared" si="553"/>
        <v>0.53821775096145363</v>
      </c>
      <c r="AL166" s="3">
        <f t="shared" si="554"/>
        <v>9.2725221577737785E-2</v>
      </c>
      <c r="AM166" s="3">
        <f t="shared" si="555"/>
        <v>3.3723897227136597E-4</v>
      </c>
      <c r="AN166" s="9">
        <f>AL166*1/((AN165+AN167)/2)</f>
        <v>9.2787487721384121E-2</v>
      </c>
      <c r="AO166" s="21">
        <f t="shared" si="556"/>
        <v>3.3746543245051996E-4</v>
      </c>
      <c r="AP166" s="58">
        <f t="shared" si="557"/>
        <v>10.420199999999999</v>
      </c>
      <c r="AQ166" s="58">
        <f t="shared" si="558"/>
        <v>4.3400000000000001E-2</v>
      </c>
      <c r="AR166" s="58">
        <f t="shared" si="559"/>
        <v>0.41649872363294371</v>
      </c>
      <c r="AS166" s="67">
        <f t="shared" si="560"/>
        <v>2.0818084860726379E-5</v>
      </c>
      <c r="AT166" s="67">
        <f t="shared" si="561"/>
        <v>4.7072103077539615E-8</v>
      </c>
      <c r="AU166" s="58">
        <v>0.75</v>
      </c>
      <c r="AV166" s="58">
        <f t="shared" si="562"/>
        <v>0.375</v>
      </c>
      <c r="AW166" s="58">
        <f t="shared" si="563"/>
        <v>10.4185</v>
      </c>
      <c r="AX166" s="57">
        <f t="shared" si="564"/>
        <v>3.7871935000000002E-2</v>
      </c>
      <c r="AY166" s="47">
        <f t="shared" si="565"/>
        <v>4.0190962960491544E-2</v>
      </c>
      <c r="AZ166" s="9" t="str">
        <f>Input!B166</f>
        <v>NAH14-50,5mm</v>
      </c>
      <c r="BA166" s="48">
        <f>Input!E166</f>
        <v>50.5</v>
      </c>
      <c r="BB166" s="58">
        <f t="shared" si="566"/>
        <v>19.786077840078999</v>
      </c>
      <c r="BC166" s="22">
        <f t="shared" si="567"/>
        <v>0.55430620278978171</v>
      </c>
      <c r="BD166" s="9">
        <f t="shared" si="568"/>
        <v>10360.5</v>
      </c>
      <c r="BE166" s="49">
        <f t="shared" si="569"/>
        <v>20.095481480245773</v>
      </c>
      <c r="BF166" s="89">
        <f t="shared" si="570"/>
        <v>0.38576534971916826</v>
      </c>
      <c r="BG166" s="85"/>
      <c r="BH166" s="85"/>
      <c r="BI166" s="85"/>
      <c r="BJ166" s="85"/>
      <c r="BK166" s="85"/>
      <c r="BL166" s="85"/>
      <c r="BM166" s="90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</row>
    <row r="167" spans="1:109" s="165" customFormat="1" ht="15" customHeight="1" x14ac:dyDescent="0.2">
      <c r="A167" s="148">
        <f>Input!A167</f>
        <v>10368</v>
      </c>
      <c r="B167" s="148" t="str">
        <f>Input!B167</f>
        <v>Hu1-13</v>
      </c>
      <c r="C167" s="148">
        <f>Input!O167</f>
        <v>2.2939732306449887</v>
      </c>
      <c r="D167" s="148">
        <f>C167*Input!P167/100</f>
        <v>1.389767494728842E-2</v>
      </c>
      <c r="E167" s="149">
        <f>Input!M167</f>
        <v>3.0128154522697206</v>
      </c>
      <c r="F167" s="150">
        <f>E167*Input!N167/100</f>
        <v>3.1289394473346395E-4</v>
      </c>
      <c r="G167" s="151">
        <f t="shared" si="545"/>
        <v>415.40699455894907</v>
      </c>
      <c r="H167" s="150">
        <f>G167*Input!L167/100</f>
        <v>2.4102129467995545E-2</v>
      </c>
      <c r="I167" s="148">
        <v>0</v>
      </c>
      <c r="J167" s="152">
        <f>(((C167*$G$4*0.000000001*Input!G167*(234/233))-(I167*0.000000000000001))/Input!F167)*1000000000000</f>
        <v>751.45708170689863</v>
      </c>
      <c r="K167" s="148">
        <f>J167*Input!P167/100</f>
        <v>4.552584188379595</v>
      </c>
      <c r="L167" s="153">
        <f t="shared" si="546"/>
        <v>10.392105212538342</v>
      </c>
      <c r="M167" s="154">
        <f>L167*Input!P167/100</f>
        <v>6.295893009234102E-2</v>
      </c>
      <c r="N167" s="148">
        <v>0</v>
      </c>
      <c r="O167" s="152">
        <f>(((G167*$D$4*0.000000001*Input!G167*(238/236))-(N167*0.000000001))/Input!F167)*1000000</f>
        <v>13.707766436279934</v>
      </c>
      <c r="P167" s="148">
        <f>O167*Input!N167/100</f>
        <v>1.4236109651194887E-3</v>
      </c>
      <c r="Q167" s="155">
        <f t="shared" si="547"/>
        <v>10.227353295368951</v>
      </c>
      <c r="R167" s="156">
        <f>Q167*Input!N167/100</f>
        <v>1.0621549734684173E-3</v>
      </c>
      <c r="S167" s="154">
        <f>Input!S167*$G$6/0.000000000155125</f>
        <v>1.0006081348566498</v>
      </c>
      <c r="T167" s="148">
        <f>S167*Input!T167/100</f>
        <v>1.421320157696246E-3</v>
      </c>
      <c r="U167" s="154">
        <f>S167</f>
        <v>1.0006081348566498</v>
      </c>
      <c r="V167" s="148">
        <f>U167*Input!T167/100</f>
        <v>1.421320157696246E-3</v>
      </c>
      <c r="W167" s="157">
        <v>0</v>
      </c>
      <c r="X167" s="152">
        <f>((($L$4*0.000000001*Input!G167/Input!W167*(232/229))-(W167*0.000000001))/Input!F167)*1000000000</f>
        <v>0.88325103575763508</v>
      </c>
      <c r="Y167" s="152">
        <f>X167*Input!X167/100</f>
        <v>3.4695991505696582E-3</v>
      </c>
      <c r="Z167" s="152">
        <f t="shared" si="548"/>
        <v>2.1566463052741892E-4</v>
      </c>
      <c r="AA167" s="152">
        <f>Z167*Input!X167/100</f>
        <v>8.4717683715366486E-7</v>
      </c>
      <c r="AB167" s="153">
        <v>0</v>
      </c>
      <c r="AC167" s="153">
        <v>0.9</v>
      </c>
      <c r="AD167" s="152">
        <f>(((Input!G167*$L$4*0.000000001*Input!U167*(230/229))-((AB167*0.000000000000001)+(Input!G167*AC167*0.000000000000001)))/Input!F167)*1000000000000</f>
        <v>224.31426347371163</v>
      </c>
      <c r="AE167" s="152">
        <f>AD167*Input!V167/100</f>
        <v>0.50672788828824022</v>
      </c>
      <c r="AF167" s="152">
        <f t="shared" si="549"/>
        <v>10.22615611492248</v>
      </c>
      <c r="AG167" s="152">
        <f>AF167*Input!V167/100</f>
        <v>2.3100976340846152E-2</v>
      </c>
      <c r="AH167" s="148">
        <f t="shared" si="550"/>
        <v>47416.936610856821</v>
      </c>
      <c r="AI167" s="157">
        <f t="shared" si="551"/>
        <v>214.86720187875278</v>
      </c>
      <c r="AJ167" s="154">
        <f t="shared" si="552"/>
        <v>0.60813485664978906</v>
      </c>
      <c r="AK167" s="157">
        <f t="shared" si="553"/>
        <v>1.421320157696246</v>
      </c>
      <c r="AL167" s="157">
        <f t="shared" si="554"/>
        <v>0.99988294327849092</v>
      </c>
      <c r="AM167" s="157">
        <f t="shared" si="555"/>
        <v>2.2611300667875135E-3</v>
      </c>
      <c r="AN167" s="148">
        <f>AF167/Q167</f>
        <v>0.99988294327849092</v>
      </c>
      <c r="AO167" s="152">
        <f t="shared" si="556"/>
        <v>2.2611300667875135E-3</v>
      </c>
      <c r="AP167" s="148">
        <f t="shared" si="557"/>
        <v>755.49289999999996</v>
      </c>
      <c r="AQ167" s="148" t="e">
        <f t="shared" si="558"/>
        <v>#VALUE!</v>
      </c>
      <c r="AR167" s="148" t="e">
        <f t="shared" si="559"/>
        <v>#VALUE!</v>
      </c>
      <c r="AS167" s="156">
        <f t="shared" si="560"/>
        <v>2.1087042199380559E-5</v>
      </c>
      <c r="AT167" s="156">
        <f t="shared" si="561"/>
        <v>8.2863360328592034E-8</v>
      </c>
      <c r="AU167" s="148">
        <v>0.75</v>
      </c>
      <c r="AV167" s="148">
        <f t="shared" si="562"/>
        <v>0.375</v>
      </c>
      <c r="AW167" s="148">
        <f t="shared" si="563"/>
        <v>755.49109999999996</v>
      </c>
      <c r="AX167" s="158">
        <f t="shared" si="564"/>
        <v>336.52661625780001</v>
      </c>
      <c r="AY167" s="158">
        <f t="shared" si="565"/>
        <v>334.34167814458709</v>
      </c>
      <c r="AZ167" s="148" t="str">
        <f>Input!B167</f>
        <v>Hu1-13</v>
      </c>
      <c r="BA167" s="159">
        <f>Input!E167</f>
        <v>0</v>
      </c>
      <c r="BB167" s="148">
        <f t="shared" si="566"/>
        <v>5.1442823674868787</v>
      </c>
      <c r="BC167" s="154">
        <f t="shared" si="567"/>
        <v>12.968629790511095</v>
      </c>
      <c r="BD167" s="148">
        <f t="shared" si="568"/>
        <v>755433.1</v>
      </c>
      <c r="BE167" s="160">
        <f t="shared" si="569"/>
        <v>167170.83907229354</v>
      </c>
      <c r="BF167" s="161">
        <f t="shared" si="570"/>
        <v>44.254879792043496</v>
      </c>
      <c r="BG167" s="162"/>
      <c r="BH167" s="162"/>
      <c r="BI167" s="162"/>
      <c r="BJ167" s="162"/>
      <c r="BK167" s="162"/>
      <c r="BL167" s="162"/>
      <c r="BM167" s="166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2"/>
      <c r="DC167" s="162"/>
      <c r="DD167" s="162"/>
      <c r="DE167" s="162"/>
    </row>
    <row r="168" spans="1:109" ht="15" customHeight="1" x14ac:dyDescent="0.2">
      <c r="A168" s="9">
        <f>Input!A168</f>
        <v>10715</v>
      </c>
      <c r="B168" s="9" t="str">
        <f>Input!B168</f>
        <v>NAH14-40,5mm</v>
      </c>
      <c r="C168" s="9">
        <f>Input!O168</f>
        <v>1.962942107990495</v>
      </c>
      <c r="D168" s="9">
        <f>C168*Input!P168/100</f>
        <v>4.9110347989295023E-3</v>
      </c>
      <c r="E168" s="11">
        <f>Input!M168</f>
        <v>2.5543507074772522</v>
      </c>
      <c r="F168" s="12">
        <f>E168*Input!N168/100</f>
        <v>1.1934839835613982E-4</v>
      </c>
      <c r="G168" s="13">
        <f t="shared" si="545"/>
        <v>352.19387554696351</v>
      </c>
      <c r="H168" s="12">
        <f>G168*Input!L168/100</f>
        <v>2.1384459256794674E-2</v>
      </c>
      <c r="I168" s="9">
        <v>0.3</v>
      </c>
      <c r="J168" s="21">
        <f>(((C168*$G$4*0.000000001*Input!G168*(234/233))-(I168*0.000000000000001))/Input!F168)*1000000000000</f>
        <v>74.628210583328354</v>
      </c>
      <c r="K168" s="9">
        <f>J168*Input!P168/100</f>
        <v>0.18671041680987732</v>
      </c>
      <c r="L168" s="14">
        <f t="shared" si="546"/>
        <v>1.0320539057850173</v>
      </c>
      <c r="M168" s="22">
        <f>L168*Input!P168/100</f>
        <v>2.5820693463395167E-3</v>
      </c>
      <c r="N168" s="9">
        <v>5.0000000000000001E-3</v>
      </c>
      <c r="O168" s="21">
        <f>(((G168*$D$4*0.000000001*Input!G168*(238/236))-(N168*0.000000001))/Input!F168)*1000000</f>
        <v>1.3488252724248602</v>
      </c>
      <c r="P168" s="9">
        <f>O168*Input!N168/100</f>
        <v>6.3021939569597897E-5</v>
      </c>
      <c r="Q168" s="23">
        <f t="shared" si="547"/>
        <v>1.0063574294861586</v>
      </c>
      <c r="R168" s="24">
        <f>Q168*Input!N168/100</f>
        <v>4.7020617423985643E-5</v>
      </c>
      <c r="S168" s="65">
        <f>Input!S168*$G$6/0.000000000155125</f>
        <v>1.0185170366749179</v>
      </c>
      <c r="T168" s="9">
        <f>S168*Input!T168/100</f>
        <v>7.1339982622976969E-4</v>
      </c>
      <c r="U168" s="9">
        <f>S168*1/((U167+U169)/2)</f>
        <v>1.0188887366973813</v>
      </c>
      <c r="V168" s="9">
        <f>U168*Input!T168/100</f>
        <v>7.1366017605396185E-4</v>
      </c>
      <c r="W168" s="3">
        <v>3.0000000000000001E-3</v>
      </c>
      <c r="X168" s="21">
        <f>((($L$4*0.000000001*Input!G168/Input!W168*(232/229))-(W168*0.000000001))/Input!F168)*1000000000</f>
        <v>8.0459189591463892E-2</v>
      </c>
      <c r="Y168" s="21">
        <f>X168*Input!X168/100</f>
        <v>1.7093794340179692E-4</v>
      </c>
      <c r="Z168" s="21">
        <f t="shared" si="548"/>
        <v>1.964583192466255E-5</v>
      </c>
      <c r="AA168" s="21">
        <f>Z168*Input!X168/100</f>
        <v>4.1738154742431852E-8</v>
      </c>
      <c r="AB168" s="14">
        <v>0.05</v>
      </c>
      <c r="AC168" s="14">
        <v>0.9</v>
      </c>
      <c r="AD168" s="21">
        <f>(((Input!G168*$L$4*0.000000001*Input!U168*(230/229))-((AB168*0.000000000000001)+(Input!G168*AC168*0.000000000000001)))/Input!F168)*1000000000000</f>
        <v>2.0132133548470259</v>
      </c>
      <c r="AE168" s="21">
        <f>AD168*Input!V168/100</f>
        <v>6.1483527765458321E-3</v>
      </c>
      <c r="AF168" s="191">
        <f t="shared" si="549"/>
        <v>9.1779424725370817E-2</v>
      </c>
      <c r="AG168" s="21">
        <f>AF168*Input!V168/100</f>
        <v>2.8029432622301014E-4</v>
      </c>
      <c r="AH168" s="9">
        <f t="shared" si="550"/>
        <v>4671.6995786854304</v>
      </c>
      <c r="AI168" s="3">
        <f t="shared" si="551"/>
        <v>17.380066298405414</v>
      </c>
      <c r="AJ168" s="22">
        <f t="shared" si="552"/>
        <v>18.888736697381336</v>
      </c>
      <c r="AK168" s="3">
        <f t="shared" si="553"/>
        <v>0.71366017605396181</v>
      </c>
      <c r="AL168" s="3">
        <f t="shared" si="554"/>
        <v>9.119962951158711E-2</v>
      </c>
      <c r="AM168" s="3">
        <f t="shared" si="555"/>
        <v>2.7855622611116615E-4</v>
      </c>
      <c r="AN168" s="9">
        <f>AL168*1/((AN167+AN169)/2)</f>
        <v>9.1273779194962879E-2</v>
      </c>
      <c r="AO168" s="21">
        <f t="shared" si="556"/>
        <v>2.7878270571507583E-4</v>
      </c>
      <c r="AP168" s="58">
        <f t="shared" si="557"/>
        <v>10.2455</v>
      </c>
      <c r="AQ168" s="58">
        <f t="shared" si="558"/>
        <v>3.5499999999999997E-2</v>
      </c>
      <c r="AR168" s="58">
        <f t="shared" si="559"/>
        <v>0.34649358254843587</v>
      </c>
      <c r="AS168" s="67">
        <f t="shared" si="560"/>
        <v>1.9521723941257749E-5</v>
      </c>
      <c r="AT168" s="67">
        <f t="shared" si="561"/>
        <v>4.1484512345260033E-8</v>
      </c>
      <c r="AU168" s="58">
        <v>0.75</v>
      </c>
      <c r="AV168" s="58">
        <f t="shared" si="562"/>
        <v>0.375</v>
      </c>
      <c r="AW168" s="58">
        <f t="shared" si="563"/>
        <v>10.2439</v>
      </c>
      <c r="AX168" s="57">
        <f t="shared" si="564"/>
        <v>3.2721977399999998E-2</v>
      </c>
      <c r="AY168" s="47">
        <f t="shared" si="565"/>
        <v>3.3682766299718184E-2</v>
      </c>
      <c r="AZ168" s="9" t="str">
        <f>Input!B168</f>
        <v>NAH14-40,5mm</v>
      </c>
      <c r="BA168" s="48">
        <f>Input!E168</f>
        <v>40.5</v>
      </c>
      <c r="BB168" s="58">
        <f t="shared" si="566"/>
        <v>19.4436033050488</v>
      </c>
      <c r="BC168" s="22">
        <f t="shared" si="567"/>
        <v>0.734626652206676</v>
      </c>
      <c r="BD168" s="9">
        <f t="shared" si="568"/>
        <v>10185.9</v>
      </c>
      <c r="BE168" s="49">
        <f t="shared" si="569"/>
        <v>16.841383149859091</v>
      </c>
      <c r="BF168" s="89">
        <f t="shared" si="570"/>
        <v>0.32880803502297157</v>
      </c>
      <c r="BG168" s="85"/>
      <c r="BH168" s="85"/>
      <c r="BI168" s="85"/>
      <c r="BJ168" s="85"/>
      <c r="BK168" s="85"/>
      <c r="BL168" s="85"/>
      <c r="BM168" s="90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</row>
    <row r="169" spans="1:109" s="165" customFormat="1" ht="15" customHeight="1" x14ac:dyDescent="0.2">
      <c r="A169" s="148">
        <f>Input!A169</f>
        <v>10368</v>
      </c>
      <c r="B169" s="148" t="str">
        <f>Input!B169</f>
        <v>Hu1-13</v>
      </c>
      <c r="C169" s="148">
        <f>Input!O169</f>
        <v>2.2614196276563234</v>
      </c>
      <c r="D169" s="148">
        <f>C169*Input!P169/100</f>
        <v>2.5818080952248575E-2</v>
      </c>
      <c r="E169" s="149">
        <f>Input!M169</f>
        <v>3.0131660960720326</v>
      </c>
      <c r="F169" s="150">
        <f>E169*Input!N169/100</f>
        <v>4.2074737492208677E-4</v>
      </c>
      <c r="G169" s="151">
        <f t="shared" si="545"/>
        <v>415.45534132641183</v>
      </c>
      <c r="H169" s="150">
        <f>G169*Input!L169/100</f>
        <v>2.4616297275839499E-2</v>
      </c>
      <c r="I169" s="148">
        <v>0</v>
      </c>
      <c r="J169" s="152">
        <f>(((C169*$G$4*0.000000001*Input!G169*(234/233))-(I169*0.000000000000001))/Input!F169)*1000000000000</f>
        <v>740.79321031811628</v>
      </c>
      <c r="K169" s="148">
        <f>J169*Input!P169/100</f>
        <v>8.4574569173129426</v>
      </c>
      <c r="L169" s="153">
        <f t="shared" si="546"/>
        <v>10.244631622704732</v>
      </c>
      <c r="M169" s="154">
        <f>L169*Input!P169/100</f>
        <v>0.11696048151623853</v>
      </c>
      <c r="N169" s="148">
        <v>0</v>
      </c>
      <c r="O169" s="152">
        <f>(((G169*$D$4*0.000000001*Input!G169*(238/236))-(N169*0.000000001))/Input!F169)*1000000</f>
        <v>13.709361802282453</v>
      </c>
      <c r="P169" s="148">
        <f>O169*Input!N169/100</f>
        <v>1.9143246028444549E-3</v>
      </c>
      <c r="Q169" s="155">
        <f t="shared" si="547"/>
        <v>10.228543596634955</v>
      </c>
      <c r="R169" s="156">
        <f>Q169*Input!N169/100</f>
        <v>1.4282760161049531E-3</v>
      </c>
      <c r="S169" s="154">
        <f>Input!S169*$G$6/0.000000000155125</f>
        <v>0.99866224666966208</v>
      </c>
      <c r="T169" s="148">
        <f>S169*Input!T169/100</f>
        <v>1.2741215853016184E-3</v>
      </c>
      <c r="U169" s="154">
        <f>S169</f>
        <v>0.99866224666966208</v>
      </c>
      <c r="V169" s="148">
        <f>U169*Input!T169/100</f>
        <v>1.2741215853016184E-3</v>
      </c>
      <c r="W169" s="157">
        <v>0</v>
      </c>
      <c r="X169" s="152">
        <f>((($L$4*0.000000001*Input!G169/Input!W169*(232/229))-(W169*0.000000001))/Input!F169)*1000000000</f>
        <v>0.87263504807303738</v>
      </c>
      <c r="Y169" s="152">
        <f>X169*Input!X169/100</f>
        <v>4.3640256324531963E-3</v>
      </c>
      <c r="Z169" s="152">
        <f t="shared" si="548"/>
        <v>2.1307251008940718E-4</v>
      </c>
      <c r="AA169" s="152">
        <f>Z169*Input!X169/100</f>
        <v>1.0655701918627143E-6</v>
      </c>
      <c r="AB169" s="153">
        <v>0</v>
      </c>
      <c r="AC169" s="153">
        <v>0.9</v>
      </c>
      <c r="AD169" s="152">
        <f>(((Input!G169*$L$4*0.000000001*Input!U169*(230/229))-((AB169*0.000000000000001)+(Input!G169*AC169*0.000000000000001)))/Input!F169)*1000000000000</f>
        <v>224.0283520043875</v>
      </c>
      <c r="AE169" s="152">
        <f>AD169*Input!V169/100</f>
        <v>0.56983008724672557</v>
      </c>
      <c r="AF169" s="152">
        <f t="shared" si="549"/>
        <v>10.213121833129257</v>
      </c>
      <c r="AG169" s="152">
        <f>AF169*Input!V169/100</f>
        <v>2.5977712433109833E-2</v>
      </c>
      <c r="AH169" s="148">
        <f t="shared" si="550"/>
        <v>47932.611432811005</v>
      </c>
      <c r="AI169" s="157">
        <f t="shared" si="551"/>
        <v>268.93337199318461</v>
      </c>
      <c r="AJ169" s="154">
        <f t="shared" si="552"/>
        <v>-1.3377533303379208</v>
      </c>
      <c r="AK169" s="157">
        <f t="shared" si="553"/>
        <v>1.2741215853016183</v>
      </c>
      <c r="AL169" s="157">
        <f t="shared" si="554"/>
        <v>0.99849228158828285</v>
      </c>
      <c r="AM169" s="157">
        <f t="shared" si="555"/>
        <v>2.5435516136456423E-3</v>
      </c>
      <c r="AN169" s="148">
        <f>AF169/Q169</f>
        <v>0.99849228158828285</v>
      </c>
      <c r="AO169" s="152">
        <f t="shared" si="556"/>
        <v>2.5435516136456423E-3</v>
      </c>
      <c r="AP169" s="148" t="str">
        <f t="shared" si="557"/>
        <v>Out of range</v>
      </c>
      <c r="AQ169" s="148" t="e">
        <f t="shared" si="558"/>
        <v>#VALUE!</v>
      </c>
      <c r="AR169" s="148" t="e">
        <f t="shared" si="559"/>
        <v>#VALUE!</v>
      </c>
      <c r="AS169" s="156">
        <f t="shared" si="560"/>
        <v>2.0831168003185224E-5</v>
      </c>
      <c r="AT169" s="156">
        <f t="shared" si="561"/>
        <v>1.0421674161325085E-7</v>
      </c>
      <c r="AU169" s="148">
        <v>0.75</v>
      </c>
      <c r="AV169" s="148">
        <f t="shared" si="562"/>
        <v>0.375</v>
      </c>
      <c r="AW169" s="148" t="str">
        <f t="shared" si="563"/>
        <v>Out of range</v>
      </c>
      <c r="AX169" s="158">
        <f t="shared" si="564"/>
        <v>349.74629925879998</v>
      </c>
      <c r="AY169" s="158" t="e">
        <f t="shared" si="565"/>
        <v>#VALUE!</v>
      </c>
      <c r="AZ169" s="148" t="str">
        <f>Input!B169</f>
        <v>Hu1-13</v>
      </c>
      <c r="BA169" s="159">
        <f>Input!E169</f>
        <v>0</v>
      </c>
      <c r="BB169" s="148" t="e">
        <f t="shared" si="566"/>
        <v>#VALUE!</v>
      </c>
      <c r="BC169" s="154" t="e">
        <f t="shared" si="567"/>
        <v>#VALUE!</v>
      </c>
      <c r="BD169" s="148" t="e">
        <f t="shared" si="568"/>
        <v>#VALUE!</v>
      </c>
      <c r="BE169" s="160" t="e">
        <f t="shared" si="569"/>
        <v>#VALUE!</v>
      </c>
      <c r="BF169" s="161" t="e">
        <f t="shared" si="570"/>
        <v>#VALUE!</v>
      </c>
      <c r="BG169" s="162"/>
      <c r="BH169" s="162"/>
      <c r="BI169" s="162"/>
      <c r="BJ169" s="162"/>
      <c r="BK169" s="162"/>
      <c r="BL169" s="162"/>
      <c r="BM169" s="166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2"/>
      <c r="DC169" s="162"/>
      <c r="DD169" s="162"/>
      <c r="DE169" s="162"/>
    </row>
    <row r="170" spans="1:109" ht="15" customHeight="1" x14ac:dyDescent="0.2">
      <c r="A170" s="9">
        <f>Input!A170</f>
        <v>10716</v>
      </c>
      <c r="B170" s="9" t="str">
        <f>Input!B170</f>
        <v>NAH14-23mm</v>
      </c>
      <c r="C170" s="9">
        <f>Input!O170</f>
        <v>1.5592296438026818</v>
      </c>
      <c r="D170" s="9">
        <f>C170*Input!P170/100</f>
        <v>3.710464423615696E-3</v>
      </c>
      <c r="E170" s="11">
        <f>Input!M170</f>
        <v>2.0422547320243565</v>
      </c>
      <c r="F170" s="12">
        <f>E170*Input!N170/100</f>
        <v>1.0353505732716182E-4</v>
      </c>
      <c r="G170" s="13">
        <f t="shared" si="545"/>
        <v>281.58608245151828</v>
      </c>
      <c r="H170" s="12">
        <f>G170*Input!L170/100</f>
        <v>1.1058717459899623E-2</v>
      </c>
      <c r="I170" s="9">
        <v>0.3</v>
      </c>
      <c r="J170" s="21">
        <f>(((C170*$G$4*0.000000001*Input!G170*(234/233))-(I170*0.000000000000001))/Input!F170)*1000000000000</f>
        <v>63.991021615037162</v>
      </c>
      <c r="K170" s="9">
        <f>J170*Input!P170/100</f>
        <v>0.15227802400828755</v>
      </c>
      <c r="L170" s="14">
        <f t="shared" si="546"/>
        <v>0.88494931443158731</v>
      </c>
      <c r="M170" s="22">
        <f>L170*Input!P170/100</f>
        <v>2.1058943824935616E-3</v>
      </c>
      <c r="N170" s="9">
        <v>5.0000000000000001E-3</v>
      </c>
      <c r="O170" s="21">
        <f>(((G170*$D$4*0.000000001*Input!G170*(238/236))-(N170*0.000000001))/Input!F170)*1000000</f>
        <v>1.1641232405584243</v>
      </c>
      <c r="P170" s="9">
        <f>O170*Input!N170/100</f>
        <v>5.9016911336827501E-5</v>
      </c>
      <c r="Q170" s="23">
        <f t="shared" si="547"/>
        <v>0.86855139499822498</v>
      </c>
      <c r="R170" s="24">
        <f>Q170*Input!N170/100</f>
        <v>4.4032469144331566E-5</v>
      </c>
      <c r="S170" s="65">
        <f>Input!S170*$G$6/0.000000000155125</f>
        <v>1.0166118997584053</v>
      </c>
      <c r="T170" s="9">
        <f>S170*Input!T170/100</f>
        <v>7.3812845991179615E-4</v>
      </c>
      <c r="U170" s="9">
        <f>S170*1/((U169+U171)/2)</f>
        <v>1.0159998117718938</v>
      </c>
      <c r="V170" s="9">
        <f>U170*Input!T170/100</f>
        <v>7.3768404295885507E-4</v>
      </c>
      <c r="W170" s="3">
        <v>3.0000000000000001E-3</v>
      </c>
      <c r="X170" s="21">
        <f>((($L$4*0.000000001*Input!G170/Input!W170*(232/229))-(W170*0.000000001))/Input!F170)*1000000000</f>
        <v>8.1251723777282528E-2</v>
      </c>
      <c r="Y170" s="21">
        <f>X170*Input!X170/100</f>
        <v>1.7815158123092009E-4</v>
      </c>
      <c r="Z170" s="21">
        <f t="shared" si="548"/>
        <v>1.983934609611021E-5</v>
      </c>
      <c r="AA170" s="21">
        <f>Z170*Input!X170/100</f>
        <v>4.3499518696952431E-8</v>
      </c>
      <c r="AB170" s="14">
        <v>0.05</v>
      </c>
      <c r="AC170" s="14">
        <v>0.9</v>
      </c>
      <c r="AD170" s="21">
        <f>(((Input!G170*$L$4*0.000000001*Input!U170*(230/229))-((AB170*0.000000000000001)+(Input!G170*AC170*0.000000000000001)))/Input!F170)*1000000000000</f>
        <v>1.7003580330655108</v>
      </c>
      <c r="AE170" s="21">
        <f>AD170*Input!V170/100</f>
        <v>5.9137153705444822E-3</v>
      </c>
      <c r="AF170" s="191">
        <f t="shared" si="549"/>
        <v>7.7516812476029734E-2</v>
      </c>
      <c r="AG170" s="21">
        <f>AF170*Input!V170/100</f>
        <v>2.6959755328038597E-4</v>
      </c>
      <c r="AH170" s="9">
        <f t="shared" si="550"/>
        <v>3907.2261807675213</v>
      </c>
      <c r="AI170" s="3">
        <f t="shared" si="551"/>
        <v>16.064068196966002</v>
      </c>
      <c r="AJ170" s="22">
        <f t="shared" si="552"/>
        <v>15.999811771893802</v>
      </c>
      <c r="AK170" s="3">
        <f t="shared" si="553"/>
        <v>0.73768404295885504</v>
      </c>
      <c r="AL170" s="3">
        <f t="shared" si="554"/>
        <v>8.9248388664654843E-2</v>
      </c>
      <c r="AM170" s="3">
        <f t="shared" si="555"/>
        <v>3.1043205405134047E-4</v>
      </c>
      <c r="AN170" s="9">
        <f>AL170*1/((AN169+AN171)/2)</f>
        <v>8.9243360597158566E-2</v>
      </c>
      <c r="AO170" s="21">
        <f t="shared" si="556"/>
        <v>3.1041456495888589E-4</v>
      </c>
      <c r="AP170" s="58">
        <f t="shared" si="557"/>
        <v>10.037000000000001</v>
      </c>
      <c r="AQ170" s="58">
        <f t="shared" si="558"/>
        <v>3.5299999999999998E-2</v>
      </c>
      <c r="AR170" s="58">
        <f t="shared" si="559"/>
        <v>0.35169871475540493</v>
      </c>
      <c r="AS170" s="67">
        <f t="shared" si="560"/>
        <v>2.2841879260525229E-5</v>
      </c>
      <c r="AT170" s="67">
        <f t="shared" si="561"/>
        <v>5.0096223589504374E-8</v>
      </c>
      <c r="AU170" s="58">
        <v>0.75</v>
      </c>
      <c r="AV170" s="58">
        <f t="shared" si="562"/>
        <v>0.375</v>
      </c>
      <c r="AW170" s="58">
        <f t="shared" si="563"/>
        <v>10.0352</v>
      </c>
      <c r="AX170" s="57">
        <f t="shared" si="564"/>
        <v>3.7483227500000001E-2</v>
      </c>
      <c r="AY170" s="47">
        <f t="shared" si="565"/>
        <v>3.7379910100191364E-2</v>
      </c>
      <c r="AZ170" s="9" t="str">
        <f>Input!B170</f>
        <v>NAH14-23mm</v>
      </c>
      <c r="BA170" s="48">
        <f>Input!E170</f>
        <v>23</v>
      </c>
      <c r="BB170" s="58">
        <f t="shared" si="566"/>
        <v>16.46010284939716</v>
      </c>
      <c r="BC170" s="22">
        <f t="shared" si="567"/>
        <v>0.75890812137962427</v>
      </c>
      <c r="BD170" s="9">
        <f t="shared" si="568"/>
        <v>9977.1999999999989</v>
      </c>
      <c r="BE170" s="49">
        <f t="shared" si="569"/>
        <v>18.689955050095683</v>
      </c>
      <c r="BF170" s="89">
        <f t="shared" si="570"/>
        <v>0.37248794344100133</v>
      </c>
      <c r="BG170" s="85"/>
      <c r="BH170" s="85"/>
      <c r="BI170" s="85"/>
      <c r="BJ170" s="85"/>
      <c r="BK170" s="85"/>
      <c r="BL170" s="85"/>
      <c r="BM170" s="90"/>
      <c r="BN170" s="85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5"/>
      <c r="CL170" s="85"/>
      <c r="CM170" s="85"/>
      <c r="CN170" s="85"/>
      <c r="CO170" s="85"/>
      <c r="CP170" s="85"/>
      <c r="CQ170" s="85"/>
      <c r="CR170" s="85"/>
      <c r="CS170" s="85"/>
      <c r="CT170" s="85"/>
      <c r="CU170" s="85"/>
      <c r="CV170" s="85"/>
      <c r="CW170" s="85"/>
      <c r="CX170" s="85"/>
      <c r="CY170" s="85"/>
      <c r="CZ170" s="85"/>
      <c r="DA170" s="85"/>
      <c r="DB170" s="85"/>
      <c r="DC170" s="85"/>
      <c r="DD170" s="85"/>
      <c r="DE170" s="85"/>
    </row>
    <row r="171" spans="1:109" s="165" customFormat="1" ht="15" customHeight="1" x14ac:dyDescent="0.2">
      <c r="A171" s="148">
        <f>Input!A171</f>
        <v>10368</v>
      </c>
      <c r="B171" s="148" t="str">
        <f>Input!B171</f>
        <v>Hu1-13</v>
      </c>
      <c r="C171" s="148">
        <f>Input!O171</f>
        <v>2.3109139470023092</v>
      </c>
      <c r="D171" s="148">
        <f>C171*Input!P171/100</f>
        <v>2.1932627763863372E-2</v>
      </c>
      <c r="E171" s="149">
        <f>Input!M171</f>
        <v>3.0134336790473268</v>
      </c>
      <c r="F171" s="150">
        <f>E171*Input!N171/100</f>
        <v>4.0083749754753076E-4</v>
      </c>
      <c r="G171" s="151">
        <f t="shared" si="545"/>
        <v>415.49223566704541</v>
      </c>
      <c r="H171" s="150">
        <f>G171*Input!L171/100</f>
        <v>2.5992574810125828E-2</v>
      </c>
      <c r="I171" s="148">
        <v>0</v>
      </c>
      <c r="J171" s="152">
        <f>(((C171*$G$4*0.000000001*Input!G171*(234/233))-(I171*0.000000000000001))/Input!F171)*1000000000000</f>
        <v>757.00650185959887</v>
      </c>
      <c r="K171" s="148">
        <f>J171*Input!P171/100</f>
        <v>7.1846646828404541</v>
      </c>
      <c r="L171" s="153">
        <f t="shared" si="546"/>
        <v>10.468849659426041</v>
      </c>
      <c r="M171" s="154">
        <f>L171*Input!P171/100</f>
        <v>9.9358690094837082E-2</v>
      </c>
      <c r="N171" s="148">
        <v>0</v>
      </c>
      <c r="O171" s="152">
        <f>(((G171*$D$4*0.000000001*Input!G171*(238/236))-(N171*0.000000001))/Input!F171)*1000000</f>
        <v>13.71057925651613</v>
      </c>
      <c r="P171" s="148">
        <f>O171*Input!N171/100</f>
        <v>1.8237382549087446E-3</v>
      </c>
      <c r="Q171" s="155">
        <f t="shared" si="547"/>
        <v>10.229451938240178</v>
      </c>
      <c r="R171" s="156">
        <f>Q171*Input!N171/100</f>
        <v>1.3606896162065938E-3</v>
      </c>
      <c r="S171" s="154">
        <f>Input!S171*$G$6/0.000000000155125</f>
        <v>1.0025426511648052</v>
      </c>
      <c r="T171" s="148">
        <f>S171*Input!T171/100</f>
        <v>1.4761987500249906E-3</v>
      </c>
      <c r="U171" s="154">
        <f>S171</f>
        <v>1.0025426511648052</v>
      </c>
      <c r="V171" s="148">
        <f>U171*Input!T171/100</f>
        <v>1.4761987500249906E-3</v>
      </c>
      <c r="W171" s="157">
        <v>0</v>
      </c>
      <c r="X171" s="152">
        <f>((($L$4*0.000000001*Input!G171/Input!W171*(232/229))-(W171*0.000000001))/Input!F171)*1000000000</f>
        <v>0.87919997856259591</v>
      </c>
      <c r="Y171" s="152">
        <f>X171*Input!X171/100</f>
        <v>3.9409446186294732E-3</v>
      </c>
      <c r="Z171" s="152">
        <f t="shared" si="548"/>
        <v>2.1467547827302711E-4</v>
      </c>
      <c r="AA171" s="152">
        <f>Z171*Input!X171/100</f>
        <v>9.6226591387656729E-7</v>
      </c>
      <c r="AB171" s="153">
        <v>0</v>
      </c>
      <c r="AC171" s="153">
        <v>0.9</v>
      </c>
      <c r="AD171" s="152">
        <f>(((Input!G171*$L$4*0.000000001*Input!U171*(230/229))-((AB171*0.000000000000001)+(Input!G171*AC171*0.000000000000001)))/Input!F171)*1000000000000</f>
        <v>224.75015460415293</v>
      </c>
      <c r="AE171" s="152">
        <f>AD171*Input!V171/100</f>
        <v>0.53438700865670652</v>
      </c>
      <c r="AF171" s="152">
        <f t="shared" si="549"/>
        <v>10.246027748049924</v>
      </c>
      <c r="AG171" s="152">
        <f>AF171*Input!V171/100</f>
        <v>2.4361914805075897E-2</v>
      </c>
      <c r="AH171" s="148">
        <f t="shared" si="550"/>
        <v>47727.983794305983</v>
      </c>
      <c r="AI171" s="157">
        <f t="shared" si="551"/>
        <v>242.17202831767295</v>
      </c>
      <c r="AJ171" s="154">
        <f t="shared" si="552"/>
        <v>2.5426511648052319</v>
      </c>
      <c r="AK171" s="157">
        <f t="shared" si="553"/>
        <v>1.4761987500249907</v>
      </c>
      <c r="AL171" s="157">
        <f t="shared" si="554"/>
        <v>1.0016204005756928</v>
      </c>
      <c r="AM171" s="157">
        <f t="shared" si="555"/>
        <v>2.385270278211575E-3</v>
      </c>
      <c r="AN171" s="148">
        <f>AF171/Q171</f>
        <v>1.0016204005756928</v>
      </c>
      <c r="AO171" s="152">
        <f t="shared" si="556"/>
        <v>2.385270278211575E-3</v>
      </c>
      <c r="AP171" s="148">
        <f t="shared" si="557"/>
        <v>678.23839999999996</v>
      </c>
      <c r="AQ171" s="148" t="e">
        <f t="shared" si="558"/>
        <v>#VALUE!</v>
      </c>
      <c r="AR171" s="148" t="e">
        <f t="shared" si="559"/>
        <v>#VALUE!</v>
      </c>
      <c r="AS171" s="156">
        <f t="shared" si="560"/>
        <v>2.0986019541332218E-5</v>
      </c>
      <c r="AT171" s="156">
        <f t="shared" si="561"/>
        <v>9.4109588793736511E-8</v>
      </c>
      <c r="AU171" s="148">
        <v>0.75</v>
      </c>
      <c r="AV171" s="148">
        <f t="shared" si="562"/>
        <v>0.375</v>
      </c>
      <c r="AW171" s="148">
        <f t="shared" si="563"/>
        <v>678.23670000000004</v>
      </c>
      <c r="AX171" s="158">
        <f t="shared" si="564"/>
        <v>303.66400622819998</v>
      </c>
      <c r="AY171" s="158">
        <f t="shared" si="565"/>
        <v>170.18115652309888</v>
      </c>
      <c r="AZ171" s="148" t="str">
        <f>Input!B171</f>
        <v>Hu1-13</v>
      </c>
      <c r="BA171" s="159">
        <f>Input!E171</f>
        <v>0</v>
      </c>
      <c r="BB171" s="148">
        <f t="shared" si="566"/>
        <v>17.289643619978985</v>
      </c>
      <c r="BC171" s="154">
        <f t="shared" si="567"/>
        <v>13.035193636169454</v>
      </c>
      <c r="BD171" s="148">
        <f t="shared" si="568"/>
        <v>678178.70000000007</v>
      </c>
      <c r="BE171" s="160">
        <f t="shared" si="569"/>
        <v>85090.578261549439</v>
      </c>
      <c r="BF171" s="161">
        <f t="shared" si="570"/>
        <v>25.091705671942975</v>
      </c>
      <c r="BG171" s="162"/>
      <c r="BH171" s="162"/>
      <c r="BI171" s="162"/>
      <c r="BJ171" s="162"/>
      <c r="BK171" s="162"/>
      <c r="BL171" s="162"/>
      <c r="BM171" s="166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2"/>
      <c r="DC171" s="162"/>
      <c r="DD171" s="162"/>
      <c r="DE171" s="162"/>
    </row>
    <row r="172" spans="1:109" ht="15" customHeight="1" x14ac:dyDescent="0.2">
      <c r="A172" s="9">
        <f>Input!A172</f>
        <v>10717</v>
      </c>
      <c r="B172" s="9" t="str">
        <f>Input!B172</f>
        <v>NAH14-16,5mm</v>
      </c>
      <c r="C172" s="9">
        <f>Input!O172</f>
        <v>1.5215234691189337</v>
      </c>
      <c r="D172" s="9">
        <f>C172*Input!P172/100</f>
        <v>4.1933501413873968E-3</v>
      </c>
      <c r="E172" s="11">
        <f>Input!M172</f>
        <v>1.9738156288935444</v>
      </c>
      <c r="F172" s="12">
        <f>E172*Input!N172/100</f>
        <v>8.6611638980855926E-5</v>
      </c>
      <c r="G172" s="13">
        <f t="shared" si="545"/>
        <v>272.14969891184188</v>
      </c>
      <c r="H172" s="12">
        <f>G172*Input!L172/100</f>
        <v>1.2291602685770573E-2</v>
      </c>
      <c r="I172" s="9">
        <v>0.3</v>
      </c>
      <c r="J172" s="21">
        <f>(((C172*$G$4*0.000000001*Input!G172*(234/233))-(I172*0.000000000000001))/Input!F172)*1000000000000</f>
        <v>68.066838422191893</v>
      </c>
      <c r="K172" s="9">
        <f>J172*Input!P172/100</f>
        <v>0.18759361410755881</v>
      </c>
      <c r="L172" s="14">
        <f t="shared" si="546"/>
        <v>0.94131489819955694</v>
      </c>
      <c r="M172" s="22">
        <f>L172*Input!P172/100</f>
        <v>2.5942833229781925E-3</v>
      </c>
      <c r="N172" s="9">
        <v>5.0000000000000001E-3</v>
      </c>
      <c r="O172" s="21">
        <f>(((G172*$D$4*0.000000001*Input!G172*(238/236))-(N172*0.000000001))/Input!F172)*1000000</f>
        <v>1.2264319585530701</v>
      </c>
      <c r="P172" s="9">
        <f>O172*Input!N172/100</f>
        <v>5.3816212858912165E-5</v>
      </c>
      <c r="Q172" s="23">
        <f t="shared" si="547"/>
        <v>0.91503987839010392</v>
      </c>
      <c r="R172" s="24">
        <f>Q172*Input!N172/100</f>
        <v>4.0152232275431241E-5</v>
      </c>
      <c r="S172" s="65">
        <f>Input!S172*$G$6/0.000000000155125</f>
        <v>1.0173605547224285</v>
      </c>
      <c r="T172" s="9">
        <f>S172*Input!T172/100</f>
        <v>7.7975317828426929E-4</v>
      </c>
      <c r="U172" s="9">
        <f>S172*1/((U171+U173)/2)</f>
        <v>1.0147803223537741</v>
      </c>
      <c r="V172" s="9">
        <f>U172*Input!T172/100</f>
        <v>7.7777556633457144E-4</v>
      </c>
      <c r="W172" s="3">
        <v>3.0000000000000001E-3</v>
      </c>
      <c r="X172" s="21">
        <f>((($L$4*0.000000001*Input!G172/Input!W172*(232/229))-(W172*0.000000001))/Input!F172)*1000000000</f>
        <v>5.1482975964930504E-2</v>
      </c>
      <c r="Y172" s="21">
        <f>X172*Input!X172/100</f>
        <v>1.5842154191657315E-4</v>
      </c>
      <c r="Z172" s="21">
        <f t="shared" si="548"/>
        <v>1.2570669651584099E-5</v>
      </c>
      <c r="AA172" s="21">
        <f>Z172*Input!X172/100</f>
        <v>3.8682007630724053E-8</v>
      </c>
      <c r="AB172" s="14">
        <v>0.05</v>
      </c>
      <c r="AC172" s="14">
        <v>0.9</v>
      </c>
      <c r="AD172" s="21">
        <f>(((Input!G172*$L$4*0.000000001*Input!U172*(230/229))-((AB172*0.000000000000001)+(Input!G172*AC172*0.000000000000001)))/Input!F172)*1000000000000</f>
        <v>1.7770017014644199</v>
      </c>
      <c r="AE172" s="21">
        <f>AD172*Input!V172/100</f>
        <v>6.0090062141062491E-3</v>
      </c>
      <c r="AF172" s="191">
        <f t="shared" si="549"/>
        <v>8.1010884168708552E-2</v>
      </c>
      <c r="AG172" s="21">
        <f>AF172*Input!V172/100</f>
        <v>2.739417221597737E-4</v>
      </c>
      <c r="AH172" s="9">
        <f t="shared" si="550"/>
        <v>6444.436646101819</v>
      </c>
      <c r="AI172" s="3">
        <f t="shared" si="551"/>
        <v>29.464372851330758</v>
      </c>
      <c r="AJ172" s="22">
        <f t="shared" si="552"/>
        <v>14.780322353774134</v>
      </c>
      <c r="AK172" s="3">
        <f t="shared" si="553"/>
        <v>0.77777556633457146</v>
      </c>
      <c r="AL172" s="3">
        <f t="shared" si="554"/>
        <v>8.853262691811517E-2</v>
      </c>
      <c r="AM172" s="3">
        <f t="shared" si="555"/>
        <v>2.9940201715074213E-4</v>
      </c>
      <c r="AN172" s="9">
        <f>AL172*1/((AN171+AN173)/2)</f>
        <v>8.8389400682364325E-2</v>
      </c>
      <c r="AO172" s="21">
        <f t="shared" si="556"/>
        <v>2.9891765081727312E-4</v>
      </c>
      <c r="AP172" s="58">
        <f t="shared" si="557"/>
        <v>9.9491999999999994</v>
      </c>
      <c r="AQ172" s="58">
        <f t="shared" si="558"/>
        <v>3.6499999999999998E-2</v>
      </c>
      <c r="AR172" s="58">
        <f t="shared" si="559"/>
        <v>0.36686366743054721</v>
      </c>
      <c r="AS172" s="67">
        <f t="shared" si="560"/>
        <v>1.3737838042316353E-5</v>
      </c>
      <c r="AT172" s="67">
        <f t="shared" si="561"/>
        <v>4.2277873656744983E-8</v>
      </c>
      <c r="AU172" s="58">
        <v>0.75</v>
      </c>
      <c r="AV172" s="58">
        <f t="shared" si="562"/>
        <v>0.375</v>
      </c>
      <c r="AW172" s="58">
        <f t="shared" si="563"/>
        <v>9.9481000000000002</v>
      </c>
      <c r="AX172" s="57">
        <f t="shared" si="564"/>
        <v>3.5680692799999997E-2</v>
      </c>
      <c r="AY172" s="47">
        <f t="shared" si="565"/>
        <v>3.6145721209582989E-2</v>
      </c>
      <c r="AZ172" s="9" t="str">
        <f>Input!B172</f>
        <v>NAH14-16,5mm</v>
      </c>
      <c r="BA172" s="48">
        <f>Input!E172</f>
        <v>16.5</v>
      </c>
      <c r="BB172" s="58">
        <f t="shared" si="566"/>
        <v>15.201787816554852</v>
      </c>
      <c r="BC172" s="22">
        <f t="shared" si="567"/>
        <v>0.79995558459260996</v>
      </c>
      <c r="BD172" s="9">
        <f t="shared" si="568"/>
        <v>9890.1</v>
      </c>
      <c r="BE172" s="49">
        <f t="shared" si="569"/>
        <v>18.072860604791494</v>
      </c>
      <c r="BF172" s="89">
        <f t="shared" si="570"/>
        <v>0.36334296206896782</v>
      </c>
      <c r="BG172" s="85"/>
      <c r="BH172" s="85"/>
      <c r="BI172" s="85"/>
      <c r="BJ172" s="85"/>
      <c r="BK172" s="85"/>
      <c r="BL172" s="85"/>
      <c r="BM172" s="90"/>
      <c r="BN172" s="85"/>
      <c r="BO172" s="85"/>
      <c r="BP172" s="85"/>
      <c r="BQ172" s="85"/>
      <c r="BR172" s="85"/>
      <c r="BS172" s="85"/>
      <c r="BT172" s="85"/>
      <c r="BU172" s="85"/>
      <c r="BV172" s="85"/>
      <c r="BW172" s="85"/>
      <c r="BX172" s="85"/>
      <c r="BY172" s="85"/>
      <c r="BZ172" s="85"/>
      <c r="CA172" s="8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  <c r="DA172" s="85"/>
      <c r="DB172" s="85"/>
      <c r="DC172" s="85"/>
      <c r="DD172" s="85"/>
      <c r="DE172" s="85"/>
    </row>
    <row r="173" spans="1:109" s="165" customFormat="1" ht="15" customHeight="1" x14ac:dyDescent="0.2">
      <c r="A173" s="148">
        <f>Input!A173</f>
        <v>10368</v>
      </c>
      <c r="B173" s="148" t="str">
        <f>Input!B173</f>
        <v>Hu1-13</v>
      </c>
      <c r="C173" s="148">
        <f>Input!O173</f>
        <v>2.3109139470023092</v>
      </c>
      <c r="D173" s="148">
        <f>C173*Input!P173/100</f>
        <v>2.1932627763863372E-2</v>
      </c>
      <c r="E173" s="149">
        <f>Input!M173</f>
        <v>3.0134336790473268</v>
      </c>
      <c r="F173" s="150">
        <f>E173*Input!N173/100</f>
        <v>4.0083749754753076E-4</v>
      </c>
      <c r="G173" s="151">
        <f t="shared" si="545"/>
        <v>415.49223566704541</v>
      </c>
      <c r="H173" s="150">
        <f>G173*Input!L173/100</f>
        <v>2.5992574810125828E-2</v>
      </c>
      <c r="I173" s="148">
        <v>0</v>
      </c>
      <c r="J173" s="152">
        <f>(((C173*$G$4*0.000000001*Input!G173*(234/233))-(I173*0.000000000000001))/Input!F173)*1000000000000</f>
        <v>757.00650185959887</v>
      </c>
      <c r="K173" s="148">
        <f>J173*Input!P173/100</f>
        <v>7.1846646828404541</v>
      </c>
      <c r="L173" s="153">
        <f t="shared" si="546"/>
        <v>10.468849659426041</v>
      </c>
      <c r="M173" s="154">
        <f>L173*Input!P173/100</f>
        <v>9.9358690094837082E-2</v>
      </c>
      <c r="N173" s="148">
        <v>0</v>
      </c>
      <c r="O173" s="152">
        <f>(((G173*$D$4*0.000000001*Input!G173*(238/236))-(N173*0.000000001))/Input!F173)*1000000</f>
        <v>13.71057925651613</v>
      </c>
      <c r="P173" s="148">
        <f>O173*Input!N173/100</f>
        <v>1.8237382549087446E-3</v>
      </c>
      <c r="Q173" s="155">
        <f t="shared" si="547"/>
        <v>10.229451938240178</v>
      </c>
      <c r="R173" s="156">
        <f>Q173*Input!N173/100</f>
        <v>1.3606896162065938E-3</v>
      </c>
      <c r="S173" s="154">
        <f>Input!S173*$G$6/0.000000000155125</f>
        <v>1.0025426511648052</v>
      </c>
      <c r="T173" s="148">
        <f>S173*Input!T173/100</f>
        <v>1.4761987500249906E-3</v>
      </c>
      <c r="U173" s="154">
        <f>S173</f>
        <v>1.0025426511648052</v>
      </c>
      <c r="V173" s="148">
        <f>U173*Input!T173/100</f>
        <v>1.4761987500249906E-3</v>
      </c>
      <c r="W173" s="157">
        <v>0</v>
      </c>
      <c r="X173" s="152">
        <f>((($L$4*0.000000001*Input!G173/Input!W173*(232/229))-(W173*0.000000001))/Input!F173)*1000000000</f>
        <v>0.87919997856259591</v>
      </c>
      <c r="Y173" s="152">
        <f>X173*Input!X173/100</f>
        <v>3.9409446186294732E-3</v>
      </c>
      <c r="Z173" s="152">
        <f t="shared" si="548"/>
        <v>2.1467547827302711E-4</v>
      </c>
      <c r="AA173" s="152">
        <f>Z173*Input!X173/100</f>
        <v>9.6226591387656729E-7</v>
      </c>
      <c r="AB173" s="153">
        <v>0</v>
      </c>
      <c r="AC173" s="153">
        <v>0.9</v>
      </c>
      <c r="AD173" s="152">
        <f>(((Input!G173*$L$4*0.000000001*Input!U173*(230/229))-((AB173*0.000000000000001)+(Input!G173*AC173*0.000000000000001)))/Input!F173)*1000000000000</f>
        <v>224.75015460415293</v>
      </c>
      <c r="AE173" s="152">
        <f>AD173*Input!V173/100</f>
        <v>0.53438700865670652</v>
      </c>
      <c r="AF173" s="152">
        <f t="shared" si="549"/>
        <v>10.246027748049924</v>
      </c>
      <c r="AG173" s="152">
        <f>AF173*Input!V173/100</f>
        <v>2.4361914805075897E-2</v>
      </c>
      <c r="AH173" s="148">
        <f t="shared" si="550"/>
        <v>47727.983794305983</v>
      </c>
      <c r="AI173" s="157">
        <f t="shared" si="551"/>
        <v>242.17202831767295</v>
      </c>
      <c r="AJ173" s="154">
        <f t="shared" si="552"/>
        <v>2.5426511648052319</v>
      </c>
      <c r="AK173" s="157">
        <f t="shared" si="553"/>
        <v>1.4761987500249907</v>
      </c>
      <c r="AL173" s="157">
        <f t="shared" si="554"/>
        <v>1.0016204005756928</v>
      </c>
      <c r="AM173" s="157">
        <f t="shared" si="555"/>
        <v>2.385270278211575E-3</v>
      </c>
      <c r="AN173" s="148">
        <f>AF173/Q173</f>
        <v>1.0016204005756928</v>
      </c>
      <c r="AO173" s="152">
        <f t="shared" si="556"/>
        <v>2.385270278211575E-3</v>
      </c>
      <c r="AP173" s="148">
        <f t="shared" si="557"/>
        <v>678.23839999999996</v>
      </c>
      <c r="AQ173" s="148" t="e">
        <f t="shared" si="558"/>
        <v>#VALUE!</v>
      </c>
      <c r="AR173" s="148" t="e">
        <f t="shared" si="559"/>
        <v>#VALUE!</v>
      </c>
      <c r="AS173" s="156">
        <f t="shared" si="560"/>
        <v>2.0986019541332218E-5</v>
      </c>
      <c r="AT173" s="156">
        <f t="shared" si="561"/>
        <v>9.4109588793736511E-8</v>
      </c>
      <c r="AU173" s="148">
        <v>0.75</v>
      </c>
      <c r="AV173" s="148">
        <f t="shared" si="562"/>
        <v>0.375</v>
      </c>
      <c r="AW173" s="148">
        <f t="shared" si="563"/>
        <v>678.23670000000004</v>
      </c>
      <c r="AX173" s="158">
        <f t="shared" si="564"/>
        <v>311.70839897849999</v>
      </c>
      <c r="AY173" s="158">
        <f t="shared" si="565"/>
        <v>170.18115652309888</v>
      </c>
      <c r="AZ173" s="148" t="str">
        <f>Input!B173</f>
        <v>Hu1-13</v>
      </c>
      <c r="BA173" s="159">
        <f>Input!E173</f>
        <v>0</v>
      </c>
      <c r="BB173" s="148">
        <f t="shared" si="566"/>
        <v>17.289643619978985</v>
      </c>
      <c r="BC173" s="154">
        <f t="shared" si="567"/>
        <v>13.035193636169454</v>
      </c>
      <c r="BD173" s="148">
        <f t="shared" si="568"/>
        <v>678178.70000000007</v>
      </c>
      <c r="BE173" s="160">
        <f t="shared" si="569"/>
        <v>85090.578261549439</v>
      </c>
      <c r="BF173" s="161">
        <f t="shared" si="570"/>
        <v>25.091705671942975</v>
      </c>
      <c r="BG173" s="162"/>
      <c r="BH173" s="162"/>
      <c r="BI173" s="162"/>
      <c r="BJ173" s="162"/>
      <c r="BK173" s="162"/>
      <c r="BL173" s="162"/>
      <c r="BM173" s="166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2"/>
      <c r="DC173" s="162"/>
      <c r="DD173" s="162"/>
      <c r="DE173" s="162"/>
    </row>
    <row r="174" spans="1:109" s="76" customFormat="1" ht="15" customHeight="1" x14ac:dyDescent="0.2">
      <c r="A174" s="58"/>
      <c r="B174" s="58"/>
      <c r="C174" s="58"/>
      <c r="D174" s="58"/>
      <c r="E174" s="60"/>
      <c r="F174" s="61"/>
      <c r="G174" s="59"/>
      <c r="H174" s="61"/>
      <c r="I174" s="58"/>
      <c r="J174" s="63"/>
      <c r="K174" s="58"/>
      <c r="L174" s="64"/>
      <c r="M174" s="65"/>
      <c r="N174" s="58"/>
      <c r="O174" s="63"/>
      <c r="P174" s="58"/>
      <c r="Q174" s="66"/>
      <c r="R174" s="67"/>
      <c r="S174" s="65"/>
      <c r="T174" s="58"/>
      <c r="U174" s="58"/>
      <c r="V174" s="58"/>
      <c r="W174" s="68"/>
      <c r="X174" s="63"/>
      <c r="Y174" s="63"/>
      <c r="Z174" s="63"/>
      <c r="AA174" s="63"/>
      <c r="AB174" s="64"/>
      <c r="AC174" s="64"/>
      <c r="AD174" s="63"/>
      <c r="AE174" s="63"/>
      <c r="AF174" s="63"/>
      <c r="AG174" s="63"/>
      <c r="AH174" s="58"/>
      <c r="AI174" s="68"/>
      <c r="AJ174" s="65"/>
      <c r="AK174" s="68"/>
      <c r="AL174" s="68"/>
      <c r="AM174" s="68"/>
      <c r="AN174" s="58"/>
      <c r="AO174" s="63"/>
      <c r="AP174" s="58"/>
      <c r="AQ174" s="58"/>
      <c r="AR174" s="58"/>
      <c r="AS174" s="67"/>
      <c r="AT174" s="67"/>
      <c r="AU174" s="58"/>
      <c r="AV174" s="58"/>
      <c r="AW174" s="58"/>
      <c r="AX174" s="57"/>
      <c r="AY174" s="57"/>
      <c r="AZ174" s="58"/>
      <c r="BA174" s="69"/>
      <c r="BB174" s="58"/>
      <c r="BC174" s="65"/>
      <c r="BD174" s="58"/>
      <c r="BE174" s="62"/>
      <c r="BF174" s="74"/>
      <c r="BG174" s="75"/>
      <c r="BH174" s="75"/>
      <c r="BI174" s="75"/>
      <c r="BJ174" s="75"/>
      <c r="BK174" s="75"/>
      <c r="BL174" s="75"/>
      <c r="BM174" s="103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</row>
    <row r="175" spans="1:109" s="165" customFormat="1" ht="15" customHeight="1" x14ac:dyDescent="0.2">
      <c r="A175" s="148">
        <f>Input!A175</f>
        <v>10368</v>
      </c>
      <c r="B175" s="148" t="str">
        <f>Input!B175</f>
        <v>Hu1-13</v>
      </c>
      <c r="C175" s="148">
        <f>Input!O175</f>
        <v>2.4309584336866119</v>
      </c>
      <c r="D175" s="148">
        <f>C175*Input!P175/100</f>
        <v>0.26284185499433443</v>
      </c>
      <c r="E175" s="149">
        <f>Input!M175</f>
        <v>3.0119165040172633</v>
      </c>
      <c r="F175" s="150">
        <f>E175*Input!N175/100</f>
        <v>3.3051481056626569E-3</v>
      </c>
      <c r="G175" s="151">
        <f t="shared" ref="G175:G185" si="571">E175*137.88</f>
        <v>415.28304757390026</v>
      </c>
      <c r="H175" s="150">
        <f>G175*Input!L175/100</f>
        <v>0.17737799819176231</v>
      </c>
      <c r="I175" s="148">
        <v>0</v>
      </c>
      <c r="J175" s="152">
        <f>(((C175*$G$4*0.000000001*Input!G175*(234/233))-(I175*0.000000000000001))/Input!F175)*1000000000000</f>
        <v>796.33053512803644</v>
      </c>
      <c r="K175" s="148">
        <f>J175*Input!P175/100</f>
        <v>86.101429025366585</v>
      </c>
      <c r="L175" s="153">
        <f t="shared" ref="L175:L185" si="572">(J175/234)*602200000000*0.0000028263/(365.2425*24*60)</f>
        <v>11.01267245523856</v>
      </c>
      <c r="M175" s="154">
        <f>L175*Input!P175/100</f>
        <v>1.1907201770579809</v>
      </c>
      <c r="N175" s="148">
        <v>0</v>
      </c>
      <c r="O175" s="152">
        <f>(((G175*$D$4*0.000000001*Input!G175*(238/236))-(N175*0.000000001))/Input!F175)*1000000</f>
        <v>13.703676384008821</v>
      </c>
      <c r="P175" s="148">
        <f>O175*Input!N175/100</f>
        <v>1.5037827237511374E-2</v>
      </c>
      <c r="Q175" s="155">
        <f t="shared" ref="Q175:Q185" si="573">(O175/238.05)*602200000000000000*0.00000000015512/(365.2425*24*60)</f>
        <v>10.224301710724024</v>
      </c>
      <c r="R175" s="156">
        <f>Q175*Input!N175/100</f>
        <v>1.1219710568287813E-2</v>
      </c>
      <c r="S175" s="154">
        <f>Input!S175*$G$6/0.000000000155125</f>
        <v>0.9999549334029636</v>
      </c>
      <c r="T175" s="148">
        <f>S175*Input!T175/100</f>
        <v>2.5549022053365962E-3</v>
      </c>
      <c r="U175" s="154">
        <f>S175</f>
        <v>0.9999549334029636</v>
      </c>
      <c r="V175" s="148">
        <f>U175*Input!T175/100</f>
        <v>2.5549022053365962E-3</v>
      </c>
      <c r="W175" s="157">
        <v>0</v>
      </c>
      <c r="X175" s="152">
        <f>((($L$4*0.000000001*Input!G175/Input!W175*(232/229))-(W175*0.000000001))/Input!F175)*1000000000</f>
        <v>0.90783318339880892</v>
      </c>
      <c r="Y175" s="152">
        <f>X175*Input!X175/100</f>
        <v>4.8353111914298592E-2</v>
      </c>
      <c r="Z175" s="152">
        <f t="shared" ref="Z175:Z185" si="574">(X175/232)*6.022E+23*0.000000001*0.000000000049475/(365.2425*24*60)</f>
        <v>2.2166688761399758E-4</v>
      </c>
      <c r="AA175" s="152">
        <f>Z175*Input!X175/100</f>
        <v>1.1806446405016854E-5</v>
      </c>
      <c r="AB175" s="153">
        <v>0</v>
      </c>
      <c r="AC175" s="153">
        <v>0.9</v>
      </c>
      <c r="AD175" s="152">
        <f>(((Input!G175*$L$4*0.000000001*Input!U175*(230/229))-((AB175*0.000000000000001)+(Input!G175*AC175*0.000000000000001)))/Input!F175)*1000000000000</f>
        <v>223.22029056649922</v>
      </c>
      <c r="AE175" s="152">
        <f>AD175*Input!V175/100</f>
        <v>2.0318546648436149</v>
      </c>
      <c r="AF175" s="152">
        <f t="shared" ref="AF175:AF185" si="575">(AD175/230)*602200000000*$D$6/(365.2425*24*60)</f>
        <v>10.176283505123143</v>
      </c>
      <c r="AG175" s="152">
        <f>AF175*Input!V175/100</f>
        <v>9.2629254527808347E-2</v>
      </c>
      <c r="AH175" s="148">
        <f t="shared" ref="AH175:AH185" si="576">AF175/Z175</f>
        <v>45908.000128750587</v>
      </c>
      <c r="AI175" s="157">
        <f t="shared" ref="AI175:AI185" si="577">AH175*SQRT((AG175/AF175)^2+(AA175/Z175)^2)</f>
        <v>2480.6073983181477</v>
      </c>
      <c r="AJ175" s="154">
        <f t="shared" ref="AJ175:AJ185" si="578">(U175-1)*1000</f>
        <v>-4.5066597036402811E-2</v>
      </c>
      <c r="AK175" s="157">
        <f t="shared" ref="AK175:AK185" si="579">V175*1000</f>
        <v>2.5549022053365964</v>
      </c>
      <c r="AL175" s="157">
        <f t="shared" ref="AL175:AL185" si="580">AF175/Q175</f>
        <v>0.99530352223951724</v>
      </c>
      <c r="AM175" s="157">
        <f t="shared" ref="AM175:AM185" si="581">AL175*SQRT((R175/Q175)^2+(AG175/AF175)^2)</f>
        <v>9.1253128868499702E-3</v>
      </c>
      <c r="AN175" s="148">
        <f>AF175/Q175</f>
        <v>0.99530352223951724</v>
      </c>
      <c r="AO175" s="152">
        <f t="shared" ref="AO175:AO185" si="582">AN175*SQRT((R175/Q175)^2+(AG175/AF175)^2)</f>
        <v>9.1253128868499702E-3</v>
      </c>
      <c r="AP175" s="148">
        <f t="shared" ref="AP175:AP185" si="583">ThU_Alter_Kombi(AN175,U175)</f>
        <v>586.89110000000005</v>
      </c>
      <c r="AQ175" s="148" t="e">
        <f t="shared" ref="AQ175:AQ185" si="584">Montealter(AN175,AO175,U175,V175)</f>
        <v>#VALUE!</v>
      </c>
      <c r="AR175" s="148" t="e">
        <f t="shared" ref="AR175:AR185" si="585">(AQ175/AP175)*100</f>
        <v>#VALUE!</v>
      </c>
      <c r="AS175" s="156">
        <f t="shared" ref="AS175:AS185" si="586">Z175/Q175</f>
        <v>2.1680393819119845E-5</v>
      </c>
      <c r="AT175" s="156">
        <f t="shared" ref="AT175:AT185" si="587">AS175*SQRT((Y175/X175)^2+(P175/O175)^2)</f>
        <v>1.1549886031377595E-6</v>
      </c>
      <c r="AU175" s="148">
        <v>0.75</v>
      </c>
      <c r="AV175" s="148">
        <f t="shared" ref="AV175:AV185" si="588">AU175/2</f>
        <v>0.375</v>
      </c>
      <c r="AW175" s="148">
        <f t="shared" ref="AW175:AW185" si="589">marincorr_age(AN175,U175,AS175,AU175)</f>
        <v>586.88930000000005</v>
      </c>
      <c r="AX175" s="158">
        <f t="shared" ref="AX175:AX185" si="590">marincorr_age_error(AN175, AO175, U175, V175, AS175, AT175, AU175, AV175)</f>
        <v>266.65366211499997</v>
      </c>
      <c r="AY175" s="158">
        <f t="shared" ref="AY175:AY185" si="591">SQRT(((AU175*EXP(-0.0000091577*AW175*1000))/(0.0000091577*(EXP(-0.0000091577*AW175*1000)+(AJ175/1000)*EXP(-(0.0000091577-0.0000028263)*AW175*1000)-AS175*AU175*EXP(-0.0000091577*AW175*1000))))^2*AT175^2+((AS175*EXP(-0.0000091577*AW175*1000))/(0.0000091577*(EXP(-0.0000091577*AW175*1000)+(AJ175/1000)*EXP(-(0.0000091577-0.0000028263)*AW175*1000)-AS175*AU175*EXP(-0.0000091577*AW175*1000))))^2*AV175^2+((0.0000091577/(0.0000091577-0.0000028263))*(EXP(-(0.0000091577-0.0000028263)*AW175*1000)-1)/(0.0000091577*(EXP(-0.0000091577*AW175*1000)+(AJ175/1000)*EXP(-(0.0000091577-0.0000028263)*AW175*1000)-AS175*AU175*EXP(-0.0000091577*AW175*1000))))^2*T175^2+(1/(0.0000091577*(EXP(-0.0000091577*AW175*1000)+(AJ175/1000)*EXP(-(0.0000091577-0.0000028263)*AW175*1000)-AS175*AU175*EXP(-0.0000091577*AW175*1000))))^2*AO175^2)/1000</f>
        <v>231.31866507074355</v>
      </c>
      <c r="AZ175" s="148" t="str">
        <f>Input!B175</f>
        <v>Hu1-13</v>
      </c>
      <c r="BA175" s="159">
        <f>Input!E175</f>
        <v>0</v>
      </c>
      <c r="BB175" s="148">
        <f t="shared" ref="BB175:BB185" si="592">((U175-1)*EXP(0.0000028263*AW175*1000))*1000</f>
        <v>-0.23671728966321506</v>
      </c>
      <c r="BC175" s="154">
        <f t="shared" ref="BC175:BC185" si="593">SQRT((EXP(0.0000028263*AW175*1000)*V175)^2+((U175-1)*0.0000028263*EXP(0.0000028263*AW175*1000)*AY175*1000)^2)*1000</f>
        <v>13.420798979838517</v>
      </c>
      <c r="BD175" s="148">
        <f t="shared" ref="BD175:BD185" si="594">AW175*1000-58</f>
        <v>586831.30000000005</v>
      </c>
      <c r="BE175" s="160">
        <f t="shared" ref="BE175:BE185" si="595">AY175/2*1000</f>
        <v>115659.33253537178</v>
      </c>
      <c r="BF175" s="161">
        <f t="shared" ref="BF175:BF185" si="596">AY175/AW175*100</f>
        <v>39.414360607825621</v>
      </c>
      <c r="BG175" s="162"/>
      <c r="BH175" s="162"/>
      <c r="BI175" s="162"/>
      <c r="BJ175" s="162"/>
      <c r="BK175" s="162"/>
      <c r="BL175" s="162"/>
      <c r="BM175" s="166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2"/>
      <c r="DC175" s="162"/>
      <c r="DD175" s="162"/>
      <c r="DE175" s="162"/>
    </row>
    <row r="176" spans="1:109" ht="15" customHeight="1" x14ac:dyDescent="0.2">
      <c r="A176" s="9">
        <f>Input!A176</f>
        <v>10764</v>
      </c>
      <c r="B176" s="9" t="str">
        <f>Input!B176</f>
        <v>KMS - 1</v>
      </c>
      <c r="C176" s="9">
        <f>Input!O176</f>
        <v>0.15780455920995809</v>
      </c>
      <c r="D176" s="9">
        <f>C176*Input!P176/100</f>
        <v>2.1997201560964848E-3</v>
      </c>
      <c r="E176" s="11">
        <f>Input!M176</f>
        <v>0.2411744532291005</v>
      </c>
      <c r="F176" s="12">
        <f>E176*Input!N176/100</f>
        <v>2.9675392852960425E-4</v>
      </c>
      <c r="G176" s="13">
        <f t="shared" si="571"/>
        <v>33.253133611228378</v>
      </c>
      <c r="H176" s="12">
        <f>G176*Input!L176/100</f>
        <v>2.5833174113113245E-2</v>
      </c>
      <c r="I176" s="9">
        <v>0.3</v>
      </c>
      <c r="J176" s="21">
        <f>(((C176*$G$4*0.000000001*Input!G176*(234/233))-(I176*0.000000000000001))/Input!F176)*1000000000000</f>
        <v>5.222610461182934</v>
      </c>
      <c r="K176" s="9">
        <f>J176*Input!P176/100</f>
        <v>7.2800694456611761E-2</v>
      </c>
      <c r="L176" s="14">
        <f t="shared" si="572"/>
        <v>7.2224906409073752E-2</v>
      </c>
      <c r="M176" s="22">
        <f>L176*Input!P176/100</f>
        <v>1.0067806861577427E-3</v>
      </c>
      <c r="N176" s="9">
        <v>5.0000000000000001E-3</v>
      </c>
      <c r="O176" s="21">
        <f>(((G176*$D$4*0.000000001*Input!G176*(238/236))-(N176*0.000000001))/Input!F176)*1000000</f>
        <v>0.11088573330169044</v>
      </c>
      <c r="P176" s="9">
        <f>O176*Input!N176/100</f>
        <v>1.3643972872990902E-4</v>
      </c>
      <c r="Q176" s="23">
        <f t="shared" si="573"/>
        <v>8.273175467091004E-2</v>
      </c>
      <c r="R176" s="24">
        <f>Q176*Input!N176/100</f>
        <v>1.017975697012076E-4</v>
      </c>
      <c r="S176" s="65">
        <f>Input!S176*$G$6/0.000000000155125</f>
        <v>0.87980287425054471</v>
      </c>
      <c r="T176" s="9">
        <f>S176*Input!T176/100</f>
        <v>2.2322751303482861E-3</v>
      </c>
      <c r="U176" s="9">
        <f>S176*1/((U175+U177)/2)</f>
        <v>0.87868315125768015</v>
      </c>
      <c r="V176" s="9">
        <f>U176*Input!T176/100</f>
        <v>2.229434119182029E-3</v>
      </c>
      <c r="W176" s="3">
        <v>3.0000000000000001E-3</v>
      </c>
      <c r="X176" s="21">
        <f>((($L$4*0.000000001*Input!G176/Input!W176*(232/229))-(W176*0.000000001))/Input!F176)*1000000000</f>
        <v>57.96048714138302</v>
      </c>
      <c r="Y176" s="21">
        <f>X176*Input!X176/100</f>
        <v>0.19553442667099291</v>
      </c>
      <c r="Z176" s="21">
        <f t="shared" si="574"/>
        <v>1.4152292540266665E-2</v>
      </c>
      <c r="AA176" s="21">
        <f>Z176*Input!X176/100</f>
        <v>4.774391217918913E-5</v>
      </c>
      <c r="AB176" s="14">
        <v>0.05</v>
      </c>
      <c r="AC176" s="14">
        <v>0.9</v>
      </c>
      <c r="AD176" s="21">
        <f>(((Input!G176*$L$4*0.000000001*Input!U176*(230/229))-((AB176*0.000000000000001)+(Input!G176*AC176*0.000000000000001)))/Input!F176)*1000000000000</f>
        <v>0.37342659465387212</v>
      </c>
      <c r="AE176" s="21">
        <f>AD176*Input!V176/100</f>
        <v>5.1858557426387305E-3</v>
      </c>
      <c r="AF176" s="191">
        <f t="shared" si="575"/>
        <v>1.7023967157763484E-2</v>
      </c>
      <c r="AG176" s="21">
        <f>AF176*Input!V176/100</f>
        <v>2.3641550738883745E-4</v>
      </c>
      <c r="AH176" s="9">
        <f t="shared" si="576"/>
        <v>1.2029123274074653</v>
      </c>
      <c r="AI176" s="3">
        <f t="shared" si="577"/>
        <v>1.7190952075410184E-2</v>
      </c>
      <c r="AJ176" s="22">
        <f t="shared" si="578"/>
        <v>-121.31684874231985</v>
      </c>
      <c r="AK176" s="3">
        <f t="shared" si="579"/>
        <v>2.2294341191820291</v>
      </c>
      <c r="AL176" s="3">
        <f t="shared" si="580"/>
        <v>0.20577307015282506</v>
      </c>
      <c r="AM176" s="3">
        <f t="shared" si="581"/>
        <v>2.8688100448799039E-3</v>
      </c>
      <c r="AN176" s="9">
        <f>AL176*1/((AN175+AN177)/2)</f>
        <v>0.20571292745918349</v>
      </c>
      <c r="AO176" s="21">
        <f t="shared" si="582"/>
        <v>2.8679715582717344E-3</v>
      </c>
      <c r="AP176" s="58">
        <f t="shared" si="583"/>
        <v>29.3142</v>
      </c>
      <c r="AQ176" s="58">
        <f t="shared" si="584"/>
        <v>0.49070000000000003</v>
      </c>
      <c r="AR176" s="58">
        <f t="shared" si="585"/>
        <v>1.6739327697839275</v>
      </c>
      <c r="AS176" s="67">
        <f t="shared" si="586"/>
        <v>0.17106240036321704</v>
      </c>
      <c r="AT176" s="67">
        <f t="shared" si="587"/>
        <v>6.1427999870954835E-4</v>
      </c>
      <c r="AU176" s="58">
        <v>0.75</v>
      </c>
      <c r="AV176" s="58">
        <f t="shared" si="588"/>
        <v>0.375</v>
      </c>
      <c r="AW176" s="58">
        <f t="shared" si="589"/>
        <v>11.924300000000001</v>
      </c>
      <c r="AX176" s="57">
        <f t="shared" si="590"/>
        <v>8.5047898756000002</v>
      </c>
      <c r="AY176" s="47">
        <f t="shared" si="591"/>
        <v>9.3990057894142307</v>
      </c>
      <c r="AZ176" s="9" t="str">
        <f>Input!B176</f>
        <v>KMS - 1</v>
      </c>
      <c r="BA176" s="48">
        <f>Input!E176</f>
        <v>0</v>
      </c>
      <c r="BB176" s="58">
        <f t="shared" si="592"/>
        <v>-125.47510304936068</v>
      </c>
      <c r="BC176" s="22">
        <f t="shared" si="593"/>
        <v>4.0530212399248846</v>
      </c>
      <c r="BD176" s="9">
        <f t="shared" si="594"/>
        <v>11866.300000000001</v>
      </c>
      <c r="BE176" s="49">
        <f t="shared" si="595"/>
        <v>4699.502894707115</v>
      </c>
      <c r="BF176" s="89">
        <f t="shared" si="596"/>
        <v>78.8222854961233</v>
      </c>
      <c r="BG176" s="85"/>
      <c r="BH176" s="85"/>
      <c r="BI176" s="85"/>
      <c r="BJ176" s="85"/>
      <c r="BK176" s="85"/>
      <c r="BL176" s="85"/>
      <c r="BM176" s="90"/>
      <c r="BN176" s="85"/>
      <c r="BO176" s="85"/>
      <c r="BP176" s="85"/>
      <c r="BQ176" s="85"/>
      <c r="BR176" s="85"/>
      <c r="BS176" s="85"/>
      <c r="BT176" s="85"/>
      <c r="BU176" s="85"/>
      <c r="BV176" s="85"/>
      <c r="BW176" s="85"/>
      <c r="BX176" s="85"/>
      <c r="BY176" s="85"/>
      <c r="BZ176" s="85"/>
      <c r="CA176" s="85"/>
      <c r="CB176" s="85"/>
      <c r="CC176" s="85"/>
      <c r="CD176" s="85"/>
      <c r="CE176" s="85"/>
      <c r="CF176" s="85"/>
      <c r="CG176" s="85"/>
      <c r="CH176" s="85"/>
      <c r="CI176" s="85"/>
      <c r="CJ176" s="85"/>
      <c r="CK176" s="85"/>
      <c r="CL176" s="85"/>
      <c r="CM176" s="85"/>
      <c r="CN176" s="85"/>
      <c r="CO176" s="85"/>
      <c r="CP176" s="85"/>
      <c r="CQ176" s="85"/>
      <c r="CR176" s="85"/>
      <c r="CS176" s="85"/>
      <c r="CT176" s="85"/>
      <c r="CU176" s="85"/>
      <c r="CV176" s="85"/>
      <c r="CW176" s="85"/>
      <c r="CX176" s="85"/>
      <c r="CY176" s="85"/>
      <c r="CZ176" s="85"/>
      <c r="DA176" s="85"/>
      <c r="DB176" s="85"/>
      <c r="DC176" s="85"/>
      <c r="DD176" s="85"/>
      <c r="DE176" s="85"/>
    </row>
    <row r="177" spans="1:109" s="165" customFormat="1" ht="15" customHeight="1" x14ac:dyDescent="0.2">
      <c r="A177" s="148">
        <f>Input!A177</f>
        <v>10368</v>
      </c>
      <c r="B177" s="148" t="str">
        <f>Input!B177</f>
        <v>Hu1-13</v>
      </c>
      <c r="C177" s="148">
        <f>Input!O177</f>
        <v>2.9217771572040085</v>
      </c>
      <c r="D177" s="148">
        <f>C177*Input!P177/100</f>
        <v>0.39006002448530519</v>
      </c>
      <c r="E177" s="149">
        <f>Input!M177</f>
        <v>3.0075776537288013</v>
      </c>
      <c r="F177" s="150">
        <f>E177*Input!N177/100</f>
        <v>3.7896913672434678E-3</v>
      </c>
      <c r="G177" s="151">
        <f t="shared" si="571"/>
        <v>414.6848068961271</v>
      </c>
      <c r="H177" s="150">
        <f>G177*Input!L177/100</f>
        <v>0.24116113778774007</v>
      </c>
      <c r="I177" s="148">
        <v>0</v>
      </c>
      <c r="J177" s="152">
        <f>(((C177*$G$4*0.000000001*Input!G177*(234/233))-(I177*0.000000000000001))/Input!F177)*1000000000000</f>
        <v>957.11236147820091</v>
      </c>
      <c r="K177" s="148">
        <f>J177*Input!P177/100</f>
        <v>127.77540896056365</v>
      </c>
      <c r="L177" s="153">
        <f t="shared" si="572"/>
        <v>13.236168242782004</v>
      </c>
      <c r="M177" s="154">
        <f>L177*Input!P177/100</f>
        <v>1.7670410271164547</v>
      </c>
      <c r="N177" s="148">
        <v>0</v>
      </c>
      <c r="O177" s="152">
        <f>(((G177*$D$4*0.000000001*Input!G177*(238/236))-(N177*0.000000001))/Input!F177)*1000000</f>
        <v>13.683935398442838</v>
      </c>
      <c r="P177" s="148">
        <f>O177*Input!N177/100</f>
        <v>1.7242411608259754E-2</v>
      </c>
      <c r="Q177" s="155">
        <f t="shared" si="573"/>
        <v>10.209572977584266</v>
      </c>
      <c r="R177" s="156">
        <f>Q177*Input!N177/100</f>
        <v>1.2864549159162665E-2</v>
      </c>
      <c r="S177" s="154">
        <f>Input!S177*$G$6/0.000000000155125</f>
        <v>1.0025937054124316</v>
      </c>
      <c r="T177" s="148">
        <f>S177*Input!T177/100</f>
        <v>2.8411286475776816E-3</v>
      </c>
      <c r="U177" s="154">
        <f>S177</f>
        <v>1.0025937054124316</v>
      </c>
      <c r="V177" s="148">
        <f>U177*Input!T177/100</f>
        <v>2.8411286475776816E-3</v>
      </c>
      <c r="W177" s="157">
        <v>0</v>
      </c>
      <c r="X177" s="152">
        <f>((($L$4*0.000000001*Input!G177/Input!W177*(232/229))-(W177*0.000000001))/Input!F177)*1000000000</f>
        <v>0.8373592357105365</v>
      </c>
      <c r="Y177" s="152">
        <f>X177*Input!X177/100</f>
        <v>7.3299569065316733E-2</v>
      </c>
      <c r="Z177" s="152">
        <f t="shared" si="574"/>
        <v>2.0445916605501548E-4</v>
      </c>
      <c r="AA177" s="152">
        <f>Z177*Input!X177/100</f>
        <v>1.7897657449935132E-5</v>
      </c>
      <c r="AB177" s="153">
        <v>0</v>
      </c>
      <c r="AC177" s="153">
        <v>0.9</v>
      </c>
      <c r="AD177" s="152">
        <f>(((Input!G177*$L$4*0.000000001*Input!U177*(230/229))-((AB177*0.000000000000001)+(Input!G177*AC177*0.000000000000001)))/Input!F177)*1000000000000</f>
        <v>225.13323455365952</v>
      </c>
      <c r="AE177" s="152">
        <f>AD177*Input!V177/100</f>
        <v>1.7899858830984143</v>
      </c>
      <c r="AF177" s="152">
        <f t="shared" si="575"/>
        <v>10.263491797404102</v>
      </c>
      <c r="AG177" s="152">
        <f>AF177*Input!V177/100</f>
        <v>8.1602813840756794E-2</v>
      </c>
      <c r="AH177" s="148">
        <f t="shared" si="576"/>
        <v>50198.247383257061</v>
      </c>
      <c r="AI177" s="157">
        <f t="shared" si="577"/>
        <v>4412.2714448486058</v>
      </c>
      <c r="AJ177" s="154">
        <f t="shared" si="578"/>
        <v>2.5937054124316461</v>
      </c>
      <c r="AK177" s="157">
        <f t="shared" si="579"/>
        <v>2.8411286475776816</v>
      </c>
      <c r="AL177" s="157">
        <f t="shared" si="580"/>
        <v>1.0052812022538278</v>
      </c>
      <c r="AM177" s="157">
        <f t="shared" si="581"/>
        <v>8.0925260444915364E-3</v>
      </c>
      <c r="AN177" s="148">
        <f>AF177/Q177</f>
        <v>1.0052812022538278</v>
      </c>
      <c r="AO177" s="152">
        <f t="shared" si="582"/>
        <v>8.0925260444915364E-3</v>
      </c>
      <c r="AP177" s="148" t="str">
        <f t="shared" si="583"/>
        <v>Out of range</v>
      </c>
      <c r="AQ177" s="148" t="e">
        <f t="shared" si="584"/>
        <v>#VALUE!</v>
      </c>
      <c r="AR177" s="148" t="e">
        <f t="shared" si="585"/>
        <v>#VALUE!</v>
      </c>
      <c r="AS177" s="156">
        <f t="shared" si="586"/>
        <v>2.0026221126379913E-5</v>
      </c>
      <c r="AT177" s="156">
        <f t="shared" si="587"/>
        <v>1.753208641727443E-6</v>
      </c>
      <c r="AU177" s="148">
        <v>0.75</v>
      </c>
      <c r="AV177" s="148">
        <f t="shared" si="588"/>
        <v>0.375</v>
      </c>
      <c r="AW177" s="148" t="str">
        <f t="shared" si="589"/>
        <v>Out of range</v>
      </c>
      <c r="AX177" s="158">
        <f t="shared" si="590"/>
        <v>313.27452363039998</v>
      </c>
      <c r="AY177" s="158" t="e">
        <f t="shared" si="591"/>
        <v>#VALUE!</v>
      </c>
      <c r="AZ177" s="148" t="str">
        <f>Input!B177</f>
        <v>Hu1-13</v>
      </c>
      <c r="BA177" s="159">
        <f>Input!E177</f>
        <v>0</v>
      </c>
      <c r="BB177" s="148" t="e">
        <f t="shared" si="592"/>
        <v>#VALUE!</v>
      </c>
      <c r="BC177" s="154" t="e">
        <f t="shared" si="593"/>
        <v>#VALUE!</v>
      </c>
      <c r="BD177" s="148" t="e">
        <f t="shared" si="594"/>
        <v>#VALUE!</v>
      </c>
      <c r="BE177" s="160" t="e">
        <f t="shared" si="595"/>
        <v>#VALUE!</v>
      </c>
      <c r="BF177" s="161" t="e">
        <f t="shared" si="596"/>
        <v>#VALUE!</v>
      </c>
      <c r="BG177" s="162"/>
      <c r="BH177" s="162"/>
      <c r="BI177" s="162"/>
      <c r="BJ177" s="162"/>
      <c r="BK177" s="162"/>
      <c r="BL177" s="162"/>
      <c r="BM177" s="166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2"/>
      <c r="DC177" s="162"/>
      <c r="DD177" s="162"/>
      <c r="DE177" s="162"/>
    </row>
    <row r="178" spans="1:109" ht="15" customHeight="1" x14ac:dyDescent="0.2">
      <c r="A178" s="9">
        <f>Input!A178</f>
        <v>10765</v>
      </c>
      <c r="B178" s="9" t="str">
        <f>Input!B178</f>
        <v>KMS - 2</v>
      </c>
      <c r="C178" s="9">
        <f>Input!O178</f>
        <v>1.031011337848516</v>
      </c>
      <c r="D178" s="9">
        <f>C178*Input!P178/100</f>
        <v>2.1955217400370243E-2</v>
      </c>
      <c r="E178" s="11">
        <f>Input!M178</f>
        <v>1.1677882473731305</v>
      </c>
      <c r="F178" s="12">
        <f>E178*Input!N178/100</f>
        <v>4.7358064667493639E-4</v>
      </c>
      <c r="G178" s="13">
        <f t="shared" si="571"/>
        <v>161.01464354780722</v>
      </c>
      <c r="H178" s="12">
        <f>G178*Input!L178/100</f>
        <v>6.0792047335399294E-2</v>
      </c>
      <c r="I178" s="9">
        <v>0.3</v>
      </c>
      <c r="J178" s="21">
        <f>(((C178*$G$4*0.000000001*Input!G178*(234/233))-(I178*0.000000000000001))/Input!F178)*1000000000000</f>
        <v>56.595101992858126</v>
      </c>
      <c r="K178" s="9">
        <f>J178*Input!P178/100</f>
        <v>1.2051834179071785</v>
      </c>
      <c r="L178" s="14">
        <f t="shared" si="572"/>
        <v>0.78266912208503403</v>
      </c>
      <c r="M178" s="22">
        <f>L178*Input!P178/100</f>
        <v>1.6666810632550579E-2</v>
      </c>
      <c r="N178" s="9">
        <v>5.0000000000000001E-3</v>
      </c>
      <c r="O178" s="21">
        <f>(((G178*$D$4*0.000000001*Input!G178*(238/236))-(N178*0.000000001))/Input!F178)*1000000</f>
        <v>0.89033471243270057</v>
      </c>
      <c r="P178" s="9">
        <f>O178*Input!N178/100</f>
        <v>3.6106313779016671E-4</v>
      </c>
      <c r="Q178" s="23">
        <f t="shared" si="573"/>
        <v>0.66427799871757265</v>
      </c>
      <c r="R178" s="24">
        <f>Q178*Input!N178/100</f>
        <v>2.6938891097101733E-4</v>
      </c>
      <c r="S178" s="65">
        <f>Input!S178*$G$6/0.000000000155125</f>
        <v>1.2319348526912433</v>
      </c>
      <c r="T178" s="9">
        <f>S178*Input!T178/100</f>
        <v>3.0517693859440985E-3</v>
      </c>
      <c r="U178" s="9">
        <f>S178*1/((U177+U179)/2)</f>
        <v>1.2302939754441111</v>
      </c>
      <c r="V178" s="9">
        <f>U178*Input!T178/100</f>
        <v>3.0477045776971762E-3</v>
      </c>
      <c r="W178" s="3">
        <v>3.0000000000000001E-3</v>
      </c>
      <c r="X178" s="21">
        <f>((($L$4*0.000000001*Input!G178/Input!W178*(232/229))-(W178*0.000000001))/Input!F178)*1000000000</f>
        <v>7373.6494078798933</v>
      </c>
      <c r="Y178" s="21">
        <f>X178*Input!X178/100</f>
        <v>27.43871432774068</v>
      </c>
      <c r="Z178" s="21">
        <f t="shared" si="574"/>
        <v>1.8004342036520418</v>
      </c>
      <c r="AA178" s="21">
        <f>Z178*Input!X178/100</f>
        <v>6.6997489366809812E-3</v>
      </c>
      <c r="AB178" s="14">
        <v>0.05</v>
      </c>
      <c r="AC178" s="14">
        <v>0.9</v>
      </c>
      <c r="AD178" s="21">
        <f>(((Input!G178*$L$4*0.000000001*Input!U178*(230/229))-((AB178*0.000000000000001)+(Input!G178*AC178*0.000000000000001)))/Input!F178)*1000000000000</f>
        <v>16.902972659645329</v>
      </c>
      <c r="AE178" s="21">
        <f>AD178*Input!V178/100</f>
        <v>9.0592299554296235E-2</v>
      </c>
      <c r="AF178" s="191">
        <f t="shared" si="575"/>
        <v>0.77058156956682722</v>
      </c>
      <c r="AG178" s="21">
        <f>AF178*Input!V178/100</f>
        <v>4.1299691945832304E-3</v>
      </c>
      <c r="AH178" s="9">
        <f t="shared" si="576"/>
        <v>0.4279976285741306</v>
      </c>
      <c r="AI178" s="3">
        <f t="shared" si="577"/>
        <v>2.792564890839152E-3</v>
      </c>
      <c r="AJ178" s="22">
        <f t="shared" si="578"/>
        <v>230.29397544411111</v>
      </c>
      <c r="AK178" s="3">
        <f t="shared" si="579"/>
        <v>3.0477045776971763</v>
      </c>
      <c r="AL178" s="3">
        <f t="shared" si="580"/>
        <v>1.1600287395555473</v>
      </c>
      <c r="AM178" s="3">
        <f t="shared" si="581"/>
        <v>6.2350026981204008E-3</v>
      </c>
      <c r="AN178" s="9">
        <f>AL178*1/((AN177+AN179)/2)</f>
        <v>1.1607853736861344</v>
      </c>
      <c r="AO178" s="21">
        <f t="shared" si="582"/>
        <v>6.23906950757506E-3</v>
      </c>
      <c r="AP178" s="58">
        <f t="shared" si="583"/>
        <v>248.1251</v>
      </c>
      <c r="AQ178" s="58">
        <f t="shared" si="584"/>
        <v>5.2709000000000001</v>
      </c>
      <c r="AR178" s="58">
        <f t="shared" si="585"/>
        <v>2.1242913352982025</v>
      </c>
      <c r="AS178" s="67">
        <f t="shared" si="586"/>
        <v>2.7103625396714701</v>
      </c>
      <c r="AT178" s="67">
        <f t="shared" si="587"/>
        <v>1.0145476884445028E-2</v>
      </c>
      <c r="AU178" s="58">
        <v>0.75</v>
      </c>
      <c r="AV178" s="58">
        <f t="shared" si="588"/>
        <v>0.375</v>
      </c>
      <c r="AW178" s="58" t="str">
        <f t="shared" si="589"/>
        <v>Out of range</v>
      </c>
      <c r="AX178" s="57">
        <f t="shared" si="590"/>
        <v>72.6086301271</v>
      </c>
      <c r="AY178" s="47" t="e">
        <f t="shared" si="591"/>
        <v>#VALUE!</v>
      </c>
      <c r="AZ178" s="9" t="str">
        <f>Input!B178</f>
        <v>KMS - 2</v>
      </c>
      <c r="BA178" s="48">
        <f>Input!E178</f>
        <v>0</v>
      </c>
      <c r="BB178" s="58" t="e">
        <f t="shared" si="592"/>
        <v>#VALUE!</v>
      </c>
      <c r="BC178" s="22" t="e">
        <f t="shared" si="593"/>
        <v>#VALUE!</v>
      </c>
      <c r="BD178" s="9" t="e">
        <f t="shared" si="594"/>
        <v>#VALUE!</v>
      </c>
      <c r="BE178" s="49" t="e">
        <f t="shared" si="595"/>
        <v>#VALUE!</v>
      </c>
      <c r="BF178" s="89" t="e">
        <f t="shared" si="596"/>
        <v>#VALUE!</v>
      </c>
      <c r="BG178" s="85"/>
      <c r="BH178" s="85"/>
      <c r="BI178" s="85"/>
      <c r="BJ178" s="85"/>
      <c r="BK178" s="85"/>
      <c r="BL178" s="85"/>
      <c r="BM178" s="90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</row>
    <row r="179" spans="1:109" s="165" customFormat="1" ht="15" customHeight="1" x14ac:dyDescent="0.2">
      <c r="A179" s="148">
        <f>Input!A179</f>
        <v>10368</v>
      </c>
      <c r="B179" s="148" t="str">
        <f>Input!B179</f>
        <v>Hu1-13</v>
      </c>
      <c r="C179" s="148">
        <f>Input!O179</f>
        <v>2.0951772468155276</v>
      </c>
      <c r="D179" s="148">
        <f>C179*Input!P179/100</f>
        <v>0.13316109659099645</v>
      </c>
      <c r="E179" s="149">
        <f>Input!M179</f>
        <v>3.0157149213012535</v>
      </c>
      <c r="F179" s="150">
        <f>E179*Input!N179/100</f>
        <v>4.0020376831012734E-3</v>
      </c>
      <c r="G179" s="151">
        <f t="shared" si="571"/>
        <v>415.80677334901679</v>
      </c>
      <c r="H179" s="150">
        <f>G179*Input!L179/100</f>
        <v>0.2553146432941063</v>
      </c>
      <c r="I179" s="148">
        <v>0</v>
      </c>
      <c r="J179" s="152">
        <f>(((C179*$G$4*0.000000001*Input!G179*(234/233))-(I179*0.000000000000001))/Input!F179)*1000000000000</f>
        <v>686.33572463616417</v>
      </c>
      <c r="K179" s="148">
        <f>J179*Input!P179/100</f>
        <v>43.620757079639397</v>
      </c>
      <c r="L179" s="153">
        <f t="shared" si="572"/>
        <v>9.4915241803852481</v>
      </c>
      <c r="M179" s="154">
        <f>L179*Input!P179/100</f>
        <v>0.60324336287112235</v>
      </c>
      <c r="N179" s="148">
        <v>0</v>
      </c>
      <c r="O179" s="152">
        <f>(((G179*$D$4*0.000000001*Input!G179*(238/236))-(N179*0.000000001))/Input!F179)*1000000</f>
        <v>13.72095849696308</v>
      </c>
      <c r="P179" s="148">
        <f>O179*Input!N179/100</f>
        <v>1.8208549012789614E-2</v>
      </c>
      <c r="Q179" s="155">
        <f t="shared" si="573"/>
        <v>10.237195881024874</v>
      </c>
      <c r="R179" s="156">
        <f>Q179*Input!N179/100</f>
        <v>1.3585383484282612E-2</v>
      </c>
      <c r="S179" s="154">
        <f>Input!S179*$G$6/0.000000000155125</f>
        <v>1.000073750138653</v>
      </c>
      <c r="T179" s="148">
        <f>S179*Input!T179/100</f>
        <v>3.2140157657108426E-3</v>
      </c>
      <c r="U179" s="154">
        <f>S179</f>
        <v>1.000073750138653</v>
      </c>
      <c r="V179" s="148">
        <f>U179*Input!T179/100</f>
        <v>3.2140157657108426E-3</v>
      </c>
      <c r="W179" s="157">
        <v>0</v>
      </c>
      <c r="X179" s="152">
        <f>((($L$4*0.000000001*Input!G179/Input!W179*(232/229))-(W179*0.000000001))/Input!F179)*1000000000</f>
        <v>0.4163959869882865</v>
      </c>
      <c r="Y179" s="152">
        <f>X179*Input!X179/100</f>
        <v>9.7056430166960778E-2</v>
      </c>
      <c r="Z179" s="152">
        <f t="shared" si="574"/>
        <v>1.0167198571117267E-4</v>
      </c>
      <c r="AA179" s="152">
        <f>Z179*Input!X179/100</f>
        <v>2.3698403177430856E-5</v>
      </c>
      <c r="AB179" s="153">
        <v>0</v>
      </c>
      <c r="AC179" s="153">
        <v>0.9</v>
      </c>
      <c r="AD179" s="152">
        <f>(((Input!G179*$L$4*0.000000001*Input!U179*(230/229))-((AB179*0.000000000000001)+(Input!G179*AC179*0.000000000000001)))/Input!F179)*1000000000000</f>
        <v>223.0777516611129</v>
      </c>
      <c r="AE179" s="152">
        <f>AD179*Input!V179/100</f>
        <v>1.2013620538711509</v>
      </c>
      <c r="AF179" s="152">
        <f t="shared" si="575"/>
        <v>10.169785366857845</v>
      </c>
      <c r="AG179" s="152">
        <f>AF179*Input!V179/100</f>
        <v>5.4768322456097696E-2</v>
      </c>
      <c r="AH179" s="148">
        <f t="shared" si="576"/>
        <v>100025.44256141437</v>
      </c>
      <c r="AI179" s="157">
        <f t="shared" si="577"/>
        <v>23320.83776056526</v>
      </c>
      <c r="AJ179" s="154">
        <f t="shared" si="578"/>
        <v>7.3750138652961539E-2</v>
      </c>
      <c r="AK179" s="157">
        <f t="shared" si="579"/>
        <v>3.2140157657108426</v>
      </c>
      <c r="AL179" s="157">
        <f t="shared" si="580"/>
        <v>0.99341513877916721</v>
      </c>
      <c r="AM179" s="157">
        <f t="shared" si="581"/>
        <v>5.509969887426862E-3</v>
      </c>
      <c r="AN179" s="148">
        <f>AF179/Q179</f>
        <v>0.99341513877916721</v>
      </c>
      <c r="AO179" s="152">
        <f t="shared" si="582"/>
        <v>5.509969887426862E-3</v>
      </c>
      <c r="AP179" s="148">
        <f t="shared" si="583"/>
        <v>546.79669999999999</v>
      </c>
      <c r="AQ179" s="148" t="e">
        <f t="shared" si="584"/>
        <v>#VALUE!</v>
      </c>
      <c r="AR179" s="148" t="e">
        <f t="shared" si="585"/>
        <v>#VALUE!</v>
      </c>
      <c r="AS179" s="156">
        <f t="shared" si="586"/>
        <v>9.9316245281216601E-6</v>
      </c>
      <c r="AT179" s="156">
        <f t="shared" si="587"/>
        <v>2.3149686243952255E-6</v>
      </c>
      <c r="AU179" s="148">
        <v>0.75</v>
      </c>
      <c r="AV179" s="148">
        <f t="shared" si="588"/>
        <v>0.375</v>
      </c>
      <c r="AW179" s="148">
        <f t="shared" si="589"/>
        <v>546.79589999999996</v>
      </c>
      <c r="AX179" s="158">
        <f t="shared" si="590"/>
        <v>230.32506179800001</v>
      </c>
      <c r="AY179" s="158">
        <f t="shared" si="591"/>
        <v>116.13936057703033</v>
      </c>
      <c r="AZ179" s="148" t="str">
        <f>Input!B179</f>
        <v>Hu1-13</v>
      </c>
      <c r="BA179" s="159">
        <f>Input!E179</f>
        <v>0</v>
      </c>
      <c r="BB179" s="148">
        <f t="shared" si="592"/>
        <v>0.34588008070629589</v>
      </c>
      <c r="BC179" s="154">
        <f t="shared" si="593"/>
        <v>15.073809833234588</v>
      </c>
      <c r="BD179" s="148">
        <f t="shared" si="594"/>
        <v>546737.89999999991</v>
      </c>
      <c r="BE179" s="160">
        <f t="shared" si="595"/>
        <v>58069.680288515163</v>
      </c>
      <c r="BF179" s="161">
        <f t="shared" si="596"/>
        <v>21.239983799628039</v>
      </c>
      <c r="BG179" s="162"/>
      <c r="BH179" s="162"/>
      <c r="BI179" s="162"/>
      <c r="BJ179" s="162"/>
      <c r="BK179" s="162"/>
      <c r="BL179" s="162"/>
      <c r="BM179" s="166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2"/>
      <c r="DC179" s="162"/>
      <c r="DD179" s="162"/>
      <c r="DE179" s="162"/>
    </row>
    <row r="180" spans="1:109" ht="15" customHeight="1" x14ac:dyDescent="0.2">
      <c r="A180" s="9">
        <f>Input!A180</f>
        <v>10766</v>
      </c>
      <c r="B180" s="9" t="str">
        <f>Input!B180</f>
        <v>KMS - 3</v>
      </c>
      <c r="C180" s="9">
        <f>Input!O180</f>
        <v>4.0262482101618945E-2</v>
      </c>
      <c r="D180" s="9">
        <f>C180*Input!P180/100</f>
        <v>5.6547055530219896E-4</v>
      </c>
      <c r="E180" s="11">
        <f>Input!M180</f>
        <v>5.3230294865685278E-2</v>
      </c>
      <c r="F180" s="12">
        <f>E180*Input!N180/100</f>
        <v>3.1974044476477064E-4</v>
      </c>
      <c r="G180" s="13">
        <f t="shared" si="571"/>
        <v>7.3393930560806862</v>
      </c>
      <c r="H180" s="12">
        <f>G180*Input!L180/100</f>
        <v>1.520789647331086E-2</v>
      </c>
      <c r="I180" s="9">
        <v>0.3</v>
      </c>
      <c r="J180" s="21">
        <f>(((C180*$G$4*0.000000001*Input!G180*(234/233))-(I180*0.000000000000001))/Input!F180)*1000000000000</f>
        <v>3.6358966515098579</v>
      </c>
      <c r="K180" s="9">
        <f>J180*Input!P180/100</f>
        <v>5.1064723068029984E-2</v>
      </c>
      <c r="L180" s="14">
        <f t="shared" si="572"/>
        <v>5.0281807789448671E-2</v>
      </c>
      <c r="M180" s="22">
        <f>L180*Input!P180/100</f>
        <v>7.0618800153790561E-4</v>
      </c>
      <c r="N180" s="9">
        <v>5.0000000000000001E-3</v>
      </c>
      <c r="O180" s="21">
        <f>(((G180*$D$4*0.000000001*Input!G180*(238/236))-(N180*0.000000001))/Input!F180)*1000000</f>
        <v>6.6787993892548914E-2</v>
      </c>
      <c r="P180" s="9">
        <f>O180*Input!N180/100</f>
        <v>4.0117799320921454E-4</v>
      </c>
      <c r="Q180" s="23">
        <f t="shared" si="573"/>
        <v>4.9830467465523443E-2</v>
      </c>
      <c r="R180" s="24">
        <f>Q180*Input!N180/100</f>
        <v>2.9931857169804879E-4</v>
      </c>
      <c r="S180" s="65">
        <f>Input!S180*$G$6/0.000000000155125</f>
        <v>1.0262060618029405</v>
      </c>
      <c r="T180" s="9">
        <f>S180*Input!T180/100</f>
        <v>6.5576073699127879E-3</v>
      </c>
      <c r="U180" s="9">
        <f>S180*1/((U179+U181)/2)</f>
        <v>1.0261084761557691</v>
      </c>
      <c r="V180" s="9">
        <f>U180*Input!T180/100</f>
        <v>6.5569837833029353E-3</v>
      </c>
      <c r="W180" s="3">
        <v>3.0000000000000001E-3</v>
      </c>
      <c r="X180" s="21">
        <f>((($L$4*0.000000001*Input!G180/Input!W180*(232/229))-(W180*0.000000001))/Input!F180)*1000000000</f>
        <v>238.9560838506456</v>
      </c>
      <c r="Y180" s="21">
        <f>X180*Input!X180/100</f>
        <v>0.72294532210069773</v>
      </c>
      <c r="Z180" s="21">
        <f t="shared" si="574"/>
        <v>5.8346238441399918E-2</v>
      </c>
      <c r="AA180" s="21">
        <f>Z180*Input!X180/100</f>
        <v>1.7652256206938173E-4</v>
      </c>
      <c r="AB180" s="14">
        <v>0.05</v>
      </c>
      <c r="AC180" s="14">
        <v>0.9</v>
      </c>
      <c r="AD180" s="21">
        <f>(((Input!G180*$L$4*0.000000001*Input!U180*(230/229))-((AB180*0.000000000000001)+(Input!G180*AC180*0.000000000000001)))/Input!F180)*1000000000000</f>
        <v>0.3255993944971376</v>
      </c>
      <c r="AE180" s="21">
        <f>AD180*Input!V180/100</f>
        <v>6.160539318156676E-3</v>
      </c>
      <c r="AF180" s="191">
        <f t="shared" si="575"/>
        <v>1.4843595710275347E-2</v>
      </c>
      <c r="AG180" s="21">
        <f>AF180*Input!V180/100</f>
        <v>2.8084989266396484E-4</v>
      </c>
      <c r="AH180" s="9">
        <f t="shared" si="576"/>
        <v>0.25440535854223956</v>
      </c>
      <c r="AI180" s="3">
        <f t="shared" si="577"/>
        <v>4.8746532245961685E-3</v>
      </c>
      <c r="AJ180" s="22">
        <f t="shared" si="578"/>
        <v>26.108476155769054</v>
      </c>
      <c r="AK180" s="3">
        <f t="shared" si="579"/>
        <v>6.5569837833029352</v>
      </c>
      <c r="AL180" s="3">
        <f t="shared" si="580"/>
        <v>0.29788192776929678</v>
      </c>
      <c r="AM180" s="3">
        <f t="shared" si="581"/>
        <v>5.9133157007262138E-3</v>
      </c>
      <c r="AN180" s="9">
        <f>AL180*1/((AN179+AN181)/2)</f>
        <v>0.2990481648624797</v>
      </c>
      <c r="AO180" s="21">
        <f t="shared" si="582"/>
        <v>5.9364669142473944E-3</v>
      </c>
      <c r="AP180" s="58">
        <f t="shared" si="583"/>
        <v>37.561599999999999</v>
      </c>
      <c r="AQ180" s="58">
        <f t="shared" si="584"/>
        <v>0.95250000000000001</v>
      </c>
      <c r="AR180" s="58">
        <f t="shared" si="585"/>
        <v>2.5358344692451866</v>
      </c>
      <c r="AS180" s="67">
        <f t="shared" si="586"/>
        <v>1.1708948643070294</v>
      </c>
      <c r="AT180" s="67">
        <f t="shared" si="587"/>
        <v>7.875009280306584E-3</v>
      </c>
      <c r="AU180" s="58">
        <v>0.75</v>
      </c>
      <c r="AV180" s="58">
        <f t="shared" si="588"/>
        <v>0.375</v>
      </c>
      <c r="AW180" s="58" t="str">
        <f t="shared" si="589"/>
        <v>Out of range</v>
      </c>
      <c r="AX180" s="57">
        <f t="shared" si="590"/>
        <v>9.5095308592999999</v>
      </c>
      <c r="AY180" s="47" t="e">
        <f t="shared" si="591"/>
        <v>#VALUE!</v>
      </c>
      <c r="AZ180" s="9" t="str">
        <f>Input!B180</f>
        <v>KMS - 3</v>
      </c>
      <c r="BA180" s="48">
        <f>Input!E180</f>
        <v>0</v>
      </c>
      <c r="BB180" s="58" t="e">
        <f t="shared" si="592"/>
        <v>#VALUE!</v>
      </c>
      <c r="BC180" s="22" t="e">
        <f t="shared" si="593"/>
        <v>#VALUE!</v>
      </c>
      <c r="BD180" s="9" t="e">
        <f t="shared" si="594"/>
        <v>#VALUE!</v>
      </c>
      <c r="BE180" s="49" t="e">
        <f t="shared" si="595"/>
        <v>#VALUE!</v>
      </c>
      <c r="BF180" s="89" t="e">
        <f t="shared" si="596"/>
        <v>#VALUE!</v>
      </c>
      <c r="BG180" s="85"/>
      <c r="BH180" s="85"/>
      <c r="BI180" s="85"/>
      <c r="BJ180" s="85"/>
      <c r="BK180" s="85"/>
      <c r="BL180" s="85"/>
      <c r="BM180" s="90"/>
      <c r="BN180" s="85"/>
      <c r="BO180" s="85"/>
      <c r="BP180" s="85"/>
      <c r="BQ180" s="85"/>
      <c r="BR180" s="85"/>
      <c r="BS180" s="85"/>
      <c r="BT180" s="85"/>
      <c r="BU180" s="85"/>
      <c r="BV180" s="85"/>
      <c r="BW180" s="85"/>
      <c r="BX180" s="85"/>
      <c r="BY180" s="85"/>
      <c r="BZ180" s="85"/>
      <c r="CA180" s="85"/>
      <c r="CB180" s="85"/>
      <c r="CC180" s="85"/>
      <c r="CD180" s="85"/>
      <c r="CE180" s="85"/>
      <c r="CF180" s="85"/>
      <c r="CG180" s="85"/>
      <c r="CH180" s="85"/>
      <c r="CI180" s="85"/>
      <c r="CJ180" s="85"/>
      <c r="CK180" s="85"/>
      <c r="CL180" s="85"/>
      <c r="CM180" s="85"/>
      <c r="CN180" s="85"/>
      <c r="CO180" s="85"/>
      <c r="CP180" s="85"/>
      <c r="CQ180" s="85"/>
      <c r="CR180" s="85"/>
      <c r="CS180" s="85"/>
      <c r="CT180" s="85"/>
      <c r="CU180" s="85"/>
      <c r="CV180" s="85"/>
      <c r="CW180" s="85"/>
      <c r="CX180" s="85"/>
      <c r="CY180" s="85"/>
      <c r="CZ180" s="85"/>
      <c r="DA180" s="85"/>
      <c r="DB180" s="85"/>
      <c r="DC180" s="85"/>
      <c r="DD180" s="85"/>
      <c r="DE180" s="85"/>
    </row>
    <row r="181" spans="1:109" s="165" customFormat="1" ht="15" customHeight="1" x14ac:dyDescent="0.2">
      <c r="A181" s="148">
        <f>Input!A181</f>
        <v>10368</v>
      </c>
      <c r="B181" s="148" t="str">
        <f>Input!B181</f>
        <v>Hu1-13</v>
      </c>
      <c r="C181" s="148">
        <f>Input!O181</f>
        <v>2.2892727975460332</v>
      </c>
      <c r="D181" s="148">
        <f>C181*Input!P181/100</f>
        <v>0.24750624073464625</v>
      </c>
      <c r="E181" s="149">
        <f>Input!M181</f>
        <v>3.0113575601599392</v>
      </c>
      <c r="F181" s="150">
        <f>E181*Input!N181/100</f>
        <v>3.2295469561575739E-3</v>
      </c>
      <c r="G181" s="151">
        <f t="shared" si="571"/>
        <v>415.20598039485242</v>
      </c>
      <c r="H181" s="150">
        <f>G181*Input!L181/100</f>
        <v>0.23572268392318282</v>
      </c>
      <c r="I181" s="148">
        <v>0</v>
      </c>
      <c r="J181" s="152">
        <f>(((C181*$G$4*0.000000001*Input!G181*(234/233))-(I181*0.000000000000001))/Input!F181)*1000000000000</f>
        <v>749.9173193016037</v>
      </c>
      <c r="K181" s="148">
        <f>J181*Input!P181/100</f>
        <v>81.077806350167421</v>
      </c>
      <c r="L181" s="153">
        <f t="shared" si="572"/>
        <v>10.370811417712707</v>
      </c>
      <c r="M181" s="154">
        <f>L181*Input!P181/100</f>
        <v>1.1212471270866113</v>
      </c>
      <c r="N181" s="148">
        <v>0</v>
      </c>
      <c r="O181" s="152">
        <f>(((G181*$D$4*0.000000001*Input!G181*(238/236))-(N181*0.000000001))/Input!F181)*1000000</f>
        <v>13.701133290358191</v>
      </c>
      <c r="P181" s="148">
        <f>O181*Input!N181/100</f>
        <v>1.4693855654735128E-2</v>
      </c>
      <c r="Q181" s="155">
        <f t="shared" si="573"/>
        <v>10.222404310637067</v>
      </c>
      <c r="R181" s="156">
        <f>Q181*Input!N181/100</f>
        <v>1.0963073652494651E-2</v>
      </c>
      <c r="S181" s="154">
        <f>Input!S181*$G$6/0.000000000155125</f>
        <v>1.0001164551845443</v>
      </c>
      <c r="T181" s="148">
        <f>S181*Input!T181/100</f>
        <v>2.8380474476151834E-3</v>
      </c>
      <c r="U181" s="154">
        <f>S181</f>
        <v>1.0001164551845443</v>
      </c>
      <c r="V181" s="148">
        <f>U181*Input!T181/100</f>
        <v>2.8380474476151834E-3</v>
      </c>
      <c r="W181" s="157">
        <v>0</v>
      </c>
      <c r="X181" s="152">
        <f>((($L$4*0.000000001*Input!G181/Input!W181*(232/229))-(W181*0.000000001))/Input!F181)*1000000000</f>
        <v>0.88901225867017775</v>
      </c>
      <c r="Y181" s="152">
        <f>X181*Input!X181/100</f>
        <v>5.9348244042962441E-2</v>
      </c>
      <c r="Z181" s="152">
        <f t="shared" si="574"/>
        <v>2.1707135631716435E-4</v>
      </c>
      <c r="AA181" s="152">
        <f>Z181*Input!X181/100</f>
        <v>1.4491143067834151E-5</v>
      </c>
      <c r="AB181" s="153">
        <v>0</v>
      </c>
      <c r="AC181" s="153">
        <v>0.9</v>
      </c>
      <c r="AD181" s="152">
        <f>(((Input!G181*$L$4*0.000000001*Input!U181*(230/229))-((AB181*0.000000000000001)+(Input!G181*AC181*0.000000000000001)))/Input!F181)*1000000000000</f>
        <v>223.95956950039294</v>
      </c>
      <c r="AE181" s="152">
        <f>AD181*Input!V181/100</f>
        <v>2.593002295474041</v>
      </c>
      <c r="AF181" s="152">
        <f t="shared" si="575"/>
        <v>10.209986140316275</v>
      </c>
      <c r="AG181" s="152">
        <f>AF181*Input!V181/100</f>
        <v>0.11821114658175746</v>
      </c>
      <c r="AH181" s="148">
        <f t="shared" si="576"/>
        <v>47035.160757914084</v>
      </c>
      <c r="AI181" s="157">
        <f t="shared" si="577"/>
        <v>3186.8239050520524</v>
      </c>
      <c r="AJ181" s="154">
        <f t="shared" si="578"/>
        <v>0.11645518454428405</v>
      </c>
      <c r="AK181" s="157">
        <f t="shared" si="579"/>
        <v>2.8380474476151836</v>
      </c>
      <c r="AL181" s="157">
        <f t="shared" si="580"/>
        <v>0.99878520062957499</v>
      </c>
      <c r="AM181" s="157">
        <f t="shared" si="581"/>
        <v>1.1613431745642491E-2</v>
      </c>
      <c r="AN181" s="148">
        <f>AF181/Q181</f>
        <v>0.99878520062957499</v>
      </c>
      <c r="AO181" s="152">
        <f t="shared" si="582"/>
        <v>1.1613431745642491E-2</v>
      </c>
      <c r="AP181" s="148">
        <f t="shared" si="583"/>
        <v>719.02300000000002</v>
      </c>
      <c r="AQ181" s="148" t="e">
        <f t="shared" si="584"/>
        <v>#VALUE!</v>
      </c>
      <c r="AR181" s="148" t="e">
        <f t="shared" si="585"/>
        <v>#VALUE!</v>
      </c>
      <c r="AS181" s="156">
        <f t="shared" si="586"/>
        <v>2.1234863122297725E-5</v>
      </c>
      <c r="AT181" s="156">
        <f t="shared" si="587"/>
        <v>1.4177694856246092E-6</v>
      </c>
      <c r="AU181" s="148">
        <v>0.75</v>
      </c>
      <c r="AV181" s="148">
        <f t="shared" si="588"/>
        <v>0.375</v>
      </c>
      <c r="AW181" s="148">
        <f t="shared" si="589"/>
        <v>719.02120000000002</v>
      </c>
      <c r="AX181" s="158">
        <f t="shared" si="590"/>
        <v>278.07642827950002</v>
      </c>
      <c r="AY181" s="158">
        <f t="shared" si="591"/>
        <v>971.62799024016954</v>
      </c>
      <c r="AZ181" s="148" t="str">
        <f>Input!B181</f>
        <v>Hu1-13</v>
      </c>
      <c r="BA181" s="159">
        <f>Input!E181</f>
        <v>0</v>
      </c>
      <c r="BB181" s="148">
        <f t="shared" si="592"/>
        <v>0.88862572003863149</v>
      </c>
      <c r="BC181" s="154">
        <f t="shared" si="593"/>
        <v>21.793127075006577</v>
      </c>
      <c r="BD181" s="148">
        <f t="shared" si="594"/>
        <v>718963.20000000007</v>
      </c>
      <c r="BE181" s="160">
        <f t="shared" si="595"/>
        <v>485813.99512008479</v>
      </c>
      <c r="BF181" s="161">
        <f t="shared" si="596"/>
        <v>135.13203647405243</v>
      </c>
      <c r="BG181" s="162"/>
      <c r="BH181" s="162"/>
      <c r="BI181" s="162"/>
      <c r="BJ181" s="162"/>
      <c r="BK181" s="162"/>
      <c r="BL181" s="162"/>
      <c r="BM181" s="166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2"/>
      <c r="DC181" s="162"/>
      <c r="DD181" s="162"/>
      <c r="DE181" s="162"/>
    </row>
    <row r="182" spans="1:109" ht="15" customHeight="1" x14ac:dyDescent="0.2">
      <c r="A182" s="9">
        <f>Input!A182</f>
        <v>10767</v>
      </c>
      <c r="B182" s="9" t="str">
        <f>Input!B182</f>
        <v>KMS - 4</v>
      </c>
      <c r="C182" s="9">
        <f>Input!O182</f>
        <v>4.4331291454006737E-2</v>
      </c>
      <c r="D182" s="9">
        <f>C182*Input!P182/100</f>
        <v>5.663742746137467E-4</v>
      </c>
      <c r="E182" s="11">
        <f>Input!M182</f>
        <v>6.2063499377651113E-2</v>
      </c>
      <c r="F182" s="12">
        <f>E182*Input!N182/100</f>
        <v>2.9124311867163654E-4</v>
      </c>
      <c r="G182" s="13">
        <f t="shared" si="571"/>
        <v>8.5573152941905359</v>
      </c>
      <c r="H182" s="12">
        <f>G182*Input!L182/100</f>
        <v>1.4519437373478085E-2</v>
      </c>
      <c r="I182" s="9">
        <v>0.3</v>
      </c>
      <c r="J182" s="21">
        <f>(((C182*$G$4*0.000000001*Input!G182*(234/233))-(I182*0.000000000000001))/Input!F182)*1000000000000</f>
        <v>2.8348651176527371</v>
      </c>
      <c r="K182" s="9">
        <f>J182*Input!P182/100</f>
        <v>3.6218089344502193E-2</v>
      </c>
      <c r="L182" s="14">
        <f t="shared" si="572"/>
        <v>3.920412393890102E-2</v>
      </c>
      <c r="M182" s="22">
        <f>L182*Input!P182/100</f>
        <v>5.0086984902750068E-4</v>
      </c>
      <c r="N182" s="9">
        <v>5.0000000000000001E-3</v>
      </c>
      <c r="O182" s="21">
        <f>(((G182*$D$4*0.000000001*Input!G182*(238/236))-(N182*0.000000001))/Input!F182)*1000000</f>
        <v>5.5154265969319514E-2</v>
      </c>
      <c r="P182" s="9">
        <f>O182*Input!N182/100</f>
        <v>2.5882041119218419E-4</v>
      </c>
      <c r="Q182" s="23">
        <f t="shared" si="573"/>
        <v>4.1150552603671169E-2</v>
      </c>
      <c r="R182" s="24">
        <f>Q182*Input!N182/100</f>
        <v>1.931056965129833E-4</v>
      </c>
      <c r="S182" s="65">
        <f>Input!S182*$G$6/0.000000000155125</f>
        <v>0.97053416586695096</v>
      </c>
      <c r="T182" s="9">
        <f>S182*Input!T182/100</f>
        <v>7.3349111485734178E-3</v>
      </c>
      <c r="U182" s="9">
        <f>S182*1/((U181+U183)/2)</f>
        <v>0.96811054106966488</v>
      </c>
      <c r="V182" s="9">
        <f>U182*Input!T182/100</f>
        <v>7.3165943564698719E-3</v>
      </c>
      <c r="W182" s="3">
        <v>3.0000000000000001E-3</v>
      </c>
      <c r="X182" s="21">
        <f>((($L$4*0.000000001*Input!G182/Input!W182*(232/229))-(W182*0.000000001))/Input!F182)*1000000000</f>
        <v>8.9922153353889946</v>
      </c>
      <c r="Y182" s="21">
        <f>X182*Input!X182/100</f>
        <v>3.2590798730889929E-2</v>
      </c>
      <c r="Z182" s="21">
        <f t="shared" si="574"/>
        <v>2.1956416912278661E-3</v>
      </c>
      <c r="AA182" s="21">
        <f>Z182*Input!X182/100</f>
        <v>7.9577405316731818E-6</v>
      </c>
      <c r="AB182" s="14">
        <v>0.05</v>
      </c>
      <c r="AC182" s="14">
        <v>0.9</v>
      </c>
      <c r="AD182" s="21">
        <f>(((Input!G182*$L$4*0.000000001*Input!U182*(230/229))-((AB182*0.000000000000001)+(Input!G182*AC182*0.000000000000001)))/Input!F182)*1000000000000</f>
        <v>8.2035981054113957E-2</v>
      </c>
      <c r="AE182" s="21">
        <f>AD182*Input!V182/100</f>
        <v>3.3767362073013167E-3</v>
      </c>
      <c r="AF182" s="191">
        <f t="shared" si="575"/>
        <v>3.7398992659176478E-3</v>
      </c>
      <c r="AG182" s="21">
        <f>AF182*Input!V182/100</f>
        <v>1.5394041858966023E-4</v>
      </c>
      <c r="AH182" s="9">
        <f t="shared" si="576"/>
        <v>1.7033285899331727</v>
      </c>
      <c r="AI182" s="3">
        <f t="shared" si="577"/>
        <v>7.0383077004471037E-2</v>
      </c>
      <c r="AJ182" s="22">
        <f t="shared" si="578"/>
        <v>-31.889458930335124</v>
      </c>
      <c r="AK182" s="3">
        <f t="shared" si="579"/>
        <v>7.3165943564698717</v>
      </c>
      <c r="AL182" s="3">
        <f t="shared" si="580"/>
        <v>9.0883330339141047E-2</v>
      </c>
      <c r="AM182" s="3">
        <f t="shared" si="581"/>
        <v>3.7651400621505952E-3</v>
      </c>
      <c r="AN182" s="9">
        <f>AL182*1/((AN181+AN183)/2)</f>
        <v>9.1235029704087159E-2</v>
      </c>
      <c r="AO182" s="21">
        <f t="shared" si="582"/>
        <v>3.7797103619387974E-3</v>
      </c>
      <c r="AP182" s="58">
        <f t="shared" si="583"/>
        <v>10.8142</v>
      </c>
      <c r="AQ182" s="58">
        <f t="shared" si="584"/>
        <v>0.50239999999999996</v>
      </c>
      <c r="AR182" s="58">
        <f t="shared" si="585"/>
        <v>4.6457435593941296</v>
      </c>
      <c r="AS182" s="67">
        <f t="shared" si="586"/>
        <v>5.3356311211042791E-2</v>
      </c>
      <c r="AT182" s="67">
        <f t="shared" si="587"/>
        <v>3.1636690272106625E-4</v>
      </c>
      <c r="AU182" s="58">
        <v>0.75</v>
      </c>
      <c r="AV182" s="58">
        <f t="shared" si="588"/>
        <v>0.375</v>
      </c>
      <c r="AW182" s="58">
        <f t="shared" si="589"/>
        <v>6.2008000000000001</v>
      </c>
      <c r="AX182" s="57">
        <f t="shared" si="590"/>
        <v>2.4470438086000001</v>
      </c>
      <c r="AY182" s="47">
        <f t="shared" si="591"/>
        <v>2.402932097247485</v>
      </c>
      <c r="AZ182" s="9" t="str">
        <f>Input!B182</f>
        <v>KMS - 4</v>
      </c>
      <c r="BA182" s="48">
        <f>Input!E182</f>
        <v>0</v>
      </c>
      <c r="BB182" s="58">
        <f t="shared" si="592"/>
        <v>-32.453257884504396</v>
      </c>
      <c r="BC182" s="22">
        <f t="shared" si="593"/>
        <v>7.4492115131925791</v>
      </c>
      <c r="BD182" s="9">
        <f t="shared" si="594"/>
        <v>6142.8</v>
      </c>
      <c r="BE182" s="49">
        <f t="shared" si="595"/>
        <v>1201.4660486237426</v>
      </c>
      <c r="BF182" s="89">
        <f t="shared" si="596"/>
        <v>38.751969056371514</v>
      </c>
      <c r="BG182" s="85"/>
      <c r="BH182" s="85"/>
      <c r="BI182" s="85"/>
      <c r="BJ182" s="85"/>
      <c r="BK182" s="85"/>
      <c r="BL182" s="85"/>
      <c r="BM182" s="90"/>
      <c r="BN182" s="85"/>
      <c r="BO182" s="85"/>
      <c r="BP182" s="85"/>
      <c r="BQ182" s="85"/>
      <c r="BR182" s="85"/>
      <c r="BS182" s="85"/>
      <c r="BT182" s="85"/>
      <c r="BU182" s="85"/>
      <c r="BV182" s="85"/>
      <c r="BW182" s="85"/>
      <c r="BX182" s="85"/>
      <c r="BY182" s="85"/>
      <c r="BZ182" s="85"/>
      <c r="CA182" s="85"/>
      <c r="CB182" s="85"/>
      <c r="CC182" s="85"/>
      <c r="CD182" s="85"/>
      <c r="CE182" s="85"/>
      <c r="CF182" s="85"/>
      <c r="CG182" s="85"/>
      <c r="CH182" s="85"/>
      <c r="CI182" s="85"/>
      <c r="CJ182" s="85"/>
      <c r="CK182" s="85"/>
      <c r="CL182" s="85"/>
      <c r="CM182" s="85"/>
      <c r="CN182" s="85"/>
      <c r="CO182" s="85"/>
      <c r="CP182" s="85"/>
      <c r="CQ182" s="85"/>
      <c r="CR182" s="85"/>
      <c r="CS182" s="85"/>
      <c r="CT182" s="85"/>
      <c r="CU182" s="85"/>
      <c r="CV182" s="85"/>
      <c r="CW182" s="85"/>
      <c r="CX182" s="85"/>
      <c r="CY182" s="85"/>
      <c r="CZ182" s="85"/>
      <c r="DA182" s="85"/>
      <c r="DB182" s="85"/>
      <c r="DC182" s="85"/>
      <c r="DD182" s="85"/>
      <c r="DE182" s="85"/>
    </row>
    <row r="183" spans="1:109" s="165" customFormat="1" ht="15" customHeight="1" x14ac:dyDescent="0.2">
      <c r="A183" s="148">
        <f>Input!A183</f>
        <v>10368</v>
      </c>
      <c r="B183" s="148" t="str">
        <f>Input!B183</f>
        <v>Hu1-13</v>
      </c>
      <c r="C183" s="148">
        <f>Input!O183</f>
        <v>2.3799730260469607</v>
      </c>
      <c r="D183" s="148">
        <f>C183*Input!P183/100</f>
        <v>0.26196625621126551</v>
      </c>
      <c r="E183" s="149">
        <f>Input!M183</f>
        <v>3.0120248147159208</v>
      </c>
      <c r="F183" s="150">
        <f>E183*Input!N183/100</f>
        <v>2.7424576077793839E-3</v>
      </c>
      <c r="G183" s="151">
        <f t="shared" si="571"/>
        <v>415.29798145303113</v>
      </c>
      <c r="H183" s="150">
        <f>G183*Input!L183/100</f>
        <v>0.11879281598805877</v>
      </c>
      <c r="I183" s="148">
        <v>0</v>
      </c>
      <c r="J183" s="152">
        <f>(((C183*$G$4*0.000000001*Input!G183*(234/233))-(I183*0.000000000000001))/Input!F183)*1000000000000</f>
        <v>779.62879461829357</v>
      </c>
      <c r="K183" s="148">
        <f>J183*Input!P183/100</f>
        <v>85.81460139482526</v>
      </c>
      <c r="L183" s="153">
        <f t="shared" si="572"/>
        <v>10.781699524335421</v>
      </c>
      <c r="M183" s="154">
        <f>L183*Input!P183/100</f>
        <v>1.1867535594200478</v>
      </c>
      <c r="N183" s="148">
        <v>0</v>
      </c>
      <c r="O183" s="152">
        <f>(((G183*$D$4*0.000000001*Input!G183*(238/236))-(N183*0.000000001))/Input!F183)*1000000</f>
        <v>13.704169178135533</v>
      </c>
      <c r="P183" s="148">
        <f>O183*Input!N183/100</f>
        <v>1.2477687048676654E-2</v>
      </c>
      <c r="Q183" s="155">
        <f t="shared" si="573"/>
        <v>10.224669384017787</v>
      </c>
      <c r="R183" s="156">
        <f>Q183*Input!N183/100</f>
        <v>9.3095920731560075E-3</v>
      </c>
      <c r="S183" s="154">
        <f>Input!S183*$G$6/0.000000000155125</f>
        <v>1.004890462299503</v>
      </c>
      <c r="T183" s="148">
        <f>S183*Input!T183/100</f>
        <v>3.0257127715851511E-3</v>
      </c>
      <c r="U183" s="154">
        <f>S183</f>
        <v>1.004890462299503</v>
      </c>
      <c r="V183" s="148">
        <f>U183*Input!T183/100</f>
        <v>3.0257127715851511E-3</v>
      </c>
      <c r="W183" s="157">
        <v>0</v>
      </c>
      <c r="X183" s="152">
        <f>((($L$4*0.000000001*Input!G183/Input!W183*(232/229))-(W183*0.000000001))/Input!F183)*1000000000</f>
        <v>0.95126759892013313</v>
      </c>
      <c r="Y183" s="152">
        <f>X183*Input!X183/100</f>
        <v>7.4539447108378731E-2</v>
      </c>
      <c r="Z183" s="152">
        <f t="shared" si="574"/>
        <v>2.3227232909819095E-4</v>
      </c>
      <c r="AA183" s="152">
        <f>Z183*Input!X183/100</f>
        <v>1.8200400191500847E-5</v>
      </c>
      <c r="AB183" s="153">
        <v>0</v>
      </c>
      <c r="AC183" s="153">
        <v>0.9</v>
      </c>
      <c r="AD183" s="152">
        <f>(((Input!G183*$L$4*0.000000001*Input!U183*(230/229))-((AB183*0.000000000000001)+(Input!G183*AC183*0.000000000000001)))/Input!F183)*1000000000000</f>
        <v>222.82495459288947</v>
      </c>
      <c r="AE183" s="152">
        <f>AD183*Input!V183/100</f>
        <v>1.6281095126117144</v>
      </c>
      <c r="AF183" s="152">
        <f t="shared" si="575"/>
        <v>10.158260721723764</v>
      </c>
      <c r="AG183" s="152">
        <f>AF183*Input!V183/100</f>
        <v>7.4223109089578451E-2</v>
      </c>
      <c r="AH183" s="148">
        <f t="shared" si="576"/>
        <v>43734.269859710468</v>
      </c>
      <c r="AI183" s="157">
        <f t="shared" si="577"/>
        <v>3441.79730517795</v>
      </c>
      <c r="AJ183" s="154">
        <f t="shared" si="578"/>
        <v>4.8904622995029623</v>
      </c>
      <c r="AK183" s="157">
        <f t="shared" si="579"/>
        <v>3.0257127715851513</v>
      </c>
      <c r="AL183" s="157">
        <f t="shared" si="580"/>
        <v>0.99350505529324729</v>
      </c>
      <c r="AM183" s="157">
        <f t="shared" si="581"/>
        <v>7.3153629435202998E-3</v>
      </c>
      <c r="AN183" s="148">
        <f>AF183/Q183</f>
        <v>0.99350505529324729</v>
      </c>
      <c r="AO183" s="152">
        <f t="shared" si="582"/>
        <v>7.3153629435202998E-3</v>
      </c>
      <c r="AP183" s="148">
        <f t="shared" si="583"/>
        <v>472.44830000000002</v>
      </c>
      <c r="AQ183" s="148" t="e">
        <f t="shared" si="584"/>
        <v>#VALUE!</v>
      </c>
      <c r="AR183" s="148" t="e">
        <f t="shared" si="585"/>
        <v>#VALUE!</v>
      </c>
      <c r="AS183" s="156">
        <f t="shared" si="586"/>
        <v>2.2716854733831937E-5</v>
      </c>
      <c r="AT183" s="156">
        <f t="shared" si="587"/>
        <v>1.7801679613293375E-6</v>
      </c>
      <c r="AU183" s="148">
        <v>0.75</v>
      </c>
      <c r="AV183" s="148">
        <f t="shared" si="588"/>
        <v>0.375</v>
      </c>
      <c r="AW183" s="148">
        <f t="shared" si="589"/>
        <v>472.44650000000001</v>
      </c>
      <c r="AX183" s="158">
        <f t="shared" si="590"/>
        <v>144.84315846979999</v>
      </c>
      <c r="AY183" s="158">
        <f t="shared" si="591"/>
        <v>68.264993383731905</v>
      </c>
      <c r="AZ183" s="148" t="str">
        <f>Input!B183</f>
        <v>Hu1-13</v>
      </c>
      <c r="BA183" s="159">
        <f>Input!E183</f>
        <v>0</v>
      </c>
      <c r="BB183" s="148">
        <f t="shared" si="592"/>
        <v>18.588858237458741</v>
      </c>
      <c r="BC183" s="154">
        <f t="shared" si="593"/>
        <v>12.04710614818404</v>
      </c>
      <c r="BD183" s="148">
        <f t="shared" si="594"/>
        <v>472388.5</v>
      </c>
      <c r="BE183" s="160">
        <f t="shared" si="595"/>
        <v>34132.496691865956</v>
      </c>
      <c r="BF183" s="161">
        <f t="shared" si="596"/>
        <v>14.449253700415159</v>
      </c>
      <c r="BG183" s="162"/>
      <c r="BH183" s="162"/>
      <c r="BI183" s="162"/>
      <c r="BJ183" s="162"/>
      <c r="BK183" s="162"/>
      <c r="BL183" s="162"/>
      <c r="BM183" s="166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2"/>
      <c r="DC183" s="162"/>
      <c r="DD183" s="162"/>
      <c r="DE183" s="162"/>
    </row>
    <row r="184" spans="1:109" ht="15" customHeight="1" x14ac:dyDescent="0.2">
      <c r="A184" s="9">
        <f>Input!A184</f>
        <v>10768</v>
      </c>
      <c r="B184" s="9" t="str">
        <f>Input!B184</f>
        <v>KMS - 5</v>
      </c>
      <c r="C184" s="9">
        <f>Input!O184</f>
        <v>0.19786596722787989</v>
      </c>
      <c r="D184" s="9">
        <f>C184*Input!P184/100</f>
        <v>3.0783471924669698E-3</v>
      </c>
      <c r="E184" s="11">
        <f>Input!M184</f>
        <v>0.24681808846927167</v>
      </c>
      <c r="F184" s="12">
        <f>E184*Input!N184/100</f>
        <v>3.4217330524607026E-4</v>
      </c>
      <c r="G184" s="13">
        <f t="shared" si="571"/>
        <v>34.031278038143178</v>
      </c>
      <c r="H184" s="12">
        <f>G184*Input!L184/100</f>
        <v>2.5399496880728716E-2</v>
      </c>
      <c r="I184" s="9">
        <v>0.3</v>
      </c>
      <c r="J184" s="21">
        <f>(((C184*$G$4*0.000000001*Input!G184*(234/233))-(I184*0.000000000000001))/Input!F184)*1000000000000</f>
        <v>7.7445055936256999</v>
      </c>
      <c r="K184" s="9">
        <f>J184*Input!P184/100</f>
        <v>0.12048700130288627</v>
      </c>
      <c r="L184" s="14">
        <f t="shared" si="572"/>
        <v>0.10710088294761907</v>
      </c>
      <c r="M184" s="22">
        <f>L184*Input!P184/100</f>
        <v>1.6662476470894682E-3</v>
      </c>
      <c r="N184" s="9">
        <v>5.0000000000000001E-3</v>
      </c>
      <c r="O184" s="21">
        <f>(((G184*$D$4*0.000000001*Input!G184*(238/236))-(N184*0.000000001))/Input!F184)*1000000</f>
        <v>0.13418121486211654</v>
      </c>
      <c r="P184" s="9">
        <f>O184*Input!N184/100</f>
        <v>1.8602052254780205E-4</v>
      </c>
      <c r="Q184" s="23">
        <f t="shared" si="573"/>
        <v>0.10011249435681967</v>
      </c>
      <c r="R184" s="24">
        <f>Q184*Input!N184/100</f>
        <v>1.3878975930391068E-4</v>
      </c>
      <c r="S184" s="65">
        <f>Input!S184*$G$6/0.000000000155125</f>
        <v>1.0709460249713378</v>
      </c>
      <c r="T184" s="9">
        <f>S184*Input!T184/100</f>
        <v>3.4753390651252069E-3</v>
      </c>
      <c r="U184" s="9">
        <f>S184*1/((U183+U185)/2)</f>
        <v>1.0683058738848639</v>
      </c>
      <c r="V184" s="9">
        <f>U184*Input!T184/100</f>
        <v>3.4667714809568993E-3</v>
      </c>
      <c r="W184" s="3">
        <v>3.0000000000000001E-3</v>
      </c>
      <c r="X184" s="21">
        <f>((($L$4*0.000000001*Input!G184/Input!W184*(232/229))-(W184*0.000000001))/Input!F184)*1000000000</f>
        <v>429.22037785484349</v>
      </c>
      <c r="Y184" s="21">
        <f>X184*Input!X184/100</f>
        <v>1.578092203517377</v>
      </c>
      <c r="Z184" s="21">
        <f t="shared" si="574"/>
        <v>0.10480333501732186</v>
      </c>
      <c r="AA184" s="21">
        <f>Z184*Input!X184/100</f>
        <v>3.8532496224908443E-4</v>
      </c>
      <c r="AB184" s="14">
        <v>0.05</v>
      </c>
      <c r="AC184" s="14">
        <v>0.9</v>
      </c>
      <c r="AD184" s="21">
        <f>(((Input!G184*$L$4*0.000000001*Input!U184*(230/229))-((AB184*0.000000000000001)+(Input!G184*AC184*0.000000000000001)))/Input!F184)*1000000000000</f>
        <v>1.5696981937321908</v>
      </c>
      <c r="AE184" s="21">
        <f>AD184*Input!V184/100</f>
        <v>1.2197090178668728E-2</v>
      </c>
      <c r="AF184" s="191">
        <f t="shared" si="575"/>
        <v>7.1560223294932876E-2</v>
      </c>
      <c r="AG184" s="21">
        <f>AF184*Input!V184/100</f>
        <v>5.5604733458900922E-4</v>
      </c>
      <c r="AH184" s="9">
        <f t="shared" si="576"/>
        <v>0.68280482947518251</v>
      </c>
      <c r="AI184" s="3">
        <f t="shared" si="577"/>
        <v>5.8695778740002506E-3</v>
      </c>
      <c r="AJ184" s="22">
        <f t="shared" si="578"/>
        <v>68.305873884863871</v>
      </c>
      <c r="AK184" s="3">
        <f t="shared" si="579"/>
        <v>3.4667714809568992</v>
      </c>
      <c r="AL184" s="3">
        <f t="shared" si="580"/>
        <v>0.71479812539560594</v>
      </c>
      <c r="AM184" s="3">
        <f t="shared" si="581"/>
        <v>5.6419325251950217E-3</v>
      </c>
      <c r="AN184" s="9">
        <f>AL184*1/((AN183+AN185)/2)</f>
        <v>0.7184799066443559</v>
      </c>
      <c r="AO184" s="21">
        <f t="shared" si="582"/>
        <v>5.670992983861557E-3</v>
      </c>
      <c r="AP184" s="58">
        <f t="shared" si="583"/>
        <v>119.7393</v>
      </c>
      <c r="AQ184" s="58">
        <f t="shared" si="584"/>
        <v>1.9512</v>
      </c>
      <c r="AR184" s="58">
        <f t="shared" si="585"/>
        <v>1.6295401760324304</v>
      </c>
      <c r="AS184" s="67">
        <f t="shared" si="586"/>
        <v>1.0468556965905091</v>
      </c>
      <c r="AT184" s="67">
        <f t="shared" si="587"/>
        <v>4.113446654955619E-3</v>
      </c>
      <c r="AU184" s="58">
        <v>0.75</v>
      </c>
      <c r="AV184" s="58">
        <f t="shared" si="588"/>
        <v>0.375</v>
      </c>
      <c r="AW184" s="58" t="str">
        <f t="shared" si="589"/>
        <v>Out of range</v>
      </c>
      <c r="AX184" s="57">
        <f t="shared" si="590"/>
        <v>37.550746346499999</v>
      </c>
      <c r="AY184" s="47" t="e">
        <f t="shared" si="591"/>
        <v>#VALUE!</v>
      </c>
      <c r="AZ184" s="9" t="str">
        <f>Input!B184</f>
        <v>KMS - 5</v>
      </c>
      <c r="BA184" s="48">
        <f>Input!E184</f>
        <v>0</v>
      </c>
      <c r="BB184" s="58" t="e">
        <f t="shared" si="592"/>
        <v>#VALUE!</v>
      </c>
      <c r="BC184" s="22" t="e">
        <f t="shared" si="593"/>
        <v>#VALUE!</v>
      </c>
      <c r="BD184" s="9" t="e">
        <f t="shared" si="594"/>
        <v>#VALUE!</v>
      </c>
      <c r="BE184" s="49" t="e">
        <f t="shared" si="595"/>
        <v>#VALUE!</v>
      </c>
      <c r="BF184" s="89" t="e">
        <f t="shared" si="596"/>
        <v>#VALUE!</v>
      </c>
      <c r="BG184" s="85"/>
      <c r="BH184" s="85"/>
      <c r="BI184" s="85"/>
      <c r="BJ184" s="85"/>
      <c r="BK184" s="85"/>
      <c r="BL184" s="85"/>
      <c r="BM184" s="90"/>
      <c r="BN184" s="85"/>
      <c r="BO184" s="85"/>
      <c r="BP184" s="85"/>
      <c r="BQ184" s="85"/>
      <c r="BR184" s="85"/>
      <c r="BS184" s="85"/>
      <c r="BT184" s="85"/>
      <c r="BU184" s="85"/>
      <c r="BV184" s="85"/>
      <c r="BW184" s="85"/>
      <c r="BX184" s="85"/>
      <c r="BY184" s="85"/>
      <c r="BZ184" s="85"/>
      <c r="CA184" s="85"/>
      <c r="CB184" s="85"/>
      <c r="CC184" s="85"/>
      <c r="CD184" s="85"/>
      <c r="CE184" s="85"/>
      <c r="CF184" s="85"/>
      <c r="CG184" s="85"/>
      <c r="CH184" s="85"/>
      <c r="CI184" s="85"/>
      <c r="CJ184" s="85"/>
      <c r="CK184" s="85"/>
      <c r="CL184" s="85"/>
      <c r="CM184" s="85"/>
      <c r="CN184" s="85"/>
      <c r="CO184" s="85"/>
      <c r="CP184" s="85"/>
      <c r="CQ184" s="85"/>
      <c r="CR184" s="85"/>
      <c r="CS184" s="85"/>
      <c r="CT184" s="85"/>
      <c r="CU184" s="85"/>
      <c r="CV184" s="85"/>
      <c r="CW184" s="85"/>
      <c r="CX184" s="85"/>
      <c r="CY184" s="85"/>
      <c r="CZ184" s="85"/>
      <c r="DA184" s="85"/>
      <c r="DB184" s="85"/>
      <c r="DC184" s="85"/>
      <c r="DD184" s="85"/>
      <c r="DE184" s="85"/>
    </row>
    <row r="185" spans="1:109" s="165" customFormat="1" ht="15" customHeight="1" x14ac:dyDescent="0.2">
      <c r="A185" s="148">
        <f>Input!A185</f>
        <v>10368</v>
      </c>
      <c r="B185" s="148" t="str">
        <f>Input!B185</f>
        <v>Hu1-13</v>
      </c>
      <c r="C185" s="148">
        <f>Input!O185</f>
        <v>2.6304479157594756</v>
      </c>
      <c r="D185" s="148">
        <f>C185*Input!P185/100</f>
        <v>0.31297454160177091</v>
      </c>
      <c r="E185" s="149">
        <f>Input!M185</f>
        <v>3.0148987097226279</v>
      </c>
      <c r="F185" s="150">
        <f>E185*Input!N185/100</f>
        <v>3.588600228990357E-3</v>
      </c>
      <c r="G185" s="151">
        <f t="shared" si="571"/>
        <v>415.69423409655593</v>
      </c>
      <c r="H185" s="150">
        <f>G185*Input!L185/100</f>
        <v>0.19036355844224379</v>
      </c>
      <c r="I185" s="148">
        <v>0</v>
      </c>
      <c r="J185" s="152">
        <f>(((C185*$G$4*0.000000001*Input!G185*(234/233))-(I185*0.000000000000001))/Input!F185)*1000000000000</f>
        <v>861.67906754641433</v>
      </c>
      <c r="K185" s="148">
        <f>J185*Input!P185/100</f>
        <v>102.52383617157311</v>
      </c>
      <c r="L185" s="153">
        <f t="shared" si="572"/>
        <v>11.916395157317822</v>
      </c>
      <c r="M185" s="154">
        <f>L185*Input!P185/100</f>
        <v>1.4178301305883492</v>
      </c>
      <c r="N185" s="148">
        <v>0</v>
      </c>
      <c r="O185" s="152">
        <f>(((G185*$D$4*0.000000001*Input!G185*(238/236))-(N185*0.000000001))/Input!F185)*1000000</f>
        <v>13.717244881622335</v>
      </c>
      <c r="P185" s="148">
        <f>O185*Input!N185/100</f>
        <v>1.6327483230053688E-2</v>
      </c>
      <c r="Q185" s="155">
        <f t="shared" si="573"/>
        <v>10.234425155664951</v>
      </c>
      <c r="R185" s="156">
        <f>Q185*Input!N185/100</f>
        <v>1.2181921846582646E-2</v>
      </c>
      <c r="S185" s="154">
        <f>Input!S185*$G$6/0.000000000155125</f>
        <v>1.0000522252790516</v>
      </c>
      <c r="T185" s="148">
        <f>S185*Input!T185/100</f>
        <v>2.7508920967136597E-3</v>
      </c>
      <c r="U185" s="154">
        <f>S185</f>
        <v>1.0000522252790516</v>
      </c>
      <c r="V185" s="148">
        <f>U185*Input!T185/100</f>
        <v>2.7508920967136597E-3</v>
      </c>
      <c r="W185" s="157">
        <v>0</v>
      </c>
      <c r="X185" s="152">
        <f>((($L$4*0.000000001*Input!G185/Input!W185*(232/229))-(W185*0.000000001))/Input!F185)*1000000000</f>
        <v>0.8140749729120258</v>
      </c>
      <c r="Y185" s="152">
        <f>X185*Input!X185/100</f>
        <v>7.9716944381550664E-2</v>
      </c>
      <c r="Z185" s="152">
        <f t="shared" si="574"/>
        <v>1.9877381531072035E-4</v>
      </c>
      <c r="AA185" s="152">
        <f>Z185*Input!X185/100</f>
        <v>1.9464596882215784E-5</v>
      </c>
      <c r="AB185" s="153">
        <v>0</v>
      </c>
      <c r="AC185" s="153">
        <v>0.9</v>
      </c>
      <c r="AD185" s="152">
        <f>(((Input!G185*$L$4*0.000000001*Input!U185*(230/229))-((AB185*0.000000000000001)+(Input!G185*AC185*0.000000000000001)))/Input!F185)*1000000000000</f>
        <v>223.65292180128247</v>
      </c>
      <c r="AE185" s="152">
        <f>AD185*Input!V185/100</f>
        <v>2.4017448201965137</v>
      </c>
      <c r="AF185" s="152">
        <f t="shared" si="575"/>
        <v>10.196006524420147</v>
      </c>
      <c r="AG185" s="152">
        <f>AF185*Input!V185/100</f>
        <v>0.10949200063871252</v>
      </c>
      <c r="AH185" s="148">
        <f t="shared" si="576"/>
        <v>51294.515369048473</v>
      </c>
      <c r="AI185" s="157">
        <f t="shared" si="577"/>
        <v>5053.0438934367421</v>
      </c>
      <c r="AJ185" s="154">
        <f t="shared" si="578"/>
        <v>5.2225279051576479E-2</v>
      </c>
      <c r="AK185" s="157">
        <f t="shared" si="579"/>
        <v>2.7508920967136596</v>
      </c>
      <c r="AL185" s="157">
        <f t="shared" si="580"/>
        <v>0.99624613687037045</v>
      </c>
      <c r="AM185" s="157">
        <f t="shared" si="581"/>
        <v>1.0763920691945207E-2</v>
      </c>
      <c r="AN185" s="148">
        <f>AF185/Q185</f>
        <v>0.99624613687037045</v>
      </c>
      <c r="AO185" s="152">
        <f t="shared" si="582"/>
        <v>1.0763920691945207E-2</v>
      </c>
      <c r="AP185" s="148">
        <f t="shared" si="583"/>
        <v>607.73749999999995</v>
      </c>
      <c r="AQ185" s="148" t="e">
        <f t="shared" si="584"/>
        <v>#VALUE!</v>
      </c>
      <c r="AR185" s="148" t="e">
        <f t="shared" si="585"/>
        <v>#VALUE!</v>
      </c>
      <c r="AS185" s="156">
        <f t="shared" si="586"/>
        <v>1.9422079138533269E-5</v>
      </c>
      <c r="AT185" s="156">
        <f t="shared" si="587"/>
        <v>1.9020154523399934E-6</v>
      </c>
      <c r="AU185" s="148">
        <v>0.75</v>
      </c>
      <c r="AV185" s="148">
        <f t="shared" si="588"/>
        <v>0.375</v>
      </c>
      <c r="AW185" s="148">
        <f t="shared" si="589"/>
        <v>607.73590000000002</v>
      </c>
      <c r="AX185" s="158">
        <f t="shared" si="590"/>
        <v>268.20092242610002</v>
      </c>
      <c r="AY185" s="158">
        <f t="shared" si="591"/>
        <v>326.45338216818283</v>
      </c>
      <c r="AZ185" s="148" t="str">
        <f>Input!B185</f>
        <v>Hu1-13</v>
      </c>
      <c r="BA185" s="159">
        <f>Input!E185</f>
        <v>0</v>
      </c>
      <c r="BB185" s="148">
        <f t="shared" si="592"/>
        <v>0.29096722293196747</v>
      </c>
      <c r="BC185" s="154">
        <f t="shared" si="593"/>
        <v>15.328634602875677</v>
      </c>
      <c r="BD185" s="148">
        <f t="shared" si="594"/>
        <v>607677.9</v>
      </c>
      <c r="BE185" s="160">
        <f t="shared" si="595"/>
        <v>163226.69108409141</v>
      </c>
      <c r="BF185" s="161">
        <f t="shared" si="596"/>
        <v>53.716323516215326</v>
      </c>
      <c r="BG185" s="162"/>
      <c r="BH185" s="162"/>
      <c r="BI185" s="162"/>
      <c r="BJ185" s="162"/>
      <c r="BK185" s="162"/>
      <c r="BL185" s="162"/>
      <c r="BM185" s="166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2"/>
      <c r="DC185" s="162"/>
      <c r="DD185" s="162"/>
      <c r="DE185" s="162"/>
    </row>
    <row r="186" spans="1:109" ht="15" customHeight="1" x14ac:dyDescent="0.2">
      <c r="A186" s="9">
        <f>Input!A186</f>
        <v>10769</v>
      </c>
      <c r="B186" s="9" t="str">
        <f>Input!B186</f>
        <v>KMS - 6</v>
      </c>
      <c r="C186" s="9">
        <f>Input!O186</f>
        <v>6.3635720305295421E-2</v>
      </c>
      <c r="D186" s="9">
        <f>C186*Input!P186/100</f>
        <v>8.9572310295634697E-4</v>
      </c>
      <c r="E186" s="11">
        <f>Input!M186</f>
        <v>9.3181595009309795E-2</v>
      </c>
      <c r="F186" s="12">
        <f>E186*Input!N186/100</f>
        <v>2.5424825330387505E-4</v>
      </c>
      <c r="G186" s="13">
        <f t="shared" ref="G186:G191" si="597">E186*137.88</f>
        <v>12.847878319883634</v>
      </c>
      <c r="H186" s="12">
        <f>G186*Input!L186/100</f>
        <v>1.6651192830948885E-2</v>
      </c>
      <c r="I186" s="9">
        <v>0.3</v>
      </c>
      <c r="J186" s="21">
        <f>(((C186*$G$4*0.000000001*Input!G186*(234/233))-(I186*0.000000000000001))/Input!F186)*1000000000000</f>
        <v>4.1362953817215296</v>
      </c>
      <c r="K186" s="9">
        <f>J186*Input!P186/100</f>
        <v>5.8221629554671799E-2</v>
      </c>
      <c r="L186" s="14">
        <f t="shared" ref="L186:L191" si="598">(J186/234)*602200000000*0.0000028263/(365.2425*24*60)</f>
        <v>5.7201958492890413E-2</v>
      </c>
      <c r="M186" s="22">
        <f>L186*Input!P186/100</f>
        <v>8.0516281595650126E-4</v>
      </c>
      <c r="N186" s="9">
        <v>5.0000000000000001E-3</v>
      </c>
      <c r="O186" s="21">
        <f>(((G186*$D$4*0.000000001*Input!G186*(238/236))-(N186*0.000000001))/Input!F186)*1000000</f>
        <v>8.4160656106419263E-2</v>
      </c>
      <c r="P186" s="9">
        <f>O186*Input!N186/100</f>
        <v>2.2963440162005545E-4</v>
      </c>
      <c r="Q186" s="23">
        <f t="shared" ref="Q186:Q191" si="599">(O186/238.05)*602200000000000000*0.00000000015512/(365.2425*24*60)</f>
        <v>6.2792196494704147E-2</v>
      </c>
      <c r="R186" s="24">
        <f>Q186*Input!N186/100</f>
        <v>1.7133003870879423E-4</v>
      </c>
      <c r="S186" s="65">
        <f>Input!S186*$G$6/0.000000000155125</f>
        <v>0.91248437790506598</v>
      </c>
      <c r="T186" s="9">
        <f>S186*Input!T186/100</f>
        <v>4.4392122749338341E-3</v>
      </c>
      <c r="U186" s="9">
        <f>S186*1/((U185+U187)/2)</f>
        <v>0.91125397616498072</v>
      </c>
      <c r="V186" s="9">
        <f>U186*Input!T186/100</f>
        <v>4.4332264031315934E-3</v>
      </c>
      <c r="W186" s="3">
        <v>3.0000000000000001E-3</v>
      </c>
      <c r="X186" s="21">
        <f>((($L$4*0.000000001*Input!G186/Input!W186*(232/229))-(W186*0.000000001))/Input!F186)*1000000000</f>
        <v>16.974303442884437</v>
      </c>
      <c r="Y186" s="21">
        <f>X186*Input!X186/100</f>
        <v>3.8114723052330129E-2</v>
      </c>
      <c r="Z186" s="21">
        <f t="shared" ref="Z186:Z191" si="600">(X186/232)*6.022E+23*0.000000001*0.000000000049475/(365.2425*24*60)</f>
        <v>4.1446392161089782E-3</v>
      </c>
      <c r="AA186" s="21">
        <f>Z186*Input!X186/100</f>
        <v>9.3065247952805695E-6</v>
      </c>
      <c r="AB186" s="14">
        <v>0.05</v>
      </c>
      <c r="AC186" s="14">
        <v>0.9</v>
      </c>
      <c r="AD186" s="21">
        <f>(((Input!G186*$L$4*0.000000001*Input!U186*(230/229))-((AB186*0.000000000000001)+(Input!G186*AC186*0.000000000000001)))/Input!F186)*1000000000000</f>
        <v>0.12164762715412523</v>
      </c>
      <c r="AE186" s="21">
        <f>AD186*Input!V186/100</f>
        <v>5.7572159492433727E-3</v>
      </c>
      <c r="AF186" s="191">
        <f t="shared" ref="AF186:AF191" si="601">(AD186/230)*602200000000*$D$6/(365.2425*24*60)</f>
        <v>5.5457357326443744E-3</v>
      </c>
      <c r="AG186" s="21">
        <f>AF186*Input!V186/100</f>
        <v>2.624629757045479E-4</v>
      </c>
      <c r="AH186" s="9">
        <f t="shared" ref="AH186:AH191" si="602">AF186/Z186</f>
        <v>1.3380502966554366</v>
      </c>
      <c r="AI186" s="3">
        <f t="shared" ref="AI186:AI191" si="603">AH186*SQRT((AG186/AF186)^2+(AA186/Z186)^2)</f>
        <v>6.3397126677248949E-2</v>
      </c>
      <c r="AJ186" s="22">
        <f t="shared" ref="AJ186:AJ191" si="604">(U186-1)*1000</f>
        <v>-88.746023835019287</v>
      </c>
      <c r="AK186" s="3">
        <f t="shared" ref="AK186:AK191" si="605">V186*1000</f>
        <v>4.4332264031315933</v>
      </c>
      <c r="AL186" s="3">
        <f t="shared" ref="AL186:AL191" si="606">AF186/Q186</f>
        <v>8.8318868302562054E-2</v>
      </c>
      <c r="AM186" s="3">
        <f t="shared" ref="AM186:AM191" si="607">AL186*SQRT((R186/Q186)^2+(AG186/AF186)^2)</f>
        <v>4.1868069409272011E-3</v>
      </c>
      <c r="AN186" s="9">
        <f>AL186*1/((AN185+AN187)/2)</f>
        <v>8.8673076920225372E-2</v>
      </c>
      <c r="AO186" s="21">
        <f t="shared" ref="AO186:AO191" si="608">AN186*SQRT((R186/Q186)^2+(AG186/AF186)^2)</f>
        <v>4.2035984049424392E-3</v>
      </c>
      <c r="AP186" s="58">
        <f t="shared" ref="AP186:AP191" si="609">ThU_Alter_Kombi(AN186,U186)</f>
        <v>11.197100000000001</v>
      </c>
      <c r="AQ186" s="58">
        <f t="shared" ref="AQ186:AQ191" si="610">Montealter(AN186,AO186,U186,V186)</f>
        <v>0.58009999999999995</v>
      </c>
      <c r="AR186" s="58">
        <f t="shared" ref="AR186:AR191" si="611">(AQ186/AP186)*100</f>
        <v>5.180805744344517</v>
      </c>
      <c r="AS186" s="67">
        <f t="shared" ref="AS186:AS191" si="612">Z186/Q186</f>
        <v>6.600564158411841E-2</v>
      </c>
      <c r="AT186" s="67">
        <f t="shared" ref="AT186:AT191" si="613">AS186*SQRT((Y186/X186)^2+(P186/O186)^2)</f>
        <v>2.3324222409211581E-4</v>
      </c>
      <c r="AU186" s="58">
        <v>0.75</v>
      </c>
      <c r="AV186" s="58">
        <f t="shared" ref="AV186:AV191" si="614">AU186/2</f>
        <v>0.375</v>
      </c>
      <c r="AW186" s="58">
        <f t="shared" ref="AW186:AW191" si="615">marincorr_age(AN186,U186,AS186,AU186)</f>
        <v>5.0834999999999999</v>
      </c>
      <c r="AX186" s="57">
        <f t="shared" ref="AX186:AX191" si="616">marincorr_age_error(AN186, AO186, U186, V186, AS186, AT186, AU186, AV186)</f>
        <v>2.8446302555999998</v>
      </c>
      <c r="AY186" s="47">
        <f t="shared" ref="AY186:AY191" si="617">SQRT(((AU186*EXP(-0.0000091577*AW186*1000))/(0.0000091577*(EXP(-0.0000091577*AW186*1000)+(AJ186/1000)*EXP(-(0.0000091577-0.0000028263)*AW186*1000)-AS186*AU186*EXP(-0.0000091577*AW186*1000))))^2*AT186^2+((AS186*EXP(-0.0000091577*AW186*1000))/(0.0000091577*(EXP(-0.0000091577*AW186*1000)+(AJ186/1000)*EXP(-(0.0000091577-0.0000028263)*AW186*1000)-AS186*AU186*EXP(-0.0000091577*AW186*1000))))^2*AV186^2+((0.0000091577/(0.0000091577-0.0000028263))*(EXP(-(0.0000091577-0.0000028263)*AW186*1000)-1)/(0.0000091577*(EXP(-0.0000091577*AW186*1000)+(AJ186/1000)*EXP(-(0.0000091577-0.0000028263)*AW186*1000)-AS186*AU186*EXP(-0.0000091577*AW186*1000))))^2*T186^2+(1/(0.0000091577*(EXP(-0.0000091577*AW186*1000)+(AJ186/1000)*EXP(-(0.0000091577-0.0000028263)*AW186*1000)-AS186*AU186*EXP(-0.0000091577*AW186*1000))))^2*AO186^2)/1000</f>
        <v>3.1907000474324034</v>
      </c>
      <c r="AZ186" s="9" t="str">
        <f>Input!B186</f>
        <v>KMS - 6</v>
      </c>
      <c r="BA186" s="48">
        <f>Input!E186</f>
        <v>0</v>
      </c>
      <c r="BB186" s="58">
        <f t="shared" ref="BB186:BB191" si="618">((U186-1)*EXP(0.0000028263*AW186*1000))*1000</f>
        <v>-90.030285703687198</v>
      </c>
      <c r="BC186" s="22">
        <f t="shared" ref="BC186:BC191" si="619">SQRT((EXP(0.0000028263*AW186*1000)*V186)^2+((U186-1)*0.0000028263*EXP(0.0000028263*AW186*1000)*AY186*1000)^2)*1000</f>
        <v>4.5700748205376556</v>
      </c>
      <c r="BD186" s="9">
        <f t="shared" ref="BD186:BD191" si="620">AW186*1000-58</f>
        <v>5025.5</v>
      </c>
      <c r="BE186" s="49">
        <f t="shared" ref="BE186:BE191" si="621">AY186/2*1000</f>
        <v>1595.3500237162018</v>
      </c>
      <c r="BF186" s="89">
        <f t="shared" ref="BF186:BF191" si="622">AY186/AW186*100</f>
        <v>62.765811890083668</v>
      </c>
      <c r="BG186" s="85"/>
      <c r="BH186" s="85"/>
      <c r="BI186" s="85"/>
      <c r="BJ186" s="85"/>
      <c r="BK186" s="85"/>
      <c r="BL186" s="85"/>
      <c r="BM186" s="90"/>
      <c r="BN186" s="85"/>
      <c r="BO186" s="85"/>
      <c r="BP186" s="85"/>
      <c r="BQ186" s="85"/>
      <c r="BR186" s="85"/>
      <c r="BS186" s="85"/>
      <c r="BT186" s="85"/>
      <c r="BU186" s="85"/>
      <c r="BV186" s="85"/>
      <c r="BW186" s="85"/>
      <c r="BX186" s="85"/>
      <c r="BY186" s="85"/>
      <c r="BZ186" s="85"/>
      <c r="CA186" s="85"/>
      <c r="CB186" s="85"/>
      <c r="CC186" s="85"/>
      <c r="CD186" s="85"/>
      <c r="CE186" s="85"/>
      <c r="CF186" s="85"/>
      <c r="CG186" s="85"/>
      <c r="CH186" s="85"/>
      <c r="CI186" s="85"/>
      <c r="CJ186" s="85"/>
      <c r="CK186" s="85"/>
      <c r="CL186" s="85"/>
      <c r="CM186" s="85"/>
      <c r="CN186" s="85"/>
      <c r="CO186" s="85"/>
      <c r="CP186" s="85"/>
      <c r="CQ186" s="85"/>
      <c r="CR186" s="85"/>
      <c r="CS186" s="85"/>
      <c r="CT186" s="85"/>
      <c r="CU186" s="85"/>
      <c r="CV186" s="85"/>
      <c r="CW186" s="85"/>
      <c r="CX186" s="85"/>
      <c r="CY186" s="85"/>
      <c r="CZ186" s="85"/>
      <c r="DA186" s="85"/>
      <c r="DB186" s="85"/>
      <c r="DC186" s="85"/>
      <c r="DD186" s="85"/>
      <c r="DE186" s="85"/>
    </row>
    <row r="187" spans="1:109" s="165" customFormat="1" ht="15" customHeight="1" x14ac:dyDescent="0.2">
      <c r="A187" s="148">
        <f>Input!A187</f>
        <v>10368</v>
      </c>
      <c r="B187" s="148" t="str">
        <f>Input!B187</f>
        <v>Hu1-13</v>
      </c>
      <c r="C187" s="148">
        <f>Input!O187</f>
        <v>2.2967479126543906</v>
      </c>
      <c r="D187" s="148">
        <f>C187*Input!P187/100</f>
        <v>0.23025750334748918</v>
      </c>
      <c r="E187" s="149">
        <f>Input!M187</f>
        <v>3.0160520161915607</v>
      </c>
      <c r="F187" s="150">
        <f>E187*Input!N187/100</f>
        <v>3.4070438425511545E-3</v>
      </c>
      <c r="G187" s="151">
        <f t="shared" si="597"/>
        <v>415.8532519924924</v>
      </c>
      <c r="H187" s="150">
        <f>G187*Input!L187/100</f>
        <v>0.10278027815616024</v>
      </c>
      <c r="I187" s="148">
        <v>0</v>
      </c>
      <c r="J187" s="152">
        <f>(((C187*$G$4*0.000000001*Input!G187*(234/233))-(I187*0.000000000000001))/Input!F187)*1000000000000</f>
        <v>752.36600881101469</v>
      </c>
      <c r="K187" s="148">
        <f>J187*Input!P187/100</f>
        <v>75.427485026915846</v>
      </c>
      <c r="L187" s="153">
        <f t="shared" si="598"/>
        <v>10.40467501369724</v>
      </c>
      <c r="M187" s="154">
        <f>L187*Input!P187/100</f>
        <v>1.0431072903543492</v>
      </c>
      <c r="N187" s="148">
        <v>0</v>
      </c>
      <c r="O187" s="152">
        <f>(((G187*$D$4*0.000000001*Input!G187*(238/236))-(N187*0.000000001))/Input!F187)*1000000</f>
        <v>13.722492217861824</v>
      </c>
      <c r="P187" s="148">
        <f>O187*Input!N187/100</f>
        <v>1.5501434446199815E-2</v>
      </c>
      <c r="Q187" s="155">
        <f t="shared" si="599"/>
        <v>10.238340188929511</v>
      </c>
      <c r="R187" s="156">
        <f>Q187*Input!N187/100</f>
        <v>1.1565607526452155E-2</v>
      </c>
      <c r="S187" s="154">
        <f>Input!S187*$G$6/0.000000000155125</f>
        <v>1.0026482331491537</v>
      </c>
      <c r="T187" s="148">
        <f>S187*Input!T187/100</f>
        <v>2.5265373954149527E-3</v>
      </c>
      <c r="U187" s="154">
        <f>S187</f>
        <v>1.0026482331491537</v>
      </c>
      <c r="V187" s="148">
        <f>U187*Input!T187/100</f>
        <v>2.5265373954149527E-3</v>
      </c>
      <c r="W187" s="157">
        <v>0</v>
      </c>
      <c r="X187" s="152">
        <f>((($L$4*0.000000001*Input!G187/Input!W187*(232/229))-(W187*0.000000001))/Input!F187)*1000000000</f>
        <v>0.95920697750610839</v>
      </c>
      <c r="Y187" s="152">
        <f>X187*Input!X187/100</f>
        <v>4.8581769511559722E-2</v>
      </c>
      <c r="Z187" s="152">
        <f t="shared" si="600"/>
        <v>2.3421089817996164E-4</v>
      </c>
      <c r="AA187" s="152">
        <f>Z187*Input!X187/100</f>
        <v>1.1862278047703025E-5</v>
      </c>
      <c r="AB187" s="153">
        <v>0</v>
      </c>
      <c r="AC187" s="153">
        <v>0.9</v>
      </c>
      <c r="AD187" s="152">
        <f>(((Input!G187*$L$4*0.000000001*Input!U187*(230/229))-((AB187*0.000000000000001)+(Input!G187*AC187*0.000000000000001)))/Input!F187)*1000000000000</f>
        <v>223.63037152162019</v>
      </c>
      <c r="AE187" s="152">
        <f>AD187*Input!V187/100</f>
        <v>1.9612056284954338</v>
      </c>
      <c r="AF187" s="152">
        <f t="shared" si="601"/>
        <v>10.194978490461491</v>
      </c>
      <c r="AG187" s="152">
        <f>AF187*Input!V187/100</f>
        <v>8.9408469260401552E-2</v>
      </c>
      <c r="AH187" s="148">
        <f t="shared" si="602"/>
        <v>43529.052532081281</v>
      </c>
      <c r="AI187" s="157">
        <f t="shared" si="603"/>
        <v>2237.4588778017905</v>
      </c>
      <c r="AJ187" s="154">
        <f t="shared" si="604"/>
        <v>2.6482331491537447</v>
      </c>
      <c r="AK187" s="157">
        <f t="shared" si="605"/>
        <v>2.5265373954149526</v>
      </c>
      <c r="AL187" s="157">
        <f t="shared" si="606"/>
        <v>0.99576477264206298</v>
      </c>
      <c r="AM187" s="157">
        <f t="shared" si="607"/>
        <v>8.8048589184331703E-3</v>
      </c>
      <c r="AN187" s="148">
        <f>AF187/Q187</f>
        <v>0.99576477264206298</v>
      </c>
      <c r="AO187" s="152">
        <f t="shared" si="608"/>
        <v>8.8048589184331703E-3</v>
      </c>
      <c r="AP187" s="148">
        <f t="shared" si="609"/>
        <v>528.19460000000004</v>
      </c>
      <c r="AQ187" s="148" t="e">
        <f t="shared" si="610"/>
        <v>#VALUE!</v>
      </c>
      <c r="AR187" s="148" t="e">
        <f t="shared" si="611"/>
        <v>#VALUE!</v>
      </c>
      <c r="AS187" s="156">
        <f t="shared" si="612"/>
        <v>2.2875865995662916E-5</v>
      </c>
      <c r="AT187" s="156">
        <f t="shared" si="613"/>
        <v>1.1589015358141325E-6</v>
      </c>
      <c r="AU187" s="148">
        <v>0.75</v>
      </c>
      <c r="AV187" s="148">
        <f t="shared" si="614"/>
        <v>0.375</v>
      </c>
      <c r="AW187" s="148">
        <f t="shared" si="615"/>
        <v>528.19269999999995</v>
      </c>
      <c r="AX187" s="158">
        <f t="shared" si="616"/>
        <v>228.4528386726</v>
      </c>
      <c r="AY187" s="158">
        <f t="shared" si="617"/>
        <v>129.0741316094053</v>
      </c>
      <c r="AZ187" s="148" t="str">
        <f>Input!B187</f>
        <v>Hu1-13</v>
      </c>
      <c r="BA187" s="159">
        <f>Input!E187</f>
        <v>0</v>
      </c>
      <c r="BB187" s="148">
        <f t="shared" si="618"/>
        <v>11.783776463316807</v>
      </c>
      <c r="BC187" s="154">
        <f t="shared" si="619"/>
        <v>12.036106750280405</v>
      </c>
      <c r="BD187" s="148">
        <f t="shared" si="620"/>
        <v>528134.69999999995</v>
      </c>
      <c r="BE187" s="160">
        <f t="shared" si="621"/>
        <v>64537.065804702652</v>
      </c>
      <c r="BF187" s="161">
        <f t="shared" si="622"/>
        <v>24.436939702007489</v>
      </c>
      <c r="BG187" s="162"/>
      <c r="BH187" s="162"/>
      <c r="BI187" s="162"/>
      <c r="BJ187" s="162"/>
      <c r="BK187" s="162"/>
      <c r="BL187" s="162"/>
      <c r="BM187" s="166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2"/>
      <c r="DC187" s="162"/>
      <c r="DD187" s="162"/>
      <c r="DE187" s="162"/>
    </row>
    <row r="188" spans="1:109" ht="15" customHeight="1" x14ac:dyDescent="0.2">
      <c r="A188" s="9">
        <f>Input!A188</f>
        <v>10770</v>
      </c>
      <c r="B188" s="9" t="str">
        <f>Input!B188</f>
        <v>KMS - 7</v>
      </c>
      <c r="C188" s="9">
        <f>Input!O188</f>
        <v>4.4168596303700861E-2</v>
      </c>
      <c r="D188" s="9">
        <f>C188*Input!P188/100</f>
        <v>6.6782388037581631E-4</v>
      </c>
      <c r="E188" s="11">
        <f>Input!M188</f>
        <v>5.9914838986327899E-2</v>
      </c>
      <c r="F188" s="12">
        <f>E188*Input!N188/100</f>
        <v>3.0240640754049215E-4</v>
      </c>
      <c r="G188" s="13">
        <f t="shared" si="597"/>
        <v>8.2610579994348896</v>
      </c>
      <c r="H188" s="12">
        <f>G188*Input!L188/100</f>
        <v>1.8059932076404894E-2</v>
      </c>
      <c r="I188" s="9">
        <v>0.3</v>
      </c>
      <c r="J188" s="21">
        <f>(((C188*$G$4*0.000000001*Input!G188*(234/233))-(I188*0.000000000000001))/Input!F188)*1000000000000</f>
        <v>4.0016706085220299</v>
      </c>
      <c r="K188" s="9">
        <f>J188*Input!P188/100</f>
        <v>6.0504779807664305E-2</v>
      </c>
      <c r="L188" s="14">
        <f t="shared" si="598"/>
        <v>5.534019573709141E-2</v>
      </c>
      <c r="M188" s="22">
        <f>L188*Input!P188/100</f>
        <v>8.3673712435377852E-4</v>
      </c>
      <c r="N188" s="9">
        <v>5.0000000000000001E-3</v>
      </c>
      <c r="O188" s="21">
        <f>(((G188*$D$4*0.000000001*Input!G188*(238/236))-(N188*0.000000001))/Input!F188)*1000000</f>
        <v>7.5425145960056186E-2</v>
      </c>
      <c r="P188" s="9">
        <f>O188*Input!N188/100</f>
        <v>3.8069112450093881E-4</v>
      </c>
      <c r="Q188" s="23">
        <f t="shared" si="599"/>
        <v>5.6274639539131963E-2</v>
      </c>
      <c r="R188" s="24">
        <f>Q188*Input!N188/100</f>
        <v>2.8403333575758026E-4</v>
      </c>
      <c r="S188" s="65">
        <f>Input!S188*$G$6/0.000000000155125</f>
        <v>0.99045418845678956</v>
      </c>
      <c r="T188" s="9">
        <f>S188*Input!T188/100</f>
        <v>6.1412745322553608E-3</v>
      </c>
      <c r="U188" s="9">
        <f>S188*1/((U187+U189)/2)</f>
        <v>0.9881799697171304</v>
      </c>
      <c r="V188" s="9">
        <f>U188*Input!T188/100</f>
        <v>6.127173323144006E-3</v>
      </c>
      <c r="W188" s="3">
        <v>3.0000000000000001E-3</v>
      </c>
      <c r="X188" s="21">
        <f>((($L$4*0.000000001*Input!G188/Input!W188*(232/229))-(W188*0.000000001))/Input!F188)*1000000000</f>
        <v>48.739204199373127</v>
      </c>
      <c r="Y188" s="21">
        <f>X188*Input!X188/100</f>
        <v>0.15315505730202578</v>
      </c>
      <c r="Z188" s="21">
        <f t="shared" si="600"/>
        <v>1.1900719093798546E-2</v>
      </c>
      <c r="AA188" s="21">
        <f>Z188*Input!X188/100</f>
        <v>3.7396082777434252E-5</v>
      </c>
      <c r="AB188" s="14">
        <v>0.05</v>
      </c>
      <c r="AC188" s="14">
        <v>0.9</v>
      </c>
      <c r="AD188" s="21">
        <f>(((Input!G188*$L$4*0.000000001*Input!U188*(230/229))-((AB188*0.000000000000001)+(Input!G188*AC188*0.000000000000001)))/Input!F188)*1000000000000</f>
        <v>0.25984179406024999</v>
      </c>
      <c r="AE188" s="21">
        <f>AD188*Input!V188/100</f>
        <v>6.6602267943638516E-3</v>
      </c>
      <c r="AF188" s="191">
        <f t="shared" si="601"/>
        <v>1.1845803784800603E-2</v>
      </c>
      <c r="AG188" s="21">
        <f>AF188*Input!V188/100</f>
        <v>3.0362990701184896E-4</v>
      </c>
      <c r="AH188" s="9">
        <f t="shared" si="602"/>
        <v>0.99538554699383175</v>
      </c>
      <c r="AI188" s="3">
        <f t="shared" si="603"/>
        <v>2.5704590170420979E-2</v>
      </c>
      <c r="AJ188" s="22">
        <f t="shared" si="604"/>
        <v>-11.820030282869599</v>
      </c>
      <c r="AK188" s="3">
        <f t="shared" si="605"/>
        <v>6.1271733231440058</v>
      </c>
      <c r="AL188" s="3">
        <f t="shared" si="606"/>
        <v>0.21049986071547078</v>
      </c>
      <c r="AM188" s="3">
        <f t="shared" si="607"/>
        <v>5.4991123733142645E-3</v>
      </c>
      <c r="AN188" s="9">
        <f>AL188*1/((AN187+AN189)/2)</f>
        <v>0.21153242946643827</v>
      </c>
      <c r="AO188" s="21">
        <f t="shared" si="608"/>
        <v>5.526087268097773E-3</v>
      </c>
      <c r="AP188" s="58">
        <f t="shared" si="609"/>
        <v>26.316400000000002</v>
      </c>
      <c r="AQ188" s="58">
        <f t="shared" si="610"/>
        <v>0.74039999999999995</v>
      </c>
      <c r="AR188" s="58">
        <f t="shared" si="611"/>
        <v>2.8134547278503135</v>
      </c>
      <c r="AS188" s="67">
        <f t="shared" si="612"/>
        <v>0.21147570542007801</v>
      </c>
      <c r="AT188" s="67">
        <f t="shared" si="613"/>
        <v>1.2573334169782096E-3</v>
      </c>
      <c r="AU188" s="58">
        <v>0.75</v>
      </c>
      <c r="AV188" s="58">
        <f t="shared" si="614"/>
        <v>0.375</v>
      </c>
      <c r="AW188" s="58">
        <f t="shared" si="615"/>
        <v>7.1999000000000004</v>
      </c>
      <c r="AX188" s="57">
        <f t="shared" si="616"/>
        <v>8.3822221556999992</v>
      </c>
      <c r="AY188" s="47">
        <f t="shared" si="617"/>
        <v>10.47162875064322</v>
      </c>
      <c r="AZ188" s="9" t="str">
        <f>Input!B188</f>
        <v>KMS - 7</v>
      </c>
      <c r="BA188" s="48">
        <f>Input!E188</f>
        <v>0</v>
      </c>
      <c r="BB188" s="58">
        <f t="shared" si="618"/>
        <v>-12.06302092647541</v>
      </c>
      <c r="BC188" s="22">
        <f t="shared" si="619"/>
        <v>6.2633163563008312</v>
      </c>
      <c r="BD188" s="9">
        <f t="shared" si="620"/>
        <v>7141.9000000000005</v>
      </c>
      <c r="BE188" s="49">
        <f t="shared" si="621"/>
        <v>5235.81437532161</v>
      </c>
      <c r="BF188" s="89">
        <f t="shared" si="622"/>
        <v>145.44130822154779</v>
      </c>
      <c r="BG188" s="85"/>
      <c r="BH188" s="85"/>
      <c r="BI188" s="85"/>
      <c r="BJ188" s="85"/>
      <c r="BK188" s="85"/>
      <c r="BL188" s="85"/>
      <c r="BM188" s="90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</row>
    <row r="189" spans="1:109" s="165" customFormat="1" ht="15" customHeight="1" x14ac:dyDescent="0.2">
      <c r="A189" s="148">
        <f>Input!A189</f>
        <v>10368</v>
      </c>
      <c r="B189" s="148" t="str">
        <f>Input!B189</f>
        <v>Hu1-13</v>
      </c>
      <c r="C189" s="148">
        <f>Input!O189</f>
        <v>2.5190292674276669</v>
      </c>
      <c r="D189" s="148">
        <f>C189*Input!P189/100</f>
        <v>0.24644236888469556</v>
      </c>
      <c r="E189" s="149">
        <f>Input!M189</f>
        <v>3.0100265983933934</v>
      </c>
      <c r="F189" s="150">
        <f>E189*Input!N189/100</f>
        <v>5.1491835200539772E-3</v>
      </c>
      <c r="G189" s="151">
        <f t="shared" si="597"/>
        <v>415.02246738648108</v>
      </c>
      <c r="H189" s="150">
        <f>G189*Input!L189/100</f>
        <v>0.1765151642109544</v>
      </c>
      <c r="I189" s="148">
        <v>0</v>
      </c>
      <c r="J189" s="152">
        <f>(((C189*$G$4*0.000000001*Input!G189*(234/233))-(I189*0.000000000000001))/Input!F189)*1000000000000</f>
        <v>825.18067636875992</v>
      </c>
      <c r="K189" s="148">
        <f>J189*Input!P189/100</f>
        <v>80.729304447445031</v>
      </c>
      <c r="L189" s="153">
        <f t="shared" si="598"/>
        <v>11.411648937686735</v>
      </c>
      <c r="M189" s="154">
        <f>L189*Input!P189/100</f>
        <v>1.1164275990948935</v>
      </c>
      <c r="N189" s="148">
        <v>0</v>
      </c>
      <c r="O189" s="152">
        <f>(((G189*$D$4*0.000000001*Input!G189*(238/236))-(N189*0.000000001))/Input!F189)*1000000</f>
        <v>13.695077654584789</v>
      </c>
      <c r="P189" s="148">
        <f>O189*Input!N189/100</f>
        <v>2.3427855488880666E-2</v>
      </c>
      <c r="Q189" s="155">
        <f t="shared" si="599"/>
        <v>10.217886205753199</v>
      </c>
      <c r="R189" s="156">
        <f>Q189*Input!N189/100</f>
        <v>1.7479503765360054E-2</v>
      </c>
      <c r="S189" s="154">
        <f>Input!S189*$G$6/0.000000000155125</f>
        <v>1.0019546100764789</v>
      </c>
      <c r="T189" s="148">
        <f>S189*Input!T189/100</f>
        <v>2.9690445017440197E-3</v>
      </c>
      <c r="U189" s="154">
        <f>S189</f>
        <v>1.0019546100764789</v>
      </c>
      <c r="V189" s="148">
        <f>U189*Input!T189/100</f>
        <v>2.9690445017440197E-3</v>
      </c>
      <c r="W189" s="157">
        <v>0</v>
      </c>
      <c r="X189" s="152">
        <f>((($L$4*0.000000001*Input!G189/Input!W189*(232/229))-(W189*0.000000001))/Input!F189)*1000000000</f>
        <v>0.91251589798293498</v>
      </c>
      <c r="Y189" s="152">
        <f>X189*Input!X189/100</f>
        <v>5.505448352876461E-2</v>
      </c>
      <c r="Z189" s="152">
        <f t="shared" si="600"/>
        <v>2.2281027252923254E-4</v>
      </c>
      <c r="AA189" s="152">
        <f>Z189*Input!X189/100</f>
        <v>1.3442729607358124E-5</v>
      </c>
      <c r="AB189" s="153">
        <v>0</v>
      </c>
      <c r="AC189" s="153">
        <v>0.9</v>
      </c>
      <c r="AD189" s="152">
        <f>(((Input!G189*$L$4*0.000000001*Input!U189*(230/229))-((AB189*0.000000000000001)+(Input!G189*AC189*0.000000000000001)))/Input!F189)*1000000000000</f>
        <v>222.89396146967957</v>
      </c>
      <c r="AE189" s="152">
        <f>AD189*Input!V189/100</f>
        <v>2.2264835402754657</v>
      </c>
      <c r="AF189" s="152">
        <f t="shared" si="601"/>
        <v>10.16140664336125</v>
      </c>
      <c r="AG189" s="152">
        <f>AF189*Input!V189/100</f>
        <v>0.10150209762666532</v>
      </c>
      <c r="AH189" s="148">
        <f t="shared" si="602"/>
        <v>45605.64702881049</v>
      </c>
      <c r="AI189" s="157">
        <f t="shared" si="603"/>
        <v>2788.9655756197708</v>
      </c>
      <c r="AJ189" s="154">
        <f t="shared" si="604"/>
        <v>1.9546100764789021</v>
      </c>
      <c r="AK189" s="157">
        <f t="shared" si="605"/>
        <v>2.9690445017440199</v>
      </c>
      <c r="AL189" s="157">
        <f t="shared" si="606"/>
        <v>0.99447248077981643</v>
      </c>
      <c r="AM189" s="157">
        <f t="shared" si="607"/>
        <v>1.0078386502322843E-2</v>
      </c>
      <c r="AN189" s="148">
        <f>AF189/Q189</f>
        <v>0.99447248077981643</v>
      </c>
      <c r="AO189" s="152">
        <f t="shared" si="608"/>
        <v>1.0078386502322843E-2</v>
      </c>
      <c r="AP189" s="148">
        <f t="shared" si="609"/>
        <v>523.85400000000004</v>
      </c>
      <c r="AQ189" s="148" t="e">
        <f t="shared" si="610"/>
        <v>#VALUE!</v>
      </c>
      <c r="AR189" s="148" t="e">
        <f t="shared" si="611"/>
        <v>#VALUE!</v>
      </c>
      <c r="AS189" s="156">
        <f t="shared" si="612"/>
        <v>2.1805906627123994E-5</v>
      </c>
      <c r="AT189" s="156">
        <f t="shared" si="613"/>
        <v>1.3161364223101347E-6</v>
      </c>
      <c r="AU189" s="148">
        <v>0.75</v>
      </c>
      <c r="AV189" s="148">
        <f t="shared" si="614"/>
        <v>0.375</v>
      </c>
      <c r="AW189" s="148">
        <f t="shared" si="615"/>
        <v>523.85220000000004</v>
      </c>
      <c r="AX189" s="158">
        <f t="shared" si="616"/>
        <v>219.94276108880001</v>
      </c>
      <c r="AY189" s="158">
        <f t="shared" si="617"/>
        <v>142.94456620753181</v>
      </c>
      <c r="AZ189" s="148" t="str">
        <f>Input!B189</f>
        <v>Hu1-13</v>
      </c>
      <c r="BA189" s="159">
        <f>Input!E189</f>
        <v>0</v>
      </c>
      <c r="BB189" s="148">
        <f t="shared" si="618"/>
        <v>8.5913355141161052</v>
      </c>
      <c r="BC189" s="154">
        <f t="shared" si="619"/>
        <v>13.503895115085534</v>
      </c>
      <c r="BD189" s="148">
        <f t="shared" si="620"/>
        <v>523794.2</v>
      </c>
      <c r="BE189" s="160">
        <f t="shared" si="621"/>
        <v>71472.283103765905</v>
      </c>
      <c r="BF189" s="161">
        <f t="shared" si="622"/>
        <v>27.287194022957586</v>
      </c>
      <c r="BG189" s="162"/>
      <c r="BH189" s="162"/>
      <c r="BI189" s="162"/>
      <c r="BJ189" s="162"/>
      <c r="BK189" s="162"/>
      <c r="BL189" s="162"/>
      <c r="BM189" s="166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2"/>
      <c r="DC189" s="162"/>
      <c r="DD189" s="162"/>
      <c r="DE189" s="162"/>
    </row>
    <row r="190" spans="1:109" ht="15" customHeight="1" x14ac:dyDescent="0.2">
      <c r="A190" s="9">
        <f>Input!A190</f>
        <v>10771</v>
      </c>
      <c r="B190" s="9" t="str">
        <f>Input!B190</f>
        <v>KMS - 8</v>
      </c>
      <c r="C190" s="9">
        <f>Input!O190</f>
        <v>0.1116086258066783</v>
      </c>
      <c r="D190" s="9">
        <f>C190*Input!P190/100</f>
        <v>1.7159813711491547E-3</v>
      </c>
      <c r="E190" s="11">
        <f>Input!M190</f>
        <v>0.18189815130881137</v>
      </c>
      <c r="F190" s="12">
        <f>E190*Input!N190/100</f>
        <v>3.1271843468819546E-4</v>
      </c>
      <c r="G190" s="13">
        <f t="shared" si="597"/>
        <v>25.08011710245891</v>
      </c>
      <c r="H190" s="12">
        <f>G190*Input!L190/100</f>
        <v>2.9547349118924888E-2</v>
      </c>
      <c r="I190" s="9">
        <v>0.3</v>
      </c>
      <c r="J190" s="21">
        <f>(((C190*$G$4*0.000000001*Input!G190*(234/233))-(I190*0.000000000000001))/Input!F190)*1000000000000</f>
        <v>4.8326639667934179</v>
      </c>
      <c r="K190" s="9">
        <f>J190*Input!P190/100</f>
        <v>7.4302154337116399E-2</v>
      </c>
      <c r="L190" s="14">
        <f t="shared" si="598"/>
        <v>6.6832229840304735E-2</v>
      </c>
      <c r="M190" s="22">
        <f>L190*Input!P190/100</f>
        <v>1.0275447849072911E-3</v>
      </c>
      <c r="N190" s="9">
        <v>5.0000000000000001E-3</v>
      </c>
      <c r="O190" s="21">
        <f>(((G190*$D$4*0.000000001*Input!G190*(238/236))-(N190*0.000000001))/Input!F190)*1000000</f>
        <v>0.10943406996243878</v>
      </c>
      <c r="P190" s="9">
        <f>O190*Input!N190/100</f>
        <v>1.8813853144726583E-4</v>
      </c>
      <c r="Q190" s="23">
        <f t="shared" si="599"/>
        <v>8.1648669844109414E-2</v>
      </c>
      <c r="R190" s="24">
        <f>Q190*Input!N190/100</f>
        <v>1.4037000400666695E-4</v>
      </c>
      <c r="S190" s="65">
        <f>Input!S190*$G$6/0.000000000155125</f>
        <v>0.83214325080767804</v>
      </c>
      <c r="T190" s="9">
        <f>S190*Input!T190/100</f>
        <v>3.448360894475924E-3</v>
      </c>
      <c r="U190" s="9">
        <f>S190*1/((U189+U191)/2)</f>
        <v>0.83129454569150729</v>
      </c>
      <c r="V190" s="9">
        <f>U190*Input!T190/100</f>
        <v>3.4448439020221557E-3</v>
      </c>
      <c r="W190" s="3">
        <v>3.0000000000000001E-3</v>
      </c>
      <c r="X190" s="21">
        <f>((($L$4*0.000000001*Input!G190/Input!W190*(232/229))-(W190*0.000000001))/Input!F190)*1000000000</f>
        <v>31.412887229943259</v>
      </c>
      <c r="Y190" s="21">
        <f>X190*Input!X190/100</f>
        <v>0.1011508023954517</v>
      </c>
      <c r="Z190" s="21">
        <f t="shared" si="600"/>
        <v>7.6701282466473779E-3</v>
      </c>
      <c r="AA190" s="21">
        <f>Z190*Input!X190/100</f>
        <v>2.4698131723621339E-5</v>
      </c>
      <c r="AB190" s="14">
        <v>0.05</v>
      </c>
      <c r="AC190" s="14">
        <v>0.9</v>
      </c>
      <c r="AD190" s="21">
        <f>(((Input!G190*$L$4*0.000000001*Input!U190*(230/229))-((AB190*0.000000000000001)+(Input!G190*AC190*0.000000000000001)))/Input!F190)*1000000000000</f>
        <v>0.25324108301075604</v>
      </c>
      <c r="AE190" s="21">
        <f>AD190*Input!V190/100</f>
        <v>4.2295990586402737E-3</v>
      </c>
      <c r="AF190" s="191">
        <f t="shared" si="601"/>
        <v>1.1544887112733828E-2</v>
      </c>
      <c r="AG190" s="21">
        <f>AF190*Input!V190/100</f>
        <v>1.928211768943242E-4</v>
      </c>
      <c r="AH190" s="9">
        <f t="shared" si="602"/>
        <v>1.5051752384688106</v>
      </c>
      <c r="AI190" s="3">
        <f t="shared" si="603"/>
        <v>2.5602188014813829E-2</v>
      </c>
      <c r="AJ190" s="22">
        <f t="shared" si="604"/>
        <v>-168.7054543084927</v>
      </c>
      <c r="AK190" s="3">
        <f t="shared" si="605"/>
        <v>3.4448439020221557</v>
      </c>
      <c r="AL190" s="3">
        <f t="shared" si="606"/>
        <v>0.14139712422475845</v>
      </c>
      <c r="AM190" s="3">
        <f t="shared" si="607"/>
        <v>2.3740742055200974E-3</v>
      </c>
      <c r="AN190" s="9">
        <f>AL190*1/((AN189+AN191)/2)</f>
        <v>0.14186780827511591</v>
      </c>
      <c r="AO190" s="21">
        <f t="shared" si="608"/>
        <v>2.381977045616952E-3</v>
      </c>
      <c r="AP190" s="58">
        <f t="shared" si="609"/>
        <v>20.565200000000001</v>
      </c>
      <c r="AQ190" s="58">
        <f t="shared" si="610"/>
        <v>0.37290000000000001</v>
      </c>
      <c r="AR190" s="58">
        <f t="shared" si="611"/>
        <v>1.8132573473635072</v>
      </c>
      <c r="AS190" s="67">
        <f t="shared" si="612"/>
        <v>9.3940639342831173E-2</v>
      </c>
      <c r="AT190" s="67">
        <f t="shared" si="613"/>
        <v>3.4290649494691822E-4</v>
      </c>
      <c r="AU190" s="58">
        <v>0.75</v>
      </c>
      <c r="AV190" s="58">
        <f t="shared" si="614"/>
        <v>0.375</v>
      </c>
      <c r="AW190" s="58">
        <f t="shared" si="615"/>
        <v>10.800800000000001</v>
      </c>
      <c r="AX190" s="57">
        <f t="shared" si="616"/>
        <v>5.0195737785999999</v>
      </c>
      <c r="AY190" s="47">
        <f t="shared" si="617"/>
        <v>5.1055437604421305</v>
      </c>
      <c r="AZ190" s="9" t="str">
        <f>Input!B190</f>
        <v>KMS - 8</v>
      </c>
      <c r="BA190" s="48">
        <f>Input!E190</f>
        <v>0</v>
      </c>
      <c r="BB190" s="58">
        <f t="shared" si="618"/>
        <v>-173.93481828551077</v>
      </c>
      <c r="BC190" s="22">
        <f t="shared" si="619"/>
        <v>4.3489481393159384</v>
      </c>
      <c r="BD190" s="9">
        <f t="shared" si="620"/>
        <v>10742.800000000001</v>
      </c>
      <c r="BE190" s="49">
        <f t="shared" si="621"/>
        <v>2552.7718802210652</v>
      </c>
      <c r="BF190" s="89">
        <f t="shared" si="622"/>
        <v>47.270051852104757</v>
      </c>
      <c r="BG190" s="85"/>
      <c r="BH190" s="85"/>
      <c r="BI190" s="85"/>
      <c r="BJ190" s="85"/>
      <c r="BK190" s="85"/>
      <c r="BL190" s="85"/>
      <c r="BM190" s="90"/>
      <c r="BN190" s="85"/>
      <c r="BO190" s="85"/>
      <c r="BP190" s="85"/>
      <c r="BQ190" s="85"/>
      <c r="BR190" s="85"/>
      <c r="BS190" s="85"/>
      <c r="BT190" s="85"/>
      <c r="BU190" s="85"/>
      <c r="BV190" s="85"/>
      <c r="BW190" s="85"/>
      <c r="BX190" s="85"/>
      <c r="BY190" s="85"/>
      <c r="BZ190" s="85"/>
      <c r="CA190" s="85"/>
      <c r="CB190" s="85"/>
      <c r="CC190" s="85"/>
      <c r="CD190" s="85"/>
      <c r="CE190" s="85"/>
      <c r="CF190" s="85"/>
      <c r="CG190" s="85"/>
      <c r="CH190" s="85"/>
      <c r="CI190" s="85"/>
      <c r="CJ190" s="85"/>
      <c r="CK190" s="85"/>
      <c r="CL190" s="85"/>
      <c r="CM190" s="85"/>
      <c r="CN190" s="85"/>
      <c r="CO190" s="85"/>
      <c r="CP190" s="85"/>
      <c r="CQ190" s="85"/>
      <c r="CR190" s="85"/>
      <c r="CS190" s="85"/>
      <c r="CT190" s="85"/>
      <c r="CU190" s="85"/>
      <c r="CV190" s="85"/>
      <c r="CW190" s="85"/>
      <c r="CX190" s="85"/>
      <c r="CY190" s="85"/>
      <c r="CZ190" s="85"/>
      <c r="DA190" s="85"/>
      <c r="DB190" s="85"/>
      <c r="DC190" s="85"/>
      <c r="DD190" s="85"/>
      <c r="DE190" s="85"/>
    </row>
    <row r="191" spans="1:109" s="165" customFormat="1" ht="15" customHeight="1" x14ac:dyDescent="0.2">
      <c r="A191" s="148">
        <f>Input!A191</f>
        <v>10368</v>
      </c>
      <c r="B191" s="148" t="str">
        <f>Input!B191</f>
        <v>Hu1-13</v>
      </c>
      <c r="C191" s="148">
        <f>Input!O191</f>
        <v>2.8328913672298781</v>
      </c>
      <c r="D191" s="148">
        <f>C191*Input!P191/100</f>
        <v>0.39840302339194589</v>
      </c>
      <c r="E191" s="149">
        <f>Input!M191</f>
        <v>3.0139877641524557</v>
      </c>
      <c r="F191" s="150">
        <f>E191*Input!N191/100</f>
        <v>5.3176733283018425E-3</v>
      </c>
      <c r="G191" s="151">
        <f t="shared" si="597"/>
        <v>415.56863292134057</v>
      </c>
      <c r="H191" s="150">
        <f>G191*Input!L191/100</f>
        <v>0.22095473540804048</v>
      </c>
      <c r="I191" s="148">
        <v>0</v>
      </c>
      <c r="J191" s="152">
        <f>(((C191*$G$4*0.000000001*Input!G191*(234/233))-(I191*0.000000000000001))/Input!F191)*1000000000000</f>
        <v>927.99525782290129</v>
      </c>
      <c r="K191" s="148">
        <f>J191*Input!P191/100</f>
        <v>130.5083988347765</v>
      </c>
      <c r="L191" s="153">
        <f t="shared" si="598"/>
        <v>12.833499864192843</v>
      </c>
      <c r="M191" s="154">
        <f>L191*Input!P191/100</f>
        <v>1.8048362904907902</v>
      </c>
      <c r="N191" s="148">
        <v>0</v>
      </c>
      <c r="O191" s="152">
        <f>(((G191*$D$4*0.000000001*Input!G191*(238/236))-(N191*0.000000001))/Input!F191)*1000000</f>
        <v>13.713100243721373</v>
      </c>
      <c r="P191" s="148">
        <f>O191*Input!N191/100</f>
        <v>2.4194453700734416E-2</v>
      </c>
      <c r="Q191" s="155">
        <f t="shared" si="599"/>
        <v>10.231332844726364</v>
      </c>
      <c r="R191" s="156">
        <f>Q191*Input!N191/100</f>
        <v>1.8051462062481004E-2</v>
      </c>
      <c r="S191" s="154">
        <f>Input!S191*$G$6/0.000000000155125</f>
        <v>1.0000872777731875</v>
      </c>
      <c r="T191" s="148">
        <f>S191*Input!T191/100</f>
        <v>3.5553283870215745E-3</v>
      </c>
      <c r="U191" s="154">
        <f>S191</f>
        <v>1.0000872777731875</v>
      </c>
      <c r="V191" s="148">
        <f>U191*Input!T191/100</f>
        <v>3.5553283870215745E-3</v>
      </c>
      <c r="W191" s="157">
        <v>0</v>
      </c>
      <c r="X191" s="152">
        <f>((($L$4*0.000000001*Input!G191/Input!W191*(232/229))-(W191*0.000000001))/Input!F191)*1000000000</f>
        <v>0.93752288468141598</v>
      </c>
      <c r="Y191" s="152">
        <f>X191*Input!X191/100</f>
        <v>7.0519974766816484E-2</v>
      </c>
      <c r="Z191" s="152">
        <f t="shared" si="600"/>
        <v>2.2891626315771327E-4</v>
      </c>
      <c r="AA191" s="152">
        <f>Z191*Input!X191/100</f>
        <v>1.7218960054592743E-5</v>
      </c>
      <c r="AB191" s="153">
        <v>0</v>
      </c>
      <c r="AC191" s="153">
        <v>0.9</v>
      </c>
      <c r="AD191" s="152">
        <f>(((Input!G191*$L$4*0.000000001*Input!U191*(230/229))-((AB191*0.000000000000001)+(Input!G191*AC191*0.000000000000001)))/Input!F191)*1000000000000</f>
        <v>224.1791483835942</v>
      </c>
      <c r="AE191" s="152">
        <f>AD191*Input!V191/100</f>
        <v>2.065764328588255</v>
      </c>
      <c r="AF191" s="152">
        <f t="shared" si="601"/>
        <v>10.219996417435453</v>
      </c>
      <c r="AG191" s="152">
        <f>AF191*Input!V191/100</f>
        <v>9.4175146036833371E-2</v>
      </c>
      <c r="AH191" s="148">
        <f t="shared" si="602"/>
        <v>44645.130391606661</v>
      </c>
      <c r="AI191" s="157">
        <f t="shared" si="603"/>
        <v>3383.2883126053653</v>
      </c>
      <c r="AJ191" s="154">
        <f t="shared" si="604"/>
        <v>8.7277773187510732E-2</v>
      </c>
      <c r="AK191" s="157">
        <f t="shared" si="605"/>
        <v>3.5553283870215746</v>
      </c>
      <c r="AL191" s="157">
        <f t="shared" si="606"/>
        <v>0.99889198919994537</v>
      </c>
      <c r="AM191" s="157">
        <f t="shared" si="607"/>
        <v>9.3717825322864323E-3</v>
      </c>
      <c r="AN191" s="148">
        <f>AF191/Q191</f>
        <v>0.99889198919994537</v>
      </c>
      <c r="AO191" s="152">
        <f t="shared" si="608"/>
        <v>9.3717825322864323E-3</v>
      </c>
      <c r="AP191" s="148">
        <f t="shared" si="609"/>
        <v>731.44190000000003</v>
      </c>
      <c r="AQ191" s="148" t="e">
        <f t="shared" si="610"/>
        <v>#VALUE!</v>
      </c>
      <c r="AR191" s="148" t="e">
        <f t="shared" si="611"/>
        <v>#VALUE!</v>
      </c>
      <c r="AS191" s="156">
        <f t="shared" si="612"/>
        <v>2.2374041254625573E-5</v>
      </c>
      <c r="AT191" s="156">
        <f t="shared" si="613"/>
        <v>1.6834264287787947E-6</v>
      </c>
      <c r="AU191" s="148">
        <v>0.75</v>
      </c>
      <c r="AV191" s="148">
        <f t="shared" si="614"/>
        <v>0.375</v>
      </c>
      <c r="AW191" s="148">
        <f t="shared" si="615"/>
        <v>731.44</v>
      </c>
      <c r="AX191" s="158">
        <f t="shared" si="616"/>
        <v>274.4397504662</v>
      </c>
      <c r="AY191" s="158">
        <f t="shared" si="617"/>
        <v>943.96923193861301</v>
      </c>
      <c r="AZ191" s="148" t="str">
        <f>Input!B191</f>
        <v>Hu1-13</v>
      </c>
      <c r="BA191" s="159">
        <f>Input!E191</f>
        <v>0</v>
      </c>
      <c r="BB191" s="148">
        <f t="shared" si="618"/>
        <v>0.68977447736376285</v>
      </c>
      <c r="BC191" s="154">
        <f t="shared" si="619"/>
        <v>28.158701957229518</v>
      </c>
      <c r="BD191" s="148">
        <f t="shared" si="620"/>
        <v>731382</v>
      </c>
      <c r="BE191" s="160">
        <f t="shared" si="621"/>
        <v>471984.6159693065</v>
      </c>
      <c r="BF191" s="161">
        <f t="shared" si="622"/>
        <v>129.05627692478026</v>
      </c>
      <c r="BG191" s="162"/>
      <c r="BH191" s="162"/>
      <c r="BI191" s="162"/>
      <c r="BJ191" s="162"/>
      <c r="BK191" s="162"/>
      <c r="BL191" s="162"/>
      <c r="BM191" s="166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2"/>
      <c r="DC191" s="162"/>
      <c r="DD191" s="162"/>
      <c r="DE191" s="162"/>
    </row>
    <row r="192" spans="1:109" s="76" customFormat="1" ht="15" customHeight="1" x14ac:dyDescent="0.2">
      <c r="A192" s="58"/>
      <c r="B192" s="58"/>
      <c r="C192" s="58"/>
      <c r="D192" s="58"/>
      <c r="E192" s="60"/>
      <c r="F192" s="61"/>
      <c r="G192" s="59"/>
      <c r="H192" s="61"/>
      <c r="I192" s="58"/>
      <c r="J192" s="63"/>
      <c r="K192" s="58"/>
      <c r="L192" s="64"/>
      <c r="M192" s="65"/>
      <c r="N192" s="58"/>
      <c r="O192" s="63"/>
      <c r="P192" s="58"/>
      <c r="Q192" s="66"/>
      <c r="R192" s="67"/>
      <c r="S192" s="65"/>
      <c r="T192" s="58"/>
      <c r="U192" s="58"/>
      <c r="V192" s="58"/>
      <c r="W192" s="68"/>
      <c r="X192" s="63"/>
      <c r="Y192" s="63"/>
      <c r="Z192" s="63"/>
      <c r="AA192" s="63"/>
      <c r="AB192" s="64"/>
      <c r="AC192" s="64"/>
      <c r="AD192" s="63"/>
      <c r="AE192" s="63"/>
      <c r="AF192" s="191"/>
      <c r="AG192" s="63"/>
      <c r="AH192" s="58"/>
      <c r="AI192" s="68"/>
      <c r="AJ192" s="65"/>
      <c r="AK192" s="68"/>
      <c r="AL192" s="68"/>
      <c r="AM192" s="68"/>
      <c r="AN192" s="58"/>
      <c r="AO192" s="63"/>
      <c r="AP192" s="58"/>
      <c r="AQ192" s="58"/>
      <c r="AR192" s="58"/>
      <c r="AS192" s="67"/>
      <c r="AT192" s="67"/>
      <c r="AU192" s="58"/>
      <c r="AV192" s="58"/>
      <c r="AW192" s="58"/>
      <c r="AX192" s="57"/>
      <c r="AY192" s="57"/>
      <c r="AZ192" s="58"/>
      <c r="BA192" s="69"/>
      <c r="BB192" s="58"/>
      <c r="BC192" s="65"/>
      <c r="BD192" s="58"/>
      <c r="BE192" s="62"/>
      <c r="BF192" s="74"/>
      <c r="BG192" s="75"/>
      <c r="BH192" s="75"/>
      <c r="BI192" s="75"/>
      <c r="BJ192" s="75"/>
      <c r="BK192" s="75"/>
      <c r="BL192" s="75"/>
      <c r="BM192" s="103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</row>
    <row r="193" spans="1:109" s="165" customFormat="1" ht="15" customHeight="1" x14ac:dyDescent="0.2">
      <c r="A193" s="148">
        <f>Input!A193</f>
        <v>10368</v>
      </c>
      <c r="B193" s="148" t="str">
        <f>Input!B193</f>
        <v>Hu1-13</v>
      </c>
      <c r="C193" s="148">
        <f>Input!O193</f>
        <v>2.2733043715711232</v>
      </c>
      <c r="D193" s="148">
        <f>C193*Input!P193/100</f>
        <v>2.697855101520551E-2</v>
      </c>
      <c r="E193" s="149">
        <f>Input!M193</f>
        <v>3.0139438019392766</v>
      </c>
      <c r="F193" s="150">
        <f>E193*Input!N193/100</f>
        <v>6.3503243460099506E-4</v>
      </c>
      <c r="G193" s="151">
        <f t="shared" ref="G193:G199" si="623">E193*137.88</f>
        <v>415.56257141138747</v>
      </c>
      <c r="H193" s="150">
        <f>G193*Input!L193/100</f>
        <v>2.9730846277332513E-2</v>
      </c>
      <c r="I193" s="148">
        <v>0</v>
      </c>
      <c r="J193" s="152">
        <f>(((C193*$G$4*0.000000001*Input!G193*(234/233))-(I193*0.000000000000001))/Input!F193)*1000000000000</f>
        <v>744.68640090105009</v>
      </c>
      <c r="K193" s="148">
        <f>J193*Input!P193/100</f>
        <v>8.8376023502536096</v>
      </c>
      <c r="L193" s="153">
        <f t="shared" ref="L193:L199" si="624">(J193/234)*602200000000*0.0000028263/(365.2425*24*60)</f>
        <v>10.298471618541106</v>
      </c>
      <c r="M193" s="154">
        <f>L193*Input!P193/100</f>
        <v>0.1222176165294744</v>
      </c>
      <c r="N193" s="148">
        <v>0</v>
      </c>
      <c r="O193" s="152">
        <f>(((G193*$D$4*0.000000001*Input!G193*(238/236))-(N193*0.000000001))/Input!F193)*1000000</f>
        <v>13.712900223587438</v>
      </c>
      <c r="P193" s="148">
        <f>O193*Input!N193/100</f>
        <v>2.8892829417795185E-3</v>
      </c>
      <c r="Q193" s="155">
        <f t="shared" ref="Q193:Q199" si="625">(O193/238.05)*602200000000000000*0.00000000015512/(365.2425*24*60)</f>
        <v>10.231183609868484</v>
      </c>
      <c r="R193" s="156">
        <f>Q193*Input!N193/100</f>
        <v>2.1556916331499274E-3</v>
      </c>
      <c r="S193" s="154">
        <f>Input!S193*$G$6/0.000000000155125</f>
        <v>1.0005638770681355</v>
      </c>
      <c r="T193" s="148">
        <f>S193*Input!T193/100</f>
        <v>2.2451085226740247E-3</v>
      </c>
      <c r="U193" s="154">
        <f>S193</f>
        <v>1.0005638770681355</v>
      </c>
      <c r="V193" s="148">
        <f>U193*Input!T193/100</f>
        <v>2.2451085226740247E-3</v>
      </c>
      <c r="W193" s="157">
        <v>0</v>
      </c>
      <c r="X193" s="152">
        <f>((($L$4*0.000000001*Input!G193/Input!W193*(232/229))-(W193*0.000000001))/Input!F193)*1000000000</f>
        <v>0.93845401337606371</v>
      </c>
      <c r="Y193" s="152">
        <f>X193*Input!X193/100</f>
        <v>6.7842569676623407E-3</v>
      </c>
      <c r="Z193" s="152">
        <f t="shared" ref="Z193:Z199" si="626">(X193/232)*6.022E+23*0.000000001*0.000000000049475/(365.2425*24*60)</f>
        <v>2.2914361814262122E-4</v>
      </c>
      <c r="AA193" s="152">
        <f>Z193*Input!X193/100</f>
        <v>1.6565214339985772E-6</v>
      </c>
      <c r="AB193" s="153">
        <v>0</v>
      </c>
      <c r="AC193" s="153">
        <v>0.9</v>
      </c>
      <c r="AD193" s="152">
        <f>(((Input!G193*$L$4*0.000000001*Input!U193*(230/229))-((AB193*0.000000000000001)+(Input!G193*AC193*0.000000000000001)))/Input!F193)*1000000000000</f>
        <v>225.64869209964306</v>
      </c>
      <c r="AE193" s="152">
        <f>AD193*Input!V193/100</f>
        <v>0.87896748679396208</v>
      </c>
      <c r="AF193" s="152">
        <f t="shared" ref="AF193:AF199" si="627">(AD193/230)*602200000000*$D$6/(365.2425*24*60)</f>
        <v>10.286990745951618</v>
      </c>
      <c r="AG193" s="152">
        <f>AF193*Input!V193/100</f>
        <v>4.0070830096586858E-2</v>
      </c>
      <c r="AH193" s="148">
        <f t="shared" ref="AH193:AH199" si="628">AF193/Z193</f>
        <v>44893.202042174678</v>
      </c>
      <c r="AI193" s="157">
        <f t="shared" ref="AI193:AI199" si="629">AH193*SQRT((AG193/AF193)^2+(AA193/Z193)^2)</f>
        <v>368.65602844276196</v>
      </c>
      <c r="AJ193" s="154">
        <f t="shared" ref="AJ193:AJ199" si="630">(U193-1)*1000</f>
        <v>0.56387706813554317</v>
      </c>
      <c r="AK193" s="157">
        <f t="shared" ref="AK193:AK199" si="631">V193*1000</f>
        <v>2.2451085226740246</v>
      </c>
      <c r="AL193" s="157">
        <f t="shared" ref="AL193:AL199" si="632">AF193/Q193</f>
        <v>1.0054546119208831</v>
      </c>
      <c r="AM193" s="157">
        <f t="shared" ref="AM193:AM199" si="633">AL193*SQRT((R193/Q193)^2+(AG193/AF193)^2)</f>
        <v>3.9222643255657002E-3</v>
      </c>
      <c r="AN193" s="148">
        <f>AF193/Q193</f>
        <v>1.0054546119208831</v>
      </c>
      <c r="AO193" s="152">
        <f t="shared" ref="AO193:AO199" si="634">AN193*SQRT((R193/Q193)^2+(AG193/AF193)^2)</f>
        <v>3.9222643255657002E-3</v>
      </c>
      <c r="AP193" s="148" t="str">
        <f t="shared" ref="AP193:AP199" si="635">ThU_Alter_Kombi(AN193,U193)</f>
        <v>Out of range</v>
      </c>
      <c r="AQ193" s="148" t="e">
        <f t="shared" ref="AQ193:AQ199" si="636">Montealter(AN193,AO193,U193,V193)</f>
        <v>#VALUE!</v>
      </c>
      <c r="AR193" s="148" t="e">
        <f t="shared" ref="AR193:AR199" si="637">(AQ193/AP193)*100</f>
        <v>#VALUE!</v>
      </c>
      <c r="AS193" s="156">
        <f t="shared" ref="AS193:AS199" si="638">Z193/Q193</f>
        <v>2.2396589376189167E-5</v>
      </c>
      <c r="AT193" s="156">
        <f t="shared" ref="AT193:AT199" si="639">AS193*SQRT((Y193/X193)^2+(P193/O193)^2)</f>
        <v>1.6197782408960591E-7</v>
      </c>
      <c r="AU193" s="148">
        <v>0.75</v>
      </c>
      <c r="AV193" s="148">
        <f t="shared" ref="AV193:AV199" si="640">AU193/2</f>
        <v>0.375</v>
      </c>
      <c r="AW193" s="148" t="str">
        <f t="shared" ref="AW193:AW199" si="641">marincorr_age(AN193,U193,AS193,AU193)</f>
        <v>Out of range</v>
      </c>
      <c r="AX193" s="158">
        <f t="shared" ref="AX193:AX199" si="642">marincorr_age_error(AN193, AO193, U193, V193, AS193, AT193, AU193, AV193)</f>
        <v>241.7078064154</v>
      </c>
      <c r="AY193" s="158" t="e">
        <f t="shared" ref="AY193:AY199" si="643">SQRT(((AU193*EXP(-0.0000091577*AW193*1000))/(0.0000091577*(EXP(-0.0000091577*AW193*1000)+(AJ193/1000)*EXP(-(0.0000091577-0.0000028263)*AW193*1000)-AS193*AU193*EXP(-0.0000091577*AW193*1000))))^2*AT193^2+((AS193*EXP(-0.0000091577*AW193*1000))/(0.0000091577*(EXP(-0.0000091577*AW193*1000)+(AJ193/1000)*EXP(-(0.0000091577-0.0000028263)*AW193*1000)-AS193*AU193*EXP(-0.0000091577*AW193*1000))))^2*AV193^2+((0.0000091577/(0.0000091577-0.0000028263))*(EXP(-(0.0000091577-0.0000028263)*AW193*1000)-1)/(0.0000091577*(EXP(-0.0000091577*AW193*1000)+(AJ193/1000)*EXP(-(0.0000091577-0.0000028263)*AW193*1000)-AS193*AU193*EXP(-0.0000091577*AW193*1000))))^2*T193^2+(1/(0.0000091577*(EXP(-0.0000091577*AW193*1000)+(AJ193/1000)*EXP(-(0.0000091577-0.0000028263)*AW193*1000)-AS193*AU193*EXP(-0.0000091577*AW193*1000))))^2*AO193^2)/1000</f>
        <v>#VALUE!</v>
      </c>
      <c r="AZ193" s="148" t="str">
        <f>Input!B193</f>
        <v>Hu1-13</v>
      </c>
      <c r="BA193" s="159">
        <f>Input!E193</f>
        <v>0</v>
      </c>
      <c r="BB193" s="148" t="e">
        <f t="shared" ref="BB193:BB199" si="644">((U193-1)*EXP(0.0000028263*AW193*1000))*1000</f>
        <v>#VALUE!</v>
      </c>
      <c r="BC193" s="154" t="e">
        <f t="shared" ref="BC193:BC199" si="645">SQRT((EXP(0.0000028263*AW193*1000)*V193)^2+((U193-1)*0.0000028263*EXP(0.0000028263*AW193*1000)*AY193*1000)^2)*1000</f>
        <v>#VALUE!</v>
      </c>
      <c r="BD193" s="148" t="e">
        <f t="shared" ref="BD193:BD199" si="646">AW193*1000-58</f>
        <v>#VALUE!</v>
      </c>
      <c r="BE193" s="160" t="e">
        <f t="shared" ref="BE193:BE199" si="647">AY193/2*1000</f>
        <v>#VALUE!</v>
      </c>
      <c r="BF193" s="161" t="e">
        <f t="shared" ref="BF193:BF199" si="648">AY193/AW193*100</f>
        <v>#VALUE!</v>
      </c>
      <c r="BG193" s="162"/>
      <c r="BH193" s="162"/>
      <c r="BI193" s="162"/>
      <c r="BJ193" s="162"/>
      <c r="BK193" s="162"/>
      <c r="BL193" s="162"/>
      <c r="BM193" s="166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2"/>
      <c r="DC193" s="162"/>
      <c r="DD193" s="162"/>
      <c r="DE193" s="162"/>
    </row>
    <row r="194" spans="1:109" ht="15" customHeight="1" x14ac:dyDescent="0.2">
      <c r="A194" s="9">
        <f>Input!A194</f>
        <v>10795</v>
      </c>
      <c r="B194" s="9" t="str">
        <f>Input!B194</f>
        <v>ARTE CHOROS 4</v>
      </c>
      <c r="C194" s="9">
        <f>Input!O194</f>
        <v>1.0022720756727319</v>
      </c>
      <c r="D194" s="9">
        <f>C194*Input!P194/100</f>
        <v>8.9191044856656177E-3</v>
      </c>
      <c r="E194" s="11">
        <f>Input!M194</f>
        <v>1.1694620917535492</v>
      </c>
      <c r="F194" s="12">
        <f>E194*Input!N194/100</f>
        <v>3.6104486759512832E-4</v>
      </c>
      <c r="G194" s="13">
        <f t="shared" si="623"/>
        <v>161.24543321097937</v>
      </c>
      <c r="H194" s="12">
        <f>G194*Input!L194/100</f>
        <v>8.890321658458003E-2</v>
      </c>
      <c r="I194" s="9">
        <v>0.3</v>
      </c>
      <c r="J194" s="21">
        <f>(((C194*$G$4*0.000000001*Input!G194*(234/233))-(I194*0.000000000000001))/Input!F194)*1000000000000</f>
        <v>44.685041979106799</v>
      </c>
      <c r="K194" s="9">
        <f>J194*Input!P194/100</f>
        <v>0.39764707411457911</v>
      </c>
      <c r="L194" s="14">
        <f t="shared" si="624"/>
        <v>0.61796164941153064</v>
      </c>
      <c r="M194" s="22">
        <f>L194*Input!P194/100</f>
        <v>5.4991699888837465E-3</v>
      </c>
      <c r="N194" s="9">
        <v>5.0000000000000001E-3</v>
      </c>
      <c r="O194" s="21">
        <f>(((G194*$D$4*0.000000001*Input!G194*(238/236))-(N194*0.000000001))/Input!F194)*1000000</f>
        <v>0.72416923773670294</v>
      </c>
      <c r="P194" s="9">
        <f>O194*Input!N194/100</f>
        <v>2.2357080951899047E-4</v>
      </c>
      <c r="Q194" s="23">
        <f t="shared" si="625"/>
        <v>0.5403020743313196</v>
      </c>
      <c r="R194" s="24">
        <f>Q194*Input!N194/100</f>
        <v>1.6680599761538395E-4</v>
      </c>
      <c r="S194" s="65">
        <f>Input!S194*$G$6/0.000000000155125</f>
        <v>1.1356952106002447</v>
      </c>
      <c r="T194" s="9">
        <f>S194*Input!T194/100</f>
        <v>2.2959742388219883E-3</v>
      </c>
      <c r="U194" s="9">
        <f>S194*1/((U193+U195)/2)</f>
        <v>1.1356804713386439</v>
      </c>
      <c r="V194" s="9">
        <f>U194*Input!T194/100</f>
        <v>2.295944441245474E-3</v>
      </c>
      <c r="W194" s="3">
        <v>3.0000000000000001E-3</v>
      </c>
      <c r="X194" s="21">
        <f>((($L$4*0.000000001*Input!G194/Input!W194*(232/229))-(W194*0.000000001))/Input!F194)*1000000000</f>
        <v>534.32775362477548</v>
      </c>
      <c r="Y194" s="21">
        <f>X194*Input!X194/100</f>
        <v>1.0516439694911415</v>
      </c>
      <c r="Z194" s="21">
        <f t="shared" si="626"/>
        <v>0.13046754874981398</v>
      </c>
      <c r="AA194" s="21">
        <f>Z194*Input!X194/100</f>
        <v>2.5678136672905081E-4</v>
      </c>
      <c r="AB194" s="14">
        <v>0.05</v>
      </c>
      <c r="AC194" s="14">
        <v>0.9</v>
      </c>
      <c r="AD194" s="21">
        <f>(((Input!G194*$L$4*0.000000001*Input!U194*(230/229))-((AB194*0.000000000000001)+(Input!G194*AC194*0.000000000000001)))/Input!F194)*1000000000000</f>
        <v>4.4154512516466591</v>
      </c>
      <c r="AE194" s="21">
        <f>AD194*Input!V194/100</f>
        <v>1.4107515331734181E-2</v>
      </c>
      <c r="AF194" s="191">
        <f t="shared" si="627"/>
        <v>0.20129390399848687</v>
      </c>
      <c r="AG194" s="21">
        <f>AF194*Input!V194/100</f>
        <v>6.4314079694215815E-4</v>
      </c>
      <c r="AH194" s="9">
        <f t="shared" si="628"/>
        <v>1.5428656852018452</v>
      </c>
      <c r="AI194" s="3">
        <f t="shared" si="629"/>
        <v>5.7897367595805497E-3</v>
      </c>
      <c r="AJ194" s="22">
        <f t="shared" si="630"/>
        <v>135.68047133864391</v>
      </c>
      <c r="AK194" s="3">
        <f t="shared" si="631"/>
        <v>2.2959444412454739</v>
      </c>
      <c r="AL194" s="3">
        <f t="shared" si="632"/>
        <v>0.37255808104680915</v>
      </c>
      <c r="AM194" s="3">
        <f t="shared" si="633"/>
        <v>1.1958796719678561E-3</v>
      </c>
      <c r="AN194" s="9">
        <f>AL194*1/((AN193+AN195)/2)</f>
        <v>0.37080916315651147</v>
      </c>
      <c r="AO194" s="21">
        <f t="shared" si="634"/>
        <v>1.1902657946710029E-3</v>
      </c>
      <c r="AP194" s="58">
        <f t="shared" si="635"/>
        <v>42.794899999999998</v>
      </c>
      <c r="AQ194" s="58">
        <f t="shared" si="636"/>
        <v>0.2056</v>
      </c>
      <c r="AR194" s="58">
        <f t="shared" si="637"/>
        <v>0.48043107940432156</v>
      </c>
      <c r="AS194" s="67">
        <f t="shared" si="638"/>
        <v>0.24147149335171669</v>
      </c>
      <c r="AT194" s="67">
        <f t="shared" si="639"/>
        <v>4.8106655292710541E-4</v>
      </c>
      <c r="AU194" s="58">
        <v>0.75</v>
      </c>
      <c r="AV194" s="58">
        <f t="shared" si="640"/>
        <v>0.375</v>
      </c>
      <c r="AW194" s="58">
        <f t="shared" si="641"/>
        <v>24.0656</v>
      </c>
      <c r="AX194" s="57">
        <f t="shared" si="642"/>
        <v>9.6637153430999998</v>
      </c>
      <c r="AY194" s="47">
        <f t="shared" si="643"/>
        <v>10.257641626924793</v>
      </c>
      <c r="AZ194" s="9" t="str">
        <f>Input!B194</f>
        <v>ARTE CHOROS 4</v>
      </c>
      <c r="BA194" s="48">
        <f>Input!E194</f>
        <v>0</v>
      </c>
      <c r="BB194" s="58">
        <f t="shared" si="644"/>
        <v>145.23008112507219</v>
      </c>
      <c r="BC194" s="22">
        <f t="shared" si="645"/>
        <v>4.8751297506770657</v>
      </c>
      <c r="BD194" s="9">
        <f t="shared" si="646"/>
        <v>24007.599999999999</v>
      </c>
      <c r="BE194" s="49">
        <f t="shared" si="647"/>
        <v>5128.8208134623965</v>
      </c>
      <c r="BF194" s="89">
        <f t="shared" si="648"/>
        <v>42.623668750934087</v>
      </c>
      <c r="BG194" s="85"/>
      <c r="BH194" s="85"/>
      <c r="BI194" s="85"/>
      <c r="BJ194" s="85"/>
      <c r="BK194" s="85"/>
      <c r="BL194" s="85"/>
      <c r="BM194" s="90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</row>
    <row r="195" spans="1:109" s="165" customFormat="1" ht="15" customHeight="1" x14ac:dyDescent="0.2">
      <c r="A195" s="148">
        <f>Input!A195</f>
        <v>10368</v>
      </c>
      <c r="B195" s="148" t="str">
        <f>Input!B195</f>
        <v>Hu1-13</v>
      </c>
      <c r="C195" s="148">
        <f>Input!O195</f>
        <v>2.3110501205656218</v>
      </c>
      <c r="D195" s="148">
        <f>C195*Input!P195/100</f>
        <v>3.0884123948194259E-2</v>
      </c>
      <c r="E195" s="149">
        <f>Input!M195</f>
        <v>3.0138045281968</v>
      </c>
      <c r="F195" s="150">
        <f>E195*Input!N195/100</f>
        <v>4.3318693397422972E-4</v>
      </c>
      <c r="G195" s="151">
        <f t="shared" si="623"/>
        <v>415.54336834777479</v>
      </c>
      <c r="H195" s="150">
        <f>G195*Input!L195/100</f>
        <v>3.6643055037420227E-2</v>
      </c>
      <c r="I195" s="148">
        <v>0</v>
      </c>
      <c r="J195" s="152">
        <f>(((C195*$G$4*0.000000001*Input!G195*(234/233))-(I195*0.000000000000001))/Input!F195)*1000000000000</f>
        <v>757.05110943702209</v>
      </c>
      <c r="K195" s="148">
        <f>J195*Input!P195/100</f>
        <v>10.116985387252692</v>
      </c>
      <c r="L195" s="153">
        <f t="shared" si="624"/>
        <v>10.469466549796952</v>
      </c>
      <c r="M195" s="154">
        <f>L195*Input!P195/100</f>
        <v>0.13991055395902288</v>
      </c>
      <c r="N195" s="148">
        <v>0</v>
      </c>
      <c r="O195" s="152">
        <f>(((G195*$D$4*0.000000001*Input!G195*(238/236))-(N195*0.000000001))/Input!F195)*1000000</f>
        <v>13.712266553200781</v>
      </c>
      <c r="P195" s="148">
        <f>O195*Input!N195/100</f>
        <v>1.970922350950343E-3</v>
      </c>
      <c r="Q195" s="155">
        <f t="shared" si="625"/>
        <v>10.230710828912722</v>
      </c>
      <c r="R195" s="156">
        <f>Q195*Input!N195/100</f>
        <v>1.470503549546813E-3</v>
      </c>
      <c r="S195" s="154">
        <f>Input!S195*$G$6/0.000000000155125</f>
        <v>0.99946207963706946</v>
      </c>
      <c r="T195" s="148">
        <f>S195*Input!T195/100</f>
        <v>1.5095778065188151E-3</v>
      </c>
      <c r="U195" s="154">
        <f>S195</f>
        <v>0.99946207963706946</v>
      </c>
      <c r="V195" s="148">
        <f>U195*Input!T195/100</f>
        <v>1.5095778065188151E-3</v>
      </c>
      <c r="W195" s="157">
        <v>0</v>
      </c>
      <c r="X195" s="152">
        <f>((($L$4*0.000000001*Input!G195/Input!W195*(232/229))-(W195*0.000000001))/Input!F195)*1000000000</f>
        <v>0.90722600669828934</v>
      </c>
      <c r="Y195" s="152">
        <f>X195*Input!X195/100</f>
        <v>1.3172545826928138E-2</v>
      </c>
      <c r="Z195" s="152">
        <f t="shared" si="626"/>
        <v>2.2151863243683828E-4</v>
      </c>
      <c r="AA195" s="152">
        <f>Z195*Input!X195/100</f>
        <v>3.2163587857365207E-6</v>
      </c>
      <c r="AB195" s="153">
        <v>0</v>
      </c>
      <c r="AC195" s="153">
        <v>0.9</v>
      </c>
      <c r="AD195" s="152">
        <f>(((Input!G195*$L$4*0.000000001*Input!U195*(230/229))-((AB195*0.000000000000001)+(Input!G195*AC195*0.000000000000001)))/Input!F195)*1000000000000</f>
        <v>225.30697509640913</v>
      </c>
      <c r="AE195" s="152">
        <f>AD195*Input!V195/100</f>
        <v>0.72925482553946319</v>
      </c>
      <c r="AF195" s="152">
        <f t="shared" si="627"/>
        <v>10.271412372253579</v>
      </c>
      <c r="AG195" s="152">
        <f>AF195*Input!V195/100</f>
        <v>3.3245650891928595E-2</v>
      </c>
      <c r="AH195" s="148">
        <f t="shared" si="628"/>
        <v>46368.164425998213</v>
      </c>
      <c r="AI195" s="157">
        <f t="shared" si="629"/>
        <v>689.77176914799134</v>
      </c>
      <c r="AJ195" s="154">
        <f t="shared" si="630"/>
        <v>-0.53792036293054402</v>
      </c>
      <c r="AK195" s="157">
        <f t="shared" si="631"/>
        <v>1.509577806518815</v>
      </c>
      <c r="AL195" s="157">
        <f t="shared" si="632"/>
        <v>1.0039783690519168</v>
      </c>
      <c r="AM195" s="157">
        <f t="shared" si="633"/>
        <v>3.2527960019471305E-3</v>
      </c>
      <c r="AN195" s="148">
        <f>AF195/Q195</f>
        <v>1.0039783690519168</v>
      </c>
      <c r="AO195" s="152">
        <f t="shared" si="634"/>
        <v>3.2527960019471305E-3</v>
      </c>
      <c r="AP195" s="148" t="str">
        <f t="shared" si="635"/>
        <v>Out of range</v>
      </c>
      <c r="AQ195" s="148" t="e">
        <f t="shared" si="636"/>
        <v>#VALUE!</v>
      </c>
      <c r="AR195" s="148" t="e">
        <f t="shared" si="637"/>
        <v>#VALUE!</v>
      </c>
      <c r="AS195" s="156">
        <f t="shared" si="638"/>
        <v>2.1652320756717193E-5</v>
      </c>
      <c r="AT195" s="156">
        <f t="shared" si="639"/>
        <v>3.1439813246288451E-7</v>
      </c>
      <c r="AU195" s="148">
        <v>0.75</v>
      </c>
      <c r="AV195" s="148">
        <f t="shared" si="640"/>
        <v>0.375</v>
      </c>
      <c r="AW195" s="148" t="str">
        <f t="shared" si="641"/>
        <v>Out of range</v>
      </c>
      <c r="AX195" s="158">
        <f t="shared" si="642"/>
        <v>136.97246918959999</v>
      </c>
      <c r="AY195" s="158" t="e">
        <f t="shared" si="643"/>
        <v>#VALUE!</v>
      </c>
      <c r="AZ195" s="148" t="str">
        <f>Input!B195</f>
        <v>Hu1-13</v>
      </c>
      <c r="BA195" s="159">
        <f>Input!E195</f>
        <v>0</v>
      </c>
      <c r="BB195" s="148" t="e">
        <f t="shared" si="644"/>
        <v>#VALUE!</v>
      </c>
      <c r="BC195" s="154" t="e">
        <f t="shared" si="645"/>
        <v>#VALUE!</v>
      </c>
      <c r="BD195" s="148" t="e">
        <f t="shared" si="646"/>
        <v>#VALUE!</v>
      </c>
      <c r="BE195" s="160" t="e">
        <f t="shared" si="647"/>
        <v>#VALUE!</v>
      </c>
      <c r="BF195" s="161" t="e">
        <f t="shared" si="648"/>
        <v>#VALUE!</v>
      </c>
      <c r="BG195" s="162"/>
      <c r="BH195" s="162"/>
      <c r="BI195" s="162"/>
      <c r="BJ195" s="162"/>
      <c r="BK195" s="162"/>
      <c r="BL195" s="162"/>
      <c r="BM195" s="166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2"/>
      <c r="DC195" s="162"/>
      <c r="DD195" s="162"/>
      <c r="DE195" s="162"/>
    </row>
    <row r="196" spans="1:109" ht="15" customHeight="1" x14ac:dyDescent="0.2">
      <c r="A196" s="9">
        <f>Input!A196</f>
        <v>10796</v>
      </c>
      <c r="B196" s="9" t="str">
        <f>Input!B196</f>
        <v>ARTE CHOROS 6</v>
      </c>
      <c r="C196" s="9">
        <f>Input!O196</f>
        <v>0.77887183373056457</v>
      </c>
      <c r="D196" s="9">
        <f>C196*Input!P196/100</f>
        <v>7.3524756329699081E-3</v>
      </c>
      <c r="E196" s="11">
        <f>Input!M196</f>
        <v>0.90581882897070742</v>
      </c>
      <c r="F196" s="12">
        <f>E196*Input!N196/100</f>
        <v>3.1135753374743889E-4</v>
      </c>
      <c r="G196" s="13">
        <f t="shared" si="623"/>
        <v>124.89430013848114</v>
      </c>
      <c r="H196" s="12">
        <f>G196*Input!L196/100</f>
        <v>3.292388534216218E-2</v>
      </c>
      <c r="I196" s="9">
        <v>0.3</v>
      </c>
      <c r="J196" s="21">
        <f>(((C196*$G$4*0.000000001*Input!G196*(234/233))-(I196*0.000000000000001))/Input!F196)*1000000000000</f>
        <v>31.088819281497049</v>
      </c>
      <c r="K196" s="9">
        <f>J196*Input!P196/100</f>
        <v>0.29347548123570327</v>
      </c>
      <c r="L196" s="14">
        <f t="shared" si="624"/>
        <v>0.42993577247692072</v>
      </c>
      <c r="M196" s="22">
        <f>L196*Input!P196/100</f>
        <v>4.0585525807730928E-3</v>
      </c>
      <c r="N196" s="9">
        <v>5.0000000000000001E-3</v>
      </c>
      <c r="O196" s="21">
        <f>(((G196*$D$4*0.000000001*Input!G196*(238/236))-(N196*0.000000001))/Input!F196)*1000000</f>
        <v>0.50217671290982457</v>
      </c>
      <c r="P196" s="9">
        <f>O196*Input!N196/100</f>
        <v>1.7261343862179195E-4</v>
      </c>
      <c r="Q196" s="23">
        <f t="shared" si="625"/>
        <v>0.37467363363025413</v>
      </c>
      <c r="R196" s="24">
        <f>Q196*Input!N196/100</f>
        <v>1.2878674498284238E-4</v>
      </c>
      <c r="S196" s="65">
        <f>Input!S196*$G$6/0.000000000155125</f>
        <v>1.1495020237296896</v>
      </c>
      <c r="T196" s="9">
        <f>S196*Input!T196/100</f>
        <v>4.220861232756559E-3</v>
      </c>
      <c r="U196" s="9">
        <f>S196*1/((U195+U197)/2)</f>
        <v>1.1505881308366264</v>
      </c>
      <c r="V196" s="9">
        <f>U196*Input!T196/100</f>
        <v>4.2248493139322805E-3</v>
      </c>
      <c r="W196" s="3">
        <v>3.0000000000000001E-3</v>
      </c>
      <c r="X196" s="21">
        <f>((($L$4*0.000000001*Input!G196/Input!W196*(232/229))-(W196*0.000000001))/Input!F196)*1000000000</f>
        <v>217.88155715440317</v>
      </c>
      <c r="Y196" s="21">
        <f>X196*Input!X196/100</f>
        <v>0.40991161747450944</v>
      </c>
      <c r="Z196" s="21">
        <f t="shared" si="626"/>
        <v>5.3200442026242911E-2</v>
      </c>
      <c r="AA196" s="21">
        <f>Z196*Input!X196/100</f>
        <v>1.0008868821275264E-4</v>
      </c>
      <c r="AB196" s="14">
        <v>0.05</v>
      </c>
      <c r="AC196" s="14">
        <v>0.9</v>
      </c>
      <c r="AD196" s="21">
        <f>(((Input!G196*$L$4*0.000000001*Input!U196*(230/229))-((AB196*0.000000000000001)+(Input!G196*AC196*0.000000000000001)))/Input!F196)*1000000000000</f>
        <v>4.5691197017296901</v>
      </c>
      <c r="AE196" s="21">
        <f>AD196*Input!V196/100</f>
        <v>1.7875161813759966E-2</v>
      </c>
      <c r="AF196" s="191">
        <f t="shared" si="627"/>
        <v>0.2082994217758769</v>
      </c>
      <c r="AG196" s="21">
        <f>AF196*Input!V196/100</f>
        <v>8.149022378527111E-4</v>
      </c>
      <c r="AH196" s="9">
        <f t="shared" si="628"/>
        <v>3.9153701330738229</v>
      </c>
      <c r="AI196" s="3">
        <f t="shared" si="629"/>
        <v>1.6996736441409754E-2</v>
      </c>
      <c r="AJ196" s="22">
        <f t="shared" si="630"/>
        <v>150.58813083662636</v>
      </c>
      <c r="AK196" s="3">
        <f t="shared" si="631"/>
        <v>4.2248493139322809</v>
      </c>
      <c r="AL196" s="3">
        <f t="shared" si="632"/>
        <v>0.55594897286377176</v>
      </c>
      <c r="AM196" s="3">
        <f t="shared" si="633"/>
        <v>2.1833444448680107E-3</v>
      </c>
      <c r="AN196" s="9">
        <f>AL196*1/((AN195+AN197)/2)</f>
        <v>0.55420590027043415</v>
      </c>
      <c r="AO196" s="21">
        <f t="shared" si="634"/>
        <v>2.1764989823356102E-3</v>
      </c>
      <c r="AP196" s="58">
        <f t="shared" si="635"/>
        <v>70.521500000000003</v>
      </c>
      <c r="AQ196" s="58">
        <f t="shared" si="636"/>
        <v>0.55959999999999999</v>
      </c>
      <c r="AR196" s="58">
        <f t="shared" si="637"/>
        <v>0.79351687074154698</v>
      </c>
      <c r="AS196" s="67">
        <f t="shared" si="638"/>
        <v>0.14199142200313902</v>
      </c>
      <c r="AT196" s="67">
        <f t="shared" si="639"/>
        <v>2.7155765907113308E-4</v>
      </c>
      <c r="AU196" s="58">
        <v>0.75</v>
      </c>
      <c r="AV196" s="58">
        <f t="shared" si="640"/>
        <v>0.375</v>
      </c>
      <c r="AW196" s="58">
        <f t="shared" si="641"/>
        <v>60.203299999999999</v>
      </c>
      <c r="AX196" s="57">
        <f t="shared" si="642"/>
        <v>5.6793728461999997</v>
      </c>
      <c r="AY196" s="47">
        <f t="shared" si="643"/>
        <v>5.4481916843800908</v>
      </c>
      <c r="AZ196" s="9" t="str">
        <f>Input!B196</f>
        <v>ARTE CHOROS 6</v>
      </c>
      <c r="BA196" s="48">
        <f>Input!E196</f>
        <v>0</v>
      </c>
      <c r="BB196" s="58">
        <f t="shared" si="644"/>
        <v>178.52007975972867</v>
      </c>
      <c r="BC196" s="22">
        <f t="shared" si="645"/>
        <v>5.7132710579947066</v>
      </c>
      <c r="BD196" s="9">
        <f t="shared" si="646"/>
        <v>60145.299999999996</v>
      </c>
      <c r="BE196" s="49">
        <f t="shared" si="647"/>
        <v>2724.0958421900455</v>
      </c>
      <c r="BF196" s="89">
        <f t="shared" si="648"/>
        <v>9.0496562221341534</v>
      </c>
      <c r="BG196" s="85"/>
      <c r="BH196" s="85"/>
      <c r="BI196" s="85"/>
      <c r="BJ196" s="85"/>
      <c r="BK196" s="85"/>
      <c r="BL196" s="85"/>
      <c r="BM196" s="90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</row>
    <row r="197" spans="1:109" s="165" customFormat="1" ht="15" customHeight="1" x14ac:dyDescent="0.2">
      <c r="A197" s="148">
        <f>Input!A197</f>
        <v>10368</v>
      </c>
      <c r="B197" s="148" t="str">
        <f>Input!B197</f>
        <v>Hu1-13</v>
      </c>
      <c r="C197" s="148">
        <f>Input!O197</f>
        <v>2.2764208582343901</v>
      </c>
      <c r="D197" s="148">
        <f>C197*Input!P197/100</f>
        <v>2.787978192704145E-2</v>
      </c>
      <c r="E197" s="149">
        <f>Input!M197</f>
        <v>3.0140396054539864</v>
      </c>
      <c r="F197" s="150">
        <f>E197*Input!N197/100</f>
        <v>4.9088574797029609E-4</v>
      </c>
      <c r="G197" s="151">
        <f t="shared" si="623"/>
        <v>415.57578079999564</v>
      </c>
      <c r="H197" s="150">
        <f>G197*Input!L197/100</f>
        <v>3.8521833217857279E-2</v>
      </c>
      <c r="I197" s="148">
        <v>0</v>
      </c>
      <c r="J197" s="152">
        <f>(((C197*$G$4*0.000000001*Input!G197*(234/233))-(I197*0.000000000000001))/Input!F197)*1000000000000</f>
        <v>745.70729597596721</v>
      </c>
      <c r="K197" s="148">
        <f>J197*Input!P197/100</f>
        <v>9.1328265237117563</v>
      </c>
      <c r="L197" s="153">
        <f t="shared" si="624"/>
        <v>10.31258985534766</v>
      </c>
      <c r="M197" s="154">
        <f>L197*Input!P197/100</f>
        <v>0.12630035225257505</v>
      </c>
      <c r="N197" s="148">
        <v>0</v>
      </c>
      <c r="O197" s="152">
        <f>(((G197*$D$4*0.000000001*Input!G197*(238/236))-(N197*0.000000001))/Input!F197)*1000000</f>
        <v>13.71333611228498</v>
      </c>
      <c r="P197" s="148">
        <f>O197*Input!N197/100</f>
        <v>2.2334415388788934E-3</v>
      </c>
      <c r="Q197" s="155">
        <f t="shared" si="625"/>
        <v>10.231508826068218</v>
      </c>
      <c r="R197" s="156">
        <f>Q197*Input!N197/100</f>
        <v>1.6663689003491625E-3</v>
      </c>
      <c r="S197" s="154">
        <f>Input!S197*$G$6/0.000000000155125</f>
        <v>0.99865000395248205</v>
      </c>
      <c r="T197" s="148">
        <f>S197*Input!T197/100</f>
        <v>1.9251669804482661E-3</v>
      </c>
      <c r="U197" s="154">
        <f>S197</f>
        <v>0.99865000395248205</v>
      </c>
      <c r="V197" s="148">
        <f>U197*Input!T197/100</f>
        <v>1.9251669804482661E-3</v>
      </c>
      <c r="W197" s="157">
        <v>0</v>
      </c>
      <c r="X197" s="152">
        <f>((($L$4*0.000000001*Input!G197/Input!W197*(232/229))-(W197*0.000000001))/Input!F197)*1000000000</f>
        <v>0.93223041451319766</v>
      </c>
      <c r="Y197" s="152">
        <f>X197*Input!X197/100</f>
        <v>7.1914012354886417E-3</v>
      </c>
      <c r="Z197" s="152">
        <f t="shared" si="626"/>
        <v>2.2762399337574E-4</v>
      </c>
      <c r="AA197" s="152">
        <f>Z197*Input!X197/100</f>
        <v>1.7559344146092336E-6</v>
      </c>
      <c r="AB197" s="153">
        <v>0</v>
      </c>
      <c r="AC197" s="153">
        <v>0.9</v>
      </c>
      <c r="AD197" s="152">
        <f>(((Input!G197*$L$4*0.000000001*Input!U197*(230/229))-((AB197*0.000000000000001)+(Input!G197*AC197*0.000000000000001)))/Input!F197)*1000000000000</f>
        <v>224.95055722282692</v>
      </c>
      <c r="AE197" s="152">
        <f>AD197*Input!V197/100</f>
        <v>0.54304406483871115</v>
      </c>
      <c r="AF197" s="152">
        <f t="shared" si="627"/>
        <v>10.25516380757937</v>
      </c>
      <c r="AG197" s="152">
        <f>AF197*Input!V197/100</f>
        <v>2.4756577215935958E-2</v>
      </c>
      <c r="AH197" s="148">
        <f t="shared" si="628"/>
        <v>45053.088013666129</v>
      </c>
      <c r="AI197" s="157">
        <f t="shared" si="629"/>
        <v>364.1682928873384</v>
      </c>
      <c r="AJ197" s="154">
        <f t="shared" si="630"/>
        <v>-1.349996047517954</v>
      </c>
      <c r="AK197" s="157">
        <f t="shared" si="631"/>
        <v>1.9251669804482661</v>
      </c>
      <c r="AL197" s="157">
        <f t="shared" si="632"/>
        <v>1.0023119739144322</v>
      </c>
      <c r="AM197" s="157">
        <f t="shared" si="633"/>
        <v>2.4251413022609793E-3</v>
      </c>
      <c r="AN197" s="148">
        <f>AF197/Q197</f>
        <v>1.0023119739144322</v>
      </c>
      <c r="AO197" s="152">
        <f t="shared" si="634"/>
        <v>2.4251413022609793E-3</v>
      </c>
      <c r="AP197" s="148" t="str">
        <f t="shared" si="635"/>
        <v>Out of range</v>
      </c>
      <c r="AQ197" s="148" t="e">
        <f t="shared" si="636"/>
        <v>#VALUE!</v>
      </c>
      <c r="AR197" s="148" t="e">
        <f t="shared" si="637"/>
        <v>#VALUE!</v>
      </c>
      <c r="AS197" s="156">
        <f t="shared" si="638"/>
        <v>2.2247353469098431E-5</v>
      </c>
      <c r="AT197" s="156">
        <f t="shared" si="639"/>
        <v>1.7165852531733556E-7</v>
      </c>
      <c r="AU197" s="148">
        <v>0.75</v>
      </c>
      <c r="AV197" s="148">
        <f t="shared" si="640"/>
        <v>0.375</v>
      </c>
      <c r="AW197" s="148" t="str">
        <f t="shared" si="641"/>
        <v>Out of range</v>
      </c>
      <c r="AX197" s="158">
        <f t="shared" si="642"/>
        <v>257.62219796149998</v>
      </c>
      <c r="AY197" s="158" t="e">
        <f t="shared" si="643"/>
        <v>#VALUE!</v>
      </c>
      <c r="AZ197" s="148" t="str">
        <f>Input!B197</f>
        <v>Hu1-13</v>
      </c>
      <c r="BA197" s="159">
        <f>Input!E197</f>
        <v>0</v>
      </c>
      <c r="BB197" s="148" t="e">
        <f t="shared" si="644"/>
        <v>#VALUE!</v>
      </c>
      <c r="BC197" s="154" t="e">
        <f t="shared" si="645"/>
        <v>#VALUE!</v>
      </c>
      <c r="BD197" s="148" t="e">
        <f t="shared" si="646"/>
        <v>#VALUE!</v>
      </c>
      <c r="BE197" s="160" t="e">
        <f t="shared" si="647"/>
        <v>#VALUE!</v>
      </c>
      <c r="BF197" s="161" t="e">
        <f t="shared" si="648"/>
        <v>#VALUE!</v>
      </c>
      <c r="BG197" s="162"/>
      <c r="BH197" s="162"/>
      <c r="BI197" s="162"/>
      <c r="BJ197" s="162"/>
      <c r="BK197" s="162"/>
      <c r="BL197" s="162"/>
      <c r="BM197" s="166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2"/>
      <c r="DC197" s="162"/>
      <c r="DD197" s="162"/>
      <c r="DE197" s="162"/>
    </row>
    <row r="198" spans="1:109" ht="15" customHeight="1" x14ac:dyDescent="0.2">
      <c r="A198" s="9">
        <f>Input!A198</f>
        <v>10797</v>
      </c>
      <c r="B198" s="9" t="str">
        <f>Input!B198</f>
        <v>ARTE CHOROS 7</v>
      </c>
      <c r="C198" s="9">
        <f>Input!O198</f>
        <v>3.9338164967239702</v>
      </c>
      <c r="D198" s="9">
        <f>C198*Input!P198/100</f>
        <v>3.2776408485740871E-2</v>
      </c>
      <c r="E198" s="11">
        <f>Input!M198</f>
        <v>4.7663783557963741</v>
      </c>
      <c r="F198" s="12">
        <f>E198*Input!N198/100</f>
        <v>6.2299219296543579E-4</v>
      </c>
      <c r="G198" s="13">
        <f t="shared" si="623"/>
        <v>657.18824769720402</v>
      </c>
      <c r="H198" s="12">
        <f>G198*Input!L198/100</f>
        <v>3.0265843257585447E-2</v>
      </c>
      <c r="I198" s="9">
        <v>0.3</v>
      </c>
      <c r="J198" s="21">
        <f>(((C198*$G$4*0.000000001*Input!G198*(234/233))-(I198*0.000000000000001))/Input!F198)*1000000000000</f>
        <v>163.32866130710187</v>
      </c>
      <c r="K198" s="9">
        <f>J198*Input!P198/100</f>
        <v>1.360848154683618</v>
      </c>
      <c r="L198" s="14">
        <f t="shared" si="624"/>
        <v>2.2587166637262137</v>
      </c>
      <c r="M198" s="22">
        <f>L198*Input!P198/100</f>
        <v>1.8819540790856296E-2</v>
      </c>
      <c r="N198" s="9">
        <v>5.0000000000000001E-3</v>
      </c>
      <c r="O198" s="21">
        <f>(((G198*$D$4*0.000000001*Input!G198*(238/236))-(N198*0.000000001))/Input!F198)*1000000</f>
        <v>2.748623353520196</v>
      </c>
      <c r="P198" s="9">
        <f>O198*Input!N198/100</f>
        <v>3.5926037817857019E-4</v>
      </c>
      <c r="Q198" s="23">
        <f t="shared" si="625"/>
        <v>2.0507456297148394</v>
      </c>
      <c r="R198" s="24">
        <f>Q198*Input!N198/100</f>
        <v>2.6804387350337996E-4</v>
      </c>
      <c r="S198" s="65">
        <f>Input!S198*$G$6/0.000000000155125</f>
        <v>1.1288531786584615</v>
      </c>
      <c r="T198" s="9">
        <f>S198*Input!T198/100</f>
        <v>1.2977529225802389E-3</v>
      </c>
      <c r="U198" s="9">
        <f>S198*1/((U197+U199)/2)</f>
        <v>1.1293787099097579</v>
      </c>
      <c r="V198" s="9">
        <f>U198*Input!T198/100</f>
        <v>1.2983570841578213E-3</v>
      </c>
      <c r="W198" s="3">
        <v>3.0000000000000001E-3</v>
      </c>
      <c r="X198" s="21">
        <f>((($L$4*0.000000001*Input!G198/Input!W198*(232/229))-(W198*0.000000001))/Input!F198)*1000000000</f>
        <v>2519.2309928048398</v>
      </c>
      <c r="Y198" s="21">
        <f>X198*Input!X198/100</f>
        <v>4.9894470775980082</v>
      </c>
      <c r="Z198" s="21">
        <f t="shared" si="626"/>
        <v>0.61512412584995046</v>
      </c>
      <c r="AA198" s="21">
        <f>Z198*Input!X198/100</f>
        <v>1.2182802136238343E-3</v>
      </c>
      <c r="AB198" s="14">
        <v>0.05</v>
      </c>
      <c r="AC198" s="14">
        <v>0.9</v>
      </c>
      <c r="AD198" s="21">
        <f>(((Input!G198*$L$4*0.000000001*Input!U198*(230/229))-((AB198*0.000000000000001)+(Input!G198*AC198*0.000000000000001)))/Input!F198)*1000000000000</f>
        <v>30.981222503156701</v>
      </c>
      <c r="AE198" s="21">
        <f>AD198*Input!V198/100</f>
        <v>6.2777565664541124E-2</v>
      </c>
      <c r="AF198" s="191">
        <f t="shared" si="627"/>
        <v>1.4123881961057689</v>
      </c>
      <c r="AG198" s="21">
        <f>AF198*Input!V198/100</f>
        <v>2.8619365396513464E-3</v>
      </c>
      <c r="AH198" s="9">
        <f t="shared" si="628"/>
        <v>2.2961027486187366</v>
      </c>
      <c r="AI198" s="3">
        <f t="shared" si="629"/>
        <v>6.5059114917254595E-3</v>
      </c>
      <c r="AJ198" s="22">
        <f t="shared" si="630"/>
        <v>129.37870990975787</v>
      </c>
      <c r="AK198" s="3">
        <f t="shared" si="631"/>
        <v>1.2983570841578214</v>
      </c>
      <c r="AL198" s="3">
        <f t="shared" si="632"/>
        <v>0.68871934950906832</v>
      </c>
      <c r="AM198" s="3">
        <f t="shared" si="633"/>
        <v>1.3984593133161548E-3</v>
      </c>
      <c r="AN198" s="9">
        <f>AL198*1/((AN197+AN199)/2)</f>
        <v>0.68625280609583317</v>
      </c>
      <c r="AO198" s="21">
        <f t="shared" si="634"/>
        <v>1.3934509443623915E-3</v>
      </c>
      <c r="AP198" s="58">
        <f t="shared" si="635"/>
        <v>99.693299999999994</v>
      </c>
      <c r="AQ198" s="58">
        <f t="shared" si="636"/>
        <v>0.34179999999999999</v>
      </c>
      <c r="AR198" s="58">
        <f t="shared" si="637"/>
        <v>0.34285152562910448</v>
      </c>
      <c r="AS198" s="67">
        <f t="shared" si="638"/>
        <v>0.29995145031004394</v>
      </c>
      <c r="AT198" s="67">
        <f t="shared" si="639"/>
        <v>5.9535922401552201E-4</v>
      </c>
      <c r="AU198" s="58">
        <v>0.75</v>
      </c>
      <c r="AV198" s="58">
        <f t="shared" si="640"/>
        <v>0.375</v>
      </c>
      <c r="AW198" s="58">
        <f t="shared" si="641"/>
        <v>76.280699999999996</v>
      </c>
      <c r="AX198" s="57">
        <f t="shared" si="642"/>
        <v>13.259747989099999</v>
      </c>
      <c r="AY198" s="47">
        <f t="shared" si="643"/>
        <v>13.134271016235109</v>
      </c>
      <c r="AZ198" s="9" t="str">
        <f>Input!B198</f>
        <v>ARTE CHOROS 7</v>
      </c>
      <c r="BA198" s="48">
        <f>Input!E198</f>
        <v>0</v>
      </c>
      <c r="BB198" s="58">
        <f t="shared" si="644"/>
        <v>160.50674741407082</v>
      </c>
      <c r="BC198" s="22">
        <f t="shared" si="645"/>
        <v>6.1721164285481755</v>
      </c>
      <c r="BD198" s="9">
        <f t="shared" si="646"/>
        <v>76222.7</v>
      </c>
      <c r="BE198" s="49">
        <f t="shared" si="647"/>
        <v>6567.1355081175543</v>
      </c>
      <c r="BF198" s="89">
        <f t="shared" si="648"/>
        <v>17.218340964667483</v>
      </c>
      <c r="BG198" s="85"/>
      <c r="BH198" s="85"/>
      <c r="BI198" s="85"/>
      <c r="BJ198" s="85"/>
      <c r="BK198" s="85"/>
      <c r="BL198" s="85"/>
      <c r="BM198" s="90"/>
      <c r="BN198" s="85"/>
      <c r="BO198" s="85"/>
      <c r="BP198" s="85"/>
      <c r="BQ198" s="85"/>
      <c r="BR198" s="85"/>
      <c r="BS198" s="85"/>
      <c r="BT198" s="85"/>
      <c r="BU198" s="85"/>
      <c r="BV198" s="85"/>
      <c r="BW198" s="85"/>
      <c r="BX198" s="85"/>
      <c r="BY198" s="85"/>
      <c r="BZ198" s="85"/>
      <c r="CA198" s="85"/>
      <c r="CB198" s="85"/>
      <c r="CC198" s="85"/>
      <c r="CD198" s="85"/>
      <c r="CE198" s="85"/>
      <c r="CF198" s="85"/>
      <c r="CG198" s="85"/>
      <c r="CH198" s="85"/>
      <c r="CI198" s="85"/>
      <c r="CJ198" s="85"/>
      <c r="CK198" s="85"/>
      <c r="CL198" s="85"/>
      <c r="CM198" s="85"/>
      <c r="CN198" s="85"/>
      <c r="CO198" s="85"/>
      <c r="CP198" s="85"/>
      <c r="CQ198" s="85"/>
      <c r="CR198" s="85"/>
      <c r="CS198" s="85"/>
      <c r="CT198" s="85"/>
      <c r="CU198" s="85"/>
      <c r="CV198" s="85"/>
      <c r="CW198" s="85"/>
      <c r="CX198" s="85"/>
      <c r="CY198" s="85"/>
      <c r="CZ198" s="85"/>
      <c r="DA198" s="85"/>
      <c r="DB198" s="85"/>
      <c r="DC198" s="85"/>
      <c r="DD198" s="85"/>
      <c r="DE198" s="85"/>
    </row>
    <row r="199" spans="1:109" s="165" customFormat="1" ht="15" customHeight="1" x14ac:dyDescent="0.2">
      <c r="A199" s="148">
        <f>Input!A199</f>
        <v>10368</v>
      </c>
      <c r="B199" s="148" t="str">
        <f>Input!B199</f>
        <v>Hu1-13</v>
      </c>
      <c r="C199" s="148">
        <f>Input!O199</f>
        <v>2.2722659041373907</v>
      </c>
      <c r="D199" s="148">
        <f>C199*Input!P199/100</f>
        <v>3.4517076698124587E-2</v>
      </c>
      <c r="E199" s="149">
        <f>Input!M199</f>
        <v>3.013289233962436</v>
      </c>
      <c r="F199" s="150">
        <f>E199*Input!N199/100</f>
        <v>6.8408159755009991E-4</v>
      </c>
      <c r="G199" s="151">
        <f t="shared" si="623"/>
        <v>415.47231957874067</v>
      </c>
      <c r="H199" s="150">
        <f>G199*Input!L199/100</f>
        <v>3.2853822774756625E-2</v>
      </c>
      <c r="I199" s="148">
        <v>0</v>
      </c>
      <c r="J199" s="152">
        <f>(((C199*$G$4*0.000000001*Input!G199*(234/233))-(I199*0.000000000000001))/Input!F199)*1000000000000</f>
        <v>744.3462209474327</v>
      </c>
      <c r="K199" s="148">
        <f>J199*Input!P199/100</f>
        <v>11.307063821896893</v>
      </c>
      <c r="L199" s="153">
        <f t="shared" si="624"/>
        <v>10.29376717705636</v>
      </c>
      <c r="M199" s="154">
        <f>L199*Input!P199/100</f>
        <v>0.15636847365272449</v>
      </c>
      <c r="N199" s="148">
        <v>0</v>
      </c>
      <c r="O199" s="152">
        <f>(((G199*$D$4*0.000000001*Input!G199*(238/236))-(N199*0.000000001))/Input!F199)*1000000</f>
        <v>13.709922057455016</v>
      </c>
      <c r="P199" s="148">
        <f>O199*Input!N199/100</f>
        <v>3.1124477788739536E-3</v>
      </c>
      <c r="Q199" s="155">
        <f t="shared" si="625"/>
        <v>10.228961602559698</v>
      </c>
      <c r="R199" s="156">
        <f>Q199*Input!N199/100</f>
        <v>2.3221947350723186E-3</v>
      </c>
      <c r="S199" s="154">
        <f>Input!S199*$G$6/0.000000000155125</f>
        <v>1.0004193405522708</v>
      </c>
      <c r="T199" s="148">
        <f>S199*Input!T199/100</f>
        <v>2.1687202701336072E-3</v>
      </c>
      <c r="U199" s="154">
        <f>S199</f>
        <v>1.0004193405522708</v>
      </c>
      <c r="V199" s="148">
        <f>U199*Input!T199/100</f>
        <v>2.1687202701336072E-3</v>
      </c>
      <c r="W199" s="157">
        <v>0</v>
      </c>
      <c r="X199" s="152">
        <f>((($L$4*0.000000001*Input!G199/Input!W199*(232/229))-(W199*0.000000001))/Input!F199)*1000000000</f>
        <v>0.9136976570873192</v>
      </c>
      <c r="Y199" s="152">
        <f>X199*Input!X199/100</f>
        <v>2.6829414460249078E-2</v>
      </c>
      <c r="Z199" s="152">
        <f t="shared" si="626"/>
        <v>2.2309882428892656E-4</v>
      </c>
      <c r="AA199" s="152">
        <f>Z199*Input!X199/100</f>
        <v>6.5509753428971173E-6</v>
      </c>
      <c r="AB199" s="153">
        <v>0</v>
      </c>
      <c r="AC199" s="153">
        <v>0.9</v>
      </c>
      <c r="AD199" s="152">
        <f>(((Input!G199*$L$4*0.000000001*Input!U199*(230/229))-((AB199*0.000000000000001)+(Input!G199*AC199*0.000000000000001)))/Input!F199)*1000000000000</f>
        <v>225.46996370961475</v>
      </c>
      <c r="AE199" s="152">
        <f>AD199*Input!V199/100</f>
        <v>0.68753079591389732</v>
      </c>
      <c r="AF199" s="152">
        <f t="shared" si="627"/>
        <v>10.278842782508301</v>
      </c>
      <c r="AG199" s="152">
        <f>AF199*Input!V199/100</f>
        <v>3.1343513978799614E-2</v>
      </c>
      <c r="AH199" s="148">
        <f t="shared" si="628"/>
        <v>46073.047741374801</v>
      </c>
      <c r="AI199" s="157">
        <f t="shared" si="629"/>
        <v>1360.1438935151566</v>
      </c>
      <c r="AJ199" s="154">
        <f t="shared" si="630"/>
        <v>0.41934055227077494</v>
      </c>
      <c r="AK199" s="157">
        <f t="shared" si="631"/>
        <v>2.168720270133607</v>
      </c>
      <c r="AL199" s="157">
        <f t="shared" si="632"/>
        <v>1.0048764656557241</v>
      </c>
      <c r="AM199" s="157">
        <f t="shared" si="633"/>
        <v>3.0726734724191647E-3</v>
      </c>
      <c r="AN199" s="148">
        <f>AF199/Q199</f>
        <v>1.0048764656557241</v>
      </c>
      <c r="AO199" s="152">
        <f t="shared" si="634"/>
        <v>3.0726734724191647E-3</v>
      </c>
      <c r="AP199" s="148" t="str">
        <f t="shared" si="635"/>
        <v>Out of range</v>
      </c>
      <c r="AQ199" s="148" t="e">
        <f t="shared" si="636"/>
        <v>#VALUE!</v>
      </c>
      <c r="AR199" s="148" t="e">
        <f t="shared" si="637"/>
        <v>#VALUE!</v>
      </c>
      <c r="AS199" s="156">
        <f t="shared" si="638"/>
        <v>2.1810505597469273E-5</v>
      </c>
      <c r="AT199" s="156">
        <f t="shared" si="639"/>
        <v>6.4045319413030002E-7</v>
      </c>
      <c r="AU199" s="148">
        <v>0.75</v>
      </c>
      <c r="AV199" s="148">
        <f t="shared" si="640"/>
        <v>0.375</v>
      </c>
      <c r="AW199" s="148" t="str">
        <f t="shared" si="641"/>
        <v>Out of range</v>
      </c>
      <c r="AX199" s="158">
        <f t="shared" si="642"/>
        <v>184.19635782540001</v>
      </c>
      <c r="AY199" s="158" t="e">
        <f t="shared" si="643"/>
        <v>#VALUE!</v>
      </c>
      <c r="AZ199" s="148" t="str">
        <f>Input!B199</f>
        <v>Hu1-13</v>
      </c>
      <c r="BA199" s="159">
        <f>Input!E199</f>
        <v>0</v>
      </c>
      <c r="BB199" s="148" t="e">
        <f t="shared" si="644"/>
        <v>#VALUE!</v>
      </c>
      <c r="BC199" s="154" t="e">
        <f t="shared" si="645"/>
        <v>#VALUE!</v>
      </c>
      <c r="BD199" s="148" t="e">
        <f t="shared" si="646"/>
        <v>#VALUE!</v>
      </c>
      <c r="BE199" s="160" t="e">
        <f t="shared" si="647"/>
        <v>#VALUE!</v>
      </c>
      <c r="BF199" s="161" t="e">
        <f t="shared" si="648"/>
        <v>#VALUE!</v>
      </c>
      <c r="BG199" s="162"/>
      <c r="BH199" s="162"/>
      <c r="BI199" s="162"/>
      <c r="BJ199" s="162"/>
      <c r="BK199" s="162"/>
      <c r="BL199" s="162"/>
      <c r="BM199" s="166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2"/>
      <c r="DC199" s="162"/>
      <c r="DD199" s="162"/>
      <c r="DE199" s="162"/>
    </row>
    <row r="200" spans="1:109" s="76" customFormat="1" ht="15" customHeight="1" x14ac:dyDescent="0.2">
      <c r="A200" s="58"/>
      <c r="B200" s="58"/>
      <c r="C200" s="58"/>
      <c r="D200" s="58"/>
      <c r="E200" s="60"/>
      <c r="F200" s="61"/>
      <c r="G200" s="59"/>
      <c r="H200" s="61"/>
      <c r="I200" s="58"/>
      <c r="J200" s="63"/>
      <c r="K200" s="58"/>
      <c r="L200" s="64"/>
      <c r="M200" s="65"/>
      <c r="N200" s="58"/>
      <c r="O200" s="63"/>
      <c r="P200" s="58"/>
      <c r="Q200" s="66"/>
      <c r="R200" s="67"/>
      <c r="S200" s="65"/>
      <c r="T200" s="58"/>
      <c r="U200" s="58"/>
      <c r="V200" s="58"/>
      <c r="W200" s="68"/>
      <c r="X200" s="63"/>
      <c r="Y200" s="63"/>
      <c r="Z200" s="63"/>
      <c r="AA200" s="63"/>
      <c r="AB200" s="64"/>
      <c r="AC200" s="64"/>
      <c r="AD200" s="63"/>
      <c r="AE200" s="63"/>
      <c r="AF200" s="63"/>
      <c r="AG200" s="63"/>
      <c r="AH200" s="58"/>
      <c r="AI200" s="68"/>
      <c r="AJ200" s="65"/>
      <c r="AK200" s="68"/>
      <c r="AL200" s="68"/>
      <c r="AM200" s="68"/>
      <c r="AN200" s="58"/>
      <c r="AO200" s="63"/>
      <c r="AP200" s="58"/>
      <c r="AQ200" s="58"/>
      <c r="AR200" s="58"/>
      <c r="AS200" s="67"/>
      <c r="AT200" s="67"/>
      <c r="AU200" s="58"/>
      <c r="AV200" s="58"/>
      <c r="AW200" s="58"/>
      <c r="AX200" s="57"/>
      <c r="AY200" s="57"/>
      <c r="AZ200" s="58"/>
      <c r="BA200" s="69"/>
      <c r="BB200" s="58"/>
      <c r="BC200" s="65"/>
      <c r="BD200" s="58"/>
      <c r="BE200" s="62"/>
      <c r="BF200" s="74"/>
      <c r="BG200" s="75"/>
      <c r="BH200" s="75"/>
      <c r="BI200" s="75"/>
      <c r="BJ200" s="75"/>
      <c r="BK200" s="75"/>
      <c r="BL200" s="75"/>
      <c r="BM200" s="103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</row>
    <row r="201" spans="1:109" s="165" customFormat="1" ht="15" customHeight="1" x14ac:dyDescent="0.2">
      <c r="A201" s="148">
        <f>Input!A201</f>
        <v>10368</v>
      </c>
      <c r="B201" s="148" t="str">
        <f>Input!B201</f>
        <v>Hu1-13</v>
      </c>
      <c r="C201" s="148">
        <f>Input!O201</f>
        <v>2.3968215289343004</v>
      </c>
      <c r="D201" s="148">
        <f>C201*Input!P201/100</f>
        <v>9.231548324923157E-2</v>
      </c>
      <c r="E201" s="149">
        <f>Input!M201</f>
        <v>3.0141617087410713</v>
      </c>
      <c r="F201" s="150">
        <f>E201*Input!N201/100</f>
        <v>7.5410513676274537E-4</v>
      </c>
      <c r="G201" s="151">
        <f t="shared" ref="G201:G207" si="649">E201*137.88</f>
        <v>415.59261640121889</v>
      </c>
      <c r="H201" s="150">
        <f>G201*Input!L201/100</f>
        <v>5.9505273180869997E-2</v>
      </c>
      <c r="I201" s="148">
        <v>0</v>
      </c>
      <c r="J201" s="152">
        <f>(((C201*$G$4*0.000000001*Input!G201*(234/233))-(I201*0.000000000000001))/Input!F201)*1000000000000</f>
        <v>785.14800758979402</v>
      </c>
      <c r="K201" s="148">
        <f>J201*Input!P201/100</f>
        <v>30.240598587684818</v>
      </c>
      <c r="L201" s="153">
        <f t="shared" ref="L201:L207" si="650">(J201/234)*602200000000*0.0000028263/(365.2425*24*60)</f>
        <v>10.858026227864459</v>
      </c>
      <c r="M201" s="154">
        <f>L201*Input!P201/100</f>
        <v>0.4182054968455744</v>
      </c>
      <c r="N201" s="148">
        <v>0</v>
      </c>
      <c r="O201" s="152">
        <f>(((G201*$D$4*0.000000001*Input!G201*(238/236))-(N201*0.000000001))/Input!F201)*1000000</f>
        <v>13.713891660199208</v>
      </c>
      <c r="P201" s="148">
        <f>O201*Input!N201/100</f>
        <v>3.4310422416863073E-3</v>
      </c>
      <c r="Q201" s="155">
        <f t="shared" ref="Q201:Q207" si="651">(O201/238.05)*602200000000000000*0.00000000015512/(365.2425*24*60)</f>
        <v>10.231923319911379</v>
      </c>
      <c r="R201" s="156">
        <f>Q201*Input!N201/100</f>
        <v>2.5598978024740492E-3</v>
      </c>
      <c r="S201" s="154">
        <f>Input!S201*$G$6/0.000000000155125</f>
        <v>1.0025332278136556</v>
      </c>
      <c r="T201" s="148">
        <f>S201*Input!T201/100</f>
        <v>3.6594922041431012E-3</v>
      </c>
      <c r="U201" s="154">
        <f>S201</f>
        <v>1.0025332278136556</v>
      </c>
      <c r="V201" s="148">
        <f>U201*Input!T201/100</f>
        <v>3.6594922041431012E-3</v>
      </c>
      <c r="W201" s="157">
        <v>0</v>
      </c>
      <c r="X201" s="152">
        <f>((($L$4*0.000000001*Input!G201/Input!W201*(232/229))-(W201*0.000000001))/Input!F201)*1000000000</f>
        <v>0.92455683950009271</v>
      </c>
      <c r="Y201" s="152">
        <f>X201*Input!X201/100</f>
        <v>1.1494624738283655E-2</v>
      </c>
      <c r="Z201" s="152">
        <f t="shared" ref="Z201:Z207" si="652">(X201/232)*6.022E+23*0.000000001*0.000000000049475/(365.2425*24*60)</f>
        <v>2.2575032592104383E-4</v>
      </c>
      <c r="AA201" s="152">
        <f>Z201*Input!X201/100</f>
        <v>2.8066584661368111E-6</v>
      </c>
      <c r="AB201" s="153">
        <v>0</v>
      </c>
      <c r="AC201" s="153">
        <v>0.9</v>
      </c>
      <c r="AD201" s="152">
        <f>(((Input!G201*$L$4*0.000000001*Input!U201*(230/229))-((AB201*0.000000000000001)+(Input!G201*AC201*0.000000000000001)))/Input!F201)*1000000000000</f>
        <v>224.23776595332598</v>
      </c>
      <c r="AE201" s="152">
        <f>AD201*Input!V201/100</f>
        <v>0.81962071726315511</v>
      </c>
      <c r="AF201" s="152">
        <f t="shared" ref="AF201:AF207" si="653">(AD201/230)*602200000000*$D$6/(365.2425*24*60)</f>
        <v>10.222668705901965</v>
      </c>
      <c r="AG201" s="152">
        <f>AF201*Input!V201/100</f>
        <v>3.7365298487762169E-2</v>
      </c>
      <c r="AH201" s="148">
        <f t="shared" ref="AH201:AH207" si="654">AF201/Z201</f>
        <v>45283.073963212541</v>
      </c>
      <c r="AI201" s="157">
        <f t="shared" ref="AI201:AI207" si="655">AH201*SQRT((AG201/AF201)^2+(AA201/Z201)^2)</f>
        <v>586.81176281100818</v>
      </c>
      <c r="AJ201" s="154">
        <f t="shared" ref="AJ201:AJ207" si="656">(U201-1)*1000</f>
        <v>2.5332278136556141</v>
      </c>
      <c r="AK201" s="157">
        <f t="shared" ref="AK201:AK207" si="657">V201*1000</f>
        <v>3.6594922041431013</v>
      </c>
      <c r="AL201" s="157">
        <f t="shared" ref="AL201:AL207" si="658">AF201/Q201</f>
        <v>0.99909551569924249</v>
      </c>
      <c r="AM201" s="157">
        <f t="shared" ref="AM201:AM207" si="659">AL201*SQRT((R201/Q201)^2+(AG201/AF201)^2)</f>
        <v>3.6603799518131683E-3</v>
      </c>
      <c r="AN201" s="148">
        <f>AF201/Q201</f>
        <v>0.99909551569924249</v>
      </c>
      <c r="AO201" s="152">
        <f t="shared" ref="AO201:AO207" si="660">AN201*SQRT((R201/Q201)^2+(AG201/AF201)^2)</f>
        <v>3.6603799518131683E-3</v>
      </c>
      <c r="AP201" s="148">
        <f t="shared" ref="AP201:AP207" si="661">ThU_Alter_Kombi(AN201,U201)</f>
        <v>590.52239999999995</v>
      </c>
      <c r="AQ201" s="148" t="e">
        <f t="shared" ref="AQ201:AQ207" si="662">Montealter(AN201,AO201,U201,V201)</f>
        <v>#VALUE!</v>
      </c>
      <c r="AR201" s="148" t="e">
        <f t="shared" ref="AR201:AR207" si="663">(AQ201/AP201)*100</f>
        <v>#VALUE!</v>
      </c>
      <c r="AS201" s="156">
        <f t="shared" ref="AS201:AS207" si="664">Z201/Q201</f>
        <v>2.2063332460841692E-5</v>
      </c>
      <c r="AT201" s="156">
        <f t="shared" ref="AT201:AT207" si="665">AS201*SQRT((Y201/X201)^2+(P201/O201)^2)</f>
        <v>2.7435962996316339E-7</v>
      </c>
      <c r="AU201" s="148">
        <v>0.75</v>
      </c>
      <c r="AV201" s="148">
        <f t="shared" ref="AV201:AV207" si="666">AU201/2</f>
        <v>0.375</v>
      </c>
      <c r="AW201" s="148">
        <f t="shared" ref="AW201:AW207" si="667">marincorr_age(AN201,U201,AS201,AU201)</f>
        <v>590.52059999999994</v>
      </c>
      <c r="AX201" s="158">
        <f t="shared" ref="AX201:AX207" si="668">marincorr_age_error(AN201, AO201, U201, V201, AS201, AT201, AU201, AV201)</f>
        <v>275.25455983429998</v>
      </c>
      <c r="AY201" s="158">
        <f t="shared" ref="AY201:AY207" si="669">SQRT(((AU201*EXP(-0.0000091577*AW201*1000))/(0.0000091577*(EXP(-0.0000091577*AW201*1000)+(AJ201/1000)*EXP(-(0.0000091577-0.0000028263)*AW201*1000)-AS201*AU201*EXP(-0.0000091577*AW201*1000))))^2*AT201^2+((AS201*EXP(-0.0000091577*AW201*1000))/(0.0000091577*(EXP(-0.0000091577*AW201*1000)+(AJ201/1000)*EXP(-(0.0000091577-0.0000028263)*AW201*1000)-AS201*AU201*EXP(-0.0000091577*AW201*1000))))^2*AV201^2+((0.0000091577/(0.0000091577-0.0000028263))*(EXP(-(0.0000091577-0.0000028263)*AW201*1000)-1)/(0.0000091577*(EXP(-0.0000091577*AW201*1000)+(AJ201/1000)*EXP(-(0.0000091577-0.0000028263)*AW201*1000)-AS201*AU201*EXP(-0.0000091577*AW201*1000))))^2*T201^2+(1/(0.0000091577*(EXP(-0.0000091577*AW201*1000)+(AJ201/1000)*EXP(-(0.0000091577-0.0000028263)*AW201*1000)-AS201*AU201*EXP(-0.0000091577*AW201*1000))))^2*AO201^2)/1000</f>
        <v>152.25304096402226</v>
      </c>
      <c r="AZ201" s="148" t="str">
        <f>Input!B201</f>
        <v>Hu1-13</v>
      </c>
      <c r="BA201" s="159">
        <f>Input!E201</f>
        <v>0</v>
      </c>
      <c r="BB201" s="148">
        <f t="shared" ref="BB201:BB207" si="670">((U201-1)*EXP(0.0000028263*AW201*1000))*1000</f>
        <v>13.443324686787861</v>
      </c>
      <c r="BC201" s="154">
        <f t="shared" ref="BC201:BC207" si="671">SQRT((EXP(0.0000028263*AW201*1000)*V201)^2+((U201-1)*0.0000028263*EXP(0.0000028263*AW201*1000)*AY201*1000)^2)*1000</f>
        <v>20.263457897541912</v>
      </c>
      <c r="BD201" s="148">
        <f t="shared" ref="BD201:BD207" si="672">AW201*1000-58</f>
        <v>590462.6</v>
      </c>
      <c r="BE201" s="160">
        <f t="shared" ref="BE201:BE207" si="673">AY201/2*1000</f>
        <v>76126.520482011125</v>
      </c>
      <c r="BF201" s="161">
        <f t="shared" ref="BF201:BF207" si="674">AY201/AW201*100</f>
        <v>25.782850075682756</v>
      </c>
      <c r="BG201" s="162"/>
      <c r="BH201" s="162"/>
      <c r="BI201" s="162"/>
      <c r="BJ201" s="162"/>
      <c r="BK201" s="162"/>
      <c r="BL201" s="162"/>
      <c r="BM201" s="166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2"/>
      <c r="DC201" s="162"/>
      <c r="DD201" s="162"/>
      <c r="DE201" s="162"/>
    </row>
    <row r="202" spans="1:109" ht="15" customHeight="1" x14ac:dyDescent="0.2">
      <c r="A202" s="9">
        <f>Input!A202</f>
        <v>10808</v>
      </c>
      <c r="B202" s="9" t="str">
        <f>Input!B202</f>
        <v>EH - S -1</v>
      </c>
      <c r="C202" s="9">
        <f>Input!O202</f>
        <v>0.93170976049088217</v>
      </c>
      <c r="D202" s="9">
        <f>C202*Input!P202/100</f>
        <v>7.1687324943582988E-3</v>
      </c>
      <c r="E202" s="11">
        <f>Input!M202</f>
        <v>0.66257048873188851</v>
      </c>
      <c r="F202" s="12">
        <f>E202*Input!N202/100</f>
        <v>5.7335937644656095E-4</v>
      </c>
      <c r="G202" s="13">
        <f t="shared" si="649"/>
        <v>91.355218986352781</v>
      </c>
      <c r="H202" s="12">
        <f>G202*Input!L202/100</f>
        <v>9.5763978367612898E-2</v>
      </c>
      <c r="I202" s="9">
        <v>0.3</v>
      </c>
      <c r="J202" s="21">
        <f>(((C202*$G$4*0.000000001*Input!G202*(234/233))-(I202*0.000000000000001))/Input!F202)*1000000000000</f>
        <v>42.75622803775935</v>
      </c>
      <c r="K202" s="9">
        <f>J202*Input!P202/100</f>
        <v>0.32897365066669637</v>
      </c>
      <c r="L202" s="14">
        <f t="shared" si="650"/>
        <v>0.5912875546403914</v>
      </c>
      <c r="M202" s="22">
        <f>L202*Input!P202/100</f>
        <v>4.5494664607001432E-3</v>
      </c>
      <c r="N202" s="9">
        <v>5.0000000000000001E-3</v>
      </c>
      <c r="O202" s="21">
        <f>(((G202*$D$4*0.000000001*Input!G202*(238/236))-(N202*0.000000001))/Input!F202)*1000000</f>
        <v>0.42228449205077412</v>
      </c>
      <c r="P202" s="9">
        <f>O202*Input!N202/100</f>
        <v>3.6542643713076634E-4</v>
      </c>
      <c r="Q202" s="23">
        <f t="shared" si="651"/>
        <v>0.31506611317275662</v>
      </c>
      <c r="R202" s="24">
        <f>Q202*Input!N202/100</f>
        <v>2.7264436503037859E-4</v>
      </c>
      <c r="S202" s="65">
        <f>Input!S202*$G$6/0.000000000155125</f>
        <v>1.8671400567178007</v>
      </c>
      <c r="T202" s="9">
        <f>S202*Input!T202/100</f>
        <v>4.4760647372226329E-3</v>
      </c>
      <c r="U202" s="9">
        <f>S202*1/((U201+U203)/2)</f>
        <v>1.865153059483925</v>
      </c>
      <c r="V202" s="9">
        <f>U202*Input!T202/100</f>
        <v>4.4713013408081478E-3</v>
      </c>
      <c r="W202" s="3">
        <v>3.0000000000000001E-3</v>
      </c>
      <c r="X202" s="21">
        <f>((($L$4*0.000000001*Input!G202/Input!W202*(232/229))-(W202*0.000000001))/Input!F202)*1000000000</f>
        <v>0.69994286291167362</v>
      </c>
      <c r="Y202" s="21">
        <f>X202*Input!X202/100</f>
        <v>1.8287608413995835E-3</v>
      </c>
      <c r="Z202" s="21">
        <f t="shared" si="652"/>
        <v>1.7090601970329482E-4</v>
      </c>
      <c r="AA202" s="21">
        <f>Z202*Input!X202/100</f>
        <v>4.465310712544428E-7</v>
      </c>
      <c r="AB202" s="14">
        <v>0.05</v>
      </c>
      <c r="AC202" s="14">
        <v>0.9</v>
      </c>
      <c r="AD202" s="21">
        <f>(((Input!G202*$L$4*0.000000001*Input!U202*(230/229))-((AB202*0.000000000000001)+(Input!G202*AC202*0.000000000000001)))/Input!F202)*1000000000000</f>
        <v>0.89149122838664696</v>
      </c>
      <c r="AE202" s="21">
        <f>AD202*Input!V202/100</f>
        <v>7.2601091431362006E-3</v>
      </c>
      <c r="AF202" s="191">
        <f t="shared" si="653"/>
        <v>4.0641768986902908E-2</v>
      </c>
      <c r="AG202" s="21">
        <f>AF202*Input!V202/100</f>
        <v>3.3097765768153086E-4</v>
      </c>
      <c r="AH202" s="9">
        <f t="shared" si="654"/>
        <v>237.80185775468851</v>
      </c>
      <c r="AI202" s="3">
        <f t="shared" si="655"/>
        <v>2.03383182005348</v>
      </c>
      <c r="AJ202" s="22">
        <f t="shared" si="656"/>
        <v>865.15305948392495</v>
      </c>
      <c r="AK202" s="3">
        <f t="shared" si="657"/>
        <v>4.4713013408081475</v>
      </c>
      <c r="AL202" s="3">
        <f t="shared" si="658"/>
        <v>0.12899441510111964</v>
      </c>
      <c r="AM202" s="3">
        <f t="shared" si="659"/>
        <v>1.0564162730665029E-3</v>
      </c>
      <c r="AN202" s="9">
        <f>AL202*1/((AN201+AN203)/2)</f>
        <v>0.12911731305222784</v>
      </c>
      <c r="AO202" s="21">
        <f t="shared" si="660"/>
        <v>1.0574227615673846E-3</v>
      </c>
      <c r="AP202" s="58">
        <f t="shared" si="661"/>
        <v>7.7926000000000002</v>
      </c>
      <c r="AQ202" s="58">
        <f t="shared" si="662"/>
        <v>6.9099999999999995E-2</v>
      </c>
      <c r="AR202" s="58">
        <f t="shared" si="663"/>
        <v>0.88673870081872541</v>
      </c>
      <c r="AS202" s="67">
        <f t="shared" si="664"/>
        <v>5.4244494268916783E-4</v>
      </c>
      <c r="AT202" s="67">
        <f t="shared" si="665"/>
        <v>1.4929748927642756E-6</v>
      </c>
      <c r="AU202" s="58">
        <v>0.75</v>
      </c>
      <c r="AV202" s="58">
        <f t="shared" si="666"/>
        <v>0.375</v>
      </c>
      <c r="AW202" s="58">
        <f t="shared" si="667"/>
        <v>7.7690999999999999</v>
      </c>
      <c r="AX202" s="57">
        <f t="shared" si="668"/>
        <v>7.2837910899999997E-2</v>
      </c>
      <c r="AY202" s="47">
        <f t="shared" si="669"/>
        <v>6.9598809824449021E-2</v>
      </c>
      <c r="AZ202" s="9" t="str">
        <f>Input!B202</f>
        <v>EH - S -1</v>
      </c>
      <c r="BA202" s="48">
        <f>Input!E202</f>
        <v>0</v>
      </c>
      <c r="BB202" s="58">
        <f t="shared" si="670"/>
        <v>884.36002337520881</v>
      </c>
      <c r="BC202" s="22">
        <f t="shared" si="671"/>
        <v>4.5738764931314835</v>
      </c>
      <c r="BD202" s="9">
        <f t="shared" si="672"/>
        <v>7711.0999999999995</v>
      </c>
      <c r="BE202" s="49">
        <f t="shared" si="673"/>
        <v>34.79940491222451</v>
      </c>
      <c r="BF202" s="89">
        <f t="shared" si="674"/>
        <v>0.89584134358482981</v>
      </c>
      <c r="BG202" s="85"/>
      <c r="BH202" s="85"/>
      <c r="BI202" s="85"/>
      <c r="BJ202" s="85"/>
      <c r="BK202" s="85"/>
      <c r="BL202" s="85"/>
      <c r="BM202" s="90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</row>
    <row r="203" spans="1:109" s="165" customFormat="1" ht="15" customHeight="1" x14ac:dyDescent="0.2">
      <c r="A203" s="148">
        <f>Input!A203</f>
        <v>10368</v>
      </c>
      <c r="B203" s="148" t="str">
        <f>Input!B203</f>
        <v>Hu1-13</v>
      </c>
      <c r="C203" s="148">
        <f>Input!O203</f>
        <v>2.2278549156121481</v>
      </c>
      <c r="D203" s="148">
        <f>C203*Input!P203/100</f>
        <v>5.9864299611917055E-2</v>
      </c>
      <c r="E203" s="149">
        <f>Input!M203</f>
        <v>3.0128906645001674</v>
      </c>
      <c r="F203" s="150">
        <f>E203*Input!N203/100</f>
        <v>1.0389959630329657E-3</v>
      </c>
      <c r="G203" s="151">
        <f t="shared" si="649"/>
        <v>415.41736482128306</v>
      </c>
      <c r="H203" s="150">
        <f>G203*Input!L203/100</f>
        <v>4.7670308163261794E-2</v>
      </c>
      <c r="I203" s="148">
        <v>0</v>
      </c>
      <c r="J203" s="152">
        <f>(((C203*$G$4*0.000000001*Input!G203*(234/233))-(I203*0.000000000000001))/Input!F203)*1000000000000</f>
        <v>729.7981210014218</v>
      </c>
      <c r="K203" s="148">
        <f>J203*Input!P203/100</f>
        <v>19.610277610846492</v>
      </c>
      <c r="L203" s="153">
        <f t="shared" si="650"/>
        <v>10.092577529687468</v>
      </c>
      <c r="M203" s="154">
        <f>L203*Input!P203/100</f>
        <v>0.27119588482165596</v>
      </c>
      <c r="N203" s="148">
        <v>0</v>
      </c>
      <c r="O203" s="152">
        <f>(((G203*$D$4*0.000000001*Input!G203*(238/236))-(N203*0.000000001))/Input!F203)*1000000</f>
        <v>13.708108638351201</v>
      </c>
      <c r="P203" s="148">
        <f>O203*Input!N203/100</f>
        <v>4.7272440729033399E-3</v>
      </c>
      <c r="Q203" s="155">
        <f t="shared" si="651"/>
        <v>10.227608612053658</v>
      </c>
      <c r="R203" s="156">
        <f>Q203*Input!N203/100</f>
        <v>3.5269929256353718E-3</v>
      </c>
      <c r="S203" s="154">
        <f>Input!S203*$G$6/0.000000000155125</f>
        <v>0.99959742545769092</v>
      </c>
      <c r="T203" s="148">
        <f>S203*Input!T203/100</f>
        <v>3.7124961421403204E-3</v>
      </c>
      <c r="U203" s="154">
        <f>S203</f>
        <v>0.99959742545769092</v>
      </c>
      <c r="V203" s="148">
        <f>U203*Input!T203/100</f>
        <v>3.7124961421403204E-3</v>
      </c>
      <c r="W203" s="157">
        <v>0</v>
      </c>
      <c r="X203" s="152">
        <f>((($L$4*0.000000001*Input!G203/Input!W203*(232/229))-(W203*0.000000001))/Input!F203)*1000000000</f>
        <v>0.9335884491501224</v>
      </c>
      <c r="Y203" s="152">
        <f>X203*Input!X203/100</f>
        <v>1.2557209998283496E-2</v>
      </c>
      <c r="Z203" s="152">
        <f t="shared" si="652"/>
        <v>2.2795558657671999E-4</v>
      </c>
      <c r="AA203" s="152">
        <f>Z203*Input!X203/100</f>
        <v>3.0661113829456515E-6</v>
      </c>
      <c r="AB203" s="153">
        <v>0</v>
      </c>
      <c r="AC203" s="153">
        <v>0.9</v>
      </c>
      <c r="AD203" s="152">
        <f>(((Input!G203*$L$4*0.000000001*Input!U203*(230/229))-((AB203*0.000000000000001)+(Input!G203*AC203*0.000000000000001)))/Input!F203)*1000000000000</f>
        <v>224.12196254259763</v>
      </c>
      <c r="AE203" s="152">
        <f>AD203*Input!V203/100</f>
        <v>0.72213481898370502</v>
      </c>
      <c r="AF203" s="152">
        <f t="shared" si="653"/>
        <v>10.217389399368312</v>
      </c>
      <c r="AG203" s="152">
        <f>AF203*Input!V203/100</f>
        <v>3.2921060304371121E-2</v>
      </c>
      <c r="AH203" s="148">
        <f t="shared" si="654"/>
        <v>44821.842503647436</v>
      </c>
      <c r="AI203" s="157">
        <f t="shared" si="655"/>
        <v>619.931639198178</v>
      </c>
      <c r="AJ203" s="154">
        <f t="shared" si="656"/>
        <v>-0.40257454230907541</v>
      </c>
      <c r="AK203" s="157">
        <f t="shared" si="657"/>
        <v>3.7124961421403202</v>
      </c>
      <c r="AL203" s="157">
        <f t="shared" si="658"/>
        <v>0.9990008209080955</v>
      </c>
      <c r="AM203" s="157">
        <f t="shared" si="659"/>
        <v>3.2372257511724518E-3</v>
      </c>
      <c r="AN203" s="148">
        <f>AF203/Q203</f>
        <v>0.9990008209080955</v>
      </c>
      <c r="AO203" s="152">
        <f t="shared" si="660"/>
        <v>3.2372257511724518E-3</v>
      </c>
      <c r="AP203" s="148">
        <f t="shared" si="661"/>
        <v>849.15179999999998</v>
      </c>
      <c r="AQ203" s="148" t="e">
        <f t="shared" si="662"/>
        <v>#VALUE!</v>
      </c>
      <c r="AR203" s="148" t="e">
        <f t="shared" si="663"/>
        <v>#VALUE!</v>
      </c>
      <c r="AS203" s="156">
        <f t="shared" si="664"/>
        <v>2.2288258695005688E-5</v>
      </c>
      <c r="AT203" s="156">
        <f t="shared" si="665"/>
        <v>2.9988622582454765E-7</v>
      </c>
      <c r="AU203" s="148">
        <v>0.75</v>
      </c>
      <c r="AV203" s="148">
        <f t="shared" si="666"/>
        <v>0.375</v>
      </c>
      <c r="AW203" s="148">
        <f t="shared" si="667"/>
        <v>849.15</v>
      </c>
      <c r="AX203" s="158">
        <f t="shared" si="668"/>
        <v>306.68504746740001</v>
      </c>
      <c r="AY203" s="158">
        <f t="shared" si="669"/>
        <v>1633.5655034973233</v>
      </c>
      <c r="AZ203" s="148" t="str">
        <f>Input!B203</f>
        <v>Hu1-13</v>
      </c>
      <c r="BA203" s="159">
        <f>Input!E203</f>
        <v>0</v>
      </c>
      <c r="BB203" s="148">
        <f t="shared" si="670"/>
        <v>-4.4374400462800612</v>
      </c>
      <c r="BC203" s="154">
        <f t="shared" si="671"/>
        <v>45.76361746812902</v>
      </c>
      <c r="BD203" s="148">
        <f t="shared" si="672"/>
        <v>849092</v>
      </c>
      <c r="BE203" s="160">
        <f t="shared" si="673"/>
        <v>816782.75174866163</v>
      </c>
      <c r="BF203" s="161">
        <f t="shared" si="674"/>
        <v>192.37655343547351</v>
      </c>
      <c r="BG203" s="162"/>
      <c r="BH203" s="162"/>
      <c r="BI203" s="162"/>
      <c r="BJ203" s="162"/>
      <c r="BK203" s="162"/>
      <c r="BL203" s="162"/>
      <c r="BM203" s="166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2"/>
      <c r="DC203" s="162"/>
      <c r="DD203" s="162"/>
      <c r="DE203" s="162"/>
    </row>
    <row r="204" spans="1:109" ht="15" customHeight="1" x14ac:dyDescent="0.2">
      <c r="A204" s="9">
        <f>Input!A204</f>
        <v>10809</v>
      </c>
      <c r="B204" s="9" t="str">
        <f>Input!B204</f>
        <v>EH - S -2</v>
      </c>
      <c r="C204" s="9">
        <f>Input!O204</f>
        <v>0.95221383623272027</v>
      </c>
      <c r="D204" s="9">
        <f>C204*Input!P204/100</f>
        <v>6.4321995437157655E-3</v>
      </c>
      <c r="E204" s="11">
        <f>Input!M204</f>
        <v>0.72556988032820968</v>
      </c>
      <c r="F204" s="12">
        <f>E204*Input!N204/100</f>
        <v>7.6438714481687317E-4</v>
      </c>
      <c r="G204" s="13">
        <f t="shared" si="649"/>
        <v>100.04157509965354</v>
      </c>
      <c r="H204" s="12">
        <f>G204*Input!L204/100</f>
        <v>7.9519574864370002E-2</v>
      </c>
      <c r="I204" s="9">
        <v>0.3</v>
      </c>
      <c r="J204" s="21">
        <f>(((C204*$G$4*0.000000001*Input!G204*(234/233))-(I204*0.000000000000001))/Input!F204)*1000000000000</f>
        <v>37.546776322943209</v>
      </c>
      <c r="K204" s="9">
        <f>J204*Input!P204/100</f>
        <v>0.25362828005936344</v>
      </c>
      <c r="L204" s="14">
        <f t="shared" si="650"/>
        <v>0.51924462412859473</v>
      </c>
      <c r="M204" s="22">
        <f>L204*Input!P204/100</f>
        <v>3.5074947530803853E-3</v>
      </c>
      <c r="N204" s="9">
        <v>5.0000000000000001E-3</v>
      </c>
      <c r="O204" s="21">
        <f>(((G204*$D$4*0.000000001*Input!G204*(238/236))-(N204*0.000000001))/Input!F204)*1000000</f>
        <v>0.39735205072384233</v>
      </c>
      <c r="P204" s="9">
        <f>O204*Input!N204/100</f>
        <v>4.1860998888561268E-4</v>
      </c>
      <c r="Q204" s="23">
        <f t="shared" si="651"/>
        <v>0.2964640391476473</v>
      </c>
      <c r="R204" s="24">
        <f>Q204*Input!N204/100</f>
        <v>3.1232456937495793E-4</v>
      </c>
      <c r="S204" s="65">
        <f>Input!S204*$G$6/0.000000000155125</f>
        <v>1.7467952771901827</v>
      </c>
      <c r="T204" s="9">
        <f>S204*Input!T204/100</f>
        <v>4.436759946211977E-3</v>
      </c>
      <c r="U204" s="9">
        <f>S204*1/((U203+U205)/2)</f>
        <v>1.7473090615989568</v>
      </c>
      <c r="V204" s="9">
        <f>U204*Input!T204/100</f>
        <v>4.4380649291802746E-3</v>
      </c>
      <c r="W204" s="3">
        <v>3.0000000000000001E-3</v>
      </c>
      <c r="X204" s="21">
        <f>((($L$4*0.000000001*Input!G204/Input!W204*(232/229))-(W204*0.000000001))/Input!F204)*1000000000</f>
        <v>15.248938824121467</v>
      </c>
      <c r="Y204" s="21">
        <f>X204*Input!X204/100</f>
        <v>4.0586780597067974E-2</v>
      </c>
      <c r="Z204" s="21">
        <f t="shared" si="652"/>
        <v>3.723354543952985E-3</v>
      </c>
      <c r="AA204" s="21">
        <f>Z204*Input!X204/100</f>
        <v>9.9101305148833687E-6</v>
      </c>
      <c r="AB204" s="14">
        <v>0.05</v>
      </c>
      <c r="AC204" s="14">
        <v>0.9</v>
      </c>
      <c r="AD204" s="21">
        <f>(((Input!G204*$L$4*0.000000001*Input!U204*(230/229))-((AB204*0.000000000000001)+(Input!G204*AC204*0.000000000000001)))/Input!F204)*1000000000000</f>
        <v>1.4520788202772676</v>
      </c>
      <c r="AE204" s="21">
        <f>AD204*Input!V204/100</f>
        <v>7.5990222277637085E-3</v>
      </c>
      <c r="AF204" s="191">
        <f t="shared" si="653"/>
        <v>6.6198129701493719E-2</v>
      </c>
      <c r="AG204" s="21">
        <f>AF204*Input!V204/100</f>
        <v>3.4642820486974831E-4</v>
      </c>
      <c r="AH204" s="9">
        <f t="shared" si="654"/>
        <v>17.779163633236212</v>
      </c>
      <c r="AI204" s="3">
        <f t="shared" si="655"/>
        <v>0.10438442449192289</v>
      </c>
      <c r="AJ204" s="22">
        <f t="shared" si="656"/>
        <v>747.30906159895687</v>
      </c>
      <c r="AK204" s="3">
        <f t="shared" si="657"/>
        <v>4.4380649291802747</v>
      </c>
      <c r="AL204" s="3">
        <f t="shared" si="658"/>
        <v>0.22329227481288286</v>
      </c>
      <c r="AM204" s="3">
        <f t="shared" si="659"/>
        <v>1.1919764635187618E-3</v>
      </c>
      <c r="AN204" s="9">
        <f>AL204*1/((AN203+AN205)/2)</f>
        <v>0.22339370535637113</v>
      </c>
      <c r="AO204" s="21">
        <f t="shared" si="660"/>
        <v>1.1925179189749401E-3</v>
      </c>
      <c r="AP204" s="58">
        <f t="shared" si="661"/>
        <v>14.7971</v>
      </c>
      <c r="AQ204" s="58">
        <f t="shared" si="662"/>
        <v>9.4700000000000006E-2</v>
      </c>
      <c r="AR204" s="58">
        <f t="shared" si="663"/>
        <v>0.63999026836339556</v>
      </c>
      <c r="AS204" s="67">
        <f t="shared" si="664"/>
        <v>1.2559211412817092E-2</v>
      </c>
      <c r="AT204" s="67">
        <f t="shared" si="665"/>
        <v>3.5951049854404949E-5</v>
      </c>
      <c r="AU204" s="58">
        <v>0.75</v>
      </c>
      <c r="AV204" s="58">
        <f t="shared" si="666"/>
        <v>0.375</v>
      </c>
      <c r="AW204" s="58">
        <f t="shared" si="667"/>
        <v>14.2172</v>
      </c>
      <c r="AX204" s="57">
        <f t="shared" si="668"/>
        <v>0.30285910059999999</v>
      </c>
      <c r="AY204" s="47">
        <f t="shared" si="669"/>
        <v>0.30514153801822352</v>
      </c>
      <c r="AZ204" s="9" t="str">
        <f>Input!B204</f>
        <v>EH - S -2</v>
      </c>
      <c r="BA204" s="48">
        <f>Input!E204</f>
        <v>0</v>
      </c>
      <c r="BB204" s="58">
        <f t="shared" si="670"/>
        <v>777.94895307178751</v>
      </c>
      <c r="BC204" s="22">
        <f t="shared" si="671"/>
        <v>4.6684882006839281</v>
      </c>
      <c r="BD204" s="9">
        <f t="shared" si="672"/>
        <v>14159.2</v>
      </c>
      <c r="BE204" s="49">
        <f t="shared" si="673"/>
        <v>152.57076900911176</v>
      </c>
      <c r="BF204" s="89">
        <f t="shared" si="674"/>
        <v>2.1462843458502623</v>
      </c>
      <c r="BG204" s="85"/>
      <c r="BH204" s="85"/>
      <c r="BI204" s="85"/>
      <c r="BJ204" s="85"/>
      <c r="BK204" s="85"/>
      <c r="BL204" s="85"/>
      <c r="BM204" s="90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5"/>
      <c r="BZ204" s="85"/>
      <c r="CA204" s="85"/>
      <c r="CB204" s="85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5"/>
      <c r="CZ204" s="85"/>
      <c r="DA204" s="85"/>
      <c r="DB204" s="85"/>
      <c r="DC204" s="85"/>
      <c r="DD204" s="85"/>
      <c r="DE204" s="85"/>
    </row>
    <row r="205" spans="1:109" s="165" customFormat="1" ht="15" customHeight="1" x14ac:dyDescent="0.2">
      <c r="A205" s="148">
        <f>Input!A205</f>
        <v>10368</v>
      </c>
      <c r="B205" s="148" t="str">
        <f>Input!B205</f>
        <v>Hu1-13</v>
      </c>
      <c r="C205" s="148">
        <f>Input!O205</f>
        <v>2.2535742801438463</v>
      </c>
      <c r="D205" s="148">
        <f>C205*Input!P205/100</f>
        <v>5.8808489739784114E-2</v>
      </c>
      <c r="E205" s="149">
        <f>Input!M205</f>
        <v>3.0154993304519668</v>
      </c>
      <c r="F205" s="150">
        <f>E205*Input!N205/100</f>
        <v>1.2442191970241929E-3</v>
      </c>
      <c r="G205" s="151">
        <f t="shared" si="649"/>
        <v>415.77704768271718</v>
      </c>
      <c r="H205" s="150">
        <f>G205*Input!L205/100</f>
        <v>5.9790578916418854E-2</v>
      </c>
      <c r="I205" s="148">
        <v>0</v>
      </c>
      <c r="J205" s="152">
        <f>(((C205*$G$4*0.000000001*Input!G205*(234/233))-(I205*0.000000000000001))/Input!F205)*1000000000000</f>
        <v>738.22324050855377</v>
      </c>
      <c r="K205" s="148">
        <f>J205*Input!P205/100</f>
        <v>19.264416641436977</v>
      </c>
      <c r="L205" s="153">
        <f t="shared" si="650"/>
        <v>10.209090808326678</v>
      </c>
      <c r="M205" s="154">
        <f>L205*Input!P205/100</f>
        <v>0.26641287901798438</v>
      </c>
      <c r="N205" s="148">
        <v>0</v>
      </c>
      <c r="O205" s="152">
        <f>(((G205*$D$4*0.000000001*Input!G205*(238/236))-(N205*0.000000001))/Input!F205)*1000000</f>
        <v>13.719977597517156</v>
      </c>
      <c r="P205" s="148">
        <f>O205*Input!N205/100</f>
        <v>5.6609727407945197E-3</v>
      </c>
      <c r="Q205" s="155">
        <f t="shared" si="651"/>
        <v>10.236464032752778</v>
      </c>
      <c r="R205" s="156">
        <f>Q205*Input!N205/100</f>
        <v>4.2236471189299671E-3</v>
      </c>
      <c r="S205" s="154">
        <f>Input!S205*$G$6/0.000000000155125</f>
        <v>0.99981448807258755</v>
      </c>
      <c r="T205" s="148">
        <f>S205*Input!T205/100</f>
        <v>5.5610833360805988E-3</v>
      </c>
      <c r="U205" s="154">
        <f>S205</f>
        <v>0.99981448807258755</v>
      </c>
      <c r="V205" s="148">
        <f>U205*Input!T205/100</f>
        <v>5.5610833360805988E-3</v>
      </c>
      <c r="W205" s="157">
        <v>0</v>
      </c>
      <c r="X205" s="152">
        <f>((($L$4*0.000000001*Input!G205/Input!W205*(232/229))-(W205*0.000000001))/Input!F205)*1000000000</f>
        <v>0.93036929522564293</v>
      </c>
      <c r="Y205" s="152">
        <f>X205*Input!X205/100</f>
        <v>1.2455212966994162E-2</v>
      </c>
      <c r="Z205" s="152">
        <f t="shared" si="652"/>
        <v>2.2716956129780453E-4</v>
      </c>
      <c r="AA205" s="152">
        <f>Z205*Input!X205/100</f>
        <v>3.0412066263392362E-6</v>
      </c>
      <c r="AB205" s="153">
        <v>0</v>
      </c>
      <c r="AC205" s="153">
        <v>0.9</v>
      </c>
      <c r="AD205" s="152">
        <f>(((Input!G205*$L$4*0.000000001*Input!U205*(230/229))-((AB205*0.000000000000001)+(Input!G205*AC205*0.000000000000001)))/Input!F205)*1000000000000</f>
        <v>224.5608248926398</v>
      </c>
      <c r="AE205" s="152">
        <f>AD205*Input!V205/100</f>
        <v>0.94804796453771478</v>
      </c>
      <c r="AF205" s="152">
        <f t="shared" si="653"/>
        <v>10.237396486010924</v>
      </c>
      <c r="AG205" s="152">
        <f>AF205*Input!V205/100</f>
        <v>4.3220107092892673E-2</v>
      </c>
      <c r="AH205" s="148">
        <f t="shared" si="654"/>
        <v>45065.000907363479</v>
      </c>
      <c r="AI205" s="157">
        <f t="shared" si="655"/>
        <v>632.59061686245195</v>
      </c>
      <c r="AJ205" s="154">
        <f t="shared" si="656"/>
        <v>-0.1855119274124517</v>
      </c>
      <c r="AK205" s="157">
        <f t="shared" si="657"/>
        <v>5.5610833360805989</v>
      </c>
      <c r="AL205" s="157">
        <f t="shared" si="658"/>
        <v>1.0000910913431789</v>
      </c>
      <c r="AM205" s="157">
        <f t="shared" si="659"/>
        <v>4.2422881670103824E-3</v>
      </c>
      <c r="AN205" s="148">
        <f>AF205/Q205</f>
        <v>1.0000910913431789</v>
      </c>
      <c r="AO205" s="152">
        <f t="shared" si="660"/>
        <v>4.2422881670103824E-3</v>
      </c>
      <c r="AP205" s="148" t="str">
        <f t="shared" si="661"/>
        <v>Out of range</v>
      </c>
      <c r="AQ205" s="148" t="e">
        <f t="shared" si="662"/>
        <v>#VALUE!</v>
      </c>
      <c r="AR205" s="148" t="e">
        <f t="shared" si="663"/>
        <v>#VALUE!</v>
      </c>
      <c r="AS205" s="156">
        <f t="shared" si="664"/>
        <v>2.2192190640337196E-5</v>
      </c>
      <c r="AT205" s="156">
        <f t="shared" si="665"/>
        <v>2.9723649829793059E-7</v>
      </c>
      <c r="AU205" s="148">
        <v>0.75</v>
      </c>
      <c r="AV205" s="148">
        <f t="shared" si="666"/>
        <v>0.375</v>
      </c>
      <c r="AW205" s="148" t="str">
        <f t="shared" si="667"/>
        <v>Out of range</v>
      </c>
      <c r="AX205" s="158">
        <f t="shared" si="668"/>
        <v>312.07316357360003</v>
      </c>
      <c r="AY205" s="158" t="e">
        <f t="shared" si="669"/>
        <v>#VALUE!</v>
      </c>
      <c r="AZ205" s="148" t="str">
        <f>Input!B205</f>
        <v>Hu1-13</v>
      </c>
      <c r="BA205" s="159">
        <f>Input!E205</f>
        <v>0</v>
      </c>
      <c r="BB205" s="148" t="e">
        <f t="shared" si="670"/>
        <v>#VALUE!</v>
      </c>
      <c r="BC205" s="154" t="e">
        <f t="shared" si="671"/>
        <v>#VALUE!</v>
      </c>
      <c r="BD205" s="148" t="e">
        <f t="shared" si="672"/>
        <v>#VALUE!</v>
      </c>
      <c r="BE205" s="160" t="e">
        <f t="shared" si="673"/>
        <v>#VALUE!</v>
      </c>
      <c r="BF205" s="161" t="e">
        <f t="shared" si="674"/>
        <v>#VALUE!</v>
      </c>
      <c r="BG205" s="162"/>
      <c r="BH205" s="162"/>
      <c r="BI205" s="162"/>
      <c r="BJ205" s="162"/>
      <c r="BK205" s="162"/>
      <c r="BL205" s="162"/>
      <c r="BM205" s="166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2"/>
      <c r="DC205" s="162"/>
      <c r="DD205" s="162"/>
      <c r="DE205" s="162"/>
    </row>
    <row r="206" spans="1:109" ht="15" customHeight="1" x14ac:dyDescent="0.2">
      <c r="A206" s="9">
        <f>Input!A206</f>
        <v>10810</v>
      </c>
      <c r="B206" s="9" t="str">
        <f>Input!B206</f>
        <v>EH - S -3</v>
      </c>
      <c r="C206" s="9">
        <f>Input!O206</f>
        <v>1.4835406209907922</v>
      </c>
      <c r="D206" s="9">
        <f>C206*Input!P206/100</f>
        <v>6.9170494796986894E-3</v>
      </c>
      <c r="E206" s="11">
        <f>Input!M206</f>
        <v>0.86593359012598881</v>
      </c>
      <c r="F206" s="12">
        <f>E206*Input!N206/100</f>
        <v>6.1730673181309783E-4</v>
      </c>
      <c r="G206" s="13">
        <f t="shared" si="649"/>
        <v>119.39492340657134</v>
      </c>
      <c r="H206" s="12">
        <f>G206*Input!L206/100</f>
        <v>9.7507296970420654E-2</v>
      </c>
      <c r="I206" s="9">
        <v>0.3</v>
      </c>
      <c r="J206" s="21">
        <f>(((C206*$G$4*0.000000001*Input!G206*(234/233))-(I206*0.000000000000001))/Input!F206)*1000000000000</f>
        <v>55.83443731930717</v>
      </c>
      <c r="K206" s="9">
        <f>J206*Input!P206/100</f>
        <v>0.26032961965736412</v>
      </c>
      <c r="L206" s="14">
        <f t="shared" si="650"/>
        <v>0.772149682570209</v>
      </c>
      <c r="M206" s="22">
        <f>L206*Input!P206/100</f>
        <v>3.600169408576593E-3</v>
      </c>
      <c r="N206" s="9">
        <v>5.0000000000000001E-3</v>
      </c>
      <c r="O206" s="21">
        <f>(((G206*$D$4*0.000000001*Input!G206*(238/236))-(N206*0.000000001))/Input!F206)*1000000</f>
        <v>0.45262894604796766</v>
      </c>
      <c r="P206" s="9">
        <f>O206*Input!N206/100</f>
        <v>3.2267011996638806E-4</v>
      </c>
      <c r="Q206" s="23">
        <f t="shared" si="651"/>
        <v>0.33770608541236175</v>
      </c>
      <c r="R206" s="24">
        <f>Q206*Input!N206/100</f>
        <v>2.4074391186161158E-4</v>
      </c>
      <c r="S206" s="65">
        <f>Input!S206*$G$6/0.000000000155125</f>
        <v>2.2628339515723539</v>
      </c>
      <c r="T206" s="9">
        <f>S206*Input!T206/100</f>
        <v>3.3993006676421135E-3</v>
      </c>
      <c r="U206" s="9">
        <f>S206*1/((U205+U207)/2)</f>
        <v>2.2599030595793468</v>
      </c>
      <c r="V206" s="9">
        <f>U206*Input!T206/100</f>
        <v>3.3948977890739828E-3</v>
      </c>
      <c r="W206" s="3">
        <v>3.0000000000000001E-3</v>
      </c>
      <c r="X206" s="21">
        <f>((($L$4*0.000000001*Input!G206/Input!W206*(232/229))-(W206*0.000000001))/Input!F206)*1000000000</f>
        <v>3.8790622275890505</v>
      </c>
      <c r="Y206" s="21">
        <f>X206*Input!X206/100</f>
        <v>1.6474856762576748E-2</v>
      </c>
      <c r="Z206" s="21">
        <f t="shared" si="652"/>
        <v>9.4715600462133695E-4</v>
      </c>
      <c r="AA206" s="21">
        <f>Z206*Input!X206/100</f>
        <v>4.0226886274133072E-6</v>
      </c>
      <c r="AB206" s="14">
        <v>0.05</v>
      </c>
      <c r="AC206" s="14">
        <v>0.9</v>
      </c>
      <c r="AD206" s="21">
        <f>(((Input!G206*$L$4*0.000000001*Input!U206*(230/229))-((AB206*0.000000000000001)+(Input!G206*AC206*0.000000000000001)))/Input!F206)*1000000000000</f>
        <v>2.0544134964229142</v>
      </c>
      <c r="AE206" s="21">
        <f>AD206*Input!V206/100</f>
        <v>1.2923026654379326E-2</v>
      </c>
      <c r="AF206" s="191">
        <f t="shared" si="653"/>
        <v>9.365767835573488E-2</v>
      </c>
      <c r="AG206" s="21">
        <f>AF206*Input!V206/100</f>
        <v>5.8914170681114493E-4</v>
      </c>
      <c r="AH206" s="9">
        <f t="shared" si="654"/>
        <v>98.883054004581055</v>
      </c>
      <c r="AI206" s="3">
        <f t="shared" si="655"/>
        <v>0.75051422522978695</v>
      </c>
      <c r="AJ206" s="22">
        <f t="shared" si="656"/>
        <v>1259.9030595793467</v>
      </c>
      <c r="AK206" s="3">
        <f t="shared" si="657"/>
        <v>3.3948977890739829</v>
      </c>
      <c r="AL206" s="3">
        <f t="shared" si="658"/>
        <v>0.27733488498252135</v>
      </c>
      <c r="AM206" s="3">
        <f t="shared" si="659"/>
        <v>1.7557069719742401E-3</v>
      </c>
      <c r="AN206" s="9">
        <f>AL206*1/((AN205+AN207)/2)</f>
        <v>0.2774259192034329</v>
      </c>
      <c r="AO206" s="21">
        <f t="shared" si="660"/>
        <v>1.7562832767414991E-3</v>
      </c>
      <c r="AP206" s="58">
        <f t="shared" si="661"/>
        <v>14.135400000000001</v>
      </c>
      <c r="AQ206" s="58">
        <f t="shared" si="662"/>
        <v>8.6999999999999994E-2</v>
      </c>
      <c r="AR206" s="58">
        <f t="shared" si="663"/>
        <v>0.61547603888110702</v>
      </c>
      <c r="AS206" s="67">
        <f t="shared" si="664"/>
        <v>2.804675561190424E-3</v>
      </c>
      <c r="AT206" s="67">
        <f t="shared" si="665"/>
        <v>1.2078437739402704E-5</v>
      </c>
      <c r="AU206" s="58">
        <v>0.75</v>
      </c>
      <c r="AV206" s="58">
        <f t="shared" si="666"/>
        <v>0.375</v>
      </c>
      <c r="AW206" s="58">
        <f t="shared" si="667"/>
        <v>14.036</v>
      </c>
      <c r="AX206" s="57">
        <f t="shared" si="668"/>
        <v>0.1044454271</v>
      </c>
      <c r="AY206" s="47">
        <f t="shared" si="669"/>
        <v>0.10910092243360035</v>
      </c>
      <c r="AZ206" s="9" t="str">
        <f>Input!B206</f>
        <v>EH - S -3</v>
      </c>
      <c r="BA206" s="48">
        <f>Input!E206</f>
        <v>0</v>
      </c>
      <c r="BB206" s="58">
        <f t="shared" si="670"/>
        <v>1310.8879446784356</v>
      </c>
      <c r="BC206" s="22">
        <f t="shared" si="671"/>
        <v>3.5553330064794633</v>
      </c>
      <c r="BD206" s="9">
        <f t="shared" si="672"/>
        <v>13978</v>
      </c>
      <c r="BE206" s="49">
        <f t="shared" si="673"/>
        <v>54.55046121680018</v>
      </c>
      <c r="BF206" s="89">
        <f t="shared" si="674"/>
        <v>0.77729354825876573</v>
      </c>
      <c r="BG206" s="85"/>
      <c r="BH206" s="85"/>
      <c r="BI206" s="85"/>
      <c r="BJ206" s="85"/>
      <c r="BK206" s="85"/>
      <c r="BL206" s="85"/>
      <c r="BM206" s="90"/>
      <c r="BN206" s="85"/>
      <c r="BO206" s="85"/>
      <c r="BP206" s="85"/>
      <c r="BQ206" s="85"/>
      <c r="BR206" s="85"/>
      <c r="BS206" s="85"/>
      <c r="BT206" s="85"/>
      <c r="BU206" s="85"/>
      <c r="BV206" s="85"/>
      <c r="BW206" s="85"/>
      <c r="BX206" s="85"/>
      <c r="BY206" s="85"/>
      <c r="BZ206" s="85"/>
      <c r="CA206" s="85"/>
      <c r="CB206" s="85"/>
      <c r="CC206" s="85"/>
      <c r="CD206" s="85"/>
      <c r="CE206" s="85"/>
      <c r="CF206" s="85"/>
      <c r="CG206" s="85"/>
      <c r="CH206" s="85"/>
      <c r="CI206" s="85"/>
      <c r="CJ206" s="85"/>
      <c r="CK206" s="85"/>
      <c r="CL206" s="85"/>
      <c r="CM206" s="85"/>
      <c r="CN206" s="85"/>
      <c r="CO206" s="85"/>
      <c r="CP206" s="85"/>
      <c r="CQ206" s="85"/>
      <c r="CR206" s="85"/>
      <c r="CS206" s="85"/>
      <c r="CT206" s="85"/>
      <c r="CU206" s="85"/>
      <c r="CV206" s="85"/>
      <c r="CW206" s="85"/>
      <c r="CX206" s="85"/>
      <c r="CY206" s="85"/>
      <c r="CZ206" s="85"/>
      <c r="DA206" s="85"/>
      <c r="DB206" s="85"/>
      <c r="DC206" s="85"/>
      <c r="DD206" s="85"/>
      <c r="DE206" s="85"/>
    </row>
    <row r="207" spans="1:109" s="165" customFormat="1" ht="15" customHeight="1" x14ac:dyDescent="0.2">
      <c r="A207" s="148">
        <f>Input!A207</f>
        <v>10368</v>
      </c>
      <c r="B207" s="148" t="str">
        <f>Input!B207</f>
        <v>Hu1-13</v>
      </c>
      <c r="C207" s="148">
        <f>Input!O207</f>
        <v>2.3274097291702773</v>
      </c>
      <c r="D207" s="148">
        <f>C207*Input!P207/100</f>
        <v>6.7725873230948808E-2</v>
      </c>
      <c r="E207" s="149">
        <f>Input!M207</f>
        <v>3.0137859910717704</v>
      </c>
      <c r="F207" s="150">
        <f>E207*Input!N207/100</f>
        <v>8.0165883493165313E-4</v>
      </c>
      <c r="G207" s="151">
        <f t="shared" si="649"/>
        <v>415.54081244897566</v>
      </c>
      <c r="H207" s="150">
        <f>G207*Input!L207/100</f>
        <v>7.6158402019001065E-2</v>
      </c>
      <c r="I207" s="148">
        <v>0</v>
      </c>
      <c r="J207" s="152">
        <f>(((C207*$G$4*0.000000001*Input!G207*(234/233))-(I207*0.000000000000001))/Input!F207)*1000000000000</f>
        <v>762.41017098826126</v>
      </c>
      <c r="K207" s="148">
        <f>J207*Input!P207/100</f>
        <v>22.18556274951418</v>
      </c>
      <c r="L207" s="153">
        <f t="shared" si="650"/>
        <v>10.543578475596423</v>
      </c>
      <c r="M207" s="154">
        <f>L207*Input!P207/100</f>
        <v>0.30681020633757133</v>
      </c>
      <c r="N207" s="148">
        <v>0</v>
      </c>
      <c r="O207" s="152">
        <f>(((G207*$D$4*0.000000001*Input!G207*(238/236))-(N207*0.000000001))/Input!F207)*1000000</f>
        <v>13.7121822126282</v>
      </c>
      <c r="P207" s="148">
        <f>O207*Input!N207/100</f>
        <v>3.6474029839912024E-3</v>
      </c>
      <c r="Q207" s="155">
        <f t="shared" si="651"/>
        <v>10.23064790248069</v>
      </c>
      <c r="R207" s="156">
        <f>Q207*Input!N207/100</f>
        <v>2.7213243748544984E-3</v>
      </c>
      <c r="S207" s="154">
        <f>Input!S207*$G$6/0.000000000155125</f>
        <v>1.0027793329150725</v>
      </c>
      <c r="T207" s="148">
        <f>S207*Input!T207/100</f>
        <v>4.4509624406048783E-3</v>
      </c>
      <c r="U207" s="154">
        <f>S207</f>
        <v>1.0027793329150725</v>
      </c>
      <c r="V207" s="148">
        <f>U207*Input!T207/100</f>
        <v>4.4509624406048783E-3</v>
      </c>
      <c r="W207" s="157">
        <v>0</v>
      </c>
      <c r="X207" s="152">
        <f>((($L$4*0.000000001*Input!G207/Input!W207*(232/229))-(W207*0.000000001))/Input!F207)*1000000000</f>
        <v>0.92112715690426261</v>
      </c>
      <c r="Y207" s="152">
        <f>X207*Input!X207/100</f>
        <v>3.1065157705682411E-2</v>
      </c>
      <c r="Z207" s="152">
        <f t="shared" si="652"/>
        <v>2.2491289556442773E-4</v>
      </c>
      <c r="AA207" s="152">
        <f>Z207*Input!X207/100</f>
        <v>7.5852226463851993E-6</v>
      </c>
      <c r="AB207" s="153">
        <v>0</v>
      </c>
      <c r="AC207" s="153">
        <v>0.9</v>
      </c>
      <c r="AD207" s="152">
        <f>(((Input!G207*$L$4*0.000000001*Input!U207*(230/229))-((AB207*0.000000000000001)+(Input!G207*AC207*0.000000000000001)))/Input!F207)*1000000000000</f>
        <v>224.24507321191888</v>
      </c>
      <c r="AE207" s="152">
        <f>AD207*Input!V207/100</f>
        <v>1.3099204036426872</v>
      </c>
      <c r="AF207" s="152">
        <f t="shared" si="653"/>
        <v>10.223001833033452</v>
      </c>
      <c r="AG207" s="152">
        <f>AF207*Input!V207/100</f>
        <v>5.9717337356669065E-2</v>
      </c>
      <c r="AH207" s="148">
        <f t="shared" si="654"/>
        <v>45453.160021698306</v>
      </c>
      <c r="AI207" s="157">
        <f t="shared" si="655"/>
        <v>1555.7395260739161</v>
      </c>
      <c r="AJ207" s="154">
        <f t="shared" si="656"/>
        <v>2.7793329150724855</v>
      </c>
      <c r="AK207" s="157">
        <f t="shared" si="657"/>
        <v>4.4509624406048784</v>
      </c>
      <c r="AL207" s="157">
        <f t="shared" si="658"/>
        <v>0.99925263096529937</v>
      </c>
      <c r="AM207" s="157">
        <f t="shared" si="659"/>
        <v>5.8431507676485134E-3</v>
      </c>
      <c r="AN207" s="148">
        <f>AF207/Q207</f>
        <v>0.99925263096529937</v>
      </c>
      <c r="AO207" s="152">
        <f t="shared" si="660"/>
        <v>5.8431507676485134E-3</v>
      </c>
      <c r="AP207" s="148">
        <f t="shared" si="661"/>
        <v>586.04150000000004</v>
      </c>
      <c r="AQ207" s="148" t="e">
        <f t="shared" si="662"/>
        <v>#VALUE!</v>
      </c>
      <c r="AR207" s="148" t="e">
        <f t="shared" si="663"/>
        <v>#VALUE!</v>
      </c>
      <c r="AS207" s="156">
        <f t="shared" si="664"/>
        <v>2.1984227950010055E-5</v>
      </c>
      <c r="AT207" s="156">
        <f t="shared" si="665"/>
        <v>7.4144459333083295E-7</v>
      </c>
      <c r="AU207" s="148">
        <v>0.75</v>
      </c>
      <c r="AV207" s="148">
        <f t="shared" si="666"/>
        <v>0.375</v>
      </c>
      <c r="AW207" s="148">
        <f t="shared" si="667"/>
        <v>586.03970000000004</v>
      </c>
      <c r="AX207" s="158">
        <f t="shared" si="668"/>
        <v>275.11257758660003</v>
      </c>
      <c r="AY207" s="158">
        <f t="shared" si="669"/>
        <v>197.74116991356905</v>
      </c>
      <c r="AZ207" s="148" t="str">
        <f>Input!B207</f>
        <v>Hu1-13</v>
      </c>
      <c r="BA207" s="159">
        <f>Input!E207</f>
        <v>0</v>
      </c>
      <c r="BB207" s="148">
        <f t="shared" si="670"/>
        <v>14.563740968421969</v>
      </c>
      <c r="BC207" s="154">
        <f t="shared" si="671"/>
        <v>24.702543489028631</v>
      </c>
      <c r="BD207" s="148">
        <f t="shared" si="672"/>
        <v>585981.70000000007</v>
      </c>
      <c r="BE207" s="160">
        <f t="shared" si="673"/>
        <v>98870.584956784529</v>
      </c>
      <c r="BF207" s="161">
        <f t="shared" si="674"/>
        <v>33.741941017574248</v>
      </c>
      <c r="BG207" s="162"/>
      <c r="BH207" s="162"/>
      <c r="BI207" s="162"/>
      <c r="BJ207" s="162"/>
      <c r="BK207" s="162"/>
      <c r="BL207" s="162"/>
      <c r="BM207" s="166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2"/>
      <c r="DC207" s="162"/>
      <c r="DD207" s="162"/>
      <c r="DE207" s="162"/>
    </row>
    <row r="208" spans="1:109" ht="15" customHeight="1" x14ac:dyDescent="0.2">
      <c r="A208" s="9">
        <f>Input!A208</f>
        <v>10811</v>
      </c>
      <c r="B208" s="9" t="str">
        <f>Input!B208</f>
        <v>EH - S -4</v>
      </c>
      <c r="C208" s="9">
        <f>Input!O208</f>
        <v>1.0874719068883694</v>
      </c>
      <c r="D208" s="9">
        <f>C208*Input!P208/100</f>
        <v>6.2247706919593207E-3</v>
      </c>
      <c r="E208" s="11">
        <f>Input!M208</f>
        <v>0.83251667018936493</v>
      </c>
      <c r="F208" s="12">
        <f>E208*Input!N208/100</f>
        <v>7.2133364355219244E-4</v>
      </c>
      <c r="G208" s="13">
        <f t="shared" ref="G208:G213" si="675">E208*137.88</f>
        <v>114.78739848570963</v>
      </c>
      <c r="H208" s="12">
        <f>G208*Input!L208/100</f>
        <v>0.12605075517585504</v>
      </c>
      <c r="I208" s="9">
        <v>0.3</v>
      </c>
      <c r="J208" s="21">
        <f>(((C208*$G$4*0.000000001*Input!G208*(234/233))-(I208*0.000000000000001))/Input!F208)*1000000000000</f>
        <v>38.681288388722464</v>
      </c>
      <c r="K208" s="9">
        <f>J208*Input!P208/100</f>
        <v>0.2214145935763126</v>
      </c>
      <c r="L208" s="14">
        <f t="shared" ref="L208:L213" si="676">(J208/234)*602200000000*0.0000028263/(365.2425*24*60)</f>
        <v>0.53493410133159336</v>
      </c>
      <c r="M208" s="22">
        <f>L208*Input!P208/100</f>
        <v>3.0620028848619375E-3</v>
      </c>
      <c r="N208" s="9">
        <v>5.0000000000000001E-3</v>
      </c>
      <c r="O208" s="21">
        <f>(((G208*$D$4*0.000000001*Input!G208*(238/236))-(N208*0.000000001))/Input!F208)*1000000</f>
        <v>0.41127941842174781</v>
      </c>
      <c r="P208" s="9">
        <f>O208*Input!N208/100</f>
        <v>3.5635284196856425E-4</v>
      </c>
      <c r="Q208" s="23">
        <f t="shared" ref="Q208:Q213" si="677">(O208/238.05)*602200000000000000*0.00000000015512/(365.2425*24*60)</f>
        <v>0.30685523676420401</v>
      </c>
      <c r="R208" s="24">
        <f>Q208*Input!N208/100</f>
        <v>2.6587456312177706E-4</v>
      </c>
      <c r="S208" s="65">
        <f>Input!S208*$G$6/0.000000000155125</f>
        <v>1.7575618045989041</v>
      </c>
      <c r="T208" s="9">
        <f>S208*Input!T208/100</f>
        <v>4.3046082451432969E-3</v>
      </c>
      <c r="U208" s="9">
        <f>S208*1/((U207+U209)/2)</f>
        <v>1.7535967720454484</v>
      </c>
      <c r="V208" s="9">
        <f>U208*Input!T208/100</f>
        <v>4.294897114770979E-3</v>
      </c>
      <c r="W208" s="3">
        <v>3.0000000000000001E-3</v>
      </c>
      <c r="X208" s="21">
        <f>((($L$4*0.000000001*Input!G208/Input!W208*(232/229))-(W208*0.000000001))/Input!F208)*1000000000</f>
        <v>1.9022864361254459</v>
      </c>
      <c r="Y208" s="21">
        <f>X208*Input!X208/100</f>
        <v>6.3553320982576624E-3</v>
      </c>
      <c r="Z208" s="21">
        <f t="shared" ref="Z208:Z213" si="678">(X208/232)*6.022E+23*0.000000001*0.000000000049475/(365.2425*24*60)</f>
        <v>4.6448391770342564E-4</v>
      </c>
      <c r="AA208" s="21">
        <f>Z208*Input!X208/100</f>
        <v>1.5517902536894215E-6</v>
      </c>
      <c r="AB208" s="14">
        <v>0.05</v>
      </c>
      <c r="AC208" s="14">
        <v>0.9</v>
      </c>
      <c r="AD208" s="21">
        <f>(((Input!G208*$L$4*0.000000001*Input!U208*(230/229))-((AB208*0.000000000000001)+(Input!G208*AC208*0.000000000000001)))/Input!F208)*1000000000000</f>
        <v>1.0667873099627088</v>
      </c>
      <c r="AE208" s="21">
        <f>AD208*Input!V208/100</f>
        <v>1.09175261771269E-2</v>
      </c>
      <c r="AF208" s="191">
        <f t="shared" ref="AF208:AF213" si="679">(AD208/230)*602200000000*$D$6/(365.2425*24*60)</f>
        <v>4.8633258555024275E-2</v>
      </c>
      <c r="AG208" s="21">
        <f>AF208*Input!V208/100</f>
        <v>4.9771390078873234E-4</v>
      </c>
      <c r="AH208" s="9">
        <f t="shared" ref="AH208:AH213" si="680">AF208/Z208</f>
        <v>104.70385884506932</v>
      </c>
      <c r="AI208" s="3">
        <f t="shared" ref="AI208:AI213" si="681">AH208*SQRT((AG208/AF208)^2+(AA208/Z208)^2)</f>
        <v>1.1271932670985492</v>
      </c>
      <c r="AJ208" s="22">
        <f t="shared" ref="AJ208:AJ213" si="682">(U208-1)*1000</f>
        <v>753.59677204544835</v>
      </c>
      <c r="AK208" s="3">
        <f t="shared" ref="AK208:AK213" si="683">V208*1000</f>
        <v>4.2948971147709791</v>
      </c>
      <c r="AL208" s="3">
        <f t="shared" ref="AL208:AL213" si="684">AF208/Q208</f>
        <v>0.15848925724019958</v>
      </c>
      <c r="AM208" s="3">
        <f t="shared" ref="AM208:AM213" si="685">AL208*SQRT((R208/Q208)^2+(AG208/AF208)^2)</f>
        <v>1.6277854988127902E-3</v>
      </c>
      <c r="AN208" s="9">
        <f>AL208*1/((AN207+AN209)/2)</f>
        <v>0.15853078876976057</v>
      </c>
      <c r="AO208" s="21">
        <f t="shared" ref="AO208:AO213" si="686">AN208*SQRT((R208/Q208)^2+(AG208/AF208)^2)</f>
        <v>1.6282120540427162E-3</v>
      </c>
      <c r="AP208" s="58">
        <f t="shared" ref="AP208:AP213" si="687">ThU_Alter_Kombi(AN208,U208)</f>
        <v>10.28</v>
      </c>
      <c r="AQ208" s="58">
        <f t="shared" ref="AQ208:AQ213" si="688">Montealter(AN208,AO208,U208,V208)</f>
        <v>0.123</v>
      </c>
      <c r="AR208" s="58">
        <f t="shared" ref="AR208:AR213" si="689">(AQ208/AP208)*100</f>
        <v>1.1964980544747084</v>
      </c>
      <c r="AS208" s="67">
        <f t="shared" ref="AS208:AS213" si="690">Z208/Q208</f>
        <v>1.5136906985894062E-3</v>
      </c>
      <c r="AT208" s="67">
        <f t="shared" ref="AT208:AT213" si="691">AS208*SQRT((Y208/X208)^2+(P208/O208)^2)</f>
        <v>5.2243799400574398E-6</v>
      </c>
      <c r="AU208" s="58">
        <v>0.75</v>
      </c>
      <c r="AV208" s="58">
        <f t="shared" ref="AV208:AV213" si="692">AU208/2</f>
        <v>0.375</v>
      </c>
      <c r="AW208" s="58">
        <f t="shared" ref="AW208:AW213" si="693">marincorr_age(AN208,U208,AS208,AU208)</f>
        <v>10.2102</v>
      </c>
      <c r="AX208" s="57">
        <f t="shared" ref="AX208:AX213" si="694">marincorr_age_error(AN208, AO208, U208, V208, AS208, AT208, AU208, AV208)</f>
        <v>0.11384496199999999</v>
      </c>
      <c r="AY208" s="47">
        <f t="shared" ref="AY208:AY213" si="695">SQRT(((AU208*EXP(-0.0000091577*AW208*1000))/(0.0000091577*(EXP(-0.0000091577*AW208*1000)+(AJ208/1000)*EXP(-(0.0000091577-0.0000028263)*AW208*1000)-AS208*AU208*EXP(-0.0000091577*AW208*1000))))^2*AT208^2+((AS208*EXP(-0.0000091577*AW208*1000))/(0.0000091577*(EXP(-0.0000091577*AW208*1000)+(AJ208/1000)*EXP(-(0.0000091577-0.0000028263)*AW208*1000)-AS208*AU208*EXP(-0.0000091577*AW208*1000))))^2*AV208^2+((0.0000091577/(0.0000091577-0.0000028263))*(EXP(-(0.0000091577-0.0000028263)*AW208*1000)-1)/(0.0000091577*(EXP(-0.0000091577*AW208*1000)+(AJ208/1000)*EXP(-(0.0000091577-0.0000028263)*AW208*1000)-AS208*AU208*EXP(-0.0000091577*AW208*1000))))^2*T208^2+(1/(0.0000091577*(EXP(-0.0000091577*AW208*1000)+(AJ208/1000)*EXP(-(0.0000091577-0.0000028263)*AW208*1000)-AS208*AU208*EXP(-0.0000091577*AW208*1000))))^2*AO208^2)/1000</f>
        <v>0.11839290900802267</v>
      </c>
      <c r="AZ208" s="9" t="str">
        <f>Input!B208</f>
        <v>EH - S -4</v>
      </c>
      <c r="BA208" s="48">
        <f>Input!E208</f>
        <v>0</v>
      </c>
      <c r="BB208" s="58">
        <f t="shared" ref="BB208:BB213" si="696">((U208-1)*EXP(0.0000028263*AW208*1000))*1000</f>
        <v>775.66019259155314</v>
      </c>
      <c r="BC208" s="22">
        <f t="shared" ref="BC208:BC213" si="697">SQRT((EXP(0.0000028263*AW208*1000)*V208)^2+((U208-1)*0.0000028263*EXP(0.0000028263*AW208*1000)*AY208*1000)^2)*1000</f>
        <v>4.4282536696370745</v>
      </c>
      <c r="BD208" s="9">
        <f t="shared" ref="BD208:BD213" si="698">AW208*1000-58</f>
        <v>10152.200000000001</v>
      </c>
      <c r="BE208" s="49">
        <f t="shared" ref="BE208:BE213" si="699">AY208/2*1000</f>
        <v>59.196454504011335</v>
      </c>
      <c r="BF208" s="89">
        <f t="shared" ref="BF208:BF213" si="700">AY208/AW208*100</f>
        <v>1.1595552389573434</v>
      </c>
      <c r="BG208" s="85"/>
      <c r="BH208" s="85"/>
      <c r="BI208" s="85"/>
      <c r="BJ208" s="85"/>
      <c r="BK208" s="85"/>
      <c r="BL208" s="85"/>
      <c r="BM208" s="90"/>
      <c r="BN208" s="85"/>
      <c r="BO208" s="85"/>
      <c r="BP208" s="85"/>
      <c r="BQ208" s="85"/>
      <c r="BR208" s="85"/>
      <c r="BS208" s="85"/>
      <c r="BT208" s="85"/>
      <c r="BU208" s="85"/>
      <c r="BV208" s="85"/>
      <c r="BW208" s="85"/>
      <c r="BX208" s="85"/>
      <c r="BY208" s="85"/>
      <c r="BZ208" s="85"/>
      <c r="CA208" s="85"/>
      <c r="CB208" s="85"/>
      <c r="CC208" s="85"/>
      <c r="CD208" s="85"/>
      <c r="CE208" s="85"/>
      <c r="CF208" s="85"/>
      <c r="CG208" s="85"/>
      <c r="CH208" s="85"/>
      <c r="CI208" s="85"/>
      <c r="CJ208" s="85"/>
      <c r="CK208" s="85"/>
      <c r="CL208" s="85"/>
      <c r="CM208" s="85"/>
      <c r="CN208" s="85"/>
      <c r="CO208" s="85"/>
      <c r="CP208" s="85"/>
      <c r="CQ208" s="85"/>
      <c r="CR208" s="85"/>
      <c r="CS208" s="85"/>
      <c r="CT208" s="85"/>
      <c r="CU208" s="85"/>
      <c r="CV208" s="85"/>
      <c r="CW208" s="85"/>
      <c r="CX208" s="85"/>
      <c r="CY208" s="85"/>
      <c r="CZ208" s="85"/>
      <c r="DA208" s="85"/>
      <c r="DB208" s="85"/>
      <c r="DC208" s="85"/>
      <c r="DD208" s="85"/>
      <c r="DE208" s="85"/>
    </row>
    <row r="209" spans="1:109" s="165" customFormat="1" ht="15" customHeight="1" x14ac:dyDescent="0.2">
      <c r="A209" s="148">
        <f>Input!A209</f>
        <v>10368</v>
      </c>
      <c r="B209" s="148" t="str">
        <f>Input!B209</f>
        <v>Hu1-13</v>
      </c>
      <c r="C209" s="148">
        <f>Input!O209</f>
        <v>2.2269579422248582</v>
      </c>
      <c r="D209" s="148">
        <f>C209*Input!P209/100</f>
        <v>5.3232617377980358E-2</v>
      </c>
      <c r="E209" s="149">
        <f>Input!M209</f>
        <v>3.0133663098236263</v>
      </c>
      <c r="F209" s="150">
        <f>E209*Input!N209/100</f>
        <v>8.3887370918519924E-4</v>
      </c>
      <c r="G209" s="151">
        <f t="shared" si="675"/>
        <v>415.48294679848158</v>
      </c>
      <c r="H209" s="150">
        <f>G209*Input!L209/100</f>
        <v>6.3328944935317336E-2</v>
      </c>
      <c r="I209" s="148">
        <v>0</v>
      </c>
      <c r="J209" s="152">
        <f>(((C209*$G$4*0.000000001*Input!G209*(234/233))-(I209*0.000000000000001))/Input!F209)*1000000000000</f>
        <v>729.5042915029004</v>
      </c>
      <c r="K209" s="148">
        <f>J209*Input!P209/100</f>
        <v>17.437878861049228</v>
      </c>
      <c r="L209" s="153">
        <f t="shared" si="676"/>
        <v>10.088514081304961</v>
      </c>
      <c r="M209" s="154">
        <f>L209*Input!P209/100</f>
        <v>0.24115318920928627</v>
      </c>
      <c r="N209" s="148">
        <v>0</v>
      </c>
      <c r="O209" s="152">
        <f>(((G209*$D$4*0.000000001*Input!G209*(238/236))-(N209*0.000000001))/Input!F209)*1000000</f>
        <v>13.710272738709744</v>
      </c>
      <c r="P209" s="148">
        <f>O209*Input!N209/100</f>
        <v>3.8167239438391854E-3</v>
      </c>
      <c r="Q209" s="155">
        <f t="shared" si="677"/>
        <v>10.229223245556231</v>
      </c>
      <c r="R209" s="156">
        <f>Q209*Input!N209/100</f>
        <v>2.8476546041246043E-3</v>
      </c>
      <c r="S209" s="154">
        <f>Input!S209*$G$6/0.000000000155125</f>
        <v>1.0017428384491354</v>
      </c>
      <c r="T209" s="148">
        <f>S209*Input!T209/100</f>
        <v>5.04765427392491E-3</v>
      </c>
      <c r="U209" s="154">
        <f>S209</f>
        <v>1.0017428384491354</v>
      </c>
      <c r="V209" s="148">
        <f>U209*Input!T209/100</f>
        <v>5.04765427392491E-3</v>
      </c>
      <c r="W209" s="157">
        <v>0</v>
      </c>
      <c r="X209" s="152">
        <f>((($L$4*0.000000001*Input!G209/Input!W209*(232/229))-(W209*0.000000001))/Input!F209)*1000000000</f>
        <v>0.9262479880866844</v>
      </c>
      <c r="Y209" s="152">
        <f>X209*Input!X209/100</f>
        <v>1.2551370337827833E-2</v>
      </c>
      <c r="Z209" s="152">
        <f t="shared" si="678"/>
        <v>2.2616325601716473E-4</v>
      </c>
      <c r="AA209" s="152">
        <f>Z209*Input!X209/100</f>
        <v>3.0646855049522039E-6</v>
      </c>
      <c r="AB209" s="153">
        <v>0</v>
      </c>
      <c r="AC209" s="153">
        <v>0.9</v>
      </c>
      <c r="AD209" s="152">
        <f>(((Input!G209*$L$4*0.000000001*Input!U209*(230/229))-((AB209*0.000000000000001)+(Input!G209*AC209*0.000000000000001)))/Input!F209)*1000000000000</f>
        <v>224.43167194377668</v>
      </c>
      <c r="AE209" s="152">
        <f>AD209*Input!V209/100</f>
        <v>1.339082127610044</v>
      </c>
      <c r="AF209" s="152">
        <f t="shared" si="679"/>
        <v>10.231508593741731</v>
      </c>
      <c r="AG209" s="152">
        <f>AF209*Input!V209/100</f>
        <v>6.1046777300667161E-2</v>
      </c>
      <c r="AH209" s="148">
        <f t="shared" si="680"/>
        <v>45239.482194955701</v>
      </c>
      <c r="AI209" s="157">
        <f t="shared" si="681"/>
        <v>669.82390719366413</v>
      </c>
      <c r="AJ209" s="154">
        <f t="shared" si="682"/>
        <v>1.7428384491353643</v>
      </c>
      <c r="AK209" s="157">
        <f t="shared" si="683"/>
        <v>5.04765427392491</v>
      </c>
      <c r="AL209" s="157">
        <f t="shared" si="684"/>
        <v>1.0002234136581674</v>
      </c>
      <c r="AM209" s="157">
        <f t="shared" si="685"/>
        <v>5.9743723245826979E-3</v>
      </c>
      <c r="AN209" s="148">
        <f>AF209/Q209</f>
        <v>1.0002234136581674</v>
      </c>
      <c r="AO209" s="152">
        <f t="shared" si="686"/>
        <v>5.9743723245826979E-3</v>
      </c>
      <c r="AP209" s="148">
        <f t="shared" si="687"/>
        <v>665.27089999999998</v>
      </c>
      <c r="AQ209" s="148" t="e">
        <f t="shared" si="688"/>
        <v>#VALUE!</v>
      </c>
      <c r="AR209" s="148" t="e">
        <f t="shared" si="689"/>
        <v>#VALUE!</v>
      </c>
      <c r="AS209" s="156">
        <f t="shared" si="690"/>
        <v>2.2109523918682131E-5</v>
      </c>
      <c r="AT209" s="156">
        <f t="shared" si="691"/>
        <v>2.9966421544811316E-7</v>
      </c>
      <c r="AU209" s="148">
        <v>0.75</v>
      </c>
      <c r="AV209" s="148">
        <f t="shared" si="692"/>
        <v>0.375</v>
      </c>
      <c r="AW209" s="148">
        <f t="shared" si="693"/>
        <v>665.26909999999998</v>
      </c>
      <c r="AX209" s="158">
        <f t="shared" si="694"/>
        <v>285.22779974589997</v>
      </c>
      <c r="AY209" s="158">
        <f t="shared" si="695"/>
        <v>446.66421572018396</v>
      </c>
      <c r="AZ209" s="148" t="str">
        <f>Input!B209</f>
        <v>Hu1-13</v>
      </c>
      <c r="BA209" s="159">
        <f>Input!E209</f>
        <v>0</v>
      </c>
      <c r="BB209" s="148">
        <f t="shared" si="696"/>
        <v>11.42455668741259</v>
      </c>
      <c r="BC209" s="154">
        <f t="shared" si="697"/>
        <v>36.094724710326133</v>
      </c>
      <c r="BD209" s="148">
        <f t="shared" si="698"/>
        <v>665211.1</v>
      </c>
      <c r="BE209" s="160">
        <f t="shared" si="699"/>
        <v>223332.10786009199</v>
      </c>
      <c r="BF209" s="161">
        <f t="shared" si="700"/>
        <v>67.140382098038813</v>
      </c>
      <c r="BG209" s="162"/>
      <c r="BH209" s="162"/>
      <c r="BI209" s="162"/>
      <c r="BJ209" s="162"/>
      <c r="BK209" s="162"/>
      <c r="BL209" s="162"/>
      <c r="BM209" s="166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2"/>
      <c r="DC209" s="162"/>
      <c r="DD209" s="162"/>
      <c r="DE209" s="162"/>
    </row>
    <row r="210" spans="1:109" ht="15" customHeight="1" x14ac:dyDescent="0.2">
      <c r="A210" s="9">
        <f>Input!A210</f>
        <v>10812</v>
      </c>
      <c r="B210" s="9" t="str">
        <f>Input!B210</f>
        <v>EH - S -5</v>
      </c>
      <c r="C210" s="9">
        <f>Input!O210</f>
        <v>0.70053837378226735</v>
      </c>
      <c r="D210" s="9">
        <f>C210*Input!P210/100</f>
        <v>4.1270128118672585E-3</v>
      </c>
      <c r="E210" s="11">
        <f>Input!M210</f>
        <v>0.5398353405410804</v>
      </c>
      <c r="F210" s="12">
        <f>E210*Input!N210/100</f>
        <v>3.5215869521000587E-4</v>
      </c>
      <c r="G210" s="13">
        <f t="shared" si="675"/>
        <v>74.432496753804159</v>
      </c>
      <c r="H210" s="12">
        <f>G210*Input!L210/100</f>
        <v>6.0819161210309565E-2</v>
      </c>
      <c r="I210" s="9">
        <v>0.3</v>
      </c>
      <c r="J210" s="21">
        <f>(((C210*$G$4*0.000000001*Input!G210*(234/233))-(I210*0.000000000000001))/Input!F210)*1000000000000</f>
        <v>23.69115746982342</v>
      </c>
      <c r="K210" s="9">
        <f>J210*Input!P210/100</f>
        <v>0.13956938558274434</v>
      </c>
      <c r="L210" s="14">
        <f t="shared" si="676"/>
        <v>0.32763148691603899</v>
      </c>
      <c r="M210" s="22">
        <f>L210*Input!P210/100</f>
        <v>1.9301431508645208E-3</v>
      </c>
      <c r="N210" s="9">
        <v>5.0000000000000001E-3</v>
      </c>
      <c r="O210" s="21">
        <f>(((G210*$D$4*0.000000001*Input!G210*(238/236))-(N210*0.000000001))/Input!F210)*1000000</f>
        <v>0.2535524505357889</v>
      </c>
      <c r="P210" s="9">
        <f>O210*Input!N210/100</f>
        <v>1.6540358409748853E-4</v>
      </c>
      <c r="Q210" s="23">
        <f t="shared" si="677"/>
        <v>0.18917527538788573</v>
      </c>
      <c r="R210" s="24">
        <f>Q210*Input!N210/100</f>
        <v>1.2340747843558742E-4</v>
      </c>
      <c r="S210" s="65">
        <f>Input!S210*$G$6/0.000000000155125</f>
        <v>1.723461605275433</v>
      </c>
      <c r="T210" s="9">
        <f>S210*Input!T210/100</f>
        <v>4.4501877975600601E-3</v>
      </c>
      <c r="U210" s="9">
        <f>S210*1/((U209+U211)/2)</f>
        <v>1.7211970632684717</v>
      </c>
      <c r="V210" s="9">
        <f>U210*Input!T210/100</f>
        <v>4.4443404742570084E-3</v>
      </c>
      <c r="W210" s="3">
        <v>3.0000000000000001E-3</v>
      </c>
      <c r="X210" s="21">
        <f>((($L$4*0.000000001*Input!G210/Input!W210*(232/229))-(W210*0.000000001))/Input!F210)*1000000000</f>
        <v>3.2593352306716232</v>
      </c>
      <c r="Y210" s="21">
        <f>X210*Input!X210/100</f>
        <v>1.092074790826318E-2</v>
      </c>
      <c r="Z210" s="21">
        <f t="shared" si="678"/>
        <v>7.9583640418246654E-4</v>
      </c>
      <c r="AA210" s="21">
        <f>Z210*Input!X210/100</f>
        <v>2.6665341645463253E-6</v>
      </c>
      <c r="AB210" s="14">
        <v>0.05</v>
      </c>
      <c r="AC210" s="14">
        <v>0.9</v>
      </c>
      <c r="AD210" s="21">
        <f>(((Input!G210*$L$4*0.000000001*Input!U210*(230/229))-((AB210*0.000000000000001)+(Input!G210*AC210*0.000000000000001)))/Input!F210)*1000000000000</f>
        <v>0.50510498925461422</v>
      </c>
      <c r="AE210" s="21">
        <f>AD210*Input!V210/100</f>
        <v>4.3924470800018271E-3</v>
      </c>
      <c r="AF210" s="191">
        <f t="shared" si="679"/>
        <v>2.3026990769801262E-2</v>
      </c>
      <c r="AG210" s="21">
        <f>AF210*Input!V210/100</f>
        <v>2.0024517777443161E-4</v>
      </c>
      <c r="AH210" s="9">
        <f t="shared" si="680"/>
        <v>28.934327015934944</v>
      </c>
      <c r="AI210" s="3">
        <f t="shared" si="681"/>
        <v>0.26964687598620096</v>
      </c>
      <c r="AJ210" s="22">
        <f t="shared" si="682"/>
        <v>721.19706326847165</v>
      </c>
      <c r="AK210" s="3">
        <f t="shared" si="683"/>
        <v>4.4443404742570083</v>
      </c>
      <c r="AL210" s="3">
        <f t="shared" si="684"/>
        <v>0.12172304611470304</v>
      </c>
      <c r="AM210" s="3">
        <f t="shared" si="685"/>
        <v>1.061490791872193E-3</v>
      </c>
      <c r="AN210" s="9">
        <f>AL210*1/((AN209+AN211)/2)</f>
        <v>0.12179933402170691</v>
      </c>
      <c r="AO210" s="21">
        <f t="shared" si="686"/>
        <v>1.0621560636789758E-3</v>
      </c>
      <c r="AP210" s="58">
        <f t="shared" si="687"/>
        <v>7.9753999999999996</v>
      </c>
      <c r="AQ210" s="58">
        <f t="shared" si="688"/>
        <v>7.6700000000000004E-2</v>
      </c>
      <c r="AR210" s="58">
        <f t="shared" si="689"/>
        <v>0.96170724979311395</v>
      </c>
      <c r="AS210" s="67">
        <f t="shared" si="690"/>
        <v>4.2068732425560394E-3</v>
      </c>
      <c r="AT210" s="67">
        <f t="shared" si="691"/>
        <v>1.4360242720856287E-5</v>
      </c>
      <c r="AU210" s="58">
        <v>0.75</v>
      </c>
      <c r="AV210" s="58">
        <f t="shared" si="692"/>
        <v>0.375</v>
      </c>
      <c r="AW210" s="58">
        <f t="shared" si="693"/>
        <v>7.7770000000000001</v>
      </c>
      <c r="AX210" s="57">
        <f t="shared" si="694"/>
        <v>0.12775088509999999</v>
      </c>
      <c r="AY210" s="47">
        <f t="shared" si="695"/>
        <v>0.12436012906482491</v>
      </c>
      <c r="AZ210" s="9" t="str">
        <f>Input!B210</f>
        <v>EH - S -5</v>
      </c>
      <c r="BA210" s="48">
        <f>Input!E210</f>
        <v>0</v>
      </c>
      <c r="BB210" s="58">
        <f t="shared" si="696"/>
        <v>737.22457026670202</v>
      </c>
      <c r="BC210" s="22">
        <f t="shared" si="697"/>
        <v>4.5504926805229262</v>
      </c>
      <c r="BD210" s="9">
        <f t="shared" si="698"/>
        <v>7719</v>
      </c>
      <c r="BE210" s="49">
        <f t="shared" si="699"/>
        <v>62.180064532412452</v>
      </c>
      <c r="BF210" s="89">
        <f t="shared" si="700"/>
        <v>1.5990758527044477</v>
      </c>
      <c r="BG210" s="85"/>
      <c r="BH210" s="85"/>
      <c r="BI210" s="85"/>
      <c r="BJ210" s="85"/>
      <c r="BK210" s="85"/>
      <c r="BL210" s="85"/>
      <c r="BM210" s="90"/>
      <c r="BN210" s="85"/>
      <c r="BO210" s="85"/>
      <c r="BP210" s="85"/>
      <c r="BQ210" s="85"/>
      <c r="BR210" s="85"/>
      <c r="BS210" s="85"/>
      <c r="BT210" s="85"/>
      <c r="BU210" s="85"/>
      <c r="BV210" s="85"/>
      <c r="BW210" s="85"/>
      <c r="BX210" s="85"/>
      <c r="BY210" s="85"/>
      <c r="BZ210" s="85"/>
      <c r="CA210" s="85"/>
      <c r="CB210" s="85"/>
      <c r="CC210" s="85"/>
      <c r="CD210" s="85"/>
      <c r="CE210" s="85"/>
      <c r="CF210" s="85"/>
      <c r="CG210" s="85"/>
      <c r="CH210" s="85"/>
      <c r="CI210" s="85"/>
      <c r="CJ210" s="85"/>
      <c r="CK210" s="85"/>
      <c r="CL210" s="85"/>
      <c r="CM210" s="85"/>
      <c r="CN210" s="85"/>
      <c r="CO210" s="85"/>
      <c r="CP210" s="85"/>
      <c r="CQ210" s="85"/>
      <c r="CR210" s="85"/>
      <c r="CS210" s="85"/>
      <c r="CT210" s="85"/>
      <c r="CU210" s="85"/>
      <c r="CV210" s="85"/>
      <c r="CW210" s="85"/>
      <c r="CX210" s="85"/>
      <c r="CY210" s="85"/>
      <c r="CZ210" s="85"/>
      <c r="DA210" s="85"/>
      <c r="DB210" s="85"/>
      <c r="DC210" s="85"/>
      <c r="DD210" s="85"/>
      <c r="DE210" s="85"/>
    </row>
    <row r="211" spans="1:109" s="165" customFormat="1" ht="15" customHeight="1" x14ac:dyDescent="0.2">
      <c r="A211" s="148">
        <f>Input!A211</f>
        <v>10368</v>
      </c>
      <c r="B211" s="148" t="str">
        <f>Input!B211</f>
        <v>Hu1-13</v>
      </c>
      <c r="C211" s="148">
        <f>Input!O211</f>
        <v>2.3151962490165356</v>
      </c>
      <c r="D211" s="148">
        <f>C211*Input!P211/100</f>
        <v>8.1096625486780691E-2</v>
      </c>
      <c r="E211" s="149">
        <f>Input!M211</f>
        <v>3.0130776462213649</v>
      </c>
      <c r="F211" s="150">
        <f>E211*Input!N211/100</f>
        <v>7.2145192986292062E-4</v>
      </c>
      <c r="G211" s="151">
        <f t="shared" si="675"/>
        <v>415.44314586100177</v>
      </c>
      <c r="H211" s="150">
        <f>G211*Input!L211/100</f>
        <v>6.4313210249339919E-2</v>
      </c>
      <c r="I211" s="148">
        <v>0</v>
      </c>
      <c r="J211" s="152">
        <f>(((C211*$G$4*0.000000001*Input!G211*(234/233))-(I211*0.000000000000001))/Input!F211)*1000000000000</f>
        <v>758.40929337068087</v>
      </c>
      <c r="K211" s="148">
        <f>J211*Input!P211/100</f>
        <v>26.56553821573543</v>
      </c>
      <c r="L211" s="153">
        <f t="shared" si="676"/>
        <v>10.488249246347635</v>
      </c>
      <c r="M211" s="154">
        <f>L211*Input!P211/100</f>
        <v>0.36738208327020705</v>
      </c>
      <c r="N211" s="148">
        <v>0</v>
      </c>
      <c r="O211" s="152">
        <f>(((G211*$D$4*0.000000001*Input!G211*(238/236))-(N211*0.000000001))/Input!F211)*1000000</f>
        <v>13.708959371428824</v>
      </c>
      <c r="P211" s="148">
        <f>O211*Input!N211/100</f>
        <v>3.2824760448284412E-3</v>
      </c>
      <c r="Q211" s="155">
        <f t="shared" si="677"/>
        <v>10.228243343305126</v>
      </c>
      <c r="R211" s="156">
        <f>Q211*Input!N211/100</f>
        <v>2.4490526848483739E-3</v>
      </c>
      <c r="S211" s="154">
        <f>Input!S211*$G$6/0.000000000155125</f>
        <v>1.0008885185933418</v>
      </c>
      <c r="T211" s="148">
        <f>S211*Input!T211/100</f>
        <v>4.2591334658899716E-3</v>
      </c>
      <c r="U211" s="154">
        <f>S211</f>
        <v>1.0008885185933418</v>
      </c>
      <c r="V211" s="148">
        <f>U211*Input!T211/100</f>
        <v>4.2591334658899716E-3</v>
      </c>
      <c r="W211" s="157">
        <v>0</v>
      </c>
      <c r="X211" s="152">
        <f>((($L$4*0.000000001*Input!G211/Input!W211*(232/229))-(W211*0.000000001))/Input!F211)*1000000000</f>
        <v>0.94499430086189551</v>
      </c>
      <c r="Y211" s="152">
        <f>X211*Input!X211/100</f>
        <v>1.3385437094808703E-2</v>
      </c>
      <c r="Z211" s="152">
        <f t="shared" si="678"/>
        <v>2.3074056920983975E-4</v>
      </c>
      <c r="AA211" s="152">
        <f>Z211*Input!X211/100</f>
        <v>3.2683407419089146E-6</v>
      </c>
      <c r="AB211" s="153">
        <v>0</v>
      </c>
      <c r="AC211" s="153">
        <v>0.9</v>
      </c>
      <c r="AD211" s="152">
        <f>(((Input!G211*$L$4*0.000000001*Input!U211*(230/229))-((AB211*0.000000000000001)+(Input!G211*AC211*0.000000000000001)))/Input!F211)*1000000000000</f>
        <v>224.02887069215706</v>
      </c>
      <c r="AE211" s="152">
        <f>AD211*Input!V211/100</f>
        <v>1.2875947621317025</v>
      </c>
      <c r="AF211" s="152">
        <f t="shared" si="679"/>
        <v>10.213145479338927</v>
      </c>
      <c r="AG211" s="152">
        <f>AF211*Input!V211/100</f>
        <v>5.8699544319696713E-2</v>
      </c>
      <c r="AH211" s="148">
        <f t="shared" si="680"/>
        <v>44262.461145490641</v>
      </c>
      <c r="AI211" s="157">
        <f t="shared" si="681"/>
        <v>676.60525485055348</v>
      </c>
      <c r="AJ211" s="154">
        <f t="shared" si="682"/>
        <v>0.88851859334182492</v>
      </c>
      <c r="AK211" s="157">
        <f t="shared" si="683"/>
        <v>4.2591334658899713</v>
      </c>
      <c r="AL211" s="157">
        <f t="shared" si="684"/>
        <v>0.99852390450056305</v>
      </c>
      <c r="AM211" s="157">
        <f t="shared" si="685"/>
        <v>5.7439443935713378E-3</v>
      </c>
      <c r="AN211" s="148">
        <f>AF211/Q211</f>
        <v>0.99852390450056305</v>
      </c>
      <c r="AO211" s="152">
        <f t="shared" si="686"/>
        <v>5.7439443935713378E-3</v>
      </c>
      <c r="AP211" s="148">
        <f t="shared" si="687"/>
        <v>644.26689999999996</v>
      </c>
      <c r="AQ211" s="148" t="e">
        <f t="shared" si="688"/>
        <v>#VALUE!</v>
      </c>
      <c r="AR211" s="148" t="e">
        <f t="shared" si="689"/>
        <v>#VALUE!</v>
      </c>
      <c r="AS211" s="156">
        <f t="shared" si="690"/>
        <v>2.2559159130768087E-5</v>
      </c>
      <c r="AT211" s="156">
        <f t="shared" si="691"/>
        <v>3.1958642010048929E-7</v>
      </c>
      <c r="AU211" s="148">
        <v>0.75</v>
      </c>
      <c r="AV211" s="148">
        <f t="shared" si="692"/>
        <v>0.375</v>
      </c>
      <c r="AW211" s="148">
        <f t="shared" si="693"/>
        <v>644.26509999999996</v>
      </c>
      <c r="AX211" s="158">
        <f t="shared" si="694"/>
        <v>295.11049655239998</v>
      </c>
      <c r="AY211" s="158">
        <f t="shared" si="695"/>
        <v>330.9003189262092</v>
      </c>
      <c r="AZ211" s="148" t="str">
        <f>Input!B211</f>
        <v>Hu1-13</v>
      </c>
      <c r="BA211" s="159">
        <f>Input!E211</f>
        <v>0</v>
      </c>
      <c r="BB211" s="148">
        <f t="shared" si="696"/>
        <v>5.4886742793453278</v>
      </c>
      <c r="BC211" s="154">
        <f t="shared" si="697"/>
        <v>26.806146162444598</v>
      </c>
      <c r="BD211" s="148">
        <f t="shared" si="698"/>
        <v>644207.1</v>
      </c>
      <c r="BE211" s="160">
        <f t="shared" si="699"/>
        <v>165450.15946310459</v>
      </c>
      <c r="BF211" s="161">
        <f t="shared" si="700"/>
        <v>51.360894595440485</v>
      </c>
      <c r="BG211" s="162"/>
      <c r="BH211" s="162"/>
      <c r="BI211" s="162"/>
      <c r="BJ211" s="162"/>
      <c r="BK211" s="162"/>
      <c r="BL211" s="162"/>
      <c r="BM211" s="166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2"/>
      <c r="DC211" s="162"/>
      <c r="DD211" s="162"/>
      <c r="DE211" s="162"/>
    </row>
    <row r="212" spans="1:109" ht="15" customHeight="1" x14ac:dyDescent="0.2">
      <c r="A212" s="9">
        <f>Input!A212</f>
        <v>10813</v>
      </c>
      <c r="B212" s="9" t="str">
        <f>Input!B212</f>
        <v>EH - S -6</v>
      </c>
      <c r="C212" s="9">
        <f>Input!O212</f>
        <v>0.85489441073726891</v>
      </c>
      <c r="D212" s="9">
        <f>C212*Input!P212/100</f>
        <v>5.8338964209295914E-3</v>
      </c>
      <c r="E212" s="11">
        <f>Input!M212</f>
        <v>0.77087207960668946</v>
      </c>
      <c r="F212" s="12">
        <f>E212*Input!N212/100</f>
        <v>5.3353930713978353E-4</v>
      </c>
      <c r="G212" s="13">
        <f t="shared" si="675"/>
        <v>106.28784233617034</v>
      </c>
      <c r="H212" s="12">
        <f>G212*Input!L212/100</f>
        <v>0.11642826802489392</v>
      </c>
      <c r="I212" s="9">
        <v>0.3</v>
      </c>
      <c r="J212" s="21">
        <f>(((C212*$G$4*0.000000001*Input!G212*(234/233))-(I212*0.000000000000001))/Input!F212)*1000000000000</f>
        <v>28.203711206399056</v>
      </c>
      <c r="K212" s="9">
        <f>J212*Input!P212/100</f>
        <v>0.19246532413522807</v>
      </c>
      <c r="L212" s="14">
        <f t="shared" si="676"/>
        <v>0.39003682495771064</v>
      </c>
      <c r="M212" s="22">
        <f>L212*Input!P212/100</f>
        <v>2.6616555314581763E-3</v>
      </c>
      <c r="N212" s="9">
        <v>5.0000000000000001E-3</v>
      </c>
      <c r="O212" s="21">
        <f>(((G212*$D$4*0.000000001*Input!G212*(238/236))-(N212*0.000000001))/Input!F212)*1000000</f>
        <v>0.35321709572817839</v>
      </c>
      <c r="P212" s="9">
        <f>O212*Input!N212/100</f>
        <v>2.4447013909349469E-4</v>
      </c>
      <c r="Q212" s="23">
        <f t="shared" si="677"/>
        <v>0.26353498542367948</v>
      </c>
      <c r="R212" s="24">
        <f>Q212*Input!N212/100</f>
        <v>1.8239897026985633E-4</v>
      </c>
      <c r="S212" s="65">
        <f>Input!S212*$G$6/0.000000000155125</f>
        <v>1.4791319722752418</v>
      </c>
      <c r="T212" s="9">
        <f>S212*Input!T212/100</f>
        <v>4.1958195186451216E-3</v>
      </c>
      <c r="U212" s="9">
        <f>S212*1/((U211+U213)/2)</f>
        <v>1.4806450098718162</v>
      </c>
      <c r="V212" s="9">
        <f>U212*Input!T212/100</f>
        <v>4.2001115174654735E-3</v>
      </c>
      <c r="W212" s="3">
        <v>3.0000000000000001E-3</v>
      </c>
      <c r="X212" s="21">
        <f>((($L$4*0.000000001*Input!G212/Input!W212*(232/229))-(W212*0.000000001))/Input!F212)*1000000000</f>
        <v>0.24151444190437973</v>
      </c>
      <c r="Y212" s="21">
        <f>X212*Input!X212/100</f>
        <v>1.1630226721823899E-3</v>
      </c>
      <c r="Z212" s="21">
        <f t="shared" si="678"/>
        <v>5.8970916275988751E-5</v>
      </c>
      <c r="AA212" s="21">
        <f>Z212*Input!X212/100</f>
        <v>2.83976859054658E-7</v>
      </c>
      <c r="AB212" s="14">
        <v>0.05</v>
      </c>
      <c r="AC212" s="14">
        <v>0.9</v>
      </c>
      <c r="AD212" s="21">
        <f>(((Input!G212*$L$4*0.000000001*Input!U212*(230/229))-((AB212*0.000000000000001)+(Input!G212*AC212*0.000000000000001)))/Input!F212)*1000000000000</f>
        <v>0.46876683972286215</v>
      </c>
      <c r="AE212" s="21">
        <f>AD212*Input!V212/100</f>
        <v>5.9175253479374435E-3</v>
      </c>
      <c r="AF212" s="191">
        <f t="shared" si="679"/>
        <v>2.1370388178933723E-2</v>
      </c>
      <c r="AG212" s="21">
        <f>AF212*Input!V212/100</f>
        <v>2.6977124452503258E-4</v>
      </c>
      <c r="AH212" s="9">
        <f t="shared" si="680"/>
        <v>362.38860659580979</v>
      </c>
      <c r="AI212" s="3">
        <f t="shared" si="681"/>
        <v>4.896200339637816</v>
      </c>
      <c r="AJ212" s="22">
        <f t="shared" si="682"/>
        <v>480.64500987181623</v>
      </c>
      <c r="AK212" s="3">
        <f t="shared" si="683"/>
        <v>4.2001115174654737</v>
      </c>
      <c r="AL212" s="3">
        <f t="shared" si="684"/>
        <v>8.1091275773412075E-2</v>
      </c>
      <c r="AM212" s="3">
        <f t="shared" si="685"/>
        <v>1.0252013329472053E-3</v>
      </c>
      <c r="AN212" s="9">
        <f>AL212*1/((AN211+AN213)/2)</f>
        <v>8.1133422605472419E-2</v>
      </c>
      <c r="AO212" s="21">
        <f t="shared" si="686"/>
        <v>1.0257341768073573E-3</v>
      </c>
      <c r="AP212" s="58">
        <f t="shared" si="687"/>
        <v>6.1360999999999999</v>
      </c>
      <c r="AQ212" s="58">
        <f t="shared" si="688"/>
        <v>8.0100000000000005E-2</v>
      </c>
      <c r="AR212" s="58">
        <f t="shared" si="689"/>
        <v>1.3053894167304967</v>
      </c>
      <c r="AS212" s="67">
        <f t="shared" si="690"/>
        <v>2.2376883350490442E-4</v>
      </c>
      <c r="AT212" s="67">
        <f t="shared" si="691"/>
        <v>1.0886410138670444E-6</v>
      </c>
      <c r="AU212" s="58">
        <v>0.75</v>
      </c>
      <c r="AV212" s="58">
        <f t="shared" si="692"/>
        <v>0.375</v>
      </c>
      <c r="AW212" s="58">
        <f t="shared" si="693"/>
        <v>6.1238000000000001</v>
      </c>
      <c r="AX212" s="57">
        <f t="shared" si="694"/>
        <v>8.1365130800000005E-2</v>
      </c>
      <c r="AY212" s="47">
        <f t="shared" si="695"/>
        <v>8.1790893979654555E-2</v>
      </c>
      <c r="AZ212" s="9" t="str">
        <f>Input!B212</f>
        <v>EH - S -6</v>
      </c>
      <c r="BA212" s="48">
        <f>Input!E212</f>
        <v>0</v>
      </c>
      <c r="BB212" s="58">
        <f t="shared" si="696"/>
        <v>489.03627481854289</v>
      </c>
      <c r="BC212" s="22">
        <f t="shared" si="697"/>
        <v>4.2749335142996463</v>
      </c>
      <c r="BD212" s="9">
        <f t="shared" si="698"/>
        <v>6065.8</v>
      </c>
      <c r="BE212" s="49">
        <f t="shared" si="699"/>
        <v>40.895446989827278</v>
      </c>
      <c r="BF212" s="89">
        <f t="shared" si="700"/>
        <v>1.335623207479907</v>
      </c>
      <c r="BG212" s="85"/>
      <c r="BH212" s="85"/>
      <c r="BI212" s="85"/>
      <c r="BJ212" s="85"/>
      <c r="BK212" s="85"/>
      <c r="BL212" s="85"/>
      <c r="BM212" s="90"/>
      <c r="BN212" s="85"/>
      <c r="BO212" s="85"/>
      <c r="BP212" s="85"/>
      <c r="BQ212" s="85"/>
      <c r="BR212" s="85"/>
      <c r="BS212" s="85"/>
      <c r="BT212" s="85"/>
      <c r="BU212" s="85"/>
      <c r="BV212" s="85"/>
      <c r="BW212" s="85"/>
      <c r="BX212" s="85"/>
      <c r="BY212" s="85"/>
      <c r="BZ212" s="85"/>
      <c r="CA212" s="85"/>
      <c r="CB212" s="85"/>
      <c r="CC212" s="85"/>
      <c r="CD212" s="85"/>
      <c r="CE212" s="85"/>
      <c r="CF212" s="85"/>
      <c r="CG212" s="85"/>
      <c r="CH212" s="85"/>
      <c r="CI212" s="85"/>
      <c r="CJ212" s="85"/>
      <c r="CK212" s="85"/>
      <c r="CL212" s="85"/>
      <c r="CM212" s="85"/>
      <c r="CN212" s="85"/>
      <c r="CO212" s="85"/>
      <c r="CP212" s="85"/>
      <c r="CQ212" s="85"/>
      <c r="CR212" s="85"/>
      <c r="CS212" s="85"/>
      <c r="CT212" s="85"/>
      <c r="CU212" s="85"/>
      <c r="CV212" s="85"/>
      <c r="CW212" s="85"/>
      <c r="CX212" s="85"/>
      <c r="CY212" s="85"/>
      <c r="CZ212" s="85"/>
      <c r="DA212" s="85"/>
      <c r="DB212" s="85"/>
      <c r="DC212" s="85"/>
      <c r="DD212" s="85"/>
      <c r="DE212" s="85"/>
    </row>
    <row r="213" spans="1:109" s="165" customFormat="1" ht="15" customHeight="1" x14ac:dyDescent="0.2">
      <c r="A213" s="148">
        <f>Input!A213</f>
        <v>10368</v>
      </c>
      <c r="B213" s="148" t="str">
        <f>Input!B213</f>
        <v>Hu1-13</v>
      </c>
      <c r="C213" s="148">
        <f>Input!O213</f>
        <v>2.1862453941270288</v>
      </c>
      <c r="D213" s="148">
        <f>C213*Input!P213/100</f>
        <v>6.4397731779230916E-2</v>
      </c>
      <c r="E213" s="149">
        <f>Input!M213</f>
        <v>3.0129014818871105</v>
      </c>
      <c r="F213" s="150">
        <f>E213*Input!N213/100</f>
        <v>9.0070855065232133E-4</v>
      </c>
      <c r="G213" s="151">
        <f t="shared" si="675"/>
        <v>415.41885632259476</v>
      </c>
      <c r="H213" s="150">
        <f>G213*Input!L213/100</f>
        <v>5.3403934423711143E-2</v>
      </c>
      <c r="I213" s="148">
        <v>0</v>
      </c>
      <c r="J213" s="152">
        <f>(((C213*$G$4*0.000000001*Input!G213*(234/233))-(I213*0.000000000000001))/Input!F213)*1000000000000</f>
        <v>716.16772236872407</v>
      </c>
      <c r="K213" s="148">
        <f>J213*Input!P213/100</f>
        <v>21.095334045270533</v>
      </c>
      <c r="L213" s="153">
        <f t="shared" si="676"/>
        <v>9.9040790244127734</v>
      </c>
      <c r="M213" s="154">
        <f>L213*Input!P213/100</f>
        <v>0.2917331358354287</v>
      </c>
      <c r="N213" s="148">
        <v>0</v>
      </c>
      <c r="O213" s="152">
        <f>(((G213*$D$4*0.000000001*Input!G213*(238/236))-(N213*0.000000001))/Input!F213)*1000000</f>
        <v>13.708157855509041</v>
      </c>
      <c r="P213" s="148">
        <f>O213*Input!N213/100</f>
        <v>4.0980613101279659E-3</v>
      </c>
      <c r="Q213" s="155">
        <f t="shared" si="677"/>
        <v>10.227645332934756</v>
      </c>
      <c r="R213" s="156">
        <f>Q213*Input!N213/100</f>
        <v>3.0575601823673599E-3</v>
      </c>
      <c r="S213" s="154">
        <f>Input!S213*$G$6/0.000000000155125</f>
        <v>0.99706772670990573</v>
      </c>
      <c r="T213" s="148">
        <f>S213*Input!T213/100</f>
        <v>4.1894664463547155E-3</v>
      </c>
      <c r="U213" s="154">
        <f>S213</f>
        <v>0.99706772670990573</v>
      </c>
      <c r="V213" s="148">
        <f>U213*Input!T213/100</f>
        <v>4.1894664463547155E-3</v>
      </c>
      <c r="W213" s="157">
        <v>0</v>
      </c>
      <c r="X213" s="152">
        <f>((($L$4*0.000000001*Input!G213/Input!W213*(232/229))-(W213*0.000000001))/Input!F213)*1000000000</f>
        <v>0.95149525292034853</v>
      </c>
      <c r="Y213" s="152">
        <f>X213*Input!X213/100</f>
        <v>1.4133808448413552E-2</v>
      </c>
      <c r="Z213" s="152">
        <f t="shared" si="678"/>
        <v>2.3232791569119445E-4</v>
      </c>
      <c r="AA213" s="152">
        <f>Z213*Input!X213/100</f>
        <v>3.451071613358221E-6</v>
      </c>
      <c r="AB213" s="153">
        <v>0</v>
      </c>
      <c r="AC213" s="153">
        <v>0.9</v>
      </c>
      <c r="AD213" s="152">
        <f>(((Input!G213*$L$4*0.000000001*Input!U213*(230/229))-((AB213*0.000000000000001)+(Input!G213*AC213*0.000000000000001)))/Input!F213)*1000000000000</f>
        <v>224.44500197362839</v>
      </c>
      <c r="AE213" s="152">
        <f>AD213*Input!V213/100</f>
        <v>1.1126933194669935</v>
      </c>
      <c r="AF213" s="152">
        <f t="shared" si="679"/>
        <v>10.232116290123447</v>
      </c>
      <c r="AG213" s="152">
        <f>AF213*Input!V213/100</f>
        <v>5.0726045756935526E-2</v>
      </c>
      <c r="AH213" s="148">
        <f t="shared" si="680"/>
        <v>44041.699679877333</v>
      </c>
      <c r="AI213" s="157">
        <f t="shared" si="681"/>
        <v>689.68197058577255</v>
      </c>
      <c r="AJ213" s="154">
        <f t="shared" si="682"/>
        <v>-2.9322732900942672</v>
      </c>
      <c r="AK213" s="157">
        <f t="shared" si="683"/>
        <v>4.1894664463547153</v>
      </c>
      <c r="AL213" s="157">
        <f t="shared" si="684"/>
        <v>1.0004371443321654</v>
      </c>
      <c r="AM213" s="157">
        <f t="shared" si="685"/>
        <v>4.9687087938532016E-3</v>
      </c>
      <c r="AN213" s="148">
        <f>AF213/Q213</f>
        <v>1.0004371443321654</v>
      </c>
      <c r="AO213" s="152">
        <f t="shared" si="686"/>
        <v>4.9687087938532016E-3</v>
      </c>
      <c r="AP213" s="148" t="str">
        <f t="shared" si="687"/>
        <v>Out of range</v>
      </c>
      <c r="AQ213" s="148" t="e">
        <f t="shared" si="688"/>
        <v>#VALUE!</v>
      </c>
      <c r="AR213" s="148" t="e">
        <f t="shared" si="689"/>
        <v>#VALUE!</v>
      </c>
      <c r="AS213" s="156">
        <f t="shared" si="690"/>
        <v>2.2715679721808409E-5</v>
      </c>
      <c r="AT213" s="156">
        <f t="shared" si="691"/>
        <v>3.374941478954666E-7</v>
      </c>
      <c r="AU213" s="148">
        <v>0.75</v>
      </c>
      <c r="AV213" s="148">
        <f t="shared" si="692"/>
        <v>0.375</v>
      </c>
      <c r="AW213" s="148" t="str">
        <f t="shared" si="693"/>
        <v>Out of range</v>
      </c>
      <c r="AX213" s="158">
        <f t="shared" si="694"/>
        <v>273.38608311640002</v>
      </c>
      <c r="AY213" s="158" t="e">
        <f t="shared" si="695"/>
        <v>#VALUE!</v>
      </c>
      <c r="AZ213" s="148" t="str">
        <f>Input!B213</f>
        <v>Hu1-13</v>
      </c>
      <c r="BA213" s="159">
        <f>Input!E213</f>
        <v>0</v>
      </c>
      <c r="BB213" s="148" t="e">
        <f t="shared" si="696"/>
        <v>#VALUE!</v>
      </c>
      <c r="BC213" s="154" t="e">
        <f t="shared" si="697"/>
        <v>#VALUE!</v>
      </c>
      <c r="BD213" s="148" t="e">
        <f t="shared" si="698"/>
        <v>#VALUE!</v>
      </c>
      <c r="BE213" s="160" t="e">
        <f t="shared" si="699"/>
        <v>#VALUE!</v>
      </c>
      <c r="BF213" s="161" t="e">
        <f t="shared" si="700"/>
        <v>#VALUE!</v>
      </c>
      <c r="BG213" s="162"/>
      <c r="BH213" s="162"/>
      <c r="BI213" s="162"/>
      <c r="BJ213" s="162"/>
      <c r="BK213" s="162"/>
      <c r="BL213" s="162"/>
      <c r="BM213" s="166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2"/>
      <c r="DC213" s="162"/>
      <c r="DD213" s="162"/>
      <c r="DE213" s="162"/>
    </row>
    <row r="214" spans="1:109" ht="15" customHeight="1" x14ac:dyDescent="0.2">
      <c r="A214" s="9">
        <f>Input!A214</f>
        <v>10814</v>
      </c>
      <c r="B214" s="9" t="str">
        <f>Input!B214</f>
        <v>EH - S -7</v>
      </c>
      <c r="C214" s="9">
        <f>Input!O214</f>
        <v>0.72392964527197956</v>
      </c>
      <c r="D214" s="9">
        <f>C214*Input!P214/100</f>
        <v>3.3833419236216017E-3</v>
      </c>
      <c r="E214" s="11">
        <f>Input!M214</f>
        <v>0.73752763008633004</v>
      </c>
      <c r="F214" s="12">
        <f>E214*Input!N214/100</f>
        <v>6.1826082137568918E-4</v>
      </c>
      <c r="G214" s="13">
        <f t="shared" ref="G214:G215" si="701">E214*137.88</f>
        <v>101.69030963630318</v>
      </c>
      <c r="H214" s="12">
        <f>G214*Input!L214/100</f>
        <v>0.11312576781787423</v>
      </c>
      <c r="I214" s="9">
        <v>0.3</v>
      </c>
      <c r="J214" s="21">
        <f>(((C214*$G$4*0.000000001*Input!G214*(234/233))-(I214*0.000000000000001))/Input!F214)*1000000000000</f>
        <v>26.10050864398999</v>
      </c>
      <c r="K214" s="9">
        <f>J214*Input!P214/100</f>
        <v>0.12198277235888375</v>
      </c>
      <c r="L214" s="14">
        <f t="shared" ref="L214:L215" si="702">(J214/234)*602200000000*0.0000028263/(365.2425*24*60)</f>
        <v>0.36095106231882668</v>
      </c>
      <c r="M214" s="22">
        <f>L214*Input!P214/100</f>
        <v>1.6869330735312384E-3</v>
      </c>
      <c r="N214" s="9">
        <v>5.0000000000000001E-3</v>
      </c>
      <c r="O214" s="21">
        <f>(((G214*$D$4*0.000000001*Input!G214*(238/236))-(N214*0.000000001))/Input!F214)*1000000</f>
        <v>0.36931860601511346</v>
      </c>
      <c r="P214" s="9">
        <f>O214*Input!N214/100</f>
        <v>3.0959548549727039E-4</v>
      </c>
      <c r="Q214" s="23">
        <f t="shared" ref="Q214:Q215" si="703">(O214/238.05)*602200000000000000*0.00000000015512/(365.2425*24*60)</f>
        <v>0.27554830904273825</v>
      </c>
      <c r="R214" s="24">
        <f>Q214*Input!N214/100</f>
        <v>2.3098893780766465E-4</v>
      </c>
      <c r="S214" s="65">
        <f>Input!S214*$G$6/0.000000000155125</f>
        <v>1.310923831715662</v>
      </c>
      <c r="T214" s="9">
        <f>S214*Input!T214/100</f>
        <v>4.0571107921107841E-3</v>
      </c>
      <c r="U214" s="9">
        <f>S214*1/((U213+U215)/2)</f>
        <v>1.3131882724045145</v>
      </c>
      <c r="V214" s="9">
        <f>U214*Input!T214/100</f>
        <v>4.0641188932182409E-3</v>
      </c>
      <c r="W214" s="3">
        <v>3.0000000000000001E-3</v>
      </c>
      <c r="X214" s="21">
        <f>((($L$4*0.000000001*Input!G214/Input!W214*(232/229))-(W214*0.000000001))/Input!F214)*1000000000</f>
        <v>0.29540957531281747</v>
      </c>
      <c r="Y214" s="21">
        <f>X214*Input!X214/100</f>
        <v>7.5833722911010067E-4</v>
      </c>
      <c r="Z214" s="21">
        <f t="shared" ref="Z214:Z215" si="704">(X214/232)*6.022E+23*0.000000001*0.000000000049475/(365.2425*24*60)</f>
        <v>7.213056575637285E-5</v>
      </c>
      <c r="AA214" s="21">
        <f>Z214*Input!X214/100</f>
        <v>1.851642530947383E-7</v>
      </c>
      <c r="AB214" s="14">
        <v>0.05</v>
      </c>
      <c r="AC214" s="14">
        <v>0.9</v>
      </c>
      <c r="AD214" s="21">
        <f>(((Input!G214*$L$4*0.000000001*Input!U214*(230/229))-((AB214*0.000000000000001)+(Input!G214*AC214*0.000000000000001)))/Input!F214)*1000000000000</f>
        <v>0.16761439681853138</v>
      </c>
      <c r="AE214" s="21">
        <f>AD214*Input!V214/100</f>
        <v>3.0462275296661246E-3</v>
      </c>
      <c r="AF214" s="191">
        <f t="shared" ref="AF214:AF215" si="705">(AD214/230)*602200000000*$D$6/(365.2425*24*60)</f>
        <v>7.6412929005548703E-3</v>
      </c>
      <c r="AG214" s="21">
        <f>AF214*Input!V214/100</f>
        <v>1.388730159087328E-4</v>
      </c>
      <c r="AH214" s="9">
        <f t="shared" ref="AH214:AH215" si="706">AF214/Z214</f>
        <v>105.93696057180516</v>
      </c>
      <c r="AI214" s="3">
        <f t="shared" ref="AI214:AI215" si="707">AH214*SQRT((AG214/AF214)^2+(AA214/Z214)^2)</f>
        <v>1.9444118975012936</v>
      </c>
      <c r="AJ214" s="22">
        <f t="shared" ref="AJ214:AJ215" si="708">(U214-1)*1000</f>
        <v>313.18827240451452</v>
      </c>
      <c r="AK214" s="3">
        <f t="shared" ref="AK214:AK215" si="709">V214*1000</f>
        <v>4.0641188932182413</v>
      </c>
      <c r="AL214" s="3">
        <f t="shared" ref="AL214:AL215" si="710">AF214/Q214</f>
        <v>2.7731227700510716E-2</v>
      </c>
      <c r="AM214" s="3">
        <f t="shared" ref="AM214:AM215" si="711">AL214*SQRT((R214/Q214)^2+(AG214/AF214)^2)</f>
        <v>5.0452375939910349E-4</v>
      </c>
      <c r="AN214" s="9">
        <f>AL214*1/((AN213+AN215)/2)</f>
        <v>2.7729202460952149E-2</v>
      </c>
      <c r="AO214" s="21">
        <f t="shared" ref="AO214:AO215" si="712">AN214*SQRT((R214/Q214)^2+(AG214/AF214)^2)</f>
        <v>5.0448691351954826E-4</v>
      </c>
      <c r="AP214" s="58">
        <f t="shared" ref="AP214:AP215" si="713">ThU_Alter_Kombi(AN214,U214)</f>
        <v>2.3287</v>
      </c>
      <c r="AQ214" s="58">
        <f t="shared" ref="AQ214:AQ215" si="714">Montealter(AN214,AO214,U214,V214)</f>
        <v>4.1099999999999998E-2</v>
      </c>
      <c r="AR214" s="58">
        <f t="shared" ref="AR214:AR215" si="715">(AQ214/AP214)*100</f>
        <v>1.7649332245458837</v>
      </c>
      <c r="AS214" s="67">
        <f t="shared" ref="AS214:AS215" si="716">Z214/Q214</f>
        <v>2.6177103393214876E-4</v>
      </c>
      <c r="AT214" s="67">
        <f t="shared" ref="AT214:AT215" si="717">AS214*SQRT((Y214/X214)^2+(P214/O214)^2)</f>
        <v>7.0690678644787948E-7</v>
      </c>
      <c r="AU214" s="58">
        <v>0.75</v>
      </c>
      <c r="AV214" s="58">
        <f t="shared" ref="AV214:AV215" si="718">AU214/2</f>
        <v>0.375</v>
      </c>
      <c r="AW214" s="58">
        <f t="shared" ref="AW214:AW215" si="719">marincorr_age(AN214,U214,AS214,AU214)</f>
        <v>2.3123999999999998</v>
      </c>
      <c r="AX214" s="57">
        <f t="shared" ref="AX214:AX215" si="720">marincorr_age_error(AN214, AO214, U214, V214, AS214, AT214, AU214, AV214)</f>
        <v>4.36027337E-2</v>
      </c>
      <c r="AY214" s="47">
        <f t="shared" ref="AY214:AY215" si="721">SQRT(((AU214*EXP(-0.0000091577*AW214*1000))/(0.0000091577*(EXP(-0.0000091577*AW214*1000)+(AJ214/1000)*EXP(-(0.0000091577-0.0000028263)*AW214*1000)-AS214*AU214*EXP(-0.0000091577*AW214*1000))))^2*AT214^2+((AS214*EXP(-0.0000091577*AW214*1000))/(0.0000091577*(EXP(-0.0000091577*AW214*1000)+(AJ214/1000)*EXP(-(0.0000091577-0.0000028263)*AW214*1000)-AS214*AU214*EXP(-0.0000091577*AW214*1000))))^2*AV214^2+((0.0000091577/(0.0000091577-0.0000028263))*(EXP(-(0.0000091577-0.0000028263)*AW214*1000)-1)/(0.0000091577*(EXP(-0.0000091577*AW214*1000)+(AJ214/1000)*EXP(-(0.0000091577-0.0000028263)*AW214*1000)-AS214*AU214*EXP(-0.0000091577*AW214*1000))))^2*T214^2+(1/(0.0000091577*(EXP(-0.0000091577*AW214*1000)+(AJ214/1000)*EXP(-(0.0000091577-0.0000028263)*AW214*1000)-AS214*AU214*EXP(-0.0000091577*AW214*1000))))^2*AO214^2)/1000</f>
        <v>4.415385835496087E-2</v>
      </c>
      <c r="AZ214" s="9" t="str">
        <f>Input!B214</f>
        <v>EH - S -7</v>
      </c>
      <c r="BA214" s="48">
        <f>Input!E214</f>
        <v>0</v>
      </c>
      <c r="BB214" s="58">
        <f t="shared" ref="BB214:BB215" si="722">((U214-1)*EXP(0.0000028263*AW214*1000))*1000</f>
        <v>315.24182890802837</v>
      </c>
      <c r="BC214" s="22">
        <f t="shared" ref="BC214:BC215" si="723">SQRT((EXP(0.0000028263*AW214*1000)*V214)^2+((U214-1)*0.0000028263*EXP(0.0000028263*AW214*1000)*AY214*1000)^2)*1000</f>
        <v>4.090956228784381</v>
      </c>
      <c r="BD214" s="9">
        <f t="shared" ref="BD214:BD215" si="724">AW214*1000-58</f>
        <v>2254.3999999999996</v>
      </c>
      <c r="BE214" s="49">
        <f t="shared" ref="BE214:BE215" si="725">AY214/2*1000</f>
        <v>22.076929177480434</v>
      </c>
      <c r="BF214" s="89">
        <f t="shared" ref="BF214:BF215" si="726">AY214/AW214*100</f>
        <v>1.909438607289434</v>
      </c>
      <c r="BG214" s="85"/>
      <c r="BH214" s="85"/>
      <c r="BI214" s="85"/>
      <c r="BJ214" s="85"/>
      <c r="BK214" s="85"/>
      <c r="BL214" s="85"/>
      <c r="BM214" s="90"/>
      <c r="BN214" s="85"/>
      <c r="BO214" s="85"/>
      <c r="BP214" s="85"/>
      <c r="BQ214" s="85"/>
      <c r="BR214" s="85"/>
      <c r="BS214" s="85"/>
      <c r="BT214" s="85"/>
      <c r="BU214" s="85"/>
      <c r="BV214" s="85"/>
      <c r="BW214" s="85"/>
      <c r="BX214" s="85"/>
      <c r="BY214" s="85"/>
      <c r="BZ214" s="85"/>
      <c r="CA214" s="85"/>
      <c r="CB214" s="85"/>
      <c r="CC214" s="85"/>
      <c r="CD214" s="85"/>
      <c r="CE214" s="85"/>
      <c r="CF214" s="85"/>
      <c r="CG214" s="85"/>
      <c r="CH214" s="85"/>
      <c r="CI214" s="85"/>
      <c r="CJ214" s="85"/>
      <c r="CK214" s="85"/>
      <c r="CL214" s="85"/>
      <c r="CM214" s="85"/>
      <c r="CN214" s="85"/>
      <c r="CO214" s="85"/>
      <c r="CP214" s="85"/>
      <c r="CQ214" s="85"/>
      <c r="CR214" s="85"/>
      <c r="CS214" s="85"/>
      <c r="CT214" s="85"/>
      <c r="CU214" s="85"/>
      <c r="CV214" s="85"/>
      <c r="CW214" s="85"/>
      <c r="CX214" s="85"/>
      <c r="CY214" s="85"/>
      <c r="CZ214" s="85"/>
      <c r="DA214" s="85"/>
      <c r="DB214" s="85"/>
      <c r="DC214" s="85"/>
      <c r="DD214" s="85"/>
      <c r="DE214" s="85"/>
    </row>
    <row r="215" spans="1:109" s="165" customFormat="1" ht="15" customHeight="1" x14ac:dyDescent="0.2">
      <c r="A215" s="148">
        <f>Input!A215</f>
        <v>10368</v>
      </c>
      <c r="B215" s="148" t="str">
        <f>Input!B215</f>
        <v>Hu1-13</v>
      </c>
      <c r="C215" s="148">
        <f>Input!O215</f>
        <v>2.2874247830221233</v>
      </c>
      <c r="D215" s="148">
        <f>C215*Input!P215/100</f>
        <v>5.7707951289145541E-2</v>
      </c>
      <c r="E215" s="149">
        <f>Input!M215</f>
        <v>3.0143837682985684</v>
      </c>
      <c r="F215" s="150">
        <f>E215*Input!N215/100</f>
        <v>1.2162653788363655E-3</v>
      </c>
      <c r="G215" s="151">
        <f t="shared" si="701"/>
        <v>415.62323397300656</v>
      </c>
      <c r="H215" s="150">
        <f>G215*Input!L215/100</f>
        <v>5.1745831588143568E-2</v>
      </c>
      <c r="I215" s="148">
        <v>0</v>
      </c>
      <c r="J215" s="152">
        <f>(((C215*$G$4*0.000000001*Input!G215*(234/233))-(I215*0.000000000000001))/Input!F215)*1000000000000</f>
        <v>749.3119488541472</v>
      </c>
      <c r="K215" s="148">
        <f>J215*Input!P215/100</f>
        <v>18.90390353632521</v>
      </c>
      <c r="L215" s="153">
        <f t="shared" si="702"/>
        <v>10.362439584462777</v>
      </c>
      <c r="M215" s="154">
        <f>L215*Input!P215/100</f>
        <v>0.26142724482805774</v>
      </c>
      <c r="N215" s="148">
        <v>0</v>
      </c>
      <c r="O215" s="152">
        <f>(((G215*$D$4*0.000000001*Input!G215*(238/236))-(N215*0.000000001))/Input!F215)*1000000</f>
        <v>13.714901991099765</v>
      </c>
      <c r="P215" s="148">
        <f>O215*Input!N215/100</f>
        <v>5.5337879142455517E-3</v>
      </c>
      <c r="Q215" s="155">
        <f t="shared" si="703"/>
        <v>10.232677126967637</v>
      </c>
      <c r="R215" s="156">
        <f>Q215*Input!N215/100</f>
        <v>4.1287546241553378E-3</v>
      </c>
      <c r="S215" s="154">
        <f>Input!S215*$G$6/0.000000000155125</f>
        <v>0.99948350552931275</v>
      </c>
      <c r="T215" s="148">
        <f>S215*Input!T215/100</f>
        <v>5.0662053458253951E-3</v>
      </c>
      <c r="U215" s="154">
        <f>S215</f>
        <v>0.99948350552931275</v>
      </c>
      <c r="V215" s="148">
        <f>U215*Input!T215/100</f>
        <v>5.0662053458253951E-3</v>
      </c>
      <c r="W215" s="157">
        <v>0</v>
      </c>
      <c r="X215" s="152">
        <f>((($L$4*0.000000001*Input!G215/Input!W215*(232/229))-(W215*0.000000001))/Input!F215)*1000000000</f>
        <v>0.9442077254081368</v>
      </c>
      <c r="Y215" s="152">
        <f>X215*Input!X215/100</f>
        <v>1.6306252145231341E-2</v>
      </c>
      <c r="Z215" s="152">
        <f t="shared" si="704"/>
        <v>2.3054850999026431E-4</v>
      </c>
      <c r="AA215" s="152">
        <f>Z215*Input!X215/100</f>
        <v>3.9815202041305387E-6</v>
      </c>
      <c r="AB215" s="153">
        <v>0</v>
      </c>
      <c r="AC215" s="153">
        <v>0.9</v>
      </c>
      <c r="AD215" s="152">
        <f>(((Input!G215*$L$4*0.000000001*Input!U215*(230/229))-((AB215*0.000000000000001)+(Input!G215*AC215*0.000000000000001)))/Input!F215)*1000000000000</f>
        <v>224.39197096661533</v>
      </c>
      <c r="AE215" s="152">
        <f>AD215*Input!V215/100</f>
        <v>1.2946221151397175</v>
      </c>
      <c r="AF215" s="152">
        <f t="shared" si="705"/>
        <v>10.229698684803799</v>
      </c>
      <c r="AG215" s="152">
        <f>AF215*Input!V215/100</f>
        <v>5.9019910968797717E-2</v>
      </c>
      <c r="AH215" s="148">
        <f t="shared" si="706"/>
        <v>44371.133369006733</v>
      </c>
      <c r="AI215" s="157">
        <f t="shared" si="707"/>
        <v>807.91022130912506</v>
      </c>
      <c r="AJ215" s="154">
        <f t="shared" si="708"/>
        <v>-0.51649447068724541</v>
      </c>
      <c r="AK215" s="157">
        <f t="shared" si="709"/>
        <v>5.0662053458253951</v>
      </c>
      <c r="AL215" s="157">
        <f t="shared" si="710"/>
        <v>0.99970892835502556</v>
      </c>
      <c r="AM215" s="157">
        <f t="shared" si="711"/>
        <v>5.7818754791715311E-3</v>
      </c>
      <c r="AN215" s="148">
        <f>AF215/Q215</f>
        <v>0.99970892835502556</v>
      </c>
      <c r="AO215" s="152">
        <f t="shared" si="712"/>
        <v>5.7818754791715311E-3</v>
      </c>
      <c r="AP215" s="148" t="str">
        <f t="shared" si="713"/>
        <v>Out of range</v>
      </c>
      <c r="AQ215" s="148" t="e">
        <f t="shared" si="714"/>
        <v>#VALUE!</v>
      </c>
      <c r="AR215" s="148" t="e">
        <f t="shared" si="715"/>
        <v>#VALUE!</v>
      </c>
      <c r="AS215" s="156">
        <f t="shared" si="716"/>
        <v>2.253061511954353E-5</v>
      </c>
      <c r="AT215" s="156">
        <f t="shared" si="717"/>
        <v>3.892047697382708E-7</v>
      </c>
      <c r="AU215" s="148">
        <v>0.75</v>
      </c>
      <c r="AV215" s="148">
        <f t="shared" si="718"/>
        <v>0.375</v>
      </c>
      <c r="AW215" s="148" t="str">
        <f t="shared" si="719"/>
        <v>Out of range</v>
      </c>
      <c r="AX215" s="158">
        <f t="shared" si="720"/>
        <v>301.16904301979997</v>
      </c>
      <c r="AY215" s="158" t="e">
        <f t="shared" si="721"/>
        <v>#VALUE!</v>
      </c>
      <c r="AZ215" s="148" t="str">
        <f>Input!B215</f>
        <v>Hu1-13</v>
      </c>
      <c r="BA215" s="159">
        <f>Input!E215</f>
        <v>0</v>
      </c>
      <c r="BB215" s="148" t="e">
        <f t="shared" si="722"/>
        <v>#VALUE!</v>
      </c>
      <c r="BC215" s="154" t="e">
        <f t="shared" si="723"/>
        <v>#VALUE!</v>
      </c>
      <c r="BD215" s="148" t="e">
        <f t="shared" si="724"/>
        <v>#VALUE!</v>
      </c>
      <c r="BE215" s="160" t="e">
        <f t="shared" si="725"/>
        <v>#VALUE!</v>
      </c>
      <c r="BF215" s="161" t="e">
        <f t="shared" si="726"/>
        <v>#VALUE!</v>
      </c>
      <c r="BG215" s="162"/>
      <c r="BH215" s="162"/>
      <c r="BI215" s="162"/>
      <c r="BJ215" s="162"/>
      <c r="BK215" s="162"/>
      <c r="BL215" s="162"/>
      <c r="BM215" s="166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2"/>
      <c r="DC215" s="162"/>
      <c r="DD215" s="162"/>
      <c r="DE215" s="162"/>
    </row>
    <row r="216" spans="1:109" s="76" customFormat="1" ht="15" customHeight="1" x14ac:dyDescent="0.2">
      <c r="A216" s="58"/>
      <c r="B216" s="58"/>
      <c r="C216" s="58"/>
      <c r="D216" s="58"/>
      <c r="E216" s="60"/>
      <c r="F216" s="61"/>
      <c r="G216" s="59"/>
      <c r="H216" s="61"/>
      <c r="I216" s="58"/>
      <c r="J216" s="63"/>
      <c r="K216" s="58"/>
      <c r="L216" s="64"/>
      <c r="M216" s="65"/>
      <c r="N216" s="58"/>
      <c r="O216" s="63"/>
      <c r="P216" s="58"/>
      <c r="Q216" s="66"/>
      <c r="R216" s="67"/>
      <c r="S216" s="65"/>
      <c r="T216" s="58"/>
      <c r="U216" s="58"/>
      <c r="V216" s="58"/>
      <c r="W216" s="68"/>
      <c r="X216" s="63"/>
      <c r="Y216" s="63"/>
      <c r="Z216" s="63"/>
      <c r="AA216" s="63"/>
      <c r="AB216" s="64"/>
      <c r="AC216" s="64"/>
      <c r="AD216" s="63"/>
      <c r="AE216" s="63"/>
      <c r="AF216" s="63"/>
      <c r="AG216" s="63"/>
      <c r="AH216" s="58"/>
      <c r="AI216" s="68"/>
      <c r="AJ216" s="65"/>
      <c r="AK216" s="68"/>
      <c r="AL216" s="68"/>
      <c r="AM216" s="68"/>
      <c r="AN216" s="58"/>
      <c r="AO216" s="63"/>
      <c r="AP216" s="58"/>
      <c r="AQ216" s="58"/>
      <c r="AR216" s="58"/>
      <c r="AS216" s="67"/>
      <c r="AT216" s="67"/>
      <c r="AU216" s="58"/>
      <c r="AV216" s="58"/>
      <c r="AW216" s="58"/>
      <c r="AX216" s="57"/>
      <c r="AY216" s="57"/>
      <c r="AZ216" s="58"/>
      <c r="BA216" s="69"/>
      <c r="BB216" s="58"/>
      <c r="BC216" s="65"/>
      <c r="BD216" s="58"/>
      <c r="BE216" s="62"/>
      <c r="BF216" s="74"/>
      <c r="BG216" s="75"/>
      <c r="BH216" s="75"/>
      <c r="BI216" s="75"/>
      <c r="BJ216" s="75"/>
      <c r="BK216" s="75"/>
      <c r="BL216" s="75"/>
      <c r="BM216" s="103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</row>
    <row r="217" spans="1:109" s="165" customFormat="1" ht="15" customHeight="1" x14ac:dyDescent="0.2">
      <c r="A217" s="148">
        <f>Input!A217</f>
        <v>10368</v>
      </c>
      <c r="B217" s="148" t="str">
        <f>Input!B217</f>
        <v>Hu1-13</v>
      </c>
      <c r="C217" s="148">
        <f>Input!O217</f>
        <v>2.3349530828723117</v>
      </c>
      <c r="D217" s="148">
        <f>C217*Input!P217/100</f>
        <v>0.10701009659646031</v>
      </c>
      <c r="E217" s="149">
        <f>Input!M217</f>
        <v>3.0139941650138109</v>
      </c>
      <c r="F217" s="150">
        <f>E217*Input!N217/100</f>
        <v>1.2054717090405067E-3</v>
      </c>
      <c r="G217" s="151">
        <f t="shared" ref="G217:G225" si="727">E217*137.88</f>
        <v>415.56951547210423</v>
      </c>
      <c r="H217" s="150">
        <f>G217*Input!L217/100</f>
        <v>5.9713853389957737E-2</v>
      </c>
      <c r="I217" s="148">
        <v>0</v>
      </c>
      <c r="J217" s="152">
        <f>(((C217*$G$4*0.000000001*Input!G217*(234/233))-(I217*0.000000000000001))/Input!F217)*1000000000000</f>
        <v>764.88121401678859</v>
      </c>
      <c r="K217" s="148">
        <f>J217*Input!P217/100</f>
        <v>35.054242929826955</v>
      </c>
      <c r="L217" s="153">
        <f t="shared" ref="L217:L225" si="728">(J217/234)*602200000000*0.0000028263/(365.2425*24*60)</f>
        <v>10.577751204501759</v>
      </c>
      <c r="M217" s="154">
        <f>L217*Input!P217/100</f>
        <v>0.48477469910214793</v>
      </c>
      <c r="N217" s="148">
        <v>0</v>
      </c>
      <c r="O217" s="152">
        <f>(((G217*$D$4*0.000000001*Input!G217*(238/236))-(N217*0.000000001))/Input!F217)*1000000</f>
        <v>13.713129366485061</v>
      </c>
      <c r="P217" s="148">
        <f>O217*Input!N217/100</f>
        <v>5.4846786651408666E-3</v>
      </c>
      <c r="Q217" s="155">
        <f t="shared" ref="Q217:Q225" si="729">(O217/238.05)*602200000000000000*0.00000000015512/(365.2425*24*60)</f>
        <v>10.231354573196466</v>
      </c>
      <c r="R217" s="156">
        <f>Q217*Input!N217/100</f>
        <v>4.0921142536764106E-3</v>
      </c>
      <c r="S217" s="154">
        <f>Input!S217*$G$6/0.000000000155125</f>
        <v>1.0035415667409584</v>
      </c>
      <c r="T217" s="148">
        <f>S217*Input!T217/100</f>
        <v>1.4739360160256438E-3</v>
      </c>
      <c r="U217" s="154">
        <f>S217</f>
        <v>1.0035415667409584</v>
      </c>
      <c r="V217" s="148">
        <f>U217*Input!T217/100</f>
        <v>1.4739360160256438E-3</v>
      </c>
      <c r="W217" s="157">
        <v>0</v>
      </c>
      <c r="X217" s="152">
        <f>((($L$4*0.000000001*Input!G217/Input!W217*(232/229))-(W217*0.000000001))/Input!F217)*1000000000</f>
        <v>0.88413055393163675</v>
      </c>
      <c r="Y217" s="152">
        <f>X217*Input!X217/100</f>
        <v>1.415204634626213E-2</v>
      </c>
      <c r="Z217" s="152">
        <f t="shared" ref="Z217:Z225" si="730">(X217/232)*6.022E+23*0.000000001*0.000000000049475/(365.2425*24*60)</f>
        <v>2.1587938369991368E-4</v>
      </c>
      <c r="AA217" s="152">
        <f>Z217*Input!X217/100</f>
        <v>3.4555247861730553E-6</v>
      </c>
      <c r="AB217" s="153">
        <v>0</v>
      </c>
      <c r="AC217" s="153">
        <v>0.9</v>
      </c>
      <c r="AD217" s="152">
        <f>(((Input!G217*$L$4*0.000000001*Input!U217*(230/229))-((AB217*0.000000000000001)+(Input!G217*AC217*0.000000000000001)))/Input!F217)*1000000000000</f>
        <v>224.9709671977235</v>
      </c>
      <c r="AE217" s="152">
        <f>AD217*Input!V217/100</f>
        <v>0.99674134462609099</v>
      </c>
      <c r="AF217" s="152">
        <f t="shared" ref="AF217:AF225" si="731">(AD217/230)*602200000000*$D$6/(365.2425*24*60)</f>
        <v>10.256094268203503</v>
      </c>
      <c r="AG217" s="152">
        <f>AF217*Input!V217/100</f>
        <v>4.5439966404716377E-2</v>
      </c>
      <c r="AH217" s="148">
        <f t="shared" ref="AH217:AH225" si="732">AF217/Z217</f>
        <v>47508.447043095781</v>
      </c>
      <c r="AI217" s="157">
        <f t="shared" ref="AI217:AI225" si="733">AH217*SQRT((AG217/AF217)^2+(AA217/Z217)^2)</f>
        <v>789.04836413894918</v>
      </c>
      <c r="AJ217" s="154">
        <f t="shared" ref="AJ217:AJ225" si="734">(U217-1)*1000</f>
        <v>3.5415667409584017</v>
      </c>
      <c r="AK217" s="157">
        <f t="shared" ref="AK217:AK225" si="735">V217*1000</f>
        <v>1.4739360160256438</v>
      </c>
      <c r="AL217" s="157">
        <f t="shared" ref="AL217:AL225" si="736">AF217/Q217</f>
        <v>1.0024180273325536</v>
      </c>
      <c r="AM217" s="157">
        <f t="shared" ref="AM217:AM225" si="737">AL217*SQRT((R217/Q217)^2+(AG217/AF217)^2)</f>
        <v>4.4593060526057554E-3</v>
      </c>
      <c r="AN217" s="148">
        <f>AF217/Q217</f>
        <v>1.0024180273325536</v>
      </c>
      <c r="AO217" s="152">
        <f t="shared" ref="AO217:AO225" si="738">AN217*SQRT((R217/Q217)^2+(AG217/AF217)^2)</f>
        <v>4.4593060526057554E-3</v>
      </c>
      <c r="AP217" s="148">
        <f t="shared" ref="AP217:AP225" si="739">ThU_Alter_Kombi(AN217,U217)</f>
        <v>649.11689999999999</v>
      </c>
      <c r="AQ217" s="148" t="e">
        <f t="shared" ref="AQ217:AQ225" si="740">Montealter(AN217,AO217,U217,V217)</f>
        <v>#VALUE!</v>
      </c>
      <c r="AR217" s="148" t="e">
        <f t="shared" ref="AR217:AR225" si="741">(AQ217/AP217)*100</f>
        <v>#VALUE!</v>
      </c>
      <c r="AS217" s="156">
        <f t="shared" ref="AS217:AS225" si="742">Z217/Q217</f>
        <v>2.1099785190268208E-5</v>
      </c>
      <c r="AT217" s="156">
        <f t="shared" ref="AT217:AT225" si="743">AS217*SQRT((Y217/X217)^2+(P217/O217)^2)</f>
        <v>3.378441544782447E-7</v>
      </c>
      <c r="AU217" s="148">
        <v>0.75</v>
      </c>
      <c r="AV217" s="148">
        <f t="shared" ref="AV217:AV225" si="744">AU217/2</f>
        <v>0.375</v>
      </c>
      <c r="AW217" s="148">
        <f t="shared" ref="AW217:AW225" si="745">marincorr_age(AN217,U217,AS217,AU217)</f>
        <v>649.11519999999996</v>
      </c>
      <c r="AX217" s="158">
        <f t="shared" ref="AX217:AX225" si="746">marincorr_age_error(AN217, AO217, U217, V217, AS217, AT217, AU217, AV217)</f>
        <v>294.35102570840002</v>
      </c>
      <c r="AY217" s="158">
        <f t="shared" ref="AY217:AY225" si="747">SQRT(((AU217*EXP(-0.0000091577*AW217*1000))/(0.0000091577*(EXP(-0.0000091577*AW217*1000)+(AJ217/1000)*EXP(-(0.0000091577-0.0000028263)*AW217*1000)-AS217*AU217*EXP(-0.0000091577*AW217*1000))))^2*AT217^2+((AS217*EXP(-0.0000091577*AW217*1000))/(0.0000091577*(EXP(-0.0000091577*AW217*1000)+(AJ217/1000)*EXP(-(0.0000091577-0.0000028263)*AW217*1000)-AS217*AU217*EXP(-0.0000091577*AW217*1000))))^2*AV217^2+((0.0000091577/(0.0000091577-0.0000028263))*(EXP(-(0.0000091577-0.0000028263)*AW217*1000)-1)/(0.0000091577*(EXP(-0.0000091577*AW217*1000)+(AJ217/1000)*EXP(-(0.0000091577-0.0000028263)*AW217*1000)-AS217*AU217*EXP(-0.0000091577*AW217*1000))))^2*T217^2+(1/(0.0000091577*(EXP(-0.0000091577*AW217*1000)+(AJ217/1000)*EXP(-(0.0000091577-0.0000028263)*AW217*1000)-AS217*AU217*EXP(-0.0000091577*AW217*1000))))^2*AO217^2)/1000</f>
        <v>200.89092965851785</v>
      </c>
      <c r="AZ217" s="148" t="str">
        <f>Input!B217</f>
        <v>Hu1-13</v>
      </c>
      <c r="BA217" s="159">
        <f>Input!E217</f>
        <v>0</v>
      </c>
      <c r="BB217" s="148">
        <f t="shared" ref="BB217:BB225" si="748">((U217-1)*EXP(0.0000028263*AW217*1000))*1000</f>
        <v>22.179390485661393</v>
      </c>
      <c r="BC217" s="154">
        <f t="shared" ref="BC217:BC225" si="749">SQRT((EXP(0.0000028263*AW217*1000)*V217)^2+((U217-1)*0.0000028263*EXP(0.0000028263*AW217*1000)*AY217*1000)^2)*1000</f>
        <v>15.613712461661155</v>
      </c>
      <c r="BD217" s="148">
        <f t="shared" ref="BD217:BD225" si="750">AW217*1000-58</f>
        <v>649057.19999999995</v>
      </c>
      <c r="BE217" s="160">
        <f t="shared" ref="BE217:BE225" si="751">AY217/2*1000</f>
        <v>100445.46482925893</v>
      </c>
      <c r="BF217" s="161">
        <f t="shared" ref="BF217:BF225" si="752">AY217/AW217*100</f>
        <v>30.9484248186636</v>
      </c>
      <c r="BG217" s="162"/>
      <c r="BH217" s="162"/>
      <c r="BI217" s="162"/>
      <c r="BJ217" s="162"/>
      <c r="BK217" s="162"/>
      <c r="BL217" s="162"/>
      <c r="BM217" s="166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2"/>
      <c r="DC217" s="162"/>
      <c r="DD217" s="162"/>
      <c r="DE217" s="162"/>
    </row>
    <row r="218" spans="1:109" ht="15" customHeight="1" x14ac:dyDescent="0.2">
      <c r="A218" s="9">
        <f>Input!A218</f>
        <v>10823</v>
      </c>
      <c r="B218" s="9" t="str">
        <f>Input!B218</f>
        <v>GH17-05-6,0</v>
      </c>
      <c r="C218" s="9">
        <f>Input!O218</f>
        <v>0.18659507546813253</v>
      </c>
      <c r="D218" s="9">
        <f>C218*Input!P218/100</f>
        <v>5.9853761689284291E-4</v>
      </c>
      <c r="E218" s="11">
        <f>Input!M218</f>
        <v>0.23373568969932962</v>
      </c>
      <c r="F218" s="12">
        <f>E218*Input!N218/100</f>
        <v>1.8111633698325371E-4</v>
      </c>
      <c r="G218" s="13">
        <f t="shared" si="727"/>
        <v>32.227476895743564</v>
      </c>
      <c r="H218" s="12">
        <f>G218*Input!L218/100</f>
        <v>9.1732938025590356E-3</v>
      </c>
      <c r="I218" s="9">
        <v>0.3</v>
      </c>
      <c r="J218" s="21">
        <f>(((C218*$G$4*0.000000001*Input!G218*(234/233))-(I218*0.000000000000001))/Input!F218)*1000000000000</f>
        <v>8.9929551613268366</v>
      </c>
      <c r="K218" s="9">
        <f>J218*Input!P218/100</f>
        <v>2.8846538085642148E-2</v>
      </c>
      <c r="L218" s="14">
        <f t="shared" si="728"/>
        <v>0.1243660329820407</v>
      </c>
      <c r="M218" s="22">
        <f>L218*Input!P218/100</f>
        <v>3.9892665343250241E-4</v>
      </c>
      <c r="N218" s="9">
        <v>5.0000000000000001E-3</v>
      </c>
      <c r="O218" s="21">
        <f>(((G218*$D$4*0.000000001*Input!G218*(238/236))-(N218*0.000000001))/Input!F218)*1000000</f>
        <v>0.15646360387721653</v>
      </c>
      <c r="P218" s="9">
        <f>O218*Input!N218/100</f>
        <v>1.2123999908569183E-4</v>
      </c>
      <c r="Q218" s="23">
        <f t="shared" si="729"/>
        <v>0.11673736652557259</v>
      </c>
      <c r="R218" s="24">
        <f>Q218*Input!N218/100</f>
        <v>9.0457063880064573E-5</v>
      </c>
      <c r="S218" s="65">
        <f>Input!S218*$G$6/0.000000000155125</f>
        <v>1.058637217044601</v>
      </c>
      <c r="T218" s="9">
        <f>S218*Input!T218/100</f>
        <v>1.38338314425767E-3</v>
      </c>
      <c r="U218" s="9">
        <f>S218*1/((U217+U219)/2)</f>
        <v>1.0560381389153883</v>
      </c>
      <c r="V218" s="9">
        <f>U218*Input!T218/100</f>
        <v>1.379986776912302E-3</v>
      </c>
      <c r="W218" s="3">
        <v>3.0000000000000001E-3</v>
      </c>
      <c r="X218" s="21">
        <f>((($L$4*0.000000001*Input!G218/Input!W218*(232/229))-(W218*0.000000001))/Input!F218)*1000000000</f>
        <v>6.7400421307622445</v>
      </c>
      <c r="Y218" s="21">
        <f>X218*Input!X218/100</f>
        <v>2.1511363498808792E-2</v>
      </c>
      <c r="Z218" s="21">
        <f t="shared" si="730"/>
        <v>1.645725435943834E-3</v>
      </c>
      <c r="AA218" s="21">
        <f>Z218*Input!X218/100</f>
        <v>5.2524594631606137E-6</v>
      </c>
      <c r="AB218" s="14">
        <v>0.05</v>
      </c>
      <c r="AC218" s="14">
        <v>0.9</v>
      </c>
      <c r="AD218" s="21">
        <f>(((Input!G218*$L$4*0.000000001*Input!U218*(230/229))-((AB218*0.000000000000001)+(Input!G218*AC218*0.000000000000001)))/Input!F218)*1000000000000</f>
        <v>8.6472571264366041E-2</v>
      </c>
      <c r="AE218" s="21">
        <f>AD218*Input!V218/100</f>
        <v>2.0687421069593365E-3</v>
      </c>
      <c r="AF218" s="191">
        <f t="shared" si="731"/>
        <v>3.9421568638313515E-3</v>
      </c>
      <c r="AG218" s="21">
        <f>AF218*Input!V218/100</f>
        <v>9.4310898556654237E-5</v>
      </c>
      <c r="AH218" s="9">
        <f t="shared" si="732"/>
        <v>2.3953915870362055</v>
      </c>
      <c r="AI218" s="3">
        <f t="shared" si="733"/>
        <v>5.7814284244848635E-2</v>
      </c>
      <c r="AJ218" s="22">
        <f t="shared" si="734"/>
        <v>56.038138915388338</v>
      </c>
      <c r="AK218" s="3">
        <f t="shared" si="735"/>
        <v>1.379986776912302</v>
      </c>
      <c r="AL218" s="3">
        <f t="shared" si="736"/>
        <v>3.3769451728789673E-2</v>
      </c>
      <c r="AM218" s="3">
        <f t="shared" si="737"/>
        <v>8.0831321030085394E-4</v>
      </c>
      <c r="AN218" s="9">
        <f>AL218*1/((AN217+AN219)/2)</f>
        <v>3.3681398592197959E-2</v>
      </c>
      <c r="AO218" s="21">
        <f t="shared" si="738"/>
        <v>8.0620555057077815E-4</v>
      </c>
      <c r="AP218" s="58">
        <f t="shared" si="739"/>
        <v>3.5386000000000002</v>
      </c>
      <c r="AQ218" s="58">
        <f t="shared" si="740"/>
        <v>8.6499999999999994E-2</v>
      </c>
      <c r="AR218" s="58">
        <f t="shared" si="741"/>
        <v>2.4444695642344425</v>
      </c>
      <c r="AS218" s="67">
        <f t="shared" si="742"/>
        <v>1.4097674848466963E-2</v>
      </c>
      <c r="AT218" s="67">
        <f t="shared" si="743"/>
        <v>4.6300931672252138E-5</v>
      </c>
      <c r="AU218" s="58">
        <v>0.75</v>
      </c>
      <c r="AV218" s="58">
        <f t="shared" si="744"/>
        <v>0.375</v>
      </c>
      <c r="AW218" s="58">
        <f t="shared" si="745"/>
        <v>2.4401999999999999</v>
      </c>
      <c r="AX218" s="57">
        <f t="shared" si="746"/>
        <v>0.50711901179999996</v>
      </c>
      <c r="AY218" s="47">
        <f t="shared" si="747"/>
        <v>0.55867087207857158</v>
      </c>
      <c r="AZ218" s="9" t="str">
        <f>Input!B218</f>
        <v>GH17-05-6,0</v>
      </c>
      <c r="BA218" s="48">
        <f>Input!E218</f>
        <v>6</v>
      </c>
      <c r="BB218" s="58">
        <f t="shared" si="748"/>
        <v>56.425955031752608</v>
      </c>
      <c r="BC218" s="22">
        <f t="shared" si="749"/>
        <v>1.3923904647057794</v>
      </c>
      <c r="BD218" s="9">
        <f t="shared" si="750"/>
        <v>2382.1999999999998</v>
      </c>
      <c r="BE218" s="49">
        <f t="shared" si="751"/>
        <v>279.33543603928581</v>
      </c>
      <c r="BF218" s="89">
        <f t="shared" si="752"/>
        <v>22.894470620382414</v>
      </c>
      <c r="BG218" s="85"/>
      <c r="BH218" s="85"/>
      <c r="BI218" s="85"/>
      <c r="BJ218" s="85"/>
      <c r="BK218" s="85"/>
      <c r="BL218" s="85"/>
      <c r="BM218" s="90"/>
      <c r="BN218" s="85"/>
      <c r="BO218" s="85"/>
      <c r="BP218" s="85"/>
      <c r="BQ218" s="85"/>
      <c r="BR218" s="85"/>
      <c r="BS218" s="85"/>
      <c r="BT218" s="85"/>
      <c r="BU218" s="85"/>
      <c r="BV218" s="85"/>
      <c r="BW218" s="85"/>
      <c r="BX218" s="85"/>
      <c r="BY218" s="85"/>
      <c r="BZ218" s="85"/>
      <c r="CA218" s="85"/>
      <c r="CB218" s="85"/>
      <c r="CC218" s="85"/>
      <c r="CD218" s="85"/>
      <c r="CE218" s="85"/>
      <c r="CF218" s="85"/>
      <c r="CG218" s="85"/>
      <c r="CH218" s="85"/>
      <c r="CI218" s="85"/>
      <c r="CJ218" s="85"/>
      <c r="CK218" s="85"/>
      <c r="CL218" s="85"/>
      <c r="CM218" s="85"/>
      <c r="CN218" s="85"/>
      <c r="CO218" s="85"/>
      <c r="CP218" s="85"/>
      <c r="CQ218" s="85"/>
      <c r="CR218" s="85"/>
      <c r="CS218" s="85"/>
      <c r="CT218" s="85"/>
      <c r="CU218" s="85"/>
      <c r="CV218" s="85"/>
      <c r="CW218" s="85"/>
      <c r="CX218" s="85"/>
      <c r="CY218" s="85"/>
      <c r="CZ218" s="85"/>
      <c r="DA218" s="85"/>
      <c r="DB218" s="85"/>
      <c r="DC218" s="85"/>
      <c r="DD218" s="85"/>
      <c r="DE218" s="85"/>
    </row>
    <row r="219" spans="1:109" s="165" customFormat="1" ht="15" customHeight="1" x14ac:dyDescent="0.2">
      <c r="A219" s="148">
        <f>Input!A219</f>
        <v>10368</v>
      </c>
      <c r="B219" s="148" t="str">
        <f>Input!B219</f>
        <v>Hu1-13</v>
      </c>
      <c r="C219" s="148">
        <f>Input!O219</f>
        <v>2.2664600235177588</v>
      </c>
      <c r="D219" s="148">
        <f>C219*Input!P219/100</f>
        <v>9.9517397516451347E-2</v>
      </c>
      <c r="E219" s="149">
        <f>Input!M219</f>
        <v>3.0134068257116069</v>
      </c>
      <c r="F219" s="150">
        <f>E219*Input!N219/100</f>
        <v>1.4205686558670528E-3</v>
      </c>
      <c r="G219" s="151">
        <f t="shared" si="727"/>
        <v>415.48853312911632</v>
      </c>
      <c r="H219" s="150">
        <f>G219*Input!L219/100</f>
        <v>7.0962028313201156E-2</v>
      </c>
      <c r="I219" s="148">
        <v>0</v>
      </c>
      <c r="J219" s="152">
        <f>(((C219*$G$4*0.000000001*Input!G219*(234/233))-(I219*0.000000000000001))/Input!F219)*1000000000000</f>
        <v>742.44433732957532</v>
      </c>
      <c r="K219" s="148">
        <f>J219*Input!P219/100</f>
        <v>32.599793283442715</v>
      </c>
      <c r="L219" s="153">
        <f t="shared" si="728"/>
        <v>10.267465509083673</v>
      </c>
      <c r="M219" s="154">
        <f>L219*Input!P219/100</f>
        <v>0.45083144461026814</v>
      </c>
      <c r="N219" s="148">
        <v>0</v>
      </c>
      <c r="O219" s="152">
        <f>(((G219*$D$4*0.000000001*Input!G219*(238/236))-(N219*0.000000001))/Input!F219)*1000000</f>
        <v>13.710457078686149</v>
      </c>
      <c r="P219" s="148">
        <f>O219*Input!N219/100</f>
        <v>6.4633309440363237E-3</v>
      </c>
      <c r="Q219" s="155">
        <f t="shared" si="729"/>
        <v>10.229360781461436</v>
      </c>
      <c r="R219" s="156">
        <f>Q219*Input!N219/100</f>
        <v>4.8222859162961656E-3</v>
      </c>
      <c r="S219" s="154">
        <f>Input!S219*$G$6/0.000000000155125</f>
        <v>1.0013807519394673</v>
      </c>
      <c r="T219" s="148">
        <f>S219*Input!T219/100</f>
        <v>1.5823085271001963E-3</v>
      </c>
      <c r="U219" s="154">
        <f>S219</f>
        <v>1.0013807519394673</v>
      </c>
      <c r="V219" s="148">
        <f>U219*Input!T219/100</f>
        <v>1.5823085271001963E-3</v>
      </c>
      <c r="W219" s="157">
        <v>0</v>
      </c>
      <c r="X219" s="152">
        <f>((($L$4*0.000000001*Input!G219/Input!W219*(232/229))-(W219*0.000000001))/Input!F219)*1000000000</f>
        <v>0.89897311329823881</v>
      </c>
      <c r="Y219" s="152">
        <f>X219*Input!X219/100</f>
        <v>1.7280596505430977E-2</v>
      </c>
      <c r="Z219" s="152">
        <f t="shared" si="730"/>
        <v>2.1950351200804947E-4</v>
      </c>
      <c r="AA219" s="152">
        <f>Z219*Input!X219/100</f>
        <v>4.2194272180393108E-6</v>
      </c>
      <c r="AB219" s="153">
        <v>0</v>
      </c>
      <c r="AC219" s="153">
        <v>0.9</v>
      </c>
      <c r="AD219" s="152">
        <f>(((Input!G219*$L$4*0.000000001*Input!U219*(230/229))-((AB219*0.000000000000001)+(Input!G219*AC219*0.000000000000001)))/Input!F219)*1000000000000</f>
        <v>225.01520613325414</v>
      </c>
      <c r="AE219" s="152">
        <f>AD219*Input!V219/100</f>
        <v>1.3098451076261122</v>
      </c>
      <c r="AF219" s="152">
        <f t="shared" si="731"/>
        <v>10.25811105596407</v>
      </c>
      <c r="AG219" s="152">
        <f>AF219*Input!V219/100</f>
        <v>5.9713904722433486E-2</v>
      </c>
      <c r="AH219" s="148">
        <f t="shared" si="732"/>
        <v>46733.243409735936</v>
      </c>
      <c r="AI219" s="157">
        <f t="shared" si="733"/>
        <v>938.62163650888567</v>
      </c>
      <c r="AJ219" s="154">
        <f t="shared" si="734"/>
        <v>1.3807519394672951</v>
      </c>
      <c r="AK219" s="157">
        <f t="shared" si="735"/>
        <v>1.5823085271001964</v>
      </c>
      <c r="AL219" s="157">
        <f t="shared" si="736"/>
        <v>1.002810564131704</v>
      </c>
      <c r="AM219" s="157">
        <f t="shared" si="737"/>
        <v>5.8566119160138206E-3</v>
      </c>
      <c r="AN219" s="148">
        <f>AF219/Q219</f>
        <v>1.002810564131704</v>
      </c>
      <c r="AO219" s="152">
        <f t="shared" si="738"/>
        <v>5.8566119160138206E-3</v>
      </c>
      <c r="AP219" s="148" t="str">
        <f t="shared" si="739"/>
        <v>Out of range</v>
      </c>
      <c r="AQ219" s="148" t="e">
        <f t="shared" si="740"/>
        <v>#VALUE!</v>
      </c>
      <c r="AR219" s="148" t="e">
        <f t="shared" si="741"/>
        <v>#VALUE!</v>
      </c>
      <c r="AS219" s="156">
        <f t="shared" si="742"/>
        <v>2.1458184601901362E-5</v>
      </c>
      <c r="AT219" s="156">
        <f t="shared" si="743"/>
        <v>4.1260602318158657E-7</v>
      </c>
      <c r="AU219" s="148">
        <v>0.75</v>
      </c>
      <c r="AV219" s="148">
        <f t="shared" si="744"/>
        <v>0.375</v>
      </c>
      <c r="AW219" s="148" t="str">
        <f t="shared" si="745"/>
        <v>Out of range</v>
      </c>
      <c r="AX219" s="158">
        <f t="shared" si="746"/>
        <v>325.96287646010001</v>
      </c>
      <c r="AY219" s="158" t="e">
        <f t="shared" si="747"/>
        <v>#VALUE!</v>
      </c>
      <c r="AZ219" s="148" t="str">
        <f>Input!B219</f>
        <v>Hu1-13</v>
      </c>
      <c r="BA219" s="159">
        <f>Input!E219</f>
        <v>0</v>
      </c>
      <c r="BB219" s="148" t="e">
        <f t="shared" si="748"/>
        <v>#VALUE!</v>
      </c>
      <c r="BC219" s="154" t="e">
        <f t="shared" si="749"/>
        <v>#VALUE!</v>
      </c>
      <c r="BD219" s="148" t="e">
        <f t="shared" si="750"/>
        <v>#VALUE!</v>
      </c>
      <c r="BE219" s="160" t="e">
        <f t="shared" si="751"/>
        <v>#VALUE!</v>
      </c>
      <c r="BF219" s="161" t="e">
        <f t="shared" si="752"/>
        <v>#VALUE!</v>
      </c>
      <c r="BG219" s="162"/>
      <c r="BH219" s="162"/>
      <c r="BI219" s="162"/>
      <c r="BJ219" s="162"/>
      <c r="BK219" s="162"/>
      <c r="BL219" s="162"/>
      <c r="BM219" s="166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2"/>
      <c r="DC219" s="162"/>
      <c r="DD219" s="162"/>
      <c r="DE219" s="162"/>
    </row>
    <row r="220" spans="1:109" ht="15" customHeight="1" x14ac:dyDescent="0.2">
      <c r="A220" s="9">
        <f>Input!A220</f>
        <v>10829</v>
      </c>
      <c r="B220" s="9" t="str">
        <f>Input!B220</f>
        <v>GH17-05-49,1</v>
      </c>
      <c r="C220" s="9">
        <f>Input!O220</f>
        <v>0.24307336862252729</v>
      </c>
      <c r="D220" s="9">
        <f>C220*Input!P220/100</f>
        <v>1.4278131436847176E-3</v>
      </c>
      <c r="E220" s="11">
        <f>Input!M220</f>
        <v>0.29665912940428024</v>
      </c>
      <c r="F220" s="12">
        <f>E220*Input!N220/100</f>
        <v>3.0111596063534305E-4</v>
      </c>
      <c r="G220" s="13">
        <f t="shared" si="727"/>
        <v>40.90336076226216</v>
      </c>
      <c r="H220" s="12">
        <f>G220*Input!L220/100</f>
        <v>1.6174577704392526E-2</v>
      </c>
      <c r="I220" s="9">
        <v>0.3</v>
      </c>
      <c r="J220" s="21">
        <f>(((C220*$G$4*0.000000001*Input!G220*(234/233))-(I220*0.000000000000001))/Input!F220)*1000000000000</f>
        <v>6.5276898992503671</v>
      </c>
      <c r="K220" s="9">
        <f>J220*Input!P220/100</f>
        <v>3.834365520527807E-2</v>
      </c>
      <c r="L220" s="14">
        <f t="shared" si="728"/>
        <v>9.0273206386912205E-2</v>
      </c>
      <c r="M220" s="22">
        <f>L220*Input!P220/100</f>
        <v>5.3026487982711483E-4</v>
      </c>
      <c r="N220" s="9">
        <v>5.0000000000000001E-3</v>
      </c>
      <c r="O220" s="21">
        <f>(((G220*$D$4*0.000000001*Input!G220*(238/236))-(N220*0.000000001))/Input!F220)*1000000</f>
        <v>0.11065229805743669</v>
      </c>
      <c r="P220" s="9">
        <f>O220*Input!N220/100</f>
        <v>1.1231467271201605E-4</v>
      </c>
      <c r="Q220" s="23">
        <f t="shared" si="729"/>
        <v>8.2557588826629599E-2</v>
      </c>
      <c r="R220" s="24">
        <f>Q220*Input!N220/100</f>
        <v>8.3797885192976493E-5</v>
      </c>
      <c r="S220" s="65">
        <f>Input!S220*$G$6/0.000000000155125</f>
        <v>1.1006869858234964</v>
      </c>
      <c r="T220" s="9">
        <f>S220*Input!T220/100</f>
        <v>1.6440795360933679E-3</v>
      </c>
      <c r="U220" s="9">
        <f>S220*1/((U219+U221)/2)</f>
        <v>1.099817158347389</v>
      </c>
      <c r="V220" s="9">
        <f>U220*Input!T220/100</f>
        <v>1.6427802879221635E-3</v>
      </c>
      <c r="W220" s="3">
        <v>3.0000000000000001E-3</v>
      </c>
      <c r="X220" s="21">
        <f>((($L$4*0.000000001*Input!G220/Input!W220*(232/229))-(W220*0.000000001))/Input!F220)*1000000000</f>
        <v>31.479000354303871</v>
      </c>
      <c r="Y220" s="21">
        <f>X220*Input!X220/100</f>
        <v>7.3914135803929734E-2</v>
      </c>
      <c r="Z220" s="21">
        <f t="shared" si="730"/>
        <v>7.6862711799257008E-3</v>
      </c>
      <c r="AA220" s="21">
        <f>Z220*Input!X220/100</f>
        <v>1.8047717062946203E-5</v>
      </c>
      <c r="AB220" s="14">
        <v>0.05</v>
      </c>
      <c r="AC220" s="14">
        <v>0.9</v>
      </c>
      <c r="AD220" s="21">
        <f>(((Input!G220*$L$4*0.000000001*Input!U220*(230/229))-((AB220*0.000000000000001)+(Input!G220*AC220*0.000000000000001)))/Input!F220)*1000000000000</f>
        <v>0.99152877277299678</v>
      </c>
      <c r="AE220" s="21">
        <f>AD220*Input!V220/100</f>
        <v>4.8922122653200341E-3</v>
      </c>
      <c r="AF220" s="191">
        <f t="shared" si="731"/>
        <v>4.5202332949293066E-2</v>
      </c>
      <c r="AG220" s="21">
        <f>AF220*Input!V220/100</f>
        <v>2.2302873476596496E-4</v>
      </c>
      <c r="AH220" s="9">
        <f t="shared" si="732"/>
        <v>5.8809183141167827</v>
      </c>
      <c r="AI220" s="3">
        <f t="shared" si="733"/>
        <v>3.2134667856345479E-2</v>
      </c>
      <c r="AJ220" s="22">
        <f t="shared" si="734"/>
        <v>99.817158347389025</v>
      </c>
      <c r="AK220" s="3">
        <f t="shared" si="735"/>
        <v>1.6427802879221636</v>
      </c>
      <c r="AL220" s="3">
        <f t="shared" si="736"/>
        <v>0.54752486829790625</v>
      </c>
      <c r="AM220" s="3">
        <f t="shared" si="737"/>
        <v>2.7580649421642674E-3</v>
      </c>
      <c r="AN220" s="9">
        <f>AL220*1/((AN219+AN221)/2)</f>
        <v>0.54687322595770604</v>
      </c>
      <c r="AO220" s="21">
        <f t="shared" si="738"/>
        <v>2.754782402872631E-3</v>
      </c>
      <c r="AP220" s="58">
        <f t="shared" si="739"/>
        <v>74.127399999999994</v>
      </c>
      <c r="AQ220" s="58">
        <f t="shared" si="740"/>
        <v>0.56179999999999997</v>
      </c>
      <c r="AR220" s="58">
        <f t="shared" si="741"/>
        <v>0.75788439902114468</v>
      </c>
      <c r="AS220" s="67">
        <f t="shared" si="742"/>
        <v>9.3101933924776073E-2</v>
      </c>
      <c r="AT220" s="67">
        <f t="shared" si="743"/>
        <v>2.3815889217033778E-4</v>
      </c>
      <c r="AU220" s="58">
        <v>0.75</v>
      </c>
      <c r="AV220" s="58">
        <f t="shared" si="744"/>
        <v>0.375</v>
      </c>
      <c r="AW220" s="58">
        <f t="shared" si="745"/>
        <v>67.11</v>
      </c>
      <c r="AX220" s="57">
        <f t="shared" si="746"/>
        <v>3.6866569996999998</v>
      </c>
      <c r="AY220" s="47">
        <f t="shared" si="747"/>
        <v>3.6698626150855742</v>
      </c>
      <c r="AZ220" s="9" t="str">
        <f>Input!B220</f>
        <v>GH17-05-49,1</v>
      </c>
      <c r="BA220" s="48">
        <f>Input!E220</f>
        <v>49.1</v>
      </c>
      <c r="BB220" s="58">
        <f t="shared" si="748"/>
        <v>120.664394017135</v>
      </c>
      <c r="BC220" s="22">
        <f t="shared" si="749"/>
        <v>2.3473595973498509</v>
      </c>
      <c r="BD220" s="9">
        <f t="shared" si="750"/>
        <v>67052</v>
      </c>
      <c r="BE220" s="49">
        <f t="shared" si="751"/>
        <v>1834.9313075427872</v>
      </c>
      <c r="BF220" s="89">
        <f t="shared" si="752"/>
        <v>5.4684288706386148</v>
      </c>
      <c r="BG220" s="85"/>
      <c r="BH220" s="85"/>
      <c r="BI220" s="85"/>
      <c r="BJ220" s="85"/>
      <c r="BK220" s="85"/>
      <c r="BL220" s="85"/>
      <c r="BM220" s="90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</row>
    <row r="221" spans="1:109" s="165" customFormat="1" ht="15" customHeight="1" x14ac:dyDescent="0.2">
      <c r="A221" s="148">
        <f>Input!A221</f>
        <v>10368</v>
      </c>
      <c r="B221" s="148" t="str">
        <f>Input!B221</f>
        <v>Hu1-13</v>
      </c>
      <c r="C221" s="148">
        <f>Input!O221</f>
        <v>2.1950174427118379</v>
      </c>
      <c r="D221" s="148">
        <f>C221*Input!P221/100</f>
        <v>9.5825109988307011E-2</v>
      </c>
      <c r="E221" s="149">
        <f>Input!M221</f>
        <v>3.0138402785362977</v>
      </c>
      <c r="F221" s="150">
        <f>E221*Input!N221/100</f>
        <v>1.2679299456042623E-3</v>
      </c>
      <c r="G221" s="151">
        <f t="shared" si="727"/>
        <v>415.54829760458472</v>
      </c>
      <c r="H221" s="150">
        <f>G221*Input!L221/100</f>
        <v>7.4111495621402665E-2</v>
      </c>
      <c r="I221" s="148">
        <v>0</v>
      </c>
      <c r="J221" s="152">
        <f>(((C221*$G$4*0.000000001*Input!G221*(234/233))-(I221*0.000000000000001))/Input!F221)*1000000000000</f>
        <v>719.04125983728386</v>
      </c>
      <c r="K221" s="148">
        <f>J221*Input!P221/100</f>
        <v>31.390278031191052</v>
      </c>
      <c r="L221" s="153">
        <f t="shared" si="728"/>
        <v>9.9438179588541296</v>
      </c>
      <c r="M221" s="154">
        <f>L221*Input!P221/100</f>
        <v>0.4341047278575052</v>
      </c>
      <c r="N221" s="148">
        <v>0</v>
      </c>
      <c r="O221" s="152">
        <f>(((G221*$D$4*0.000000001*Input!G221*(238/236))-(N221*0.000000001))/Input!F221)*1000000</f>
        <v>13.712429210791862</v>
      </c>
      <c r="P221" s="148">
        <f>O221*Input!N221/100</f>
        <v>5.7688523665844369E-3</v>
      </c>
      <c r="Q221" s="155">
        <f t="shared" si="729"/>
        <v>10.230832187608019</v>
      </c>
      <c r="R221" s="156">
        <f>Q221*Input!N221/100</f>
        <v>4.304136019251871E-3</v>
      </c>
      <c r="S221" s="154">
        <f>Input!S221*$G$6/0.000000000155125</f>
        <v>1.0002010154834273</v>
      </c>
      <c r="T221" s="148">
        <f>S221*Input!T221/100</f>
        <v>1.6944126015046698E-3</v>
      </c>
      <c r="U221" s="154">
        <f>S221</f>
        <v>1.0002010154834273</v>
      </c>
      <c r="V221" s="148">
        <f>U221*Input!T221/100</f>
        <v>1.6944126015046698E-3</v>
      </c>
      <c r="W221" s="157">
        <v>0</v>
      </c>
      <c r="X221" s="152">
        <f>((($L$4*0.000000001*Input!G221/Input!W221*(232/229))-(W221*0.000000001))/Input!F221)*1000000000</f>
        <v>0.90053826322641073</v>
      </c>
      <c r="Y221" s="152">
        <f>X221*Input!X221/100</f>
        <v>1.2105820449311402E-2</v>
      </c>
      <c r="Z221" s="152">
        <f t="shared" si="730"/>
        <v>2.1988567683697567E-4</v>
      </c>
      <c r="AA221" s="152">
        <f>Z221*Input!X221/100</f>
        <v>2.9558949706665515E-6</v>
      </c>
      <c r="AB221" s="153">
        <v>0</v>
      </c>
      <c r="AC221" s="153">
        <v>0.9</v>
      </c>
      <c r="AD221" s="152">
        <f>(((Input!G221*$L$4*0.000000001*Input!U221*(230/229))-((AB221*0.000000000000001)+(Input!G221*AC221*0.000000000000001)))/Input!F221)*1000000000000</f>
        <v>224.32091735490931</v>
      </c>
      <c r="AE221" s="152">
        <f>AD221*Input!V221/100</f>
        <v>1.1227386201741634</v>
      </c>
      <c r="AF221" s="152">
        <f t="shared" si="731"/>
        <v>10.226459455543106</v>
      </c>
      <c r="AG221" s="152">
        <f>AF221*Input!V221/100</f>
        <v>5.1183996186221971E-2</v>
      </c>
      <c r="AH221" s="148">
        <f t="shared" si="732"/>
        <v>46508.074571519515</v>
      </c>
      <c r="AI221" s="157">
        <f t="shared" si="733"/>
        <v>667.12972984546502</v>
      </c>
      <c r="AJ221" s="154">
        <f t="shared" si="734"/>
        <v>0.20101548342732478</v>
      </c>
      <c r="AK221" s="157">
        <f t="shared" si="735"/>
        <v>1.6944126015046699</v>
      </c>
      <c r="AL221" s="157">
        <f t="shared" si="736"/>
        <v>0.99957259272904408</v>
      </c>
      <c r="AM221" s="157">
        <f t="shared" si="737"/>
        <v>5.0205587213997382E-3</v>
      </c>
      <c r="AN221" s="148">
        <f>AF221/Q221</f>
        <v>0.99957259272904408</v>
      </c>
      <c r="AO221" s="152">
        <f t="shared" si="738"/>
        <v>5.0205587213997382E-3</v>
      </c>
      <c r="AP221" s="148">
        <f t="shared" si="739"/>
        <v>790.76310000000001</v>
      </c>
      <c r="AQ221" s="148" t="e">
        <f t="shared" si="740"/>
        <v>#VALUE!</v>
      </c>
      <c r="AR221" s="148" t="e">
        <f t="shared" si="741"/>
        <v>#VALUE!</v>
      </c>
      <c r="AS221" s="156">
        <f t="shared" si="742"/>
        <v>2.1492452696400369E-5</v>
      </c>
      <c r="AT221" s="156">
        <f t="shared" si="743"/>
        <v>2.8906173841989469E-7</v>
      </c>
      <c r="AU221" s="148">
        <v>0.75</v>
      </c>
      <c r="AV221" s="148">
        <f t="shared" si="744"/>
        <v>0.375</v>
      </c>
      <c r="AW221" s="148">
        <f t="shared" si="745"/>
        <v>790.76139999999998</v>
      </c>
      <c r="AX221" s="158">
        <f t="shared" si="746"/>
        <v>324.45564781339999</v>
      </c>
      <c r="AY221" s="158">
        <f t="shared" si="747"/>
        <v>849.13801165426435</v>
      </c>
      <c r="AZ221" s="148" t="str">
        <f>Input!B221</f>
        <v>Hu1-13</v>
      </c>
      <c r="BA221" s="159">
        <f>Input!E221</f>
        <v>0</v>
      </c>
      <c r="BB221" s="148">
        <f t="shared" si="748"/>
        <v>1.8786540750179423</v>
      </c>
      <c r="BC221" s="154">
        <f t="shared" si="749"/>
        <v>16.464996716954268</v>
      </c>
      <c r="BD221" s="148">
        <f t="shared" si="750"/>
        <v>790703.4</v>
      </c>
      <c r="BE221" s="160">
        <f t="shared" si="751"/>
        <v>424569.00582713215</v>
      </c>
      <c r="BF221" s="161">
        <f t="shared" si="752"/>
        <v>107.38232944277053</v>
      </c>
      <c r="BG221" s="162"/>
      <c r="BH221" s="162"/>
      <c r="BI221" s="162"/>
      <c r="BJ221" s="162"/>
      <c r="BK221" s="162"/>
      <c r="BL221" s="162"/>
      <c r="BM221" s="166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2"/>
      <c r="DC221" s="162"/>
      <c r="DD221" s="162"/>
      <c r="DE221" s="162"/>
    </row>
    <row r="222" spans="1:109" ht="15" customHeight="1" x14ac:dyDescent="0.2">
      <c r="A222" s="9">
        <f>Input!A222</f>
        <v>10828</v>
      </c>
      <c r="B222" s="9" t="str">
        <f>Input!B222</f>
        <v>GH17-05-46,65</v>
      </c>
      <c r="C222" s="9">
        <f>Input!O222</f>
        <v>0.22684496903094931</v>
      </c>
      <c r="D222" s="9">
        <f>C222*Input!P222/100</f>
        <v>9.1438554348341873E-4</v>
      </c>
      <c r="E222" s="11">
        <f>Input!M222</f>
        <v>0.28162958571349517</v>
      </c>
      <c r="F222" s="12">
        <f>E222*Input!N222/100</f>
        <v>2.4526099005471835E-4</v>
      </c>
      <c r="G222" s="13">
        <f t="shared" si="727"/>
        <v>38.83108727817671</v>
      </c>
      <c r="H222" s="12">
        <f>G222*Input!L222/100</f>
        <v>1.061521315180829E-2</v>
      </c>
      <c r="I222" s="9">
        <v>0.3</v>
      </c>
      <c r="J222" s="21">
        <f>(((C222*$G$4*0.000000001*Input!G222*(234/233))-(I222*0.000000000000001))/Input!F222)*1000000000000</f>
        <v>0.70674720726218532</v>
      </c>
      <c r="K222" s="9">
        <f>J222*Input!P222/100</f>
        <v>2.8488153472323776E-3</v>
      </c>
      <c r="L222" s="14">
        <f t="shared" si="728"/>
        <v>9.7738001481779708E-3</v>
      </c>
      <c r="M222" s="22">
        <f>L222*Input!P222/100</f>
        <v>3.9397045473689656E-5</v>
      </c>
      <c r="N222" s="9">
        <v>5.0000000000000001E-3</v>
      </c>
      <c r="O222" s="21">
        <f>(((G222*$D$4*0.000000001*Input!G222*(238/236))-(N222*0.000000001))/Input!F222)*1000000</f>
        <v>1.218823049404031E-2</v>
      </c>
      <c r="P222" s="9">
        <f>O222*Input!N222/100</f>
        <v>1.0614287807902684E-5</v>
      </c>
      <c r="Q222" s="23">
        <f t="shared" si="729"/>
        <v>9.093628775146273E-3</v>
      </c>
      <c r="R222" s="24">
        <f>Q222*Input!N222/100</f>
        <v>7.9193114279242355E-6</v>
      </c>
      <c r="S222" s="65">
        <f>Input!S222*$G$6/0.000000000155125</f>
        <v>1.0754674349022284</v>
      </c>
      <c r="T222" s="9">
        <f>S222*Input!T222/100</f>
        <v>1.5116305413846566E-3</v>
      </c>
      <c r="U222" s="9">
        <f>S222*1/((U221+U223)/2)</f>
        <v>1.076596420504865</v>
      </c>
      <c r="V222" s="9">
        <f>U222*Input!T222/100</f>
        <v>1.5132173947493839E-3</v>
      </c>
      <c r="W222" s="3">
        <v>3.0000000000000001E-3</v>
      </c>
      <c r="X222" s="21">
        <f>((($L$4*0.000000001*Input!G222/Input!W222*(232/229))-(W222*0.000000001))/Input!F222)*1000000000</f>
        <v>1.8576270663863756</v>
      </c>
      <c r="Y222" s="21">
        <f>X222*Input!X222/100</f>
        <v>5.4014814132989928E-3</v>
      </c>
      <c r="Z222" s="21">
        <f t="shared" si="730"/>
        <v>4.5357937744879424E-4</v>
      </c>
      <c r="AA222" s="21">
        <f>Z222*Input!X222/100</f>
        <v>1.3188872088902934E-6</v>
      </c>
      <c r="AB222" s="14">
        <v>0.05</v>
      </c>
      <c r="AC222" s="14">
        <v>0.9</v>
      </c>
      <c r="AD222" s="21">
        <f>(((Input!G222*$L$4*0.000000001*Input!U222*(230/229))-((AB222*0.000000000000001)+(Input!G222*AC222*0.000000000000001)))/Input!F222)*1000000000000</f>
        <v>3.0082184910936619E-2</v>
      </c>
      <c r="AE222" s="21">
        <f>AD222*Input!V222/100</f>
        <v>3.1499666259213009E-4</v>
      </c>
      <c r="AF222" s="191">
        <f t="shared" si="731"/>
        <v>1.3714023995324539E-3</v>
      </c>
      <c r="AG222" s="21">
        <f>AF222*Input!V222/100</f>
        <v>1.4360232815619373E-5</v>
      </c>
      <c r="AH222" s="9">
        <f t="shared" si="732"/>
        <v>3.0235113581354898</v>
      </c>
      <c r="AI222" s="3">
        <f t="shared" si="733"/>
        <v>3.28577925385546E-2</v>
      </c>
      <c r="AJ222" s="22">
        <f t="shared" si="734"/>
        <v>76.596420504865037</v>
      </c>
      <c r="AK222" s="3">
        <f t="shared" si="735"/>
        <v>1.5132173947493839</v>
      </c>
      <c r="AL222" s="3">
        <f t="shared" si="736"/>
        <v>0.15080914708995194</v>
      </c>
      <c r="AM222" s="3">
        <f t="shared" si="737"/>
        <v>1.5846051395228286E-3</v>
      </c>
      <c r="AN222" s="9">
        <f>AL222*1/((AN221+AN223)/2)</f>
        <v>0.1504820331233403</v>
      </c>
      <c r="AO222" s="21">
        <f t="shared" si="738"/>
        <v>1.5811680371805327E-3</v>
      </c>
      <c r="AP222" s="58">
        <f t="shared" si="739"/>
        <v>16.412099999999999</v>
      </c>
      <c r="AQ222" s="58">
        <f t="shared" si="740"/>
        <v>0.1802</v>
      </c>
      <c r="AR222" s="58">
        <f t="shared" si="741"/>
        <v>1.0979703998878878</v>
      </c>
      <c r="AS222" s="67">
        <f t="shared" si="742"/>
        <v>4.9878809512047442E-2</v>
      </c>
      <c r="AT222" s="67">
        <f t="shared" si="743"/>
        <v>1.5139930430209969E-4</v>
      </c>
      <c r="AU222" s="58">
        <v>0.75</v>
      </c>
      <c r="AV222" s="58">
        <f t="shared" si="744"/>
        <v>0.375</v>
      </c>
      <c r="AW222" s="58">
        <f t="shared" si="745"/>
        <v>12.5619</v>
      </c>
      <c r="AX222" s="57">
        <f t="shared" si="746"/>
        <v>2.0049286787999998</v>
      </c>
      <c r="AY222" s="47">
        <f t="shared" si="747"/>
        <v>1.9691812840657881</v>
      </c>
      <c r="AZ222" s="9" t="str">
        <f>Input!B222</f>
        <v>GH17-05-46,65</v>
      </c>
      <c r="BA222" s="48">
        <f>Input!E222</f>
        <v>46.65</v>
      </c>
      <c r="BB222" s="58">
        <f t="shared" si="748"/>
        <v>79.36472848478148</v>
      </c>
      <c r="BC222" s="22">
        <f t="shared" si="749"/>
        <v>1.6289370467890043</v>
      </c>
      <c r="BD222" s="9">
        <f t="shared" si="750"/>
        <v>12503.9</v>
      </c>
      <c r="BE222" s="49">
        <f t="shared" si="751"/>
        <v>984.59064203289404</v>
      </c>
      <c r="BF222" s="89">
        <f t="shared" si="752"/>
        <v>15.675823594088378</v>
      </c>
      <c r="BG222" s="85"/>
      <c r="BH222" s="85"/>
      <c r="BI222" s="85"/>
      <c r="BJ222" s="85"/>
      <c r="BK222" s="85"/>
      <c r="BL222" s="85"/>
      <c r="BM222" s="90"/>
      <c r="BN222" s="85"/>
      <c r="BO222" s="85"/>
      <c r="BP222" s="85"/>
      <c r="BQ222" s="85"/>
      <c r="BR222" s="85"/>
      <c r="BS222" s="85"/>
      <c r="BT222" s="85"/>
      <c r="BU222" s="85"/>
      <c r="BV222" s="85"/>
      <c r="BW222" s="85"/>
      <c r="BX222" s="85"/>
      <c r="BY222" s="85"/>
      <c r="BZ222" s="85"/>
      <c r="CA222" s="85"/>
      <c r="CB222" s="85"/>
      <c r="CC222" s="85"/>
      <c r="CD222" s="85"/>
      <c r="CE222" s="85"/>
      <c r="CF222" s="85"/>
      <c r="CG222" s="85"/>
      <c r="CH222" s="85"/>
      <c r="CI222" s="85"/>
      <c r="CJ222" s="85"/>
      <c r="CK222" s="85"/>
      <c r="CL222" s="85"/>
      <c r="CM222" s="85"/>
      <c r="CN222" s="85"/>
      <c r="CO222" s="85"/>
      <c r="CP222" s="85"/>
      <c r="CQ222" s="85"/>
      <c r="CR222" s="85"/>
      <c r="CS222" s="85"/>
      <c r="CT222" s="85"/>
      <c r="CU222" s="85"/>
      <c r="CV222" s="85"/>
      <c r="CW222" s="85"/>
      <c r="CX222" s="85"/>
      <c r="CY222" s="85"/>
      <c r="CZ222" s="85"/>
      <c r="DA222" s="85"/>
      <c r="DB222" s="85"/>
      <c r="DC222" s="85"/>
      <c r="DD222" s="85"/>
      <c r="DE222" s="85"/>
    </row>
    <row r="223" spans="1:109" s="165" customFormat="1" ht="15" customHeight="1" x14ac:dyDescent="0.2">
      <c r="A223" s="148">
        <f>Input!A223</f>
        <v>10368</v>
      </c>
      <c r="B223" s="148" t="str">
        <f>Input!B223</f>
        <v>Hu1-13</v>
      </c>
      <c r="C223" s="148">
        <f>Input!O223</f>
        <v>2.2522590656184116</v>
      </c>
      <c r="D223" s="148">
        <f>C223*Input!P223/100</f>
        <v>8.6491047972986526E-2</v>
      </c>
      <c r="E223" s="149">
        <f>Input!M223</f>
        <v>3.0131175314392094</v>
      </c>
      <c r="F223" s="150">
        <f>E223*Input!N223/100</f>
        <v>1.3788708941268153E-3</v>
      </c>
      <c r="G223" s="151">
        <f t="shared" si="727"/>
        <v>415.44864523483818</v>
      </c>
      <c r="H223" s="150">
        <f>G223*Input!L223/100</f>
        <v>7.5392216706780549E-2</v>
      </c>
      <c r="I223" s="148">
        <v>0</v>
      </c>
      <c r="J223" s="152">
        <f>(((C223*$G$4*0.000000001*Input!G223*(234/233))-(I223*0.000000000000001))/Input!F223)*1000000000000</f>
        <v>737.79240406464999</v>
      </c>
      <c r="K223" s="148">
        <f>J223*Input!P223/100</f>
        <v>28.332636857003603</v>
      </c>
      <c r="L223" s="153">
        <f t="shared" si="728"/>
        <v>10.203132653478667</v>
      </c>
      <c r="M223" s="154">
        <f>L223*Input!P223/100</f>
        <v>0.39181977299066295</v>
      </c>
      <c r="N223" s="148">
        <v>0</v>
      </c>
      <c r="O223" s="152">
        <f>(((G223*$D$4*0.000000001*Input!G223*(238/236))-(N223*0.000000001))/Input!F223)*1000000</f>
        <v>13.709140841969965</v>
      </c>
      <c r="P223" s="148">
        <f>O223*Input!N223/100</f>
        <v>6.2736136553719233E-3</v>
      </c>
      <c r="Q223" s="155">
        <f t="shared" si="729"/>
        <v>10.228378738327033</v>
      </c>
      <c r="R223" s="156">
        <f>Q223*Input!N223/100</f>
        <v>4.6807380028246488E-3</v>
      </c>
      <c r="S223" s="154">
        <f>Input!S223*$G$6/0.000000000155125</f>
        <v>0.99770166080058409</v>
      </c>
      <c r="T223" s="148">
        <f>S223*Input!T223/100</f>
        <v>1.6847873936229431E-3</v>
      </c>
      <c r="U223" s="154">
        <f>S223</f>
        <v>0.99770166080058409</v>
      </c>
      <c r="V223" s="148">
        <f>U223*Input!T223/100</f>
        <v>1.6847873936229431E-3</v>
      </c>
      <c r="W223" s="157">
        <v>0</v>
      </c>
      <c r="X223" s="152">
        <f>((($L$4*0.000000001*Input!G223/Input!W223*(232/229))-(W223*0.000000001))/Input!F223)*1000000000</f>
        <v>0.90619931436838475</v>
      </c>
      <c r="Y223" s="152">
        <f>X223*Input!X223/100</f>
        <v>1.5453935054816665E-2</v>
      </c>
      <c r="Z223" s="152">
        <f t="shared" si="730"/>
        <v>2.212679435465566E-4</v>
      </c>
      <c r="AA223" s="152">
        <f>Z223*Input!X223/100</f>
        <v>3.7734087579448992E-6</v>
      </c>
      <c r="AB223" s="153">
        <v>0</v>
      </c>
      <c r="AC223" s="153">
        <v>0.9</v>
      </c>
      <c r="AD223" s="152">
        <f>(((Input!G223*$L$4*0.000000001*Input!U223*(230/229))-((AB223*0.000000000000001)+(Input!G223*AC223*0.000000000000001)))/Input!F223)*1000000000000</f>
        <v>225.43434096405662</v>
      </c>
      <c r="AE223" s="152">
        <f>AD223*Input!V223/100</f>
        <v>0.92074451382573352</v>
      </c>
      <c r="AF223" s="152">
        <f t="shared" si="731"/>
        <v>10.277218794128435</v>
      </c>
      <c r="AG223" s="152">
        <f>AF223*Input!V223/100</f>
        <v>4.1975383083224287E-2</v>
      </c>
      <c r="AH223" s="148">
        <f t="shared" si="732"/>
        <v>46446.939531329008</v>
      </c>
      <c r="AI223" s="157">
        <f t="shared" si="733"/>
        <v>814.48642116296423</v>
      </c>
      <c r="AJ223" s="154">
        <f t="shared" si="734"/>
        <v>-2.2983391994159108</v>
      </c>
      <c r="AK223" s="157">
        <f t="shared" si="735"/>
        <v>1.6847873936229432</v>
      </c>
      <c r="AL223" s="157">
        <f t="shared" si="736"/>
        <v>1.0047749557433177</v>
      </c>
      <c r="AM223" s="157">
        <f t="shared" si="737"/>
        <v>4.1294948821293158E-3</v>
      </c>
      <c r="AN223" s="148">
        <f>AF223/Q223</f>
        <v>1.0047749557433177</v>
      </c>
      <c r="AO223" s="152">
        <f t="shared" si="738"/>
        <v>4.1294948821293158E-3</v>
      </c>
      <c r="AP223" s="148" t="str">
        <f t="shared" si="739"/>
        <v>Out of range</v>
      </c>
      <c r="AQ223" s="148" t="e">
        <f t="shared" si="740"/>
        <v>#VALUE!</v>
      </c>
      <c r="AR223" s="148" t="e">
        <f t="shared" si="741"/>
        <v>#VALUE!</v>
      </c>
      <c r="AS223" s="156">
        <f t="shared" si="742"/>
        <v>2.1632748376576783E-5</v>
      </c>
      <c r="AT223" s="156">
        <f t="shared" si="743"/>
        <v>3.6904842882773637E-7</v>
      </c>
      <c r="AU223" s="148">
        <v>0.75</v>
      </c>
      <c r="AV223" s="148">
        <f t="shared" si="744"/>
        <v>0.375</v>
      </c>
      <c r="AW223" s="148" t="str">
        <f t="shared" si="745"/>
        <v>Out of range</v>
      </c>
      <c r="AX223" s="158">
        <f t="shared" si="746"/>
        <v>121.0624844038</v>
      </c>
      <c r="AY223" s="158" t="e">
        <f t="shared" si="747"/>
        <v>#VALUE!</v>
      </c>
      <c r="AZ223" s="148" t="str">
        <f>Input!B223</f>
        <v>Hu1-13</v>
      </c>
      <c r="BA223" s="159">
        <f>Input!E223</f>
        <v>0</v>
      </c>
      <c r="BB223" s="148" t="e">
        <f t="shared" si="748"/>
        <v>#VALUE!</v>
      </c>
      <c r="BC223" s="154" t="e">
        <f t="shared" si="749"/>
        <v>#VALUE!</v>
      </c>
      <c r="BD223" s="148" t="e">
        <f t="shared" si="750"/>
        <v>#VALUE!</v>
      </c>
      <c r="BE223" s="160" t="e">
        <f t="shared" si="751"/>
        <v>#VALUE!</v>
      </c>
      <c r="BF223" s="161" t="e">
        <f t="shared" si="752"/>
        <v>#VALUE!</v>
      </c>
      <c r="BG223" s="162"/>
      <c r="BH223" s="162"/>
      <c r="BI223" s="162"/>
      <c r="BJ223" s="162"/>
      <c r="BK223" s="162"/>
      <c r="BL223" s="162"/>
      <c r="BM223" s="166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2"/>
      <c r="DC223" s="162"/>
      <c r="DD223" s="162"/>
      <c r="DE223" s="162"/>
    </row>
    <row r="224" spans="1:109" ht="15" customHeight="1" x14ac:dyDescent="0.2">
      <c r="A224" s="9">
        <f>Input!A224</f>
        <v>10827</v>
      </c>
      <c r="B224" s="9" t="str">
        <f>Input!B224</f>
        <v>GH17-05-40,8</v>
      </c>
      <c r="C224" s="9">
        <f>Input!O224</f>
        <v>0.39131008612466711</v>
      </c>
      <c r="D224" s="9">
        <f>C224*Input!P224/100</f>
        <v>1.6844119318892628E-3</v>
      </c>
      <c r="E224" s="11">
        <f>Input!M224</f>
        <v>0.5008914111104491</v>
      </c>
      <c r="F224" s="12">
        <f>E224*Input!N224/100</f>
        <v>2.7851567019285072E-4</v>
      </c>
      <c r="G224" s="13">
        <f t="shared" si="727"/>
        <v>69.062907763908726</v>
      </c>
      <c r="H224" s="12">
        <f>G224*Input!L224/100</f>
        <v>1.3258246170771631E-2</v>
      </c>
      <c r="I224" s="9">
        <v>0.3</v>
      </c>
      <c r="J224" s="21">
        <f>(((C224*$G$4*0.000000001*Input!G224*(234/233))-(I224*0.000000000000001))/Input!F224)*1000000000000</f>
        <v>9.4891495214418278</v>
      </c>
      <c r="K224" s="9">
        <f>J224*Input!P224/100</f>
        <v>4.0846472514142383E-2</v>
      </c>
      <c r="L224" s="14">
        <f t="shared" si="728"/>
        <v>0.13122804030316457</v>
      </c>
      <c r="M224" s="22">
        <f>L224*Input!P224/100</f>
        <v>5.6487702393307057E-4</v>
      </c>
      <c r="N224" s="9">
        <v>5.0000000000000001E-3</v>
      </c>
      <c r="O224" s="21">
        <f>(((G224*$D$4*0.000000001*Input!G224*(238/236))-(N224*0.000000001))/Input!F224)*1000000</f>
        <v>0.16870712868459214</v>
      </c>
      <c r="P224" s="9">
        <f>O224*Input!N224/100</f>
        <v>9.3807915188107892E-5</v>
      </c>
      <c r="Q224" s="23">
        <f t="shared" si="729"/>
        <v>0.12587225034254743</v>
      </c>
      <c r="R224" s="24">
        <f>Q224*Input!N224/100</f>
        <v>6.9990008583130896E-5</v>
      </c>
      <c r="S224" s="65">
        <f>Input!S224*$G$6/0.000000000155125</f>
        <v>1.0479383498106474</v>
      </c>
      <c r="T224" s="9">
        <f>S224*Input!T224/100</f>
        <v>1.1160422846856345E-3</v>
      </c>
      <c r="U224" s="9">
        <f>S224*1/((U223+U225)/2)</f>
        <v>1.0523048300910027</v>
      </c>
      <c r="V224" s="9">
        <f>U224*Input!T224/100</f>
        <v>1.1206925359423072E-3</v>
      </c>
      <c r="W224" s="3">
        <v>3.0000000000000001E-3</v>
      </c>
      <c r="X224" s="21">
        <f>((($L$4*0.000000001*Input!G224/Input!W224*(232/229))-(W224*0.000000001))/Input!F224)*1000000000</f>
        <v>1.140922103871848</v>
      </c>
      <c r="Y224" s="21">
        <f>X224*Input!X224/100</f>
        <v>2.3196772921632862E-3</v>
      </c>
      <c r="Z224" s="21">
        <f t="shared" si="730"/>
        <v>2.785805326353512E-4</v>
      </c>
      <c r="AA224" s="21">
        <f>Z224*Input!X224/100</f>
        <v>5.6639882197037582E-7</v>
      </c>
      <c r="AB224" s="14">
        <v>0.05</v>
      </c>
      <c r="AC224" s="14">
        <v>0.9</v>
      </c>
      <c r="AD224" s="21">
        <f>(((Input!G224*$L$4*0.000000001*Input!U224*(230/229))-((AB224*0.000000000000001)+(Input!G224*AC224*0.000000000000001)))/Input!F224)*1000000000000</f>
        <v>0.12322606958574656</v>
      </c>
      <c r="AE224" s="21">
        <f>AD224*Input!V224/100</f>
        <v>1.2456186236475841E-3</v>
      </c>
      <c r="AF224" s="191">
        <f t="shared" si="731"/>
        <v>5.6176945928354885E-3</v>
      </c>
      <c r="AG224" s="21">
        <f>AF224*Input!V224/100</f>
        <v>5.6785914135896543E-5</v>
      </c>
      <c r="AH224" s="9">
        <f t="shared" si="732"/>
        <v>20.165424122398338</v>
      </c>
      <c r="AI224" s="3">
        <f t="shared" si="733"/>
        <v>0.20792256474554405</v>
      </c>
      <c r="AJ224" s="22">
        <f t="shared" si="734"/>
        <v>52.304830091002728</v>
      </c>
      <c r="AK224" s="3">
        <f t="shared" si="735"/>
        <v>1.1206925359423072</v>
      </c>
      <c r="AL224" s="3">
        <f t="shared" si="736"/>
        <v>4.4630127590057009E-2</v>
      </c>
      <c r="AM224" s="3">
        <f t="shared" si="737"/>
        <v>4.518212859609217E-4</v>
      </c>
      <c r="AN224" s="9">
        <f>AL224*1/((AN223+AN225)/2)</f>
        <v>4.4508358225679646E-2</v>
      </c>
      <c r="AO224" s="21">
        <f t="shared" si="738"/>
        <v>4.5058853145685707E-4</v>
      </c>
      <c r="AP224" s="58">
        <f t="shared" si="739"/>
        <v>4.7176</v>
      </c>
      <c r="AQ224" s="58">
        <f t="shared" si="740"/>
        <v>5.0700000000000002E-2</v>
      </c>
      <c r="AR224" s="58">
        <f t="shared" si="741"/>
        <v>1.0746989994912668</v>
      </c>
      <c r="AS224" s="67">
        <f t="shared" si="742"/>
        <v>2.2132005416382488E-3</v>
      </c>
      <c r="AT224" s="67">
        <f t="shared" si="743"/>
        <v>4.6650364085723293E-6</v>
      </c>
      <c r="AU224" s="58">
        <v>0.75</v>
      </c>
      <c r="AV224" s="58">
        <f t="shared" si="744"/>
        <v>0.375</v>
      </c>
      <c r="AW224" s="58">
        <f t="shared" si="745"/>
        <v>4.5453000000000001</v>
      </c>
      <c r="AX224" s="57">
        <f t="shared" si="746"/>
        <v>0.1037626824</v>
      </c>
      <c r="AY224" s="47">
        <f t="shared" si="747"/>
        <v>9.9178930474863675E-2</v>
      </c>
      <c r="AZ224" s="9" t="str">
        <f>Input!B224</f>
        <v>GH17-05-40,8</v>
      </c>
      <c r="BA224" s="48">
        <f>Input!E224</f>
        <v>40.799999999999997</v>
      </c>
      <c r="BB224" s="58">
        <f t="shared" si="748"/>
        <v>52.981092348084196</v>
      </c>
      <c r="BC224" s="22">
        <f t="shared" si="749"/>
        <v>1.1352793917091426</v>
      </c>
      <c r="BD224" s="9">
        <f t="shared" si="750"/>
        <v>4487.3</v>
      </c>
      <c r="BE224" s="49">
        <f t="shared" si="751"/>
        <v>49.589465237431838</v>
      </c>
      <c r="BF224" s="89">
        <f t="shared" si="752"/>
        <v>2.1820106588094004</v>
      </c>
      <c r="BG224" s="85"/>
      <c r="BH224" s="85"/>
      <c r="BI224" s="85"/>
      <c r="BJ224" s="85"/>
      <c r="BK224" s="85"/>
      <c r="BL224" s="85"/>
      <c r="BM224" s="90"/>
      <c r="BN224" s="85"/>
      <c r="BO224" s="85"/>
      <c r="BP224" s="85"/>
      <c r="BQ224" s="85"/>
      <c r="BR224" s="85"/>
      <c r="BS224" s="85"/>
      <c r="BT224" s="85"/>
      <c r="BU224" s="85"/>
      <c r="BV224" s="85"/>
      <c r="BW224" s="85"/>
      <c r="BX224" s="85"/>
      <c r="BY224" s="85"/>
      <c r="BZ224" s="85"/>
      <c r="CA224" s="85"/>
      <c r="CB224" s="85"/>
      <c r="CC224" s="85"/>
      <c r="CD224" s="85"/>
      <c r="CE224" s="85"/>
      <c r="CF224" s="85"/>
      <c r="CG224" s="85"/>
      <c r="CH224" s="85"/>
      <c r="CI224" s="85"/>
      <c r="CJ224" s="85"/>
      <c r="CK224" s="85"/>
      <c r="CL224" s="85"/>
      <c r="CM224" s="85"/>
      <c r="CN224" s="85"/>
      <c r="CO224" s="85"/>
      <c r="CP224" s="85"/>
      <c r="CQ224" s="85"/>
      <c r="CR224" s="85"/>
      <c r="CS224" s="85"/>
      <c r="CT224" s="85"/>
      <c r="CU224" s="85"/>
      <c r="CV224" s="85"/>
      <c r="CW224" s="85"/>
      <c r="CX224" s="85"/>
      <c r="CY224" s="85"/>
      <c r="CZ224" s="85"/>
      <c r="DA224" s="85"/>
      <c r="DB224" s="85"/>
      <c r="DC224" s="85"/>
      <c r="DD224" s="85"/>
      <c r="DE224" s="85"/>
    </row>
    <row r="225" spans="1:109" s="165" customFormat="1" ht="15" customHeight="1" x14ac:dyDescent="0.2">
      <c r="A225" s="148">
        <f>Input!A225</f>
        <v>10368</v>
      </c>
      <c r="B225" s="148" t="str">
        <f>Input!B225</f>
        <v>Hu1-13</v>
      </c>
      <c r="C225" s="148">
        <f>Input!O225</f>
        <v>2.3962593289552152</v>
      </c>
      <c r="D225" s="148">
        <f>C225*Input!P225/100</f>
        <v>0.14040300792054056</v>
      </c>
      <c r="E225" s="149">
        <f>Input!M225</f>
        <v>3.0134485509922149</v>
      </c>
      <c r="F225" s="150">
        <f>E225*Input!N225/100</f>
        <v>1.7307059757071157E-3</v>
      </c>
      <c r="G225" s="151">
        <f t="shared" si="727"/>
        <v>415.49428621080659</v>
      </c>
      <c r="H225" s="150">
        <f>G225*Input!L225/100</f>
        <v>0.12529772583500823</v>
      </c>
      <c r="I225" s="148">
        <v>0</v>
      </c>
      <c r="J225" s="152">
        <f>(((C225*$G$4*0.000000001*Input!G225*(234/233))-(I225*0.000000000000001))/Input!F225)*1000000000000</f>
        <v>784.96384277480172</v>
      </c>
      <c r="K225" s="148">
        <f>J225*Input!P225/100</f>
        <v>45.993053966534283</v>
      </c>
      <c r="L225" s="153">
        <f t="shared" si="728"/>
        <v>10.855479362340882</v>
      </c>
      <c r="M225" s="154">
        <f>L225*Input!P225/100</f>
        <v>0.63605050441537447</v>
      </c>
      <c r="N225" s="148">
        <v>0</v>
      </c>
      <c r="O225" s="152">
        <f>(((G225*$D$4*0.000000001*Input!G225*(238/236))-(N225*0.000000001))/Input!F225)*1000000</f>
        <v>13.7106469211807</v>
      </c>
      <c r="P225" s="148">
        <f>O225*Input!N225/100</f>
        <v>7.8743997635150314E-3</v>
      </c>
      <c r="Q225" s="155">
        <f t="shared" si="729"/>
        <v>10.229502422790917</v>
      </c>
      <c r="R225" s="156">
        <f>Q225*Input!N225/100</f>
        <v>5.8750832051887251E-3</v>
      </c>
      <c r="S225" s="154">
        <f>Input!S225*$G$6/0.000000000155125</f>
        <v>0.99399945059699879</v>
      </c>
      <c r="T225" s="148">
        <f>S225*Input!T225/100</f>
        <v>1.8958792558938001E-3</v>
      </c>
      <c r="U225" s="154">
        <f>S225</f>
        <v>0.99399945059699879</v>
      </c>
      <c r="V225" s="148">
        <f>U225*Input!T225/100</f>
        <v>1.8958792558938001E-3</v>
      </c>
      <c r="W225" s="157">
        <v>0</v>
      </c>
      <c r="X225" s="152">
        <f>((($L$4*0.000000001*Input!G225/Input!W225*(232/229))-(W225*0.000000001))/Input!F225)*1000000000</f>
        <v>0.92911261610370244</v>
      </c>
      <c r="Y225" s="152">
        <f>X225*Input!X225/100</f>
        <v>2.380891559407566E-2</v>
      </c>
      <c r="Z225" s="152">
        <f t="shared" si="730"/>
        <v>2.2686271621350488E-4</v>
      </c>
      <c r="AA225" s="152">
        <f>Z225*Input!X225/100</f>
        <v>5.813455945115709E-6</v>
      </c>
      <c r="AB225" s="153">
        <v>0</v>
      </c>
      <c r="AC225" s="153">
        <v>0.9</v>
      </c>
      <c r="AD225" s="152">
        <f>(((Input!G225*$L$4*0.000000001*Input!U225*(230/229))-((AB225*0.000000000000001)+(Input!G225*AC225*0.000000000000001)))/Input!F225)*1000000000000</f>
        <v>224.54401853162389</v>
      </c>
      <c r="AE225" s="152">
        <f>AD225*Input!V225/100</f>
        <v>1.8170111839178333</v>
      </c>
      <c r="AF225" s="152">
        <f t="shared" si="731"/>
        <v>10.236630308823568</v>
      </c>
      <c r="AG225" s="152">
        <f>AF225*Input!V225/100</f>
        <v>8.2834857407458051E-2</v>
      </c>
      <c r="AH225" s="148">
        <f t="shared" si="732"/>
        <v>45122.576682850246</v>
      </c>
      <c r="AI225" s="157">
        <f t="shared" si="733"/>
        <v>1212.5667124595257</v>
      </c>
      <c r="AJ225" s="154">
        <f t="shared" si="734"/>
        <v>-6.0005494030012096</v>
      </c>
      <c r="AK225" s="157">
        <f t="shared" si="735"/>
        <v>1.8958792558938</v>
      </c>
      <c r="AL225" s="157">
        <f t="shared" si="736"/>
        <v>1.0006967969445679</v>
      </c>
      <c r="AM225" s="157">
        <f t="shared" si="737"/>
        <v>8.1180128045466055E-3</v>
      </c>
      <c r="AN225" s="148">
        <f>AF225/Q225</f>
        <v>1.0006967969445679</v>
      </c>
      <c r="AO225" s="152">
        <f t="shared" si="738"/>
        <v>8.1180128045466055E-3</v>
      </c>
      <c r="AP225" s="148" t="str">
        <f t="shared" si="739"/>
        <v>Out of range</v>
      </c>
      <c r="AQ225" s="148" t="e">
        <f t="shared" si="740"/>
        <v>#VALUE!</v>
      </c>
      <c r="AR225" s="148" t="e">
        <f t="shared" si="741"/>
        <v>#VALUE!</v>
      </c>
      <c r="AS225" s="156">
        <f t="shared" si="742"/>
        <v>2.2177297275775988E-5</v>
      </c>
      <c r="AT225" s="156">
        <f t="shared" si="743"/>
        <v>5.6844562088610026E-7</v>
      </c>
      <c r="AU225" s="148">
        <v>0.75</v>
      </c>
      <c r="AV225" s="148">
        <f t="shared" si="744"/>
        <v>0.375</v>
      </c>
      <c r="AW225" s="148" t="str">
        <f t="shared" si="745"/>
        <v>Out of range</v>
      </c>
      <c r="AX225" s="158">
        <f t="shared" si="746"/>
        <v>236.29315046729999</v>
      </c>
      <c r="AY225" s="158" t="e">
        <f t="shared" si="747"/>
        <v>#VALUE!</v>
      </c>
      <c r="AZ225" s="148" t="str">
        <f>Input!B225</f>
        <v>Hu1-13</v>
      </c>
      <c r="BA225" s="159">
        <f>Input!E225</f>
        <v>0</v>
      </c>
      <c r="BB225" s="148" t="e">
        <f t="shared" si="748"/>
        <v>#VALUE!</v>
      </c>
      <c r="BC225" s="154" t="e">
        <f t="shared" si="749"/>
        <v>#VALUE!</v>
      </c>
      <c r="BD225" s="148" t="e">
        <f t="shared" si="750"/>
        <v>#VALUE!</v>
      </c>
      <c r="BE225" s="160" t="e">
        <f t="shared" si="751"/>
        <v>#VALUE!</v>
      </c>
      <c r="BF225" s="161" t="e">
        <f t="shared" si="752"/>
        <v>#VALUE!</v>
      </c>
      <c r="BG225" s="162"/>
      <c r="BH225" s="162"/>
      <c r="BI225" s="162"/>
      <c r="BJ225" s="162"/>
      <c r="BK225" s="162"/>
      <c r="BL225" s="162"/>
      <c r="BM225" s="166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2"/>
      <c r="DC225" s="162"/>
      <c r="DD225" s="162"/>
      <c r="DE225" s="162"/>
    </row>
    <row r="226" spans="1:109" s="76" customFormat="1" ht="15" customHeight="1" x14ac:dyDescent="0.2">
      <c r="A226" s="58"/>
      <c r="B226" s="58"/>
      <c r="C226" s="58"/>
      <c r="D226" s="58"/>
      <c r="E226" s="60"/>
      <c r="F226" s="61"/>
      <c r="G226" s="59"/>
      <c r="H226" s="61"/>
      <c r="I226" s="58"/>
      <c r="J226" s="63"/>
      <c r="K226" s="58"/>
      <c r="L226" s="64"/>
      <c r="M226" s="65"/>
      <c r="N226" s="58"/>
      <c r="O226" s="63"/>
      <c r="P226" s="58"/>
      <c r="Q226" s="66"/>
      <c r="R226" s="67"/>
      <c r="S226" s="65"/>
      <c r="T226" s="58"/>
      <c r="U226" s="58"/>
      <c r="V226" s="58"/>
      <c r="W226" s="68"/>
      <c r="X226" s="63"/>
      <c r="Y226" s="63"/>
      <c r="Z226" s="63"/>
      <c r="AA226" s="63"/>
      <c r="AB226" s="64"/>
      <c r="AC226" s="64"/>
      <c r="AD226" s="63"/>
      <c r="AE226" s="63"/>
      <c r="AF226" s="63"/>
      <c r="AG226" s="63"/>
      <c r="AH226" s="58"/>
      <c r="AI226" s="68"/>
      <c r="AJ226" s="65"/>
      <c r="AK226" s="68"/>
      <c r="AL226" s="68"/>
      <c r="AM226" s="68"/>
      <c r="AN226" s="58"/>
      <c r="AO226" s="63"/>
      <c r="AP226" s="58"/>
      <c r="AQ226" s="58"/>
      <c r="AR226" s="58"/>
      <c r="AS226" s="67"/>
      <c r="AT226" s="67"/>
      <c r="AU226" s="58"/>
      <c r="AV226" s="58"/>
      <c r="AW226" s="58"/>
      <c r="AX226" s="57"/>
      <c r="AY226" s="57"/>
      <c r="AZ226" s="58"/>
      <c r="BA226" s="69"/>
      <c r="BB226" s="58"/>
      <c r="BC226" s="65"/>
      <c r="BD226" s="58"/>
      <c r="BE226" s="62"/>
      <c r="BF226" s="74"/>
      <c r="BG226" s="75"/>
      <c r="BH226" s="75"/>
      <c r="BI226" s="75"/>
      <c r="BJ226" s="75"/>
      <c r="BK226" s="75"/>
      <c r="BL226" s="75"/>
      <c r="BM226" s="103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</row>
    <row r="227" spans="1:109" s="165" customFormat="1" ht="15" customHeight="1" x14ac:dyDescent="0.2">
      <c r="A227" s="148">
        <f>Input!A227</f>
        <v>10815</v>
      </c>
      <c r="B227" s="148" t="str">
        <f>Input!B227</f>
        <v>Hu1-13</v>
      </c>
      <c r="C227" s="148">
        <f>Input!O227</f>
        <v>2.3131382821752298</v>
      </c>
      <c r="D227" s="148">
        <f>C227*Input!P227/100</f>
        <v>0.11290197466353076</v>
      </c>
      <c r="E227" s="149">
        <f>Input!M227</f>
        <v>2.7343706473985421</v>
      </c>
      <c r="F227" s="150">
        <f>E227*Input!N227/100</f>
        <v>1.0707518994339037E-3</v>
      </c>
      <c r="G227" s="151">
        <f t="shared" ref="G227:G235" si="753">E227*137.88</f>
        <v>377.01502486331094</v>
      </c>
      <c r="H227" s="150">
        <f>G227*Input!L227/100</f>
        <v>6.4871335262705734E-2</v>
      </c>
      <c r="I227" s="148">
        <v>0</v>
      </c>
      <c r="J227" s="152">
        <f>(((C227*$G$4*0.000000001*Input!G227*(234/233))-(I227*0.000000000000001))/Input!F227)*1000000000000</f>
        <v>835.12566919286519</v>
      </c>
      <c r="K227" s="148">
        <f>J227*Input!P227/100</f>
        <v>40.761651765760881</v>
      </c>
      <c r="L227" s="153">
        <f t="shared" ref="L227:L235" si="754">(J227/234)*602200000000*0.0000028263/(365.2425*24*60)</f>
        <v>11.549180959517292</v>
      </c>
      <c r="M227" s="154">
        <f>L227*Input!P227/100</f>
        <v>0.5637040146384017</v>
      </c>
      <c r="N227" s="148">
        <v>0</v>
      </c>
      <c r="O227" s="152">
        <f>(((G227*$D$4*0.000000001*Input!G227*(238/236))-(N227*0.000000001))/Input!F227)*1000000</f>
        <v>13.711530999537874</v>
      </c>
      <c r="P227" s="148">
        <f>O227*Input!N227/100</f>
        <v>5.3692969078168061E-3</v>
      </c>
      <c r="Q227" s="155">
        <f t="shared" ref="Q227:Q235" si="755">(O227/238.05)*602200000000000000*0.00000000015512/(365.2425*24*60)</f>
        <v>10.230162032928106</v>
      </c>
      <c r="R227" s="156">
        <f>Q227*Input!N227/100</f>
        <v>4.0060280191699278E-3</v>
      </c>
      <c r="S227" s="154">
        <f>Input!S227*$G$6/0.000000000155125</f>
        <v>1.0140433908584325</v>
      </c>
      <c r="T227" s="148">
        <f>S227*Input!T227/100</f>
        <v>1.6281182553557674E-3</v>
      </c>
      <c r="U227" s="154">
        <f>S227</f>
        <v>1.0140433908584325</v>
      </c>
      <c r="V227" s="148">
        <f>U227*Input!T227/100</f>
        <v>1.6281182553557674E-3</v>
      </c>
      <c r="W227" s="157">
        <v>0</v>
      </c>
      <c r="X227" s="152">
        <f>((($L$4*0.000000001*Input!G227/Input!W227*(232/229))-(W227*0.000000001))/Input!F227)*1000000000</f>
        <v>0.86699725753977841</v>
      </c>
      <c r="Y227" s="152">
        <f>X227*Input!X227/100</f>
        <v>1.5434842654455185E-2</v>
      </c>
      <c r="Z227" s="152">
        <f t="shared" ref="Z227:Z235" si="756">(X227/232)*6.022E+23*0.000000001*0.000000000049475/(365.2425*24*60)</f>
        <v>2.116959229549202E-4</v>
      </c>
      <c r="AA227" s="152">
        <f>Z227*Input!X227/100</f>
        <v>3.7687469400662389E-6</v>
      </c>
      <c r="AB227" s="153">
        <v>0</v>
      </c>
      <c r="AC227" s="153">
        <v>0.9</v>
      </c>
      <c r="AD227" s="152">
        <f>(((Input!G227*$L$4*0.000000001*Input!U227*(230/229))-((AB227*0.000000000000001)+(Input!G227*AC227*0.000000000000001)))/Input!F227)*1000000000000</f>
        <v>223.93926955700277</v>
      </c>
      <c r="AE227" s="152">
        <f>AD227*Input!V227/100</f>
        <v>1.1163813177394974</v>
      </c>
      <c r="AF227" s="152">
        <f t="shared" ref="AF227:AF235" si="757">(AD227/230)*602200000000*$D$6/(365.2425*24*60)</f>
        <v>10.209060695866077</v>
      </c>
      <c r="AG227" s="152">
        <f>AF227*Input!V227/100</f>
        <v>5.089417615355922E-2</v>
      </c>
      <c r="AH227" s="148">
        <f t="shared" ref="AH227:AH235" si="758">AF227/Z227</f>
        <v>48225.117202847861</v>
      </c>
      <c r="AI227" s="157">
        <f t="shared" ref="AI227:AI235" si="759">AH227*SQRT((AG227/AF227)^2+(AA227/Z227)^2)</f>
        <v>891.56006481228928</v>
      </c>
      <c r="AJ227" s="154">
        <f t="shared" ref="AJ227:AJ235" si="760">(U227-1)*1000</f>
        <v>14.043390858432536</v>
      </c>
      <c r="AK227" s="157">
        <f t="shared" ref="AK227:AK235" si="761">V227*1000</f>
        <v>1.6281182553557674</v>
      </c>
      <c r="AL227" s="157">
        <f t="shared" ref="AL227:AL235" si="762">AF227/Q227</f>
        <v>0.99793734087552965</v>
      </c>
      <c r="AM227" s="157">
        <f t="shared" ref="AM227:AM235" si="763">AL227*SQRT((R227/Q227)^2+(AG227/AF227)^2)</f>
        <v>4.990238456459864E-3</v>
      </c>
      <c r="AN227" s="148">
        <f>AF227/Q227</f>
        <v>0.99793734087552965</v>
      </c>
      <c r="AO227" s="152">
        <f t="shared" ref="AO227:AO235" si="764">AN227*SQRT((R227/Q227)^2+(AG227/AF227)^2)</f>
        <v>4.990238456459864E-3</v>
      </c>
      <c r="AP227" s="148">
        <f t="shared" ref="AP227:AP235" si="765">ThU_Alter_Kombi(AN227,U227)</f>
        <v>422.00700000000001</v>
      </c>
      <c r="AQ227" s="148">
        <f t="shared" ref="AQ227:AQ235" si="766">Montealter(AN227,AO227,U227,V227)</f>
        <v>32.009099999999997</v>
      </c>
      <c r="AR227" s="148">
        <f t="shared" ref="AR227:AR235" si="767">(AQ227/AP227)*100</f>
        <v>7.584968969709033</v>
      </c>
      <c r="AS227" s="156">
        <f t="shared" ref="AS227:AS235" si="768">Z227/Q227</f>
        <v>2.0693310846253329E-5</v>
      </c>
      <c r="AT227" s="156">
        <f t="shared" ref="AT227:AT235" si="769">AS227*SQRT((Y227/X227)^2+(P227/O227)^2)</f>
        <v>3.6848473529308526E-7</v>
      </c>
      <c r="AU227" s="148">
        <v>0.75</v>
      </c>
      <c r="AV227" s="148">
        <f t="shared" ref="AV227:AV235" si="770">AU227/2</f>
        <v>0.375</v>
      </c>
      <c r="AW227" s="148">
        <f t="shared" ref="AW227:AW235" si="771">marincorr_age(AN227,U227,AS227,AU227)</f>
        <v>422.00529999999998</v>
      </c>
      <c r="AX227" s="158">
        <f t="shared" ref="AX227:AX235" si="772">marincorr_age_error(AN227, AO227, U227, V227, AS227, AT227, AU227, AV227)</f>
        <v>32.433420005099997</v>
      </c>
      <c r="AY227" s="158">
        <f t="shared" ref="AY227:AY235" si="773">SQRT(((AU227*EXP(-0.0000091577*AW227*1000))/(0.0000091577*(EXP(-0.0000091577*AW227*1000)+(AJ227/1000)*EXP(-(0.0000091577-0.0000028263)*AW227*1000)-AS227*AU227*EXP(-0.0000091577*AW227*1000))))^2*AT227^2+((AS227*EXP(-0.0000091577*AW227*1000))/(0.0000091577*(EXP(-0.0000091577*AW227*1000)+(AJ227/1000)*EXP(-(0.0000091577-0.0000028263)*AW227*1000)-AS227*AU227*EXP(-0.0000091577*AW227*1000))))^2*AV227^2+((0.0000091577/(0.0000091577-0.0000028263))*(EXP(-(0.0000091577-0.0000028263)*AW227*1000)-1)/(0.0000091577*(EXP(-0.0000091577*AW227*1000)+(AJ227/1000)*EXP(-(0.0000091577-0.0000028263)*AW227*1000)-AS227*AU227*EXP(-0.0000091577*AW227*1000))))^2*T227^2+(1/(0.0000091577*(EXP(-0.0000091577*AW227*1000)+(AJ227/1000)*EXP(-(0.0000091577-0.0000028263)*AW227*1000)-AS227*AU227*EXP(-0.0000091577*AW227*1000))))^2*AO227^2)/1000</f>
        <v>27.125553814860499</v>
      </c>
      <c r="AZ227" s="148" t="str">
        <f>Input!B227</f>
        <v>Hu1-13</v>
      </c>
      <c r="BA227" s="159">
        <f>Input!E227</f>
        <v>0</v>
      </c>
      <c r="BB227" s="148">
        <f t="shared" ref="BB227:BB235" si="774">((U227-1)*EXP(0.0000028263*AW227*1000))*1000</f>
        <v>46.287199906217474</v>
      </c>
      <c r="BC227" s="154">
        <f t="shared" ref="BC227:BC235" si="775">SQRT((EXP(0.0000028263*AW227*1000)*V227)^2+((U227-1)*0.0000028263*EXP(0.0000028263*AW227*1000)*AY227*1000)^2)*1000</f>
        <v>6.4334881747320436</v>
      </c>
      <c r="BD227" s="148">
        <f t="shared" ref="BD227:BD235" si="776">AW227*1000-58</f>
        <v>421947.3</v>
      </c>
      <c r="BE227" s="160">
        <f t="shared" ref="BE227:BE235" si="777">AY227/2*1000</f>
        <v>13562.776907430249</v>
      </c>
      <c r="BF227" s="161">
        <f t="shared" ref="BF227:BF235" si="778">AY227/AW227*100</f>
        <v>6.4277756262446237</v>
      </c>
      <c r="BG227" s="162"/>
      <c r="BH227" s="162"/>
      <c r="BI227" s="162"/>
      <c r="BJ227" s="162"/>
      <c r="BK227" s="162"/>
      <c r="BL227" s="162"/>
      <c r="BM227" s="166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2"/>
      <c r="DC227" s="162"/>
      <c r="DD227" s="162"/>
      <c r="DE227" s="162"/>
    </row>
    <row r="228" spans="1:109" ht="15" customHeight="1" x14ac:dyDescent="0.2">
      <c r="A228" s="9">
        <f>Input!A228</f>
        <v>10826</v>
      </c>
      <c r="B228" s="9" t="str">
        <f>Input!B228</f>
        <v>GH17-05-29,65</v>
      </c>
      <c r="C228" s="9">
        <f>Input!O228</f>
        <v>0.42963127065085266</v>
      </c>
      <c r="D228" s="9">
        <f>C228*Input!P228/100</f>
        <v>1.730497800706496E-3</v>
      </c>
      <c r="E228" s="11">
        <f>Input!M228</f>
        <v>0.54311504109658637</v>
      </c>
      <c r="F228" s="12">
        <f>E228*Input!N228/100</f>
        <v>3.2236036606816612E-4</v>
      </c>
      <c r="G228" s="13">
        <f t="shared" si="753"/>
        <v>74.884701866397322</v>
      </c>
      <c r="H228" s="12">
        <f>G228*Input!L228/100</f>
        <v>5.3613638124585181E-2</v>
      </c>
      <c r="I228" s="9">
        <v>0.3</v>
      </c>
      <c r="J228" s="21">
        <f>(((C228*$G$4*0.000000001*Input!G228*(234/233))-(I228*0.000000000000001))/Input!F228)*1000000000000</f>
        <v>7.8627260024169034</v>
      </c>
      <c r="K228" s="9">
        <f>J228*Input!P228/100</f>
        <v>3.1670017953133893E-2</v>
      </c>
      <c r="L228" s="14">
        <f t="shared" si="754"/>
        <v>0.10873578526783792</v>
      </c>
      <c r="M228" s="22">
        <f>L228*Input!P228/100</f>
        <v>4.3797332763751399E-4</v>
      </c>
      <c r="N228" s="9">
        <v>5.0000000000000001E-3</v>
      </c>
      <c r="O228" s="21">
        <f>(((G228*$D$4*0.000000001*Input!G228*(238/236))-(N228*0.000000001))/Input!F228)*1000000</f>
        <v>0.13805472705614003</v>
      </c>
      <c r="P228" s="9">
        <f>O228*Input!N228/100</f>
        <v>8.1940968273319615E-5</v>
      </c>
      <c r="Q228" s="23">
        <f t="shared" si="755"/>
        <v>0.10300251862783057</v>
      </c>
      <c r="R228" s="24">
        <f>Q228*Input!N228/100</f>
        <v>6.1136089222956462E-5</v>
      </c>
      <c r="S228" s="65">
        <f>Input!S228*$G$6/0.000000000155125</f>
        <v>1.0575772657025904</v>
      </c>
      <c r="T228" s="9">
        <f>S228*Input!T228/100</f>
        <v>1.3842440877498863E-3</v>
      </c>
      <c r="U228" s="9">
        <f>S228*1/((U227+U229)/2)</f>
        <v>1.0437642400079736</v>
      </c>
      <c r="V228" s="9">
        <f>U228*Input!T228/100</f>
        <v>1.3661644639041447E-3</v>
      </c>
      <c r="W228" s="3">
        <v>3.0000000000000001E-3</v>
      </c>
      <c r="X228" s="21">
        <f>((($L$4*0.000000001*Input!G228/Input!W228*(232/229))-(W228*0.000000001))/Input!F228)*1000000000</f>
        <v>1.3931235228974062</v>
      </c>
      <c r="Y228" s="21">
        <f>X228*Input!X228/100</f>
        <v>3.1959500639574864E-3</v>
      </c>
      <c r="Z228" s="21">
        <f t="shared" si="756"/>
        <v>3.4016090293854852E-4</v>
      </c>
      <c r="AA228" s="21">
        <f>Z228*Input!X228/100</f>
        <v>7.8035956010653803E-7</v>
      </c>
      <c r="AB228" s="14">
        <v>0.05</v>
      </c>
      <c r="AC228" s="14">
        <v>0.9</v>
      </c>
      <c r="AD228" s="21">
        <f>(((Input!G228*$L$4*0.000000001*Input!U228*(230/229))-((AB228*0.000000000000001)+(Input!G228*AC228*0.000000000000001)))/Input!F228)*1000000000000</f>
        <v>9.2011239261158992E-2</v>
      </c>
      <c r="AE228" s="21">
        <f>AD228*Input!V228/100</f>
        <v>9.4150429245141607E-4</v>
      </c>
      <c r="AF228" s="191">
        <f t="shared" si="757"/>
        <v>4.1946565610276798E-3</v>
      </c>
      <c r="AG228" s="21">
        <f>AF228*Input!V228/100</f>
        <v>4.292179074295092E-5</v>
      </c>
      <c r="AH228" s="9">
        <f t="shared" si="758"/>
        <v>12.331389424214523</v>
      </c>
      <c r="AI228" s="3">
        <f t="shared" si="759"/>
        <v>0.12931315167696758</v>
      </c>
      <c r="AJ228" s="22">
        <f t="shared" si="760"/>
        <v>43.764240007973633</v>
      </c>
      <c r="AK228" s="3">
        <f t="shared" si="761"/>
        <v>1.3661644639041448</v>
      </c>
      <c r="AL228" s="3">
        <f t="shared" si="762"/>
        <v>4.0723825173477966E-2</v>
      </c>
      <c r="AM228" s="3">
        <f t="shared" si="763"/>
        <v>4.1740666696191863E-4</v>
      </c>
      <c r="AN228" s="9">
        <f>AL228*1/((AN227+AN229)/2)</f>
        <v>4.0808435452283284E-2</v>
      </c>
      <c r="AO228" s="21">
        <f t="shared" si="764"/>
        <v>4.1827389626359647E-4</v>
      </c>
      <c r="AP228" s="58">
        <f t="shared" si="765"/>
        <v>4.3539000000000003</v>
      </c>
      <c r="AQ228" s="58">
        <f t="shared" si="766"/>
        <v>4.6399999999999997E-2</v>
      </c>
      <c r="AR228" s="58">
        <f t="shared" si="767"/>
        <v>1.0657112014515719</v>
      </c>
      <c r="AS228" s="67">
        <f t="shared" si="768"/>
        <v>3.3024522843719999E-3</v>
      </c>
      <c r="AT228" s="67">
        <f t="shared" si="769"/>
        <v>7.8255828930983776E-6</v>
      </c>
      <c r="AU228" s="58">
        <v>0.75</v>
      </c>
      <c r="AV228" s="58">
        <f t="shared" si="770"/>
        <v>0.375</v>
      </c>
      <c r="AW228" s="58">
        <f t="shared" si="771"/>
        <v>4.0945999999999998</v>
      </c>
      <c r="AX228" s="57">
        <f t="shared" si="772"/>
        <v>0.1373900733</v>
      </c>
      <c r="AY228" s="47">
        <f t="shared" si="773"/>
        <v>0.13767050368818473</v>
      </c>
      <c r="AZ228" s="9" t="str">
        <f>Input!B228</f>
        <v>GH17-05-29,65</v>
      </c>
      <c r="BA228" s="48">
        <f>Input!E228</f>
        <v>29.65</v>
      </c>
      <c r="BB228" s="58">
        <f t="shared" si="774"/>
        <v>44.273646536249956</v>
      </c>
      <c r="BC228" s="22">
        <f t="shared" si="775"/>
        <v>1.3821736879687969</v>
      </c>
      <c r="BD228" s="9">
        <f t="shared" si="776"/>
        <v>4036.6</v>
      </c>
      <c r="BE228" s="49">
        <f t="shared" si="777"/>
        <v>68.835251844092369</v>
      </c>
      <c r="BF228" s="89">
        <f t="shared" si="778"/>
        <v>3.3622454864500746</v>
      </c>
      <c r="BG228" s="85"/>
      <c r="BH228" s="85"/>
      <c r="BI228" s="85"/>
      <c r="BJ228" s="85"/>
      <c r="BK228" s="85"/>
      <c r="BL228" s="85"/>
      <c r="BM228" s="90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</row>
    <row r="229" spans="1:109" s="165" customFormat="1" ht="15" customHeight="1" x14ac:dyDescent="0.2">
      <c r="A229" s="148">
        <f>Input!A229</f>
        <v>10815</v>
      </c>
      <c r="B229" s="148" t="str">
        <f>Input!B229</f>
        <v>Hu1-13</v>
      </c>
      <c r="C229" s="148">
        <f>Input!O229</f>
        <v>2.0588842283616944</v>
      </c>
      <c r="D229" s="148">
        <f>C229*Input!P229/100</f>
        <v>6.4088251741298619E-2</v>
      </c>
      <c r="E229" s="149">
        <f>Input!M229</f>
        <v>2.7312620974191861</v>
      </c>
      <c r="F229" s="150">
        <f>E229*Input!N229/100</f>
        <v>9.4285229487041692E-4</v>
      </c>
      <c r="G229" s="151">
        <f t="shared" si="753"/>
        <v>376.58641799215735</v>
      </c>
      <c r="H229" s="150">
        <f>G229*Input!L229/100</f>
        <v>5.9677778022329896E-2</v>
      </c>
      <c r="I229" s="148">
        <v>0</v>
      </c>
      <c r="J229" s="152">
        <f>(((C229*$G$4*0.000000001*Input!G229*(234/233))-(I229*0.000000000000001))/Input!F229)*1000000000000</f>
        <v>743.33086017852793</v>
      </c>
      <c r="K229" s="148">
        <f>J229*Input!P229/100</f>
        <v>23.13815154730915</v>
      </c>
      <c r="L229" s="153">
        <f t="shared" si="754"/>
        <v>10.279725475679115</v>
      </c>
      <c r="M229" s="154">
        <f>L229*Input!P229/100</f>
        <v>0.31998381698275241</v>
      </c>
      <c r="N229" s="148">
        <v>0</v>
      </c>
      <c r="O229" s="152">
        <f>(((G229*$D$4*0.000000001*Input!G229*(238/236))-(N229*0.000000001))/Input!F229)*1000000</f>
        <v>13.695943142256674</v>
      </c>
      <c r="P229" s="148">
        <f>O229*Input!N229/100</f>
        <v>4.7279429661083779E-3</v>
      </c>
      <c r="Q229" s="155">
        <f t="shared" si="755"/>
        <v>10.218531945395341</v>
      </c>
      <c r="R229" s="156">
        <f>Q229*Input!N229/100</f>
        <v>3.5275143692824361E-3</v>
      </c>
      <c r="S229" s="154">
        <f>Input!S229*$G$6/0.000000000155125</f>
        <v>1.0124243212266473</v>
      </c>
      <c r="T229" s="148">
        <f>S229*Input!T229/100</f>
        <v>1.5445313108821553E-3</v>
      </c>
      <c r="U229" s="154">
        <f>S229</f>
        <v>1.0124243212266473</v>
      </c>
      <c r="V229" s="148">
        <f>U229*Input!T229/100</f>
        <v>1.5445313108821553E-3</v>
      </c>
      <c r="W229" s="157">
        <v>0</v>
      </c>
      <c r="X229" s="152">
        <f>((($L$4*0.000000001*Input!G229/Input!W229*(232/229))-(W229*0.000000001))/Input!F229)*1000000000</f>
        <v>0.85477931328676882</v>
      </c>
      <c r="Y229" s="152">
        <f>X229*Input!X229/100</f>
        <v>1.451550772397288E-2</v>
      </c>
      <c r="Z229" s="152">
        <f t="shared" si="756"/>
        <v>2.0871265055958166E-4</v>
      </c>
      <c r="AA229" s="152">
        <f>Z229*Input!X229/100</f>
        <v>3.5442716549131947E-6</v>
      </c>
      <c r="AB229" s="153">
        <v>0</v>
      </c>
      <c r="AC229" s="153">
        <v>0.9</v>
      </c>
      <c r="AD229" s="152">
        <f>(((Input!G229*$L$4*0.000000001*Input!U229*(230/229))-((AB229*0.000000000000001)+(Input!G229*AC229*0.000000000000001)))/Input!F229)*1000000000000</f>
        <v>223.67989192326658</v>
      </c>
      <c r="AE229" s="152">
        <f>AD229*Input!V229/100</f>
        <v>1.1592632955450068</v>
      </c>
      <c r="AF229" s="152">
        <f t="shared" si="757"/>
        <v>10.197236052465207</v>
      </c>
      <c r="AG229" s="152">
        <f>AF229*Input!V229/100</f>
        <v>5.2849102214724185E-2</v>
      </c>
      <c r="AH229" s="148">
        <f t="shared" si="758"/>
        <v>48857.776589609166</v>
      </c>
      <c r="AI229" s="157">
        <f t="shared" si="759"/>
        <v>867.46222124172732</v>
      </c>
      <c r="AJ229" s="154">
        <f t="shared" si="760"/>
        <v>12.424321226647272</v>
      </c>
      <c r="AK229" s="157">
        <f t="shared" si="761"/>
        <v>1.5445313108821552</v>
      </c>
      <c r="AL229" s="157">
        <f t="shared" si="762"/>
        <v>0.99791595377458009</v>
      </c>
      <c r="AM229" s="157">
        <f t="shared" si="763"/>
        <v>5.183348050445717E-3</v>
      </c>
      <c r="AN229" s="148">
        <f>AF229/Q229</f>
        <v>0.99791595377458009</v>
      </c>
      <c r="AO229" s="152">
        <f t="shared" si="764"/>
        <v>5.183348050445717E-3</v>
      </c>
      <c r="AP229" s="148">
        <f t="shared" si="765"/>
        <v>433.36939999999998</v>
      </c>
      <c r="AQ229" s="148">
        <f t="shared" si="766"/>
        <v>34.3812</v>
      </c>
      <c r="AR229" s="148">
        <f t="shared" si="767"/>
        <v>7.9334627687141737</v>
      </c>
      <c r="AS229" s="156">
        <f t="shared" si="768"/>
        <v>2.0424915406134384E-5</v>
      </c>
      <c r="AT229" s="156">
        <f t="shared" si="769"/>
        <v>3.4691909939639368E-7</v>
      </c>
      <c r="AU229" s="148">
        <v>0.75</v>
      </c>
      <c r="AV229" s="148">
        <f t="shared" si="770"/>
        <v>0.375</v>
      </c>
      <c r="AW229" s="148">
        <f t="shared" si="771"/>
        <v>433.36779999999999</v>
      </c>
      <c r="AX229" s="158">
        <f t="shared" si="772"/>
        <v>42.256536333</v>
      </c>
      <c r="AY229" s="158">
        <f t="shared" si="773"/>
        <v>30.983271213621833</v>
      </c>
      <c r="AZ229" s="148" t="str">
        <f>Input!B229</f>
        <v>Hu1-13</v>
      </c>
      <c r="BA229" s="159">
        <f>Input!E229</f>
        <v>0</v>
      </c>
      <c r="BB229" s="148">
        <f t="shared" si="774"/>
        <v>42.287154084485337</v>
      </c>
      <c r="BC229" s="154">
        <f t="shared" si="775"/>
        <v>6.4302082916012422</v>
      </c>
      <c r="BD229" s="148">
        <f t="shared" si="776"/>
        <v>433309.8</v>
      </c>
      <c r="BE229" s="160">
        <f t="shared" si="777"/>
        <v>15491.635606810916</v>
      </c>
      <c r="BF229" s="161">
        <f t="shared" si="778"/>
        <v>7.1494170110520061</v>
      </c>
      <c r="BG229" s="162"/>
      <c r="BH229" s="162"/>
      <c r="BI229" s="162"/>
      <c r="BJ229" s="162"/>
      <c r="BK229" s="162"/>
      <c r="BL229" s="162"/>
      <c r="BM229" s="166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2"/>
      <c r="DC229" s="162"/>
      <c r="DD229" s="162"/>
      <c r="DE229" s="162"/>
    </row>
    <row r="230" spans="1:109" ht="15" customHeight="1" x14ac:dyDescent="0.2">
      <c r="A230" s="9">
        <f>Input!A230</f>
        <v>10825</v>
      </c>
      <c r="B230" s="9" t="str">
        <f>Input!B230</f>
        <v>GH17-05-15,4</v>
      </c>
      <c r="C230" s="9">
        <f>Input!O230</f>
        <v>0.74258847177247744</v>
      </c>
      <c r="D230" s="9">
        <f>C230*Input!P230/100</f>
        <v>5.4842171942048497E-3</v>
      </c>
      <c r="E230" s="11">
        <f>Input!M230</f>
        <v>0.93070512507918912</v>
      </c>
      <c r="F230" s="12">
        <f>E230*Input!N230/100</f>
        <v>2.5294185662825728E-4</v>
      </c>
      <c r="G230" s="13">
        <f t="shared" si="753"/>
        <v>128.3256226459186</v>
      </c>
      <c r="H230" s="12">
        <f>G230*Input!L230/100</f>
        <v>8.1080046891076521E-2</v>
      </c>
      <c r="I230" s="9">
        <v>0.3</v>
      </c>
      <c r="J230" s="21">
        <f>(((C230*$G$4*0.000000001*Input!G230*(234/233))-(I230*0.000000000000001))/Input!F230)*1000000000000</f>
        <v>14.102385993778416</v>
      </c>
      <c r="K230" s="9">
        <f>J230*Input!P230/100</f>
        <v>0.10414994399494221</v>
      </c>
      <c r="L230" s="14">
        <f t="shared" si="754"/>
        <v>0.19502574739502515</v>
      </c>
      <c r="M230" s="22">
        <f>L230*Input!P230/100</f>
        <v>1.4403180197822322E-3</v>
      </c>
      <c r="N230" s="9">
        <v>5.0000000000000001E-3</v>
      </c>
      <c r="O230" s="21">
        <f>(((G230*$D$4*0.000000001*Input!G230*(238/236))-(N230*0.000000001))/Input!F230)*1000000</f>
        <v>0.24549165126585623</v>
      </c>
      <c r="P230" s="9">
        <f>O230*Input!N230/100</f>
        <v>6.6718354057241256E-5</v>
      </c>
      <c r="Q230" s="23">
        <f t="shared" si="755"/>
        <v>0.18316111966383869</v>
      </c>
      <c r="R230" s="24">
        <f>Q230*Input!N230/100</f>
        <v>4.9778509241517122E-5</v>
      </c>
      <c r="S230" s="65">
        <f>Input!S230*$G$6/0.000000000155125</f>
        <v>1.0467283993302468</v>
      </c>
      <c r="T230" s="9">
        <f>S230*Input!T230/100</f>
        <v>1.234057426473096E-3</v>
      </c>
      <c r="U230" s="9">
        <f>S230*1/((U229+U231)/2)</f>
        <v>1.0440125498898594</v>
      </c>
      <c r="V230" s="9">
        <f>U230*Input!T230/100</f>
        <v>1.2308555317187E-3</v>
      </c>
      <c r="W230" s="3">
        <v>3.0000000000000001E-3</v>
      </c>
      <c r="X230" s="21">
        <f>((($L$4*0.000000001*Input!G230/Input!W230*(232/229))-(W230*0.000000001))/Input!F230)*1000000000</f>
        <v>1.9053194775218798</v>
      </c>
      <c r="Y230" s="21">
        <f>X230*Input!X230/100</f>
        <v>4.7709649200887083E-3</v>
      </c>
      <c r="Z230" s="21">
        <f t="shared" si="756"/>
        <v>4.6522449962821811E-4</v>
      </c>
      <c r="AA230" s="21">
        <f>Z230*Input!X230/100</f>
        <v>1.1649331221758649E-6</v>
      </c>
      <c r="AB230" s="14">
        <v>0.05</v>
      </c>
      <c r="AC230" s="14">
        <v>0.9</v>
      </c>
      <c r="AD230" s="21">
        <f>(((Input!G230*$L$4*0.000000001*Input!U230*(230/229))-((AB230*0.000000000000001)+(Input!G230*AC230*0.000000000000001)))/Input!F230)*1000000000000</f>
        <v>0.10967169699561416</v>
      </c>
      <c r="AE230" s="21">
        <f>AD230*Input!V230/100</f>
        <v>1.371169625674623E-3</v>
      </c>
      <c r="AF230" s="191">
        <f t="shared" si="757"/>
        <v>4.999770756874143E-3</v>
      </c>
      <c r="AG230" s="21">
        <f>AF230*Input!V230/100</f>
        <v>6.2509598966415224E-5</v>
      </c>
      <c r="AH230" s="9">
        <f t="shared" si="758"/>
        <v>10.747006576114726</v>
      </c>
      <c r="AI230" s="3">
        <f t="shared" si="759"/>
        <v>0.13703274817478578</v>
      </c>
      <c r="AJ230" s="22">
        <f t="shared" si="760"/>
        <v>44.012549889859365</v>
      </c>
      <c r="AK230" s="3">
        <f t="shared" si="761"/>
        <v>1.2308555317187</v>
      </c>
      <c r="AL230" s="3">
        <f t="shared" si="762"/>
        <v>2.729711832975458E-2</v>
      </c>
      <c r="AM230" s="3">
        <f t="shared" si="763"/>
        <v>3.4136265372556191E-4</v>
      </c>
      <c r="AN230" s="9">
        <f>AL230*1/((AN229+AN231)/2)</f>
        <v>2.7268524321895526E-2</v>
      </c>
      <c r="AO230" s="21">
        <f t="shared" si="764"/>
        <v>3.4100507288917101E-4</v>
      </c>
      <c r="AP230" s="58">
        <f t="shared" si="765"/>
        <v>2.8895</v>
      </c>
      <c r="AQ230" s="58">
        <f t="shared" si="766"/>
        <v>3.8399999999999997E-2</v>
      </c>
      <c r="AR230" s="58">
        <f t="shared" si="767"/>
        <v>1.328949645267347</v>
      </c>
      <c r="AS230" s="67">
        <f t="shared" si="768"/>
        <v>2.5399740975708116E-3</v>
      </c>
      <c r="AT230" s="67">
        <f t="shared" si="769"/>
        <v>6.3975062728936715E-6</v>
      </c>
      <c r="AU230" s="58">
        <v>0.75</v>
      </c>
      <c r="AV230" s="58">
        <f t="shared" si="770"/>
        <v>0.375</v>
      </c>
      <c r="AW230" s="58">
        <f t="shared" si="771"/>
        <v>2.6901999999999999</v>
      </c>
      <c r="AX230" s="57">
        <f t="shared" si="772"/>
        <v>0.1079039489</v>
      </c>
      <c r="AY230" s="47">
        <f t="shared" si="773"/>
        <v>0.10633060497002245</v>
      </c>
      <c r="AZ230" s="9" t="str">
        <f>Input!B230</f>
        <v>GH17-05-15,4</v>
      </c>
      <c r="BA230" s="48">
        <f>Input!E230</f>
        <v>15.4</v>
      </c>
      <c r="BB230" s="58">
        <f t="shared" si="774"/>
        <v>44.348466471074367</v>
      </c>
      <c r="BC230" s="22">
        <f t="shared" si="775"/>
        <v>1.2403213866305904</v>
      </c>
      <c r="BD230" s="9">
        <f t="shared" si="776"/>
        <v>2632.2</v>
      </c>
      <c r="BE230" s="49">
        <f t="shared" si="777"/>
        <v>53.165302485011225</v>
      </c>
      <c r="BF230" s="89">
        <f t="shared" si="778"/>
        <v>3.9525167262665395</v>
      </c>
      <c r="BG230" s="85"/>
      <c r="BH230" s="85"/>
      <c r="BI230" s="85"/>
      <c r="BJ230" s="85"/>
      <c r="BK230" s="85"/>
      <c r="BL230" s="85"/>
      <c r="BM230" s="90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</row>
    <row r="231" spans="1:109" s="165" customFormat="1" ht="15" customHeight="1" x14ac:dyDescent="0.2">
      <c r="A231" s="148">
        <f>Input!A231</f>
        <v>10815</v>
      </c>
      <c r="B231" s="148" t="str">
        <f>Input!B231</f>
        <v>Hu1-13</v>
      </c>
      <c r="C231" s="148">
        <f>Input!O231</f>
        <v>1.980191038712372</v>
      </c>
      <c r="D231" s="148">
        <f>C231*Input!P231/100</f>
        <v>7.7606400916982718E-2</v>
      </c>
      <c r="E231" s="149">
        <f>Input!M231</f>
        <v>2.7318668532900139</v>
      </c>
      <c r="F231" s="150">
        <f>E231*Input!N231/100</f>
        <v>1.0441962728786919E-3</v>
      </c>
      <c r="G231" s="151">
        <f t="shared" si="753"/>
        <v>376.6698017316271</v>
      </c>
      <c r="H231" s="150">
        <f>G231*Input!L231/100</f>
        <v>6.6710054852466741E-2</v>
      </c>
      <c r="I231" s="148">
        <v>0</v>
      </c>
      <c r="J231" s="152">
        <f>(((C231*$G$4*0.000000001*Input!G231*(234/233))-(I231*0.000000000000001))/Input!F231)*1000000000000</f>
        <v>714.91980357493776</v>
      </c>
      <c r="K231" s="148">
        <f>J231*Input!P231/100</f>
        <v>28.018686992849339</v>
      </c>
      <c r="L231" s="153">
        <f t="shared" si="754"/>
        <v>9.886821214595777</v>
      </c>
      <c r="M231" s="154">
        <f>L231*Input!P231/100</f>
        <v>0.38747807457677291</v>
      </c>
      <c r="N231" s="148">
        <v>0</v>
      </c>
      <c r="O231" s="152">
        <f>(((G231*$D$4*0.000000001*Input!G231*(238/236))-(N231*0.000000001))/Input!F231)*1000000</f>
        <v>13.698975697070667</v>
      </c>
      <c r="P231" s="148">
        <f>O231*Input!N231/100</f>
        <v>5.2361334330441531E-3</v>
      </c>
      <c r="Q231" s="155">
        <f t="shared" si="755"/>
        <v>10.220794532054843</v>
      </c>
      <c r="R231" s="156">
        <f>Q231*Input!N231/100</f>
        <v>3.9066748598591342E-3</v>
      </c>
      <c r="S231" s="154">
        <f>Input!S231*$G$6/0.000000000155125</f>
        <v>0.99277839293741921</v>
      </c>
      <c r="T231" s="148">
        <f>S231*Input!T231/100</f>
        <v>1.5690791471491196E-3</v>
      </c>
      <c r="U231" s="154">
        <f>S231</f>
        <v>0.99277839293741921</v>
      </c>
      <c r="V231" s="148">
        <f>U231*Input!T231/100</f>
        <v>1.5690791471491196E-3</v>
      </c>
      <c r="W231" s="157">
        <v>0</v>
      </c>
      <c r="X231" s="152">
        <f>((($L$4*0.000000001*Input!G231/Input!W231*(232/229))-(W231*0.000000001))/Input!F231)*1000000000</f>
        <v>0.87762958122907886</v>
      </c>
      <c r="Y231" s="152">
        <f>X231*Input!X231/100</f>
        <v>2.0151582652745505E-2</v>
      </c>
      <c r="Z231" s="152">
        <f t="shared" si="756"/>
        <v>2.142920321778593E-4</v>
      </c>
      <c r="AA231" s="152">
        <f>Z231*Input!X231/100</f>
        <v>4.9204398878731079E-6</v>
      </c>
      <c r="AB231" s="153">
        <v>0</v>
      </c>
      <c r="AC231" s="153">
        <v>0.9</v>
      </c>
      <c r="AD231" s="152">
        <f>(((Input!G231*$L$4*0.000000001*Input!U231*(230/229))-((AB231*0.000000000000001)+(Input!G231*AC231*0.000000000000001)))/Input!F231)*1000000000000</f>
        <v>225.13408055750077</v>
      </c>
      <c r="AE231" s="152">
        <f>AD231*Input!V231/100</f>
        <v>1.1944104600943637</v>
      </c>
      <c r="AF231" s="152">
        <f t="shared" si="757"/>
        <v>10.263530365470263</v>
      </c>
      <c r="AG231" s="152">
        <f>AF231*Input!V231/100</f>
        <v>5.445140955850445E-2</v>
      </c>
      <c r="AH231" s="148">
        <f t="shared" si="758"/>
        <v>47895.062924932652</v>
      </c>
      <c r="AI231" s="157">
        <f t="shared" si="759"/>
        <v>1128.7102388762385</v>
      </c>
      <c r="AJ231" s="154">
        <f t="shared" si="760"/>
        <v>-7.2216070625807927</v>
      </c>
      <c r="AK231" s="157">
        <f t="shared" si="761"/>
        <v>1.5690791471491197</v>
      </c>
      <c r="AL231" s="157">
        <f t="shared" si="762"/>
        <v>1.0041812633334317</v>
      </c>
      <c r="AM231" s="157">
        <f t="shared" si="763"/>
        <v>5.341321086198318E-3</v>
      </c>
      <c r="AN231" s="148">
        <f>AF231/Q231</f>
        <v>1.0041812633334317</v>
      </c>
      <c r="AO231" s="152">
        <f t="shared" si="764"/>
        <v>5.341321086198318E-3</v>
      </c>
      <c r="AP231" s="148" t="str">
        <f t="shared" si="765"/>
        <v>Out of range</v>
      </c>
      <c r="AQ231" s="148" t="e">
        <f t="shared" si="766"/>
        <v>#VALUE!</v>
      </c>
      <c r="AR231" s="148" t="e">
        <f t="shared" si="767"/>
        <v>#VALUE!</v>
      </c>
      <c r="AS231" s="156">
        <f t="shared" si="768"/>
        <v>2.0966279236490717E-5</v>
      </c>
      <c r="AT231" s="156">
        <f t="shared" si="769"/>
        <v>4.8148131462591748E-7</v>
      </c>
      <c r="AU231" s="148">
        <v>0.75</v>
      </c>
      <c r="AV231" s="148">
        <f t="shared" si="770"/>
        <v>0.375</v>
      </c>
      <c r="AW231" s="148" t="str">
        <f t="shared" si="771"/>
        <v>Out of range</v>
      </c>
      <c r="AX231" s="158">
        <f t="shared" si="772"/>
        <v>70.988654110499994</v>
      </c>
      <c r="AY231" s="158" t="e">
        <f t="shared" si="773"/>
        <v>#VALUE!</v>
      </c>
      <c r="AZ231" s="148" t="str">
        <f>Input!B231</f>
        <v>Hu1-13</v>
      </c>
      <c r="BA231" s="159">
        <f>Input!E231</f>
        <v>0</v>
      </c>
      <c r="BB231" s="148" t="e">
        <f t="shared" si="774"/>
        <v>#VALUE!</v>
      </c>
      <c r="BC231" s="154" t="e">
        <f t="shared" si="775"/>
        <v>#VALUE!</v>
      </c>
      <c r="BD231" s="148" t="e">
        <f t="shared" si="776"/>
        <v>#VALUE!</v>
      </c>
      <c r="BE231" s="160" t="e">
        <f t="shared" si="777"/>
        <v>#VALUE!</v>
      </c>
      <c r="BF231" s="161" t="e">
        <f t="shared" si="778"/>
        <v>#VALUE!</v>
      </c>
      <c r="BG231" s="162"/>
      <c r="BH231" s="162"/>
      <c r="BI231" s="162"/>
      <c r="BJ231" s="162"/>
      <c r="BK231" s="162"/>
      <c r="BL231" s="162"/>
      <c r="BM231" s="166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2"/>
      <c r="DC231" s="162"/>
      <c r="DD231" s="162"/>
      <c r="DE231" s="162"/>
    </row>
    <row r="232" spans="1:109" ht="15" customHeight="1" x14ac:dyDescent="0.2">
      <c r="A232" s="9">
        <f>Input!A232</f>
        <v>10822</v>
      </c>
      <c r="B232" s="9" t="str">
        <f>Input!B232</f>
        <v>GH17-05-1,75</v>
      </c>
      <c r="C232" s="9">
        <f>Input!O232</f>
        <v>0.85747798256752994</v>
      </c>
      <c r="D232" s="9">
        <f>C232*Input!P232/100</f>
        <v>6.8429145932633302E-3</v>
      </c>
      <c r="E232" s="11">
        <f>Input!M232</f>
        <v>1.0821611344261404</v>
      </c>
      <c r="F232" s="12">
        <f>E232*Input!N232/100</f>
        <v>5.8969320080184007E-4</v>
      </c>
      <c r="G232" s="13">
        <f t="shared" si="753"/>
        <v>149.20837721467623</v>
      </c>
      <c r="H232" s="12">
        <f>G232*Input!L232/100</f>
        <v>0.13980319570169633</v>
      </c>
      <c r="I232" s="9">
        <v>0.3</v>
      </c>
      <c r="J232" s="21">
        <f>(((C232*$G$4*0.000000001*Input!G232*(234/233))-(I232*0.000000000000001))/Input!F232)*1000000000000</f>
        <v>9.6732996816739902</v>
      </c>
      <c r="K232" s="9">
        <f>J232*Input!P232/100</f>
        <v>7.7195642223412381E-2</v>
      </c>
      <c r="L232" s="14">
        <f t="shared" si="754"/>
        <v>0.13377470316206205</v>
      </c>
      <c r="M232" s="22">
        <f>L232*Input!P232/100</f>
        <v>1.0675596191241591E-3</v>
      </c>
      <c r="N232" s="9">
        <v>5.0000000000000001E-3</v>
      </c>
      <c r="O232" s="21">
        <f>(((G232*$D$4*0.000000001*Input!G232*(238/236))-(N232*0.000000001))/Input!F232)*1000000</f>
        <v>0.16956015781893261</v>
      </c>
      <c r="P232" s="9">
        <f>O232*Input!N232/100</f>
        <v>9.2397027588441761E-5</v>
      </c>
      <c r="Q232" s="23">
        <f t="shared" si="755"/>
        <v>0.12650869468004741</v>
      </c>
      <c r="R232" s="24">
        <f>Q232*Input!N232/100</f>
        <v>6.8937346502191869E-5</v>
      </c>
      <c r="S232" s="65">
        <f>Input!S232*$G$6/0.000000000155125</f>
        <v>1.0604206829667209</v>
      </c>
      <c r="T232" s="9">
        <f>S232*Input!T232/100</f>
        <v>1.4196590516127026E-3</v>
      </c>
      <c r="U232" s="9">
        <f>S232*1/((U231+U233)/2)</f>
        <v>1.0671777038529842</v>
      </c>
      <c r="V232" s="9">
        <f>U232*Input!T232/100</f>
        <v>1.428705146259105E-3</v>
      </c>
      <c r="W232" s="3">
        <v>3.0000000000000001E-3</v>
      </c>
      <c r="X232" s="21">
        <f>((($L$4*0.000000001*Input!G232/Input!W232*(232/229))-(W232*0.000000001))/Input!F232)*1000000000</f>
        <v>4.5368826633456312</v>
      </c>
      <c r="Y232" s="21">
        <f>X232*Input!X232/100</f>
        <v>1.0350079282583595E-2</v>
      </c>
      <c r="Z232" s="21">
        <f t="shared" si="756"/>
        <v>1.1077769328596341E-3</v>
      </c>
      <c r="AA232" s="21">
        <f>Z232*Input!X232/100</f>
        <v>2.5271932146597424E-6</v>
      </c>
      <c r="AB232" s="14">
        <v>0.05</v>
      </c>
      <c r="AC232" s="14">
        <v>0.9</v>
      </c>
      <c r="AD232" s="21">
        <f>(((Input!G232*$L$4*0.000000001*Input!U232*(230/229))-((AB232*0.000000000000001)+(Input!G232*AC232*0.000000000000001)))/Input!F232)*1000000000000</f>
        <v>4.9377877090038172E-2</v>
      </c>
      <c r="AE232" s="21">
        <f>AD232*Input!V232/100</f>
        <v>8.4622375842343224E-4</v>
      </c>
      <c r="AF232" s="191">
        <f t="shared" si="757"/>
        <v>2.2510645196013638E-3</v>
      </c>
      <c r="AG232" s="21">
        <f>AF232*Input!V232/100</f>
        <v>3.8578091859988294E-5</v>
      </c>
      <c r="AH232" s="9">
        <f t="shared" si="758"/>
        <v>2.0320557802105768</v>
      </c>
      <c r="AI232" s="3">
        <f t="shared" si="759"/>
        <v>3.5131978271292628E-2</v>
      </c>
      <c r="AJ232" s="22">
        <f t="shared" si="760"/>
        <v>67.177703852984166</v>
      </c>
      <c r="AK232" s="3">
        <f t="shared" si="761"/>
        <v>1.4287051462591049</v>
      </c>
      <c r="AL232" s="3">
        <f t="shared" si="762"/>
        <v>1.7793753427734916E-2</v>
      </c>
      <c r="AM232" s="3">
        <f t="shared" si="763"/>
        <v>3.0509830789210017E-4</v>
      </c>
      <c r="AN232" s="9">
        <f>AL232*1/((AN231+AN233)/2)</f>
        <v>1.7767354339601627E-2</v>
      </c>
      <c r="AO232" s="21">
        <f t="shared" si="764"/>
        <v>3.0464565931786477E-4</v>
      </c>
      <c r="AP232" s="58">
        <f t="shared" si="765"/>
        <v>1.833</v>
      </c>
      <c r="AQ232" s="58">
        <f t="shared" si="766"/>
        <v>3.3700000000000001E-2</v>
      </c>
      <c r="AR232" s="58">
        <f t="shared" si="767"/>
        <v>1.8385160938352427</v>
      </c>
      <c r="AS232" s="67">
        <f t="shared" si="768"/>
        <v>8.7565280446637115E-3</v>
      </c>
      <c r="AT232" s="67">
        <f t="shared" si="769"/>
        <v>2.0538415216102165E-5</v>
      </c>
      <c r="AU232" s="58">
        <v>0.75</v>
      </c>
      <c r="AV232" s="58">
        <f t="shared" si="770"/>
        <v>0.375</v>
      </c>
      <c r="AW232" s="58">
        <f t="shared" si="771"/>
        <v>1.1591</v>
      </c>
      <c r="AX232" s="57">
        <f t="shared" si="772"/>
        <v>0.33948486649999998</v>
      </c>
      <c r="AY232" s="47">
        <f t="shared" si="773"/>
        <v>0.33950082310405166</v>
      </c>
      <c r="AZ232" s="9" t="str">
        <f>Input!B232</f>
        <v>GH17-05-1,75</v>
      </c>
      <c r="BA232" s="48">
        <f>Input!E232</f>
        <v>1.75</v>
      </c>
      <c r="BB232" s="58">
        <f t="shared" si="774"/>
        <v>67.398136482153845</v>
      </c>
      <c r="BC232" s="22">
        <f t="shared" si="775"/>
        <v>1.4348513432789201</v>
      </c>
      <c r="BD232" s="9">
        <f t="shared" si="776"/>
        <v>1101.0999999999999</v>
      </c>
      <c r="BE232" s="49">
        <f t="shared" si="777"/>
        <v>169.75041155202584</v>
      </c>
      <c r="BF232" s="89">
        <f t="shared" si="778"/>
        <v>29.290037365546688</v>
      </c>
      <c r="BG232" s="85"/>
      <c r="BH232" s="85"/>
      <c r="BI232" s="85"/>
      <c r="BJ232" s="85"/>
      <c r="BK232" s="85"/>
      <c r="BL232" s="85"/>
      <c r="BM232" s="90"/>
      <c r="BN232" s="85"/>
      <c r="BO232" s="85"/>
      <c r="BP232" s="85"/>
      <c r="BQ232" s="85"/>
      <c r="BR232" s="85"/>
      <c r="BS232" s="85"/>
      <c r="BT232" s="85"/>
      <c r="BU232" s="85"/>
      <c r="BV232" s="85"/>
      <c r="BW232" s="85"/>
      <c r="BX232" s="85"/>
      <c r="BY232" s="85"/>
      <c r="BZ232" s="85"/>
      <c r="CA232" s="85"/>
      <c r="CB232" s="85"/>
      <c r="CC232" s="85"/>
      <c r="CD232" s="85"/>
      <c r="CE232" s="85"/>
      <c r="CF232" s="85"/>
      <c r="CG232" s="85"/>
      <c r="CH232" s="85"/>
      <c r="CI232" s="85"/>
      <c r="CJ232" s="85"/>
      <c r="CK232" s="85"/>
      <c r="CL232" s="85"/>
      <c r="CM232" s="85"/>
      <c r="CN232" s="85"/>
      <c r="CO232" s="85"/>
      <c r="CP232" s="85"/>
      <c r="CQ232" s="85"/>
      <c r="CR232" s="85"/>
      <c r="CS232" s="85"/>
      <c r="CT232" s="85"/>
      <c r="CU232" s="85"/>
      <c r="CV232" s="85"/>
      <c r="CW232" s="85"/>
      <c r="CX232" s="85"/>
      <c r="CY232" s="85"/>
      <c r="CZ232" s="85"/>
      <c r="DA232" s="85"/>
      <c r="DB232" s="85"/>
      <c r="DC232" s="85"/>
      <c r="DD232" s="85"/>
      <c r="DE232" s="85"/>
    </row>
    <row r="233" spans="1:109" s="165" customFormat="1" ht="15" customHeight="1" x14ac:dyDescent="0.2">
      <c r="A233" s="148">
        <f>Input!A233</f>
        <v>10815</v>
      </c>
      <c r="B233" s="148" t="str">
        <f>Input!B233</f>
        <v>Hu1-13</v>
      </c>
      <c r="C233" s="148">
        <f>Input!O233</f>
        <v>1.9809160215560937</v>
      </c>
      <c r="D233" s="148">
        <f>C233*Input!P233/100</f>
        <v>6.2669197167529098E-2</v>
      </c>
      <c r="E233" s="149">
        <f>Input!M233</f>
        <v>2.7323754782387604</v>
      </c>
      <c r="F233" s="150">
        <f>E233*Input!N233/100</f>
        <v>1.2545463125698977E-3</v>
      </c>
      <c r="G233" s="151">
        <f t="shared" si="753"/>
        <v>376.73993093956028</v>
      </c>
      <c r="H233" s="150">
        <f>G233*Input!L233/100</f>
        <v>5.9447037619297947E-2</v>
      </c>
      <c r="I233" s="148">
        <v>0</v>
      </c>
      <c r="J233" s="152">
        <f>(((C233*$G$4*0.000000001*Input!G233*(234/233))-(I233*0.000000000000001))/Input!F233)*1000000000000</f>
        <v>715.18154831678146</v>
      </c>
      <c r="K233" s="148">
        <f>J233*Input!P233/100</f>
        <v>22.625822081460683</v>
      </c>
      <c r="L233" s="153">
        <f t="shared" si="754"/>
        <v>9.8904409541155509</v>
      </c>
      <c r="M233" s="154">
        <f>L233*Input!P233/100</f>
        <v>0.31289867287779943</v>
      </c>
      <c r="N233" s="148">
        <v>0</v>
      </c>
      <c r="O233" s="152">
        <f>(((G233*$D$4*0.000000001*Input!G233*(238/236))-(N233*0.000000001))/Input!F233)*1000000</f>
        <v>13.701526202342697</v>
      </c>
      <c r="P233" s="148">
        <f>O233*Input!N233/100</f>
        <v>6.2909359678519402E-3</v>
      </c>
      <c r="Q233" s="155">
        <f t="shared" si="755"/>
        <v>10.222697461946449</v>
      </c>
      <c r="R233" s="156">
        <f>Q233*Input!N233/100</f>
        <v>4.6936621659586968E-3</v>
      </c>
      <c r="S233" s="154">
        <f>Input!S233*$G$6/0.000000000155125</f>
        <v>0.99455825987706981</v>
      </c>
      <c r="T233" s="148">
        <f>S233*Input!T233/100</f>
        <v>1.5371849844294607E-3</v>
      </c>
      <c r="U233" s="154">
        <f>S233</f>
        <v>0.99455825987706981</v>
      </c>
      <c r="V233" s="148">
        <f>U233*Input!T233/100</f>
        <v>1.5371849844294607E-3</v>
      </c>
      <c r="W233" s="157">
        <v>0</v>
      </c>
      <c r="X233" s="152">
        <f>((($L$4*0.000000001*Input!G233/Input!W233*(232/229))-(W233*0.000000001))/Input!F233)*1000000000</f>
        <v>0.85789031714062214</v>
      </c>
      <c r="Y233" s="152">
        <f>X233*Input!X233/100</f>
        <v>1.722315989264776E-2</v>
      </c>
      <c r="Z233" s="152">
        <f t="shared" si="756"/>
        <v>2.0947226868574115E-4</v>
      </c>
      <c r="AA233" s="152">
        <f>Z233*Input!X233/100</f>
        <v>4.2054028406277248E-6</v>
      </c>
      <c r="AB233" s="153">
        <v>0</v>
      </c>
      <c r="AC233" s="153">
        <v>0.9</v>
      </c>
      <c r="AD233" s="152">
        <f>(((Input!G233*$L$4*0.000000001*Input!U233*(230/229))-((AB233*0.000000000000001)+(Input!G233*AC233*0.000000000000001)))/Input!F233)*1000000000000</f>
        <v>223.96715267231002</v>
      </c>
      <c r="AE233" s="152">
        <f>AD233*Input!V233/100</f>
        <v>1.2085137564392427</v>
      </c>
      <c r="AF233" s="152">
        <f t="shared" si="757"/>
        <v>10.210331845928881</v>
      </c>
      <c r="AG233" s="152">
        <f>AF233*Input!V233/100</f>
        <v>5.5094358018064414E-2</v>
      </c>
      <c r="AH233" s="148">
        <f t="shared" si="758"/>
        <v>48743.119602370076</v>
      </c>
      <c r="AI233" s="157">
        <f t="shared" si="759"/>
        <v>1013.3050591695089</v>
      </c>
      <c r="AJ233" s="154">
        <f t="shared" si="760"/>
        <v>-5.4417401229301943</v>
      </c>
      <c r="AK233" s="157">
        <f t="shared" si="761"/>
        <v>1.5371849844294607</v>
      </c>
      <c r="AL233" s="157">
        <f t="shared" si="762"/>
        <v>0.99879037640861434</v>
      </c>
      <c r="AM233" s="157">
        <f t="shared" si="763"/>
        <v>5.4088902708572814E-3</v>
      </c>
      <c r="AN233" s="148">
        <f>AF233/Q233</f>
        <v>0.99879037640861434</v>
      </c>
      <c r="AO233" s="152">
        <f t="shared" si="764"/>
        <v>5.4088902708572814E-3</v>
      </c>
      <c r="AP233" s="148" t="str">
        <f t="shared" si="765"/>
        <v>Out of range</v>
      </c>
      <c r="AQ233" s="148" t="e">
        <f t="shared" si="766"/>
        <v>#VALUE!</v>
      </c>
      <c r="AR233" s="148" t="e">
        <f t="shared" si="767"/>
        <v>#VALUE!</v>
      </c>
      <c r="AS233" s="156">
        <f t="shared" si="768"/>
        <v>2.0490899732237273E-5</v>
      </c>
      <c r="AT233" s="156">
        <f t="shared" si="769"/>
        <v>4.1148654729602955E-7</v>
      </c>
      <c r="AU233" s="148">
        <v>0.75</v>
      </c>
      <c r="AV233" s="148">
        <f t="shared" si="770"/>
        <v>0.375</v>
      </c>
      <c r="AW233" s="148" t="str">
        <f t="shared" si="771"/>
        <v>Out of range</v>
      </c>
      <c r="AX233" s="158">
        <f t="shared" si="772"/>
        <v>239.3860435659</v>
      </c>
      <c r="AY233" s="158" t="e">
        <f t="shared" si="773"/>
        <v>#VALUE!</v>
      </c>
      <c r="AZ233" s="148" t="str">
        <f>Input!B233</f>
        <v>Hu1-13</v>
      </c>
      <c r="BA233" s="159">
        <f>Input!E233</f>
        <v>0</v>
      </c>
      <c r="BB233" s="148" t="e">
        <f t="shared" si="774"/>
        <v>#VALUE!</v>
      </c>
      <c r="BC233" s="154" t="e">
        <f t="shared" si="775"/>
        <v>#VALUE!</v>
      </c>
      <c r="BD233" s="148" t="e">
        <f t="shared" si="776"/>
        <v>#VALUE!</v>
      </c>
      <c r="BE233" s="160" t="e">
        <f t="shared" si="777"/>
        <v>#VALUE!</v>
      </c>
      <c r="BF233" s="161" t="e">
        <f t="shared" si="778"/>
        <v>#VALUE!</v>
      </c>
      <c r="BG233" s="162"/>
      <c r="BH233" s="162"/>
      <c r="BI233" s="162"/>
      <c r="BJ233" s="162"/>
      <c r="BK233" s="162"/>
      <c r="BL233" s="162"/>
      <c r="BM233" s="166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2"/>
      <c r="DC233" s="162"/>
      <c r="DD233" s="162"/>
      <c r="DE233" s="162"/>
    </row>
    <row r="234" spans="1:109" ht="15" customHeight="1" x14ac:dyDescent="0.2">
      <c r="A234" s="9">
        <f>Input!A234</f>
        <v>10824</v>
      </c>
      <c r="B234" s="9" t="str">
        <f>Input!B234</f>
        <v>GH17-05-9,25</v>
      </c>
      <c r="C234" s="9">
        <f>Input!O234</f>
        <v>0.62083962917950197</v>
      </c>
      <c r="D234" s="9">
        <f>C234*Input!P234/100</f>
        <v>2.9944932480513091E-3</v>
      </c>
      <c r="E234" s="11">
        <f>Input!M234</f>
        <v>0.7868243777978513</v>
      </c>
      <c r="F234" s="12">
        <f>E234*Input!N234/100</f>
        <v>5.4026039111534929E-4</v>
      </c>
      <c r="G234" s="13">
        <f t="shared" si="753"/>
        <v>108.48734521076773</v>
      </c>
      <c r="H234" s="12">
        <f>G234*Input!L234/100</f>
        <v>9.1613695932159192E-2</v>
      </c>
      <c r="I234" s="9">
        <v>0.3</v>
      </c>
      <c r="J234" s="21">
        <f>(((C234*$G$4*0.000000001*Input!G234*(234/233))-(I234*0.000000000000001))/Input!F234)*1000000000000</f>
        <v>11.547119148445011</v>
      </c>
      <c r="K234" s="9">
        <f>J234*Input!P234/100</f>
        <v>5.569517263284296E-2</v>
      </c>
      <c r="L234" s="14">
        <f t="shared" si="754"/>
        <v>0.15968826432480351</v>
      </c>
      <c r="M234" s="22">
        <f>L234*Input!P234/100</f>
        <v>7.7022375318667069E-4</v>
      </c>
      <c r="N234" s="9">
        <v>5.0000000000000001E-3</v>
      </c>
      <c r="O234" s="21">
        <f>(((G234*$D$4*0.000000001*Input!G234*(238/236))-(N234*0.000000001))/Input!F234)*1000000</f>
        <v>0.20326053046266285</v>
      </c>
      <c r="P234" s="9">
        <f>O234*Input!N234/100</f>
        <v>1.3956559657367988E-4</v>
      </c>
      <c r="Q234" s="23">
        <f t="shared" si="755"/>
        <v>0.15165251506939983</v>
      </c>
      <c r="R234" s="24">
        <f>Q234*Input!N234/100</f>
        <v>1.0412977713569273E-4</v>
      </c>
      <c r="S234" s="65">
        <f>Input!S234*$G$6/0.000000000155125</f>
        <v>1.0510231084068813</v>
      </c>
      <c r="T234" s="9">
        <f>S234*Input!T234/100</f>
        <v>1.5244814143489742E-3</v>
      </c>
      <c r="U234" s="9">
        <f>S234*1/((U233+U235)/2)</f>
        <v>1.0567737967776676</v>
      </c>
      <c r="V234" s="9">
        <f>U234*Input!T234/100</f>
        <v>1.5328226367929462E-3</v>
      </c>
      <c r="W234" s="3">
        <v>3.0000000000000001E-3</v>
      </c>
      <c r="X234" s="21">
        <f>((($L$4*0.000000001*Input!G234/Input!W234*(232/229))-(W234*0.000000001))/Input!F234)*1000000000</f>
        <v>5.0164784332282935</v>
      </c>
      <c r="Y234" s="21">
        <f>X234*Input!X234/100</f>
        <v>1.5180496243334087E-2</v>
      </c>
      <c r="Z234" s="21">
        <f t="shared" si="756"/>
        <v>1.2248804972223248E-3</v>
      </c>
      <c r="AA234" s="21">
        <f>Z234*Input!X234/100</f>
        <v>3.7066428240678305E-6</v>
      </c>
      <c r="AB234" s="14">
        <v>0.05</v>
      </c>
      <c r="AC234" s="14">
        <v>0.9</v>
      </c>
      <c r="AD234" s="21">
        <f>(((Input!G234*$L$4*0.000000001*Input!U234*(230/229))-((AB234*0.000000000000001)+(Input!G234*AC234*0.000000000000001)))/Input!F234)*1000000000000</f>
        <v>8.540198078221839E-2</v>
      </c>
      <c r="AE234" s="21">
        <f>AD234*Input!V234/100</f>
        <v>1.3776586025619586E-3</v>
      </c>
      <c r="AF234" s="191">
        <f t="shared" si="757"/>
        <v>3.8933502242710677E-3</v>
      </c>
      <c r="AG234" s="21">
        <f>AF234*Input!V234/100</f>
        <v>6.2805421842983158E-5</v>
      </c>
      <c r="AH234" s="9">
        <f t="shared" si="758"/>
        <v>3.1785551595441857</v>
      </c>
      <c r="AI234" s="3">
        <f t="shared" si="759"/>
        <v>5.2169128010612159E-2</v>
      </c>
      <c r="AJ234" s="22">
        <f t="shared" si="760"/>
        <v>56.773796777667584</v>
      </c>
      <c r="AK234" s="3">
        <f t="shared" si="761"/>
        <v>1.5328226367929461</v>
      </c>
      <c r="AL234" s="3">
        <f t="shared" si="762"/>
        <v>2.5672836500531343E-2</v>
      </c>
      <c r="AM234" s="3">
        <f t="shared" si="763"/>
        <v>4.1451531871952301E-4</v>
      </c>
      <c r="AN234" s="9">
        <f>AL234*1/((AN233+AN235)/2)</f>
        <v>2.5703928578931712E-2</v>
      </c>
      <c r="AO234" s="21">
        <f t="shared" si="764"/>
        <v>4.150173334769307E-4</v>
      </c>
      <c r="AP234" s="58">
        <f t="shared" si="765"/>
        <v>2.6882999999999999</v>
      </c>
      <c r="AQ234" s="58">
        <f t="shared" si="766"/>
        <v>3.95E-2</v>
      </c>
      <c r="AR234" s="58">
        <f t="shared" si="767"/>
        <v>1.4693300598891492</v>
      </c>
      <c r="AS234" s="67">
        <f t="shared" si="768"/>
        <v>8.0768887786779528E-3</v>
      </c>
      <c r="AT234" s="67">
        <f t="shared" si="769"/>
        <v>2.5062971594241583E-5</v>
      </c>
      <c r="AU234" s="58">
        <v>0.75</v>
      </c>
      <c r="AV234" s="58">
        <f t="shared" si="770"/>
        <v>0.375</v>
      </c>
      <c r="AW234" s="58">
        <f t="shared" si="771"/>
        <v>2.0608</v>
      </c>
      <c r="AX234" s="57">
        <f t="shared" si="772"/>
        <v>0.30614375519999998</v>
      </c>
      <c r="AY234" s="47">
        <f t="shared" si="773"/>
        <v>0.31775137443033685</v>
      </c>
      <c r="AZ234" s="9" t="str">
        <f>Input!B234</f>
        <v>GH17-05-9,25</v>
      </c>
      <c r="BA234" s="48">
        <f>Input!E234</f>
        <v>9.25</v>
      </c>
      <c r="BB234" s="58">
        <f t="shared" si="774"/>
        <v>57.105437168137868</v>
      </c>
      <c r="BC234" s="22">
        <f t="shared" si="775"/>
        <v>1.5426292163090258</v>
      </c>
      <c r="BD234" s="9">
        <f t="shared" si="776"/>
        <v>2002.8000000000002</v>
      </c>
      <c r="BE234" s="49">
        <f t="shared" si="777"/>
        <v>158.87568721516843</v>
      </c>
      <c r="BF234" s="89">
        <f t="shared" si="778"/>
        <v>15.418836103956563</v>
      </c>
      <c r="BG234" s="85"/>
      <c r="BH234" s="85"/>
      <c r="BI234" s="85"/>
      <c r="BJ234" s="85"/>
      <c r="BK234" s="85"/>
      <c r="BL234" s="85"/>
      <c r="BM234" s="90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5"/>
      <c r="BZ234" s="85"/>
      <c r="CA234" s="85"/>
      <c r="CB234" s="85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5"/>
      <c r="CZ234" s="85"/>
      <c r="DA234" s="85"/>
      <c r="DB234" s="85"/>
      <c r="DC234" s="85"/>
      <c r="DD234" s="85"/>
      <c r="DE234" s="85"/>
    </row>
    <row r="235" spans="1:109" s="165" customFormat="1" ht="15" customHeight="1" x14ac:dyDescent="0.2">
      <c r="A235" s="148">
        <f>Input!A235</f>
        <v>10815</v>
      </c>
      <c r="B235" s="148" t="str">
        <f>Input!B235</f>
        <v>Hu1-13</v>
      </c>
      <c r="C235" s="148">
        <f>Input!O235</f>
        <v>1.9809160215560937</v>
      </c>
      <c r="D235" s="148">
        <f>C235*Input!P235/100</f>
        <v>6.2669197167529098E-2</v>
      </c>
      <c r="E235" s="149">
        <f>Input!M235</f>
        <v>2.7323754782387604</v>
      </c>
      <c r="F235" s="150">
        <f>E235*Input!N235/100</f>
        <v>1.2545463125698977E-3</v>
      </c>
      <c r="G235" s="151">
        <f t="shared" si="753"/>
        <v>376.73993093956028</v>
      </c>
      <c r="H235" s="150">
        <f>G235*Input!L235/100</f>
        <v>5.9447037619297947E-2</v>
      </c>
      <c r="I235" s="148">
        <v>0</v>
      </c>
      <c r="J235" s="152">
        <f>(((C235*$G$4*0.000000001*Input!G235*(234/233))-(I235*0.000000000000001))/Input!F235)*1000000000000</f>
        <v>715.18154831678146</v>
      </c>
      <c r="K235" s="148">
        <f>J235*Input!P235/100</f>
        <v>22.625822081460683</v>
      </c>
      <c r="L235" s="153">
        <f t="shared" si="754"/>
        <v>9.8904409541155509</v>
      </c>
      <c r="M235" s="154">
        <f>L235*Input!P235/100</f>
        <v>0.31289867287779943</v>
      </c>
      <c r="N235" s="148">
        <v>0</v>
      </c>
      <c r="O235" s="152">
        <f>(((G235*$D$4*0.000000001*Input!G235*(238/236))-(N235*0.000000001))/Input!F235)*1000000</f>
        <v>13.701526202342697</v>
      </c>
      <c r="P235" s="148">
        <f>O235*Input!N235/100</f>
        <v>6.2909359678519402E-3</v>
      </c>
      <c r="Q235" s="155">
        <f t="shared" si="755"/>
        <v>10.222697461946449</v>
      </c>
      <c r="R235" s="156">
        <f>Q235*Input!N235/100</f>
        <v>4.6936621659586968E-3</v>
      </c>
      <c r="S235" s="154">
        <f>Input!S235*$G$6/0.000000000155125</f>
        <v>0.99455825987706981</v>
      </c>
      <c r="T235" s="148">
        <f>S235*Input!T235/100</f>
        <v>1.5371849844294607E-3</v>
      </c>
      <c r="U235" s="154">
        <f>S235</f>
        <v>0.99455825987706981</v>
      </c>
      <c r="V235" s="148">
        <f>U235*Input!T235/100</f>
        <v>1.5371849844294607E-3</v>
      </c>
      <c r="W235" s="157">
        <v>0</v>
      </c>
      <c r="X235" s="152">
        <f>((($L$4*0.000000001*Input!G235/Input!W235*(232/229))-(W235*0.000000001))/Input!F235)*1000000000</f>
        <v>0.85789031714062214</v>
      </c>
      <c r="Y235" s="152">
        <f>X235*Input!X235/100</f>
        <v>1.722315989264776E-2</v>
      </c>
      <c r="Z235" s="152">
        <f t="shared" si="756"/>
        <v>2.0947226868574115E-4</v>
      </c>
      <c r="AA235" s="152">
        <f>Z235*Input!X235/100</f>
        <v>4.2054028406277248E-6</v>
      </c>
      <c r="AB235" s="153">
        <v>0</v>
      </c>
      <c r="AC235" s="153">
        <v>0.9</v>
      </c>
      <c r="AD235" s="152">
        <f>(((Input!G235*$L$4*0.000000001*Input!U235*(230/229))-((AB235*0.000000000000001)+(Input!G235*AC235*0.000000000000001)))/Input!F235)*1000000000000</f>
        <v>223.96715267231002</v>
      </c>
      <c r="AE235" s="152">
        <f>AD235*Input!V235/100</f>
        <v>1.2085137564392427</v>
      </c>
      <c r="AF235" s="152">
        <f t="shared" si="757"/>
        <v>10.210331845928881</v>
      </c>
      <c r="AG235" s="152">
        <f>AF235*Input!V235/100</f>
        <v>5.5094358018064414E-2</v>
      </c>
      <c r="AH235" s="148">
        <f t="shared" si="758"/>
        <v>48743.119602370076</v>
      </c>
      <c r="AI235" s="157">
        <f t="shared" si="759"/>
        <v>1013.3050591695089</v>
      </c>
      <c r="AJ235" s="154">
        <f t="shared" si="760"/>
        <v>-5.4417401229301943</v>
      </c>
      <c r="AK235" s="157">
        <f t="shared" si="761"/>
        <v>1.5371849844294607</v>
      </c>
      <c r="AL235" s="157">
        <f t="shared" si="762"/>
        <v>0.99879037640861434</v>
      </c>
      <c r="AM235" s="157">
        <f t="shared" si="763"/>
        <v>5.4088902708572814E-3</v>
      </c>
      <c r="AN235" s="148">
        <f>AF235/Q235</f>
        <v>0.99879037640861434</v>
      </c>
      <c r="AO235" s="152">
        <f t="shared" si="764"/>
        <v>5.4088902708572814E-3</v>
      </c>
      <c r="AP235" s="148" t="str">
        <f t="shared" si="765"/>
        <v>Out of range</v>
      </c>
      <c r="AQ235" s="148" t="e">
        <f t="shared" si="766"/>
        <v>#VALUE!</v>
      </c>
      <c r="AR235" s="148" t="e">
        <f t="shared" si="767"/>
        <v>#VALUE!</v>
      </c>
      <c r="AS235" s="156">
        <f t="shared" si="768"/>
        <v>2.0490899732237273E-5</v>
      </c>
      <c r="AT235" s="156">
        <f t="shared" si="769"/>
        <v>4.1148654729602955E-7</v>
      </c>
      <c r="AU235" s="148">
        <v>0.75</v>
      </c>
      <c r="AV235" s="148">
        <f t="shared" si="770"/>
        <v>0.375</v>
      </c>
      <c r="AW235" s="148" t="str">
        <f t="shared" si="771"/>
        <v>Out of range</v>
      </c>
      <c r="AX235" s="158">
        <f t="shared" si="772"/>
        <v>240.4140031405</v>
      </c>
      <c r="AY235" s="158" t="e">
        <f t="shared" si="773"/>
        <v>#VALUE!</v>
      </c>
      <c r="AZ235" s="148" t="str">
        <f>Input!B235</f>
        <v>Hu1-13</v>
      </c>
      <c r="BA235" s="159">
        <f>Input!E235</f>
        <v>0</v>
      </c>
      <c r="BB235" s="148" t="e">
        <f t="shared" si="774"/>
        <v>#VALUE!</v>
      </c>
      <c r="BC235" s="154" t="e">
        <f t="shared" si="775"/>
        <v>#VALUE!</v>
      </c>
      <c r="BD235" s="148" t="e">
        <f t="shared" si="776"/>
        <v>#VALUE!</v>
      </c>
      <c r="BE235" s="160" t="e">
        <f t="shared" si="777"/>
        <v>#VALUE!</v>
      </c>
      <c r="BF235" s="161" t="e">
        <f t="shared" si="778"/>
        <v>#VALUE!</v>
      </c>
      <c r="BG235" s="162"/>
      <c r="BH235" s="162"/>
      <c r="BI235" s="162"/>
      <c r="BJ235" s="162"/>
      <c r="BK235" s="162"/>
      <c r="BL235" s="162"/>
      <c r="BM235" s="166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2"/>
      <c r="DC235" s="162"/>
      <c r="DD235" s="162"/>
      <c r="DE235" s="162"/>
    </row>
    <row r="236" spans="1:109" s="76" customFormat="1" ht="15" customHeight="1" x14ac:dyDescent="0.2">
      <c r="A236" s="58"/>
      <c r="B236" s="58"/>
      <c r="C236" s="58"/>
      <c r="D236" s="58"/>
      <c r="E236" s="60"/>
      <c r="F236" s="61"/>
      <c r="G236" s="59"/>
      <c r="H236" s="61"/>
      <c r="I236" s="58"/>
      <c r="J236" s="63"/>
      <c r="K236" s="58"/>
      <c r="L236" s="64"/>
      <c r="M236" s="65"/>
      <c r="N236" s="58"/>
      <c r="O236" s="63"/>
      <c r="P236" s="58"/>
      <c r="Q236" s="66"/>
      <c r="R236" s="67"/>
      <c r="S236" s="65"/>
      <c r="T236" s="58"/>
      <c r="U236" s="58"/>
      <c r="V236" s="58"/>
      <c r="W236" s="68"/>
      <c r="X236" s="63"/>
      <c r="Y236" s="63"/>
      <c r="Z236" s="63"/>
      <c r="AA236" s="63"/>
      <c r="AB236" s="64"/>
      <c r="AC236" s="64"/>
      <c r="AD236" s="63"/>
      <c r="AE236" s="63"/>
      <c r="AF236" s="63"/>
      <c r="AG236" s="63"/>
      <c r="AH236" s="58"/>
      <c r="AI236" s="68"/>
      <c r="AJ236" s="65"/>
      <c r="AK236" s="68"/>
      <c r="AL236" s="68"/>
      <c r="AM236" s="68"/>
      <c r="AN236" s="58"/>
      <c r="AO236" s="63"/>
      <c r="AP236" s="58"/>
      <c r="AQ236" s="58"/>
      <c r="AR236" s="58"/>
      <c r="AS236" s="67"/>
      <c r="AT236" s="67"/>
      <c r="AU236" s="58"/>
      <c r="AV236" s="58"/>
      <c r="AW236" s="58"/>
      <c r="AX236" s="57"/>
      <c r="AY236" s="57"/>
      <c r="AZ236" s="58"/>
      <c r="BA236" s="69"/>
      <c r="BB236" s="58"/>
      <c r="BC236" s="65"/>
      <c r="BD236" s="58"/>
      <c r="BE236" s="62"/>
      <c r="BF236" s="74"/>
      <c r="BG236" s="75"/>
      <c r="BH236" s="75"/>
      <c r="BI236" s="75"/>
      <c r="BJ236" s="75"/>
      <c r="BK236" s="75"/>
      <c r="BL236" s="75"/>
      <c r="BM236" s="103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</row>
    <row r="237" spans="1:109" s="165" customFormat="1" ht="15" customHeight="1" x14ac:dyDescent="0.2">
      <c r="A237" s="148">
        <f>Input!A237</f>
        <v>10368</v>
      </c>
      <c r="B237" s="148" t="str">
        <f>Input!B237</f>
        <v>Hu1-13</v>
      </c>
      <c r="C237" s="148">
        <f>Input!O237</f>
        <v>2.3349530828723117</v>
      </c>
      <c r="D237" s="148">
        <f>C237*Input!P237/100</f>
        <v>0.10701009659646031</v>
      </c>
      <c r="E237" s="149">
        <f>Input!M237</f>
        <v>3.0139941650138109</v>
      </c>
      <c r="F237" s="150">
        <f>E237*Input!N237/100</f>
        <v>1.2054717090405067E-3</v>
      </c>
      <c r="G237" s="151">
        <f t="shared" ref="G237:G245" si="779">E237*137.88</f>
        <v>415.56951547210423</v>
      </c>
      <c r="H237" s="150">
        <f>G237*Input!L237/100</f>
        <v>5.9713853389957737E-2</v>
      </c>
      <c r="I237" s="148">
        <v>0</v>
      </c>
      <c r="J237" s="152">
        <f>(((C237*$G$4*0.000000001*Input!G237*(234/233))-(I237*0.000000000000001))/Input!F237)*1000000000000</f>
        <v>764.88121401678859</v>
      </c>
      <c r="K237" s="148">
        <f>J237*Input!P237/100</f>
        <v>35.054242929826955</v>
      </c>
      <c r="L237" s="153">
        <f t="shared" ref="L237:L245" si="780">(J237/234)*602200000000*0.0000028263/(365.2425*24*60)</f>
        <v>10.577751204501759</v>
      </c>
      <c r="M237" s="154">
        <f>L237*Input!P237/100</f>
        <v>0.48477469910214793</v>
      </c>
      <c r="N237" s="148">
        <v>0</v>
      </c>
      <c r="O237" s="152">
        <f>(((G237*$D$4*0.000000001*Input!G237*(238/236))-(N237*0.000000001))/Input!F237)*1000000</f>
        <v>13.713129366485061</v>
      </c>
      <c r="P237" s="148">
        <f>O237*Input!N237/100</f>
        <v>5.4846786651408666E-3</v>
      </c>
      <c r="Q237" s="155">
        <f t="shared" ref="Q237:Q245" si="781">(O237/238.05)*602200000000000000*0.00000000015512/(365.2425*24*60)</f>
        <v>10.231354573196466</v>
      </c>
      <c r="R237" s="156">
        <f>Q237*Input!N237/100</f>
        <v>4.0921142536764106E-3</v>
      </c>
      <c r="S237" s="154">
        <f>Input!S237*$G$6/0.000000000155125</f>
        <v>1.0035415667409584</v>
      </c>
      <c r="T237" s="148">
        <f>S237*Input!T237/100</f>
        <v>1.4739360160256438E-3</v>
      </c>
      <c r="U237" s="154">
        <f>S237</f>
        <v>1.0035415667409584</v>
      </c>
      <c r="V237" s="148">
        <f>U237*Input!T237/100</f>
        <v>1.4739360160256438E-3</v>
      </c>
      <c r="W237" s="157">
        <v>0</v>
      </c>
      <c r="X237" s="152">
        <f>((($L$4*0.000000001*Input!G237/Input!W237*(232/229))-(W237*0.000000001))/Input!F237)*1000000000</f>
        <v>0.88413055393163675</v>
      </c>
      <c r="Y237" s="152">
        <f>X237*Input!X237/100</f>
        <v>1.415204634626213E-2</v>
      </c>
      <c r="Z237" s="152">
        <f t="shared" ref="Z237:Z245" si="782">(X237/232)*6.022E+23*0.000000001*0.000000000049475/(365.2425*24*60)</f>
        <v>2.1587938369991368E-4</v>
      </c>
      <c r="AA237" s="152">
        <f>Z237*Input!X237/100</f>
        <v>3.4555247861730553E-6</v>
      </c>
      <c r="AB237" s="153">
        <v>0</v>
      </c>
      <c r="AC237" s="153">
        <v>0.9</v>
      </c>
      <c r="AD237" s="152">
        <f>(((Input!G237*$L$4*0.000000001*Input!U237*(230/229))-((AB237*0.000000000000001)+(Input!G237*AC237*0.000000000000001)))/Input!F237)*1000000000000</f>
        <v>224.9709671977235</v>
      </c>
      <c r="AE237" s="152">
        <f>AD237*Input!V237/100</f>
        <v>0.99674134462609099</v>
      </c>
      <c r="AF237" s="152">
        <f t="shared" ref="AF237:AF245" si="783">(AD237/230)*602200000000*$D$6/(365.2425*24*60)</f>
        <v>10.256094268203503</v>
      </c>
      <c r="AG237" s="152">
        <f>AF237*Input!V237/100</f>
        <v>4.5439966404716377E-2</v>
      </c>
      <c r="AH237" s="148">
        <f t="shared" ref="AH237:AH245" si="784">AF237/Z237</f>
        <v>47508.447043095781</v>
      </c>
      <c r="AI237" s="157">
        <f t="shared" ref="AI237:AI245" si="785">AH237*SQRT((AG237/AF237)^2+(AA237/Z237)^2)</f>
        <v>789.04836413894918</v>
      </c>
      <c r="AJ237" s="154">
        <f t="shared" ref="AJ237:AJ245" si="786">(U237-1)*1000</f>
        <v>3.5415667409584017</v>
      </c>
      <c r="AK237" s="157">
        <f t="shared" ref="AK237:AK245" si="787">V237*1000</f>
        <v>1.4739360160256438</v>
      </c>
      <c r="AL237" s="157">
        <f t="shared" ref="AL237:AL245" si="788">AF237/Q237</f>
        <v>1.0024180273325536</v>
      </c>
      <c r="AM237" s="157">
        <f t="shared" ref="AM237:AM245" si="789">AL237*SQRT((R237/Q237)^2+(AG237/AF237)^2)</f>
        <v>4.4593060526057554E-3</v>
      </c>
      <c r="AN237" s="148">
        <f>AF237/Q237</f>
        <v>1.0024180273325536</v>
      </c>
      <c r="AO237" s="152">
        <f t="shared" ref="AO237:AO245" si="790">AN237*SQRT((R237/Q237)^2+(AG237/AF237)^2)</f>
        <v>4.4593060526057554E-3</v>
      </c>
      <c r="AP237" s="148">
        <f t="shared" ref="AP237:AP245" si="791">ThU_Alter_Kombi(AN237,U237)</f>
        <v>649.11689999999999</v>
      </c>
      <c r="AQ237" s="148" t="e">
        <f t="shared" ref="AQ237:AQ245" si="792">Montealter(AN237,AO237,U237,V237)</f>
        <v>#VALUE!</v>
      </c>
      <c r="AR237" s="148" t="e">
        <f t="shared" ref="AR237:AR245" si="793">(AQ237/AP237)*100</f>
        <v>#VALUE!</v>
      </c>
      <c r="AS237" s="156">
        <f t="shared" ref="AS237:AS245" si="794">Z237/Q237</f>
        <v>2.1099785190268208E-5</v>
      </c>
      <c r="AT237" s="156">
        <f t="shared" ref="AT237:AT245" si="795">AS237*SQRT((Y237/X237)^2+(P237/O237)^2)</f>
        <v>3.378441544782447E-7</v>
      </c>
      <c r="AU237" s="148">
        <v>0.75</v>
      </c>
      <c r="AV237" s="148">
        <f t="shared" ref="AV237:AV245" si="796">AU237/2</f>
        <v>0.375</v>
      </c>
      <c r="AW237" s="148">
        <f t="shared" ref="AW237:AW245" si="797">marincorr_age(AN237,U237,AS237,AU237)</f>
        <v>649.11519999999996</v>
      </c>
      <c r="AX237" s="158">
        <f t="shared" ref="AX237:AX245" si="798">marincorr_age_error(AN237, AO237, U237, V237, AS237, AT237, AU237, AV237)</f>
        <v>292.94067798560002</v>
      </c>
      <c r="AY237" s="158">
        <f t="shared" ref="AY237:AY245" si="799">SQRT(((AU237*EXP(-0.0000091577*AW237*1000))/(0.0000091577*(EXP(-0.0000091577*AW237*1000)+(AJ237/1000)*EXP(-(0.0000091577-0.0000028263)*AW237*1000)-AS237*AU237*EXP(-0.0000091577*AW237*1000))))^2*AT237^2+((AS237*EXP(-0.0000091577*AW237*1000))/(0.0000091577*(EXP(-0.0000091577*AW237*1000)+(AJ237/1000)*EXP(-(0.0000091577-0.0000028263)*AW237*1000)-AS237*AU237*EXP(-0.0000091577*AW237*1000))))^2*AV237^2+((0.0000091577/(0.0000091577-0.0000028263))*(EXP(-(0.0000091577-0.0000028263)*AW237*1000)-1)/(0.0000091577*(EXP(-0.0000091577*AW237*1000)+(AJ237/1000)*EXP(-(0.0000091577-0.0000028263)*AW237*1000)-AS237*AU237*EXP(-0.0000091577*AW237*1000))))^2*T237^2+(1/(0.0000091577*(EXP(-0.0000091577*AW237*1000)+(AJ237/1000)*EXP(-(0.0000091577-0.0000028263)*AW237*1000)-AS237*AU237*EXP(-0.0000091577*AW237*1000))))^2*AO237^2)/1000</f>
        <v>200.89092965851785</v>
      </c>
      <c r="AZ237" s="148" t="str">
        <f>Input!B237</f>
        <v>Hu1-13</v>
      </c>
      <c r="BA237" s="159">
        <f>Input!E237</f>
        <v>0</v>
      </c>
      <c r="BB237" s="148">
        <f t="shared" ref="BB237:BB245" si="800">((U237-1)*EXP(0.0000028263*AW237*1000))*1000</f>
        <v>22.179390485661393</v>
      </c>
      <c r="BC237" s="154">
        <f t="shared" ref="BC237:BC245" si="801">SQRT((EXP(0.0000028263*AW237*1000)*V237)^2+((U237-1)*0.0000028263*EXP(0.0000028263*AW237*1000)*AY237*1000)^2)*1000</f>
        <v>15.613712461661155</v>
      </c>
      <c r="BD237" s="148">
        <f t="shared" ref="BD237:BD245" si="802">AW237*1000-58</f>
        <v>649057.19999999995</v>
      </c>
      <c r="BE237" s="160">
        <f t="shared" ref="BE237:BE245" si="803">AY237/2*1000</f>
        <v>100445.46482925893</v>
      </c>
      <c r="BF237" s="161">
        <f t="shared" ref="BF237:BF245" si="804">AY237/AW237*100</f>
        <v>30.9484248186636</v>
      </c>
      <c r="BG237" s="162"/>
      <c r="BH237" s="162"/>
      <c r="BI237" s="162"/>
      <c r="BJ237" s="162"/>
      <c r="BK237" s="162"/>
      <c r="BL237" s="162"/>
      <c r="BM237" s="166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2"/>
      <c r="DC237" s="162"/>
      <c r="DD237" s="162"/>
      <c r="DE237" s="162"/>
    </row>
    <row r="238" spans="1:109" ht="15" customHeight="1" x14ac:dyDescent="0.2">
      <c r="A238" s="9">
        <f>Input!A238</f>
        <v>10823</v>
      </c>
      <c r="B238" s="9" t="str">
        <f>Input!B238</f>
        <v>GH17-05-6,0</v>
      </c>
      <c r="C238" s="9">
        <f>Input!O238</f>
        <v>0.18659507546813253</v>
      </c>
      <c r="D238" s="9">
        <f>C238*Input!P238/100</f>
        <v>5.9853761689284291E-4</v>
      </c>
      <c r="E238" s="11">
        <f>Input!M238</f>
        <v>0.23373568969932962</v>
      </c>
      <c r="F238" s="12">
        <f>E238*Input!N238/100</f>
        <v>1.8111633698325371E-4</v>
      </c>
      <c r="G238" s="13">
        <f t="shared" si="779"/>
        <v>32.227476895743564</v>
      </c>
      <c r="H238" s="12">
        <f>G238*Input!L238/100</f>
        <v>9.1732938025590356E-3</v>
      </c>
      <c r="I238" s="9">
        <v>0.3</v>
      </c>
      <c r="J238" s="21">
        <f>(((C238*$G$4*0.000000001*Input!G238*(234/233))-(I238*0.000000000000001))/Input!F238)*1000000000000</f>
        <v>8.9929551613268366</v>
      </c>
      <c r="K238" s="9">
        <f>J238*Input!P238/100</f>
        <v>2.8846538085642148E-2</v>
      </c>
      <c r="L238" s="14">
        <f t="shared" si="780"/>
        <v>0.1243660329820407</v>
      </c>
      <c r="M238" s="22">
        <f>L238*Input!P238/100</f>
        <v>3.9892665343250241E-4</v>
      </c>
      <c r="N238" s="9">
        <v>5.0000000000000001E-3</v>
      </c>
      <c r="O238" s="21">
        <f>(((G238*$D$4*0.000000001*Input!G238*(238/236))-(N238*0.000000001))/Input!F238)*1000000</f>
        <v>0.15646360387721653</v>
      </c>
      <c r="P238" s="9">
        <f>O238*Input!N238/100</f>
        <v>1.2123999908569183E-4</v>
      </c>
      <c r="Q238" s="23">
        <f t="shared" si="781"/>
        <v>0.11673736652557259</v>
      </c>
      <c r="R238" s="24">
        <f>Q238*Input!N238/100</f>
        <v>9.0457063880064573E-5</v>
      </c>
      <c r="S238" s="65">
        <f>Input!S238*$G$6/0.000000000155125</f>
        <v>1.058637217044601</v>
      </c>
      <c r="T238" s="9">
        <f>S238*Input!T238/100</f>
        <v>1.38338314425767E-3</v>
      </c>
      <c r="U238" s="9">
        <f>S238*1/((U237+U239)/2)</f>
        <v>1.0560381389153883</v>
      </c>
      <c r="V238" s="9">
        <f>U238*Input!T238/100</f>
        <v>1.379986776912302E-3</v>
      </c>
      <c r="W238" s="3">
        <v>3.0000000000000001E-3</v>
      </c>
      <c r="X238" s="21">
        <f>((($L$4*0.000000001*Input!G238/Input!W238*(232/229))-(W238*0.000000001))/Input!F238)*1000000000</f>
        <v>6.7400421307622445</v>
      </c>
      <c r="Y238" s="21">
        <f>X238*Input!X238/100</f>
        <v>2.1511363498808792E-2</v>
      </c>
      <c r="Z238" s="21">
        <f t="shared" si="782"/>
        <v>1.645725435943834E-3</v>
      </c>
      <c r="AA238" s="21">
        <f>Z238*Input!X238/100</f>
        <v>5.2524594631606137E-6</v>
      </c>
      <c r="AB238" s="14">
        <v>0.05</v>
      </c>
      <c r="AC238" s="14">
        <v>0.9</v>
      </c>
      <c r="AD238" s="21">
        <f>(((Input!G238*$L$4*0.000000001*Input!U238*(230/229))-((AB238*0.000000000000001)+(Input!G238*AC238*0.000000000000001)))/Input!F238)*1000000000000</f>
        <v>8.6472571264366041E-2</v>
      </c>
      <c r="AE238" s="21">
        <f>AD238*Input!V238/100</f>
        <v>2.0687421069593365E-3</v>
      </c>
      <c r="AF238" s="191">
        <f t="shared" si="783"/>
        <v>3.9421568638313515E-3</v>
      </c>
      <c r="AG238" s="21">
        <f>AF238*Input!V238/100</f>
        <v>9.4310898556654237E-5</v>
      </c>
      <c r="AH238" s="9">
        <f t="shared" si="784"/>
        <v>2.3953915870362055</v>
      </c>
      <c r="AI238" s="3">
        <f t="shared" si="785"/>
        <v>5.7814284244848635E-2</v>
      </c>
      <c r="AJ238" s="22">
        <f t="shared" si="786"/>
        <v>56.038138915388338</v>
      </c>
      <c r="AK238" s="3">
        <f t="shared" si="787"/>
        <v>1.379986776912302</v>
      </c>
      <c r="AL238" s="3">
        <f t="shared" si="788"/>
        <v>3.3769451728789673E-2</v>
      </c>
      <c r="AM238" s="3">
        <f t="shared" si="789"/>
        <v>8.0831321030085394E-4</v>
      </c>
      <c r="AN238" s="9">
        <f>AL238*1/((AN237+AN239)/2)</f>
        <v>3.3681398592197959E-2</v>
      </c>
      <c r="AO238" s="21">
        <f t="shared" si="790"/>
        <v>8.0620555057077815E-4</v>
      </c>
      <c r="AP238" s="58">
        <f t="shared" si="791"/>
        <v>3.5386000000000002</v>
      </c>
      <c r="AQ238" s="58">
        <f t="shared" si="792"/>
        <v>9.0200000000000002E-2</v>
      </c>
      <c r="AR238" s="58">
        <f t="shared" si="793"/>
        <v>2.5490306901034305</v>
      </c>
      <c r="AS238" s="67">
        <f t="shared" si="794"/>
        <v>1.4097674848466963E-2</v>
      </c>
      <c r="AT238" s="67">
        <f t="shared" si="795"/>
        <v>4.6300931672252138E-5</v>
      </c>
      <c r="AU238" s="58">
        <v>1.92</v>
      </c>
      <c r="AV238" s="58">
        <f t="shared" si="796"/>
        <v>0.96</v>
      </c>
      <c r="AW238" s="58">
        <f t="shared" si="797"/>
        <v>0.70409999999999995</v>
      </c>
      <c r="AX238" s="57">
        <f t="shared" si="798"/>
        <v>1.0931849016999999</v>
      </c>
      <c r="AY238" s="47">
        <f t="shared" si="799"/>
        <v>1.4387019328526289</v>
      </c>
      <c r="AZ238" s="9" t="str">
        <f>Input!B238</f>
        <v>GH17-05-6,0</v>
      </c>
      <c r="BA238" s="48">
        <f>Input!E238</f>
        <v>6</v>
      </c>
      <c r="BB238" s="58">
        <f t="shared" si="800"/>
        <v>56.149765721940909</v>
      </c>
      <c r="BC238" s="22">
        <f t="shared" si="801"/>
        <v>1.4014586425006235</v>
      </c>
      <c r="BD238" s="9">
        <f t="shared" si="802"/>
        <v>646.09999999999991</v>
      </c>
      <c r="BE238" s="49">
        <f t="shared" si="803"/>
        <v>719.35096642631447</v>
      </c>
      <c r="BF238" s="89">
        <f t="shared" si="804"/>
        <v>204.33204556918466</v>
      </c>
      <c r="BG238" s="85"/>
      <c r="BH238" s="85"/>
      <c r="BI238" s="85"/>
      <c r="BJ238" s="85"/>
      <c r="BK238" s="85"/>
      <c r="BL238" s="85"/>
      <c r="BM238" s="90"/>
      <c r="BN238" s="85"/>
      <c r="BO238" s="85"/>
      <c r="BP238" s="85"/>
      <c r="BQ238" s="85"/>
      <c r="BR238" s="85"/>
      <c r="BS238" s="85"/>
      <c r="BT238" s="85"/>
      <c r="BU238" s="85"/>
      <c r="BV238" s="85"/>
      <c r="BW238" s="85"/>
      <c r="BX238" s="85"/>
      <c r="BY238" s="85"/>
      <c r="BZ238" s="85"/>
      <c r="CA238" s="85"/>
      <c r="CB238" s="85"/>
      <c r="CC238" s="85"/>
      <c r="CD238" s="85"/>
      <c r="CE238" s="85"/>
      <c r="CF238" s="85"/>
      <c r="CG238" s="85"/>
      <c r="CH238" s="85"/>
      <c r="CI238" s="85"/>
      <c r="CJ238" s="85"/>
      <c r="CK238" s="85"/>
      <c r="CL238" s="85"/>
      <c r="CM238" s="85"/>
      <c r="CN238" s="85"/>
      <c r="CO238" s="85"/>
      <c r="CP238" s="85"/>
      <c r="CQ238" s="85"/>
      <c r="CR238" s="85"/>
      <c r="CS238" s="85"/>
      <c r="CT238" s="85"/>
      <c r="CU238" s="85"/>
      <c r="CV238" s="85"/>
      <c r="CW238" s="85"/>
      <c r="CX238" s="85"/>
      <c r="CY238" s="85"/>
      <c r="CZ238" s="85"/>
      <c r="DA238" s="85"/>
      <c r="DB238" s="85"/>
      <c r="DC238" s="85"/>
      <c r="DD238" s="85"/>
      <c r="DE238" s="85"/>
    </row>
    <row r="239" spans="1:109" s="165" customFormat="1" ht="15" customHeight="1" x14ac:dyDescent="0.2">
      <c r="A239" s="148">
        <f>Input!A239</f>
        <v>10368</v>
      </c>
      <c r="B239" s="148" t="str">
        <f>Input!B239</f>
        <v>Hu1-13</v>
      </c>
      <c r="C239" s="148">
        <f>Input!O239</f>
        <v>2.2664600235177588</v>
      </c>
      <c r="D239" s="148">
        <f>C239*Input!P239/100</f>
        <v>9.9517397516451347E-2</v>
      </c>
      <c r="E239" s="149">
        <f>Input!M239</f>
        <v>3.0134068257116069</v>
      </c>
      <c r="F239" s="150">
        <f>E239*Input!N239/100</f>
        <v>1.4205686558670528E-3</v>
      </c>
      <c r="G239" s="151">
        <f t="shared" si="779"/>
        <v>415.48853312911632</v>
      </c>
      <c r="H239" s="150">
        <f>G239*Input!L239/100</f>
        <v>7.0962028313201156E-2</v>
      </c>
      <c r="I239" s="148">
        <v>0</v>
      </c>
      <c r="J239" s="152">
        <f>(((C239*$G$4*0.000000001*Input!G239*(234/233))-(I239*0.000000000000001))/Input!F239)*1000000000000</f>
        <v>742.44433732957532</v>
      </c>
      <c r="K239" s="148">
        <f>J239*Input!P239/100</f>
        <v>32.599793283442715</v>
      </c>
      <c r="L239" s="153">
        <f t="shared" si="780"/>
        <v>10.267465509083673</v>
      </c>
      <c r="M239" s="154">
        <f>L239*Input!P239/100</f>
        <v>0.45083144461026814</v>
      </c>
      <c r="N239" s="148">
        <v>0</v>
      </c>
      <c r="O239" s="152">
        <f>(((G239*$D$4*0.000000001*Input!G239*(238/236))-(N239*0.000000001))/Input!F239)*1000000</f>
        <v>13.710457078686149</v>
      </c>
      <c r="P239" s="148">
        <f>O239*Input!N239/100</f>
        <v>6.4633309440363237E-3</v>
      </c>
      <c r="Q239" s="155">
        <f t="shared" si="781"/>
        <v>10.229360781461436</v>
      </c>
      <c r="R239" s="156">
        <f>Q239*Input!N239/100</f>
        <v>4.8222859162961656E-3</v>
      </c>
      <c r="S239" s="154">
        <f>Input!S239*$G$6/0.000000000155125</f>
        <v>1.0013807519394673</v>
      </c>
      <c r="T239" s="148">
        <f>S239*Input!T239/100</f>
        <v>1.5823085271001963E-3</v>
      </c>
      <c r="U239" s="154">
        <f>S239</f>
        <v>1.0013807519394673</v>
      </c>
      <c r="V239" s="148">
        <f>U239*Input!T239/100</f>
        <v>1.5823085271001963E-3</v>
      </c>
      <c r="W239" s="157">
        <v>0</v>
      </c>
      <c r="X239" s="152">
        <f>((($L$4*0.000000001*Input!G239/Input!W239*(232/229))-(W239*0.000000001))/Input!F239)*1000000000</f>
        <v>0.89897311329823881</v>
      </c>
      <c r="Y239" s="152">
        <f>X239*Input!X239/100</f>
        <v>1.7280596505430977E-2</v>
      </c>
      <c r="Z239" s="152">
        <f t="shared" si="782"/>
        <v>2.1950351200804947E-4</v>
      </c>
      <c r="AA239" s="152">
        <f>Z239*Input!X239/100</f>
        <v>4.2194272180393108E-6</v>
      </c>
      <c r="AB239" s="153">
        <v>0</v>
      </c>
      <c r="AC239" s="153">
        <v>0.9</v>
      </c>
      <c r="AD239" s="152">
        <f>(((Input!G239*$L$4*0.000000001*Input!U239*(230/229))-((AB239*0.000000000000001)+(Input!G239*AC239*0.000000000000001)))/Input!F239)*1000000000000</f>
        <v>225.01520613325414</v>
      </c>
      <c r="AE239" s="152">
        <f>AD239*Input!V239/100</f>
        <v>1.3098451076261122</v>
      </c>
      <c r="AF239" s="152">
        <f t="shared" si="783"/>
        <v>10.25811105596407</v>
      </c>
      <c r="AG239" s="152">
        <f>AF239*Input!V239/100</f>
        <v>5.9713904722433486E-2</v>
      </c>
      <c r="AH239" s="148">
        <f t="shared" si="784"/>
        <v>46733.243409735936</v>
      </c>
      <c r="AI239" s="157">
        <f t="shared" si="785"/>
        <v>938.62163650888567</v>
      </c>
      <c r="AJ239" s="154">
        <f t="shared" si="786"/>
        <v>1.3807519394672951</v>
      </c>
      <c r="AK239" s="157">
        <f t="shared" si="787"/>
        <v>1.5823085271001964</v>
      </c>
      <c r="AL239" s="157">
        <f t="shared" si="788"/>
        <v>1.002810564131704</v>
      </c>
      <c r="AM239" s="157">
        <f t="shared" si="789"/>
        <v>5.8566119160138206E-3</v>
      </c>
      <c r="AN239" s="148">
        <f>AF239/Q239</f>
        <v>1.002810564131704</v>
      </c>
      <c r="AO239" s="152">
        <f t="shared" si="790"/>
        <v>5.8566119160138206E-3</v>
      </c>
      <c r="AP239" s="148" t="str">
        <f t="shared" si="791"/>
        <v>Out of range</v>
      </c>
      <c r="AQ239" s="148" t="e">
        <f t="shared" si="792"/>
        <v>#VALUE!</v>
      </c>
      <c r="AR239" s="148" t="e">
        <f t="shared" si="793"/>
        <v>#VALUE!</v>
      </c>
      <c r="AS239" s="156">
        <f t="shared" si="794"/>
        <v>2.1458184601901362E-5</v>
      </c>
      <c r="AT239" s="156">
        <f t="shared" si="795"/>
        <v>4.1260602318158657E-7</v>
      </c>
      <c r="AU239" s="148">
        <v>0.75</v>
      </c>
      <c r="AV239" s="148">
        <f t="shared" si="796"/>
        <v>0.375</v>
      </c>
      <c r="AW239" s="148" t="str">
        <f t="shared" si="797"/>
        <v>Out of range</v>
      </c>
      <c r="AX239" s="158">
        <f t="shared" si="798"/>
        <v>317.45257576149999</v>
      </c>
      <c r="AY239" s="158" t="e">
        <f t="shared" si="799"/>
        <v>#VALUE!</v>
      </c>
      <c r="AZ239" s="148" t="str">
        <f>Input!B239</f>
        <v>Hu1-13</v>
      </c>
      <c r="BA239" s="159">
        <f>Input!E239</f>
        <v>0</v>
      </c>
      <c r="BB239" s="148" t="e">
        <f t="shared" si="800"/>
        <v>#VALUE!</v>
      </c>
      <c r="BC239" s="154" t="e">
        <f t="shared" si="801"/>
        <v>#VALUE!</v>
      </c>
      <c r="BD239" s="148" t="e">
        <f t="shared" si="802"/>
        <v>#VALUE!</v>
      </c>
      <c r="BE239" s="160" t="e">
        <f t="shared" si="803"/>
        <v>#VALUE!</v>
      </c>
      <c r="BF239" s="161" t="e">
        <f t="shared" si="804"/>
        <v>#VALUE!</v>
      </c>
      <c r="BG239" s="162"/>
      <c r="BH239" s="162"/>
      <c r="BI239" s="162"/>
      <c r="BJ239" s="162"/>
      <c r="BK239" s="162"/>
      <c r="BL239" s="162"/>
      <c r="BM239" s="166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2"/>
      <c r="DC239" s="162"/>
      <c r="DD239" s="162"/>
      <c r="DE239" s="162"/>
    </row>
    <row r="240" spans="1:109" ht="15" customHeight="1" x14ac:dyDescent="0.2">
      <c r="A240" s="9">
        <f>Input!A240</f>
        <v>10829</v>
      </c>
      <c r="B240" s="9" t="str">
        <f>Input!B240</f>
        <v>GH17-05-49,1</v>
      </c>
      <c r="C240" s="9">
        <f>Input!O240</f>
        <v>0.24307336862252729</v>
      </c>
      <c r="D240" s="9">
        <f>C240*Input!P240/100</f>
        <v>1.4278131436847176E-3</v>
      </c>
      <c r="E240" s="11">
        <f>Input!M240</f>
        <v>0.29665912940428024</v>
      </c>
      <c r="F240" s="12">
        <f>E240*Input!N240/100</f>
        <v>3.0111596063534305E-4</v>
      </c>
      <c r="G240" s="13">
        <f t="shared" si="779"/>
        <v>40.90336076226216</v>
      </c>
      <c r="H240" s="12">
        <f>G240*Input!L240/100</f>
        <v>1.6174577704392526E-2</v>
      </c>
      <c r="I240" s="9">
        <v>0.3</v>
      </c>
      <c r="J240" s="21">
        <f>(((C240*$G$4*0.000000001*Input!G240*(234/233))-(I240*0.000000000000001))/Input!F240)*1000000000000</f>
        <v>6.5276898992503671</v>
      </c>
      <c r="K240" s="9">
        <f>J240*Input!P240/100</f>
        <v>3.834365520527807E-2</v>
      </c>
      <c r="L240" s="14">
        <f t="shared" si="780"/>
        <v>9.0273206386912205E-2</v>
      </c>
      <c r="M240" s="22">
        <f>L240*Input!P240/100</f>
        <v>5.3026487982711483E-4</v>
      </c>
      <c r="N240" s="9">
        <v>5.0000000000000001E-3</v>
      </c>
      <c r="O240" s="21">
        <f>(((G240*$D$4*0.000000001*Input!G240*(238/236))-(N240*0.000000001))/Input!F240)*1000000</f>
        <v>0.11065229805743669</v>
      </c>
      <c r="P240" s="9">
        <f>O240*Input!N240/100</f>
        <v>1.1231467271201605E-4</v>
      </c>
      <c r="Q240" s="23">
        <f t="shared" si="781"/>
        <v>8.2557588826629599E-2</v>
      </c>
      <c r="R240" s="24">
        <f>Q240*Input!N240/100</f>
        <v>8.3797885192976493E-5</v>
      </c>
      <c r="S240" s="65">
        <f>Input!S240*$G$6/0.000000000155125</f>
        <v>1.1006869858234964</v>
      </c>
      <c r="T240" s="9">
        <f>S240*Input!T240/100</f>
        <v>1.6440795360933679E-3</v>
      </c>
      <c r="U240" s="9">
        <f>S240*1/((U239+U241)/2)</f>
        <v>1.099817158347389</v>
      </c>
      <c r="V240" s="9">
        <f>U240*Input!T240/100</f>
        <v>1.6427802879221635E-3</v>
      </c>
      <c r="W240" s="3">
        <v>3.0000000000000001E-3</v>
      </c>
      <c r="X240" s="21">
        <f>((($L$4*0.000000001*Input!G240/Input!W240*(232/229))-(W240*0.000000001))/Input!F240)*1000000000</f>
        <v>31.479000354303871</v>
      </c>
      <c r="Y240" s="21">
        <f>X240*Input!X240/100</f>
        <v>7.3914135803929734E-2</v>
      </c>
      <c r="Z240" s="21">
        <f t="shared" si="782"/>
        <v>7.6862711799257008E-3</v>
      </c>
      <c r="AA240" s="21">
        <f>Z240*Input!X240/100</f>
        <v>1.8047717062946203E-5</v>
      </c>
      <c r="AB240" s="14">
        <v>0.05</v>
      </c>
      <c r="AC240" s="14">
        <v>0.9</v>
      </c>
      <c r="AD240" s="21">
        <f>(((Input!G240*$L$4*0.000000001*Input!U240*(230/229))-((AB240*0.000000000000001)+(Input!G240*AC240*0.000000000000001)))/Input!F240)*1000000000000</f>
        <v>0.99152877277299678</v>
      </c>
      <c r="AE240" s="21">
        <f>AD240*Input!V240/100</f>
        <v>4.8922122653200341E-3</v>
      </c>
      <c r="AF240" s="191">
        <f t="shared" si="783"/>
        <v>4.5202332949293066E-2</v>
      </c>
      <c r="AG240" s="21">
        <f>AF240*Input!V240/100</f>
        <v>2.2302873476596496E-4</v>
      </c>
      <c r="AH240" s="9">
        <f t="shared" si="784"/>
        <v>5.8809183141167827</v>
      </c>
      <c r="AI240" s="3">
        <f t="shared" si="785"/>
        <v>3.2134667856345479E-2</v>
      </c>
      <c r="AJ240" s="22">
        <f t="shared" si="786"/>
        <v>99.817158347389025</v>
      </c>
      <c r="AK240" s="3">
        <f t="shared" si="787"/>
        <v>1.6427802879221636</v>
      </c>
      <c r="AL240" s="3">
        <f t="shared" si="788"/>
        <v>0.54752486829790625</v>
      </c>
      <c r="AM240" s="3">
        <f t="shared" si="789"/>
        <v>2.7580649421642674E-3</v>
      </c>
      <c r="AN240" s="9">
        <f>AL240*1/((AN239+AN241)/2)</f>
        <v>0.54687322595770604</v>
      </c>
      <c r="AO240" s="21">
        <f t="shared" si="790"/>
        <v>2.754782402872631E-3</v>
      </c>
      <c r="AP240" s="58">
        <f t="shared" si="791"/>
        <v>74.127399999999994</v>
      </c>
      <c r="AQ240" s="58">
        <f t="shared" si="792"/>
        <v>0.54810000000000003</v>
      </c>
      <c r="AR240" s="58">
        <f t="shared" si="793"/>
        <v>0.73940270399339525</v>
      </c>
      <c r="AS240" s="67">
        <f t="shared" si="794"/>
        <v>9.3101933924776073E-2</v>
      </c>
      <c r="AT240" s="67">
        <f t="shared" si="795"/>
        <v>2.3815889217033778E-4</v>
      </c>
      <c r="AU240" s="58">
        <v>1.92</v>
      </c>
      <c r="AV240" s="58">
        <f t="shared" si="796"/>
        <v>0.96</v>
      </c>
      <c r="AW240" s="58">
        <f t="shared" si="797"/>
        <v>55.135199999999998</v>
      </c>
      <c r="AX240" s="57">
        <f t="shared" si="798"/>
        <v>10.388689937400001</v>
      </c>
      <c r="AY240" s="47">
        <f t="shared" si="799"/>
        <v>10.420723745079883</v>
      </c>
      <c r="AZ240" s="9" t="str">
        <f>Input!B240</f>
        <v>GH17-05-49,1</v>
      </c>
      <c r="BA240" s="48">
        <f>Input!E240</f>
        <v>49.1</v>
      </c>
      <c r="BB240" s="58">
        <f t="shared" si="800"/>
        <v>116.64891669522792</v>
      </c>
      <c r="BC240" s="22">
        <f t="shared" si="801"/>
        <v>3.9355622640429559</v>
      </c>
      <c r="BD240" s="9">
        <f t="shared" si="802"/>
        <v>55077.2</v>
      </c>
      <c r="BE240" s="49">
        <f t="shared" si="803"/>
        <v>5210.361872539941</v>
      </c>
      <c r="BF240" s="89">
        <f t="shared" si="804"/>
        <v>18.900310047084044</v>
      </c>
      <c r="BG240" s="85"/>
      <c r="BH240" s="85"/>
      <c r="BI240" s="85"/>
      <c r="BJ240" s="85"/>
      <c r="BK240" s="85"/>
      <c r="BL240" s="85"/>
      <c r="BM240" s="90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</row>
    <row r="241" spans="1:109" s="165" customFormat="1" ht="15" customHeight="1" x14ac:dyDescent="0.2">
      <c r="A241" s="148">
        <f>Input!A241</f>
        <v>10368</v>
      </c>
      <c r="B241" s="148" t="str">
        <f>Input!B241</f>
        <v>Hu1-13</v>
      </c>
      <c r="C241" s="148">
        <f>Input!O241</f>
        <v>2.1950174427118379</v>
      </c>
      <c r="D241" s="148">
        <f>C241*Input!P241/100</f>
        <v>9.5825109988307011E-2</v>
      </c>
      <c r="E241" s="149">
        <f>Input!M241</f>
        <v>3.0138402785362977</v>
      </c>
      <c r="F241" s="150">
        <f>E241*Input!N241/100</f>
        <v>1.2679299456042623E-3</v>
      </c>
      <c r="G241" s="151">
        <f t="shared" si="779"/>
        <v>415.54829760458472</v>
      </c>
      <c r="H241" s="150">
        <f>G241*Input!L241/100</f>
        <v>7.4111495621402665E-2</v>
      </c>
      <c r="I241" s="148">
        <v>0</v>
      </c>
      <c r="J241" s="152">
        <f>(((C241*$G$4*0.000000001*Input!G241*(234/233))-(I241*0.000000000000001))/Input!F241)*1000000000000</f>
        <v>719.04125983728386</v>
      </c>
      <c r="K241" s="148">
        <f>J241*Input!P241/100</f>
        <v>31.390278031191052</v>
      </c>
      <c r="L241" s="153">
        <f t="shared" si="780"/>
        <v>9.9438179588541296</v>
      </c>
      <c r="M241" s="154">
        <f>L241*Input!P241/100</f>
        <v>0.4341047278575052</v>
      </c>
      <c r="N241" s="148">
        <v>0</v>
      </c>
      <c r="O241" s="152">
        <f>(((G241*$D$4*0.000000001*Input!G241*(238/236))-(N241*0.000000001))/Input!F241)*1000000</f>
        <v>13.712429210791862</v>
      </c>
      <c r="P241" s="148">
        <f>O241*Input!N241/100</f>
        <v>5.7688523665844369E-3</v>
      </c>
      <c r="Q241" s="155">
        <f t="shared" si="781"/>
        <v>10.230832187608019</v>
      </c>
      <c r="R241" s="156">
        <f>Q241*Input!N241/100</f>
        <v>4.304136019251871E-3</v>
      </c>
      <c r="S241" s="154">
        <f>Input!S241*$G$6/0.000000000155125</f>
        <v>1.0002010154834273</v>
      </c>
      <c r="T241" s="148">
        <f>S241*Input!T241/100</f>
        <v>1.6944126015046698E-3</v>
      </c>
      <c r="U241" s="154">
        <f>S241</f>
        <v>1.0002010154834273</v>
      </c>
      <c r="V241" s="148">
        <f>U241*Input!T241/100</f>
        <v>1.6944126015046698E-3</v>
      </c>
      <c r="W241" s="157">
        <v>0</v>
      </c>
      <c r="X241" s="152">
        <f>((($L$4*0.000000001*Input!G241/Input!W241*(232/229))-(W241*0.000000001))/Input!F241)*1000000000</f>
        <v>0.90053826322641073</v>
      </c>
      <c r="Y241" s="152">
        <f>X241*Input!X241/100</f>
        <v>1.2105820449311402E-2</v>
      </c>
      <c r="Z241" s="152">
        <f t="shared" si="782"/>
        <v>2.1988567683697567E-4</v>
      </c>
      <c r="AA241" s="152">
        <f>Z241*Input!X241/100</f>
        <v>2.9558949706665515E-6</v>
      </c>
      <c r="AB241" s="153">
        <v>0</v>
      </c>
      <c r="AC241" s="153">
        <v>0.9</v>
      </c>
      <c r="AD241" s="152">
        <f>(((Input!G241*$L$4*0.000000001*Input!U241*(230/229))-((AB241*0.000000000000001)+(Input!G241*AC241*0.000000000000001)))/Input!F241)*1000000000000</f>
        <v>224.32091735490931</v>
      </c>
      <c r="AE241" s="152">
        <f>AD241*Input!V241/100</f>
        <v>1.1227386201741634</v>
      </c>
      <c r="AF241" s="152">
        <f t="shared" si="783"/>
        <v>10.226459455543106</v>
      </c>
      <c r="AG241" s="152">
        <f>AF241*Input!V241/100</f>
        <v>5.1183996186221971E-2</v>
      </c>
      <c r="AH241" s="148">
        <f t="shared" si="784"/>
        <v>46508.074571519515</v>
      </c>
      <c r="AI241" s="157">
        <f t="shared" si="785"/>
        <v>667.12972984546502</v>
      </c>
      <c r="AJ241" s="154">
        <f t="shared" si="786"/>
        <v>0.20101548342732478</v>
      </c>
      <c r="AK241" s="157">
        <f t="shared" si="787"/>
        <v>1.6944126015046699</v>
      </c>
      <c r="AL241" s="157">
        <f t="shared" si="788"/>
        <v>0.99957259272904408</v>
      </c>
      <c r="AM241" s="157">
        <f t="shared" si="789"/>
        <v>5.0205587213997382E-3</v>
      </c>
      <c r="AN241" s="148">
        <f>AF241/Q241</f>
        <v>0.99957259272904408</v>
      </c>
      <c r="AO241" s="152">
        <f t="shared" si="790"/>
        <v>5.0205587213997382E-3</v>
      </c>
      <c r="AP241" s="148">
        <f t="shared" si="791"/>
        <v>790.76310000000001</v>
      </c>
      <c r="AQ241" s="148" t="e">
        <f t="shared" si="792"/>
        <v>#VALUE!</v>
      </c>
      <c r="AR241" s="148" t="e">
        <f t="shared" si="793"/>
        <v>#VALUE!</v>
      </c>
      <c r="AS241" s="156">
        <f t="shared" si="794"/>
        <v>2.1492452696400369E-5</v>
      </c>
      <c r="AT241" s="156">
        <f t="shared" si="795"/>
        <v>2.8906173841989469E-7</v>
      </c>
      <c r="AU241" s="148">
        <v>0.75</v>
      </c>
      <c r="AV241" s="148">
        <f t="shared" si="796"/>
        <v>0.375</v>
      </c>
      <c r="AW241" s="148">
        <f t="shared" si="797"/>
        <v>790.76139999999998</v>
      </c>
      <c r="AX241" s="158">
        <f t="shared" si="798"/>
        <v>314.20339563380003</v>
      </c>
      <c r="AY241" s="158">
        <f t="shared" si="799"/>
        <v>849.13801165426435</v>
      </c>
      <c r="AZ241" s="148" t="str">
        <f>Input!B241</f>
        <v>Hu1-13</v>
      </c>
      <c r="BA241" s="159">
        <f>Input!E241</f>
        <v>0</v>
      </c>
      <c r="BB241" s="148">
        <f t="shared" si="800"/>
        <v>1.8786540750179423</v>
      </c>
      <c r="BC241" s="154">
        <f t="shared" si="801"/>
        <v>16.464996716954268</v>
      </c>
      <c r="BD241" s="148">
        <f t="shared" si="802"/>
        <v>790703.4</v>
      </c>
      <c r="BE241" s="160">
        <f t="shared" si="803"/>
        <v>424569.00582713215</v>
      </c>
      <c r="BF241" s="161">
        <f t="shared" si="804"/>
        <v>107.38232944277053</v>
      </c>
      <c r="BG241" s="162"/>
      <c r="BH241" s="162"/>
      <c r="BI241" s="162"/>
      <c r="BJ241" s="162"/>
      <c r="BK241" s="162"/>
      <c r="BL241" s="162"/>
      <c r="BM241" s="166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2"/>
      <c r="DC241" s="162"/>
      <c r="DD241" s="162"/>
      <c r="DE241" s="162"/>
    </row>
    <row r="242" spans="1:109" ht="15" customHeight="1" x14ac:dyDescent="0.2">
      <c r="A242" s="9">
        <f>Input!A242</f>
        <v>10828</v>
      </c>
      <c r="B242" s="9" t="str">
        <f>Input!B242</f>
        <v>GH17-05-46,65</v>
      </c>
      <c r="C242" s="9">
        <f>Input!O242</f>
        <v>0.22684496903094931</v>
      </c>
      <c r="D242" s="9">
        <f>C242*Input!P242/100</f>
        <v>9.1438554348341873E-4</v>
      </c>
      <c r="E242" s="11">
        <f>Input!M242</f>
        <v>0.28162958571349517</v>
      </c>
      <c r="F242" s="12">
        <f>E242*Input!N242/100</f>
        <v>2.4526099005471835E-4</v>
      </c>
      <c r="G242" s="13">
        <f t="shared" si="779"/>
        <v>38.83108727817671</v>
      </c>
      <c r="H242" s="12">
        <f>G242*Input!L242/100</f>
        <v>1.061521315180829E-2</v>
      </c>
      <c r="I242" s="9">
        <v>0.3</v>
      </c>
      <c r="J242" s="21">
        <f>(((C242*$G$4*0.000000001*Input!G242*(234/233))-(I242*0.000000000000001))/Input!F242)*1000000000000</f>
        <v>0.70674720726218532</v>
      </c>
      <c r="K242" s="9">
        <f>J242*Input!P242/100</f>
        <v>2.8488153472323776E-3</v>
      </c>
      <c r="L242" s="14">
        <f t="shared" si="780"/>
        <v>9.7738001481779708E-3</v>
      </c>
      <c r="M242" s="22">
        <f>L242*Input!P242/100</f>
        <v>3.9397045473689656E-5</v>
      </c>
      <c r="N242" s="9">
        <v>5.0000000000000001E-3</v>
      </c>
      <c r="O242" s="21">
        <f>(((G242*$D$4*0.000000001*Input!G242*(238/236))-(N242*0.000000001))/Input!F242)*1000000</f>
        <v>1.218823049404031E-2</v>
      </c>
      <c r="P242" s="9">
        <f>O242*Input!N242/100</f>
        <v>1.0614287807902684E-5</v>
      </c>
      <c r="Q242" s="23">
        <f t="shared" si="781"/>
        <v>9.093628775146273E-3</v>
      </c>
      <c r="R242" s="24">
        <f>Q242*Input!N242/100</f>
        <v>7.9193114279242355E-6</v>
      </c>
      <c r="S242" s="65">
        <f>Input!S242*$G$6/0.000000000155125</f>
        <v>1.0754674349022284</v>
      </c>
      <c r="T242" s="9">
        <f>S242*Input!T242/100</f>
        <v>1.5116305413846566E-3</v>
      </c>
      <c r="U242" s="9">
        <f>S242*1/((U241+U243)/2)</f>
        <v>1.076596420504865</v>
      </c>
      <c r="V242" s="9">
        <f>U242*Input!T242/100</f>
        <v>1.5132173947493839E-3</v>
      </c>
      <c r="W242" s="3">
        <v>3.0000000000000001E-3</v>
      </c>
      <c r="X242" s="21">
        <f>((($L$4*0.000000001*Input!G242/Input!W242*(232/229))-(W242*0.000000001))/Input!F242)*1000000000</f>
        <v>1.8576270663863756</v>
      </c>
      <c r="Y242" s="21">
        <f>X242*Input!X242/100</f>
        <v>5.4014814132989928E-3</v>
      </c>
      <c r="Z242" s="21">
        <f t="shared" si="782"/>
        <v>4.5357937744879424E-4</v>
      </c>
      <c r="AA242" s="21">
        <f>Z242*Input!X242/100</f>
        <v>1.3188872088902934E-6</v>
      </c>
      <c r="AB242" s="14">
        <v>0.05</v>
      </c>
      <c r="AC242" s="14">
        <v>0.9</v>
      </c>
      <c r="AD242" s="21">
        <f>(((Input!G242*$L$4*0.000000001*Input!U242*(230/229))-((AB242*0.000000000000001)+(Input!G242*AC242*0.000000000000001)))/Input!F242)*1000000000000</f>
        <v>3.0082184910936619E-2</v>
      </c>
      <c r="AE242" s="21">
        <f>AD242*Input!V242/100</f>
        <v>3.1499666259213009E-4</v>
      </c>
      <c r="AF242" s="191">
        <f t="shared" si="783"/>
        <v>1.3714023995324539E-3</v>
      </c>
      <c r="AG242" s="21">
        <f>AF242*Input!V242/100</f>
        <v>1.4360232815619373E-5</v>
      </c>
      <c r="AH242" s="9">
        <f t="shared" si="784"/>
        <v>3.0235113581354898</v>
      </c>
      <c r="AI242" s="3">
        <f t="shared" si="785"/>
        <v>3.28577925385546E-2</v>
      </c>
      <c r="AJ242" s="22">
        <f t="shared" si="786"/>
        <v>76.596420504865037</v>
      </c>
      <c r="AK242" s="3">
        <f t="shared" si="787"/>
        <v>1.5132173947493839</v>
      </c>
      <c r="AL242" s="3">
        <f t="shared" si="788"/>
        <v>0.15080914708995194</v>
      </c>
      <c r="AM242" s="3">
        <f t="shared" si="789"/>
        <v>1.5846051395228286E-3</v>
      </c>
      <c r="AN242" s="9">
        <f>AL242*1/((AN241+AN243)/2)</f>
        <v>0.1504820331233403</v>
      </c>
      <c r="AO242" s="21">
        <f t="shared" si="790"/>
        <v>1.5811680371805327E-3</v>
      </c>
      <c r="AP242" s="58">
        <f t="shared" si="791"/>
        <v>16.412099999999999</v>
      </c>
      <c r="AQ242" s="58">
        <f t="shared" si="792"/>
        <v>0.19600000000000001</v>
      </c>
      <c r="AR242" s="58">
        <f t="shared" si="793"/>
        <v>1.1942408345062485</v>
      </c>
      <c r="AS242" s="67">
        <f t="shared" si="794"/>
        <v>4.9878809512047442E-2</v>
      </c>
      <c r="AT242" s="67">
        <f t="shared" si="795"/>
        <v>1.5139930430209969E-4</v>
      </c>
      <c r="AU242" s="58">
        <v>1.92</v>
      </c>
      <c r="AV242" s="58">
        <f t="shared" si="796"/>
        <v>0.96</v>
      </c>
      <c r="AW242" s="58">
        <f t="shared" si="797"/>
        <v>6.2636000000000003</v>
      </c>
      <c r="AX242" s="57">
        <f t="shared" si="798"/>
        <v>4.6512237785000003</v>
      </c>
      <c r="AY242" s="47">
        <f t="shared" si="799"/>
        <v>5.3269225698424885</v>
      </c>
      <c r="AZ242" s="9" t="str">
        <f>Input!B242</f>
        <v>GH17-05-46,65</v>
      </c>
      <c r="BA242" s="48">
        <f>Input!E242</f>
        <v>46.65</v>
      </c>
      <c r="BB242" s="58">
        <f t="shared" si="800"/>
        <v>77.964465988071666</v>
      </c>
      <c r="BC242" s="22">
        <f t="shared" si="801"/>
        <v>1.9365280548932355</v>
      </c>
      <c r="BD242" s="9">
        <f t="shared" si="802"/>
        <v>6205.6</v>
      </c>
      <c r="BE242" s="49">
        <f t="shared" si="803"/>
        <v>2663.4612849212444</v>
      </c>
      <c r="BF242" s="89">
        <f t="shared" si="804"/>
        <v>85.04570167064449</v>
      </c>
      <c r="BG242" s="85"/>
      <c r="BH242" s="85"/>
      <c r="BI242" s="85"/>
      <c r="BJ242" s="85"/>
      <c r="BK242" s="85"/>
      <c r="BL242" s="85"/>
      <c r="BM242" s="90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</row>
    <row r="243" spans="1:109" s="165" customFormat="1" ht="15" customHeight="1" x14ac:dyDescent="0.2">
      <c r="A243" s="148">
        <f>Input!A243</f>
        <v>10368</v>
      </c>
      <c r="B243" s="148" t="str">
        <f>Input!B243</f>
        <v>Hu1-13</v>
      </c>
      <c r="C243" s="148">
        <f>Input!O243</f>
        <v>2.2522590656184116</v>
      </c>
      <c r="D243" s="148">
        <f>C243*Input!P243/100</f>
        <v>8.6491047972986526E-2</v>
      </c>
      <c r="E243" s="149">
        <f>Input!M243</f>
        <v>3.0131175314392094</v>
      </c>
      <c r="F243" s="150">
        <f>E243*Input!N243/100</f>
        <v>1.3788708941268153E-3</v>
      </c>
      <c r="G243" s="151">
        <f t="shared" si="779"/>
        <v>415.44864523483818</v>
      </c>
      <c r="H243" s="150">
        <f>G243*Input!L243/100</f>
        <v>7.5392216706780549E-2</v>
      </c>
      <c r="I243" s="148">
        <v>0</v>
      </c>
      <c r="J243" s="152">
        <f>(((C243*$G$4*0.000000001*Input!G243*(234/233))-(I243*0.000000000000001))/Input!F243)*1000000000000</f>
        <v>737.79240406464999</v>
      </c>
      <c r="K243" s="148">
        <f>J243*Input!P243/100</f>
        <v>28.332636857003603</v>
      </c>
      <c r="L243" s="153">
        <f t="shared" si="780"/>
        <v>10.203132653478667</v>
      </c>
      <c r="M243" s="154">
        <f>L243*Input!P243/100</f>
        <v>0.39181977299066295</v>
      </c>
      <c r="N243" s="148">
        <v>0</v>
      </c>
      <c r="O243" s="152">
        <f>(((G243*$D$4*0.000000001*Input!G243*(238/236))-(N243*0.000000001))/Input!F243)*1000000</f>
        <v>13.709140841969965</v>
      </c>
      <c r="P243" s="148">
        <f>O243*Input!N243/100</f>
        <v>6.2736136553719233E-3</v>
      </c>
      <c r="Q243" s="155">
        <f t="shared" si="781"/>
        <v>10.228378738327033</v>
      </c>
      <c r="R243" s="156">
        <f>Q243*Input!N243/100</f>
        <v>4.6807380028246488E-3</v>
      </c>
      <c r="S243" s="154">
        <f>Input!S243*$G$6/0.000000000155125</f>
        <v>0.99770166080058409</v>
      </c>
      <c r="T243" s="148">
        <f>S243*Input!T243/100</f>
        <v>1.6847873936229431E-3</v>
      </c>
      <c r="U243" s="154">
        <f>S243</f>
        <v>0.99770166080058409</v>
      </c>
      <c r="V243" s="148">
        <f>U243*Input!T243/100</f>
        <v>1.6847873936229431E-3</v>
      </c>
      <c r="W243" s="157">
        <v>0</v>
      </c>
      <c r="X243" s="152">
        <f>((($L$4*0.000000001*Input!G243/Input!W243*(232/229))-(W243*0.000000001))/Input!F243)*1000000000</f>
        <v>0.90619931436838475</v>
      </c>
      <c r="Y243" s="152">
        <f>X243*Input!X243/100</f>
        <v>1.5453935054816665E-2</v>
      </c>
      <c r="Z243" s="152">
        <f t="shared" si="782"/>
        <v>2.212679435465566E-4</v>
      </c>
      <c r="AA243" s="152">
        <f>Z243*Input!X243/100</f>
        <v>3.7734087579448992E-6</v>
      </c>
      <c r="AB243" s="153">
        <v>0</v>
      </c>
      <c r="AC243" s="153">
        <v>0.9</v>
      </c>
      <c r="AD243" s="152">
        <f>(((Input!G243*$L$4*0.000000001*Input!U243*(230/229))-((AB243*0.000000000000001)+(Input!G243*AC243*0.000000000000001)))/Input!F243)*1000000000000</f>
        <v>225.43434096405662</v>
      </c>
      <c r="AE243" s="152">
        <f>AD243*Input!V243/100</f>
        <v>0.92074451382573352</v>
      </c>
      <c r="AF243" s="152">
        <f t="shared" si="783"/>
        <v>10.277218794128435</v>
      </c>
      <c r="AG243" s="152">
        <f>AF243*Input!V243/100</f>
        <v>4.1975383083224287E-2</v>
      </c>
      <c r="AH243" s="148">
        <f t="shared" si="784"/>
        <v>46446.939531329008</v>
      </c>
      <c r="AI243" s="157">
        <f t="shared" si="785"/>
        <v>814.48642116296423</v>
      </c>
      <c r="AJ243" s="154">
        <f t="shared" si="786"/>
        <v>-2.2983391994159108</v>
      </c>
      <c r="AK243" s="157">
        <f t="shared" si="787"/>
        <v>1.6847873936229432</v>
      </c>
      <c r="AL243" s="157">
        <f t="shared" si="788"/>
        <v>1.0047749557433177</v>
      </c>
      <c r="AM243" s="157">
        <f t="shared" si="789"/>
        <v>4.1294948821293158E-3</v>
      </c>
      <c r="AN243" s="148">
        <f>AF243/Q243</f>
        <v>1.0047749557433177</v>
      </c>
      <c r="AO243" s="152">
        <f t="shared" si="790"/>
        <v>4.1294948821293158E-3</v>
      </c>
      <c r="AP243" s="148" t="str">
        <f t="shared" si="791"/>
        <v>Out of range</v>
      </c>
      <c r="AQ243" s="148" t="e">
        <f t="shared" si="792"/>
        <v>#VALUE!</v>
      </c>
      <c r="AR243" s="148" t="e">
        <f t="shared" si="793"/>
        <v>#VALUE!</v>
      </c>
      <c r="AS243" s="156">
        <f t="shared" si="794"/>
        <v>2.1632748376576783E-5</v>
      </c>
      <c r="AT243" s="156">
        <f t="shared" si="795"/>
        <v>3.6904842882773637E-7</v>
      </c>
      <c r="AU243" s="148">
        <v>0.75</v>
      </c>
      <c r="AV243" s="148">
        <f t="shared" si="796"/>
        <v>0.375</v>
      </c>
      <c r="AW243" s="148" t="str">
        <f t="shared" si="797"/>
        <v>Out of range</v>
      </c>
      <c r="AX243" s="158">
        <f t="shared" si="798"/>
        <v>156.19366659319999</v>
      </c>
      <c r="AY243" s="158" t="e">
        <f t="shared" si="799"/>
        <v>#VALUE!</v>
      </c>
      <c r="AZ243" s="148" t="str">
        <f>Input!B243</f>
        <v>Hu1-13</v>
      </c>
      <c r="BA243" s="159">
        <f>Input!E243</f>
        <v>0</v>
      </c>
      <c r="BB243" s="148" t="e">
        <f t="shared" si="800"/>
        <v>#VALUE!</v>
      </c>
      <c r="BC243" s="154" t="e">
        <f t="shared" si="801"/>
        <v>#VALUE!</v>
      </c>
      <c r="BD243" s="148" t="e">
        <f t="shared" si="802"/>
        <v>#VALUE!</v>
      </c>
      <c r="BE243" s="160" t="e">
        <f t="shared" si="803"/>
        <v>#VALUE!</v>
      </c>
      <c r="BF243" s="161" t="e">
        <f t="shared" si="804"/>
        <v>#VALUE!</v>
      </c>
      <c r="BG243" s="162"/>
      <c r="BH243" s="162"/>
      <c r="BI243" s="162"/>
      <c r="BJ243" s="162"/>
      <c r="BK243" s="162"/>
      <c r="BL243" s="162"/>
      <c r="BM243" s="166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2"/>
      <c r="DC243" s="162"/>
      <c r="DD243" s="162"/>
      <c r="DE243" s="162"/>
    </row>
    <row r="244" spans="1:109" ht="15" customHeight="1" x14ac:dyDescent="0.2">
      <c r="A244" s="9">
        <f>Input!A244</f>
        <v>10827</v>
      </c>
      <c r="B244" s="9" t="str">
        <f>Input!B244</f>
        <v>GH17-05-40,8</v>
      </c>
      <c r="C244" s="9">
        <f>Input!O244</f>
        <v>0.39131008612466711</v>
      </c>
      <c r="D244" s="9">
        <f>C244*Input!P244/100</f>
        <v>1.6844119318892628E-3</v>
      </c>
      <c r="E244" s="11">
        <f>Input!M244</f>
        <v>0.5008914111104491</v>
      </c>
      <c r="F244" s="12">
        <f>E244*Input!N244/100</f>
        <v>2.7851567019285072E-4</v>
      </c>
      <c r="G244" s="13">
        <f t="shared" si="779"/>
        <v>69.062907763908726</v>
      </c>
      <c r="H244" s="12">
        <f>G244*Input!L244/100</f>
        <v>1.3258246170771631E-2</v>
      </c>
      <c r="I244" s="9">
        <v>0.3</v>
      </c>
      <c r="J244" s="21">
        <f>(((C244*$G$4*0.000000001*Input!G244*(234/233))-(I244*0.000000000000001))/Input!F244)*1000000000000</f>
        <v>9.4891495214418278</v>
      </c>
      <c r="K244" s="9">
        <f>J244*Input!P244/100</f>
        <v>4.0846472514142383E-2</v>
      </c>
      <c r="L244" s="14">
        <f t="shared" si="780"/>
        <v>0.13122804030316457</v>
      </c>
      <c r="M244" s="22">
        <f>L244*Input!P244/100</f>
        <v>5.6487702393307057E-4</v>
      </c>
      <c r="N244" s="9">
        <v>5.0000000000000001E-3</v>
      </c>
      <c r="O244" s="21">
        <f>(((G244*$D$4*0.000000001*Input!G244*(238/236))-(N244*0.000000001))/Input!F244)*1000000</f>
        <v>0.16870712868459214</v>
      </c>
      <c r="P244" s="9">
        <f>O244*Input!N244/100</f>
        <v>9.3807915188107892E-5</v>
      </c>
      <c r="Q244" s="23">
        <f t="shared" si="781"/>
        <v>0.12587225034254743</v>
      </c>
      <c r="R244" s="24">
        <f>Q244*Input!N244/100</f>
        <v>6.9990008583130896E-5</v>
      </c>
      <c r="S244" s="65">
        <f>Input!S244*$G$6/0.000000000155125</f>
        <v>1.0479383498106474</v>
      </c>
      <c r="T244" s="9">
        <f>S244*Input!T244/100</f>
        <v>1.1160422846856345E-3</v>
      </c>
      <c r="U244" s="9">
        <f>S244*1/((U243+U245)/2)</f>
        <v>1.0523048300910027</v>
      </c>
      <c r="V244" s="9">
        <f>U244*Input!T244/100</f>
        <v>1.1206925359423072E-3</v>
      </c>
      <c r="W244" s="3">
        <v>3.0000000000000001E-3</v>
      </c>
      <c r="X244" s="21">
        <f>((($L$4*0.000000001*Input!G244/Input!W244*(232/229))-(W244*0.000000001))/Input!F244)*1000000000</f>
        <v>1.140922103871848</v>
      </c>
      <c r="Y244" s="21">
        <f>X244*Input!X244/100</f>
        <v>2.3196772921632862E-3</v>
      </c>
      <c r="Z244" s="21">
        <f t="shared" si="782"/>
        <v>2.785805326353512E-4</v>
      </c>
      <c r="AA244" s="21">
        <f>Z244*Input!X244/100</f>
        <v>5.6639882197037582E-7</v>
      </c>
      <c r="AB244" s="14">
        <v>0.05</v>
      </c>
      <c r="AC244" s="14">
        <v>0.9</v>
      </c>
      <c r="AD244" s="21">
        <f>(((Input!G244*$L$4*0.000000001*Input!U244*(230/229))-((AB244*0.000000000000001)+(Input!G244*AC244*0.000000000000001)))/Input!F244)*1000000000000</f>
        <v>0.12322606958574656</v>
      </c>
      <c r="AE244" s="21">
        <f>AD244*Input!V244/100</f>
        <v>1.2456186236475841E-3</v>
      </c>
      <c r="AF244" s="191">
        <f t="shared" si="783"/>
        <v>5.6176945928354885E-3</v>
      </c>
      <c r="AG244" s="21">
        <f>AF244*Input!V244/100</f>
        <v>5.6785914135896543E-5</v>
      </c>
      <c r="AH244" s="9">
        <f t="shared" si="784"/>
        <v>20.165424122398338</v>
      </c>
      <c r="AI244" s="3">
        <f t="shared" si="785"/>
        <v>0.20792256474554405</v>
      </c>
      <c r="AJ244" s="22">
        <f t="shared" si="786"/>
        <v>52.304830091002728</v>
      </c>
      <c r="AK244" s="3">
        <f t="shared" si="787"/>
        <v>1.1206925359423072</v>
      </c>
      <c r="AL244" s="3">
        <f t="shared" si="788"/>
        <v>4.4630127590057009E-2</v>
      </c>
      <c r="AM244" s="3">
        <f t="shared" si="789"/>
        <v>4.518212859609217E-4</v>
      </c>
      <c r="AN244" s="9">
        <f>AL244*1/((AN243+AN245)/2)</f>
        <v>4.4508358225679646E-2</v>
      </c>
      <c r="AO244" s="21">
        <f t="shared" si="790"/>
        <v>4.5058853145685707E-4</v>
      </c>
      <c r="AP244" s="58">
        <f t="shared" si="791"/>
        <v>4.7176</v>
      </c>
      <c r="AQ244" s="58">
        <f t="shared" si="792"/>
        <v>4.6300000000000001E-2</v>
      </c>
      <c r="AR244" s="58">
        <f t="shared" si="793"/>
        <v>0.98143123622180772</v>
      </c>
      <c r="AS244" s="67">
        <f t="shared" si="794"/>
        <v>2.2132005416382488E-3</v>
      </c>
      <c r="AT244" s="67">
        <f t="shared" si="795"/>
        <v>4.6650364085723293E-6</v>
      </c>
      <c r="AU244" s="58">
        <v>1.92</v>
      </c>
      <c r="AV244" s="58">
        <f t="shared" si="796"/>
        <v>0.96</v>
      </c>
      <c r="AW244" s="58">
        <f t="shared" si="797"/>
        <v>4.2759999999999998</v>
      </c>
      <c r="AX244" s="57">
        <f t="shared" si="798"/>
        <v>0.23331604080000001</v>
      </c>
      <c r="AY244" s="47">
        <f t="shared" si="799"/>
        <v>0.22660362124775843</v>
      </c>
      <c r="AZ244" s="9" t="str">
        <f>Input!B244</f>
        <v>GH17-05-40,8</v>
      </c>
      <c r="BA244" s="48">
        <f>Input!E244</f>
        <v>40.799999999999997</v>
      </c>
      <c r="BB244" s="58">
        <f t="shared" si="800"/>
        <v>52.940782584137132</v>
      </c>
      <c r="BC244" s="22">
        <f t="shared" si="801"/>
        <v>1.1348251941599794</v>
      </c>
      <c r="BD244" s="9">
        <f t="shared" si="802"/>
        <v>4218</v>
      </c>
      <c r="BE244" s="49">
        <f t="shared" si="803"/>
        <v>113.30181062387922</v>
      </c>
      <c r="BF244" s="89">
        <f t="shared" si="804"/>
        <v>5.2994298701533777</v>
      </c>
      <c r="BG244" s="85"/>
      <c r="BH244" s="85"/>
      <c r="BI244" s="85"/>
      <c r="BJ244" s="85"/>
      <c r="BK244" s="85"/>
      <c r="BL244" s="85"/>
      <c r="BM244" s="90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</row>
    <row r="245" spans="1:109" s="165" customFormat="1" ht="15" customHeight="1" x14ac:dyDescent="0.2">
      <c r="A245" s="148">
        <f>Input!A245</f>
        <v>10368</v>
      </c>
      <c r="B245" s="148" t="str">
        <f>Input!B245</f>
        <v>Hu1-13</v>
      </c>
      <c r="C245" s="148">
        <f>Input!O245</f>
        <v>2.3962593289552152</v>
      </c>
      <c r="D245" s="148">
        <f>C245*Input!P245/100</f>
        <v>0.14040300792054056</v>
      </c>
      <c r="E245" s="149">
        <f>Input!M245</f>
        <v>3.0134485509922149</v>
      </c>
      <c r="F245" s="150">
        <f>E245*Input!N245/100</f>
        <v>1.7307059757071157E-3</v>
      </c>
      <c r="G245" s="151">
        <f t="shared" si="779"/>
        <v>415.49428621080659</v>
      </c>
      <c r="H245" s="150">
        <f>G245*Input!L245/100</f>
        <v>0.12529772583500823</v>
      </c>
      <c r="I245" s="148">
        <v>0</v>
      </c>
      <c r="J245" s="152">
        <f>(((C245*$G$4*0.000000001*Input!G245*(234/233))-(I245*0.000000000000001))/Input!F245)*1000000000000</f>
        <v>784.96384277480172</v>
      </c>
      <c r="K245" s="148">
        <f>J245*Input!P245/100</f>
        <v>45.993053966534283</v>
      </c>
      <c r="L245" s="153">
        <f t="shared" si="780"/>
        <v>10.855479362340882</v>
      </c>
      <c r="M245" s="154">
        <f>L245*Input!P245/100</f>
        <v>0.63605050441537447</v>
      </c>
      <c r="N245" s="148">
        <v>0</v>
      </c>
      <c r="O245" s="152">
        <f>(((G245*$D$4*0.000000001*Input!G245*(238/236))-(N245*0.000000001))/Input!F245)*1000000</f>
        <v>13.7106469211807</v>
      </c>
      <c r="P245" s="148">
        <f>O245*Input!N245/100</f>
        <v>7.8743997635150314E-3</v>
      </c>
      <c r="Q245" s="155">
        <f t="shared" si="781"/>
        <v>10.229502422790917</v>
      </c>
      <c r="R245" s="156">
        <f>Q245*Input!N245/100</f>
        <v>5.8750832051887251E-3</v>
      </c>
      <c r="S245" s="154">
        <f>Input!S245*$G$6/0.000000000155125</f>
        <v>0.99399945059699879</v>
      </c>
      <c r="T245" s="148">
        <f>S245*Input!T245/100</f>
        <v>1.8958792558938001E-3</v>
      </c>
      <c r="U245" s="154">
        <f>S245</f>
        <v>0.99399945059699879</v>
      </c>
      <c r="V245" s="148">
        <f>U245*Input!T245/100</f>
        <v>1.8958792558938001E-3</v>
      </c>
      <c r="W245" s="157">
        <v>0</v>
      </c>
      <c r="X245" s="152">
        <f>((($L$4*0.000000001*Input!G245/Input!W245*(232/229))-(W245*0.000000001))/Input!F245)*1000000000</f>
        <v>0.92911261610370244</v>
      </c>
      <c r="Y245" s="152">
        <f>X245*Input!X245/100</f>
        <v>2.380891559407566E-2</v>
      </c>
      <c r="Z245" s="152">
        <f t="shared" si="782"/>
        <v>2.2686271621350488E-4</v>
      </c>
      <c r="AA245" s="152">
        <f>Z245*Input!X245/100</f>
        <v>5.813455945115709E-6</v>
      </c>
      <c r="AB245" s="153">
        <v>0</v>
      </c>
      <c r="AC245" s="153">
        <v>0.9</v>
      </c>
      <c r="AD245" s="152">
        <f>(((Input!G245*$L$4*0.000000001*Input!U245*(230/229))-((AB245*0.000000000000001)+(Input!G245*AC245*0.000000000000001)))/Input!F245)*1000000000000</f>
        <v>224.54401853162389</v>
      </c>
      <c r="AE245" s="152">
        <f>AD245*Input!V245/100</f>
        <v>1.8170111839178333</v>
      </c>
      <c r="AF245" s="152">
        <f t="shared" si="783"/>
        <v>10.236630308823568</v>
      </c>
      <c r="AG245" s="152">
        <f>AF245*Input!V245/100</f>
        <v>8.2834857407458051E-2</v>
      </c>
      <c r="AH245" s="148">
        <f t="shared" si="784"/>
        <v>45122.576682850246</v>
      </c>
      <c r="AI245" s="157">
        <f t="shared" si="785"/>
        <v>1212.5667124595257</v>
      </c>
      <c r="AJ245" s="154">
        <f t="shared" si="786"/>
        <v>-6.0005494030012096</v>
      </c>
      <c r="AK245" s="157">
        <f t="shared" si="787"/>
        <v>1.8958792558938</v>
      </c>
      <c r="AL245" s="157">
        <f t="shared" si="788"/>
        <v>1.0006967969445679</v>
      </c>
      <c r="AM245" s="157">
        <f t="shared" si="789"/>
        <v>8.1180128045466055E-3</v>
      </c>
      <c r="AN245" s="148">
        <f>AF245/Q245</f>
        <v>1.0006967969445679</v>
      </c>
      <c r="AO245" s="152">
        <f t="shared" si="790"/>
        <v>8.1180128045466055E-3</v>
      </c>
      <c r="AP245" s="148" t="str">
        <f t="shared" si="791"/>
        <v>Out of range</v>
      </c>
      <c r="AQ245" s="148" t="e">
        <f t="shared" si="792"/>
        <v>#VALUE!</v>
      </c>
      <c r="AR245" s="148" t="e">
        <f t="shared" si="793"/>
        <v>#VALUE!</v>
      </c>
      <c r="AS245" s="156">
        <f t="shared" si="794"/>
        <v>2.2177297275775988E-5</v>
      </c>
      <c r="AT245" s="156">
        <f t="shared" si="795"/>
        <v>5.6844562088610026E-7</v>
      </c>
      <c r="AU245" s="148">
        <v>0.75</v>
      </c>
      <c r="AV245" s="148">
        <f t="shared" si="796"/>
        <v>0.375</v>
      </c>
      <c r="AW245" s="148" t="str">
        <f t="shared" si="797"/>
        <v>Out of range</v>
      </c>
      <c r="AX245" s="158">
        <f t="shared" si="798"/>
        <v>159.9434484926</v>
      </c>
      <c r="AY245" s="158" t="e">
        <f t="shared" si="799"/>
        <v>#VALUE!</v>
      </c>
      <c r="AZ245" s="148" t="str">
        <f>Input!B245</f>
        <v>Hu1-13</v>
      </c>
      <c r="BA245" s="159">
        <f>Input!E245</f>
        <v>0</v>
      </c>
      <c r="BB245" s="148" t="e">
        <f t="shared" si="800"/>
        <v>#VALUE!</v>
      </c>
      <c r="BC245" s="154" t="e">
        <f t="shared" si="801"/>
        <v>#VALUE!</v>
      </c>
      <c r="BD245" s="148" t="e">
        <f t="shared" si="802"/>
        <v>#VALUE!</v>
      </c>
      <c r="BE245" s="160" t="e">
        <f t="shared" si="803"/>
        <v>#VALUE!</v>
      </c>
      <c r="BF245" s="161" t="e">
        <f t="shared" si="804"/>
        <v>#VALUE!</v>
      </c>
      <c r="BG245" s="162"/>
      <c r="BH245" s="162"/>
      <c r="BI245" s="162"/>
      <c r="BJ245" s="162"/>
      <c r="BK245" s="162"/>
      <c r="BL245" s="162"/>
      <c r="BM245" s="166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2"/>
      <c r="DC245" s="162"/>
      <c r="DD245" s="162"/>
      <c r="DE245" s="162"/>
    </row>
    <row r="246" spans="1:109" s="76" customFormat="1" ht="15" customHeight="1" x14ac:dyDescent="0.2">
      <c r="A246" s="58"/>
      <c r="B246" s="58"/>
      <c r="C246" s="58"/>
      <c r="D246" s="58"/>
      <c r="E246" s="60"/>
      <c r="F246" s="61"/>
      <c r="G246" s="59"/>
      <c r="H246" s="61"/>
      <c r="I246" s="58"/>
      <c r="J246" s="63"/>
      <c r="K246" s="58"/>
      <c r="L246" s="64"/>
      <c r="M246" s="65"/>
      <c r="N246" s="58"/>
      <c r="O246" s="63"/>
      <c r="P246" s="58"/>
      <c r="Q246" s="66"/>
      <c r="R246" s="67"/>
      <c r="S246" s="65"/>
      <c r="T246" s="58"/>
      <c r="U246" s="58"/>
      <c r="V246" s="58"/>
      <c r="W246" s="68"/>
      <c r="X246" s="63"/>
      <c r="Y246" s="63"/>
      <c r="Z246" s="63"/>
      <c r="AA246" s="63"/>
      <c r="AB246" s="64"/>
      <c r="AC246" s="64"/>
      <c r="AD246" s="63"/>
      <c r="AE246" s="63"/>
      <c r="AF246" s="63"/>
      <c r="AG246" s="63"/>
      <c r="AH246" s="58"/>
      <c r="AI246" s="68"/>
      <c r="AJ246" s="65"/>
      <c r="AK246" s="68"/>
      <c r="AL246" s="68"/>
      <c r="AM246" s="68"/>
      <c r="AN246" s="58"/>
      <c r="AO246" s="63"/>
      <c r="AP246" s="58"/>
      <c r="AQ246" s="58"/>
      <c r="AR246" s="58"/>
      <c r="AS246" s="67"/>
      <c r="AT246" s="67"/>
      <c r="AU246" s="58"/>
      <c r="AV246" s="58"/>
      <c r="AW246" s="58"/>
      <c r="AX246" s="57"/>
      <c r="AY246" s="57"/>
      <c r="AZ246" s="58"/>
      <c r="BA246" s="69"/>
      <c r="BB246" s="58"/>
      <c r="BC246" s="65"/>
      <c r="BD246" s="58"/>
      <c r="BE246" s="62"/>
      <c r="BF246" s="74"/>
      <c r="BG246" s="75"/>
      <c r="BH246" s="75"/>
      <c r="BI246" s="75"/>
      <c r="BJ246" s="75"/>
      <c r="BK246" s="75"/>
      <c r="BL246" s="75"/>
      <c r="BM246" s="103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</row>
    <row r="247" spans="1:109" s="165" customFormat="1" ht="15" customHeight="1" x14ac:dyDescent="0.2">
      <c r="A247" s="148">
        <f>Input!A247</f>
        <v>10815</v>
      </c>
      <c r="B247" s="148" t="str">
        <f>Input!B247</f>
        <v>Hu1-13</v>
      </c>
      <c r="C247" s="148">
        <f>Input!O247</f>
        <v>2.3131382821752298</v>
      </c>
      <c r="D247" s="148">
        <f>C247*Input!P247/100</f>
        <v>0.11290197466353076</v>
      </c>
      <c r="E247" s="149">
        <f>Input!M247</f>
        <v>2.7343706473985421</v>
      </c>
      <c r="F247" s="150">
        <f>E247*Input!N247/100</f>
        <v>1.0707518994339037E-3</v>
      </c>
      <c r="G247" s="151">
        <f t="shared" ref="G247:G255" si="805">E247*137.88</f>
        <v>377.01502486331094</v>
      </c>
      <c r="H247" s="150">
        <f>G247*Input!L247/100</f>
        <v>6.4871335262705734E-2</v>
      </c>
      <c r="I247" s="148">
        <v>0</v>
      </c>
      <c r="J247" s="152">
        <f>(((C247*$G$4*0.000000001*Input!G247*(234/233))-(I247*0.000000000000001))/Input!F247)*1000000000000</f>
        <v>835.12566919286519</v>
      </c>
      <c r="K247" s="148">
        <f>J247*Input!P247/100</f>
        <v>40.761651765760881</v>
      </c>
      <c r="L247" s="153">
        <f t="shared" ref="L247:L255" si="806">(J247/234)*602200000000*0.0000028263/(365.2425*24*60)</f>
        <v>11.549180959517292</v>
      </c>
      <c r="M247" s="154">
        <f>L247*Input!P247/100</f>
        <v>0.5637040146384017</v>
      </c>
      <c r="N247" s="148">
        <v>0</v>
      </c>
      <c r="O247" s="152">
        <f>(((G247*$D$4*0.000000001*Input!G247*(238/236))-(N247*0.000000001))/Input!F247)*1000000</f>
        <v>13.711530999537874</v>
      </c>
      <c r="P247" s="148">
        <f>O247*Input!N247/100</f>
        <v>5.3692969078168061E-3</v>
      </c>
      <c r="Q247" s="155">
        <f t="shared" ref="Q247:Q255" si="807">(O247/238.05)*602200000000000000*0.00000000015512/(365.2425*24*60)</f>
        <v>10.230162032928106</v>
      </c>
      <c r="R247" s="156">
        <f>Q247*Input!N247/100</f>
        <v>4.0060280191699278E-3</v>
      </c>
      <c r="S247" s="154">
        <f>Input!S247*$G$6/0.000000000155125</f>
        <v>1.0140433908584325</v>
      </c>
      <c r="T247" s="148">
        <f>S247*Input!T247/100</f>
        <v>1.6281182553557674E-3</v>
      </c>
      <c r="U247" s="154">
        <f>S247</f>
        <v>1.0140433908584325</v>
      </c>
      <c r="V247" s="148">
        <f>U247*Input!T247/100</f>
        <v>1.6281182553557674E-3</v>
      </c>
      <c r="W247" s="157">
        <v>0</v>
      </c>
      <c r="X247" s="152">
        <f>((($L$4*0.000000001*Input!G247/Input!W247*(232/229))-(W247*0.000000001))/Input!F247)*1000000000</f>
        <v>0.86699725753977841</v>
      </c>
      <c r="Y247" s="152">
        <f>X247*Input!X247/100</f>
        <v>1.5434842654455185E-2</v>
      </c>
      <c r="Z247" s="152">
        <f t="shared" ref="Z247:Z255" si="808">(X247/232)*6.022E+23*0.000000001*0.000000000049475/(365.2425*24*60)</f>
        <v>2.116959229549202E-4</v>
      </c>
      <c r="AA247" s="152">
        <f>Z247*Input!X247/100</f>
        <v>3.7687469400662389E-6</v>
      </c>
      <c r="AB247" s="153">
        <v>0</v>
      </c>
      <c r="AC247" s="153">
        <v>0.9</v>
      </c>
      <c r="AD247" s="152">
        <f>(((Input!G247*$L$4*0.000000001*Input!U247*(230/229))-((AB247*0.000000000000001)+(Input!G247*AC247*0.000000000000001)))/Input!F247)*1000000000000</f>
        <v>223.93926955700277</v>
      </c>
      <c r="AE247" s="152">
        <f>AD247*Input!V247/100</f>
        <v>1.1163813177394974</v>
      </c>
      <c r="AF247" s="152">
        <f t="shared" ref="AF247:AF255" si="809">(AD247/230)*602200000000*$D$6/(365.2425*24*60)</f>
        <v>10.209060695866077</v>
      </c>
      <c r="AG247" s="152">
        <f>AF247*Input!V247/100</f>
        <v>5.089417615355922E-2</v>
      </c>
      <c r="AH247" s="148">
        <f t="shared" ref="AH247:AH255" si="810">AF247/Z247</f>
        <v>48225.117202847861</v>
      </c>
      <c r="AI247" s="157">
        <f t="shared" ref="AI247:AI255" si="811">AH247*SQRT((AG247/AF247)^2+(AA247/Z247)^2)</f>
        <v>891.56006481228928</v>
      </c>
      <c r="AJ247" s="154">
        <f t="shared" ref="AJ247:AJ255" si="812">(U247-1)*1000</f>
        <v>14.043390858432536</v>
      </c>
      <c r="AK247" s="157">
        <f t="shared" ref="AK247:AK255" si="813">V247*1000</f>
        <v>1.6281182553557674</v>
      </c>
      <c r="AL247" s="157">
        <f t="shared" ref="AL247:AL255" si="814">AF247/Q247</f>
        <v>0.99793734087552965</v>
      </c>
      <c r="AM247" s="157">
        <f t="shared" ref="AM247:AM255" si="815">AL247*SQRT((R247/Q247)^2+(AG247/AF247)^2)</f>
        <v>4.990238456459864E-3</v>
      </c>
      <c r="AN247" s="148">
        <f>AF247/Q247</f>
        <v>0.99793734087552965</v>
      </c>
      <c r="AO247" s="152">
        <f t="shared" ref="AO247:AO255" si="816">AN247*SQRT((R247/Q247)^2+(AG247/AF247)^2)</f>
        <v>4.990238456459864E-3</v>
      </c>
      <c r="AP247" s="148">
        <f t="shared" ref="AP247:AP255" si="817">ThU_Alter_Kombi(AN247,U247)</f>
        <v>422.00700000000001</v>
      </c>
      <c r="AQ247" s="148">
        <f t="shared" ref="AQ247:AQ255" si="818">Montealter(AN247,AO247,U247,V247)</f>
        <v>31.7943</v>
      </c>
      <c r="AR247" s="148">
        <f t="shared" ref="AR247:AR255" si="819">(AQ247/AP247)*100</f>
        <v>7.534069340082036</v>
      </c>
      <c r="AS247" s="156">
        <f t="shared" ref="AS247:AS255" si="820">Z247/Q247</f>
        <v>2.0693310846253329E-5</v>
      </c>
      <c r="AT247" s="156">
        <f t="shared" ref="AT247:AT255" si="821">AS247*SQRT((Y247/X247)^2+(P247/O247)^2)</f>
        <v>3.6848473529308526E-7</v>
      </c>
      <c r="AU247" s="148">
        <v>0.75</v>
      </c>
      <c r="AV247" s="148">
        <f t="shared" ref="AV247:AV255" si="822">AU247/2</f>
        <v>0.375</v>
      </c>
      <c r="AW247" s="148">
        <f t="shared" ref="AW247:AW255" si="823">marincorr_age(AN247,U247,AS247,AU247)</f>
        <v>422.00529999999998</v>
      </c>
      <c r="AX247" s="158">
        <f t="shared" ref="AX247:AX255" si="824">marincorr_age_error(AN247, AO247, U247, V247, AS247, AT247, AU247, AV247)</f>
        <v>31.188257242300001</v>
      </c>
      <c r="AY247" s="158">
        <f t="shared" ref="AY247:AY255" si="825">SQRT(((AU247*EXP(-0.0000091577*AW247*1000))/(0.0000091577*(EXP(-0.0000091577*AW247*1000)+(AJ247/1000)*EXP(-(0.0000091577-0.0000028263)*AW247*1000)-AS247*AU247*EXP(-0.0000091577*AW247*1000))))^2*AT247^2+((AS247*EXP(-0.0000091577*AW247*1000))/(0.0000091577*(EXP(-0.0000091577*AW247*1000)+(AJ247/1000)*EXP(-(0.0000091577-0.0000028263)*AW247*1000)-AS247*AU247*EXP(-0.0000091577*AW247*1000))))^2*AV247^2+((0.0000091577/(0.0000091577-0.0000028263))*(EXP(-(0.0000091577-0.0000028263)*AW247*1000)-1)/(0.0000091577*(EXP(-0.0000091577*AW247*1000)+(AJ247/1000)*EXP(-(0.0000091577-0.0000028263)*AW247*1000)-AS247*AU247*EXP(-0.0000091577*AW247*1000))))^2*T247^2+(1/(0.0000091577*(EXP(-0.0000091577*AW247*1000)+(AJ247/1000)*EXP(-(0.0000091577-0.0000028263)*AW247*1000)-AS247*AU247*EXP(-0.0000091577*AW247*1000))))^2*AO247^2)/1000</f>
        <v>27.125553814860499</v>
      </c>
      <c r="AZ247" s="148" t="str">
        <f>Input!B247</f>
        <v>Hu1-13</v>
      </c>
      <c r="BA247" s="159">
        <f>Input!E247</f>
        <v>0</v>
      </c>
      <c r="BB247" s="148">
        <f t="shared" ref="BB247:BB255" si="826">((U247-1)*EXP(0.0000028263*AW247*1000))*1000</f>
        <v>46.287199906217474</v>
      </c>
      <c r="BC247" s="154">
        <f t="shared" ref="BC247:BC255" si="827">SQRT((EXP(0.0000028263*AW247*1000)*V247)^2+((U247-1)*0.0000028263*EXP(0.0000028263*AW247*1000)*AY247*1000)^2)*1000</f>
        <v>6.4334881747320436</v>
      </c>
      <c r="BD247" s="148">
        <f t="shared" ref="BD247:BD255" si="828">AW247*1000-58</f>
        <v>421947.3</v>
      </c>
      <c r="BE247" s="160">
        <f t="shared" ref="BE247:BE255" si="829">AY247/2*1000</f>
        <v>13562.776907430249</v>
      </c>
      <c r="BF247" s="161">
        <f t="shared" ref="BF247:BF255" si="830">AY247/AW247*100</f>
        <v>6.4277756262446237</v>
      </c>
      <c r="BG247" s="162"/>
      <c r="BH247" s="162"/>
      <c r="BI247" s="162"/>
      <c r="BJ247" s="162"/>
      <c r="BK247" s="162"/>
      <c r="BL247" s="162"/>
      <c r="BM247" s="166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2"/>
      <c r="DC247" s="162"/>
      <c r="DD247" s="162"/>
      <c r="DE247" s="162"/>
    </row>
    <row r="248" spans="1:109" ht="15" customHeight="1" x14ac:dyDescent="0.2">
      <c r="A248" s="9">
        <f>Input!A248</f>
        <v>10826</v>
      </c>
      <c r="B248" s="9" t="str">
        <f>Input!B248</f>
        <v>GH17-05-29,65</v>
      </c>
      <c r="C248" s="9">
        <f>Input!O248</f>
        <v>0.42963127065085266</v>
      </c>
      <c r="D248" s="9">
        <f>C248*Input!P248/100</f>
        <v>1.730497800706496E-3</v>
      </c>
      <c r="E248" s="11">
        <f>Input!M248</f>
        <v>0.54311504109658637</v>
      </c>
      <c r="F248" s="12">
        <f>E248*Input!N248/100</f>
        <v>3.2236036606816612E-4</v>
      </c>
      <c r="G248" s="13">
        <f t="shared" si="805"/>
        <v>74.884701866397322</v>
      </c>
      <c r="H248" s="12">
        <f>G248*Input!L248/100</f>
        <v>5.3613638124585181E-2</v>
      </c>
      <c r="I248" s="9">
        <v>0.3</v>
      </c>
      <c r="J248" s="21">
        <f>(((C248*$G$4*0.000000001*Input!G248*(234/233))-(I248*0.000000000000001))/Input!F248)*1000000000000</f>
        <v>7.8627260024169034</v>
      </c>
      <c r="K248" s="9">
        <f>J248*Input!P248/100</f>
        <v>3.1670017953133893E-2</v>
      </c>
      <c r="L248" s="14">
        <f t="shared" si="806"/>
        <v>0.10873578526783792</v>
      </c>
      <c r="M248" s="22">
        <f>L248*Input!P248/100</f>
        <v>4.3797332763751399E-4</v>
      </c>
      <c r="N248" s="9">
        <v>5.0000000000000001E-3</v>
      </c>
      <c r="O248" s="21">
        <f>(((G248*$D$4*0.000000001*Input!G248*(238/236))-(N248*0.000000001))/Input!F248)*1000000</f>
        <v>0.13805472705614003</v>
      </c>
      <c r="P248" s="9">
        <f>O248*Input!N248/100</f>
        <v>8.1940968273319615E-5</v>
      </c>
      <c r="Q248" s="23">
        <f t="shared" si="807"/>
        <v>0.10300251862783057</v>
      </c>
      <c r="R248" s="24">
        <f>Q248*Input!N248/100</f>
        <v>6.1136089222956462E-5</v>
      </c>
      <c r="S248" s="65">
        <f>Input!S248*$G$6/0.000000000155125</f>
        <v>1.0575772657025904</v>
      </c>
      <c r="T248" s="9">
        <f>S248*Input!T248/100</f>
        <v>1.3842440877498863E-3</v>
      </c>
      <c r="U248" s="9">
        <f>S248*1/((U247+U249)/2)</f>
        <v>1.0437642400079736</v>
      </c>
      <c r="V248" s="9">
        <f>U248*Input!T248/100</f>
        <v>1.3661644639041447E-3</v>
      </c>
      <c r="W248" s="3">
        <v>3.0000000000000001E-3</v>
      </c>
      <c r="X248" s="21">
        <f>((($L$4*0.000000001*Input!G248/Input!W248*(232/229))-(W248*0.000000001))/Input!F248)*1000000000</f>
        <v>1.3931235228974062</v>
      </c>
      <c r="Y248" s="21">
        <f>X248*Input!X248/100</f>
        <v>3.1959500639574864E-3</v>
      </c>
      <c r="Z248" s="21">
        <f t="shared" si="808"/>
        <v>3.4016090293854852E-4</v>
      </c>
      <c r="AA248" s="21">
        <f>Z248*Input!X248/100</f>
        <v>7.8035956010653803E-7</v>
      </c>
      <c r="AB248" s="14">
        <v>0.05</v>
      </c>
      <c r="AC248" s="14">
        <v>0.9</v>
      </c>
      <c r="AD248" s="21">
        <f>(((Input!G248*$L$4*0.000000001*Input!U248*(230/229))-((AB248*0.000000000000001)+(Input!G248*AC248*0.000000000000001)))/Input!F248)*1000000000000</f>
        <v>9.2011239261158992E-2</v>
      </c>
      <c r="AE248" s="21">
        <f>AD248*Input!V248/100</f>
        <v>9.4150429245141607E-4</v>
      </c>
      <c r="AF248" s="191">
        <f t="shared" si="809"/>
        <v>4.1946565610276798E-3</v>
      </c>
      <c r="AG248" s="21">
        <f>AF248*Input!V248/100</f>
        <v>4.292179074295092E-5</v>
      </c>
      <c r="AH248" s="9">
        <f t="shared" si="810"/>
        <v>12.331389424214523</v>
      </c>
      <c r="AI248" s="3">
        <f t="shared" si="811"/>
        <v>0.12931315167696758</v>
      </c>
      <c r="AJ248" s="22">
        <f t="shared" si="812"/>
        <v>43.764240007973633</v>
      </c>
      <c r="AK248" s="3">
        <f t="shared" si="813"/>
        <v>1.3661644639041448</v>
      </c>
      <c r="AL248" s="3">
        <f t="shared" si="814"/>
        <v>4.0723825173477966E-2</v>
      </c>
      <c r="AM248" s="3">
        <f t="shared" si="815"/>
        <v>4.1740666696191863E-4</v>
      </c>
      <c r="AN248" s="9">
        <f>AL248*1/((AN247+AN249)/2)</f>
        <v>4.0808435452283284E-2</v>
      </c>
      <c r="AO248" s="21">
        <f t="shared" si="816"/>
        <v>4.1827389626359647E-4</v>
      </c>
      <c r="AP248" s="58">
        <f t="shared" si="817"/>
        <v>4.3539000000000003</v>
      </c>
      <c r="AQ248" s="58">
        <f t="shared" si="818"/>
        <v>4.65E-2</v>
      </c>
      <c r="AR248" s="58">
        <f t="shared" si="819"/>
        <v>1.0680079928340107</v>
      </c>
      <c r="AS248" s="67">
        <f t="shared" si="820"/>
        <v>3.3024522843719999E-3</v>
      </c>
      <c r="AT248" s="67">
        <f t="shared" si="821"/>
        <v>7.8255828930983776E-6</v>
      </c>
      <c r="AU248" s="58">
        <v>1.92</v>
      </c>
      <c r="AV248" s="58">
        <f t="shared" si="822"/>
        <v>0.96</v>
      </c>
      <c r="AW248" s="58">
        <f t="shared" si="823"/>
        <v>3.6888000000000001</v>
      </c>
      <c r="AX248" s="57">
        <f t="shared" si="824"/>
        <v>0.31162448949999999</v>
      </c>
      <c r="AY248" s="47">
        <f t="shared" si="825"/>
        <v>0.33669238196314183</v>
      </c>
      <c r="AZ248" s="9" t="str">
        <f>Input!B248</f>
        <v>GH17-05-29,65</v>
      </c>
      <c r="BA248" s="48">
        <f>Input!E248</f>
        <v>29.65</v>
      </c>
      <c r="BB248" s="58">
        <f t="shared" si="826"/>
        <v>44.222897643679595</v>
      </c>
      <c r="BC248" s="22">
        <f t="shared" si="827"/>
        <v>1.3811233922208637</v>
      </c>
      <c r="BD248" s="9">
        <f t="shared" si="828"/>
        <v>3630.8</v>
      </c>
      <c r="BE248" s="49">
        <f t="shared" si="829"/>
        <v>168.34619098157091</v>
      </c>
      <c r="BF248" s="89">
        <f t="shared" si="830"/>
        <v>9.1274230634119995</v>
      </c>
      <c r="BG248" s="85"/>
      <c r="BH248" s="85"/>
      <c r="BI248" s="85"/>
      <c r="BJ248" s="85"/>
      <c r="BK248" s="85"/>
      <c r="BL248" s="85"/>
      <c r="BM248" s="90"/>
      <c r="BN248" s="85"/>
      <c r="BO248" s="85"/>
      <c r="BP248" s="85"/>
      <c r="BQ248" s="85"/>
      <c r="BR248" s="85"/>
      <c r="BS248" s="85"/>
      <c r="BT248" s="85"/>
      <c r="BU248" s="85"/>
      <c r="BV248" s="85"/>
      <c r="BW248" s="85"/>
      <c r="BX248" s="85"/>
      <c r="BY248" s="85"/>
      <c r="BZ248" s="85"/>
      <c r="CA248" s="85"/>
      <c r="CB248" s="85"/>
      <c r="CC248" s="85"/>
      <c r="CD248" s="85"/>
      <c r="CE248" s="85"/>
      <c r="CF248" s="85"/>
      <c r="CG248" s="85"/>
      <c r="CH248" s="85"/>
      <c r="CI248" s="85"/>
      <c r="CJ248" s="85"/>
      <c r="CK248" s="85"/>
      <c r="CL248" s="85"/>
      <c r="CM248" s="85"/>
      <c r="CN248" s="85"/>
      <c r="CO248" s="85"/>
      <c r="CP248" s="85"/>
      <c r="CQ248" s="85"/>
      <c r="CR248" s="85"/>
      <c r="CS248" s="85"/>
      <c r="CT248" s="85"/>
      <c r="CU248" s="85"/>
      <c r="CV248" s="85"/>
      <c r="CW248" s="85"/>
      <c r="CX248" s="85"/>
      <c r="CY248" s="85"/>
      <c r="CZ248" s="85"/>
      <c r="DA248" s="85"/>
      <c r="DB248" s="85"/>
      <c r="DC248" s="85"/>
      <c r="DD248" s="85"/>
      <c r="DE248" s="85"/>
    </row>
    <row r="249" spans="1:109" s="165" customFormat="1" ht="15" customHeight="1" x14ac:dyDescent="0.2">
      <c r="A249" s="148">
        <f>Input!A249</f>
        <v>10815</v>
      </c>
      <c r="B249" s="148" t="str">
        <f>Input!B249</f>
        <v>Hu1-13</v>
      </c>
      <c r="C249" s="148">
        <f>Input!O249</f>
        <v>2.0588842283616944</v>
      </c>
      <c r="D249" s="148">
        <f>C249*Input!P249/100</f>
        <v>6.4088251741298619E-2</v>
      </c>
      <c r="E249" s="149">
        <f>Input!M249</f>
        <v>2.7312620974191861</v>
      </c>
      <c r="F249" s="150">
        <f>E249*Input!N249/100</f>
        <v>9.4285229487041692E-4</v>
      </c>
      <c r="G249" s="151">
        <f t="shared" si="805"/>
        <v>376.58641799215735</v>
      </c>
      <c r="H249" s="150">
        <f>G249*Input!L249/100</f>
        <v>5.9677778022329896E-2</v>
      </c>
      <c r="I249" s="148">
        <v>0</v>
      </c>
      <c r="J249" s="152">
        <f>(((C249*$G$4*0.000000001*Input!G249*(234/233))-(I249*0.000000000000001))/Input!F249)*1000000000000</f>
        <v>743.33086017852793</v>
      </c>
      <c r="K249" s="148">
        <f>J249*Input!P249/100</f>
        <v>23.13815154730915</v>
      </c>
      <c r="L249" s="153">
        <f t="shared" si="806"/>
        <v>10.279725475679115</v>
      </c>
      <c r="M249" s="154">
        <f>L249*Input!P249/100</f>
        <v>0.31998381698275241</v>
      </c>
      <c r="N249" s="148">
        <v>0</v>
      </c>
      <c r="O249" s="152">
        <f>(((G249*$D$4*0.000000001*Input!G249*(238/236))-(N249*0.000000001))/Input!F249)*1000000</f>
        <v>13.695943142256674</v>
      </c>
      <c r="P249" s="148">
        <f>O249*Input!N249/100</f>
        <v>4.7279429661083779E-3</v>
      </c>
      <c r="Q249" s="155">
        <f t="shared" si="807"/>
        <v>10.218531945395341</v>
      </c>
      <c r="R249" s="156">
        <f>Q249*Input!N249/100</f>
        <v>3.5275143692824361E-3</v>
      </c>
      <c r="S249" s="154">
        <f>Input!S249*$G$6/0.000000000155125</f>
        <v>1.0124243212266473</v>
      </c>
      <c r="T249" s="148">
        <f>S249*Input!T249/100</f>
        <v>1.5445313108821553E-3</v>
      </c>
      <c r="U249" s="154">
        <f>S249</f>
        <v>1.0124243212266473</v>
      </c>
      <c r="V249" s="148">
        <f>U249*Input!T249/100</f>
        <v>1.5445313108821553E-3</v>
      </c>
      <c r="W249" s="157">
        <v>0</v>
      </c>
      <c r="X249" s="152">
        <f>((($L$4*0.000000001*Input!G249/Input!W249*(232/229))-(W249*0.000000001))/Input!F249)*1000000000</f>
        <v>0.85477931328676882</v>
      </c>
      <c r="Y249" s="152">
        <f>X249*Input!X249/100</f>
        <v>1.451550772397288E-2</v>
      </c>
      <c r="Z249" s="152">
        <f t="shared" si="808"/>
        <v>2.0871265055958166E-4</v>
      </c>
      <c r="AA249" s="152">
        <f>Z249*Input!X249/100</f>
        <v>3.5442716549131947E-6</v>
      </c>
      <c r="AB249" s="153">
        <v>0</v>
      </c>
      <c r="AC249" s="153">
        <v>0.9</v>
      </c>
      <c r="AD249" s="152">
        <f>(((Input!G249*$L$4*0.000000001*Input!U249*(230/229))-((AB249*0.000000000000001)+(Input!G249*AC249*0.000000000000001)))/Input!F249)*1000000000000</f>
        <v>223.67989192326658</v>
      </c>
      <c r="AE249" s="152">
        <f>AD249*Input!V249/100</f>
        <v>1.1592632955450068</v>
      </c>
      <c r="AF249" s="152">
        <f t="shared" si="809"/>
        <v>10.197236052465207</v>
      </c>
      <c r="AG249" s="152">
        <f>AF249*Input!V249/100</f>
        <v>5.2849102214724185E-2</v>
      </c>
      <c r="AH249" s="148">
        <f t="shared" si="810"/>
        <v>48857.776589609166</v>
      </c>
      <c r="AI249" s="157">
        <f t="shared" si="811"/>
        <v>867.46222124172732</v>
      </c>
      <c r="AJ249" s="154">
        <f t="shared" si="812"/>
        <v>12.424321226647272</v>
      </c>
      <c r="AK249" s="157">
        <f t="shared" si="813"/>
        <v>1.5445313108821552</v>
      </c>
      <c r="AL249" s="157">
        <f t="shared" si="814"/>
        <v>0.99791595377458009</v>
      </c>
      <c r="AM249" s="157">
        <f t="shared" si="815"/>
        <v>5.183348050445717E-3</v>
      </c>
      <c r="AN249" s="148">
        <f>AF249/Q249</f>
        <v>0.99791595377458009</v>
      </c>
      <c r="AO249" s="152">
        <f t="shared" si="816"/>
        <v>5.183348050445717E-3</v>
      </c>
      <c r="AP249" s="148">
        <f t="shared" si="817"/>
        <v>433.36939999999998</v>
      </c>
      <c r="AQ249" s="148">
        <f t="shared" si="818"/>
        <v>35.424399999999999</v>
      </c>
      <c r="AR249" s="148">
        <f t="shared" si="819"/>
        <v>8.1741811950728405</v>
      </c>
      <c r="AS249" s="156">
        <f t="shared" si="820"/>
        <v>2.0424915406134384E-5</v>
      </c>
      <c r="AT249" s="156">
        <f t="shared" si="821"/>
        <v>3.4691909939639368E-7</v>
      </c>
      <c r="AU249" s="148">
        <v>0.75</v>
      </c>
      <c r="AV249" s="148">
        <f t="shared" si="822"/>
        <v>0.375</v>
      </c>
      <c r="AW249" s="148">
        <f t="shared" si="823"/>
        <v>433.36779999999999</v>
      </c>
      <c r="AX249" s="158">
        <f t="shared" si="824"/>
        <v>37.696919854599997</v>
      </c>
      <c r="AY249" s="158">
        <f t="shared" si="825"/>
        <v>30.983271213621833</v>
      </c>
      <c r="AZ249" s="148" t="str">
        <f>Input!B249</f>
        <v>Hu1-13</v>
      </c>
      <c r="BA249" s="159">
        <f>Input!E249</f>
        <v>0</v>
      </c>
      <c r="BB249" s="148">
        <f t="shared" si="826"/>
        <v>42.287154084485337</v>
      </c>
      <c r="BC249" s="154">
        <f t="shared" si="827"/>
        <v>6.4302082916012422</v>
      </c>
      <c r="BD249" s="148">
        <f t="shared" si="828"/>
        <v>433309.8</v>
      </c>
      <c r="BE249" s="160">
        <f t="shared" si="829"/>
        <v>15491.635606810916</v>
      </c>
      <c r="BF249" s="161">
        <f t="shared" si="830"/>
        <v>7.1494170110520061</v>
      </c>
      <c r="BG249" s="162"/>
      <c r="BH249" s="162"/>
      <c r="BI249" s="162"/>
      <c r="BJ249" s="162"/>
      <c r="BK249" s="162"/>
      <c r="BL249" s="162"/>
      <c r="BM249" s="166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2"/>
      <c r="DC249" s="162"/>
      <c r="DD249" s="162"/>
      <c r="DE249" s="162"/>
    </row>
    <row r="250" spans="1:109" ht="15" customHeight="1" x14ac:dyDescent="0.2">
      <c r="A250" s="9">
        <f>Input!A250</f>
        <v>10825</v>
      </c>
      <c r="B250" s="9" t="str">
        <f>Input!B250</f>
        <v>GH17-05-15,4</v>
      </c>
      <c r="C250" s="9">
        <f>Input!O250</f>
        <v>0.74258847177247744</v>
      </c>
      <c r="D250" s="9">
        <f>C250*Input!P250/100</f>
        <v>5.4842171942048497E-3</v>
      </c>
      <c r="E250" s="11">
        <f>Input!M250</f>
        <v>0.93070512507918912</v>
      </c>
      <c r="F250" s="12">
        <f>E250*Input!N250/100</f>
        <v>2.5294185662825728E-4</v>
      </c>
      <c r="G250" s="13">
        <f t="shared" si="805"/>
        <v>128.3256226459186</v>
      </c>
      <c r="H250" s="12">
        <f>G250*Input!L250/100</f>
        <v>8.1080046891076521E-2</v>
      </c>
      <c r="I250" s="9">
        <v>0.3</v>
      </c>
      <c r="J250" s="21">
        <f>(((C250*$G$4*0.000000001*Input!G250*(234/233))-(I250*0.000000000000001))/Input!F250)*1000000000000</f>
        <v>14.102385993778416</v>
      </c>
      <c r="K250" s="9">
        <f>J250*Input!P250/100</f>
        <v>0.10414994399494221</v>
      </c>
      <c r="L250" s="14">
        <f t="shared" si="806"/>
        <v>0.19502574739502515</v>
      </c>
      <c r="M250" s="22">
        <f>L250*Input!P250/100</f>
        <v>1.4403180197822322E-3</v>
      </c>
      <c r="N250" s="9">
        <v>5.0000000000000001E-3</v>
      </c>
      <c r="O250" s="21">
        <f>(((G250*$D$4*0.000000001*Input!G250*(238/236))-(N250*0.000000001))/Input!F250)*1000000</f>
        <v>0.24549165126585623</v>
      </c>
      <c r="P250" s="9">
        <f>O250*Input!N250/100</f>
        <v>6.6718354057241256E-5</v>
      </c>
      <c r="Q250" s="23">
        <f t="shared" si="807"/>
        <v>0.18316111966383869</v>
      </c>
      <c r="R250" s="24">
        <f>Q250*Input!N250/100</f>
        <v>4.9778509241517122E-5</v>
      </c>
      <c r="S250" s="65">
        <f>Input!S250*$G$6/0.000000000155125</f>
        <v>1.0467283993302468</v>
      </c>
      <c r="T250" s="9">
        <f>S250*Input!T250/100</f>
        <v>1.234057426473096E-3</v>
      </c>
      <c r="U250" s="9">
        <f>S250*1/((U249+U251)/2)</f>
        <v>1.0440125498898594</v>
      </c>
      <c r="V250" s="9">
        <f>U250*Input!T250/100</f>
        <v>1.2308555317187E-3</v>
      </c>
      <c r="W250" s="3">
        <v>3.0000000000000001E-3</v>
      </c>
      <c r="X250" s="21">
        <f>((($L$4*0.000000001*Input!G250/Input!W250*(232/229))-(W250*0.000000001))/Input!F250)*1000000000</f>
        <v>1.9053194775218798</v>
      </c>
      <c r="Y250" s="21">
        <f>X250*Input!X250/100</f>
        <v>4.7709649200887083E-3</v>
      </c>
      <c r="Z250" s="21">
        <f t="shared" si="808"/>
        <v>4.6522449962821811E-4</v>
      </c>
      <c r="AA250" s="21">
        <f>Z250*Input!X250/100</f>
        <v>1.1649331221758649E-6</v>
      </c>
      <c r="AB250" s="14">
        <v>0.05</v>
      </c>
      <c r="AC250" s="14">
        <v>0.9</v>
      </c>
      <c r="AD250" s="21">
        <f>(((Input!G250*$L$4*0.000000001*Input!U250*(230/229))-((AB250*0.000000000000001)+(Input!G250*AC250*0.000000000000001)))/Input!F250)*1000000000000</f>
        <v>0.10967169699561416</v>
      </c>
      <c r="AE250" s="21">
        <f>AD250*Input!V250/100</f>
        <v>1.371169625674623E-3</v>
      </c>
      <c r="AF250" s="191">
        <f t="shared" si="809"/>
        <v>4.999770756874143E-3</v>
      </c>
      <c r="AG250" s="21">
        <f>AF250*Input!V250/100</f>
        <v>6.2509598966415224E-5</v>
      </c>
      <c r="AH250" s="9">
        <f t="shared" si="810"/>
        <v>10.747006576114726</v>
      </c>
      <c r="AI250" s="3">
        <f t="shared" si="811"/>
        <v>0.13703274817478578</v>
      </c>
      <c r="AJ250" s="22">
        <f t="shared" si="812"/>
        <v>44.012549889859365</v>
      </c>
      <c r="AK250" s="3">
        <f t="shared" si="813"/>
        <v>1.2308555317187</v>
      </c>
      <c r="AL250" s="3">
        <f t="shared" si="814"/>
        <v>2.729711832975458E-2</v>
      </c>
      <c r="AM250" s="3">
        <f t="shared" si="815"/>
        <v>3.4136265372556191E-4</v>
      </c>
      <c r="AN250" s="9">
        <f>AL250*1/((AN249+AN251)/2)</f>
        <v>2.7268524321895526E-2</v>
      </c>
      <c r="AO250" s="21">
        <f t="shared" si="816"/>
        <v>3.4100507288917101E-4</v>
      </c>
      <c r="AP250" s="58">
        <f t="shared" si="817"/>
        <v>2.8895</v>
      </c>
      <c r="AQ250" s="58">
        <f t="shared" si="818"/>
        <v>3.9100000000000003E-2</v>
      </c>
      <c r="AR250" s="58">
        <f t="shared" si="819"/>
        <v>1.3531752898425333</v>
      </c>
      <c r="AS250" s="67">
        <f t="shared" si="820"/>
        <v>2.5399740975708116E-3</v>
      </c>
      <c r="AT250" s="67">
        <f t="shared" si="821"/>
        <v>6.3975062728936715E-6</v>
      </c>
      <c r="AU250" s="58">
        <v>1.92</v>
      </c>
      <c r="AV250" s="58">
        <f t="shared" si="822"/>
        <v>0.96</v>
      </c>
      <c r="AW250" s="58">
        <f t="shared" si="823"/>
        <v>2.3784000000000001</v>
      </c>
      <c r="AX250" s="57">
        <f t="shared" si="824"/>
        <v>0.25447384899999997</v>
      </c>
      <c r="AY250" s="47">
        <f t="shared" si="825"/>
        <v>0.25878617554537631</v>
      </c>
      <c r="AZ250" s="9" t="str">
        <f>Input!B250</f>
        <v>GH17-05-15,4</v>
      </c>
      <c r="BA250" s="48">
        <f>Input!E250</f>
        <v>15.4</v>
      </c>
      <c r="BB250" s="58">
        <f t="shared" si="826"/>
        <v>44.309402028512316</v>
      </c>
      <c r="BC250" s="22">
        <f t="shared" si="827"/>
        <v>1.2395810231908155</v>
      </c>
      <c r="BD250" s="9">
        <f t="shared" si="828"/>
        <v>2320.4</v>
      </c>
      <c r="BE250" s="49">
        <f t="shared" si="829"/>
        <v>129.39308777268815</v>
      </c>
      <c r="BF250" s="89">
        <f t="shared" si="830"/>
        <v>10.880683465580908</v>
      </c>
      <c r="BG250" s="85"/>
      <c r="BH250" s="85"/>
      <c r="BI250" s="85"/>
      <c r="BJ250" s="85"/>
      <c r="BK250" s="85"/>
      <c r="BL250" s="85"/>
      <c r="BM250" s="90"/>
      <c r="BN250" s="85"/>
      <c r="BO250" s="85"/>
      <c r="BP250" s="85"/>
      <c r="BQ250" s="85"/>
      <c r="BR250" s="85"/>
      <c r="BS250" s="85"/>
      <c r="BT250" s="85"/>
      <c r="BU250" s="85"/>
      <c r="BV250" s="85"/>
      <c r="BW250" s="85"/>
      <c r="BX250" s="85"/>
      <c r="BY250" s="85"/>
      <c r="BZ250" s="85"/>
      <c r="CA250" s="85"/>
      <c r="CB250" s="85"/>
      <c r="CC250" s="85"/>
      <c r="CD250" s="85"/>
      <c r="CE250" s="85"/>
      <c r="CF250" s="85"/>
      <c r="CG250" s="85"/>
      <c r="CH250" s="85"/>
      <c r="CI250" s="85"/>
      <c r="CJ250" s="85"/>
      <c r="CK250" s="85"/>
      <c r="CL250" s="85"/>
      <c r="CM250" s="85"/>
      <c r="CN250" s="85"/>
      <c r="CO250" s="85"/>
      <c r="CP250" s="85"/>
      <c r="CQ250" s="85"/>
      <c r="CR250" s="85"/>
      <c r="CS250" s="85"/>
      <c r="CT250" s="85"/>
      <c r="CU250" s="85"/>
      <c r="CV250" s="85"/>
      <c r="CW250" s="85"/>
      <c r="CX250" s="85"/>
      <c r="CY250" s="85"/>
      <c r="CZ250" s="85"/>
      <c r="DA250" s="85"/>
      <c r="DB250" s="85"/>
      <c r="DC250" s="85"/>
      <c r="DD250" s="85"/>
      <c r="DE250" s="85"/>
    </row>
    <row r="251" spans="1:109" s="165" customFormat="1" ht="15" customHeight="1" x14ac:dyDescent="0.2">
      <c r="A251" s="148">
        <f>Input!A251</f>
        <v>10815</v>
      </c>
      <c r="B251" s="148" t="str">
        <f>Input!B251</f>
        <v>Hu1-13</v>
      </c>
      <c r="C251" s="148">
        <f>Input!O251</f>
        <v>1.980191038712372</v>
      </c>
      <c r="D251" s="148">
        <f>C251*Input!P251/100</f>
        <v>7.7606400916982718E-2</v>
      </c>
      <c r="E251" s="149">
        <f>Input!M251</f>
        <v>2.7318668532900139</v>
      </c>
      <c r="F251" s="150">
        <f>E251*Input!N251/100</f>
        <v>1.0441962728786919E-3</v>
      </c>
      <c r="G251" s="151">
        <f t="shared" si="805"/>
        <v>376.6698017316271</v>
      </c>
      <c r="H251" s="150">
        <f>G251*Input!L251/100</f>
        <v>6.6710054852466741E-2</v>
      </c>
      <c r="I251" s="148">
        <v>0</v>
      </c>
      <c r="J251" s="152">
        <f>(((C251*$G$4*0.000000001*Input!G251*(234/233))-(I251*0.000000000000001))/Input!F251)*1000000000000</f>
        <v>714.91980357493776</v>
      </c>
      <c r="K251" s="148">
        <f>J251*Input!P251/100</f>
        <v>28.018686992849339</v>
      </c>
      <c r="L251" s="153">
        <f t="shared" si="806"/>
        <v>9.886821214595777</v>
      </c>
      <c r="M251" s="154">
        <f>L251*Input!P251/100</f>
        <v>0.38747807457677291</v>
      </c>
      <c r="N251" s="148">
        <v>0</v>
      </c>
      <c r="O251" s="152">
        <f>(((G251*$D$4*0.000000001*Input!G251*(238/236))-(N251*0.000000001))/Input!F251)*1000000</f>
        <v>13.698975697070667</v>
      </c>
      <c r="P251" s="148">
        <f>O251*Input!N251/100</f>
        <v>5.2361334330441531E-3</v>
      </c>
      <c r="Q251" s="155">
        <f t="shared" si="807"/>
        <v>10.220794532054843</v>
      </c>
      <c r="R251" s="156">
        <f>Q251*Input!N251/100</f>
        <v>3.9066748598591342E-3</v>
      </c>
      <c r="S251" s="154">
        <f>Input!S251*$G$6/0.000000000155125</f>
        <v>0.99277839293741921</v>
      </c>
      <c r="T251" s="148">
        <f>S251*Input!T251/100</f>
        <v>1.5690791471491196E-3</v>
      </c>
      <c r="U251" s="154">
        <f>S251</f>
        <v>0.99277839293741921</v>
      </c>
      <c r="V251" s="148">
        <f>U251*Input!T251/100</f>
        <v>1.5690791471491196E-3</v>
      </c>
      <c r="W251" s="157">
        <v>0</v>
      </c>
      <c r="X251" s="152">
        <f>((($L$4*0.000000001*Input!G251/Input!W251*(232/229))-(W251*0.000000001))/Input!F251)*1000000000</f>
        <v>0.87762958122907886</v>
      </c>
      <c r="Y251" s="152">
        <f>X251*Input!X251/100</f>
        <v>2.0151582652745505E-2</v>
      </c>
      <c r="Z251" s="152">
        <f t="shared" si="808"/>
        <v>2.142920321778593E-4</v>
      </c>
      <c r="AA251" s="152">
        <f>Z251*Input!X251/100</f>
        <v>4.9204398878731079E-6</v>
      </c>
      <c r="AB251" s="153">
        <v>0</v>
      </c>
      <c r="AC251" s="153">
        <v>0.9</v>
      </c>
      <c r="AD251" s="152">
        <f>(((Input!G251*$L$4*0.000000001*Input!U251*(230/229))-((AB251*0.000000000000001)+(Input!G251*AC251*0.000000000000001)))/Input!F251)*1000000000000</f>
        <v>225.13408055750077</v>
      </c>
      <c r="AE251" s="152">
        <f>AD251*Input!V251/100</f>
        <v>1.1944104600943637</v>
      </c>
      <c r="AF251" s="152">
        <f t="shared" si="809"/>
        <v>10.263530365470263</v>
      </c>
      <c r="AG251" s="152">
        <f>AF251*Input!V251/100</f>
        <v>5.445140955850445E-2</v>
      </c>
      <c r="AH251" s="148">
        <f t="shared" si="810"/>
        <v>47895.062924932652</v>
      </c>
      <c r="AI251" s="157">
        <f t="shared" si="811"/>
        <v>1128.7102388762385</v>
      </c>
      <c r="AJ251" s="154">
        <f t="shared" si="812"/>
        <v>-7.2216070625807927</v>
      </c>
      <c r="AK251" s="157">
        <f t="shared" si="813"/>
        <v>1.5690791471491197</v>
      </c>
      <c r="AL251" s="157">
        <f t="shared" si="814"/>
        <v>1.0041812633334317</v>
      </c>
      <c r="AM251" s="157">
        <f t="shared" si="815"/>
        <v>5.341321086198318E-3</v>
      </c>
      <c r="AN251" s="148">
        <f>AF251/Q251</f>
        <v>1.0041812633334317</v>
      </c>
      <c r="AO251" s="152">
        <f t="shared" si="816"/>
        <v>5.341321086198318E-3</v>
      </c>
      <c r="AP251" s="148" t="str">
        <f t="shared" si="817"/>
        <v>Out of range</v>
      </c>
      <c r="AQ251" s="148" t="e">
        <f t="shared" si="818"/>
        <v>#VALUE!</v>
      </c>
      <c r="AR251" s="148" t="e">
        <f t="shared" si="819"/>
        <v>#VALUE!</v>
      </c>
      <c r="AS251" s="156">
        <f t="shared" si="820"/>
        <v>2.0966279236490717E-5</v>
      </c>
      <c r="AT251" s="156">
        <f t="shared" si="821"/>
        <v>4.8148131462591748E-7</v>
      </c>
      <c r="AU251" s="148">
        <v>0.75</v>
      </c>
      <c r="AV251" s="148">
        <f t="shared" si="822"/>
        <v>0.375</v>
      </c>
      <c r="AW251" s="148" t="str">
        <f t="shared" si="823"/>
        <v>Out of range</v>
      </c>
      <c r="AX251" s="158">
        <f t="shared" si="824"/>
        <v>98.292170965899999</v>
      </c>
      <c r="AY251" s="158" t="e">
        <f t="shared" si="825"/>
        <v>#VALUE!</v>
      </c>
      <c r="AZ251" s="148" t="str">
        <f>Input!B251</f>
        <v>Hu1-13</v>
      </c>
      <c r="BA251" s="159">
        <f>Input!E251</f>
        <v>0</v>
      </c>
      <c r="BB251" s="148" t="e">
        <f t="shared" si="826"/>
        <v>#VALUE!</v>
      </c>
      <c r="BC251" s="154" t="e">
        <f t="shared" si="827"/>
        <v>#VALUE!</v>
      </c>
      <c r="BD251" s="148" t="e">
        <f t="shared" si="828"/>
        <v>#VALUE!</v>
      </c>
      <c r="BE251" s="160" t="e">
        <f t="shared" si="829"/>
        <v>#VALUE!</v>
      </c>
      <c r="BF251" s="161" t="e">
        <f t="shared" si="830"/>
        <v>#VALUE!</v>
      </c>
      <c r="BG251" s="162"/>
      <c r="BH251" s="162"/>
      <c r="BI251" s="162"/>
      <c r="BJ251" s="162"/>
      <c r="BK251" s="162"/>
      <c r="BL251" s="162"/>
      <c r="BM251" s="166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2"/>
      <c r="DC251" s="162"/>
      <c r="DD251" s="162"/>
      <c r="DE251" s="162"/>
    </row>
    <row r="252" spans="1:109" ht="15" customHeight="1" x14ac:dyDescent="0.2">
      <c r="A252" s="9">
        <f>Input!A252</f>
        <v>10822</v>
      </c>
      <c r="B252" s="9" t="str">
        <f>Input!B252</f>
        <v>GH17-05-1,75</v>
      </c>
      <c r="C252" s="9">
        <f>Input!O252</f>
        <v>0.85747798256752994</v>
      </c>
      <c r="D252" s="9">
        <f>C252*Input!P252/100</f>
        <v>6.8429145932633302E-3</v>
      </c>
      <c r="E252" s="11">
        <f>Input!M252</f>
        <v>1.0821611344261404</v>
      </c>
      <c r="F252" s="12">
        <f>E252*Input!N252/100</f>
        <v>5.8969320080184007E-4</v>
      </c>
      <c r="G252" s="13">
        <f t="shared" si="805"/>
        <v>149.20837721467623</v>
      </c>
      <c r="H252" s="12">
        <f>G252*Input!L252/100</f>
        <v>0.13980319570169633</v>
      </c>
      <c r="I252" s="9">
        <v>0.3</v>
      </c>
      <c r="J252" s="21">
        <f>(((C252*$G$4*0.000000001*Input!G252*(234/233))-(I252*0.000000000000001))/Input!F252)*1000000000000</f>
        <v>9.6732996816739902</v>
      </c>
      <c r="K252" s="9">
        <f>J252*Input!P252/100</f>
        <v>7.7195642223412381E-2</v>
      </c>
      <c r="L252" s="14">
        <f t="shared" si="806"/>
        <v>0.13377470316206205</v>
      </c>
      <c r="M252" s="22">
        <f>L252*Input!P252/100</f>
        <v>1.0675596191241591E-3</v>
      </c>
      <c r="N252" s="9">
        <v>5.0000000000000001E-3</v>
      </c>
      <c r="O252" s="21">
        <f>(((G252*$D$4*0.000000001*Input!G252*(238/236))-(N252*0.000000001))/Input!F252)*1000000</f>
        <v>0.16956015781893261</v>
      </c>
      <c r="P252" s="9">
        <f>O252*Input!N252/100</f>
        <v>9.2397027588441761E-5</v>
      </c>
      <c r="Q252" s="23">
        <f t="shared" si="807"/>
        <v>0.12650869468004741</v>
      </c>
      <c r="R252" s="24">
        <f>Q252*Input!N252/100</f>
        <v>6.8937346502191869E-5</v>
      </c>
      <c r="S252" s="65">
        <f>Input!S252*$G$6/0.000000000155125</f>
        <v>1.0604206829667209</v>
      </c>
      <c r="T252" s="9">
        <f>S252*Input!T252/100</f>
        <v>1.4196590516127026E-3</v>
      </c>
      <c r="U252" s="9">
        <f>S252*1/((U251+U253)/2)</f>
        <v>1.0671777038529842</v>
      </c>
      <c r="V252" s="9">
        <f>U252*Input!T252/100</f>
        <v>1.428705146259105E-3</v>
      </c>
      <c r="W252" s="3">
        <v>3.0000000000000001E-3</v>
      </c>
      <c r="X252" s="21">
        <f>((($L$4*0.000000001*Input!G252/Input!W252*(232/229))-(W252*0.000000001))/Input!F252)*1000000000</f>
        <v>4.5368826633456312</v>
      </c>
      <c r="Y252" s="21">
        <f>X252*Input!X252/100</f>
        <v>1.0350079282583595E-2</v>
      </c>
      <c r="Z252" s="21">
        <f t="shared" si="808"/>
        <v>1.1077769328596341E-3</v>
      </c>
      <c r="AA252" s="21">
        <f>Z252*Input!X252/100</f>
        <v>2.5271932146597424E-6</v>
      </c>
      <c r="AB252" s="14">
        <v>0.05</v>
      </c>
      <c r="AC252" s="14">
        <v>0.9</v>
      </c>
      <c r="AD252" s="21">
        <f>(((Input!G252*$L$4*0.000000001*Input!U252*(230/229))-((AB252*0.000000000000001)+(Input!G252*AC252*0.000000000000001)))/Input!F252)*1000000000000</f>
        <v>4.9377877090038172E-2</v>
      </c>
      <c r="AE252" s="21">
        <f>AD252*Input!V252/100</f>
        <v>8.4622375842343224E-4</v>
      </c>
      <c r="AF252" s="191">
        <f t="shared" si="809"/>
        <v>2.2510645196013638E-3</v>
      </c>
      <c r="AG252" s="21">
        <f>AF252*Input!V252/100</f>
        <v>3.8578091859988294E-5</v>
      </c>
      <c r="AH252" s="9">
        <f t="shared" si="810"/>
        <v>2.0320557802105768</v>
      </c>
      <c r="AI252" s="3">
        <f t="shared" si="811"/>
        <v>3.5131978271292628E-2</v>
      </c>
      <c r="AJ252" s="22">
        <f t="shared" si="812"/>
        <v>67.177703852984166</v>
      </c>
      <c r="AK252" s="3">
        <f t="shared" si="813"/>
        <v>1.4287051462591049</v>
      </c>
      <c r="AL252" s="3">
        <f t="shared" si="814"/>
        <v>1.7793753427734916E-2</v>
      </c>
      <c r="AM252" s="3">
        <f t="shared" si="815"/>
        <v>3.0509830789210017E-4</v>
      </c>
      <c r="AN252" s="9">
        <f>AL252*1/((AN251+AN253)/2)</f>
        <v>1.7767354339601627E-2</v>
      </c>
      <c r="AO252" s="21">
        <f t="shared" si="816"/>
        <v>3.0464565931786477E-4</v>
      </c>
      <c r="AP252" s="58">
        <f t="shared" si="817"/>
        <v>1.833</v>
      </c>
      <c r="AQ252" s="58">
        <f t="shared" si="818"/>
        <v>3.2800000000000003E-2</v>
      </c>
      <c r="AR252" s="58">
        <f t="shared" si="819"/>
        <v>1.7894162575013639</v>
      </c>
      <c r="AS252" s="67">
        <f t="shared" si="820"/>
        <v>8.7565280446637115E-3</v>
      </c>
      <c r="AT252" s="67">
        <f t="shared" si="821"/>
        <v>2.0538415216102165E-5</v>
      </c>
      <c r="AU252" s="58">
        <v>1.92</v>
      </c>
      <c r="AV252" s="58">
        <f t="shared" si="822"/>
        <v>0.96</v>
      </c>
      <c r="AW252" s="58">
        <f t="shared" si="823"/>
        <v>9.9299999999999999E-2</v>
      </c>
      <c r="AX252" s="57">
        <f t="shared" si="824"/>
        <v>0.57943440599999996</v>
      </c>
      <c r="AY252" s="47">
        <f t="shared" si="825"/>
        <v>0.87449827300719507</v>
      </c>
      <c r="AZ252" s="9" t="str">
        <f>Input!B252</f>
        <v>GH17-05-1,75</v>
      </c>
      <c r="BA252" s="48">
        <f>Input!E252</f>
        <v>1.75</v>
      </c>
      <c r="BB252" s="58">
        <f t="shared" si="826"/>
        <v>67.196560028267072</v>
      </c>
      <c r="BC252" s="22">
        <f t="shared" si="827"/>
        <v>1.4387243978764419</v>
      </c>
      <c r="BD252" s="9">
        <f t="shared" si="828"/>
        <v>41.3</v>
      </c>
      <c r="BE252" s="49">
        <f t="shared" si="829"/>
        <v>437.24913650359753</v>
      </c>
      <c r="BF252" s="89">
        <f t="shared" si="830"/>
        <v>880.66291340100213</v>
      </c>
      <c r="BG252" s="85"/>
      <c r="BH252" s="85"/>
      <c r="BI252" s="85"/>
      <c r="BJ252" s="85"/>
      <c r="BK252" s="85"/>
      <c r="BL252" s="85"/>
      <c r="BM252" s="90"/>
      <c r="BN252" s="85"/>
      <c r="BO252" s="85"/>
      <c r="BP252" s="85"/>
      <c r="BQ252" s="85"/>
      <c r="BR252" s="85"/>
      <c r="BS252" s="85"/>
      <c r="BT252" s="85"/>
      <c r="BU252" s="85"/>
      <c r="BV252" s="85"/>
      <c r="BW252" s="85"/>
      <c r="BX252" s="85"/>
      <c r="BY252" s="85"/>
      <c r="BZ252" s="85"/>
      <c r="CA252" s="85"/>
      <c r="CB252" s="85"/>
      <c r="CC252" s="85"/>
      <c r="CD252" s="85"/>
      <c r="CE252" s="85"/>
      <c r="CF252" s="85"/>
      <c r="CG252" s="85"/>
      <c r="CH252" s="85"/>
      <c r="CI252" s="85"/>
      <c r="CJ252" s="85"/>
      <c r="CK252" s="85"/>
      <c r="CL252" s="85"/>
      <c r="CM252" s="85"/>
      <c r="CN252" s="85"/>
      <c r="CO252" s="85"/>
      <c r="CP252" s="85"/>
      <c r="CQ252" s="85"/>
      <c r="CR252" s="85"/>
      <c r="CS252" s="85"/>
      <c r="CT252" s="85"/>
      <c r="CU252" s="85"/>
      <c r="CV252" s="85"/>
      <c r="CW252" s="85"/>
      <c r="CX252" s="85"/>
      <c r="CY252" s="85"/>
      <c r="CZ252" s="85"/>
      <c r="DA252" s="85"/>
      <c r="DB252" s="85"/>
      <c r="DC252" s="85"/>
      <c r="DD252" s="85"/>
      <c r="DE252" s="85"/>
    </row>
    <row r="253" spans="1:109" s="165" customFormat="1" ht="15" customHeight="1" x14ac:dyDescent="0.2">
      <c r="A253" s="148">
        <f>Input!A253</f>
        <v>10815</v>
      </c>
      <c r="B253" s="148" t="str">
        <f>Input!B253</f>
        <v>Hu1-13</v>
      </c>
      <c r="C253" s="148">
        <f>Input!O253</f>
        <v>1.9809160215560937</v>
      </c>
      <c r="D253" s="148">
        <f>C253*Input!P253/100</f>
        <v>6.2669197167529098E-2</v>
      </c>
      <c r="E253" s="149">
        <f>Input!M253</f>
        <v>2.7323754782387604</v>
      </c>
      <c r="F253" s="150">
        <f>E253*Input!N253/100</f>
        <v>1.2545463125698977E-3</v>
      </c>
      <c r="G253" s="151">
        <f t="shared" si="805"/>
        <v>376.73993093956028</v>
      </c>
      <c r="H253" s="150">
        <f>G253*Input!L253/100</f>
        <v>5.9447037619297947E-2</v>
      </c>
      <c r="I253" s="148">
        <v>0</v>
      </c>
      <c r="J253" s="152">
        <f>(((C253*$G$4*0.000000001*Input!G253*(234/233))-(I253*0.000000000000001))/Input!F253)*1000000000000</f>
        <v>715.18154831678146</v>
      </c>
      <c r="K253" s="148">
        <f>J253*Input!P253/100</f>
        <v>22.625822081460683</v>
      </c>
      <c r="L253" s="153">
        <f t="shared" si="806"/>
        <v>9.8904409541155509</v>
      </c>
      <c r="M253" s="154">
        <f>L253*Input!P253/100</f>
        <v>0.31289867287779943</v>
      </c>
      <c r="N253" s="148">
        <v>0</v>
      </c>
      <c r="O253" s="152">
        <f>(((G253*$D$4*0.000000001*Input!G253*(238/236))-(N253*0.000000001))/Input!F253)*1000000</f>
        <v>13.701526202342697</v>
      </c>
      <c r="P253" s="148">
        <f>O253*Input!N253/100</f>
        <v>6.2909359678519402E-3</v>
      </c>
      <c r="Q253" s="155">
        <f t="shared" si="807"/>
        <v>10.222697461946449</v>
      </c>
      <c r="R253" s="156">
        <f>Q253*Input!N253/100</f>
        <v>4.6936621659586968E-3</v>
      </c>
      <c r="S253" s="154">
        <f>Input!S253*$G$6/0.000000000155125</f>
        <v>0.99455825987706981</v>
      </c>
      <c r="T253" s="148">
        <f>S253*Input!T253/100</f>
        <v>1.5371849844294607E-3</v>
      </c>
      <c r="U253" s="154">
        <f>S253</f>
        <v>0.99455825987706981</v>
      </c>
      <c r="V253" s="148">
        <f>U253*Input!T253/100</f>
        <v>1.5371849844294607E-3</v>
      </c>
      <c r="W253" s="157">
        <v>0</v>
      </c>
      <c r="X253" s="152">
        <f>((($L$4*0.000000001*Input!G253/Input!W253*(232/229))-(W253*0.000000001))/Input!F253)*1000000000</f>
        <v>0.85789031714062214</v>
      </c>
      <c r="Y253" s="152">
        <f>X253*Input!X253/100</f>
        <v>1.722315989264776E-2</v>
      </c>
      <c r="Z253" s="152">
        <f t="shared" si="808"/>
        <v>2.0947226868574115E-4</v>
      </c>
      <c r="AA253" s="152">
        <f>Z253*Input!X253/100</f>
        <v>4.2054028406277248E-6</v>
      </c>
      <c r="AB253" s="153">
        <v>0</v>
      </c>
      <c r="AC253" s="153">
        <v>0.9</v>
      </c>
      <c r="AD253" s="152">
        <f>(((Input!G253*$L$4*0.000000001*Input!U253*(230/229))-((AB253*0.000000000000001)+(Input!G253*AC253*0.000000000000001)))/Input!F253)*1000000000000</f>
        <v>223.96715267231002</v>
      </c>
      <c r="AE253" s="152">
        <f>AD253*Input!V253/100</f>
        <v>1.2085137564392427</v>
      </c>
      <c r="AF253" s="152">
        <f t="shared" si="809"/>
        <v>10.210331845928881</v>
      </c>
      <c r="AG253" s="152">
        <f>AF253*Input!V253/100</f>
        <v>5.5094358018064414E-2</v>
      </c>
      <c r="AH253" s="148">
        <f t="shared" si="810"/>
        <v>48743.119602370076</v>
      </c>
      <c r="AI253" s="157">
        <f t="shared" si="811"/>
        <v>1013.3050591695089</v>
      </c>
      <c r="AJ253" s="154">
        <f t="shared" si="812"/>
        <v>-5.4417401229301943</v>
      </c>
      <c r="AK253" s="157">
        <f t="shared" si="813"/>
        <v>1.5371849844294607</v>
      </c>
      <c r="AL253" s="157">
        <f t="shared" si="814"/>
        <v>0.99879037640861434</v>
      </c>
      <c r="AM253" s="157">
        <f t="shared" si="815"/>
        <v>5.4088902708572814E-3</v>
      </c>
      <c r="AN253" s="148">
        <f>AF253/Q253</f>
        <v>0.99879037640861434</v>
      </c>
      <c r="AO253" s="152">
        <f t="shared" si="816"/>
        <v>5.4088902708572814E-3</v>
      </c>
      <c r="AP253" s="148" t="str">
        <f t="shared" si="817"/>
        <v>Out of range</v>
      </c>
      <c r="AQ253" s="148" t="e">
        <f t="shared" si="818"/>
        <v>#VALUE!</v>
      </c>
      <c r="AR253" s="148" t="e">
        <f t="shared" si="819"/>
        <v>#VALUE!</v>
      </c>
      <c r="AS253" s="156">
        <f t="shared" si="820"/>
        <v>2.0490899732237273E-5</v>
      </c>
      <c r="AT253" s="156">
        <f t="shared" si="821"/>
        <v>4.1148654729602955E-7</v>
      </c>
      <c r="AU253" s="148">
        <v>0.75</v>
      </c>
      <c r="AV253" s="148">
        <f t="shared" si="822"/>
        <v>0.375</v>
      </c>
      <c r="AW253" s="148" t="str">
        <f t="shared" si="823"/>
        <v>Out of range</v>
      </c>
      <c r="AX253" s="158">
        <f t="shared" si="824"/>
        <v>232.4225885585</v>
      </c>
      <c r="AY253" s="158" t="e">
        <f t="shared" si="825"/>
        <v>#VALUE!</v>
      </c>
      <c r="AZ253" s="148" t="str">
        <f>Input!B253</f>
        <v>Hu1-13</v>
      </c>
      <c r="BA253" s="159">
        <f>Input!E253</f>
        <v>0</v>
      </c>
      <c r="BB253" s="148" t="e">
        <f t="shared" si="826"/>
        <v>#VALUE!</v>
      </c>
      <c r="BC253" s="154" t="e">
        <f t="shared" si="827"/>
        <v>#VALUE!</v>
      </c>
      <c r="BD253" s="148" t="e">
        <f t="shared" si="828"/>
        <v>#VALUE!</v>
      </c>
      <c r="BE253" s="160" t="e">
        <f t="shared" si="829"/>
        <v>#VALUE!</v>
      </c>
      <c r="BF253" s="161" t="e">
        <f t="shared" si="830"/>
        <v>#VALUE!</v>
      </c>
      <c r="BG253" s="162"/>
      <c r="BH253" s="162"/>
      <c r="BI253" s="162"/>
      <c r="BJ253" s="162"/>
      <c r="BK253" s="162"/>
      <c r="BL253" s="162"/>
      <c r="BM253" s="166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2"/>
      <c r="DC253" s="162"/>
      <c r="DD253" s="162"/>
      <c r="DE253" s="162"/>
    </row>
    <row r="254" spans="1:109" ht="15" customHeight="1" x14ac:dyDescent="0.2">
      <c r="A254" s="9">
        <f>Input!A254</f>
        <v>10824</v>
      </c>
      <c r="B254" s="9" t="str">
        <f>Input!B254</f>
        <v>GH17-05-9,25</v>
      </c>
      <c r="C254" s="9">
        <f>Input!O254</f>
        <v>0.62083962917950197</v>
      </c>
      <c r="D254" s="9">
        <f>C254*Input!P254/100</f>
        <v>2.9944932480513091E-3</v>
      </c>
      <c r="E254" s="11">
        <f>Input!M254</f>
        <v>0.7868243777978513</v>
      </c>
      <c r="F254" s="12">
        <f>E254*Input!N254/100</f>
        <v>5.4026039111534929E-4</v>
      </c>
      <c r="G254" s="13">
        <f t="shared" si="805"/>
        <v>108.48734521076773</v>
      </c>
      <c r="H254" s="12">
        <f>G254*Input!L254/100</f>
        <v>9.1613695932159192E-2</v>
      </c>
      <c r="I254" s="9">
        <v>0.3</v>
      </c>
      <c r="J254" s="21">
        <f>(((C254*$G$4*0.000000001*Input!G254*(234/233))-(I254*0.000000000000001))/Input!F254)*1000000000000</f>
        <v>11.547119148445011</v>
      </c>
      <c r="K254" s="9">
        <f>J254*Input!P254/100</f>
        <v>5.569517263284296E-2</v>
      </c>
      <c r="L254" s="14">
        <f t="shared" si="806"/>
        <v>0.15968826432480351</v>
      </c>
      <c r="M254" s="22">
        <f>L254*Input!P254/100</f>
        <v>7.7022375318667069E-4</v>
      </c>
      <c r="N254" s="9">
        <v>5.0000000000000001E-3</v>
      </c>
      <c r="O254" s="21">
        <f>(((G254*$D$4*0.000000001*Input!G254*(238/236))-(N254*0.000000001))/Input!F254)*1000000</f>
        <v>0.20326053046266285</v>
      </c>
      <c r="P254" s="9">
        <f>O254*Input!N254/100</f>
        <v>1.3956559657367988E-4</v>
      </c>
      <c r="Q254" s="23">
        <f t="shared" si="807"/>
        <v>0.15165251506939983</v>
      </c>
      <c r="R254" s="24">
        <f>Q254*Input!N254/100</f>
        <v>1.0412977713569273E-4</v>
      </c>
      <c r="S254" s="65">
        <f>Input!S254*$G$6/0.000000000155125</f>
        <v>1.0510231084068813</v>
      </c>
      <c r="T254" s="9">
        <f>S254*Input!T254/100</f>
        <v>1.5244814143489742E-3</v>
      </c>
      <c r="U254" s="9">
        <f>S254*1/((U253+U255)/2)</f>
        <v>1.0567737967776676</v>
      </c>
      <c r="V254" s="9">
        <f>U254*Input!T254/100</f>
        <v>1.5328226367929462E-3</v>
      </c>
      <c r="W254" s="3">
        <v>3.0000000000000001E-3</v>
      </c>
      <c r="X254" s="21">
        <f>((($L$4*0.000000001*Input!G254/Input!W254*(232/229))-(W254*0.000000001))/Input!F254)*1000000000</f>
        <v>5.0164784332282935</v>
      </c>
      <c r="Y254" s="21">
        <f>X254*Input!X254/100</f>
        <v>1.5180496243334087E-2</v>
      </c>
      <c r="Z254" s="21">
        <f t="shared" si="808"/>
        <v>1.2248804972223248E-3</v>
      </c>
      <c r="AA254" s="21">
        <f>Z254*Input!X254/100</f>
        <v>3.7066428240678305E-6</v>
      </c>
      <c r="AB254" s="14">
        <v>0.05</v>
      </c>
      <c r="AC254" s="14">
        <v>0.9</v>
      </c>
      <c r="AD254" s="21">
        <f>(((Input!G254*$L$4*0.000000001*Input!U254*(230/229))-((AB254*0.000000000000001)+(Input!G254*AC254*0.000000000000001)))/Input!F254)*1000000000000</f>
        <v>8.540198078221839E-2</v>
      </c>
      <c r="AE254" s="21">
        <f>AD254*Input!V254/100</f>
        <v>1.3776586025619586E-3</v>
      </c>
      <c r="AF254" s="191">
        <f t="shared" si="809"/>
        <v>3.8933502242710677E-3</v>
      </c>
      <c r="AG254" s="21">
        <f>AF254*Input!V254/100</f>
        <v>6.2805421842983158E-5</v>
      </c>
      <c r="AH254" s="9">
        <f t="shared" si="810"/>
        <v>3.1785551595441857</v>
      </c>
      <c r="AI254" s="3">
        <f t="shared" si="811"/>
        <v>5.2169128010612159E-2</v>
      </c>
      <c r="AJ254" s="22">
        <f t="shared" si="812"/>
        <v>56.773796777667584</v>
      </c>
      <c r="AK254" s="3">
        <f t="shared" si="813"/>
        <v>1.5328226367929461</v>
      </c>
      <c r="AL254" s="3">
        <f t="shared" si="814"/>
        <v>2.5672836500531343E-2</v>
      </c>
      <c r="AM254" s="3">
        <f t="shared" si="815"/>
        <v>4.1451531871952301E-4</v>
      </c>
      <c r="AN254" s="9">
        <f>AL254*1/((AN253+AN255)/2)</f>
        <v>2.5703928578931712E-2</v>
      </c>
      <c r="AO254" s="21">
        <f t="shared" si="816"/>
        <v>4.150173334769307E-4</v>
      </c>
      <c r="AP254" s="58">
        <f t="shared" si="817"/>
        <v>2.6882999999999999</v>
      </c>
      <c r="AQ254" s="58">
        <f t="shared" si="818"/>
        <v>4.8500000000000001E-2</v>
      </c>
      <c r="AR254" s="58">
        <f t="shared" si="819"/>
        <v>1.8041141241676897</v>
      </c>
      <c r="AS254" s="67">
        <f t="shared" si="820"/>
        <v>8.0768887786779528E-3</v>
      </c>
      <c r="AT254" s="67">
        <f t="shared" si="821"/>
        <v>2.5062971594241583E-5</v>
      </c>
      <c r="AU254" s="58">
        <v>1.92</v>
      </c>
      <c r="AV254" s="58">
        <f t="shared" si="822"/>
        <v>0.96</v>
      </c>
      <c r="AW254" s="58">
        <f t="shared" si="823"/>
        <v>1.0745</v>
      </c>
      <c r="AX254" s="57">
        <f t="shared" si="824"/>
        <v>0.76947189989999998</v>
      </c>
      <c r="AY254" s="47">
        <f t="shared" si="825"/>
        <v>0.81421264564944396</v>
      </c>
      <c r="AZ254" s="9" t="str">
        <f>Input!B254</f>
        <v>GH17-05-9,25</v>
      </c>
      <c r="BA254" s="48">
        <f>Input!E254</f>
        <v>9.25</v>
      </c>
      <c r="BB254" s="58">
        <f t="shared" si="826"/>
        <v>56.946472877051342</v>
      </c>
      <c r="BC254" s="22">
        <f t="shared" si="827"/>
        <v>1.5430593397189769</v>
      </c>
      <c r="BD254" s="9">
        <f t="shared" si="828"/>
        <v>1016.5</v>
      </c>
      <c r="BE254" s="49">
        <f t="shared" si="829"/>
        <v>407.10632282472199</v>
      </c>
      <c r="BF254" s="89">
        <f t="shared" si="830"/>
        <v>75.775955853833779</v>
      </c>
      <c r="BG254" s="85"/>
      <c r="BH254" s="85"/>
      <c r="BI254" s="85"/>
      <c r="BJ254" s="85"/>
      <c r="BK254" s="85"/>
      <c r="BL254" s="85"/>
      <c r="BM254" s="90"/>
      <c r="BN254" s="85"/>
      <c r="BO254" s="85"/>
      <c r="BP254" s="85"/>
      <c r="BQ254" s="85"/>
      <c r="BR254" s="85"/>
      <c r="BS254" s="85"/>
      <c r="BT254" s="85"/>
      <c r="BU254" s="85"/>
      <c r="BV254" s="85"/>
      <c r="BW254" s="85"/>
      <c r="BX254" s="85"/>
      <c r="BY254" s="85"/>
      <c r="BZ254" s="85"/>
      <c r="CA254" s="85"/>
      <c r="CB254" s="85"/>
      <c r="CC254" s="85"/>
      <c r="CD254" s="85"/>
      <c r="CE254" s="85"/>
      <c r="CF254" s="85"/>
      <c r="CG254" s="85"/>
      <c r="CH254" s="85"/>
      <c r="CI254" s="85"/>
      <c r="CJ254" s="85"/>
      <c r="CK254" s="85"/>
      <c r="CL254" s="85"/>
      <c r="CM254" s="85"/>
      <c r="CN254" s="85"/>
      <c r="CO254" s="85"/>
      <c r="CP254" s="85"/>
      <c r="CQ254" s="85"/>
      <c r="CR254" s="85"/>
      <c r="CS254" s="85"/>
      <c r="CT254" s="85"/>
      <c r="CU254" s="85"/>
      <c r="CV254" s="85"/>
      <c r="CW254" s="85"/>
      <c r="CX254" s="85"/>
      <c r="CY254" s="85"/>
      <c r="CZ254" s="85"/>
      <c r="DA254" s="85"/>
      <c r="DB254" s="85"/>
      <c r="DC254" s="85"/>
      <c r="DD254" s="85"/>
      <c r="DE254" s="85"/>
    </row>
    <row r="255" spans="1:109" s="165" customFormat="1" ht="15" customHeight="1" x14ac:dyDescent="0.2">
      <c r="A255" s="148">
        <f>Input!A255</f>
        <v>10815</v>
      </c>
      <c r="B255" s="148" t="str">
        <f>Input!B255</f>
        <v>Hu1-13</v>
      </c>
      <c r="C255" s="148">
        <f>Input!O255</f>
        <v>1.9809160215560937</v>
      </c>
      <c r="D255" s="148">
        <f>C255*Input!P255/100</f>
        <v>6.2669197167529098E-2</v>
      </c>
      <c r="E255" s="149">
        <f>Input!M255</f>
        <v>2.7323754782387604</v>
      </c>
      <c r="F255" s="150">
        <f>E255*Input!N255/100</f>
        <v>1.2545463125698977E-3</v>
      </c>
      <c r="G255" s="151">
        <f t="shared" si="805"/>
        <v>376.73993093956028</v>
      </c>
      <c r="H255" s="150">
        <f>G255*Input!L255/100</f>
        <v>5.9447037619297947E-2</v>
      </c>
      <c r="I255" s="148">
        <v>0</v>
      </c>
      <c r="J255" s="152">
        <f>(((C255*$G$4*0.000000001*Input!G255*(234/233))-(I255*0.000000000000001))/Input!F255)*1000000000000</f>
        <v>715.18154831678146</v>
      </c>
      <c r="K255" s="148">
        <f>J255*Input!P255/100</f>
        <v>22.625822081460683</v>
      </c>
      <c r="L255" s="153">
        <f t="shared" si="806"/>
        <v>9.8904409541155509</v>
      </c>
      <c r="M255" s="154">
        <f>L255*Input!P255/100</f>
        <v>0.31289867287779943</v>
      </c>
      <c r="N255" s="148">
        <v>0</v>
      </c>
      <c r="O255" s="152">
        <f>(((G255*$D$4*0.000000001*Input!G255*(238/236))-(N255*0.000000001))/Input!F255)*1000000</f>
        <v>13.701526202342697</v>
      </c>
      <c r="P255" s="148">
        <f>O255*Input!N255/100</f>
        <v>6.2909359678519402E-3</v>
      </c>
      <c r="Q255" s="155">
        <f t="shared" si="807"/>
        <v>10.222697461946449</v>
      </c>
      <c r="R255" s="156">
        <f>Q255*Input!N255/100</f>
        <v>4.6936621659586968E-3</v>
      </c>
      <c r="S255" s="154">
        <f>Input!S255*$G$6/0.000000000155125</f>
        <v>0.99455825987706981</v>
      </c>
      <c r="T255" s="148">
        <f>S255*Input!T255/100</f>
        <v>1.5371849844294607E-3</v>
      </c>
      <c r="U255" s="154">
        <f>S255</f>
        <v>0.99455825987706981</v>
      </c>
      <c r="V255" s="148">
        <f>U255*Input!T255/100</f>
        <v>1.5371849844294607E-3</v>
      </c>
      <c r="W255" s="157">
        <v>0</v>
      </c>
      <c r="X255" s="152">
        <f>((($L$4*0.000000001*Input!G255/Input!W255*(232/229))-(W255*0.000000001))/Input!F255)*1000000000</f>
        <v>0.85789031714062214</v>
      </c>
      <c r="Y255" s="152">
        <f>X255*Input!X255/100</f>
        <v>1.722315989264776E-2</v>
      </c>
      <c r="Z255" s="152">
        <f t="shared" si="808"/>
        <v>2.0947226868574115E-4</v>
      </c>
      <c r="AA255" s="152">
        <f>Z255*Input!X255/100</f>
        <v>4.2054028406277248E-6</v>
      </c>
      <c r="AB255" s="153">
        <v>0</v>
      </c>
      <c r="AC255" s="153">
        <v>0.9</v>
      </c>
      <c r="AD255" s="152">
        <f>(((Input!G255*$L$4*0.000000001*Input!U255*(230/229))-((AB255*0.000000000000001)+(Input!G255*AC255*0.000000000000001)))/Input!F255)*1000000000000</f>
        <v>223.96715267231002</v>
      </c>
      <c r="AE255" s="152">
        <f>AD255*Input!V255/100</f>
        <v>1.2085137564392427</v>
      </c>
      <c r="AF255" s="152">
        <f t="shared" si="809"/>
        <v>10.210331845928881</v>
      </c>
      <c r="AG255" s="152">
        <f>AF255*Input!V255/100</f>
        <v>5.5094358018064414E-2</v>
      </c>
      <c r="AH255" s="148">
        <f t="shared" si="810"/>
        <v>48743.119602370076</v>
      </c>
      <c r="AI255" s="157">
        <f t="shared" si="811"/>
        <v>1013.3050591695089</v>
      </c>
      <c r="AJ255" s="154">
        <f t="shared" si="812"/>
        <v>-5.4417401229301943</v>
      </c>
      <c r="AK255" s="157">
        <f t="shared" si="813"/>
        <v>1.5371849844294607</v>
      </c>
      <c r="AL255" s="157">
        <f t="shared" si="814"/>
        <v>0.99879037640861434</v>
      </c>
      <c r="AM255" s="157">
        <f t="shared" si="815"/>
        <v>5.4088902708572814E-3</v>
      </c>
      <c r="AN255" s="148">
        <f>AF255/Q255</f>
        <v>0.99879037640861434</v>
      </c>
      <c r="AO255" s="152">
        <f t="shared" si="816"/>
        <v>5.4088902708572814E-3</v>
      </c>
      <c r="AP255" s="148" t="str">
        <f t="shared" si="817"/>
        <v>Out of range</v>
      </c>
      <c r="AQ255" s="148" t="e">
        <f t="shared" si="818"/>
        <v>#VALUE!</v>
      </c>
      <c r="AR255" s="148" t="e">
        <f t="shared" si="819"/>
        <v>#VALUE!</v>
      </c>
      <c r="AS255" s="156">
        <f t="shared" si="820"/>
        <v>2.0490899732237273E-5</v>
      </c>
      <c r="AT255" s="156">
        <f t="shared" si="821"/>
        <v>4.1148654729602955E-7</v>
      </c>
      <c r="AU255" s="148">
        <v>0.75</v>
      </c>
      <c r="AV255" s="148">
        <f t="shared" si="822"/>
        <v>0.375</v>
      </c>
      <c r="AW255" s="148" t="str">
        <f t="shared" si="823"/>
        <v>Out of range</v>
      </c>
      <c r="AX255" s="158">
        <f t="shared" si="824"/>
        <v>233.5314419474</v>
      </c>
      <c r="AY255" s="158" t="e">
        <f t="shared" si="825"/>
        <v>#VALUE!</v>
      </c>
      <c r="AZ255" s="148" t="str">
        <f>Input!B255</f>
        <v>Hu1-13</v>
      </c>
      <c r="BA255" s="159">
        <f>Input!E255</f>
        <v>0</v>
      </c>
      <c r="BB255" s="148" t="e">
        <f t="shared" si="826"/>
        <v>#VALUE!</v>
      </c>
      <c r="BC255" s="154" t="e">
        <f t="shared" si="827"/>
        <v>#VALUE!</v>
      </c>
      <c r="BD255" s="148" t="e">
        <f t="shared" si="828"/>
        <v>#VALUE!</v>
      </c>
      <c r="BE255" s="160" t="e">
        <f t="shared" si="829"/>
        <v>#VALUE!</v>
      </c>
      <c r="BF255" s="161" t="e">
        <f t="shared" si="830"/>
        <v>#VALUE!</v>
      </c>
      <c r="BG255" s="162"/>
      <c r="BH255" s="162"/>
      <c r="BI255" s="162"/>
      <c r="BJ255" s="162"/>
      <c r="BK255" s="162"/>
      <c r="BL255" s="162"/>
      <c r="BM255" s="166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2"/>
      <c r="DC255" s="162"/>
      <c r="DD255" s="162"/>
      <c r="DE255" s="162"/>
    </row>
    <row r="256" spans="1:109" s="76" customFormat="1" ht="15" customHeight="1" x14ac:dyDescent="0.2">
      <c r="A256" s="58"/>
      <c r="B256" s="58"/>
      <c r="C256" s="58"/>
      <c r="D256" s="58"/>
      <c r="E256" s="60"/>
      <c r="F256" s="61"/>
      <c r="G256" s="59"/>
      <c r="H256" s="61"/>
      <c r="I256" s="58"/>
      <c r="J256" s="63"/>
      <c r="K256" s="58"/>
      <c r="L256" s="64"/>
      <c r="M256" s="65"/>
      <c r="N256" s="58"/>
      <c r="O256" s="63"/>
      <c r="P256" s="58"/>
      <c r="Q256" s="66"/>
      <c r="R256" s="67"/>
      <c r="S256" s="65"/>
      <c r="T256" s="58"/>
      <c r="U256" s="58"/>
      <c r="V256" s="58"/>
      <c r="W256" s="68"/>
      <c r="X256" s="63"/>
      <c r="Y256" s="63"/>
      <c r="Z256" s="63"/>
      <c r="AA256" s="63"/>
      <c r="AB256" s="64"/>
      <c r="AC256" s="64"/>
      <c r="AD256" s="63"/>
      <c r="AE256" s="63"/>
      <c r="AF256" s="63"/>
      <c r="AG256" s="63"/>
      <c r="AH256" s="58"/>
      <c r="AI256" s="68"/>
      <c r="AJ256" s="65"/>
      <c r="AK256" s="68"/>
      <c r="AL256" s="68"/>
      <c r="AM256" s="68"/>
      <c r="AN256" s="58"/>
      <c r="AO256" s="63"/>
      <c r="AP256" s="58"/>
      <c r="AQ256" s="58"/>
      <c r="AR256" s="58"/>
      <c r="AS256" s="67"/>
      <c r="AT256" s="67"/>
      <c r="AU256" s="58"/>
      <c r="AV256" s="58"/>
      <c r="AW256" s="58"/>
      <c r="AX256" s="57"/>
      <c r="AY256" s="57"/>
      <c r="AZ256" s="58"/>
      <c r="BA256" s="69"/>
      <c r="BB256" s="58"/>
      <c r="BC256" s="65"/>
      <c r="BD256" s="58"/>
      <c r="BE256" s="62"/>
      <c r="BF256" s="74"/>
      <c r="BG256" s="75"/>
      <c r="BH256" s="75"/>
      <c r="BI256" s="75"/>
      <c r="BJ256" s="75"/>
      <c r="BK256" s="75"/>
      <c r="BL256" s="75"/>
      <c r="BM256" s="103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</row>
    <row r="257" spans="1:109" s="165" customFormat="1" ht="15" customHeight="1" x14ac:dyDescent="0.2">
      <c r="A257" s="148">
        <f>Input!A257</f>
        <v>10815</v>
      </c>
      <c r="B257" s="148" t="str">
        <f>Input!B257</f>
        <v>Hu1-13</v>
      </c>
      <c r="C257" s="148">
        <f>Input!O257</f>
        <v>2.3418793968125851</v>
      </c>
      <c r="D257" s="148">
        <f>C257*Input!P257/100</f>
        <v>0.34116335108951473</v>
      </c>
      <c r="E257" s="149">
        <f>Input!M257</f>
        <v>2.7329185935773732</v>
      </c>
      <c r="F257" s="150">
        <f>E257*Input!N257/100</f>
        <v>3.7391727834352627E-3</v>
      </c>
      <c r="G257" s="151">
        <f t="shared" ref="G257:G263" si="831">E257*137.88</f>
        <v>376.81481568244823</v>
      </c>
      <c r="H257" s="150">
        <f>G257*Input!L257/100</f>
        <v>0.15659182540004482</v>
      </c>
      <c r="I257" s="148">
        <v>0</v>
      </c>
      <c r="J257" s="152">
        <f>(((C257*$G$4*0.000000001*Input!G257*(234/233))-(I257*0.000000000000001))/Input!F257)*1000000000000</f>
        <v>845.50223975063511</v>
      </c>
      <c r="K257" s="148">
        <f>J257*Input!P257/100</f>
        <v>123.17217439105441</v>
      </c>
      <c r="L257" s="153">
        <f t="shared" ref="L257:L263" si="832">(J257/234)*602200000000*0.0000028263/(365.2425*24*60)</f>
        <v>11.692681387694419</v>
      </c>
      <c r="M257" s="154">
        <f>L257*Input!P257/100</f>
        <v>1.7033816390704022</v>
      </c>
      <c r="N257" s="148">
        <v>0</v>
      </c>
      <c r="O257" s="152">
        <f>(((G257*$D$4*0.000000001*Input!G257*(238/236))-(N257*0.000000001))/Input!F257)*1000000</f>
        <v>13.704249660045404</v>
      </c>
      <c r="P257" s="148">
        <f>O257*Input!N257/100</f>
        <v>1.8750122109992141E-2</v>
      </c>
      <c r="Q257" s="155">
        <f t="shared" ref="Q257:Q263" si="833">(O257/238.05)*602200000000000000*0.00000000015512/(365.2425*24*60)</f>
        <v>10.224729431504732</v>
      </c>
      <c r="R257" s="156">
        <f>Q257*Input!N257/100</f>
        <v>1.39894507279218E-2</v>
      </c>
      <c r="S257" s="154">
        <f>Input!S257*$G$6/0.000000000155125</f>
        <v>0.99387201515846646</v>
      </c>
      <c r="T257" s="148">
        <f>S257*Input!T257/100</f>
        <v>2.0402205292510945E-3</v>
      </c>
      <c r="U257" s="154">
        <f>S257</f>
        <v>0.99387201515846646</v>
      </c>
      <c r="V257" s="148">
        <f>U257*Input!T257/100</f>
        <v>2.0402205292510945E-3</v>
      </c>
      <c r="W257" s="157">
        <v>0</v>
      </c>
      <c r="X257" s="152">
        <f>((($L$4*0.000000001*Input!G257/Input!W257*(232/229))-(W257*0.000000001))/Input!F257)*1000000000</f>
        <v>2.1812170005898057</v>
      </c>
      <c r="Y257" s="152">
        <f>X257*Input!X257/100</f>
        <v>6.780546120533959E-2</v>
      </c>
      <c r="Z257" s="152">
        <f t="shared" ref="Z257:Z263" si="834">(X257/232)*6.022E+23*0.000000001*0.000000000049475/(365.2425*24*60)</f>
        <v>5.3259078052347365E-4</v>
      </c>
      <c r="AA257" s="152">
        <f>Z257*Input!X257/100</f>
        <v>1.6556153513080549E-5</v>
      </c>
      <c r="AB257" s="153">
        <v>0</v>
      </c>
      <c r="AC257" s="153">
        <v>0.9</v>
      </c>
      <c r="AD257" s="152">
        <f>(((Input!G257*$L$4*0.000000001*Input!U257*(230/229))-((AB257*0.000000000000001)+(Input!G257*AC257*0.000000000000001)))/Input!F257)*1000000000000</f>
        <v>221.53575227626908</v>
      </c>
      <c r="AE257" s="152">
        <f>AD257*Input!V257/100</f>
        <v>1.937382106630559</v>
      </c>
      <c r="AF257" s="152">
        <f t="shared" ref="AF257:AF263" si="835">(AD257/230)*602200000000*$D$6/(365.2425*24*60)</f>
        <v>10.09948789136817</v>
      </c>
      <c r="AG257" s="152">
        <f>AF257*Input!V257/100</f>
        <v>8.8322390069427451E-2</v>
      </c>
      <c r="AH257" s="148">
        <f t="shared" ref="AH257:AH263" si="836">AF257/Z257</f>
        <v>18962.941644317558</v>
      </c>
      <c r="AI257" s="157">
        <f t="shared" ref="AI257:AI263" si="837">AH257*SQRT((AG257/AF257)^2+(AA257/Z257)^2)</f>
        <v>612.36585149695361</v>
      </c>
      <c r="AJ257" s="154">
        <f t="shared" ref="AJ257:AJ263" si="838">(U257-1)*1000</f>
        <v>-6.1279848415335403</v>
      </c>
      <c r="AK257" s="157">
        <f t="shared" ref="AK257:AK263" si="839">V257*1000</f>
        <v>2.0402205292510946</v>
      </c>
      <c r="AL257" s="157">
        <f t="shared" ref="AL257:AL263" si="840">AF257/Q257</f>
        <v>0.98775111449397734</v>
      </c>
      <c r="AM257" s="157">
        <f t="shared" ref="AM257:AM263" si="841">AL257*SQRT((R257/Q257)^2+(AG257/AF257)^2)</f>
        <v>8.7431927694370509E-3</v>
      </c>
      <c r="AN257" s="148">
        <f>AF257/Q257</f>
        <v>0.98775111449397734</v>
      </c>
      <c r="AO257" s="152">
        <f t="shared" ref="AO257:AO263" si="842">AN257*SQRT((R257/Q257)^2+(AG257/AF257)^2)</f>
        <v>8.7431927694370509E-3</v>
      </c>
      <c r="AP257" s="148">
        <f t="shared" ref="AP257:AP263" si="843">ThU_Alter_Kombi(AN257,U257)</f>
        <v>615.4932</v>
      </c>
      <c r="AQ257" s="148" t="e">
        <f t="shared" ref="AQ257:AQ263" si="844">Montealter(AN257,AO257,U257,V257)</f>
        <v>#VALUE!</v>
      </c>
      <c r="AR257" s="148" t="e">
        <f t="shared" ref="AR257:AR263" si="845">(AQ257/AP257)*100</f>
        <v>#VALUE!</v>
      </c>
      <c r="AS257" s="156">
        <f t="shared" ref="AS257:AS263" si="846">Z257/Q257</f>
        <v>5.2088496237606006E-5</v>
      </c>
      <c r="AT257" s="156">
        <f t="shared" ref="AT257:AT263" si="847">AS257*SQRT((Y257/X257)^2+(P257/O257)^2)</f>
        <v>1.6207941585397658E-6</v>
      </c>
      <c r="AU257" s="148">
        <v>0.75</v>
      </c>
      <c r="AV257" s="148">
        <f t="shared" ref="AV257:AV263" si="848">AU257/2</f>
        <v>0.375</v>
      </c>
      <c r="AW257" s="148">
        <f t="shared" ref="AW257:AW263" si="849">marincorr_age(AN257,U257,AS257,AU257)</f>
        <v>615.48879999999997</v>
      </c>
      <c r="AX257" s="158">
        <f t="shared" ref="AX257:AX263" si="850">marincorr_age_error(AN257, AO257, U257, V257, AS257, AT257, AU257, AV257)</f>
        <v>283.25065144870001</v>
      </c>
      <c r="AY257" s="158">
        <f t="shared" ref="AY257:AY263" si="851">SQRT(((AU257*EXP(-0.0000091577*AW257*1000))/(0.0000091577*(EXP(-0.0000091577*AW257*1000)+(AJ257/1000)*EXP(-(0.0000091577-0.0000028263)*AW257*1000)-AS257*AU257*EXP(-0.0000091577*AW257*1000))))^2*AT257^2+((AS257*EXP(-0.0000091577*AW257*1000))/(0.0000091577*(EXP(-0.0000091577*AW257*1000)+(AJ257/1000)*EXP(-(0.0000091577-0.0000028263)*AW257*1000)-AS257*AU257*EXP(-0.0000091577*AW257*1000))))^2*AV257^2+((0.0000091577/(0.0000091577-0.0000028263))*(EXP(-(0.0000091577-0.0000028263)*AW257*1000)-1)/(0.0000091577*(EXP(-0.0000091577*AW257*1000)+(AJ257/1000)*EXP(-(0.0000091577-0.0000028263)*AW257*1000)-AS257*AU257*EXP(-0.0000091577*AW257*1000))))^2*T257^2+(1/(0.0000091577*(EXP(-0.0000091577*AW257*1000)+(AJ257/1000)*EXP(-(0.0000091577-0.0000028263)*AW257*1000)-AS257*AU257*EXP(-0.0000091577*AW257*1000))))^2*AO257^2)/1000</f>
        <v>292.24292383809211</v>
      </c>
      <c r="AZ257" s="148" t="str">
        <f>Input!B257</f>
        <v>Hu1-13</v>
      </c>
      <c r="BA257" s="159">
        <f>Input!E257</f>
        <v>0</v>
      </c>
      <c r="BB257" s="148">
        <f t="shared" ref="BB257:BB263" si="852">((U257-1)*EXP(0.0000028263*AW257*1000))*1000</f>
        <v>-34.897735936875264</v>
      </c>
      <c r="BC257" s="154">
        <f t="shared" ref="BC257:BC263" si="853">SQRT((EXP(0.0000028263*AW257*1000)*V257)^2+((U257-1)*0.0000028263*EXP(0.0000028263*AW257*1000)*AY257*1000)^2)*1000</f>
        <v>31.077914692141061</v>
      </c>
      <c r="BD257" s="148">
        <f t="shared" ref="BD257:BD263" si="854">AW257*1000-58</f>
        <v>615430.79999999993</v>
      </c>
      <c r="BE257" s="160">
        <f t="shared" ref="BE257:BE263" si="855">AY257/2*1000</f>
        <v>146121.46191904607</v>
      </c>
      <c r="BF257" s="161">
        <f t="shared" ref="BF257:BF263" si="856">AY257/AW257*100</f>
        <v>47.481436516487733</v>
      </c>
      <c r="BG257" s="162"/>
      <c r="BH257" s="162"/>
      <c r="BI257" s="162"/>
      <c r="BJ257" s="162"/>
      <c r="BK257" s="162"/>
      <c r="BL257" s="162"/>
      <c r="BM257" s="166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2"/>
      <c r="DC257" s="162"/>
      <c r="DD257" s="162"/>
      <c r="DE257" s="162"/>
    </row>
    <row r="258" spans="1:109" ht="15" customHeight="1" x14ac:dyDescent="0.2">
      <c r="A258" s="9">
        <f>Input!A258</f>
        <v>10819</v>
      </c>
      <c r="B258" s="9" t="str">
        <f>Input!B258</f>
        <v>CO9-2-64.5</v>
      </c>
      <c r="C258" s="9">
        <f>Input!O258</f>
        <v>9.8567206471949831E-2</v>
      </c>
      <c r="D258" s="9">
        <f>C258*Input!P258/100</f>
        <v>3.8861857380764606E-4</v>
      </c>
      <c r="E258" s="11">
        <f>Input!M258</f>
        <v>8.788595851372176E-2</v>
      </c>
      <c r="F258" s="12">
        <f>E258*Input!N258/100</f>
        <v>3.3514760781255144E-5</v>
      </c>
      <c r="G258" s="13">
        <f t="shared" si="831"/>
        <v>12.117715959871957</v>
      </c>
      <c r="H258" s="12">
        <f>G258*Input!L258/100</f>
        <v>6.6826804963353217E-3</v>
      </c>
      <c r="I258" s="9">
        <v>0.3</v>
      </c>
      <c r="J258" s="21">
        <f>(((C258*$G$4*0.000000001*Input!G258*(234/233))-(I258*0.000000000000001))/Input!F258)*1000000000000</f>
        <v>1.202250954608973</v>
      </c>
      <c r="K258" s="9">
        <f>J258*Input!P258/100</f>
        <v>4.7400861611308865E-3</v>
      </c>
      <c r="L258" s="14">
        <f t="shared" si="832"/>
        <v>1.6626256796717882E-2</v>
      </c>
      <c r="M258" s="22">
        <f>L258*Input!P258/100</f>
        <v>6.5551946081975331E-5</v>
      </c>
      <c r="N258" s="9">
        <v>5.0000000000000001E-3</v>
      </c>
      <c r="O258" s="21">
        <f>(((G258*$D$4*0.000000001*Input!G258*(238/236))-(N258*0.000000001))/Input!F258)*1000000</f>
        <v>1.4884491597608495E-2</v>
      </c>
      <c r="P258" s="9">
        <f>O258*Input!N258/100</f>
        <v>5.6761078069890392E-6</v>
      </c>
      <c r="Q258" s="23">
        <f t="shared" si="833"/>
        <v>1.1105306973118021E-2</v>
      </c>
      <c r="R258" s="24">
        <f>Q258*Input!N258/100</f>
        <v>4.2349393794043249E-6</v>
      </c>
      <c r="S258" s="65">
        <f>Input!S258*$G$6/0.000000000155125</f>
        <v>1.4997108270161863</v>
      </c>
      <c r="T258" s="9">
        <f>S258*Input!T258/100</f>
        <v>2.7672688389742319E-3</v>
      </c>
      <c r="U258" s="9">
        <f>S258*1/((U257+U259)/2)</f>
        <v>1.4988949007375456</v>
      </c>
      <c r="V258" s="9">
        <f>U258*Input!T258/100</f>
        <v>2.7657632904877442E-3</v>
      </c>
      <c r="W258" s="3">
        <v>3.0000000000000001E-3</v>
      </c>
      <c r="X258" s="21">
        <f>((($L$4*0.000000001*Input!G258/Input!W258*(232/229))-(W258*0.000000001))/Input!F258)*1000000000</f>
        <v>0.10504840198275116</v>
      </c>
      <c r="Y258" s="21">
        <f>X258*Input!X258/100</f>
        <v>2.6546096716752009E-4</v>
      </c>
      <c r="Z258" s="21">
        <f t="shared" si="834"/>
        <v>2.5649814021075685E-5</v>
      </c>
      <c r="AA258" s="21">
        <f>Z258*Input!X258/100</f>
        <v>6.4817972564873523E-8</v>
      </c>
      <c r="AB258" s="14">
        <v>0.05</v>
      </c>
      <c r="AC258" s="14">
        <v>0.9</v>
      </c>
      <c r="AD258" s="21">
        <f>(((Input!G258*$L$4*0.000000001*Input!U258*(230/229))-((AB258*0.000000000000001)+(Input!G258*AC258*0.000000000000001)))/Input!F258)*1000000000000</f>
        <v>0.14246763851318078</v>
      </c>
      <c r="AE258" s="21">
        <f>AD258*Input!V258/100</f>
        <v>1.4107815174210267E-3</v>
      </c>
      <c r="AF258" s="191">
        <f t="shared" si="835"/>
        <v>6.4948893137634512E-3</v>
      </c>
      <c r="AG258" s="21">
        <f>AF258*Input!V258/100</f>
        <v>6.4315446631798314E-5</v>
      </c>
      <c r="AH258" s="9">
        <f t="shared" si="836"/>
        <v>253.21389497899654</v>
      </c>
      <c r="AI258" s="3">
        <f t="shared" si="837"/>
        <v>2.5878016209661037</v>
      </c>
      <c r="AJ258" s="22">
        <f t="shared" si="838"/>
        <v>498.89490073754558</v>
      </c>
      <c r="AK258" s="3">
        <f t="shared" si="839"/>
        <v>2.7657632904877443</v>
      </c>
      <c r="AL258" s="3">
        <f t="shared" si="840"/>
        <v>0.58484554542123479</v>
      </c>
      <c r="AM258" s="3">
        <f t="shared" si="841"/>
        <v>5.7957082659814835E-3</v>
      </c>
      <c r="AN258" s="9">
        <f>AL258*1/((AN257+AN259)/2)</f>
        <v>0.58759938811785206</v>
      </c>
      <c r="AO258" s="21">
        <f t="shared" si="842"/>
        <v>5.8229983240232217E-3</v>
      </c>
      <c r="AP258" s="58">
        <f t="shared" si="843"/>
        <v>52.705300000000001</v>
      </c>
      <c r="AQ258" s="58">
        <f t="shared" si="844"/>
        <v>0.64319999999999999</v>
      </c>
      <c r="AR258" s="58">
        <f t="shared" si="845"/>
        <v>1.2203706268629531</v>
      </c>
      <c r="AS258" s="67">
        <f t="shared" si="846"/>
        <v>2.3096897801352738E-3</v>
      </c>
      <c r="AT258" s="67">
        <f t="shared" si="847"/>
        <v>5.9027500990857341E-6</v>
      </c>
      <c r="AU258" s="58">
        <v>0.75</v>
      </c>
      <c r="AV258" s="58">
        <f t="shared" si="848"/>
        <v>0.375</v>
      </c>
      <c r="AW258" s="58">
        <f t="shared" si="849"/>
        <v>52.5854</v>
      </c>
      <c r="AX258" s="57">
        <f t="shared" si="850"/>
        <v>0.64589882580000002</v>
      </c>
      <c r="AY258" s="47">
        <f t="shared" si="851"/>
        <v>0.66753667479525558</v>
      </c>
      <c r="AZ258" s="9" t="str">
        <f>Input!B258</f>
        <v>CO9-2-64.5</v>
      </c>
      <c r="BA258" s="48">
        <f>Input!E258</f>
        <v>64.5</v>
      </c>
      <c r="BB258" s="58">
        <f t="shared" si="852"/>
        <v>578.83506191029949</v>
      </c>
      <c r="BC258" s="22">
        <f t="shared" si="853"/>
        <v>3.3896697977725827</v>
      </c>
      <c r="BD258" s="9">
        <f t="shared" si="854"/>
        <v>52527.4</v>
      </c>
      <c r="BE258" s="49">
        <f t="shared" si="855"/>
        <v>333.76833739762782</v>
      </c>
      <c r="BF258" s="89">
        <f t="shared" si="856"/>
        <v>1.2694334830490128</v>
      </c>
      <c r="BG258" s="85"/>
      <c r="BH258" s="85"/>
      <c r="BI258" s="85"/>
      <c r="BJ258" s="85"/>
      <c r="BK258" s="85"/>
      <c r="BL258" s="85"/>
      <c r="BM258" s="90"/>
      <c r="BN258" s="85"/>
      <c r="BO258" s="85"/>
      <c r="BP258" s="85"/>
      <c r="BQ258" s="85"/>
      <c r="BR258" s="85"/>
      <c r="BS258" s="85"/>
      <c r="BT258" s="85"/>
      <c r="BU258" s="85"/>
      <c r="BV258" s="85"/>
      <c r="BW258" s="85"/>
      <c r="BX258" s="85"/>
      <c r="BY258" s="85"/>
      <c r="BZ258" s="85"/>
      <c r="CA258" s="85"/>
      <c r="CB258" s="85"/>
      <c r="CC258" s="85"/>
      <c r="CD258" s="85"/>
      <c r="CE258" s="85"/>
      <c r="CF258" s="85"/>
      <c r="CG258" s="85"/>
      <c r="CH258" s="85"/>
      <c r="CI258" s="85"/>
      <c r="CJ258" s="85"/>
      <c r="CK258" s="85"/>
      <c r="CL258" s="85"/>
      <c r="CM258" s="85"/>
      <c r="CN258" s="85"/>
      <c r="CO258" s="85"/>
      <c r="CP258" s="85"/>
      <c r="CQ258" s="85"/>
      <c r="CR258" s="85"/>
      <c r="CS258" s="85"/>
      <c r="CT258" s="85"/>
      <c r="CU258" s="85"/>
      <c r="CV258" s="85"/>
      <c r="CW258" s="85"/>
      <c r="CX258" s="85"/>
      <c r="CY258" s="85"/>
      <c r="CZ258" s="85"/>
      <c r="DA258" s="85"/>
      <c r="DB258" s="85"/>
      <c r="DC258" s="85"/>
      <c r="DD258" s="85"/>
      <c r="DE258" s="85"/>
    </row>
    <row r="259" spans="1:109" s="165" customFormat="1" ht="15" customHeight="1" x14ac:dyDescent="0.2">
      <c r="A259" s="148">
        <f>Input!A259</f>
        <v>10815</v>
      </c>
      <c r="B259" s="148" t="str">
        <f>Input!B259</f>
        <v>Hu1-13</v>
      </c>
      <c r="C259" s="148">
        <f>Input!O259</f>
        <v>2.138613643493628</v>
      </c>
      <c r="D259" s="148">
        <f>C259*Input!P259/100</f>
        <v>0.25669096354643367</v>
      </c>
      <c r="E259" s="149">
        <f>Input!M259</f>
        <v>2.7310029087659289</v>
      </c>
      <c r="F259" s="150">
        <f>E259*Input!N259/100</f>
        <v>3.2842869462599376E-3</v>
      </c>
      <c r="G259" s="151">
        <f t="shared" si="831"/>
        <v>376.55068106064624</v>
      </c>
      <c r="H259" s="150">
        <f>G259*Input!L259/100</f>
        <v>0.31655549202187122</v>
      </c>
      <c r="I259" s="148">
        <v>0</v>
      </c>
      <c r="J259" s="152">
        <f>(((C259*$G$4*0.000000001*Input!G259*(234/233))-(I259*0.000000000000001))/Input!F259)*1000000000000</f>
        <v>772.11603125087606</v>
      </c>
      <c r="K259" s="148">
        <f>J259*Input!P259/100</f>
        <v>92.674620604993905</v>
      </c>
      <c r="L259" s="153">
        <f t="shared" si="832"/>
        <v>10.677803467924898</v>
      </c>
      <c r="M259" s="154">
        <f>L259*Input!P259/100</f>
        <v>1.28162263860974</v>
      </c>
      <c r="N259" s="148">
        <v>0</v>
      </c>
      <c r="O259" s="152">
        <f>(((G259*$D$4*0.000000001*Input!G259*(238/236))-(N259*0.000000001))/Input!F259)*1000000</f>
        <v>13.694643437969237</v>
      </c>
      <c r="P259" s="148">
        <f>O259*Input!N259/100</f>
        <v>1.6469092190506202E-2</v>
      </c>
      <c r="Q259" s="155">
        <f t="shared" si="833"/>
        <v>10.217562237092469</v>
      </c>
      <c r="R259" s="156">
        <f>Q259*Input!N259/100</f>
        <v>1.2287576175832426E-2</v>
      </c>
      <c r="S259" s="154">
        <f>Input!S259*$G$6/0.000000000155125</f>
        <v>1.0072166886302238</v>
      </c>
      <c r="T259" s="148">
        <f>S259*Input!T259/100</f>
        <v>3.1725068720074817E-3</v>
      </c>
      <c r="U259" s="154">
        <f>S259</f>
        <v>1.0072166886302238</v>
      </c>
      <c r="V259" s="148">
        <f>U259*Input!T259/100</f>
        <v>3.1725068720074817E-3</v>
      </c>
      <c r="W259" s="157">
        <v>0</v>
      </c>
      <c r="X259" s="152">
        <f>((($L$4*0.000000001*Input!G259/Input!W259*(232/229))-(W259*0.000000001))/Input!F259)*1000000000</f>
        <v>2.3275610550854324</v>
      </c>
      <c r="Y259" s="152">
        <f>X259*Input!X259/100</f>
        <v>8.7072504543406481E-2</v>
      </c>
      <c r="Z259" s="152">
        <f t="shared" si="834"/>
        <v>5.6832381129836673E-4</v>
      </c>
      <c r="AA259" s="152">
        <f>Z259*Input!X259/100</f>
        <v>2.1260614209575175E-5</v>
      </c>
      <c r="AB259" s="153">
        <v>0</v>
      </c>
      <c r="AC259" s="153">
        <v>0.9</v>
      </c>
      <c r="AD259" s="152">
        <f>(((Input!G259*$L$4*0.000000001*Input!U259*(230/229))-((AB259*0.000000000000001)+(Input!G259*AC259*0.000000000000001)))/Input!F259)*1000000000000</f>
        <v>224.7702694339051</v>
      </c>
      <c r="AE259" s="152">
        <f>AD259*Input!V259/100</f>
        <v>2.3398204112106269</v>
      </c>
      <c r="AF259" s="152">
        <f t="shared" si="835"/>
        <v>10.24694475344265</v>
      </c>
      <c r="AG259" s="152">
        <f>AF259*Input!V259/100</f>
        <v>0.10666895825251937</v>
      </c>
      <c r="AH259" s="148">
        <f t="shared" si="836"/>
        <v>18030.116897676602</v>
      </c>
      <c r="AI259" s="157">
        <f t="shared" si="837"/>
        <v>700.12192993002839</v>
      </c>
      <c r="AJ259" s="154">
        <f t="shared" si="838"/>
        <v>7.2166886302238442</v>
      </c>
      <c r="AK259" s="157">
        <f t="shared" si="839"/>
        <v>3.1725068720074816</v>
      </c>
      <c r="AL259" s="157">
        <f t="shared" si="840"/>
        <v>1.0028756875337166</v>
      </c>
      <c r="AM259" s="157">
        <f t="shared" si="841"/>
        <v>1.0509199510782486E-2</v>
      </c>
      <c r="AN259" s="148">
        <f>AF259/Q259</f>
        <v>1.0028756875337166</v>
      </c>
      <c r="AO259" s="152">
        <f t="shared" si="842"/>
        <v>1.0509199510782486E-2</v>
      </c>
      <c r="AP259" s="148">
        <f t="shared" si="843"/>
        <v>538.48270000000002</v>
      </c>
      <c r="AQ259" s="148" t="e">
        <f t="shared" si="844"/>
        <v>#VALUE!</v>
      </c>
      <c r="AR259" s="148" t="e">
        <f t="shared" si="845"/>
        <v>#VALUE!</v>
      </c>
      <c r="AS259" s="156">
        <f t="shared" si="846"/>
        <v>5.5622250993999345E-5</v>
      </c>
      <c r="AT259" s="156">
        <f t="shared" si="847"/>
        <v>2.0818661515169316E-6</v>
      </c>
      <c r="AU259" s="148">
        <v>0.75</v>
      </c>
      <c r="AV259" s="148">
        <f t="shared" si="848"/>
        <v>0.375</v>
      </c>
      <c r="AW259" s="148">
        <f t="shared" si="849"/>
        <v>538.47829999999999</v>
      </c>
      <c r="AX259" s="158">
        <f t="shared" si="850"/>
        <v>239.65611281069999</v>
      </c>
      <c r="AY259" s="158">
        <f t="shared" si="851"/>
        <v>167.06964245375397</v>
      </c>
      <c r="AZ259" s="148" t="str">
        <f>Input!B259</f>
        <v>Hu1-13</v>
      </c>
      <c r="BA259" s="159">
        <f>Input!E259</f>
        <v>0</v>
      </c>
      <c r="BB259" s="148">
        <f t="shared" si="852"/>
        <v>33.059118503942486</v>
      </c>
      <c r="BC259" s="154">
        <f t="shared" si="853"/>
        <v>21.328043725011998</v>
      </c>
      <c r="BD259" s="148">
        <f t="shared" si="854"/>
        <v>538420.30000000005</v>
      </c>
      <c r="BE259" s="160">
        <f t="shared" si="855"/>
        <v>83534.821226876986</v>
      </c>
      <c r="BF259" s="161">
        <f t="shared" si="856"/>
        <v>31.026253509891482</v>
      </c>
      <c r="BG259" s="162"/>
      <c r="BH259" s="162"/>
      <c r="BI259" s="162"/>
      <c r="BJ259" s="162"/>
      <c r="BK259" s="162"/>
      <c r="BL259" s="162"/>
      <c r="BM259" s="166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2"/>
      <c r="DC259" s="162"/>
      <c r="DD259" s="162"/>
      <c r="DE259" s="162"/>
    </row>
    <row r="260" spans="1:109" ht="15" customHeight="1" x14ac:dyDescent="0.2">
      <c r="A260" s="9">
        <f>Input!A260</f>
        <v>10820</v>
      </c>
      <c r="B260" s="9" t="str">
        <f>Input!B260</f>
        <v>CO9-2-66.3</v>
      </c>
      <c r="C260" s="9">
        <f>Input!O260</f>
        <v>6.5579112029600053E-2</v>
      </c>
      <c r="D260" s="9">
        <f>C260*Input!P260/100</f>
        <v>2.725502902441585E-4</v>
      </c>
      <c r="E260" s="11">
        <f>Input!M260</f>
        <v>6.1672476946452275E-2</v>
      </c>
      <c r="F260" s="12">
        <f>E260*Input!N260/100</f>
        <v>4.1171849528167413E-5</v>
      </c>
      <c r="G260" s="13">
        <f t="shared" si="831"/>
        <v>8.5034011213768395</v>
      </c>
      <c r="H260" s="12">
        <f>G260*Input!L260/100</f>
        <v>8.2663808693528799E-3</v>
      </c>
      <c r="I260" s="9">
        <v>0.3</v>
      </c>
      <c r="J260" s="21">
        <f>(((C260*$G$4*0.000000001*Input!G260*(234/233))-(I260*0.000000000000001))/Input!F260)*1000000000000</f>
        <v>1.6374621651787054</v>
      </c>
      <c r="K260" s="9">
        <f>J260*Input!P260/100</f>
        <v>6.8053801671154801E-3</v>
      </c>
      <c r="L260" s="14">
        <f t="shared" si="832"/>
        <v>2.2644911487739759E-2</v>
      </c>
      <c r="M260" s="22">
        <f>L260*Input!P260/100</f>
        <v>9.4113460940901223E-5</v>
      </c>
      <c r="N260" s="9">
        <v>5.0000000000000001E-3</v>
      </c>
      <c r="O260" s="21">
        <f>(((G260*$D$4*0.000000001*Input!G260*(238/236))-(N260*0.000000001))/Input!F260)*1000000</f>
        <v>2.1381246223461443E-2</v>
      </c>
      <c r="P260" s="9">
        <f>O260*Input!N260/100</f>
        <v>1.4273878654191012E-5</v>
      </c>
      <c r="Q260" s="23">
        <f t="shared" si="833"/>
        <v>1.5952530271004368E-2</v>
      </c>
      <c r="R260" s="24">
        <f>Q260*Input!N260/100</f>
        <v>1.0649729156842467E-5</v>
      </c>
      <c r="S260" s="65">
        <f>Input!S260*$G$6/0.000000000155125</f>
        <v>1.4176107472859998</v>
      </c>
      <c r="T260" s="9">
        <f>S260*Input!T260/100</f>
        <v>3.6928169274801953E-3</v>
      </c>
      <c r="U260" s="9">
        <f>S260*1/((U259+U261)/2)</f>
        <v>1.4078811056392821</v>
      </c>
      <c r="V260" s="9">
        <f>U260*Input!T260/100</f>
        <v>3.6674716164065441E-3</v>
      </c>
      <c r="W260" s="3">
        <v>3.0000000000000001E-3</v>
      </c>
      <c r="X260" s="21">
        <f>((($L$4*0.000000001*Input!G260/Input!W260*(232/229))-(W260*0.000000001))/Input!F260)*1000000000</f>
        <v>0.17698262289105357</v>
      </c>
      <c r="Y260" s="21">
        <f>X260*Input!X260/100</f>
        <v>9.7141289371040945E-4</v>
      </c>
      <c r="Z260" s="21">
        <f t="shared" si="834"/>
        <v>4.3214092517686176E-5</v>
      </c>
      <c r="AA260" s="21">
        <f>Z260*Input!X260/100</f>
        <v>2.371912336699633E-7</v>
      </c>
      <c r="AB260" s="14">
        <v>0.05</v>
      </c>
      <c r="AC260" s="14">
        <v>0.9</v>
      </c>
      <c r="AD260" s="21">
        <f>(((Input!G260*$L$4*0.000000001*Input!U260*(230/229))-((AB260*0.000000000000001)+(Input!G260*AC260*0.000000000000001)))/Input!F260)*1000000000000</f>
        <v>0.19980503204581915</v>
      </c>
      <c r="AE260" s="21">
        <f>AD260*Input!V260/100</f>
        <v>3.1395150414365645E-3</v>
      </c>
      <c r="AF260" s="191">
        <f t="shared" si="835"/>
        <v>9.1088164372886207E-3</v>
      </c>
      <c r="AG260" s="21">
        <f>AF260*Input!V260/100</f>
        <v>1.4312585584928784E-4</v>
      </c>
      <c r="AH260" s="9">
        <f t="shared" si="836"/>
        <v>210.78347146965234</v>
      </c>
      <c r="AI260" s="3">
        <f t="shared" si="837"/>
        <v>3.5082712963481661</v>
      </c>
      <c r="AJ260" s="22">
        <f t="shared" si="838"/>
        <v>407.88110563928217</v>
      </c>
      <c r="AK260" s="3">
        <f t="shared" si="839"/>
        <v>3.667471616406544</v>
      </c>
      <c r="AL260" s="3">
        <f t="shared" si="840"/>
        <v>0.57099508871297888</v>
      </c>
      <c r="AM260" s="3">
        <f t="shared" si="841"/>
        <v>8.9800786913193237E-3</v>
      </c>
      <c r="AN260" s="9">
        <f>AL260*1/((AN259+AN261)/2)</f>
        <v>0.57013654901842648</v>
      </c>
      <c r="AO260" s="21">
        <f t="shared" si="842"/>
        <v>8.9665763790068315E-3</v>
      </c>
      <c r="AP260" s="58">
        <f t="shared" si="843"/>
        <v>55.1175</v>
      </c>
      <c r="AQ260" s="58">
        <f t="shared" si="844"/>
        <v>1.0496000000000001</v>
      </c>
      <c r="AR260" s="58">
        <f t="shared" si="845"/>
        <v>1.9042953689844426</v>
      </c>
      <c r="AS260" s="67">
        <f t="shared" si="846"/>
        <v>2.708917756842183E-3</v>
      </c>
      <c r="AT260" s="67">
        <f t="shared" si="847"/>
        <v>1.4978140463276474E-5</v>
      </c>
      <c r="AU260" s="58">
        <v>0.75</v>
      </c>
      <c r="AV260" s="58">
        <f t="shared" si="848"/>
        <v>0.375</v>
      </c>
      <c r="AW260" s="58">
        <f t="shared" si="849"/>
        <v>54.967100000000002</v>
      </c>
      <c r="AX260" s="57">
        <f t="shared" si="850"/>
        <v>1.1182941526000001</v>
      </c>
      <c r="AY260" s="47">
        <f t="shared" si="851"/>
        <v>1.1178365936208932</v>
      </c>
      <c r="AZ260" s="9" t="str">
        <f>Input!B260</f>
        <v>CO9-2-66.3</v>
      </c>
      <c r="BA260" s="48">
        <f>Input!E260</f>
        <v>66.3</v>
      </c>
      <c r="BB260" s="58">
        <f t="shared" si="852"/>
        <v>476.43401685979489</v>
      </c>
      <c r="BC260" s="22">
        <f t="shared" si="853"/>
        <v>4.5406159726826179</v>
      </c>
      <c r="BD260" s="9">
        <f t="shared" si="854"/>
        <v>54909.1</v>
      </c>
      <c r="BE260" s="49">
        <f t="shared" si="855"/>
        <v>558.91829681044658</v>
      </c>
      <c r="BF260" s="89">
        <f t="shared" si="856"/>
        <v>2.0336466606768284</v>
      </c>
      <c r="BG260" s="85"/>
      <c r="BH260" s="85"/>
      <c r="BI260" s="85"/>
      <c r="BJ260" s="85"/>
      <c r="BK260" s="85"/>
      <c r="BL260" s="85"/>
      <c r="BM260" s="90"/>
      <c r="BN260" s="85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5"/>
      <c r="CL260" s="85"/>
      <c r="CM260" s="85"/>
      <c r="CN260" s="85"/>
      <c r="CO260" s="85"/>
      <c r="CP260" s="85"/>
      <c r="CQ260" s="85"/>
      <c r="CR260" s="85"/>
      <c r="CS260" s="85"/>
      <c r="CT260" s="85"/>
      <c r="CU260" s="85"/>
      <c r="CV260" s="85"/>
      <c r="CW260" s="85"/>
      <c r="CX260" s="85"/>
      <c r="CY260" s="85"/>
      <c r="CZ260" s="85"/>
      <c r="DA260" s="85"/>
      <c r="DB260" s="85"/>
      <c r="DC260" s="85"/>
      <c r="DD260" s="85"/>
      <c r="DE260" s="85"/>
    </row>
    <row r="261" spans="1:109" s="165" customFormat="1" ht="15" customHeight="1" x14ac:dyDescent="0.2">
      <c r="A261" s="148">
        <f>Input!A261</f>
        <v>10815</v>
      </c>
      <c r="B261" s="148" t="str">
        <f>Input!B261</f>
        <v>Hu1-13</v>
      </c>
      <c r="C261" s="148">
        <f>Input!O261</f>
        <v>2.3660758171307172</v>
      </c>
      <c r="D261" s="148">
        <f>C261*Input!P261/100</f>
        <v>0.41947948073665353</v>
      </c>
      <c r="E261" s="149">
        <f>Input!M261</f>
        <v>2.7310254234173454</v>
      </c>
      <c r="F261" s="150">
        <f>E261*Input!N261/100</f>
        <v>3.5538559376196055E-3</v>
      </c>
      <c r="G261" s="151">
        <f t="shared" si="831"/>
        <v>376.55378538078355</v>
      </c>
      <c r="H261" s="150">
        <f>G261*Input!L261/100</f>
        <v>0.2628615970481909</v>
      </c>
      <c r="I261" s="148">
        <v>0</v>
      </c>
      <c r="J261" s="152">
        <f>(((C261*$G$4*0.000000001*Input!G261*(234/233))-(I261*0.000000000000001))/Input!F261)*1000000000000</f>
        <v>854.2380130790026</v>
      </c>
      <c r="K261" s="148">
        <f>J261*Input!P261/100</f>
        <v>151.44709884505525</v>
      </c>
      <c r="L261" s="153">
        <f t="shared" si="832"/>
        <v>11.813490782869819</v>
      </c>
      <c r="M261" s="154">
        <f>L261*Input!P261/100</f>
        <v>2.0944032914781694</v>
      </c>
      <c r="N261" s="148">
        <v>0</v>
      </c>
      <c r="O261" s="152">
        <f>(((G261*$D$4*0.000000001*Input!G261*(238/236))-(N261*0.000000001))/Input!F261)*1000000</f>
        <v>13.694756337930748</v>
      </c>
      <c r="P261" s="148">
        <f>O261*Input!N261/100</f>
        <v>1.7820848794922212E-2</v>
      </c>
      <c r="Q261" s="155">
        <f t="shared" si="833"/>
        <v>10.217646471661153</v>
      </c>
      <c r="R261" s="156">
        <f>Q261*Input!N261/100</f>
        <v>1.3296120669712979E-2</v>
      </c>
      <c r="S261" s="154">
        <f>Input!S261*$G$6/0.000000000155125</f>
        <v>1.0066049922031157</v>
      </c>
      <c r="T261" s="148">
        <f>S261*Input!T261/100</f>
        <v>3.1342026642805138E-3</v>
      </c>
      <c r="U261" s="154">
        <f>S261</f>
        <v>1.0066049922031157</v>
      </c>
      <c r="V261" s="148">
        <f>U261*Input!T261/100</f>
        <v>3.1342026642805138E-3</v>
      </c>
      <c r="W261" s="157">
        <v>0</v>
      </c>
      <c r="X261" s="152">
        <f>((($L$4*0.000000001*Input!G261/Input!W261*(232/229))-(W261*0.000000001))/Input!F261)*1000000000</f>
        <v>2.2024249872803723</v>
      </c>
      <c r="Y261" s="152">
        <f>X261*Input!X261/100</f>
        <v>5.8570087027579786E-2</v>
      </c>
      <c r="Z261" s="152">
        <f t="shared" si="834"/>
        <v>5.3776916405056231E-4</v>
      </c>
      <c r="AA261" s="152">
        <f>Z261*Input!X261/100</f>
        <v>1.4301139390033911E-5</v>
      </c>
      <c r="AB261" s="153">
        <v>0</v>
      </c>
      <c r="AC261" s="153">
        <v>0.9</v>
      </c>
      <c r="AD261" s="152">
        <f>(((Input!G261*$L$4*0.000000001*Input!U261*(230/229))-((AB261*0.000000000000001)+(Input!G261*AC261*0.000000000000001)))/Input!F261)*1000000000000</f>
        <v>224.15808532356519</v>
      </c>
      <c r="AE261" s="152">
        <f>AD261*Input!V261/100</f>
        <v>2.4630115957692031</v>
      </c>
      <c r="AF261" s="152">
        <f t="shared" si="835"/>
        <v>10.219036183624288</v>
      </c>
      <c r="AG261" s="152">
        <f>AF261*Input!V261/100</f>
        <v>0.11228506248846724</v>
      </c>
      <c r="AH261" s="148">
        <f t="shared" si="836"/>
        <v>19002.644381193026</v>
      </c>
      <c r="AI261" s="157">
        <f t="shared" si="837"/>
        <v>546.78247875116165</v>
      </c>
      <c r="AJ261" s="154">
        <f t="shared" si="838"/>
        <v>6.6049922031157227</v>
      </c>
      <c r="AK261" s="157">
        <f t="shared" si="839"/>
        <v>3.1342026642805139</v>
      </c>
      <c r="AL261" s="157">
        <f t="shared" si="840"/>
        <v>1.0001360109656356</v>
      </c>
      <c r="AM261" s="157">
        <f t="shared" si="841"/>
        <v>1.1066125484175793E-2</v>
      </c>
      <c r="AN261" s="148">
        <f>AF261/Q261</f>
        <v>1.0001360109656356</v>
      </c>
      <c r="AO261" s="152">
        <f t="shared" si="842"/>
        <v>1.1066125484175793E-2</v>
      </c>
      <c r="AP261" s="148">
        <f t="shared" si="843"/>
        <v>513.79650000000004</v>
      </c>
      <c r="AQ261" s="148" t="e">
        <f t="shared" si="844"/>
        <v>#VALUE!</v>
      </c>
      <c r="AR261" s="148" t="e">
        <f t="shared" si="845"/>
        <v>#VALUE!</v>
      </c>
      <c r="AS261" s="156">
        <f t="shared" si="846"/>
        <v>5.263141228678012E-5</v>
      </c>
      <c r="AT261" s="156">
        <f t="shared" si="847"/>
        <v>1.4013256961320368E-6</v>
      </c>
      <c r="AU261" s="148">
        <v>0.75</v>
      </c>
      <c r="AV261" s="148">
        <f t="shared" si="848"/>
        <v>0.375</v>
      </c>
      <c r="AW261" s="148">
        <f t="shared" si="849"/>
        <v>513.79229999999995</v>
      </c>
      <c r="AX261" s="158">
        <f t="shared" si="850"/>
        <v>223.60099850270001</v>
      </c>
      <c r="AY261" s="158">
        <f t="shared" si="851"/>
        <v>139.59581171371963</v>
      </c>
      <c r="AZ261" s="148" t="str">
        <f>Input!B261</f>
        <v>Hu1-13</v>
      </c>
      <c r="BA261" s="159">
        <f>Input!E261</f>
        <v>0</v>
      </c>
      <c r="BB261" s="148">
        <f t="shared" si="852"/>
        <v>28.217911475216333</v>
      </c>
      <c r="BC261" s="154">
        <f t="shared" si="853"/>
        <v>17.413698503708599</v>
      </c>
      <c r="BD261" s="148">
        <f t="shared" si="854"/>
        <v>513734.29999999993</v>
      </c>
      <c r="BE261" s="160">
        <f t="shared" si="855"/>
        <v>69797.905856859812</v>
      </c>
      <c r="BF261" s="161">
        <f t="shared" si="856"/>
        <v>27.16969711568656</v>
      </c>
      <c r="BG261" s="162"/>
      <c r="BH261" s="162"/>
      <c r="BI261" s="162"/>
      <c r="BJ261" s="162"/>
      <c r="BK261" s="162"/>
      <c r="BL261" s="162"/>
      <c r="BM261" s="166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2"/>
      <c r="DC261" s="162"/>
      <c r="DD261" s="162"/>
      <c r="DE261" s="162"/>
    </row>
    <row r="262" spans="1:109" ht="15" customHeight="1" x14ac:dyDescent="0.2">
      <c r="A262" s="9">
        <f>Input!A262</f>
        <v>10821</v>
      </c>
      <c r="B262" s="9" t="str">
        <f>Input!B262</f>
        <v>CO9-2-71.8</v>
      </c>
      <c r="C262" s="9">
        <f>Input!O262</f>
        <v>9.3105700941390812E-2</v>
      </c>
      <c r="D262" s="9">
        <f>C262*Input!P262/100</f>
        <v>4.8712266197027329E-4</v>
      </c>
      <c r="E262" s="11">
        <f>Input!M262</f>
        <v>8.5008416949262963E-2</v>
      </c>
      <c r="F262" s="12">
        <f>E262*Input!N262/100</f>
        <v>5.0002144180349544E-5</v>
      </c>
      <c r="G262" s="13">
        <f t="shared" si="831"/>
        <v>11.720960528964376</v>
      </c>
      <c r="H262" s="12">
        <f>G262*Input!L262/100</f>
        <v>8.2437157966911249E-3</v>
      </c>
      <c r="I262" s="9">
        <v>0.3</v>
      </c>
      <c r="J262" s="21">
        <f>(((C262*$G$4*0.000000001*Input!G262*(234/233))-(I262*0.000000000000001))/Input!F262)*1000000000000</f>
        <v>1.6207499306644721</v>
      </c>
      <c r="K262" s="9">
        <f>J262*Input!P262/100</f>
        <v>8.4796528314673141E-3</v>
      </c>
      <c r="L262" s="14">
        <f t="shared" si="832"/>
        <v>2.2413793432382517E-2</v>
      </c>
      <c r="M262" s="22">
        <f>L262*Input!P262/100</f>
        <v>1.1726743487498096E-4</v>
      </c>
      <c r="N262" s="9">
        <v>5.0000000000000001E-3</v>
      </c>
      <c r="O262" s="21">
        <f>(((G262*$D$4*0.000000001*Input!G262*(238/236))-(N262*0.000000001))/Input!F262)*1000000</f>
        <v>2.0547871664404759E-2</v>
      </c>
      <c r="P262" s="9">
        <f>O262*Input!N262/100</f>
        <v>1.2086304844096896E-5</v>
      </c>
      <c r="Q262" s="23">
        <f t="shared" si="833"/>
        <v>1.5330750196003464E-2</v>
      </c>
      <c r="R262" s="24">
        <f>Q262*Input!N262/100</f>
        <v>9.0175821313201568E-6</v>
      </c>
      <c r="S262" s="65">
        <f>Input!S262*$G$6/0.000000000155125</f>
        <v>1.4639757715531949</v>
      </c>
      <c r="T262" s="9">
        <f>S262*Input!T262/100</f>
        <v>3.3380772498954121E-3</v>
      </c>
      <c r="U262" s="9">
        <f>S262*1/((U261+U263)/2)</f>
        <v>1.4488657053844132</v>
      </c>
      <c r="V262" s="9">
        <f>U262*Input!T262/100</f>
        <v>3.3036241058594885E-3</v>
      </c>
      <c r="W262" s="3">
        <v>3.0000000000000001E-3</v>
      </c>
      <c r="X262" s="21">
        <f>((($L$4*0.000000001*Input!G262/Input!W262*(232/229))-(W262*0.000000001))/Input!F262)*1000000000</f>
        <v>3.0754439995421459E-2</v>
      </c>
      <c r="Y262" s="21">
        <f>X262*Input!X262/100</f>
        <v>2.5463048211015111E-4</v>
      </c>
      <c r="Z262" s="21">
        <f t="shared" si="834"/>
        <v>7.5093542720851655E-6</v>
      </c>
      <c r="AA262" s="21">
        <f>Z262*Input!X262/100</f>
        <v>6.2173478005830456E-8</v>
      </c>
      <c r="AB262" s="14">
        <v>0.05</v>
      </c>
      <c r="AC262" s="14">
        <v>0.9</v>
      </c>
      <c r="AD262" s="21">
        <f>(((Input!G262*$L$4*0.000000001*Input!U262*(230/229))-((AB262*0.000000000000001)+(Input!G262*AC262*0.000000000000001)))/Input!F262)*1000000000000</f>
        <v>0.20220924700577186</v>
      </c>
      <c r="AE262" s="21">
        <f>AD262*Input!V262/100</f>
        <v>2.5225999586604457E-3</v>
      </c>
      <c r="AF262" s="191">
        <f t="shared" si="835"/>
        <v>9.2184210479521328E-3</v>
      </c>
      <c r="AG262" s="21">
        <f>AF262*Input!V262/100</f>
        <v>1.1500160798192805E-4</v>
      </c>
      <c r="AH262" s="9">
        <f t="shared" si="836"/>
        <v>1227.5917094789563</v>
      </c>
      <c r="AI262" s="3">
        <f t="shared" si="837"/>
        <v>18.380296787556357</v>
      </c>
      <c r="AJ262" s="22">
        <f t="shared" si="838"/>
        <v>448.86570538441316</v>
      </c>
      <c r="AK262" s="3">
        <f t="shared" si="839"/>
        <v>3.3036241058594884</v>
      </c>
      <c r="AL262" s="3">
        <f t="shared" si="840"/>
        <v>0.60130267143451732</v>
      </c>
      <c r="AM262" s="3">
        <f t="shared" si="841"/>
        <v>7.5097021006896112E-3</v>
      </c>
      <c r="AN262" s="9">
        <f>AL262*1/((AN261+AN263)/2)</f>
        <v>0.60184607320354422</v>
      </c>
      <c r="AO262" s="21">
        <f t="shared" si="842"/>
        <v>7.5164886752389047E-3</v>
      </c>
      <c r="AP262" s="58">
        <f t="shared" si="843"/>
        <v>56.819699999999997</v>
      </c>
      <c r="AQ262" s="58">
        <f t="shared" si="844"/>
        <v>0.86880000000000002</v>
      </c>
      <c r="AR262" s="58">
        <f t="shared" si="845"/>
        <v>1.5290471438603161</v>
      </c>
      <c r="AS262" s="67">
        <f t="shared" si="846"/>
        <v>4.8982301427380644E-4</v>
      </c>
      <c r="AT262" s="67">
        <f t="shared" si="847"/>
        <v>4.0656967145319583E-6</v>
      </c>
      <c r="AU262" s="58">
        <v>0.75</v>
      </c>
      <c r="AV262" s="58">
        <f t="shared" si="848"/>
        <v>0.375</v>
      </c>
      <c r="AW262" s="58">
        <f t="shared" si="849"/>
        <v>56.793500000000002</v>
      </c>
      <c r="AX262" s="57">
        <f t="shared" si="850"/>
        <v>0.9070441642</v>
      </c>
      <c r="AY262" s="47">
        <f t="shared" si="851"/>
        <v>0.92136407551938293</v>
      </c>
      <c r="AZ262" s="9" t="str">
        <f>Input!B262</f>
        <v>CO9-2-71.8</v>
      </c>
      <c r="BA262" s="48">
        <f>Input!E262</f>
        <v>71.8</v>
      </c>
      <c r="BB262" s="58">
        <f t="shared" si="852"/>
        <v>527.02037757254766</v>
      </c>
      <c r="BC262" s="22">
        <f t="shared" si="853"/>
        <v>4.1144660694506525</v>
      </c>
      <c r="BD262" s="9">
        <f t="shared" si="854"/>
        <v>56735.5</v>
      </c>
      <c r="BE262" s="49">
        <f t="shared" si="855"/>
        <v>460.68203775969147</v>
      </c>
      <c r="BF262" s="89">
        <f t="shared" si="856"/>
        <v>1.6223055024243669</v>
      </c>
      <c r="BG262" s="85"/>
      <c r="BH262" s="85"/>
      <c r="BI262" s="85"/>
      <c r="BJ262" s="85"/>
      <c r="BK262" s="85"/>
      <c r="BL262" s="85"/>
      <c r="BM262" s="90"/>
      <c r="BN262" s="85"/>
      <c r="BO262" s="85"/>
      <c r="BP262" s="85"/>
      <c r="BQ262" s="85"/>
      <c r="BR262" s="85"/>
      <c r="BS262" s="85"/>
      <c r="BT262" s="85"/>
      <c r="BU262" s="85"/>
      <c r="BV262" s="85"/>
      <c r="BW262" s="85"/>
      <c r="BX262" s="85"/>
      <c r="BY262" s="85"/>
      <c r="BZ262" s="85"/>
      <c r="CA262" s="85"/>
      <c r="CB262" s="85"/>
      <c r="CC262" s="85"/>
      <c r="CD262" s="85"/>
      <c r="CE262" s="85"/>
      <c r="CF262" s="85"/>
      <c r="CG262" s="85"/>
      <c r="CH262" s="85"/>
      <c r="CI262" s="85"/>
      <c r="CJ262" s="85"/>
      <c r="CK262" s="85"/>
      <c r="CL262" s="85"/>
      <c r="CM262" s="85"/>
      <c r="CN262" s="85"/>
      <c r="CO262" s="85"/>
      <c r="CP262" s="85"/>
      <c r="CQ262" s="85"/>
      <c r="CR262" s="85"/>
      <c r="CS262" s="85"/>
      <c r="CT262" s="85"/>
      <c r="CU262" s="85"/>
      <c r="CV262" s="85"/>
      <c r="CW262" s="85"/>
      <c r="CX262" s="85"/>
      <c r="CY262" s="85"/>
      <c r="CZ262" s="85"/>
      <c r="DA262" s="85"/>
      <c r="DB262" s="85"/>
      <c r="DC262" s="85"/>
      <c r="DD262" s="85"/>
      <c r="DE262" s="85"/>
    </row>
    <row r="263" spans="1:109" s="165" customFormat="1" ht="15" customHeight="1" x14ac:dyDescent="0.2">
      <c r="A263" s="148">
        <f>Input!A263</f>
        <v>10815</v>
      </c>
      <c r="B263" s="148" t="str">
        <f>Input!B263</f>
        <v>Hu1-13</v>
      </c>
      <c r="C263" s="148">
        <f>Input!O263</f>
        <v>2.1555060421512273</v>
      </c>
      <c r="D263" s="148">
        <f>C263*Input!P263/100</f>
        <v>0.26019239982722003</v>
      </c>
      <c r="E263" s="149">
        <f>Input!M263</f>
        <v>2.7285767001470238</v>
      </c>
      <c r="F263" s="150">
        <f>E263*Input!N263/100</f>
        <v>2.803091839699371E-3</v>
      </c>
      <c r="G263" s="151">
        <f t="shared" si="831"/>
        <v>376.21615541627165</v>
      </c>
      <c r="H263" s="150">
        <f>G263*Input!L263/100</f>
        <v>0.3318575521290239</v>
      </c>
      <c r="I263" s="148">
        <v>0</v>
      </c>
      <c r="J263" s="152">
        <f>(((C263*$G$4*0.000000001*Input!G263*(234/233))-(I263*0.000000000000001))/Input!F263)*1000000000000</f>
        <v>778.21479146850311</v>
      </c>
      <c r="K263" s="148">
        <f>J263*Input!P263/100</f>
        <v>93.938764361405262</v>
      </c>
      <c r="L263" s="153">
        <f t="shared" si="832"/>
        <v>10.762144888600128</v>
      </c>
      <c r="M263" s="154">
        <f>L263*Input!P263/100</f>
        <v>1.2991048278660573</v>
      </c>
      <c r="N263" s="148">
        <v>0</v>
      </c>
      <c r="O263" s="152">
        <f>(((G263*$D$4*0.000000001*Input!G263*(238/236))-(N263*0.000000001))/Input!F263)*1000000</f>
        <v>13.682477188773611</v>
      </c>
      <c r="P263" s="148">
        <f>O263*Input!N263/100</f>
        <v>1.4056134156924199E-2</v>
      </c>
      <c r="Q263" s="155">
        <f t="shared" si="833"/>
        <v>10.208485008546042</v>
      </c>
      <c r="R263" s="156">
        <f>Q263*Input!N263/100</f>
        <v>1.0487270166019851E-2</v>
      </c>
      <c r="S263" s="154">
        <f>Input!S263*$G$6/0.000000000155125</f>
        <v>1.0142527948404017</v>
      </c>
      <c r="T263" s="148">
        <f>S263*Input!T263/100</f>
        <v>3.2446016056704614E-3</v>
      </c>
      <c r="U263" s="154">
        <f>S263</f>
        <v>1.0142527948404017</v>
      </c>
      <c r="V263" s="148">
        <f>U263*Input!T263/100</f>
        <v>3.2446016056704614E-3</v>
      </c>
      <c r="W263" s="157">
        <v>0</v>
      </c>
      <c r="X263" s="152">
        <f>((($L$4*0.000000001*Input!G263/Input!W263*(232/229))-(W263*0.000000001))/Input!F263)*1000000000</f>
        <v>2.1545179305835394</v>
      </c>
      <c r="Y263" s="152">
        <f>X263*Input!X263/100</f>
        <v>6.6107057361865756E-2</v>
      </c>
      <c r="Z263" s="152">
        <f t="shared" si="834"/>
        <v>5.2607163156670163E-4</v>
      </c>
      <c r="AA263" s="152">
        <f>Z263*Input!X263/100</f>
        <v>1.6141451890823243E-5</v>
      </c>
      <c r="AB263" s="153">
        <v>0</v>
      </c>
      <c r="AC263" s="153">
        <v>0.9</v>
      </c>
      <c r="AD263" s="152">
        <f>(((Input!G263*$L$4*0.000000001*Input!U263*(230/229))-((AB263*0.000000000000001)+(Input!G263*AC263*0.000000000000001)))/Input!F263)*1000000000000</f>
        <v>223.49182220691642</v>
      </c>
      <c r="AE263" s="152">
        <f>AD263*Input!V263/100</f>
        <v>2.3133390094208655</v>
      </c>
      <c r="AF263" s="152">
        <f t="shared" si="835"/>
        <v>10.188662231745548</v>
      </c>
      <c r="AG263" s="152">
        <f>AF263*Input!V263/100</f>
        <v>0.10546171023961794</v>
      </c>
      <c r="AH263" s="148">
        <f t="shared" si="836"/>
        <v>19367.442797480911</v>
      </c>
      <c r="AI263" s="157">
        <f t="shared" si="837"/>
        <v>627.15443950489464</v>
      </c>
      <c r="AJ263" s="154">
        <f t="shared" si="838"/>
        <v>14.25279484040165</v>
      </c>
      <c r="AK263" s="157">
        <f t="shared" si="839"/>
        <v>3.2446016056704616</v>
      </c>
      <c r="AL263" s="157">
        <f t="shared" si="840"/>
        <v>0.99805820581762139</v>
      </c>
      <c r="AM263" s="157">
        <f t="shared" si="841"/>
        <v>1.0381545270399853E-2</v>
      </c>
      <c r="AN263" s="148">
        <f>AF263/Q263</f>
        <v>0.99805820581762139</v>
      </c>
      <c r="AO263" s="152">
        <f t="shared" si="842"/>
        <v>1.0381545270399853E-2</v>
      </c>
      <c r="AP263" s="148">
        <f t="shared" si="843"/>
        <v>421.20929999999998</v>
      </c>
      <c r="AQ263" s="148" t="e">
        <f t="shared" si="844"/>
        <v>#VALUE!</v>
      </c>
      <c r="AR263" s="148" t="e">
        <f t="shared" si="845"/>
        <v>#VALUE!</v>
      </c>
      <c r="AS263" s="156">
        <f t="shared" si="846"/>
        <v>5.1532781909000242E-5</v>
      </c>
      <c r="AT263" s="156">
        <f t="shared" si="847"/>
        <v>1.5820659631395831E-6</v>
      </c>
      <c r="AU263" s="148">
        <v>0.75</v>
      </c>
      <c r="AV263" s="148">
        <f t="shared" si="848"/>
        <v>0.375</v>
      </c>
      <c r="AW263" s="148">
        <f t="shared" si="849"/>
        <v>421.20519999999999</v>
      </c>
      <c r="AX263" s="158">
        <f t="shared" si="850"/>
        <v>108.948832819</v>
      </c>
      <c r="AY263" s="158">
        <f t="shared" si="851"/>
        <v>55.611838883918381</v>
      </c>
      <c r="AZ263" s="148" t="str">
        <f>Input!B263</f>
        <v>Hu1-13</v>
      </c>
      <c r="BA263" s="159">
        <f>Input!E263</f>
        <v>0</v>
      </c>
      <c r="BB263" s="148">
        <f t="shared" si="852"/>
        <v>46.871287136314237</v>
      </c>
      <c r="BC263" s="154">
        <f t="shared" si="853"/>
        <v>12.966264503333152</v>
      </c>
      <c r="BD263" s="148">
        <f t="shared" si="854"/>
        <v>421147.2</v>
      </c>
      <c r="BE263" s="160">
        <f t="shared" si="855"/>
        <v>27805.919441959191</v>
      </c>
      <c r="BF263" s="161">
        <f t="shared" si="856"/>
        <v>13.203027617873278</v>
      </c>
      <c r="BG263" s="162"/>
      <c r="BH263" s="162"/>
      <c r="BI263" s="162"/>
      <c r="BJ263" s="162"/>
      <c r="BK263" s="162"/>
      <c r="BL263" s="162"/>
      <c r="BM263" s="166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2"/>
      <c r="DC263" s="162"/>
      <c r="DD263" s="162"/>
      <c r="DE263" s="162"/>
    </row>
    <row r="264" spans="1:109" s="76" customFormat="1" ht="15" customHeight="1" x14ac:dyDescent="0.2">
      <c r="A264" s="58"/>
      <c r="B264" s="58"/>
      <c r="C264" s="58"/>
      <c r="D264" s="58"/>
      <c r="E264" s="60"/>
      <c r="F264" s="61"/>
      <c r="G264" s="59"/>
      <c r="H264" s="61"/>
      <c r="I264" s="58"/>
      <c r="J264" s="63"/>
      <c r="K264" s="58"/>
      <c r="L264" s="64"/>
      <c r="M264" s="65"/>
      <c r="N264" s="58"/>
      <c r="O264" s="63"/>
      <c r="P264" s="58"/>
      <c r="Q264" s="66"/>
      <c r="R264" s="67"/>
      <c r="S264" s="65"/>
      <c r="T264" s="58"/>
      <c r="U264" s="58"/>
      <c r="V264" s="58"/>
      <c r="W264" s="68"/>
      <c r="X264" s="63"/>
      <c r="Y264" s="63"/>
      <c r="Z264" s="63"/>
      <c r="AA264" s="63"/>
      <c r="AB264" s="64"/>
      <c r="AC264" s="64"/>
      <c r="AD264" s="63"/>
      <c r="AE264" s="63"/>
      <c r="AF264" s="63"/>
      <c r="AG264" s="63"/>
      <c r="AH264" s="58"/>
      <c r="AI264" s="68"/>
      <c r="AJ264" s="65"/>
      <c r="AK264" s="68"/>
      <c r="AL264" s="68"/>
      <c r="AM264" s="68"/>
      <c r="AN264" s="58"/>
      <c r="AO264" s="63"/>
      <c r="AP264" s="58"/>
      <c r="AQ264" s="58"/>
      <c r="AR264" s="58"/>
      <c r="AS264" s="67"/>
      <c r="AT264" s="67"/>
      <c r="AU264" s="58"/>
      <c r="AV264" s="58"/>
      <c r="AW264" s="58"/>
      <c r="AX264" s="57"/>
      <c r="AY264" s="57"/>
      <c r="AZ264" s="58"/>
      <c r="BA264" s="69"/>
      <c r="BB264" s="58"/>
      <c r="BC264" s="65"/>
      <c r="BD264" s="58"/>
      <c r="BE264" s="62"/>
      <c r="BF264" s="74"/>
      <c r="BG264" s="75"/>
      <c r="BH264" s="75"/>
      <c r="BI264" s="75"/>
      <c r="BJ264" s="75"/>
      <c r="BK264" s="75"/>
      <c r="BL264" s="75"/>
      <c r="BM264" s="103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</row>
    <row r="265" spans="1:109" s="165" customFormat="1" ht="15" customHeight="1" x14ac:dyDescent="0.2">
      <c r="A265" s="148">
        <f>Input!A265</f>
        <v>10815</v>
      </c>
      <c r="B265" s="148" t="str">
        <f>Input!B265</f>
        <v>Hu1-13</v>
      </c>
      <c r="C265" s="148">
        <f>Input!O265</f>
        <v>2.0811140090273064</v>
      </c>
      <c r="D265" s="148">
        <f>C265*Input!P265/100</f>
        <v>1.7617630463094371E-2</v>
      </c>
      <c r="E265" s="149">
        <f>Input!M265</f>
        <v>2.7322613427673801</v>
      </c>
      <c r="F265" s="150">
        <f>E265*Input!N265/100</f>
        <v>3.2984505272000029E-4</v>
      </c>
      <c r="G265" s="151">
        <f t="shared" ref="G265:G271" si="857">E265*137.88</f>
        <v>376.72419394076633</v>
      </c>
      <c r="H265" s="150">
        <f>G265*Input!L265/100</f>
        <v>1.939173762634612E-2</v>
      </c>
      <c r="I265" s="148">
        <v>0</v>
      </c>
      <c r="J265" s="152">
        <f>(((C265*$G$4*0.000000001*Input!G265*(234/233))-(I265*0.000000000000001))/Input!F265)*1000000000000</f>
        <v>751.35660623851788</v>
      </c>
      <c r="K265" s="148">
        <f>J265*Input!P265/100</f>
        <v>6.3605948435769859</v>
      </c>
      <c r="L265" s="153">
        <f t="shared" ref="L265:L271" si="858">(J265/234)*602200000000*0.0000028263/(365.2425*24*60)</f>
        <v>10.39071570984536</v>
      </c>
      <c r="M265" s="154">
        <f>L265*Input!P265/100</f>
        <v>8.7962403226858929E-2</v>
      </c>
      <c r="N265" s="148">
        <v>0</v>
      </c>
      <c r="O265" s="152">
        <f>(((G265*$D$4*0.000000001*Input!G265*(238/236))-(N265*0.000000001))/Input!F265)*1000000</f>
        <v>13.700953868794768</v>
      </c>
      <c r="P265" s="148">
        <f>O265*Input!N265/100</f>
        <v>1.6540115619355885E-3</v>
      </c>
      <c r="Q265" s="155">
        <f t="shared" ref="Q265:Q271" si="859">(O265/238.05)*602200000000000000*0.00000000015512/(365.2425*24*60)</f>
        <v>10.222270444355752</v>
      </c>
      <c r="R265" s="156">
        <f>Q265*Input!N265/100</f>
        <v>1.2340566697845677E-3</v>
      </c>
      <c r="S265" s="154">
        <f>Input!S265*$G$6/0.000000000155125</f>
        <v>1.0004191656638317</v>
      </c>
      <c r="T265" s="148">
        <f>S265*Input!T265/100</f>
        <v>1.4097873367277225E-3</v>
      </c>
      <c r="U265" s="154">
        <f>S265</f>
        <v>1.0004191656638317</v>
      </c>
      <c r="V265" s="148">
        <f>U265*Input!T265/100</f>
        <v>1.4097873367277225E-3</v>
      </c>
      <c r="W265" s="157">
        <v>0</v>
      </c>
      <c r="X265" s="152">
        <f>((($L$4*0.000000001*Input!G265/Input!W265*(232/229))-(W265*0.000000001))/Input!F265)*1000000000</f>
        <v>0.91654303588573871</v>
      </c>
      <c r="Y265" s="152">
        <f>X265*Input!X265/100</f>
        <v>3.7416788259420448E-3</v>
      </c>
      <c r="Z265" s="152">
        <f t="shared" ref="Z265:Z271" si="860">(X265/232)*6.022E+23*0.000000001*0.000000000049475/(365.2425*24*60)</f>
        <v>2.2379358437686162E-4</v>
      </c>
      <c r="AA265" s="152">
        <f>Z265*Input!X265/100</f>
        <v>9.1361090888149829E-7</v>
      </c>
      <c r="AB265" s="153">
        <v>0</v>
      </c>
      <c r="AC265" s="153">
        <v>0.9</v>
      </c>
      <c r="AD265" s="152">
        <f>(((Input!G265*$L$4*0.000000001*Input!U265*(230/229))-((AB265*0.000000000000001)+(Input!G265*AC265*0.000000000000001)))/Input!F265)*1000000000000</f>
        <v>223.81689600079605</v>
      </c>
      <c r="AE265" s="152">
        <f>AD265*Input!V265/100</f>
        <v>0.62366163878663738</v>
      </c>
      <c r="AF265" s="152">
        <f t="shared" ref="AF265:AF271" si="861">(AD265/230)*602200000000*$D$6/(365.2425*24*60)</f>
        <v>10.203481866099619</v>
      </c>
      <c r="AG265" s="152">
        <f>AF265*Input!V265/100</f>
        <v>2.8431813395887646E-2</v>
      </c>
      <c r="AH265" s="148">
        <f t="shared" ref="AH265:AH271" si="862">AF265/Z265</f>
        <v>45593.272454661899</v>
      </c>
      <c r="AI265" s="157">
        <f t="shared" ref="AI265:AI271" si="863">AH265*SQRT((AG265/AF265)^2+(AA265/Z265)^2)</f>
        <v>225.35404728734861</v>
      </c>
      <c r="AJ265" s="154">
        <f t="shared" ref="AJ265:AJ271" si="864">(U265-1)*1000</f>
        <v>0.41916566383171094</v>
      </c>
      <c r="AK265" s="157">
        <f t="shared" ref="AK265:AK271" si="865">V265*1000</f>
        <v>1.4097873367277225</v>
      </c>
      <c r="AL265" s="157">
        <f t="shared" ref="AL265:AL271" si="866">AF265/Q265</f>
        <v>0.99816199558029617</v>
      </c>
      <c r="AM265" s="157">
        <f t="shared" ref="AM265:AM271" si="867">AL265*SQRT((R265/Q265)^2+(AG265/AF265)^2)</f>
        <v>2.7839690046591796E-3</v>
      </c>
      <c r="AN265" s="148">
        <f>AF265/Q265</f>
        <v>0.99816199558029617</v>
      </c>
      <c r="AO265" s="152">
        <f t="shared" ref="AO265:AO271" si="868">AN265*SQRT((R265/Q265)^2+(AG265/AF265)^2)</f>
        <v>2.7839690046591796E-3</v>
      </c>
      <c r="AP265" s="148">
        <f t="shared" ref="AP265:AP271" si="869">ThU_Alter_Kombi(AN265,U265)</f>
        <v>657.13930000000005</v>
      </c>
      <c r="AQ265" s="148" t="e">
        <f t="shared" ref="AQ265:AQ271" si="870">Montealter(AN265,AO265,U265,V265)</f>
        <v>#VALUE!</v>
      </c>
      <c r="AR265" s="148" t="e">
        <f t="shared" ref="AR265:AR271" si="871">(AQ265/AP265)*100</f>
        <v>#VALUE!</v>
      </c>
      <c r="AS265" s="156">
        <f t="shared" ref="AS265:AS271" si="872">Z265/Q265</f>
        <v>2.1892747369096433E-5</v>
      </c>
      <c r="AT265" s="156">
        <f t="shared" ref="AT265:AT271" si="873">AS265*SQRT((Y265/X265)^2+(P265/O265)^2)</f>
        <v>8.9413628042605529E-8</v>
      </c>
      <c r="AU265" s="148">
        <v>0.75</v>
      </c>
      <c r="AV265" s="148">
        <f t="shared" ref="AV265:AV271" si="874">AU265/2</f>
        <v>0.375</v>
      </c>
      <c r="AW265" s="148">
        <f t="shared" ref="AW265:AW271" si="875">marincorr_age(AN265,U265,AS265,AU265)</f>
        <v>657.13750000000005</v>
      </c>
      <c r="AX265" s="158">
        <f t="shared" ref="AX265:AX271" si="876">marincorr_age_error(AN265, AO265, U265, V265, AS265, AT265, AU265, AV265)</f>
        <v>300.39355314239998</v>
      </c>
      <c r="AY265" s="158">
        <f t="shared" ref="AY265:AY271" si="877">SQRT(((AU265*EXP(-0.0000091577*AW265*1000))/(0.0000091577*(EXP(-0.0000091577*AW265*1000)+(AJ265/1000)*EXP(-(0.0000091577-0.0000028263)*AW265*1000)-AS265*AU265*EXP(-0.0000091577*AW265*1000))))^2*AT265^2+((AS265*EXP(-0.0000091577*AW265*1000))/(0.0000091577*(EXP(-0.0000091577*AW265*1000)+(AJ265/1000)*EXP(-(0.0000091577-0.0000028263)*AW265*1000)-AS265*AU265*EXP(-0.0000091577*AW265*1000))))^2*AV265^2+((0.0000091577/(0.0000091577-0.0000028263))*(EXP(-(0.0000091577-0.0000028263)*AW265*1000)-1)/(0.0000091577*(EXP(-0.0000091577*AW265*1000)+(AJ265/1000)*EXP(-(0.0000091577-0.0000028263)*AW265*1000)-AS265*AU265*EXP(-0.0000091577*AW265*1000))))^2*T265^2+(1/(0.0000091577*(EXP(-0.0000091577*AW265*1000)+(AJ265/1000)*EXP(-(0.0000091577-0.0000028263)*AW265*1000)-AS265*AU265*EXP(-0.0000091577*AW265*1000))))^2*AO265^2)/1000</f>
        <v>153.51502674031627</v>
      </c>
      <c r="AZ265" s="148" t="str">
        <f>Input!B265</f>
        <v>Hu1-13</v>
      </c>
      <c r="BA265" s="159">
        <f>Input!E265</f>
        <v>0</v>
      </c>
      <c r="BB265" s="148">
        <f t="shared" ref="BB265:BB271" si="878">((U265-1)*EXP(0.0000028263*AW265*1000))*1000</f>
        <v>2.6852629553570591</v>
      </c>
      <c r="BC265" s="154">
        <f t="shared" ref="BC265:BC271" si="879">SQRT((EXP(0.0000028263*AW265*1000)*V265)^2+((U265-1)*0.0000028263*EXP(0.0000028263*AW265*1000)*AY265*1000)^2)*1000</f>
        <v>9.1062322969235705</v>
      </c>
      <c r="BD265" s="148">
        <f t="shared" ref="BD265:BD271" si="880">AW265*1000-58</f>
        <v>657079.5</v>
      </c>
      <c r="BE265" s="160">
        <f t="shared" ref="BE265:BE271" si="881">AY265/2*1000</f>
        <v>76757.513370158136</v>
      </c>
      <c r="BF265" s="161">
        <f t="shared" ref="BF265:BF271" si="882">AY265/AW265*100</f>
        <v>23.361172774391399</v>
      </c>
      <c r="BG265" s="162"/>
      <c r="BH265" s="162"/>
      <c r="BI265" s="162"/>
      <c r="BJ265" s="162"/>
      <c r="BK265" s="162"/>
      <c r="BL265" s="162"/>
      <c r="BM265" s="166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2"/>
      <c r="DC265" s="162"/>
      <c r="DD265" s="162"/>
      <c r="DE265" s="162"/>
    </row>
    <row r="266" spans="1:109" ht="15" customHeight="1" x14ac:dyDescent="0.2">
      <c r="A266" s="9">
        <f>Input!A266</f>
        <v>10816</v>
      </c>
      <c r="B266" s="9" t="str">
        <f>Input!B266</f>
        <v>NAH-14-97</v>
      </c>
      <c r="C266" s="9">
        <f>Input!O266</f>
        <v>1.7929451627498025</v>
      </c>
      <c r="D266" s="9">
        <f>C266*Input!P266/100</f>
        <v>4.4030015810375862E-3</v>
      </c>
      <c r="E266" s="11">
        <f>Input!M266</f>
        <v>2.3294014366030549</v>
      </c>
      <c r="F266" s="12">
        <f>E266*Input!N266/100</f>
        <v>1.0543462063805079E-4</v>
      </c>
      <c r="G266" s="13">
        <f t="shared" si="857"/>
        <v>321.17787007882919</v>
      </c>
      <c r="H266" s="12">
        <f>G266*Input!L266/100</f>
        <v>2.0682373271271079E-2</v>
      </c>
      <c r="I266" s="9">
        <v>0.3</v>
      </c>
      <c r="J266" s="21">
        <f>(((C266*$G$4*0.000000001*Input!G266*(234/233))-(I266*0.000000000000001))/Input!F266)*1000000000000</f>
        <v>74.262432630402969</v>
      </c>
      <c r="K266" s="9">
        <f>J266*Input!P266/100</f>
        <v>0.18236899548109034</v>
      </c>
      <c r="L266" s="14">
        <f t="shared" si="858"/>
        <v>1.0269954625767992</v>
      </c>
      <c r="M266" s="22">
        <f>L266*Input!P266/100</f>
        <v>2.5220306451029361E-3</v>
      </c>
      <c r="N266" s="9">
        <v>5.0000000000000001E-3</v>
      </c>
      <c r="O266" s="21">
        <f>(((G266*$D$4*0.000000001*Input!G266*(238/236))-(N266*0.000000001))/Input!F266)*1000000</f>
        <v>1.3400661471869264</v>
      </c>
      <c r="P266" s="9">
        <f>O266*Input!N266/100</f>
        <v>6.0654794677463983E-5</v>
      </c>
      <c r="Q266" s="23">
        <f t="shared" si="859"/>
        <v>0.99982225333013419</v>
      </c>
      <c r="R266" s="24">
        <f>Q266*Input!N266/100</f>
        <v>4.5254492561432801E-5</v>
      </c>
      <c r="S266" s="65">
        <f>Input!S266*$G$6/0.000000000155125</f>
        <v>1.0167362351684166</v>
      </c>
      <c r="T266" s="9">
        <f>S266*Input!T266/100</f>
        <v>6.5804639136282249E-4</v>
      </c>
      <c r="U266" s="9">
        <f>S266*1/((U265+U267)/2)</f>
        <v>1.0162287624215889</v>
      </c>
      <c r="V266" s="9">
        <f>U266*Input!T266/100</f>
        <v>6.5771794766403995E-4</v>
      </c>
      <c r="W266" s="3">
        <v>3.0000000000000001E-3</v>
      </c>
      <c r="X266" s="21">
        <f>((($L$4*0.000000001*Input!G266/Input!W266*(232/229))-(W266*0.000000001))/Input!F266)*1000000000</f>
        <v>8.1477146210734083E-2</v>
      </c>
      <c r="Y266" s="21">
        <f>X266*Input!X266/100</f>
        <v>2.6311840037015257E-4</v>
      </c>
      <c r="Z266" s="21">
        <f t="shared" si="860"/>
        <v>1.9894387804361614E-5</v>
      </c>
      <c r="AA266" s="21">
        <f>Z266*Input!X266/100</f>
        <v>6.4245984780668194E-8</v>
      </c>
      <c r="AB266" s="14">
        <v>0.05</v>
      </c>
      <c r="AC266" s="14">
        <v>0.9</v>
      </c>
      <c r="AD266" s="21">
        <f>(((Input!G266*$L$4*0.000000001*Input!U266*(230/229))-((AB266*0.000000000000001)+(Input!G266*AC266*0.000000000000001)))/Input!F266)*1000000000000</f>
        <v>2.1409870016684436</v>
      </c>
      <c r="AE266" s="21">
        <f>AD266*Input!V266/100</f>
        <v>7.4807934343433056E-3</v>
      </c>
      <c r="AF266" s="191">
        <f t="shared" si="861"/>
        <v>9.7604436650757867E-2</v>
      </c>
      <c r="AG266" s="21">
        <f>AF266*Input!V266/100</f>
        <v>3.4103832871977427E-4</v>
      </c>
      <c r="AH266" s="9">
        <f t="shared" si="862"/>
        <v>4906.1291863104843</v>
      </c>
      <c r="AI266" s="3">
        <f t="shared" si="863"/>
        <v>23.342739287145225</v>
      </c>
      <c r="AJ266" s="22">
        <f t="shared" si="864"/>
        <v>16.228762421588883</v>
      </c>
      <c r="AK266" s="3">
        <f t="shared" si="865"/>
        <v>0.6577179476640399</v>
      </c>
      <c r="AL266" s="3">
        <f t="shared" si="866"/>
        <v>9.7621788598587611E-2</v>
      </c>
      <c r="AM266" s="3">
        <f t="shared" si="867"/>
        <v>3.4112757615008797E-4</v>
      </c>
      <c r="AN266" s="9">
        <f>AL266*1/((AN265+AN267)/2)</f>
        <v>9.7692777825778579E-2</v>
      </c>
      <c r="AO266" s="21">
        <f t="shared" si="868"/>
        <v>3.4137563944980885E-4</v>
      </c>
      <c r="AP266" s="58">
        <f t="shared" si="869"/>
        <v>11.034000000000001</v>
      </c>
      <c r="AQ266" s="58">
        <f t="shared" si="870"/>
        <v>4.24E-2</v>
      </c>
      <c r="AR266" s="58">
        <f t="shared" si="871"/>
        <v>0.38426681167301063</v>
      </c>
      <c r="AS266" s="67">
        <f t="shared" si="872"/>
        <v>1.9897924594195473E-5</v>
      </c>
      <c r="AT266" s="67">
        <f t="shared" si="873"/>
        <v>6.4263717621001336E-8</v>
      </c>
      <c r="AU266" s="58">
        <v>0.75</v>
      </c>
      <c r="AV266" s="58">
        <f t="shared" si="874"/>
        <v>0.375</v>
      </c>
      <c r="AW266" s="58">
        <f t="shared" si="875"/>
        <v>11.032400000000001</v>
      </c>
      <c r="AX266" s="57">
        <f t="shared" si="876"/>
        <v>4.1998385399999998E-2</v>
      </c>
      <c r="AY266" s="47">
        <f t="shared" si="877"/>
        <v>4.1281101186346217E-2</v>
      </c>
      <c r="AZ266" s="9" t="str">
        <f>Input!B266</f>
        <v>NAH-14-97</v>
      </c>
      <c r="BA266" s="48">
        <f>Input!E266</f>
        <v>97</v>
      </c>
      <c r="BB266" s="58">
        <f t="shared" si="878"/>
        <v>16.742761208750863</v>
      </c>
      <c r="BC266" s="22">
        <f t="shared" si="879"/>
        <v>0.67855205998145973</v>
      </c>
      <c r="BD266" s="9">
        <f t="shared" si="880"/>
        <v>10974.400000000001</v>
      </c>
      <c r="BE266" s="49">
        <f t="shared" si="881"/>
        <v>20.64055059317311</v>
      </c>
      <c r="BF266" s="89">
        <f t="shared" si="882"/>
        <v>0.37418060609066217</v>
      </c>
      <c r="BG266" s="85"/>
      <c r="BH266" s="85"/>
      <c r="BI266" s="85"/>
      <c r="BJ266" s="85"/>
      <c r="BK266" s="85"/>
      <c r="BL266" s="85"/>
      <c r="BM266" s="90"/>
      <c r="BN266" s="85"/>
      <c r="BO266" s="85"/>
      <c r="BP266" s="85"/>
      <c r="BQ266" s="85"/>
      <c r="BR266" s="85"/>
      <c r="BS266" s="85"/>
      <c r="BT266" s="85"/>
      <c r="BU266" s="85"/>
      <c r="BV266" s="85"/>
      <c r="BW266" s="85"/>
      <c r="BX266" s="85"/>
      <c r="BY266" s="85"/>
      <c r="BZ266" s="85"/>
      <c r="CA266" s="85"/>
      <c r="CB266" s="85"/>
      <c r="CC266" s="85"/>
      <c r="CD266" s="85"/>
      <c r="CE266" s="85"/>
      <c r="CF266" s="85"/>
      <c r="CG266" s="85"/>
      <c r="CH266" s="85"/>
      <c r="CI266" s="85"/>
      <c r="CJ266" s="85"/>
      <c r="CK266" s="85"/>
      <c r="CL266" s="85"/>
      <c r="CM266" s="85"/>
      <c r="CN266" s="85"/>
      <c r="CO266" s="85"/>
      <c r="CP266" s="85"/>
      <c r="CQ266" s="85"/>
      <c r="CR266" s="85"/>
      <c r="CS266" s="85"/>
      <c r="CT266" s="85"/>
      <c r="CU266" s="85"/>
      <c r="CV266" s="85"/>
      <c r="CW266" s="85"/>
      <c r="CX266" s="85"/>
      <c r="CY266" s="85"/>
      <c r="CZ266" s="85"/>
      <c r="DA266" s="85"/>
      <c r="DB266" s="85"/>
      <c r="DC266" s="85"/>
      <c r="DD266" s="85"/>
      <c r="DE266" s="85"/>
    </row>
    <row r="267" spans="1:109" s="165" customFormat="1" ht="15" customHeight="1" x14ac:dyDescent="0.2">
      <c r="A267" s="148">
        <f>Input!A267</f>
        <v>10815</v>
      </c>
      <c r="B267" s="148" t="str">
        <f>Input!B267</f>
        <v>Hu1-13</v>
      </c>
      <c r="C267" s="148">
        <f>Input!O267</f>
        <v>2.0874223699092198</v>
      </c>
      <c r="D267" s="148">
        <f>C267*Input!P267/100</f>
        <v>1.3069643088563655E-2</v>
      </c>
      <c r="E267" s="149">
        <f>Input!M267</f>
        <v>2.732466428818928</v>
      </c>
      <c r="F267" s="150">
        <f>E267*Input!N267/100</f>
        <v>2.4510457953444333E-4</v>
      </c>
      <c r="G267" s="151">
        <f t="shared" si="857"/>
        <v>376.75247120555377</v>
      </c>
      <c r="H267" s="150">
        <f>G267*Input!L267/100</f>
        <v>2.3298421923175296E-2</v>
      </c>
      <c r="I267" s="148">
        <v>0</v>
      </c>
      <c r="J267" s="152">
        <f>(((C267*$G$4*0.000000001*Input!G267*(234/233))-(I267*0.000000000000001))/Input!F267)*1000000000000</f>
        <v>753.63415018978742</v>
      </c>
      <c r="K267" s="148">
        <f>J267*Input!P267/100</f>
        <v>4.7186087034038335</v>
      </c>
      <c r="L267" s="153">
        <f t="shared" si="858"/>
        <v>10.42221248716498</v>
      </c>
      <c r="M267" s="154">
        <f>L267*Input!P267/100</f>
        <v>6.5254928453383154E-2</v>
      </c>
      <c r="N267" s="148">
        <v>0</v>
      </c>
      <c r="O267" s="152">
        <f>(((G267*$D$4*0.000000001*Input!G267*(238/236))-(N267*0.000000001))/Input!F267)*1000000</f>
        <v>13.701982275004456</v>
      </c>
      <c r="P267" s="148">
        <f>O267*Input!N267/100</f>
        <v>1.229079548382592E-3</v>
      </c>
      <c r="Q267" s="155">
        <f t="shared" si="859"/>
        <v>10.223037737385329</v>
      </c>
      <c r="R267" s="156">
        <f>Q267*Input!N267/100</f>
        <v>9.1701524299042864E-4</v>
      </c>
      <c r="S267" s="154">
        <f>Input!S267*$G$6/0.000000000155125</f>
        <v>1.0005795715606853</v>
      </c>
      <c r="T267" s="148">
        <f>S267*Input!T267/100</f>
        <v>1.4936978101459111E-3</v>
      </c>
      <c r="U267" s="154">
        <f>S267</f>
        <v>1.0005795715606853</v>
      </c>
      <c r="V267" s="148">
        <f>U267*Input!T267/100</f>
        <v>1.4936978101459111E-3</v>
      </c>
      <c r="W267" s="157">
        <v>0</v>
      </c>
      <c r="X267" s="152">
        <f>((($L$4*0.000000001*Input!G267/Input!W267*(232/229))-(W267*0.000000001))/Input!F267)*1000000000</f>
        <v>0.8960214992446518</v>
      </c>
      <c r="Y267" s="152">
        <f>X267*Input!X267/100</f>
        <v>3.6319295483333326E-3</v>
      </c>
      <c r="Z267" s="152">
        <f t="shared" si="860"/>
        <v>2.1878281231050496E-4</v>
      </c>
      <c r="AA267" s="152">
        <f>Z267*Input!X267/100</f>
        <v>8.8681327553841216E-7</v>
      </c>
      <c r="AB267" s="153">
        <v>0</v>
      </c>
      <c r="AC267" s="153">
        <v>0.9</v>
      </c>
      <c r="AD267" s="152">
        <f>(((Input!G267*$L$4*0.000000001*Input!U267*(230/229))-((AB267*0.000000000000001)+(Input!G267*AC267*0.000000000000001)))/Input!F267)*1000000000000</f>
        <v>224.33212562422341</v>
      </c>
      <c r="AE267" s="152">
        <f>AD267*Input!V267/100</f>
        <v>0.78943692260590836</v>
      </c>
      <c r="AF267" s="152">
        <f t="shared" si="861"/>
        <v>10.226970423994281</v>
      </c>
      <c r="AG267" s="152">
        <f>AF267*Input!V267/100</f>
        <v>3.598926384990267E-2</v>
      </c>
      <c r="AH267" s="148">
        <f t="shared" si="862"/>
        <v>46744.853107929579</v>
      </c>
      <c r="AI267" s="157">
        <f t="shared" si="863"/>
        <v>250.91911884241324</v>
      </c>
      <c r="AJ267" s="154">
        <f t="shared" si="864"/>
        <v>0.57957156068533244</v>
      </c>
      <c r="AK267" s="157">
        <f t="shared" si="865"/>
        <v>1.4936978101459111</v>
      </c>
      <c r="AL267" s="157">
        <f t="shared" si="866"/>
        <v>1.0003846886522358</v>
      </c>
      <c r="AM267" s="157">
        <f t="shared" si="867"/>
        <v>3.5215514950389265E-3</v>
      </c>
      <c r="AN267" s="148">
        <f>AF267/Q267</f>
        <v>1.0003846886522358</v>
      </c>
      <c r="AO267" s="152">
        <f t="shared" si="868"/>
        <v>3.5215514950389265E-3</v>
      </c>
      <c r="AP267" s="148">
        <f t="shared" si="869"/>
        <v>841.61109999999996</v>
      </c>
      <c r="AQ267" s="148" t="e">
        <f t="shared" si="870"/>
        <v>#VALUE!</v>
      </c>
      <c r="AR267" s="148" t="e">
        <f t="shared" si="871"/>
        <v>#VALUE!</v>
      </c>
      <c r="AS267" s="156">
        <f t="shared" si="872"/>
        <v>2.1400959081900193E-5</v>
      </c>
      <c r="AT267" s="156">
        <f t="shared" si="873"/>
        <v>8.6767790604829427E-8</v>
      </c>
      <c r="AU267" s="148">
        <v>0.75</v>
      </c>
      <c r="AV267" s="148">
        <f t="shared" si="874"/>
        <v>0.375</v>
      </c>
      <c r="AW267" s="148">
        <f t="shared" si="875"/>
        <v>841.60929999999996</v>
      </c>
      <c r="AX267" s="158">
        <f t="shared" si="876"/>
        <v>340.33051962119998</v>
      </c>
      <c r="AY267" s="158">
        <f t="shared" si="877"/>
        <v>995.9514057471232</v>
      </c>
      <c r="AZ267" s="148" t="str">
        <f>Input!B267</f>
        <v>Hu1-13</v>
      </c>
      <c r="BA267" s="159">
        <f>Input!E267</f>
        <v>0</v>
      </c>
      <c r="BB267" s="148">
        <f t="shared" si="878"/>
        <v>6.2537058730060355</v>
      </c>
      <c r="BC267" s="154">
        <f t="shared" si="879"/>
        <v>23.86722028016742</v>
      </c>
      <c r="BD267" s="148">
        <f t="shared" si="880"/>
        <v>841551.29999999993</v>
      </c>
      <c r="BE267" s="160">
        <f t="shared" si="881"/>
        <v>497975.70287356159</v>
      </c>
      <c r="BF267" s="161">
        <f t="shared" si="882"/>
        <v>118.33892588248767</v>
      </c>
      <c r="BG267" s="162"/>
      <c r="BH267" s="162"/>
      <c r="BI267" s="162"/>
      <c r="BJ267" s="162"/>
      <c r="BK267" s="162"/>
      <c r="BL267" s="162"/>
      <c r="BM267" s="166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2"/>
      <c r="DC267" s="162"/>
      <c r="DD267" s="162"/>
      <c r="DE267" s="162"/>
    </row>
    <row r="268" spans="1:109" ht="15" customHeight="1" x14ac:dyDescent="0.2">
      <c r="A268" s="9">
        <f>Input!A268</f>
        <v>10817</v>
      </c>
      <c r="B268" s="9" t="str">
        <f>Input!B268</f>
        <v>NAH-14-94</v>
      </c>
      <c r="C268" s="9">
        <f>Input!O268</f>
        <v>2.0868765356051733</v>
      </c>
      <c r="D268" s="9">
        <f>C268*Input!P268/100</f>
        <v>5.8480670242836022E-3</v>
      </c>
      <c r="E268" s="11">
        <f>Input!M268</f>
        <v>2.720946101033304</v>
      </c>
      <c r="F268" s="12">
        <f>E268*Input!N268/100</f>
        <v>1.271188953820637E-4</v>
      </c>
      <c r="G268" s="13">
        <f t="shared" si="857"/>
        <v>375.16404841047193</v>
      </c>
      <c r="H268" s="12">
        <f>G268*Input!L268/100</f>
        <v>1.5745780515296851E-2</v>
      </c>
      <c r="I268" s="9">
        <v>0.3</v>
      </c>
      <c r="J268" s="21">
        <f>(((C268*$G$4*0.000000001*Input!G268*(234/233))-(I268*0.000000000000001))/Input!F268)*1000000000000</f>
        <v>67.233165544076485</v>
      </c>
      <c r="K268" s="9">
        <f>J268*Input!P268/100</f>
        <v>0.18840791568078785</v>
      </c>
      <c r="L268" s="14">
        <f t="shared" si="858"/>
        <v>0.92978580828461987</v>
      </c>
      <c r="M268" s="22">
        <f>L268*Input!P268/100</f>
        <v>2.6055445218273799E-3</v>
      </c>
      <c r="N268" s="9">
        <v>5.0000000000000001E-3</v>
      </c>
      <c r="O268" s="21">
        <f>(((G268*$D$4*0.000000001*Input!G268*(238/236))-(N268*0.000000001))/Input!F268)*1000000</f>
        <v>1.2175486092075414</v>
      </c>
      <c r="P268" s="9">
        <f>O268*Input!N268/100</f>
        <v>5.6882212483979009E-5</v>
      </c>
      <c r="Q268" s="23">
        <f t="shared" si="859"/>
        <v>0.90841201872928778</v>
      </c>
      <c r="R268" s="24">
        <f>Q268*Input!N268/100</f>
        <v>4.2439772081043587E-5</v>
      </c>
      <c r="S268" s="65">
        <f>Input!S268*$G$6/0.000000000155125</f>
        <v>1.0155876921483888</v>
      </c>
      <c r="T268" s="9">
        <f>S268*Input!T268/100</f>
        <v>7.5281305419069692E-4</v>
      </c>
      <c r="U268" s="9">
        <f>S268*1/((U267+U269)/2)</f>
        <v>1.0153351347304176</v>
      </c>
      <c r="V268" s="9">
        <f>U268*Input!T268/100</f>
        <v>7.5262584384672431E-4</v>
      </c>
      <c r="W268" s="3">
        <v>3.0000000000000001E-3</v>
      </c>
      <c r="X268" s="21">
        <f>((($L$4*0.000000001*Input!G268/Input!W268*(232/229))-(W268*0.000000001))/Input!F268)*1000000000</f>
        <v>9.5312451398952808E-2</v>
      </c>
      <c r="Y268" s="21">
        <f>X268*Input!X268/100</f>
        <v>2.5984194481128148E-4</v>
      </c>
      <c r="Z268" s="21">
        <f t="shared" si="860"/>
        <v>2.3272573462634682E-5</v>
      </c>
      <c r="AA268" s="21">
        <f>Z268*Input!X268/100</f>
        <v>6.3445968082202272E-8</v>
      </c>
      <c r="AB268" s="14">
        <v>0.05</v>
      </c>
      <c r="AC268" s="14">
        <v>0.9</v>
      </c>
      <c r="AD268" s="21">
        <f>(((Input!G268*$L$4*0.000000001*Input!U268*(230/229))-((AB268*0.000000000000001)+(Input!G268*AC268*0.000000000000001)))/Input!F268)*1000000000000</f>
        <v>1.9409601721451188</v>
      </c>
      <c r="AE268" s="21">
        <f>AD268*Input!V268/100</f>
        <v>7.1821281550967474E-3</v>
      </c>
      <c r="AF268" s="191">
        <f t="shared" si="861"/>
        <v>8.8485508793911066E-2</v>
      </c>
      <c r="AG268" s="21">
        <f>AF268*Input!V268/100</f>
        <v>3.274226195607347E-4</v>
      </c>
      <c r="AH268" s="9">
        <f t="shared" si="862"/>
        <v>3802.1368344149441</v>
      </c>
      <c r="AI268" s="3">
        <f t="shared" si="863"/>
        <v>17.475121349925047</v>
      </c>
      <c r="AJ268" s="22">
        <f t="shared" si="864"/>
        <v>15.335134730417588</v>
      </c>
      <c r="AK268" s="3">
        <f t="shared" si="865"/>
        <v>0.75262584384672426</v>
      </c>
      <c r="AL268" s="3">
        <f t="shared" si="866"/>
        <v>9.7406801065541906E-2</v>
      </c>
      <c r="AM268" s="3">
        <f t="shared" si="867"/>
        <v>3.604627729405258E-4</v>
      </c>
      <c r="AN268" s="9">
        <f>AL268*1/((AN267+AN269)/2)</f>
        <v>9.7479401837772636E-2</v>
      </c>
      <c r="AO268" s="21">
        <f t="shared" si="868"/>
        <v>3.6073143873582592E-4</v>
      </c>
      <c r="AP268" s="58">
        <f t="shared" si="869"/>
        <v>11.019</v>
      </c>
      <c r="AQ268" s="58">
        <f t="shared" si="870"/>
        <v>4.4999999999999998E-2</v>
      </c>
      <c r="AR268" s="58">
        <f t="shared" si="871"/>
        <v>0.40838551592703509</v>
      </c>
      <c r="AS268" s="67">
        <f t="shared" si="872"/>
        <v>2.5618962522302392E-5</v>
      </c>
      <c r="AT268" s="67">
        <f t="shared" si="873"/>
        <v>6.9852976635513788E-8</v>
      </c>
      <c r="AU268" s="58">
        <v>0.75</v>
      </c>
      <c r="AV268" s="58">
        <f t="shared" si="874"/>
        <v>0.375</v>
      </c>
      <c r="AW268" s="58">
        <f t="shared" si="875"/>
        <v>11.016999999999999</v>
      </c>
      <c r="AX268" s="57">
        <f t="shared" si="876"/>
        <v>4.5806363400000001E-2</v>
      </c>
      <c r="AY268" s="47">
        <f t="shared" si="877"/>
        <v>4.3785121866950542E-2</v>
      </c>
      <c r="AZ268" s="9" t="str">
        <f>Input!B268</f>
        <v>NAH-14-94</v>
      </c>
      <c r="BA268" s="48">
        <f>Input!E268</f>
        <v>94</v>
      </c>
      <c r="BB268" s="58">
        <f t="shared" si="878"/>
        <v>15.820141875970219</v>
      </c>
      <c r="BC268" s="22">
        <f t="shared" si="879"/>
        <v>0.77643174895080869</v>
      </c>
      <c r="BD268" s="9">
        <f t="shared" si="880"/>
        <v>10959</v>
      </c>
      <c r="BE268" s="49">
        <f t="shared" si="881"/>
        <v>21.89256093347527</v>
      </c>
      <c r="BF268" s="89">
        <f t="shared" si="882"/>
        <v>0.39743234879686429</v>
      </c>
      <c r="BG268" s="85"/>
      <c r="BH268" s="85"/>
      <c r="BI268" s="85"/>
      <c r="BJ268" s="85"/>
      <c r="BK268" s="85"/>
      <c r="BL268" s="85"/>
      <c r="BM268" s="90"/>
      <c r="BN268" s="85"/>
      <c r="BO268" s="85"/>
      <c r="BP268" s="85"/>
      <c r="BQ268" s="85"/>
      <c r="BR268" s="85"/>
      <c r="BS268" s="85"/>
      <c r="BT268" s="85"/>
      <c r="BU268" s="85"/>
      <c r="BV268" s="85"/>
      <c r="BW268" s="85"/>
      <c r="BX268" s="85"/>
      <c r="BY268" s="85"/>
      <c r="BZ268" s="85"/>
      <c r="CA268" s="85"/>
      <c r="CB268" s="85"/>
      <c r="CC268" s="85"/>
      <c r="CD268" s="85"/>
      <c r="CE268" s="85"/>
      <c r="CF268" s="85"/>
      <c r="CG268" s="85"/>
      <c r="CH268" s="85"/>
      <c r="CI268" s="85"/>
      <c r="CJ268" s="85"/>
      <c r="CK268" s="85"/>
      <c r="CL268" s="85"/>
      <c r="CM268" s="85"/>
      <c r="CN268" s="85"/>
      <c r="CO268" s="85"/>
      <c r="CP268" s="85"/>
      <c r="CQ268" s="85"/>
      <c r="CR268" s="85"/>
      <c r="CS268" s="85"/>
      <c r="CT268" s="85"/>
      <c r="CU268" s="85"/>
      <c r="CV268" s="85"/>
      <c r="CW268" s="85"/>
      <c r="CX268" s="85"/>
      <c r="CY268" s="85"/>
      <c r="CZ268" s="85"/>
      <c r="DA268" s="85"/>
      <c r="DB268" s="85"/>
      <c r="DC268" s="85"/>
      <c r="DD268" s="85"/>
      <c r="DE268" s="85"/>
    </row>
    <row r="269" spans="1:109" s="165" customFormat="1" ht="15" customHeight="1" x14ac:dyDescent="0.2">
      <c r="A269" s="148">
        <f>Input!A269</f>
        <v>10815</v>
      </c>
      <c r="B269" s="148" t="str">
        <f>Input!B269</f>
        <v>Hu1-13</v>
      </c>
      <c r="C269" s="148">
        <f>Input!O269</f>
        <v>2.0709228539886873</v>
      </c>
      <c r="D269" s="148">
        <f>C269*Input!P269/100</f>
        <v>1.3774175421687336E-2</v>
      </c>
      <c r="E269" s="149">
        <f>Input!M269</f>
        <v>2.7321920326044968</v>
      </c>
      <c r="F269" s="150">
        <f>E269*Input!N269/100</f>
        <v>3.4807435741208715E-4</v>
      </c>
      <c r="G269" s="151">
        <f t="shared" si="857"/>
        <v>376.71463745550801</v>
      </c>
      <c r="H269" s="150">
        <f>G269*Input!L269/100</f>
        <v>3.3483684655256946E-2</v>
      </c>
      <c r="I269" s="148">
        <v>0</v>
      </c>
      <c r="J269" s="152">
        <f>(((C269*$G$4*0.000000001*Input!G269*(234/233))-(I269*0.000000000000001))/Input!F269)*1000000000000</f>
        <v>747.67723469507871</v>
      </c>
      <c r="K269" s="148">
        <f>J269*Input!P269/100</f>
        <v>4.9729700793327405</v>
      </c>
      <c r="L269" s="153">
        <f t="shared" si="858"/>
        <v>10.339832675902041</v>
      </c>
      <c r="M269" s="154">
        <f>L269*Input!P269/100</f>
        <v>6.8772561389458448E-2</v>
      </c>
      <c r="N269" s="148">
        <v>0</v>
      </c>
      <c r="O269" s="152">
        <f>(((G269*$D$4*0.000000001*Input!G269*(238/236))-(N269*0.000000001))/Input!F269)*1000000</f>
        <v>13.700606312238067</v>
      </c>
      <c r="P269" s="148">
        <f>O269*Input!N269/100</f>
        <v>1.7454226062369061E-3</v>
      </c>
      <c r="Q269" s="155">
        <f t="shared" si="859"/>
        <v>10.222011132693854</v>
      </c>
      <c r="R269" s="156">
        <f>Q269*Input!N269/100</f>
        <v>1.302258374964913E-3</v>
      </c>
      <c r="S269" s="154">
        <f>Input!S269*$G$6/0.000000000155125</f>
        <v>0.99991791426312249</v>
      </c>
      <c r="T269" s="148">
        <f>S269*Input!T269/100</f>
        <v>1.3986125181722775E-3</v>
      </c>
      <c r="U269" s="154">
        <f>S269</f>
        <v>0.99991791426312249</v>
      </c>
      <c r="V269" s="148">
        <f>U269*Input!T269/100</f>
        <v>1.3986125181722775E-3</v>
      </c>
      <c r="W269" s="157">
        <v>0</v>
      </c>
      <c r="X269" s="152">
        <f>((($L$4*0.000000001*Input!G269/Input!W269*(232/229))-(W269*0.000000001))/Input!F269)*1000000000</f>
        <v>0.89747719580716789</v>
      </c>
      <c r="Y269" s="152">
        <f>X269*Input!X269/100</f>
        <v>4.4106300484848737E-3</v>
      </c>
      <c r="Z269" s="152">
        <f t="shared" si="860"/>
        <v>2.1913825175932014E-4</v>
      </c>
      <c r="AA269" s="152">
        <f>Z269*Input!X269/100</f>
        <v>1.076949656768517E-6</v>
      </c>
      <c r="AB269" s="153">
        <v>0</v>
      </c>
      <c r="AC269" s="153">
        <v>0.9</v>
      </c>
      <c r="AD269" s="152">
        <f>(((Input!G269*$L$4*0.000000001*Input!U269*(230/229))-((AB269*0.000000000000001)+(Input!G269*AC269*0.000000000000001)))/Input!F269)*1000000000000</f>
        <v>223.80309127045237</v>
      </c>
      <c r="AE269" s="152">
        <f>AD269*Input!V269/100</f>
        <v>0.6655891458555826</v>
      </c>
      <c r="AF269" s="152">
        <f t="shared" si="861"/>
        <v>10.202852528823279</v>
      </c>
      <c r="AG269" s="152">
        <f>AF269*Input!V269/100</f>
        <v>3.0343226545265001E-2</v>
      </c>
      <c r="AH269" s="148">
        <f t="shared" si="862"/>
        <v>46558.975655373426</v>
      </c>
      <c r="AI269" s="157">
        <f t="shared" si="863"/>
        <v>267.44764469245524</v>
      </c>
      <c r="AJ269" s="154">
        <f t="shared" si="864"/>
        <v>-8.2085736877512971E-2</v>
      </c>
      <c r="AK269" s="157">
        <f t="shared" si="865"/>
        <v>1.3986125181722775</v>
      </c>
      <c r="AL269" s="157">
        <f t="shared" si="866"/>
        <v>0.99812575004841275</v>
      </c>
      <c r="AM269" s="157">
        <f t="shared" si="867"/>
        <v>2.9711427269800772E-3</v>
      </c>
      <c r="AN269" s="148">
        <f>AF269/Q269</f>
        <v>0.99812575004841275</v>
      </c>
      <c r="AO269" s="152">
        <f t="shared" si="868"/>
        <v>2.9711427269800772E-3</v>
      </c>
      <c r="AP269" s="148">
        <f t="shared" si="869"/>
        <v>692.76440000000002</v>
      </c>
      <c r="AQ269" s="148" t="e">
        <f t="shared" si="870"/>
        <v>#VALUE!</v>
      </c>
      <c r="AR269" s="148" t="e">
        <f t="shared" si="871"/>
        <v>#VALUE!</v>
      </c>
      <c r="AS269" s="156">
        <f t="shared" si="872"/>
        <v>2.1437880365678061E-5</v>
      </c>
      <c r="AT269" s="156">
        <f t="shared" si="873"/>
        <v>1.053913398616347E-7</v>
      </c>
      <c r="AU269" s="148">
        <v>0.75</v>
      </c>
      <c r="AV269" s="148">
        <f t="shared" si="874"/>
        <v>0.375</v>
      </c>
      <c r="AW269" s="148">
        <f t="shared" si="875"/>
        <v>692.7627</v>
      </c>
      <c r="AX269" s="158">
        <f t="shared" si="876"/>
        <v>316.68701485719998</v>
      </c>
      <c r="AY269" s="158">
        <f t="shared" si="877"/>
        <v>222.64308449002277</v>
      </c>
      <c r="AZ269" s="148" t="str">
        <f>Input!B269</f>
        <v>Hu1-13</v>
      </c>
      <c r="BA269" s="159">
        <f>Input!E269</f>
        <v>0</v>
      </c>
      <c r="BB269" s="148">
        <f t="shared" si="878"/>
        <v>-0.58156310766643615</v>
      </c>
      <c r="BC269" s="154">
        <f t="shared" si="879"/>
        <v>9.9156806833700877</v>
      </c>
      <c r="BD269" s="148">
        <f t="shared" si="880"/>
        <v>692704.7</v>
      </c>
      <c r="BE269" s="160">
        <f t="shared" si="881"/>
        <v>111321.54224501138</v>
      </c>
      <c r="BF269" s="161">
        <f t="shared" si="882"/>
        <v>32.138434198322571</v>
      </c>
      <c r="BG269" s="162"/>
      <c r="BH269" s="162"/>
      <c r="BI269" s="162"/>
      <c r="BJ269" s="162"/>
      <c r="BK269" s="162"/>
      <c r="BL269" s="162"/>
      <c r="BM269" s="166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2"/>
      <c r="DC269" s="162"/>
      <c r="DD269" s="162"/>
      <c r="DE269" s="162"/>
    </row>
    <row r="270" spans="1:109" ht="15" customHeight="1" x14ac:dyDescent="0.2">
      <c r="A270" s="9">
        <f>Input!A270</f>
        <v>10818</v>
      </c>
      <c r="B270" s="9" t="str">
        <f>Input!B270</f>
        <v>NAH-14-59</v>
      </c>
      <c r="C270" s="9">
        <f>Input!O270</f>
        <v>1.6529902679873945</v>
      </c>
      <c r="D270" s="9">
        <f>C270*Input!P270/100</f>
        <v>4.9039799854197711E-3</v>
      </c>
      <c r="E270" s="11">
        <f>Input!M270</f>
        <v>2.1600424458244381</v>
      </c>
      <c r="F270" s="12">
        <f>E270*Input!N270/100</f>
        <v>1.1480745526663728E-4</v>
      </c>
      <c r="G270" s="13">
        <f t="shared" si="857"/>
        <v>297.8266524302735</v>
      </c>
      <c r="H270" s="12">
        <f>G270*Input!L270/100</f>
        <v>1.5576459682570758E-2</v>
      </c>
      <c r="I270" s="9">
        <v>0.3</v>
      </c>
      <c r="J270" s="21">
        <f>(((C270*$G$4*0.000000001*Input!G270*(234/233))-(I270*0.000000000000001))/Input!F270)*1000000000000</f>
        <v>73.544670921535527</v>
      </c>
      <c r="K270" s="9">
        <f>J270*Input!P270/100</f>
        <v>0.21818736699074384</v>
      </c>
      <c r="L270" s="14">
        <f t="shared" si="858"/>
        <v>1.0170693398777639</v>
      </c>
      <c r="M270" s="22">
        <f>L270*Input!P270/100</f>
        <v>3.0173726870258194E-3</v>
      </c>
      <c r="N270" s="9">
        <v>5.0000000000000001E-3</v>
      </c>
      <c r="O270" s="21">
        <f>(((G270*$D$4*0.000000001*Input!G270*(238/236))-(N270*0.000000001))/Input!F270)*1000000</f>
        <v>1.3348213341095012</v>
      </c>
      <c r="P270" s="9">
        <f>O270*Input!N270/100</f>
        <v>7.0946495010304619E-5</v>
      </c>
      <c r="Q270" s="23">
        <f t="shared" si="859"/>
        <v>0.9959091025947211</v>
      </c>
      <c r="R270" s="24">
        <f>Q270*Input!N270/100</f>
        <v>5.2933121738790763E-5</v>
      </c>
      <c r="S270" s="65">
        <f>Input!S270*$G$6/0.000000000155125</f>
        <v>1.0184942493524549</v>
      </c>
      <c r="T270" s="9">
        <f>S270*Input!T270/100</f>
        <v>9.960638690189377E-4</v>
      </c>
      <c r="U270" s="9">
        <f>S270*1/((U269+U271)/2)</f>
        <v>1.0177776207624862</v>
      </c>
      <c r="V270" s="9">
        <f>U270*Input!T270/100</f>
        <v>9.9536302279773633E-4</v>
      </c>
      <c r="W270" s="3">
        <v>3.0000000000000001E-3</v>
      </c>
      <c r="X270" s="21">
        <f>((($L$4*0.000000001*Input!G270/Input!W270*(232/229))-(W270*0.000000001))/Input!F270)*1000000000</f>
        <v>5.7184276705423739E-2</v>
      </c>
      <c r="Y270" s="21">
        <f>X270*Input!X270/100</f>
        <v>2.3892197964104739E-4</v>
      </c>
      <c r="Z270" s="21">
        <f t="shared" si="860"/>
        <v>1.3962764161464266E-5</v>
      </c>
      <c r="AA270" s="21">
        <f>Z270*Input!X270/100</f>
        <v>5.8337911169237564E-8</v>
      </c>
      <c r="AB270" s="14">
        <v>0.05</v>
      </c>
      <c r="AC270" s="14">
        <v>0.9</v>
      </c>
      <c r="AD270" s="21">
        <f>(((Input!G270*$L$4*0.000000001*Input!U270*(230/229))-((AB270*0.000000000000001)+(Input!G270*AC270*0.000000000000001)))/Input!F270)*1000000000000</f>
        <v>2.0369610686512547</v>
      </c>
      <c r="AE270" s="21">
        <f>AD270*Input!V270/100</f>
        <v>9.7275056087483165E-3</v>
      </c>
      <c r="AF270" s="191">
        <f t="shared" si="861"/>
        <v>9.2862047938776074E-2</v>
      </c>
      <c r="AG270" s="21">
        <f>AF270*Input!V270/100</f>
        <v>4.4346261991272E-4</v>
      </c>
      <c r="AH270" s="9">
        <f t="shared" si="862"/>
        <v>6650.6922887851524</v>
      </c>
      <c r="AI270" s="3">
        <f t="shared" si="863"/>
        <v>42.200181901595215</v>
      </c>
      <c r="AJ270" s="22">
        <f t="shared" si="864"/>
        <v>17.777620762486237</v>
      </c>
      <c r="AK270" s="3">
        <f t="shared" si="865"/>
        <v>0.99536302279773636</v>
      </c>
      <c r="AL270" s="3">
        <f t="shared" si="866"/>
        <v>9.3243497520843224E-2</v>
      </c>
      <c r="AM270" s="3">
        <f t="shared" si="867"/>
        <v>4.4531181060590428E-4</v>
      </c>
      <c r="AN270" s="9">
        <f>AL270*1/((AN269+AN271)/2)</f>
        <v>9.3497873807547496E-2</v>
      </c>
      <c r="AO270" s="21">
        <f t="shared" si="868"/>
        <v>4.4652665955322273E-4</v>
      </c>
      <c r="AP270" s="58">
        <f t="shared" si="869"/>
        <v>10.5197</v>
      </c>
      <c r="AQ270" s="58">
        <f t="shared" si="870"/>
        <v>5.5500000000000001E-2</v>
      </c>
      <c r="AR270" s="58">
        <f t="shared" si="871"/>
        <v>0.5275815850261889</v>
      </c>
      <c r="AS270" s="67">
        <f t="shared" si="872"/>
        <v>1.40201190300259E-5</v>
      </c>
      <c r="AT270" s="67">
        <f t="shared" si="873"/>
        <v>5.858228548431081E-8</v>
      </c>
      <c r="AU270" s="58">
        <v>0.75</v>
      </c>
      <c r="AV270" s="58">
        <f t="shared" si="874"/>
        <v>0.375</v>
      </c>
      <c r="AW270" s="58">
        <f t="shared" si="875"/>
        <v>10.5185</v>
      </c>
      <c r="AX270" s="57">
        <f t="shared" si="876"/>
        <v>5.0956261400000001E-2</v>
      </c>
      <c r="AY270" s="47">
        <f t="shared" si="877"/>
        <v>5.3855146712799937E-2</v>
      </c>
      <c r="AZ270" s="9" t="str">
        <f>Input!B270</f>
        <v>NAH-14-59</v>
      </c>
      <c r="BA270" s="48">
        <f>Input!E270</f>
        <v>59</v>
      </c>
      <c r="BB270" s="58">
        <f t="shared" si="878"/>
        <v>18.314055814067967</v>
      </c>
      <c r="BC270" s="22">
        <f t="shared" si="879"/>
        <v>1.0254016304894094</v>
      </c>
      <c r="BD270" s="9">
        <f t="shared" si="880"/>
        <v>10460.5</v>
      </c>
      <c r="BE270" s="49">
        <f t="shared" si="881"/>
        <v>26.927573356399968</v>
      </c>
      <c r="BF270" s="89">
        <f t="shared" si="882"/>
        <v>0.51200405678376137</v>
      </c>
      <c r="BG270" s="85"/>
      <c r="BH270" s="85"/>
      <c r="BI270" s="85"/>
      <c r="BJ270" s="85"/>
      <c r="BK270" s="85"/>
      <c r="BL270" s="85"/>
      <c r="BM270" s="90"/>
      <c r="BN270" s="85"/>
      <c r="BO270" s="85"/>
      <c r="BP270" s="85"/>
      <c r="BQ270" s="85"/>
      <c r="BR270" s="85"/>
      <c r="BS270" s="85"/>
      <c r="BT270" s="85"/>
      <c r="BU270" s="85"/>
      <c r="BV270" s="85"/>
      <c r="BW270" s="85"/>
      <c r="BX270" s="85"/>
      <c r="BY270" s="85"/>
      <c r="BZ270" s="85"/>
      <c r="CA270" s="85"/>
      <c r="CB270" s="85"/>
      <c r="CC270" s="85"/>
      <c r="CD270" s="85"/>
      <c r="CE270" s="85"/>
      <c r="CF270" s="85"/>
      <c r="CG270" s="85"/>
      <c r="CH270" s="85"/>
      <c r="CI270" s="85"/>
      <c r="CJ270" s="85"/>
      <c r="CK270" s="85"/>
      <c r="CL270" s="85"/>
      <c r="CM270" s="85"/>
      <c r="CN270" s="85"/>
      <c r="CO270" s="85"/>
      <c r="CP270" s="85"/>
      <c r="CQ270" s="85"/>
      <c r="CR270" s="85"/>
      <c r="CS270" s="85"/>
      <c r="CT270" s="85"/>
      <c r="CU270" s="85"/>
      <c r="CV270" s="85"/>
      <c r="CW270" s="85"/>
      <c r="CX270" s="85"/>
      <c r="CY270" s="85"/>
      <c r="CZ270" s="85"/>
      <c r="DA270" s="85"/>
      <c r="DB270" s="85"/>
      <c r="DC270" s="85"/>
      <c r="DD270" s="85"/>
      <c r="DE270" s="85"/>
    </row>
    <row r="271" spans="1:109" s="165" customFormat="1" ht="15" customHeight="1" x14ac:dyDescent="0.2">
      <c r="A271" s="148">
        <f>Input!A271</f>
        <v>10815</v>
      </c>
      <c r="B271" s="148" t="str">
        <f>Input!B271</f>
        <v>Hu1-13</v>
      </c>
      <c r="C271" s="148">
        <f>Input!O271</f>
        <v>2.0758932261950398</v>
      </c>
      <c r="D271" s="148">
        <f>C271*Input!P271/100</f>
        <v>1.4053183515544278E-2</v>
      </c>
      <c r="E271" s="149">
        <f>Input!M271</f>
        <v>2.7319596799288575</v>
      </c>
      <c r="F271" s="150">
        <f>E271*Input!N271/100</f>
        <v>3.2345700323885209E-4</v>
      </c>
      <c r="G271" s="151">
        <f t="shared" si="857"/>
        <v>376.68260066859085</v>
      </c>
      <c r="H271" s="150">
        <f>G271*Input!L271/100</f>
        <v>2.761260810956228E-2</v>
      </c>
      <c r="I271" s="148">
        <v>0</v>
      </c>
      <c r="J271" s="152">
        <f>(((C271*$G$4*0.000000001*Input!G271*(234/233))-(I271*0.000000000000001))/Input!F271)*1000000000000</f>
        <v>749.47171686977367</v>
      </c>
      <c r="K271" s="148">
        <f>J271*Input!P271/100</f>
        <v>5.0737019823443452</v>
      </c>
      <c r="L271" s="153">
        <f t="shared" si="858"/>
        <v>10.364649059984941</v>
      </c>
      <c r="M271" s="154">
        <f>L271*Input!P271/100</f>
        <v>7.0165610386984711E-2</v>
      </c>
      <c r="N271" s="148">
        <v>0</v>
      </c>
      <c r="O271" s="152">
        <f>(((G271*$D$4*0.000000001*Input!G271*(238/236))-(N271*0.000000001))/Input!F271)*1000000</f>
        <v>13.699441177248818</v>
      </c>
      <c r="P271" s="148">
        <f>O271*Input!N271/100</f>
        <v>1.621978619155619E-3</v>
      </c>
      <c r="Q271" s="155">
        <f t="shared" si="859"/>
        <v>10.221141826433987</v>
      </c>
      <c r="R271" s="156">
        <f>Q271*Input!N271/100</f>
        <v>1.2101569174489861E-3</v>
      </c>
      <c r="S271" s="154">
        <f>Input!S271*$G$6/0.000000000155125</f>
        <v>1.0014903080741537</v>
      </c>
      <c r="T271" s="148">
        <f>S271*Input!T271/100</f>
        <v>1.8474009063109149E-3</v>
      </c>
      <c r="U271" s="154">
        <f>S271</f>
        <v>1.0014903080741537</v>
      </c>
      <c r="V271" s="148">
        <f>U271*Input!T271/100</f>
        <v>1.8474009063109149E-3</v>
      </c>
      <c r="W271" s="157">
        <v>0</v>
      </c>
      <c r="X271" s="152">
        <f>((($L$4*0.000000001*Input!G271/Input!W271*(232/229))-(W271*0.000000001))/Input!F271)*1000000000</f>
        <v>0.89908946707673243</v>
      </c>
      <c r="Y271" s="152">
        <f>X271*Input!X271/100</f>
        <v>4.0888068331348133E-3</v>
      </c>
      <c r="Z271" s="152">
        <f t="shared" si="860"/>
        <v>2.195319222715345E-4</v>
      </c>
      <c r="AA271" s="152">
        <f>Z271*Input!X271/100</f>
        <v>9.9836963588681841E-7</v>
      </c>
      <c r="AB271" s="153">
        <v>0</v>
      </c>
      <c r="AC271" s="153">
        <v>0.9</v>
      </c>
      <c r="AD271" s="152">
        <f>(((Input!G271*$L$4*0.000000001*Input!U271*(230/229))-((AB271*0.000000000000001)+(Input!G271*AC271*0.000000000000001)))/Input!F271)*1000000000000</f>
        <v>223.40451924414671</v>
      </c>
      <c r="AE271" s="152">
        <f>AD271*Input!V271/100</f>
        <v>0.80099749844869317</v>
      </c>
      <c r="AF271" s="152">
        <f t="shared" si="861"/>
        <v>10.184682218558901</v>
      </c>
      <c r="AG271" s="152">
        <f>AF271*Input!V271/100</f>
        <v>3.6516293435609665E-2</v>
      </c>
      <c r="AH271" s="148">
        <f t="shared" si="862"/>
        <v>46392.716435843337</v>
      </c>
      <c r="AI271" s="157">
        <f t="shared" si="863"/>
        <v>268.66526928600967</v>
      </c>
      <c r="AJ271" s="154">
        <f t="shared" si="864"/>
        <v>1.4903080741537345</v>
      </c>
      <c r="AK271" s="157">
        <f t="shared" si="865"/>
        <v>1.8474009063109149</v>
      </c>
      <c r="AL271" s="157">
        <f t="shared" si="866"/>
        <v>0.99643292222197777</v>
      </c>
      <c r="AM271" s="157">
        <f t="shared" si="867"/>
        <v>3.5745710454671478E-3</v>
      </c>
      <c r="AN271" s="148">
        <f>AF271/Q271</f>
        <v>0.99643292222197777</v>
      </c>
      <c r="AO271" s="152">
        <f t="shared" si="868"/>
        <v>3.5745710454671478E-3</v>
      </c>
      <c r="AP271" s="148">
        <f t="shared" si="869"/>
        <v>564.97749999999996</v>
      </c>
      <c r="AQ271" s="148" t="e">
        <f t="shared" si="870"/>
        <v>#VALUE!</v>
      </c>
      <c r="AR271" s="148" t="e">
        <f t="shared" si="871"/>
        <v>#VALUE!</v>
      </c>
      <c r="AS271" s="156">
        <f t="shared" si="872"/>
        <v>2.1478218969996046E-5</v>
      </c>
      <c r="AT271" s="156">
        <f t="shared" si="873"/>
        <v>9.771001514177404E-8</v>
      </c>
      <c r="AU271" s="148">
        <v>0.75</v>
      </c>
      <c r="AV271" s="148">
        <f t="shared" si="874"/>
        <v>0.375</v>
      </c>
      <c r="AW271" s="148">
        <f t="shared" si="875"/>
        <v>564.97569999999996</v>
      </c>
      <c r="AX271" s="158">
        <f t="shared" si="876"/>
        <v>197.80925737839999</v>
      </c>
      <c r="AY271" s="158">
        <f t="shared" si="877"/>
        <v>84.587535280812148</v>
      </c>
      <c r="AZ271" s="148" t="str">
        <f>Input!B271</f>
        <v>Hu1-13</v>
      </c>
      <c r="BA271" s="159">
        <f>Input!E271</f>
        <v>0</v>
      </c>
      <c r="BB271" s="148">
        <f t="shared" si="878"/>
        <v>7.3578934862867316</v>
      </c>
      <c r="BC271" s="154">
        <f t="shared" si="879"/>
        <v>9.2889944466986183</v>
      </c>
      <c r="BD271" s="148">
        <f t="shared" si="880"/>
        <v>564917.69999999995</v>
      </c>
      <c r="BE271" s="160">
        <f t="shared" si="881"/>
        <v>42293.767640406077</v>
      </c>
      <c r="BF271" s="161">
        <f t="shared" si="882"/>
        <v>14.971889106170789</v>
      </c>
      <c r="BG271" s="162"/>
      <c r="BH271" s="162"/>
      <c r="BI271" s="162"/>
      <c r="BJ271" s="162"/>
      <c r="BK271" s="162"/>
      <c r="BL271" s="162"/>
      <c r="BM271" s="166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2"/>
      <c r="DC271" s="162"/>
      <c r="DD271" s="162"/>
      <c r="DE271" s="162"/>
    </row>
    <row r="272" spans="1:109" s="76" customFormat="1" ht="15" customHeight="1" x14ac:dyDescent="0.2">
      <c r="A272" s="58"/>
      <c r="B272" s="58"/>
      <c r="C272" s="58"/>
      <c r="D272" s="58"/>
      <c r="E272" s="60"/>
      <c r="F272" s="61"/>
      <c r="G272" s="59"/>
      <c r="H272" s="61"/>
      <c r="I272" s="58"/>
      <c r="J272" s="63"/>
      <c r="K272" s="58"/>
      <c r="L272" s="64"/>
      <c r="M272" s="65"/>
      <c r="N272" s="58"/>
      <c r="O272" s="63"/>
      <c r="P272" s="58"/>
      <c r="Q272" s="66"/>
      <c r="R272" s="67"/>
      <c r="S272" s="65"/>
      <c r="T272" s="58"/>
      <c r="U272" s="58"/>
      <c r="V272" s="58"/>
      <c r="W272" s="68"/>
      <c r="X272" s="63"/>
      <c r="Y272" s="63"/>
      <c r="Z272" s="63"/>
      <c r="AA272" s="63"/>
      <c r="AB272" s="64"/>
      <c r="AC272" s="64"/>
      <c r="AD272" s="63"/>
      <c r="AE272" s="63"/>
      <c r="AF272" s="63"/>
      <c r="AG272" s="63"/>
      <c r="AH272" s="58"/>
      <c r="AI272" s="68"/>
      <c r="AJ272" s="65"/>
      <c r="AK272" s="68"/>
      <c r="AL272" s="68"/>
      <c r="AM272" s="68"/>
      <c r="AN272" s="58"/>
      <c r="AO272" s="63"/>
      <c r="AP272" s="58"/>
      <c r="AQ272" s="58"/>
      <c r="AR272" s="58"/>
      <c r="AS272" s="67"/>
      <c r="AT272" s="67"/>
      <c r="AU272" s="58"/>
      <c r="AV272" s="58"/>
      <c r="AW272" s="58"/>
      <c r="AX272" s="57"/>
      <c r="AY272" s="57"/>
      <c r="AZ272" s="58"/>
      <c r="BA272" s="69"/>
      <c r="BB272" s="58"/>
      <c r="BC272" s="65"/>
      <c r="BD272" s="58"/>
      <c r="BE272" s="62"/>
      <c r="BF272" s="74"/>
      <c r="BG272" s="75"/>
      <c r="BH272" s="75"/>
      <c r="BI272" s="75"/>
      <c r="BJ272" s="75"/>
      <c r="BK272" s="75"/>
      <c r="BL272" s="75"/>
      <c r="BM272" s="103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</row>
    <row r="273" spans="1:109" s="165" customFormat="1" ht="15" customHeight="1" x14ac:dyDescent="0.2">
      <c r="A273" s="148">
        <f>Input!A273</f>
        <v>10815</v>
      </c>
      <c r="B273" s="148" t="str">
        <f>Input!B273</f>
        <v>Hu1-13</v>
      </c>
      <c r="C273" s="148">
        <f>Input!O273</f>
        <v>2.0805951843065227</v>
      </c>
      <c r="D273" s="148">
        <f>C273*Input!P273/100</f>
        <v>8.1062147536514889E-2</v>
      </c>
      <c r="E273" s="149">
        <f>Input!M273</f>
        <v>2.7314274777339889</v>
      </c>
      <c r="F273" s="150">
        <f>E273*Input!N273/100</f>
        <v>1.9436114828939308E-3</v>
      </c>
      <c r="G273" s="151">
        <f t="shared" ref="G273:G279" si="883">E273*137.88</f>
        <v>376.60922062996235</v>
      </c>
      <c r="H273" s="150">
        <f>G273*Input!L273/100</f>
        <v>0.10423130129679542</v>
      </c>
      <c r="I273" s="148">
        <v>0</v>
      </c>
      <c r="J273" s="152">
        <f>(((C273*$G$4*0.000000001*Input!G273*(234/233))-(I273*0.000000000000001))/Input!F273)*1000000000000</f>
        <v>751.16929195407704</v>
      </c>
      <c r="K273" s="148">
        <f>J273*Input!P273/100</f>
        <v>29.266335147063398</v>
      </c>
      <c r="L273" s="153">
        <f t="shared" ref="L273:L279" si="884">(J273/234)*602200000000*0.0000028263/(365.2425*24*60)</f>
        <v>10.388125289448629</v>
      </c>
      <c r="M273" s="154">
        <f>L273*Input!P273/100</f>
        <v>0.40473214164520854</v>
      </c>
      <c r="N273" s="148">
        <v>0</v>
      </c>
      <c r="O273" s="152">
        <f>(((G273*$D$4*0.000000001*Input!G273*(238/236))-(N273*0.000000001))/Input!F273)*1000000</f>
        <v>13.696772443622708</v>
      </c>
      <c r="P273" s="148">
        <f>O273*Input!N273/100</f>
        <v>9.7462606702980788E-3</v>
      </c>
      <c r="Q273" s="155">
        <f t="shared" ref="Q273:Q279" si="885">(O273/238.05)*602200000000000000*0.00000000015512/(365.2425*24*60)</f>
        <v>10.219150686464371</v>
      </c>
      <c r="R273" s="156">
        <f>Q273*Input!N273/100</f>
        <v>7.2716770924898385E-3</v>
      </c>
      <c r="S273" s="154">
        <f>Input!S273*$G$6/0.000000000155125</f>
        <v>1.0051744814127654</v>
      </c>
      <c r="T273" s="148">
        <f>S273*Input!T273/100</f>
        <v>1.8474469171414142E-3</v>
      </c>
      <c r="U273" s="154">
        <f>S273</f>
        <v>1.0051744814127654</v>
      </c>
      <c r="V273" s="148">
        <f>U273*Input!T273/100</f>
        <v>1.8474469171414142E-3</v>
      </c>
      <c r="W273" s="157">
        <v>0</v>
      </c>
      <c r="X273" s="152">
        <f>((($L$4*0.000000001*Input!G273/Input!W273*(232/229))-(W273*0.000000001))/Input!F273)*1000000000</f>
        <v>0.92694153223702125</v>
      </c>
      <c r="Y273" s="152">
        <f>X273*Input!X273/100</f>
        <v>2.296334663994562E-2</v>
      </c>
      <c r="Z273" s="152">
        <f t="shared" ref="Z273:Z279" si="886">(X273/232)*6.022E+23*0.000000001*0.000000000049475/(365.2425*24*60)</f>
        <v>2.2633259965434318E-4</v>
      </c>
      <c r="AA273" s="152">
        <f>Z273*Input!X273/100</f>
        <v>5.6069922007267902E-6</v>
      </c>
      <c r="AB273" s="153">
        <v>0</v>
      </c>
      <c r="AC273" s="153">
        <v>0.9</v>
      </c>
      <c r="AD273" s="152">
        <f>(((Input!G273*$L$4*0.000000001*Input!U273*(230/229))-((AB273*0.000000000000001)+(Input!G273*AC273*0.000000000000001)))/Input!F273)*1000000000000</f>
        <v>225.63372188204949</v>
      </c>
      <c r="AE273" s="152">
        <f>AD273*Input!V273/100</f>
        <v>1.0473325790078414</v>
      </c>
      <c r="AF273" s="152">
        <f t="shared" ref="AF273:AF279" si="887">(AD273/230)*602200000000*$D$6/(365.2425*24*60)</f>
        <v>10.28630827583217</v>
      </c>
      <c r="AG273" s="152">
        <f>AF273*Input!V273/100</f>
        <v>4.7746346091958339E-2</v>
      </c>
      <c r="AH273" s="148">
        <f t="shared" ref="AH273:AH279" si="888">AF273/Z273</f>
        <v>45447.753843421124</v>
      </c>
      <c r="AI273" s="157">
        <f t="shared" ref="AI273:AI279" si="889">AH273*SQRT((AG273/AF273)^2+(AA273/Z273)^2)</f>
        <v>1145.481073317012</v>
      </c>
      <c r="AJ273" s="154">
        <f t="shared" ref="AJ273:AJ279" si="890">(U273-1)*1000</f>
        <v>5.1744814127654415</v>
      </c>
      <c r="AK273" s="157">
        <f t="shared" ref="AK273:AK279" si="891">V273*1000</f>
        <v>1.8474469171414143</v>
      </c>
      <c r="AL273" s="157">
        <f t="shared" ref="AL273:AL279" si="892">AF273/Q273</f>
        <v>1.0065717388292112</v>
      </c>
      <c r="AM273" s="157">
        <f t="shared" ref="AM273:AM279" si="893">AL273*SQRT((R273/Q273)^2+(AG273/AF273)^2)</f>
        <v>4.7268234625144779E-3</v>
      </c>
      <c r="AN273" s="148">
        <f>AF273/Q273</f>
        <v>1.0065717388292112</v>
      </c>
      <c r="AO273" s="152">
        <f t="shared" ref="AO273:AO279" si="894">AN273*SQRT((R273/Q273)^2+(AG273/AF273)^2)</f>
        <v>4.7268234625144779E-3</v>
      </c>
      <c r="AP273" s="148">
        <f t="shared" ref="AP273:AP279" si="895">ThU_Alter_Kombi(AN273,U273)</f>
        <v>771.29539999999997</v>
      </c>
      <c r="AQ273" s="148" t="e">
        <f t="shared" ref="AQ273:AQ279" si="896">Montealter(AN273,AO273,U273,V273)</f>
        <v>#VALUE!</v>
      </c>
      <c r="AR273" s="148" t="e">
        <f t="shared" ref="AR273:AR279" si="897">(AQ273/AP273)*100</f>
        <v>#VALUE!</v>
      </c>
      <c r="AS273" s="156">
        <f t="shared" ref="AS273:AS279" si="898">Z273/Q273</f>
        <v>2.2147887490702019E-5</v>
      </c>
      <c r="AT273" s="156">
        <f t="shared" ref="AT273:AT279" si="899">AS273*SQRT((Y273/X273)^2+(P273/O273)^2)</f>
        <v>5.4890126258047853E-7</v>
      </c>
      <c r="AU273" s="148">
        <v>0.75</v>
      </c>
      <c r="AV273" s="148">
        <f t="shared" ref="AV273:AV279" si="900">AU273/2</f>
        <v>0.375</v>
      </c>
      <c r="AW273" s="148">
        <f t="shared" ref="AW273:AW279" si="901">marincorr_age(AN273,U273,AS273,AU273)</f>
        <v>771.29369999999994</v>
      </c>
      <c r="AX273" s="158">
        <f t="shared" ref="AX273:AX279" si="902">marincorr_age_error(AN273, AO273, U273, V273, AS273, AT273, AU273, AV273)</f>
        <v>316.63585924289998</v>
      </c>
      <c r="AY273" s="158">
        <f t="shared" ref="AY273:AY279" si="903">SQRT(((AU273*EXP(-0.0000091577*AW273*1000))/(0.0000091577*(EXP(-0.0000091577*AW273*1000)+(AJ273/1000)*EXP(-(0.0000091577-0.0000028263)*AW273*1000)-AS273*AU273*EXP(-0.0000091577*AW273*1000))))^2*AT273^2+((AS273*EXP(-0.0000091577*AW273*1000))/(0.0000091577*(EXP(-0.0000091577*AW273*1000)+(AJ273/1000)*EXP(-(0.0000091577-0.0000028263)*AW273*1000)-AS273*AU273*EXP(-0.0000091577*AW273*1000))))^2*AV273^2+((0.0000091577/(0.0000091577-0.0000028263))*(EXP(-(0.0000091577-0.0000028263)*AW273*1000)-1)/(0.0000091577*(EXP(-0.0000091577*AW273*1000)+(AJ273/1000)*EXP(-(0.0000091577-0.0000028263)*AW273*1000)-AS273*AU273*EXP(-0.0000091577*AW273*1000))))^2*T273^2+(1/(0.0000091577*(EXP(-0.0000091577*AW273*1000)+(AJ273/1000)*EXP(-(0.0000091577-0.0000028263)*AW273*1000)-AS273*AU273*EXP(-0.0000091577*AW273*1000))))^2*AO273^2)/1000</f>
        <v>661.1777310728869</v>
      </c>
      <c r="AZ273" s="148" t="str">
        <f>Input!B273</f>
        <v>Hu1-13</v>
      </c>
      <c r="BA273" s="159">
        <f>Input!E273</f>
        <v>0</v>
      </c>
      <c r="BB273" s="148">
        <f t="shared" ref="BB273:BB279" si="904">((U273-1)*EXP(0.0000028263*AW273*1000))*1000</f>
        <v>45.770808016106116</v>
      </c>
      <c r="BC273" s="154">
        <f t="shared" ref="BC273:BC279" si="905">SQRT((EXP(0.0000028263*AW273*1000)*V273)^2+((U273-1)*0.0000028263*EXP(0.0000028263*AW273*1000)*AY273*1000)^2)*1000</f>
        <v>87.078410239323347</v>
      </c>
      <c r="BD273" s="148">
        <f t="shared" ref="BD273:BD279" si="906">AW273*1000-58</f>
        <v>771235.7</v>
      </c>
      <c r="BE273" s="160">
        <f t="shared" ref="BE273:BE279" si="907">AY273/2*1000</f>
        <v>330588.86553644342</v>
      </c>
      <c r="BF273" s="161">
        <f t="shared" ref="BF273:BF279" si="908">AY273/AW273*100</f>
        <v>85.723211673178056</v>
      </c>
      <c r="BG273" s="162"/>
      <c r="BH273" s="162"/>
      <c r="BI273" s="162"/>
      <c r="BJ273" s="162"/>
      <c r="BK273" s="162"/>
      <c r="BL273" s="162"/>
      <c r="BM273" s="166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2"/>
      <c r="DC273" s="162"/>
      <c r="DD273" s="162"/>
      <c r="DE273" s="162"/>
    </row>
    <row r="274" spans="1:109" ht="15" customHeight="1" x14ac:dyDescent="0.2">
      <c r="A274" s="9">
        <f>Input!A274</f>
        <v>10850</v>
      </c>
      <c r="B274" s="9" t="str">
        <f>Input!B274</f>
        <v>KMS-1_107</v>
      </c>
      <c r="C274" s="9">
        <f>Input!O274</f>
        <v>0.15109011969767308</v>
      </c>
      <c r="D274" s="9">
        <f>C274*Input!P274/100</f>
        <v>5.3691180510191346E-4</v>
      </c>
      <c r="E274" s="11">
        <f>Input!M274</f>
        <v>0.21934366593067475</v>
      </c>
      <c r="F274" s="12">
        <f>E274*Input!N274/100</f>
        <v>3.4812585889602125E-5</v>
      </c>
      <c r="G274" s="13">
        <f t="shared" si="883"/>
        <v>30.243104658521435</v>
      </c>
      <c r="H274" s="12">
        <f>G274*Input!L274/100</f>
        <v>5.7556849343042239E-3</v>
      </c>
      <c r="I274" s="9">
        <v>0.3</v>
      </c>
      <c r="J274" s="21">
        <f>(((C274*$G$4*0.000000001*Input!G274*(234/233))-(I274*0.000000000000001))/Input!F274)*1000000000000</f>
        <v>4.1539687906294649</v>
      </c>
      <c r="K274" s="9">
        <f>J274*Input!P274/100</f>
        <v>1.4761487291006674E-2</v>
      </c>
      <c r="L274" s="14">
        <f t="shared" si="884"/>
        <v>5.7446368891443438E-2</v>
      </c>
      <c r="M274" s="22">
        <f>L274*Input!P274/100</f>
        <v>2.0414063924082207E-4</v>
      </c>
      <c r="N274" s="9">
        <v>5.0000000000000001E-3</v>
      </c>
      <c r="O274" s="21">
        <f>(((G274*$D$4*0.000000001*Input!G274*(238/236))-(N274*0.000000001))/Input!F274)*1000000</f>
        <v>8.3766222018628891E-2</v>
      </c>
      <c r="P274" s="9">
        <f>O274*Input!N274/100</f>
        <v>1.3294748158320015E-5</v>
      </c>
      <c r="Q274" s="23">
        <f t="shared" si="885"/>
        <v>6.2497909545307935E-2</v>
      </c>
      <c r="R274" s="24">
        <f>Q274*Input!N274/100</f>
        <v>9.9192006969294829E-6</v>
      </c>
      <c r="S274" s="65">
        <f>Input!S274*$G$6/0.000000000155125</f>
        <v>0.91032357451949952</v>
      </c>
      <c r="T274" s="9">
        <f>S274*Input!T274/100</f>
        <v>1.4441937600547655E-3</v>
      </c>
      <c r="U274" s="9">
        <f>S274*1/((U273+U275)/2)</f>
        <v>0.90833510953938135</v>
      </c>
      <c r="V274" s="9">
        <f>U274*Input!T274/100</f>
        <v>1.441039135922473E-3</v>
      </c>
      <c r="W274" s="3">
        <v>3.0000000000000001E-3</v>
      </c>
      <c r="X274" s="21">
        <f>((($L$4*0.000000001*Input!G274/Input!W274*(232/229))-(W274*0.000000001))/Input!F274)*1000000000</f>
        <v>21.626677743387219</v>
      </c>
      <c r="Y274" s="21">
        <f>X274*Input!X274/100</f>
        <v>4.2448049842837288E-2</v>
      </c>
      <c r="Z274" s="21">
        <f t="shared" si="886"/>
        <v>5.2806159022076651E-3</v>
      </c>
      <c r="AA274" s="21">
        <f>Z274*Input!X274/100</f>
        <v>1.0364599208324034E-5</v>
      </c>
      <c r="AB274" s="14">
        <v>0.05</v>
      </c>
      <c r="AC274" s="14">
        <v>0.9</v>
      </c>
      <c r="AD274" s="21">
        <f>(((Input!G274*$L$4*0.000000001*Input!U274*(230/229))-((AB274*0.000000000000001)+(Input!G274*AC274*0.000000000000001)))/Input!F274)*1000000000000</f>
        <v>0.14294235193677943</v>
      </c>
      <c r="AE274" s="21">
        <f>AD274*Input!V274/100</f>
        <v>1.7849742076525535E-3</v>
      </c>
      <c r="AF274" s="191">
        <f t="shared" si="887"/>
        <v>6.5165307979222938E-3</v>
      </c>
      <c r="AG274" s="21">
        <f>AF274*Input!V274/100</f>
        <v>8.1374338955954352E-5</v>
      </c>
      <c r="AH274" s="9">
        <f t="shared" si="888"/>
        <v>1.2340474896494422</v>
      </c>
      <c r="AI274" s="3">
        <f t="shared" si="889"/>
        <v>1.5599203730345467E-2</v>
      </c>
      <c r="AJ274" s="22">
        <f t="shared" si="890"/>
        <v>-91.664890460618651</v>
      </c>
      <c r="AK274" s="3">
        <f t="shared" si="891"/>
        <v>1.441039135922473</v>
      </c>
      <c r="AL274" s="3">
        <f t="shared" si="892"/>
        <v>0.10426798024657331</v>
      </c>
      <c r="AM274" s="3">
        <f t="shared" si="893"/>
        <v>1.3021381337675554E-3</v>
      </c>
      <c r="AN274" s="9">
        <f>AL274*1/((AN273+AN275)/2)</f>
        <v>0.10415078299030867</v>
      </c>
      <c r="AO274" s="21">
        <f t="shared" si="894"/>
        <v>1.3006745299248969E-3</v>
      </c>
      <c r="AP274" s="58">
        <f t="shared" si="895"/>
        <v>13.3253</v>
      </c>
      <c r="AQ274" s="58">
        <f t="shared" si="896"/>
        <v>0.1827</v>
      </c>
      <c r="AR274" s="58">
        <f t="shared" si="897"/>
        <v>1.3710760733341838</v>
      </c>
      <c r="AS274" s="67">
        <f t="shared" si="898"/>
        <v>8.4492680485248495E-2</v>
      </c>
      <c r="AT274" s="67">
        <f t="shared" si="899"/>
        <v>1.6638043085567638E-4</v>
      </c>
      <c r="AU274" s="58">
        <v>0.75</v>
      </c>
      <c r="AV274" s="58">
        <f t="shared" si="900"/>
        <v>0.375</v>
      </c>
      <c r="AW274" s="58">
        <f t="shared" si="901"/>
        <v>5.4062999999999999</v>
      </c>
      <c r="AX274" s="57">
        <f t="shared" si="902"/>
        <v>3.8335118447999998</v>
      </c>
      <c r="AY274" s="47">
        <f t="shared" si="903"/>
        <v>4.1054344001345662</v>
      </c>
      <c r="AZ274" s="9" t="str">
        <f>Input!B274</f>
        <v>KMS-1_107</v>
      </c>
      <c r="BA274" s="48">
        <f>Input!E274</f>
        <v>107</v>
      </c>
      <c r="BB274" s="58">
        <f t="shared" si="904"/>
        <v>-93.076269360730734</v>
      </c>
      <c r="BC274" s="22">
        <f t="shared" si="905"/>
        <v>1.8186240872809283</v>
      </c>
      <c r="BD274" s="9">
        <f t="shared" si="906"/>
        <v>5348.3</v>
      </c>
      <c r="BE274" s="49">
        <f t="shared" si="907"/>
        <v>2052.7172000672831</v>
      </c>
      <c r="BF274" s="89">
        <f t="shared" si="908"/>
        <v>75.937968668674813</v>
      </c>
      <c r="BG274" s="85"/>
      <c r="BH274" s="85"/>
      <c r="BI274" s="85"/>
      <c r="BJ274" s="85"/>
      <c r="BK274" s="85"/>
      <c r="BL274" s="85"/>
      <c r="BM274" s="90"/>
      <c r="BN274" s="85"/>
      <c r="BO274" s="85"/>
      <c r="BP274" s="85"/>
      <c r="BQ274" s="85"/>
      <c r="BR274" s="85"/>
      <c r="BS274" s="85"/>
      <c r="BT274" s="85"/>
      <c r="BU274" s="85"/>
      <c r="BV274" s="85"/>
      <c r="BW274" s="85"/>
      <c r="BX274" s="85"/>
      <c r="BY274" s="85"/>
      <c r="BZ274" s="85"/>
      <c r="CA274" s="85"/>
      <c r="CB274" s="85"/>
      <c r="CC274" s="85"/>
      <c r="CD274" s="85"/>
      <c r="CE274" s="85"/>
      <c r="CF274" s="85"/>
      <c r="CG274" s="85"/>
      <c r="CH274" s="85"/>
      <c r="CI274" s="85"/>
      <c r="CJ274" s="85"/>
      <c r="CK274" s="85"/>
      <c r="CL274" s="85"/>
      <c r="CM274" s="85"/>
      <c r="CN274" s="85"/>
      <c r="CO274" s="85"/>
      <c r="CP274" s="85"/>
      <c r="CQ274" s="85"/>
      <c r="CR274" s="85"/>
      <c r="CS274" s="85"/>
      <c r="CT274" s="85"/>
      <c r="CU274" s="85"/>
      <c r="CV274" s="85"/>
      <c r="CW274" s="85"/>
      <c r="CX274" s="85"/>
      <c r="CY274" s="85"/>
      <c r="CZ274" s="85"/>
      <c r="DA274" s="85"/>
      <c r="DB274" s="85"/>
      <c r="DC274" s="85"/>
      <c r="DD274" s="85"/>
      <c r="DE274" s="85"/>
    </row>
    <row r="275" spans="1:109" s="165" customFormat="1" ht="15" customHeight="1" x14ac:dyDescent="0.2">
      <c r="A275" s="148">
        <f>Input!A275</f>
        <v>10815</v>
      </c>
      <c r="B275" s="148" t="str">
        <f>Input!B275</f>
        <v>Hu1-13</v>
      </c>
      <c r="C275" s="148">
        <f>Input!O275</f>
        <v>2.0454881660067499</v>
      </c>
      <c r="D275" s="148">
        <f>C275*Input!P275/100</f>
        <v>0.10236532492016216</v>
      </c>
      <c r="E275" s="149">
        <f>Input!M275</f>
        <v>2.732596786385745</v>
      </c>
      <c r="F275" s="150">
        <f>E275*Input!N275/100</f>
        <v>1.7753716940223773E-3</v>
      </c>
      <c r="G275" s="151">
        <f t="shared" si="883"/>
        <v>376.77044490686649</v>
      </c>
      <c r="H275" s="150">
        <f>G275*Input!L275/100</f>
        <v>8.7394905816521623E-2</v>
      </c>
      <c r="I275" s="148">
        <v>0</v>
      </c>
      <c r="J275" s="152">
        <f>(((C275*$G$4*0.000000001*Input!G275*(234/233))-(I275*0.000000000000001))/Input!F275)*1000000000000</f>
        <v>738.49440244276207</v>
      </c>
      <c r="K275" s="148">
        <f>J275*Input!P275/100</f>
        <v>36.957544274311324</v>
      </c>
      <c r="L275" s="153">
        <f t="shared" si="884"/>
        <v>10.212840780771579</v>
      </c>
      <c r="M275" s="154">
        <f>L275*Input!P275/100</f>
        <v>0.51109597320355038</v>
      </c>
      <c r="N275" s="148">
        <v>0</v>
      </c>
      <c r="O275" s="152">
        <f>(((G275*$D$4*0.000000001*Input!G275*(238/236))-(N275*0.000000001))/Input!F275)*1000000</f>
        <v>13.7026359544243</v>
      </c>
      <c r="P275" s="148">
        <f>O275*Input!N275/100</f>
        <v>8.9026204408132036E-3</v>
      </c>
      <c r="Q275" s="155">
        <f t="shared" si="885"/>
        <v>10.223525447064345</v>
      </c>
      <c r="R275" s="156">
        <f>Q275*Input!N275/100</f>
        <v>6.6422378092020852E-3</v>
      </c>
      <c r="S275" s="154">
        <f>Input!S275*$G$6/0.000000000155125</f>
        <v>0.99920378154158995</v>
      </c>
      <c r="T275" s="148">
        <f>S275*Input!T275/100</f>
        <v>1.6307788387460108E-3</v>
      </c>
      <c r="U275" s="154">
        <f>S275</f>
        <v>0.99920378154158995</v>
      </c>
      <c r="V275" s="148">
        <f>U275*Input!T275/100</f>
        <v>1.6307788387460108E-3</v>
      </c>
      <c r="W275" s="157">
        <v>0</v>
      </c>
      <c r="X275" s="152">
        <f>((($L$4*0.000000001*Input!G275/Input!W275*(232/229))-(W275*0.000000001))/Input!F275)*1000000000</f>
        <v>0.92676753410750523</v>
      </c>
      <c r="Y275" s="152">
        <f>X275*Input!X275/100</f>
        <v>2.5555902486838967E-2</v>
      </c>
      <c r="Z275" s="152">
        <f t="shared" si="886"/>
        <v>2.2629011428971254E-4</v>
      </c>
      <c r="AA275" s="152">
        <f>Z275*Input!X275/100</f>
        <v>6.2400201579058591E-6</v>
      </c>
      <c r="AB275" s="153">
        <v>0</v>
      </c>
      <c r="AC275" s="153">
        <v>0.9</v>
      </c>
      <c r="AD275" s="152">
        <f>(((Input!G275*$L$4*0.000000001*Input!U275*(230/229))-((AB275*0.000000000000001)+(Input!G275*AC275*0.000000000000001)))/Input!F275)*1000000000000</f>
        <v>223.28749955377359</v>
      </c>
      <c r="AE275" s="152">
        <f>AD275*Input!V275/100</f>
        <v>1.2563987949788809</v>
      </c>
      <c r="AF275" s="152">
        <f t="shared" si="887"/>
        <v>10.179347463631844</v>
      </c>
      <c r="AG275" s="152">
        <f>AF275*Input!V275/100</f>
        <v>5.7277366232041868E-2</v>
      </c>
      <c r="AH275" s="148">
        <f t="shared" si="888"/>
        <v>44983.615371723776</v>
      </c>
      <c r="AI275" s="157">
        <f t="shared" si="889"/>
        <v>1265.9981933784832</v>
      </c>
      <c r="AJ275" s="154">
        <f t="shared" si="890"/>
        <v>-0.79621845841004735</v>
      </c>
      <c r="AK275" s="157">
        <f t="shared" si="891"/>
        <v>1.6307788387460109</v>
      </c>
      <c r="AL275" s="157">
        <f t="shared" si="892"/>
        <v>0.99567879165936968</v>
      </c>
      <c r="AM275" s="157">
        <f t="shared" si="893"/>
        <v>5.6397295144973748E-3</v>
      </c>
      <c r="AN275" s="148">
        <f>AF275/Q275</f>
        <v>0.99567879165936968</v>
      </c>
      <c r="AO275" s="152">
        <f t="shared" si="894"/>
        <v>5.6397295144973748E-3</v>
      </c>
      <c r="AP275" s="148">
        <f t="shared" si="895"/>
        <v>627.59640000000002</v>
      </c>
      <c r="AQ275" s="148" t="e">
        <f t="shared" si="896"/>
        <v>#VALUE!</v>
      </c>
      <c r="AR275" s="148" t="e">
        <f t="shared" si="897"/>
        <v>#VALUE!</v>
      </c>
      <c r="AS275" s="156">
        <f t="shared" si="898"/>
        <v>2.2134254515372785E-5</v>
      </c>
      <c r="AT275" s="156">
        <f t="shared" si="899"/>
        <v>6.1052832792805892E-7</v>
      </c>
      <c r="AU275" s="148">
        <v>0.75</v>
      </c>
      <c r="AV275" s="148">
        <f t="shared" si="900"/>
        <v>0.375</v>
      </c>
      <c r="AW275" s="148">
        <f t="shared" si="901"/>
        <v>627.59460000000001</v>
      </c>
      <c r="AX275" s="158">
        <f t="shared" si="902"/>
        <v>286.56778478550001</v>
      </c>
      <c r="AY275" s="158">
        <f t="shared" si="903"/>
        <v>209.57967413117385</v>
      </c>
      <c r="AZ275" s="148" t="str">
        <f>Input!B275</f>
        <v>Hu1-13</v>
      </c>
      <c r="BA275" s="159">
        <f>Input!E275</f>
        <v>0</v>
      </c>
      <c r="BB275" s="148">
        <f t="shared" si="904"/>
        <v>-4.6921407697904121</v>
      </c>
      <c r="BC275" s="154">
        <f t="shared" si="905"/>
        <v>10.004057655791616</v>
      </c>
      <c r="BD275" s="148">
        <f t="shared" si="906"/>
        <v>627536.6</v>
      </c>
      <c r="BE275" s="160">
        <f t="shared" si="907"/>
        <v>104789.83706558692</v>
      </c>
      <c r="BF275" s="161">
        <f t="shared" si="908"/>
        <v>33.3941168600198</v>
      </c>
      <c r="BG275" s="162"/>
      <c r="BH275" s="162"/>
      <c r="BI275" s="162"/>
      <c r="BJ275" s="162"/>
      <c r="BK275" s="162"/>
      <c r="BL275" s="162"/>
      <c r="BM275" s="166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2"/>
      <c r="DC275" s="162"/>
      <c r="DD275" s="162"/>
      <c r="DE275" s="162"/>
    </row>
    <row r="276" spans="1:109" ht="15" customHeight="1" x14ac:dyDescent="0.2">
      <c r="A276" s="9">
        <f>Input!A276</f>
        <v>10851</v>
      </c>
      <c r="B276" s="9" t="str">
        <f>Input!B276</f>
        <v>KMS-1_5</v>
      </c>
      <c r="C276" s="9">
        <f>Input!O276</f>
        <v>0.24010904873667346</v>
      </c>
      <c r="D276" s="9">
        <f>C276*Input!P276/100</f>
        <v>7.1699243574214187E-4</v>
      </c>
      <c r="E276" s="11">
        <f>Input!M276</f>
        <v>0.35533715359302021</v>
      </c>
      <c r="F276" s="12">
        <f>E276*Input!N276/100</f>
        <v>2.2400632989231037E-5</v>
      </c>
      <c r="G276" s="13">
        <f t="shared" si="883"/>
        <v>48.993886737405624</v>
      </c>
      <c r="H276" s="12">
        <f>G276*Input!L276/100</f>
        <v>4.7245155543855994E-3</v>
      </c>
      <c r="I276" s="9">
        <v>0.3</v>
      </c>
      <c r="J276" s="21">
        <f>(((C276*$G$4*0.000000001*Input!G276*(234/233))-(I276*0.000000000000001))/Input!F276)*1000000000000</f>
        <v>4.9873602689495851</v>
      </c>
      <c r="K276" s="9">
        <f>J276*Input!P276/100</f>
        <v>1.4892814768840386E-2</v>
      </c>
      <c r="L276" s="14">
        <f t="shared" si="884"/>
        <v>6.8971567251758598E-2</v>
      </c>
      <c r="M276" s="22">
        <f>L276*Input!P276/100</f>
        <v>2.059568027984869E-4</v>
      </c>
      <c r="N276" s="9">
        <v>5.0000000000000001E-3</v>
      </c>
      <c r="O276" s="21">
        <f>(((G276*$D$4*0.000000001*Input!G276*(238/236))-(N276*0.000000001))/Input!F276)*1000000</f>
        <v>0.10251978353230563</v>
      </c>
      <c r="P276" s="9">
        <f>O276*Input!N276/100</f>
        <v>6.4628987479110045E-6</v>
      </c>
      <c r="Q276" s="23">
        <f t="shared" si="885"/>
        <v>7.6489926409497908E-2</v>
      </c>
      <c r="R276" s="24">
        <f>Q276*Input!N276/100</f>
        <v>4.8219634551215406E-6</v>
      </c>
      <c r="S276" s="65">
        <f>Input!S276*$G$6/0.000000000155125</f>
        <v>0.89853459090513921</v>
      </c>
      <c r="T276" s="9">
        <f>S276*Input!T276/100</f>
        <v>1.0718386664633622E-3</v>
      </c>
      <c r="U276" s="9">
        <f>S276*1/((U275+U277)/2)</f>
        <v>0.89903584071066556</v>
      </c>
      <c r="V276" s="9">
        <f>U276*Input!T276/100</f>
        <v>1.0724365943879613E-3</v>
      </c>
      <c r="W276" s="3">
        <v>3.0000000000000001E-3</v>
      </c>
      <c r="X276" s="21">
        <f>((($L$4*0.000000001*Input!G276/Input!W276*(232/229))-(W276*0.000000001))/Input!F276)*1000000000</f>
        <v>146.40002844830425</v>
      </c>
      <c r="Y276" s="21">
        <f>X276*Input!X276/100</f>
        <v>0.22639754661537201</v>
      </c>
      <c r="Z276" s="21">
        <f t="shared" si="886"/>
        <v>3.57466980125579E-2</v>
      </c>
      <c r="AA276" s="21">
        <f>Z276*Input!X276/100</f>
        <v>5.5279802985157435E-5</v>
      </c>
      <c r="AB276" s="14">
        <v>0.05</v>
      </c>
      <c r="AC276" s="14">
        <v>0.9</v>
      </c>
      <c r="AD276" s="21">
        <f>(((Input!G276*$L$4*0.000000001*Input!U276*(230/229))-((AB276*0.000000000000001)+(Input!G276*AC276*0.000000000000001)))/Input!F276)*1000000000000</f>
        <v>0.21366566524843977</v>
      </c>
      <c r="AE276" s="21">
        <f>AD276*Input!V276/100</f>
        <v>1.6682713905876048E-3</v>
      </c>
      <c r="AF276" s="191">
        <f t="shared" si="887"/>
        <v>9.7407022424384464E-3</v>
      </c>
      <c r="AG276" s="21">
        <f>AF276*Input!V276/100</f>
        <v>7.6054029815215008E-5</v>
      </c>
      <c r="AH276" s="9">
        <f t="shared" si="888"/>
        <v>0.27249236388257497</v>
      </c>
      <c r="AI276" s="3">
        <f t="shared" si="889"/>
        <v>2.1689110338798077E-3</v>
      </c>
      <c r="AJ276" s="22">
        <f t="shared" si="890"/>
        <v>-100.96415928933445</v>
      </c>
      <c r="AK276" s="3">
        <f t="shared" si="891"/>
        <v>1.0724365943879612</v>
      </c>
      <c r="AL276" s="3">
        <f t="shared" si="892"/>
        <v>0.12734621014394026</v>
      </c>
      <c r="AM276" s="3">
        <f t="shared" si="893"/>
        <v>9.943336631935524E-4</v>
      </c>
      <c r="AN276" s="9">
        <f>AL276*1/((AN275+AN277)/2)</f>
        <v>0.12785223768859663</v>
      </c>
      <c r="AO276" s="21">
        <f t="shared" si="894"/>
        <v>9.9828478369871909E-4</v>
      </c>
      <c r="AP276" s="58">
        <f t="shared" si="895"/>
        <v>16.798400000000001</v>
      </c>
      <c r="AQ276" s="58">
        <f t="shared" si="896"/>
        <v>0.1336</v>
      </c>
      <c r="AR276" s="58">
        <f t="shared" si="897"/>
        <v>0.79531383941327738</v>
      </c>
      <c r="AS276" s="67">
        <f t="shared" si="898"/>
        <v>0.4673386377858923</v>
      </c>
      <c r="AT276" s="67">
        <f t="shared" si="899"/>
        <v>7.2330721767869968E-4</v>
      </c>
      <c r="AU276" s="58">
        <v>0.75</v>
      </c>
      <c r="AV276" s="58">
        <f t="shared" si="900"/>
        <v>0.375</v>
      </c>
      <c r="AW276" s="58" t="str">
        <f t="shared" si="901"/>
        <v>Out of range</v>
      </c>
      <c r="AX276" s="57">
        <f t="shared" si="902"/>
        <v>4.9077045459999997</v>
      </c>
      <c r="AY276" s="47" t="e">
        <f t="shared" si="903"/>
        <v>#VALUE!</v>
      </c>
      <c r="AZ276" s="9" t="str">
        <f>Input!B276</f>
        <v>KMS-1_5</v>
      </c>
      <c r="BA276" s="48">
        <f>Input!E276</f>
        <v>5</v>
      </c>
      <c r="BB276" s="58" t="e">
        <f t="shared" si="904"/>
        <v>#VALUE!</v>
      </c>
      <c r="BC276" s="22" t="e">
        <f t="shared" si="905"/>
        <v>#VALUE!</v>
      </c>
      <c r="BD276" s="9" t="e">
        <f t="shared" si="906"/>
        <v>#VALUE!</v>
      </c>
      <c r="BE276" s="49" t="e">
        <f t="shared" si="907"/>
        <v>#VALUE!</v>
      </c>
      <c r="BF276" s="89" t="e">
        <f t="shared" si="908"/>
        <v>#VALUE!</v>
      </c>
      <c r="BG276" s="85"/>
      <c r="BH276" s="85"/>
      <c r="BI276" s="85"/>
      <c r="BJ276" s="85"/>
      <c r="BK276" s="85"/>
      <c r="BL276" s="85"/>
      <c r="BM276" s="90"/>
      <c r="BN276" s="85"/>
      <c r="BO276" s="85"/>
      <c r="BP276" s="85"/>
      <c r="BQ276" s="85"/>
      <c r="BR276" s="85"/>
      <c r="BS276" s="85"/>
      <c r="BT276" s="85"/>
      <c r="BU276" s="85"/>
      <c r="BV276" s="85"/>
      <c r="BW276" s="85"/>
      <c r="BX276" s="85"/>
      <c r="BY276" s="85"/>
      <c r="BZ276" s="85"/>
      <c r="CA276" s="85"/>
      <c r="CB276" s="85"/>
      <c r="CC276" s="85"/>
      <c r="CD276" s="85"/>
      <c r="CE276" s="85"/>
      <c r="CF276" s="85"/>
      <c r="CG276" s="85"/>
      <c r="CH276" s="85"/>
      <c r="CI276" s="85"/>
      <c r="CJ276" s="85"/>
      <c r="CK276" s="85"/>
      <c r="CL276" s="85"/>
      <c r="CM276" s="85"/>
      <c r="CN276" s="85"/>
      <c r="CO276" s="85"/>
      <c r="CP276" s="85"/>
      <c r="CQ276" s="85"/>
      <c r="CR276" s="85"/>
      <c r="CS276" s="85"/>
      <c r="CT276" s="85"/>
      <c r="CU276" s="85"/>
      <c r="CV276" s="85"/>
      <c r="CW276" s="85"/>
      <c r="CX276" s="85"/>
      <c r="CY276" s="85"/>
      <c r="CZ276" s="85"/>
      <c r="DA276" s="85"/>
      <c r="DB276" s="85"/>
      <c r="DC276" s="85"/>
      <c r="DD276" s="85"/>
      <c r="DE276" s="85"/>
    </row>
    <row r="277" spans="1:109" s="165" customFormat="1" ht="15" customHeight="1" x14ac:dyDescent="0.2">
      <c r="A277" s="148">
        <f>Input!A277</f>
        <v>10815</v>
      </c>
      <c r="B277" s="148" t="str">
        <f>Input!B277</f>
        <v>Hu1-13</v>
      </c>
      <c r="C277" s="148">
        <f>Input!O277</f>
        <v>1.9986126371535098</v>
      </c>
      <c r="D277" s="148">
        <f>C277*Input!P277/100</f>
        <v>9.7469330397055673E-2</v>
      </c>
      <c r="E277" s="149">
        <f>Input!M277</f>
        <v>2.7344169237452411</v>
      </c>
      <c r="F277" s="150">
        <f>E277*Input!N277/100</f>
        <v>1.5739893853001456E-3</v>
      </c>
      <c r="G277" s="151">
        <f t="shared" si="883"/>
        <v>377.02140544599382</v>
      </c>
      <c r="H277" s="150">
        <f>G277*Input!L277/100</f>
        <v>8.8562632195464827E-2</v>
      </c>
      <c r="I277" s="148">
        <v>0</v>
      </c>
      <c r="J277" s="152">
        <f>(((C277*$G$4*0.000000001*Input!G277*(234/233))-(I277*0.000000000000001))/Input!F277)*1000000000000</f>
        <v>721.5706596194326</v>
      </c>
      <c r="K277" s="148">
        <f>J277*Input!P277/100</f>
        <v>35.189915104027172</v>
      </c>
      <c r="L277" s="153">
        <f t="shared" si="884"/>
        <v>9.9787977192430457</v>
      </c>
      <c r="M277" s="154">
        <f>L277*Input!P277/100</f>
        <v>0.48665094665244041</v>
      </c>
      <c r="N277" s="148">
        <v>0</v>
      </c>
      <c r="O277" s="152">
        <f>(((G277*$D$4*0.000000001*Input!G277*(238/236))-(N277*0.000000001))/Input!F277)*1000000</f>
        <v>13.71176305277576</v>
      </c>
      <c r="P277" s="148">
        <f>O277*Input!N277/100</f>
        <v>7.8927866893316965E-3</v>
      </c>
      <c r="Q277" s="155">
        <f t="shared" si="885"/>
        <v>10.23033516765857</v>
      </c>
      <c r="R277" s="156">
        <f>Q277*Input!N277/100</f>
        <v>5.8888016754600793E-3</v>
      </c>
      <c r="S277" s="154">
        <f>Input!S277*$G$6/0.000000000155125</f>
        <v>0.99968113542650316</v>
      </c>
      <c r="T277" s="148">
        <f>S277*Input!T277/100</f>
        <v>1.9902254228438073E-3</v>
      </c>
      <c r="U277" s="154">
        <f>S277</f>
        <v>0.99968113542650316</v>
      </c>
      <c r="V277" s="148">
        <f>U277*Input!T277/100</f>
        <v>1.9902254228438073E-3</v>
      </c>
      <c r="W277" s="157">
        <v>0</v>
      </c>
      <c r="X277" s="152">
        <f>((($L$4*0.000000001*Input!G277/Input!W277*(232/229))-(W277*0.000000001))/Input!F277)*1000000000</f>
        <v>0.84865653284898879</v>
      </c>
      <c r="Y277" s="152">
        <f>X277*Input!X277/100</f>
        <v>2.9796406653607756E-2</v>
      </c>
      <c r="Z277" s="152">
        <f t="shared" si="886"/>
        <v>2.0721764276739529E-4</v>
      </c>
      <c r="AA277" s="152">
        <f>Z277*Input!X277/100</f>
        <v>7.2754299421601276E-6</v>
      </c>
      <c r="AB277" s="153">
        <v>0</v>
      </c>
      <c r="AC277" s="153">
        <v>0.9</v>
      </c>
      <c r="AD277" s="152">
        <f>(((Input!G277*$L$4*0.000000001*Input!U277*(230/229))-((AB277*0.000000000000001)+(Input!G277*AC277*0.000000000000001)))/Input!F277)*1000000000000</f>
        <v>223.59928062655942</v>
      </c>
      <c r="AE277" s="152">
        <f>AD277*Input!V277/100</f>
        <v>1.0780771265238087</v>
      </c>
      <c r="AF277" s="152">
        <f t="shared" si="887"/>
        <v>10.193561102455394</v>
      </c>
      <c r="AG277" s="152">
        <f>AF277*Input!V277/100</f>
        <v>4.9147944624803222E-2</v>
      </c>
      <c r="AH277" s="148">
        <f t="shared" si="888"/>
        <v>49192.534797328088</v>
      </c>
      <c r="AI277" s="157">
        <f t="shared" si="889"/>
        <v>1743.3635419488569</v>
      </c>
      <c r="AJ277" s="154">
        <f t="shared" si="890"/>
        <v>-0.31886457349683539</v>
      </c>
      <c r="AK277" s="157">
        <f t="shared" si="891"/>
        <v>1.9902254228438072</v>
      </c>
      <c r="AL277" s="157">
        <f t="shared" si="892"/>
        <v>0.99640538998962314</v>
      </c>
      <c r="AM277" s="157">
        <f t="shared" si="893"/>
        <v>4.8382545259100865E-3</v>
      </c>
      <c r="AN277" s="148">
        <f>AF277/Q277</f>
        <v>0.99640538998962314</v>
      </c>
      <c r="AO277" s="152">
        <f t="shared" si="894"/>
        <v>4.8382545259100865E-3</v>
      </c>
      <c r="AP277" s="148">
        <f t="shared" si="895"/>
        <v>629.29560000000004</v>
      </c>
      <c r="AQ277" s="148" t="e">
        <f t="shared" si="896"/>
        <v>#VALUE!</v>
      </c>
      <c r="AR277" s="148" t="e">
        <f t="shared" si="897"/>
        <v>#VALUE!</v>
      </c>
      <c r="AS277" s="156">
        <f t="shared" si="898"/>
        <v>2.0255215432479468E-5</v>
      </c>
      <c r="AT277" s="156">
        <f t="shared" si="899"/>
        <v>7.1125799225752179E-7</v>
      </c>
      <c r="AU277" s="148">
        <v>0.75</v>
      </c>
      <c r="AV277" s="148">
        <f t="shared" si="900"/>
        <v>0.375</v>
      </c>
      <c r="AW277" s="148">
        <f t="shared" si="901"/>
        <v>629.29390000000001</v>
      </c>
      <c r="AX277" s="158">
        <f t="shared" si="902"/>
        <v>293.3739965895</v>
      </c>
      <c r="AY277" s="158">
        <f t="shared" si="903"/>
        <v>195.08535552311832</v>
      </c>
      <c r="AZ277" s="148" t="str">
        <f>Input!B277</f>
        <v>Hu1-13</v>
      </c>
      <c r="BA277" s="159">
        <f>Input!E277</f>
        <v>0</v>
      </c>
      <c r="BB277" s="148">
        <f t="shared" si="904"/>
        <v>-1.8881255203313503</v>
      </c>
      <c r="BC277" s="154">
        <f t="shared" si="905"/>
        <v>11.830818974692182</v>
      </c>
      <c r="BD277" s="148">
        <f t="shared" si="906"/>
        <v>629235.9</v>
      </c>
      <c r="BE277" s="160">
        <f t="shared" si="907"/>
        <v>97542.677761559156</v>
      </c>
      <c r="BF277" s="161">
        <f t="shared" si="908"/>
        <v>31.000674807608707</v>
      </c>
      <c r="BG277" s="162"/>
      <c r="BH277" s="162"/>
      <c r="BI277" s="162"/>
      <c r="BJ277" s="162"/>
      <c r="BK277" s="162"/>
      <c r="BL277" s="162"/>
      <c r="BM277" s="166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2"/>
      <c r="DC277" s="162"/>
      <c r="DD277" s="162"/>
      <c r="DE277" s="162"/>
    </row>
    <row r="278" spans="1:109" ht="15" customHeight="1" x14ac:dyDescent="0.2">
      <c r="A278" s="9">
        <f>Input!A278</f>
        <v>10854</v>
      </c>
      <c r="B278" s="9" t="str">
        <f>Input!B278</f>
        <v>KMS-6_199,5</v>
      </c>
      <c r="C278" s="9">
        <f>Input!O278</f>
        <v>0.22147093658249997</v>
      </c>
      <c r="D278" s="9">
        <f>C278*Input!P278/100</f>
        <v>5.7248475551971954E-4</v>
      </c>
      <c r="E278" s="11">
        <f>Input!M278</f>
        <v>0.29886754626781997</v>
      </c>
      <c r="F278" s="12">
        <f>E278*Input!N278/100</f>
        <v>3.311775831257723E-5</v>
      </c>
      <c r="G278" s="13">
        <f t="shared" si="883"/>
        <v>41.207857279407015</v>
      </c>
      <c r="H278" s="12">
        <f>G278*Input!L278/100</f>
        <v>5.2144639476515865E-3</v>
      </c>
      <c r="I278" s="9">
        <v>0.3</v>
      </c>
      <c r="J278" s="21">
        <f>(((C278*$G$4*0.000000001*Input!G278*(234/233))-(I278*0.000000000000001))/Input!F278)*1000000000000</f>
        <v>5.4035623454990933</v>
      </c>
      <c r="K278" s="9">
        <f>J278*Input!P278/100</f>
        <v>1.396777886992079E-2</v>
      </c>
      <c r="L278" s="14">
        <f t="shared" si="884"/>
        <v>7.4727339436851198E-2</v>
      </c>
      <c r="M278" s="22">
        <f>L278*Input!P278/100</f>
        <v>1.9316422871679513E-4</v>
      </c>
      <c r="N278" s="9">
        <v>5.0000000000000001E-3</v>
      </c>
      <c r="O278" s="21">
        <f>(((G278*$D$4*0.000000001*Input!G278*(238/236))-(N278*0.000000001))/Input!F278)*1000000</f>
        <v>0.10128318863914686</v>
      </c>
      <c r="P278" s="9">
        <f>O278*Input!N278/100</f>
        <v>1.122327333417666E-5</v>
      </c>
      <c r="Q278" s="23">
        <f t="shared" si="885"/>
        <v>7.5567303973933853E-2</v>
      </c>
      <c r="R278" s="24">
        <f>Q278*Input!N278/100</f>
        <v>8.3736750296037853E-6</v>
      </c>
      <c r="S278" s="65">
        <f>Input!S278*$G$6/0.000000000155125</f>
        <v>0.98378149087550237</v>
      </c>
      <c r="T278" s="9">
        <f>S278*Input!T278/100</f>
        <v>1.0072173006251475E-3</v>
      </c>
      <c r="U278" s="9">
        <f>S278*1/((U277+U279)/2)</f>
        <v>0.98530037535836423</v>
      </c>
      <c r="V278" s="9">
        <f>U278*Input!T278/100</f>
        <v>1.0087723682321097E-3</v>
      </c>
      <c r="W278" s="3">
        <v>3.0000000000000001E-3</v>
      </c>
      <c r="X278" s="21">
        <f>((($L$4*0.000000001*Input!G278/Input!W278*(232/229))-(W278*0.000000001))/Input!F278)*1000000000</f>
        <v>59.924466286630626</v>
      </c>
      <c r="Y278" s="21">
        <f>X278*Input!X278/100</f>
        <v>0.11406164898693932</v>
      </c>
      <c r="Z278" s="21">
        <f t="shared" si="886"/>
        <v>1.4631840052328237E-2</v>
      </c>
      <c r="AA278" s="21">
        <f>Z278*Input!X278/100</f>
        <v>2.7850591044046533E-5</v>
      </c>
      <c r="AB278" s="14">
        <v>0.05</v>
      </c>
      <c r="AC278" s="14">
        <v>0.9</v>
      </c>
      <c r="AD278" s="21">
        <f>(((Input!G278*$L$4*0.000000001*Input!U278*(230/229))-((AB278*0.000000000000001)+(Input!G278*AC278*0.000000000000001)))/Input!F278)*1000000000000</f>
        <v>0.41536055527304466</v>
      </c>
      <c r="AE278" s="21">
        <f>AD278*Input!V278/100</f>
        <v>2.6070866526875453E-3</v>
      </c>
      <c r="AF278" s="191">
        <f t="shared" si="887"/>
        <v>1.8935674514968279E-2</v>
      </c>
      <c r="AG278" s="21">
        <f>AF278*Input!V278/100</f>
        <v>1.1885323163427798E-4</v>
      </c>
      <c r="AH278" s="9">
        <f t="shared" si="888"/>
        <v>1.2941417106288837</v>
      </c>
      <c r="AI278" s="3">
        <f t="shared" si="889"/>
        <v>8.4882058067813834E-3</v>
      </c>
      <c r="AJ278" s="22">
        <f t="shared" si="890"/>
        <v>-14.699624641635767</v>
      </c>
      <c r="AK278" s="3">
        <f t="shared" si="891"/>
        <v>1.0087723682321097</v>
      </c>
      <c r="AL278" s="3">
        <f t="shared" si="892"/>
        <v>0.250580257851993</v>
      </c>
      <c r="AM278" s="3">
        <f t="shared" si="893"/>
        <v>1.5730580001370805E-3</v>
      </c>
      <c r="AN278" s="9">
        <f>AL278*1/((AN277+AN279)/2)</f>
        <v>0.25068788378387469</v>
      </c>
      <c r="AO278" s="21">
        <f t="shared" si="894"/>
        <v>1.5737336392900607E-3</v>
      </c>
      <c r="AP278" s="58">
        <f t="shared" si="895"/>
        <v>32.085500000000003</v>
      </c>
      <c r="AQ278" s="58">
        <f t="shared" si="896"/>
        <v>0.23480000000000001</v>
      </c>
      <c r="AR278" s="58">
        <f t="shared" si="897"/>
        <v>0.73179473593991051</v>
      </c>
      <c r="AS278" s="67">
        <f t="shared" si="898"/>
        <v>0.19362659884459205</v>
      </c>
      <c r="AT278" s="67">
        <f t="shared" si="899"/>
        <v>3.6917747300778804E-4</v>
      </c>
      <c r="AU278" s="58">
        <v>0.75</v>
      </c>
      <c r="AV278" s="58">
        <f t="shared" si="900"/>
        <v>0.375</v>
      </c>
      <c r="AW278" s="58">
        <f t="shared" si="901"/>
        <v>14.654999999999999</v>
      </c>
      <c r="AX278" s="57">
        <f t="shared" si="902"/>
        <v>9.4532952310000002</v>
      </c>
      <c r="AY278" s="47">
        <f t="shared" si="903"/>
        <v>9.448174687812827</v>
      </c>
      <c r="AZ278" s="9" t="str">
        <f>Input!B278</f>
        <v>KMS-6_199,5</v>
      </c>
      <c r="BA278" s="48">
        <f>Input!E278</f>
        <v>199.5</v>
      </c>
      <c r="BB278" s="58">
        <f t="shared" si="904"/>
        <v>-15.321259678480175</v>
      </c>
      <c r="BC278" s="22">
        <f t="shared" si="905"/>
        <v>1.1282274511378325</v>
      </c>
      <c r="BD278" s="9">
        <f t="shared" si="906"/>
        <v>14597</v>
      </c>
      <c r="BE278" s="49">
        <f t="shared" si="907"/>
        <v>4724.0873439064135</v>
      </c>
      <c r="BF278" s="89">
        <f t="shared" si="908"/>
        <v>64.470656348091623</v>
      </c>
      <c r="BG278" s="85"/>
      <c r="BH278" s="85"/>
      <c r="BI278" s="85"/>
      <c r="BJ278" s="85"/>
      <c r="BK278" s="85"/>
      <c r="BL278" s="85"/>
      <c r="BM278" s="90"/>
      <c r="BN278" s="85"/>
      <c r="BO278" s="85"/>
      <c r="BP278" s="85"/>
      <c r="BQ278" s="85"/>
      <c r="BR278" s="85"/>
      <c r="BS278" s="85"/>
      <c r="BT278" s="85"/>
      <c r="BU278" s="85"/>
      <c r="BV278" s="85"/>
      <c r="BW278" s="85"/>
      <c r="BX278" s="85"/>
      <c r="BY278" s="85"/>
      <c r="BZ278" s="85"/>
      <c r="CA278" s="85"/>
      <c r="CB278" s="85"/>
      <c r="CC278" s="85"/>
      <c r="CD278" s="85"/>
      <c r="CE278" s="85"/>
      <c r="CF278" s="85"/>
      <c r="CG278" s="85"/>
      <c r="CH278" s="85"/>
      <c r="CI278" s="85"/>
      <c r="CJ278" s="85"/>
      <c r="CK278" s="85"/>
      <c r="CL278" s="85"/>
      <c r="CM278" s="85"/>
      <c r="CN278" s="85"/>
      <c r="CO278" s="85"/>
      <c r="CP278" s="85"/>
      <c r="CQ278" s="85"/>
      <c r="CR278" s="85"/>
      <c r="CS278" s="85"/>
      <c r="CT278" s="85"/>
      <c r="CU278" s="85"/>
      <c r="CV278" s="85"/>
      <c r="CW278" s="85"/>
      <c r="CX278" s="85"/>
      <c r="CY278" s="85"/>
      <c r="CZ278" s="85"/>
      <c r="DA278" s="85"/>
      <c r="DB278" s="85"/>
      <c r="DC278" s="85"/>
      <c r="DD278" s="85"/>
      <c r="DE278" s="85"/>
    </row>
    <row r="279" spans="1:109" s="165" customFormat="1" ht="15" customHeight="1" x14ac:dyDescent="0.2">
      <c r="A279" s="148">
        <f>Input!A279</f>
        <v>10815</v>
      </c>
      <c r="B279" s="148" t="str">
        <f>Input!B279</f>
        <v>Hu1-13</v>
      </c>
      <c r="C279" s="148">
        <f>Input!O279</f>
        <v>2.0904875533075717</v>
      </c>
      <c r="D279" s="148">
        <f>C279*Input!P279/100</f>
        <v>0.10818799573512615</v>
      </c>
      <c r="E279" s="149">
        <f>Input!M279</f>
        <v>2.7309222357236602</v>
      </c>
      <c r="F279" s="150">
        <f>E279*Input!N279/100</f>
        <v>1.5193049118573932E-3</v>
      </c>
      <c r="G279" s="151">
        <f t="shared" si="883"/>
        <v>376.53955786157826</v>
      </c>
      <c r="H279" s="150">
        <f>G279*Input!L279/100</f>
        <v>8.8869441351924039E-2</v>
      </c>
      <c r="I279" s="148">
        <v>0</v>
      </c>
      <c r="J279" s="152">
        <f>(((C279*$G$4*0.000000001*Input!G279*(234/233))-(I279*0.000000000000001))/Input!F279)*1000000000000</f>
        <v>754.74079104929547</v>
      </c>
      <c r="K279" s="148">
        <f>J279*Input!P279/100</f>
        <v>39.059736736520648</v>
      </c>
      <c r="L279" s="153">
        <f t="shared" si="884"/>
        <v>10.437516525844579</v>
      </c>
      <c r="M279" s="154">
        <f>L279*Input!P279/100</f>
        <v>0.54016776689090462</v>
      </c>
      <c r="N279" s="148">
        <v>0</v>
      </c>
      <c r="O279" s="152">
        <f>(((G279*$D$4*0.000000001*Input!G279*(238/236))-(N279*0.000000001))/Input!F279)*1000000</f>
        <v>13.694238902131733</v>
      </c>
      <c r="P279" s="148">
        <f>O279*Input!N279/100</f>
        <v>7.6185708095214523E-3</v>
      </c>
      <c r="Q279" s="155">
        <f t="shared" si="885"/>
        <v>10.217260413235897</v>
      </c>
      <c r="R279" s="156">
        <f>Q279*Input!N279/100</f>
        <v>5.6842094324381087E-3</v>
      </c>
      <c r="S279" s="154">
        <f>Input!S279*$G$6/0.000000000155125</f>
        <v>0.99723577535350261</v>
      </c>
      <c r="T279" s="148">
        <f>S279*Input!T279/100</f>
        <v>1.8165704058872641E-3</v>
      </c>
      <c r="U279" s="154">
        <f>S279</f>
        <v>0.99723577535350261</v>
      </c>
      <c r="V279" s="148">
        <f>U279*Input!T279/100</f>
        <v>1.8165704058872641E-3</v>
      </c>
      <c r="W279" s="157">
        <v>0</v>
      </c>
      <c r="X279" s="152">
        <f>((($L$4*0.000000001*Input!G279/Input!W279*(232/229))-(W279*0.000000001))/Input!F279)*1000000000</f>
        <v>0.89383972286696056</v>
      </c>
      <c r="Y279" s="152">
        <f>X279*Input!X279/100</f>
        <v>2.8203742225473883E-2</v>
      </c>
      <c r="Z279" s="152">
        <f t="shared" si="886"/>
        <v>2.1825008494609879E-4</v>
      </c>
      <c r="AA279" s="152">
        <f>Z279*Input!X279/100</f>
        <v>6.8865468596138125E-6</v>
      </c>
      <c r="AB279" s="153">
        <v>0</v>
      </c>
      <c r="AC279" s="153">
        <v>0.9</v>
      </c>
      <c r="AD279" s="152">
        <f>(((Input!G279*$L$4*0.000000001*Input!U279*(230/229))-((AB279*0.000000000000001)+(Input!G279*AC279*0.000000000000001)))/Input!F279)*1000000000000</f>
        <v>224.73231532440852</v>
      </c>
      <c r="AE279" s="152">
        <f>AD279*Input!V279/100</f>
        <v>1.587464551603363</v>
      </c>
      <c r="AF279" s="152">
        <f t="shared" si="887"/>
        <v>10.245214481622639</v>
      </c>
      <c r="AG279" s="152">
        <f>AF279*Input!V279/100</f>
        <v>7.2370165321671093E-2</v>
      </c>
      <c r="AH279" s="148">
        <f t="shared" si="888"/>
        <v>46942.545218953295</v>
      </c>
      <c r="AI279" s="157">
        <f t="shared" si="889"/>
        <v>1517.8627762782064</v>
      </c>
      <c r="AJ279" s="154">
        <f t="shared" si="890"/>
        <v>-2.764224646497393</v>
      </c>
      <c r="AK279" s="157">
        <f t="shared" si="891"/>
        <v>1.816570405887264</v>
      </c>
      <c r="AL279" s="157">
        <f t="shared" si="892"/>
        <v>1.0027359651468342</v>
      </c>
      <c r="AM279" s="157">
        <f t="shared" si="893"/>
        <v>7.1050621737826034E-3</v>
      </c>
      <c r="AN279" s="148">
        <f>AF279/Q279</f>
        <v>1.0027359651468342</v>
      </c>
      <c r="AO279" s="152">
        <f t="shared" si="894"/>
        <v>7.1050621737826034E-3</v>
      </c>
      <c r="AP279" s="148" t="str">
        <f t="shared" si="895"/>
        <v>Out of range</v>
      </c>
      <c r="AQ279" s="148" t="e">
        <f t="shared" si="896"/>
        <v>#VALUE!</v>
      </c>
      <c r="AR279" s="148" t="e">
        <f t="shared" si="897"/>
        <v>#VALUE!</v>
      </c>
      <c r="AS279" s="156">
        <f t="shared" si="898"/>
        <v>2.1360920258366701E-5</v>
      </c>
      <c r="AT279" s="156">
        <f t="shared" si="899"/>
        <v>6.7411584944722528E-7</v>
      </c>
      <c r="AU279" s="148">
        <v>0.75</v>
      </c>
      <c r="AV279" s="148">
        <f t="shared" si="900"/>
        <v>0.375</v>
      </c>
      <c r="AW279" s="148" t="str">
        <f t="shared" si="901"/>
        <v>Out of range</v>
      </c>
      <c r="AX279" s="158">
        <f t="shared" si="902"/>
        <v>190.1636619443</v>
      </c>
      <c r="AY279" s="158" t="e">
        <f t="shared" si="903"/>
        <v>#VALUE!</v>
      </c>
      <c r="AZ279" s="148" t="str">
        <f>Input!B279</f>
        <v>Hu1-13</v>
      </c>
      <c r="BA279" s="159">
        <f>Input!E279</f>
        <v>0</v>
      </c>
      <c r="BB279" s="148" t="e">
        <f t="shared" si="904"/>
        <v>#VALUE!</v>
      </c>
      <c r="BC279" s="154" t="e">
        <f t="shared" si="905"/>
        <v>#VALUE!</v>
      </c>
      <c r="BD279" s="148" t="e">
        <f t="shared" si="906"/>
        <v>#VALUE!</v>
      </c>
      <c r="BE279" s="160" t="e">
        <f t="shared" si="907"/>
        <v>#VALUE!</v>
      </c>
      <c r="BF279" s="161" t="e">
        <f t="shared" si="908"/>
        <v>#VALUE!</v>
      </c>
      <c r="BG279" s="162"/>
      <c r="BH279" s="162"/>
      <c r="BI279" s="162"/>
      <c r="BJ279" s="162"/>
      <c r="BK279" s="162"/>
      <c r="BL279" s="162"/>
      <c r="BM279" s="166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2"/>
      <c r="DC279" s="162"/>
      <c r="DD279" s="162"/>
      <c r="DE279" s="162"/>
    </row>
    <row r="280" spans="1:109" ht="15" customHeight="1" x14ac:dyDescent="0.2">
      <c r="A280" s="9">
        <f>Input!A280</f>
        <v>10855</v>
      </c>
      <c r="B280" s="9" t="str">
        <f>Input!B280</f>
        <v>KMS-6_7,5</v>
      </c>
      <c r="C280" s="9">
        <f>Input!O280</f>
        <v>0.18296112161548755</v>
      </c>
      <c r="D280" s="9">
        <f>C280*Input!P280/100</f>
        <v>6.1878825790987889E-4</v>
      </c>
      <c r="E280" s="11">
        <f>Input!M280</f>
        <v>0.27430499470816017</v>
      </c>
      <c r="F280" s="12">
        <f>E280*Input!N280/100</f>
        <v>3.178634452798364E-5</v>
      </c>
      <c r="G280" s="13">
        <f t="shared" ref="G280:G283" si="909">E280*137.88</f>
        <v>37.821172670361122</v>
      </c>
      <c r="H280" s="12">
        <f>G280*Input!L280/100</f>
        <v>4.6438699102741027E-3</v>
      </c>
      <c r="I280" s="9">
        <v>0.3</v>
      </c>
      <c r="J280" s="21">
        <f>(((C280*$G$4*0.000000001*Input!G280*(234/233))-(I280*0.000000000000001))/Input!F280)*1000000000000</f>
        <v>4.1909305487569481</v>
      </c>
      <c r="K280" s="9">
        <f>J280*Input!P280/100</f>
        <v>1.4174041951583028E-2</v>
      </c>
      <c r="L280" s="14">
        <f t="shared" ref="L280:L283" si="910">(J280/234)*602200000000*0.0000028263/(365.2425*24*60)</f>
        <v>5.795752313917335E-2</v>
      </c>
      <c r="M280" s="22">
        <f>L280*Input!P280/100</f>
        <v>1.960166972053846E-4</v>
      </c>
      <c r="N280" s="9">
        <v>5.0000000000000001E-3</v>
      </c>
      <c r="O280" s="21">
        <f>(((G280*$D$4*0.000000001*Input!G280*(238/236))-(N280*0.000000001))/Input!F280)*1000000</f>
        <v>8.7277141316056461E-2</v>
      </c>
      <c r="P280" s="9">
        <f>O280*Input!N280/100</f>
        <v>1.0113637508647077E-5</v>
      </c>
      <c r="Q280" s="23">
        <f t="shared" ref="Q280:Q283" si="911">(O280/238.05)*602200000000000000*0.00000000015512/(365.2425*24*60)</f>
        <v>6.5117403553557537E-2</v>
      </c>
      <c r="R280" s="24">
        <f>Q280*Input!N280/100</f>
        <v>7.5457766502694721E-6</v>
      </c>
      <c r="S280" s="65">
        <f>Input!S280*$G$6/0.000000000155125</f>
        <v>0.88530705521406694</v>
      </c>
      <c r="T280" s="9">
        <f>S280*Input!T280/100</f>
        <v>1.2234388260778134E-3</v>
      </c>
      <c r="U280" s="9">
        <f>S280*1/((U279+U281)/2)</f>
        <v>0.89278418672149706</v>
      </c>
      <c r="V280" s="9">
        <f>U280*Input!T280/100</f>
        <v>1.233771752874232E-3</v>
      </c>
      <c r="W280" s="3">
        <v>3.0000000000000001E-3</v>
      </c>
      <c r="X280" s="21">
        <f>((($L$4*0.000000001*Input!G280/Input!W280*(232/229))-(W280*0.000000001))/Input!F280)*1000000000</f>
        <v>1.5123698908594316</v>
      </c>
      <c r="Y280" s="21">
        <f>X280*Input!X280/100</f>
        <v>2.5839696282726086E-3</v>
      </c>
      <c r="Z280" s="21">
        <f t="shared" ref="Z280:Z283" si="912">(X280/232)*6.022E+23*0.000000001*0.000000000049475/(365.2425*24*60)</f>
        <v>3.692774540062833E-4</v>
      </c>
      <c r="AA280" s="21">
        <f>Z280*Input!X280/100</f>
        <v>6.309314482688021E-7</v>
      </c>
      <c r="AB280" s="14">
        <v>0.05</v>
      </c>
      <c r="AC280" s="14">
        <v>0.9</v>
      </c>
      <c r="AD280" s="21">
        <f>(((Input!G280*$L$4*0.000000001*Input!U280*(230/229))-((AB280*0.000000000000001)+(Input!G280*AC280*0.000000000000001)))/Input!F280)*1000000000000</f>
        <v>1.3276684292826281E-2</v>
      </c>
      <c r="AE280" s="21">
        <f>AD280*Input!V280/100</f>
        <v>6.1907939650646842E-4</v>
      </c>
      <c r="AF280" s="191">
        <f t="shared" ref="AF280:AF283" si="913">(AD280/230)*602200000000*$D$6/(365.2425*24*60)</f>
        <v>6.0526443644049464E-4</v>
      </c>
      <c r="AG280" s="21">
        <f>AF280*Input!V280/100</f>
        <v>2.8222915735133689E-5</v>
      </c>
      <c r="AH280" s="9">
        <f t="shared" ref="AH280:AH283" si="914">AF280/Z280</f>
        <v>1.6390506105206086</v>
      </c>
      <c r="AI280" s="3">
        <f t="shared" ref="AI280:AI283" si="915">AH280*SQRT((AG280/AF280)^2+(AA280/Z280)^2)</f>
        <v>7.6478688475048601E-2</v>
      </c>
      <c r="AJ280" s="22">
        <f t="shared" ref="AJ280:AJ283" si="916">(U280-1)*1000</f>
        <v>-107.21581327850294</v>
      </c>
      <c r="AK280" s="3">
        <f t="shared" ref="AK280:AK283" si="917">V280*1000</f>
        <v>1.233771752874232</v>
      </c>
      <c r="AL280" s="3">
        <f t="shared" ref="AL280:AL283" si="918">AF280/Q280</f>
        <v>9.294971903212922E-3</v>
      </c>
      <c r="AM280" s="3">
        <f t="shared" ref="AM280:AM283" si="919">AL280*SQRT((R280/Q280)^2+(AG280/AF280)^2)</f>
        <v>4.3341720255703025E-4</v>
      </c>
      <c r="AN280" s="9">
        <f>AL280*1/((AN279+AN281)/2)</f>
        <v>9.2950977617710078E-3</v>
      </c>
      <c r="AO280" s="21">
        <f t="shared" ref="AO280:AO283" si="920">AN280*SQRT((R280/Q280)^2+(AG280/AF280)^2)</f>
        <v>4.3342307124224323E-4</v>
      </c>
      <c r="AP280" s="58">
        <f t="shared" ref="AP280:AP283" si="921">ThU_Alter_Kombi(AN280,U280)</f>
        <v>1.1431</v>
      </c>
      <c r="AQ280" s="58">
        <f t="shared" ref="AQ280:AQ283" si="922">Montealter(AN280,AO280,U280,V280)</f>
        <v>5.4699999999999999E-2</v>
      </c>
      <c r="AR280" s="58">
        <f t="shared" ref="AR280:AR283" si="923">(AQ280/AP280)*100</f>
        <v>4.7852331379581834</v>
      </c>
      <c r="AS280" s="67">
        <f t="shared" ref="AS280:AS283" si="924">Z280/Q280</f>
        <v>5.6709486842877769E-3</v>
      </c>
      <c r="AT280" s="67">
        <f t="shared" ref="AT280:AT283" si="925">AS280*SQRT((Y280/X280)^2+(P280/O280)^2)</f>
        <v>9.7113963639184822E-6</v>
      </c>
      <c r="AU280" s="58">
        <v>0.75</v>
      </c>
      <c r="AV280" s="58">
        <f t="shared" ref="AV280:AV283" si="926">AU280/2</f>
        <v>0.375</v>
      </c>
      <c r="AW280" s="58">
        <f t="shared" ref="AW280:AW283" si="927">marincorr_age(AN280,U280,AS280,AU280)</f>
        <v>0.62150000000000005</v>
      </c>
      <c r="AX280" s="57">
        <f t="shared" ref="AX280:AX283" si="928">marincorr_age_error(AN280, AO280, U280, V280, AS280, AT280, AU280, AV280)</f>
        <v>0.26440691389999998</v>
      </c>
      <c r="AY280" s="47">
        <f t="shared" ref="AY280:AY283" si="929">SQRT(((AU280*EXP(-0.0000091577*AW280*1000))/(0.0000091577*(EXP(-0.0000091577*AW280*1000)+(AJ280/1000)*EXP(-(0.0000091577-0.0000028263)*AW280*1000)-AS280*AU280*EXP(-0.0000091577*AW280*1000))))^2*AT280^2+((AS280*EXP(-0.0000091577*AW280*1000))/(0.0000091577*(EXP(-0.0000091577*AW280*1000)+(AJ280/1000)*EXP(-(0.0000091577-0.0000028263)*AW280*1000)-AS280*AU280*EXP(-0.0000091577*AW280*1000))))^2*AV280^2+((0.0000091577/(0.0000091577-0.0000028263))*(EXP(-(0.0000091577-0.0000028263)*AW280*1000)-1)/(0.0000091577*(EXP(-0.0000091577*AW280*1000)+(AJ280/1000)*EXP(-(0.0000091577-0.0000028263)*AW280*1000)-AS280*AU280*EXP(-0.0000091577*AW280*1000))))^2*T280^2+(1/(0.0000091577*(EXP(-0.0000091577*AW280*1000)+(AJ280/1000)*EXP(-(0.0000091577-0.0000028263)*AW280*1000)-AS280*AU280*EXP(-0.0000091577*AW280*1000))))^2*AO280^2)/1000</f>
        <v>0.26684655932573681</v>
      </c>
      <c r="AZ280" s="9" t="str">
        <f>Input!B280</f>
        <v>KMS-6_7,5</v>
      </c>
      <c r="BA280" s="48">
        <f>Input!E280</f>
        <v>7.5</v>
      </c>
      <c r="BB280" s="58">
        <f t="shared" ref="BB280:BB283" si="930">((U280-1)*EXP(0.0000028263*AW280*1000))*1000</f>
        <v>-107.40430822899314</v>
      </c>
      <c r="BC280" s="22">
        <f t="shared" ref="BC280:BC283" si="931">SQRT((EXP(0.0000028263*AW280*1000)*V280)^2+((U280-1)*0.0000028263*EXP(0.0000028263*AW280*1000)*AY280*1000)^2)*1000</f>
        <v>1.2385924446769256</v>
      </c>
      <c r="BD280" s="9">
        <f t="shared" ref="BD280:BD283" si="932">AW280*1000-58</f>
        <v>563.5</v>
      </c>
      <c r="BE280" s="49">
        <f t="shared" ref="BE280:BE283" si="933">AY280/2*1000</f>
        <v>133.4232796628684</v>
      </c>
      <c r="BF280" s="89">
        <f t="shared" ref="BF280:BF283" si="934">AY280/AW280*100</f>
        <v>42.935890478799159</v>
      </c>
      <c r="BG280" s="85"/>
      <c r="BH280" s="85"/>
      <c r="BI280" s="85"/>
      <c r="BJ280" s="85"/>
      <c r="BK280" s="85"/>
      <c r="BL280" s="85"/>
      <c r="BM280" s="90"/>
      <c r="BN280" s="85"/>
      <c r="BO280" s="85"/>
      <c r="BP280" s="85"/>
      <c r="BQ280" s="85"/>
      <c r="BR280" s="85"/>
      <c r="BS280" s="85"/>
      <c r="BT280" s="85"/>
      <c r="BU280" s="85"/>
      <c r="BV280" s="85"/>
      <c r="BW280" s="85"/>
      <c r="BX280" s="85"/>
      <c r="BY280" s="85"/>
      <c r="BZ280" s="85"/>
      <c r="CA280" s="85"/>
      <c r="CB280" s="85"/>
      <c r="CC280" s="85"/>
      <c r="CD280" s="85"/>
      <c r="CE280" s="85"/>
      <c r="CF280" s="85"/>
      <c r="CG280" s="85"/>
      <c r="CH280" s="85"/>
      <c r="CI280" s="85"/>
      <c r="CJ280" s="85"/>
      <c r="CK280" s="85"/>
      <c r="CL280" s="85"/>
      <c r="CM280" s="85"/>
      <c r="CN280" s="85"/>
      <c r="CO280" s="85"/>
      <c r="CP280" s="85"/>
      <c r="CQ280" s="85"/>
      <c r="CR280" s="85"/>
      <c r="CS280" s="85"/>
      <c r="CT280" s="85"/>
      <c r="CU280" s="85"/>
      <c r="CV280" s="85"/>
      <c r="CW280" s="85"/>
      <c r="CX280" s="85"/>
      <c r="CY280" s="85"/>
      <c r="CZ280" s="85"/>
      <c r="DA280" s="85"/>
      <c r="DB280" s="85"/>
      <c r="DC280" s="85"/>
      <c r="DD280" s="85"/>
      <c r="DE280" s="85"/>
    </row>
    <row r="281" spans="1:109" s="165" customFormat="1" ht="15" customHeight="1" x14ac:dyDescent="0.2">
      <c r="A281" s="148">
        <f>Input!A281</f>
        <v>10815</v>
      </c>
      <c r="B281" s="148" t="str">
        <f>Input!B281</f>
        <v>Hu1-13</v>
      </c>
      <c r="C281" s="148">
        <f>Input!O281</f>
        <v>2.1611712966241901</v>
      </c>
      <c r="D281" s="148">
        <f>C281*Input!P281/100</f>
        <v>0.11866767375187653</v>
      </c>
      <c r="E281" s="149">
        <f>Input!M281</f>
        <v>2.7324189231334719</v>
      </c>
      <c r="F281" s="150">
        <f>E281*Input!N281/100</f>
        <v>1.9224376478874157E-3</v>
      </c>
      <c r="G281" s="151">
        <f t="shared" si="909"/>
        <v>376.74592112164311</v>
      </c>
      <c r="H281" s="150">
        <f>G281*Input!L281/100</f>
        <v>0.11123120391258449</v>
      </c>
      <c r="I281" s="148">
        <v>0</v>
      </c>
      <c r="J281" s="152">
        <f>(((C281*$G$4*0.000000001*Input!G281*(234/233))-(I281*0.000000000000001))/Input!F281)*1000000000000</f>
        <v>780.26015099989775</v>
      </c>
      <c r="K281" s="148">
        <f>J281*Input!P281/100</f>
        <v>42.843275396576175</v>
      </c>
      <c r="L281" s="153">
        <f t="shared" si="910"/>
        <v>10.790430724165669</v>
      </c>
      <c r="M281" s="154">
        <f>L281*Input!P281/100</f>
        <v>0.59249135633887728</v>
      </c>
      <c r="N281" s="148">
        <v>0</v>
      </c>
      <c r="O281" s="152">
        <f>(((G281*$D$4*0.000000001*Input!G281*(238/236))-(N281*0.000000001))/Input!F281)*1000000</f>
        <v>13.70174405723416</v>
      </c>
      <c r="P281" s="148">
        <f>O281*Input!N281/100</f>
        <v>9.6400842470881747E-3</v>
      </c>
      <c r="Q281" s="155">
        <f t="shared" si="911"/>
        <v>10.222860003302291</v>
      </c>
      <c r="R281" s="156">
        <f>Q281*Input!N281/100</f>
        <v>7.1924589502159594E-3</v>
      </c>
      <c r="S281" s="154">
        <f>Input!S281*$G$6/0.000000000155125</f>
        <v>0.98601408140104452</v>
      </c>
      <c r="T281" s="148">
        <f>S281*Input!T281/100</f>
        <v>1.7703927916500604E-3</v>
      </c>
      <c r="U281" s="154">
        <f>S281</f>
        <v>0.98601408140104452</v>
      </c>
      <c r="V281" s="148">
        <f>U281*Input!T281/100</f>
        <v>1.7703927916500604E-3</v>
      </c>
      <c r="W281" s="157">
        <v>0</v>
      </c>
      <c r="X281" s="152">
        <f>((($L$4*0.000000001*Input!G281/Input!W281*(232/229))-(W281*0.000000001))/Input!F281)*1000000000</f>
        <v>0.92112134555437575</v>
      </c>
      <c r="Y281" s="152">
        <f>X281*Input!X281/100</f>
        <v>3.035015495510672E-2</v>
      </c>
      <c r="Z281" s="152">
        <f t="shared" si="912"/>
        <v>2.249114765990652E-4</v>
      </c>
      <c r="AA281" s="152">
        <f>Z281*Input!X281/100</f>
        <v>7.4106394330219416E-6</v>
      </c>
      <c r="AB281" s="153">
        <v>0</v>
      </c>
      <c r="AC281" s="153">
        <v>0.9</v>
      </c>
      <c r="AD281" s="152">
        <f>(((Input!G281*$L$4*0.000000001*Input!U281*(230/229))-((AB281*0.000000000000001)+(Input!G281*AC281*0.000000000000001)))/Input!F281)*1000000000000</f>
        <v>223.62237132106299</v>
      </c>
      <c r="AE281" s="152">
        <f>AD281*Input!V281/100</f>
        <v>1.5281230737764457</v>
      </c>
      <c r="AF281" s="152">
        <f t="shared" si="913"/>
        <v>10.194613773128843</v>
      </c>
      <c r="AG281" s="152">
        <f>AF281*Input!V281/100</f>
        <v>6.9664874953814543E-2</v>
      </c>
      <c r="AH281" s="148">
        <f t="shared" si="914"/>
        <v>45327.227971127977</v>
      </c>
      <c r="AI281" s="157">
        <f t="shared" si="915"/>
        <v>1525.2746492560395</v>
      </c>
      <c r="AJ281" s="154">
        <f t="shared" si="916"/>
        <v>-13.985918598955482</v>
      </c>
      <c r="AK281" s="157">
        <f t="shared" si="917"/>
        <v>1.7703927916500604</v>
      </c>
      <c r="AL281" s="157">
        <f t="shared" si="918"/>
        <v>0.99723695422178105</v>
      </c>
      <c r="AM281" s="157">
        <f t="shared" si="919"/>
        <v>6.8506406850742975E-3</v>
      </c>
      <c r="AN281" s="148">
        <f>AF281/Q281</f>
        <v>0.99723695422178105</v>
      </c>
      <c r="AO281" s="152">
        <f t="shared" si="920"/>
        <v>6.8506406850742975E-3</v>
      </c>
      <c r="AP281" s="148" t="str">
        <f t="shared" si="921"/>
        <v>Out of range</v>
      </c>
      <c r="AQ281" s="148" t="e">
        <f t="shared" si="922"/>
        <v>#VALUE!</v>
      </c>
      <c r="AR281" s="148" t="e">
        <f t="shared" si="923"/>
        <v>#VALUE!</v>
      </c>
      <c r="AS281" s="156">
        <f t="shared" si="924"/>
        <v>2.2000836999275352E-5</v>
      </c>
      <c r="AT281" s="156">
        <f t="shared" si="925"/>
        <v>7.2507387331226636E-7</v>
      </c>
      <c r="AU281" s="148">
        <v>0.75</v>
      </c>
      <c r="AV281" s="148">
        <f t="shared" si="926"/>
        <v>0.375</v>
      </c>
      <c r="AW281" s="148" t="str">
        <f t="shared" si="927"/>
        <v>Out of range</v>
      </c>
      <c r="AX281" s="158">
        <f t="shared" si="928"/>
        <v>41.098390333200001</v>
      </c>
      <c r="AY281" s="158" t="e">
        <f t="shared" si="929"/>
        <v>#VALUE!</v>
      </c>
      <c r="AZ281" s="148" t="str">
        <f>Input!B281</f>
        <v>Hu1-13</v>
      </c>
      <c r="BA281" s="159">
        <f>Input!E281</f>
        <v>0</v>
      </c>
      <c r="BB281" s="148" t="e">
        <f t="shared" si="930"/>
        <v>#VALUE!</v>
      </c>
      <c r="BC281" s="154" t="e">
        <f t="shared" si="931"/>
        <v>#VALUE!</v>
      </c>
      <c r="BD281" s="148" t="e">
        <f t="shared" si="932"/>
        <v>#VALUE!</v>
      </c>
      <c r="BE281" s="160" t="e">
        <f t="shared" si="933"/>
        <v>#VALUE!</v>
      </c>
      <c r="BF281" s="161" t="e">
        <f t="shared" si="934"/>
        <v>#VALUE!</v>
      </c>
      <c r="BG281" s="162"/>
      <c r="BH281" s="162"/>
      <c r="BI281" s="162"/>
      <c r="BJ281" s="162"/>
      <c r="BK281" s="162"/>
      <c r="BL281" s="162"/>
      <c r="BM281" s="166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2"/>
      <c r="DC281" s="162"/>
      <c r="DD281" s="162"/>
      <c r="DE281" s="162"/>
    </row>
    <row r="282" spans="1:109" ht="15" customHeight="1" x14ac:dyDescent="0.2">
      <c r="A282" s="9">
        <f>Input!A282</f>
        <v>10856</v>
      </c>
      <c r="B282" s="9" t="str">
        <f>Input!B282</f>
        <v>KMS-8_133</v>
      </c>
      <c r="C282" s="9">
        <f>Input!O282</f>
        <v>0.25187054588012042</v>
      </c>
      <c r="D282" s="9">
        <f>C282*Input!P282/100</f>
        <v>1.3693157673276646E-3</v>
      </c>
      <c r="E282" s="11">
        <f>Input!M282</f>
        <v>0.40196848003568281</v>
      </c>
      <c r="F282" s="12">
        <f>E282*Input!N282/100</f>
        <v>5.3060801760636293E-5</v>
      </c>
      <c r="G282" s="13">
        <f t="shared" si="909"/>
        <v>55.423414027319943</v>
      </c>
      <c r="H282" s="12">
        <f>G282*Input!L282/100</f>
        <v>9.1197037724774759E-3</v>
      </c>
      <c r="I282" s="9">
        <v>0.3</v>
      </c>
      <c r="J282" s="21">
        <f>(((C282*$G$4*0.000000001*Input!G282*(234/233))-(I282*0.000000000000001))/Input!F282)*1000000000000</f>
        <v>5.2653137266513319</v>
      </c>
      <c r="K282" s="9">
        <f>J282*Input!P282/100</f>
        <v>2.8625328462431831E-2</v>
      </c>
      <c r="L282" s="14">
        <f t="shared" si="910"/>
        <v>7.2815461529877903E-2</v>
      </c>
      <c r="M282" s="22">
        <f>L282*Input!P282/100</f>
        <v>3.9586748513881101E-4</v>
      </c>
      <c r="N282" s="9">
        <v>5.0000000000000001E-3</v>
      </c>
      <c r="O282" s="21">
        <f>(((G282*$D$4*0.000000001*Input!G282*(238/236))-(N282*0.000000001))/Input!F282)*1000000</f>
        <v>0.11672143651431979</v>
      </c>
      <c r="P282" s="9">
        <f>O282*Input!N282/100</f>
        <v>1.5407509075222098E-5</v>
      </c>
      <c r="Q282" s="23">
        <f t="shared" si="911"/>
        <v>8.7085768051566773E-2</v>
      </c>
      <c r="R282" s="24">
        <f>Q282*Input!N282/100</f>
        <v>1.1495529884200732E-5</v>
      </c>
      <c r="S282" s="65">
        <f>Input!S282*$G$6/0.000000000155125</f>
        <v>0.83192566435242099</v>
      </c>
      <c r="T282" s="9">
        <f>S282*Input!T282/100</f>
        <v>1.1504401491336145E-3</v>
      </c>
      <c r="U282" s="9">
        <f>S282*1/((U281+U283)/2)</f>
        <v>0.84372594676368451</v>
      </c>
      <c r="V282" s="9">
        <f>U282*Input!T282/100</f>
        <v>1.1667583362490463E-3</v>
      </c>
      <c r="W282" s="3">
        <v>3.0000000000000001E-3</v>
      </c>
      <c r="X282" s="21">
        <f>((($L$4*0.000000001*Input!G282/Input!W282*(232/229))-(W282*0.000000001))/Input!F282)*1000000000</f>
        <v>7.7657969930921453</v>
      </c>
      <c r="Y282" s="21">
        <f>X282*Input!X282/100</f>
        <v>1.411958925523206E-2</v>
      </c>
      <c r="Z282" s="21">
        <f t="shared" si="912"/>
        <v>1.8961854234674537E-3</v>
      </c>
      <c r="AA282" s="21">
        <f>Z282*Input!X282/100</f>
        <v>3.4475996932361518E-6</v>
      </c>
      <c r="AB282" s="14">
        <v>0.05</v>
      </c>
      <c r="AC282" s="14">
        <v>0.9</v>
      </c>
      <c r="AD282" s="21">
        <f>(((Input!G282*$L$4*0.000000001*Input!U282*(230/229))-((AB282*0.000000000000001)+(Input!G282*AC282*0.000000000000001)))/Input!F282)*1000000000000</f>
        <v>0.11165947812749395</v>
      </c>
      <c r="AE282" s="21">
        <f>AD282*Input!V282/100</f>
        <v>1.6373897150545038E-3</v>
      </c>
      <c r="AF282" s="191">
        <f t="shared" si="913"/>
        <v>5.0903907641002199E-3</v>
      </c>
      <c r="AG282" s="21">
        <f>AF282*Input!V282/100</f>
        <v>7.4646179818512148E-5</v>
      </c>
      <c r="AH282" s="9">
        <f t="shared" si="914"/>
        <v>2.6845427145999743</v>
      </c>
      <c r="AI282" s="3">
        <f t="shared" si="915"/>
        <v>3.9667934930880243E-2</v>
      </c>
      <c r="AJ282" s="22">
        <f t="shared" si="916"/>
        <v>-156.2740532363155</v>
      </c>
      <c r="AK282" s="3">
        <f t="shared" si="917"/>
        <v>1.1667583362490463</v>
      </c>
      <c r="AL282" s="3">
        <f t="shared" si="918"/>
        <v>5.845261376217073E-2</v>
      </c>
      <c r="AM282" s="3">
        <f t="shared" si="919"/>
        <v>8.5719177485795676E-4</v>
      </c>
      <c r="AN282" s="9">
        <f>AL282*1/((AN281+AN283)/2)</f>
        <v>5.8614568498201812E-2</v>
      </c>
      <c r="AO282" s="21">
        <f t="shared" si="920"/>
        <v>8.5956679726824597E-4</v>
      </c>
      <c r="AP282" s="58">
        <f t="shared" si="921"/>
        <v>7.8792</v>
      </c>
      <c r="AQ282" s="58">
        <f t="shared" si="922"/>
        <v>0.1208</v>
      </c>
      <c r="AR282" s="58">
        <f t="shared" si="923"/>
        <v>1.5331505736623008</v>
      </c>
      <c r="AS282" s="67">
        <f t="shared" si="924"/>
        <v>2.1773769306882046E-2</v>
      </c>
      <c r="AT282" s="67">
        <f t="shared" si="925"/>
        <v>3.9692752872285448E-5</v>
      </c>
      <c r="AU282" s="58">
        <v>0.75</v>
      </c>
      <c r="AV282" s="58">
        <f t="shared" si="926"/>
        <v>0.375</v>
      </c>
      <c r="AW282" s="58">
        <f t="shared" si="927"/>
        <v>5.7371999999999996</v>
      </c>
      <c r="AX282" s="57">
        <f t="shared" si="928"/>
        <v>1.0407839294000001</v>
      </c>
      <c r="AY282" s="47">
        <f t="shared" si="929"/>
        <v>1.0876282890802877</v>
      </c>
      <c r="AZ282" s="9" t="str">
        <f>Input!B282</f>
        <v>KMS-8_133</v>
      </c>
      <c r="BA282" s="48">
        <f>Input!E282</f>
        <v>133</v>
      </c>
      <c r="BB282" s="58">
        <f t="shared" si="930"/>
        <v>-158.82870045733694</v>
      </c>
      <c r="BC282" s="22">
        <f t="shared" si="931"/>
        <v>1.2824073870206723</v>
      </c>
      <c r="BD282" s="9">
        <f t="shared" si="932"/>
        <v>5679.2</v>
      </c>
      <c r="BE282" s="49">
        <f t="shared" si="933"/>
        <v>543.81414454014384</v>
      </c>
      <c r="BF282" s="89">
        <f t="shared" si="934"/>
        <v>18.957475581821932</v>
      </c>
      <c r="BG282" s="85"/>
      <c r="BH282" s="85"/>
      <c r="BI282" s="85"/>
      <c r="BJ282" s="85"/>
      <c r="BK282" s="85"/>
      <c r="BL282" s="85"/>
      <c r="BM282" s="90"/>
      <c r="BN282" s="85"/>
      <c r="BO282" s="85"/>
      <c r="BP282" s="85"/>
      <c r="BQ282" s="85"/>
      <c r="BR282" s="85"/>
      <c r="BS282" s="85"/>
      <c r="BT282" s="85"/>
      <c r="BU282" s="85"/>
      <c r="BV282" s="85"/>
      <c r="BW282" s="85"/>
      <c r="BX282" s="85"/>
      <c r="BY282" s="85"/>
      <c r="BZ282" s="85"/>
      <c r="CA282" s="85"/>
      <c r="CB282" s="85"/>
      <c r="CC282" s="85"/>
      <c r="CD282" s="85"/>
      <c r="CE282" s="85"/>
      <c r="CF282" s="85"/>
      <c r="CG282" s="85"/>
      <c r="CH282" s="85"/>
      <c r="CI282" s="85"/>
      <c r="CJ282" s="85"/>
      <c r="CK282" s="85"/>
      <c r="CL282" s="85"/>
      <c r="CM282" s="85"/>
      <c r="CN282" s="85"/>
      <c r="CO282" s="85"/>
      <c r="CP282" s="85"/>
      <c r="CQ282" s="85"/>
      <c r="CR282" s="85"/>
      <c r="CS282" s="85"/>
      <c r="CT282" s="85"/>
      <c r="CU282" s="85"/>
      <c r="CV282" s="85"/>
      <c r="CW282" s="85"/>
      <c r="CX282" s="85"/>
      <c r="CY282" s="85"/>
      <c r="CZ282" s="85"/>
      <c r="DA282" s="85"/>
      <c r="DB282" s="85"/>
      <c r="DC282" s="85"/>
      <c r="DD282" s="85"/>
      <c r="DE282" s="85"/>
    </row>
    <row r="283" spans="1:109" s="165" customFormat="1" ht="15" customHeight="1" x14ac:dyDescent="0.2">
      <c r="A283" s="148">
        <f>Input!A283</f>
        <v>10815</v>
      </c>
      <c r="B283" s="148" t="str">
        <f>Input!B283</f>
        <v>Hu1-13</v>
      </c>
      <c r="C283" s="148">
        <f>Input!O283</f>
        <v>2.1611712966241901</v>
      </c>
      <c r="D283" s="148">
        <f>C283*Input!P283/100</f>
        <v>0.11866767375187653</v>
      </c>
      <c r="E283" s="149">
        <f>Input!M283</f>
        <v>2.7324189231334719</v>
      </c>
      <c r="F283" s="150">
        <f>E283*Input!N283/100</f>
        <v>1.9224376478874157E-3</v>
      </c>
      <c r="G283" s="151">
        <f t="shared" si="909"/>
        <v>376.74592112164311</v>
      </c>
      <c r="H283" s="150">
        <f>G283*Input!L283/100</f>
        <v>0.11123120391258449</v>
      </c>
      <c r="I283" s="148">
        <v>0</v>
      </c>
      <c r="J283" s="152">
        <f>(((C283*$G$4*0.000000001*Input!G283*(234/233))-(I283*0.000000000000001))/Input!F283)*1000000000000</f>
        <v>780.26015099989775</v>
      </c>
      <c r="K283" s="148">
        <f>J283*Input!P283/100</f>
        <v>42.843275396576175</v>
      </c>
      <c r="L283" s="153">
        <f t="shared" si="910"/>
        <v>10.790430724165669</v>
      </c>
      <c r="M283" s="154">
        <f>L283*Input!P283/100</f>
        <v>0.59249135633887728</v>
      </c>
      <c r="N283" s="148">
        <v>0</v>
      </c>
      <c r="O283" s="152">
        <f>(((G283*$D$4*0.000000001*Input!G283*(238/236))-(N283*0.000000001))/Input!F283)*1000000</f>
        <v>13.70174405723416</v>
      </c>
      <c r="P283" s="148">
        <f>O283*Input!N283/100</f>
        <v>9.6400842470881747E-3</v>
      </c>
      <c r="Q283" s="155">
        <f t="shared" si="911"/>
        <v>10.222860003302291</v>
      </c>
      <c r="R283" s="156">
        <f>Q283*Input!N283/100</f>
        <v>7.1924589502159594E-3</v>
      </c>
      <c r="S283" s="154">
        <f>Input!S283*$G$6/0.000000000155125</f>
        <v>0.98601408140104452</v>
      </c>
      <c r="T283" s="148">
        <f>S283*Input!T283/100</f>
        <v>1.7703927916500604E-3</v>
      </c>
      <c r="U283" s="154">
        <f>S283</f>
        <v>0.98601408140104452</v>
      </c>
      <c r="V283" s="148">
        <f>U283*Input!T283/100</f>
        <v>1.7703927916500604E-3</v>
      </c>
      <c r="W283" s="157">
        <v>0</v>
      </c>
      <c r="X283" s="152">
        <f>((($L$4*0.000000001*Input!G283/Input!W283*(232/229))-(W283*0.000000001))/Input!F283)*1000000000</f>
        <v>0.92112134555437575</v>
      </c>
      <c r="Y283" s="152">
        <f>X283*Input!X283/100</f>
        <v>3.035015495510672E-2</v>
      </c>
      <c r="Z283" s="152">
        <f t="shared" si="912"/>
        <v>2.249114765990652E-4</v>
      </c>
      <c r="AA283" s="152">
        <f>Z283*Input!X283/100</f>
        <v>7.4106394330219416E-6</v>
      </c>
      <c r="AB283" s="153">
        <v>0</v>
      </c>
      <c r="AC283" s="153">
        <v>0.9</v>
      </c>
      <c r="AD283" s="152">
        <f>(((Input!G283*$L$4*0.000000001*Input!U283*(230/229))-((AB283*0.000000000000001)+(Input!G283*AC283*0.000000000000001)))/Input!F283)*1000000000000</f>
        <v>223.62237132106299</v>
      </c>
      <c r="AE283" s="152">
        <f>AD283*Input!V283/100</f>
        <v>1.5281230737764457</v>
      </c>
      <c r="AF283" s="152">
        <f t="shared" si="913"/>
        <v>10.194613773128843</v>
      </c>
      <c r="AG283" s="152">
        <f>AF283*Input!V283/100</f>
        <v>6.9664874953814543E-2</v>
      </c>
      <c r="AH283" s="148">
        <f t="shared" si="914"/>
        <v>45327.227971127977</v>
      </c>
      <c r="AI283" s="157">
        <f t="shared" si="915"/>
        <v>1525.2746492560395</v>
      </c>
      <c r="AJ283" s="154">
        <f t="shared" si="916"/>
        <v>-13.985918598955482</v>
      </c>
      <c r="AK283" s="157">
        <f t="shared" si="917"/>
        <v>1.7703927916500604</v>
      </c>
      <c r="AL283" s="157">
        <f t="shared" si="918"/>
        <v>0.99723695422178105</v>
      </c>
      <c r="AM283" s="157">
        <f t="shared" si="919"/>
        <v>6.8506406850742975E-3</v>
      </c>
      <c r="AN283" s="148">
        <f>AF283/Q283</f>
        <v>0.99723695422178105</v>
      </c>
      <c r="AO283" s="152">
        <f t="shared" si="920"/>
        <v>6.8506406850742975E-3</v>
      </c>
      <c r="AP283" s="148" t="str">
        <f t="shared" si="921"/>
        <v>Out of range</v>
      </c>
      <c r="AQ283" s="148" t="e">
        <f t="shared" si="922"/>
        <v>#VALUE!</v>
      </c>
      <c r="AR283" s="148" t="e">
        <f t="shared" si="923"/>
        <v>#VALUE!</v>
      </c>
      <c r="AS283" s="156">
        <f t="shared" si="924"/>
        <v>2.2000836999275352E-5</v>
      </c>
      <c r="AT283" s="156">
        <f t="shared" si="925"/>
        <v>7.2507387331226636E-7</v>
      </c>
      <c r="AU283" s="148">
        <v>0.75</v>
      </c>
      <c r="AV283" s="148">
        <f t="shared" si="926"/>
        <v>0.375</v>
      </c>
      <c r="AW283" s="148" t="str">
        <f t="shared" si="927"/>
        <v>Out of range</v>
      </c>
      <c r="AX283" s="158">
        <f t="shared" si="928"/>
        <v>86.391941677099993</v>
      </c>
      <c r="AY283" s="158" t="e">
        <f t="shared" si="929"/>
        <v>#VALUE!</v>
      </c>
      <c r="AZ283" s="148" t="str">
        <f>Input!B283</f>
        <v>Hu1-13</v>
      </c>
      <c r="BA283" s="159">
        <f>Input!E283</f>
        <v>0</v>
      </c>
      <c r="BB283" s="148" t="e">
        <f t="shared" si="930"/>
        <v>#VALUE!</v>
      </c>
      <c r="BC283" s="154" t="e">
        <f t="shared" si="931"/>
        <v>#VALUE!</v>
      </c>
      <c r="BD283" s="148" t="e">
        <f t="shared" si="932"/>
        <v>#VALUE!</v>
      </c>
      <c r="BE283" s="160" t="e">
        <f t="shared" si="933"/>
        <v>#VALUE!</v>
      </c>
      <c r="BF283" s="161" t="e">
        <f t="shared" si="934"/>
        <v>#VALUE!</v>
      </c>
      <c r="BG283" s="162"/>
      <c r="BH283" s="162"/>
      <c r="BI283" s="162"/>
      <c r="BJ283" s="162"/>
      <c r="BK283" s="162"/>
      <c r="BL283" s="162"/>
      <c r="BM283" s="166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2"/>
      <c r="DC283" s="162"/>
      <c r="DD283" s="162"/>
      <c r="DE283" s="162"/>
    </row>
    <row r="284" spans="1:109" s="76" customFormat="1" ht="15" customHeight="1" x14ac:dyDescent="0.2">
      <c r="A284" s="58"/>
      <c r="B284" s="58"/>
      <c r="C284" s="58"/>
      <c r="D284" s="58"/>
      <c r="E284" s="60"/>
      <c r="F284" s="61"/>
      <c r="G284" s="59"/>
      <c r="H284" s="61"/>
      <c r="I284" s="58"/>
      <c r="J284" s="63"/>
      <c r="K284" s="58"/>
      <c r="L284" s="64"/>
      <c r="M284" s="65"/>
      <c r="N284" s="58"/>
      <c r="O284" s="63"/>
      <c r="P284" s="58"/>
      <c r="Q284" s="66"/>
      <c r="R284" s="67"/>
      <c r="S284" s="65"/>
      <c r="T284" s="58"/>
      <c r="U284" s="58"/>
      <c r="V284" s="58"/>
      <c r="W284" s="68"/>
      <c r="X284" s="63"/>
      <c r="Y284" s="63"/>
      <c r="Z284" s="63"/>
      <c r="AA284" s="63"/>
      <c r="AB284" s="64"/>
      <c r="AC284" s="64"/>
      <c r="AD284" s="63"/>
      <c r="AE284" s="63"/>
      <c r="AF284" s="63"/>
      <c r="AG284" s="63"/>
      <c r="AH284" s="58"/>
      <c r="AI284" s="68"/>
      <c r="AJ284" s="65"/>
      <c r="AK284" s="68"/>
      <c r="AL284" s="68"/>
      <c r="AM284" s="68"/>
      <c r="AN284" s="58"/>
      <c r="AO284" s="63"/>
      <c r="AP284" s="58"/>
      <c r="AQ284" s="58"/>
      <c r="AR284" s="58"/>
      <c r="AS284" s="67"/>
      <c r="AT284" s="67"/>
      <c r="AU284" s="58"/>
      <c r="AV284" s="58"/>
      <c r="AW284" s="58"/>
      <c r="AX284" s="57"/>
      <c r="AY284" s="57"/>
      <c r="AZ284" s="58"/>
      <c r="BA284" s="69"/>
      <c r="BB284" s="58"/>
      <c r="BC284" s="65"/>
      <c r="BD284" s="58"/>
      <c r="BE284" s="62"/>
      <c r="BF284" s="74"/>
      <c r="BG284" s="75"/>
      <c r="BH284" s="75"/>
      <c r="BI284" s="75"/>
      <c r="BJ284" s="75"/>
      <c r="BK284" s="75"/>
      <c r="BL284" s="75"/>
      <c r="BM284" s="103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</row>
    <row r="285" spans="1:109" s="165" customFormat="1" ht="15" customHeight="1" x14ac:dyDescent="0.2">
      <c r="A285" s="148">
        <f>Input!A285</f>
        <v>10815</v>
      </c>
      <c r="B285" s="148" t="str">
        <f>Input!B285</f>
        <v>Hu1-13</v>
      </c>
      <c r="C285" s="148">
        <f>Input!O285</f>
        <v>2.2438969073165036</v>
      </c>
      <c r="D285" s="148">
        <f>C285*Input!P285/100</f>
        <v>0.1157232189738012</v>
      </c>
      <c r="E285" s="149">
        <f>Input!M285</f>
        <v>2.7300922477623359</v>
      </c>
      <c r="F285" s="150">
        <f>E285*Input!N285/100</f>
        <v>1.4597522145811366E-3</v>
      </c>
      <c r="G285" s="151">
        <f t="shared" ref="G285:G295" si="935">E285*137.88</f>
        <v>376.42511912147086</v>
      </c>
      <c r="H285" s="150">
        <f>G285*Input!L285/100</f>
        <v>6.7392466815617627E-2</v>
      </c>
      <c r="I285" s="148">
        <v>0</v>
      </c>
      <c r="J285" s="152">
        <f>(((C285*$G$4*0.000000001*Input!G285*(234/233))-(I285*0.000000000000001))/Input!F285)*1000000000000</f>
        <v>810.1270558543016</v>
      </c>
      <c r="K285" s="148">
        <f>J285*Input!P285/100</f>
        <v>41.780221887887571</v>
      </c>
      <c r="L285" s="153">
        <f t="shared" ref="L285:L295" si="936">(J285/234)*602200000000*0.0000028263/(365.2425*24*60)</f>
        <v>11.203468308314619</v>
      </c>
      <c r="M285" s="154">
        <f>L285*Input!P285/100</f>
        <v>0.57779009903785306</v>
      </c>
      <c r="N285" s="148">
        <v>0</v>
      </c>
      <c r="O285" s="152">
        <f>(((G285*$D$4*0.000000001*Input!G285*(238/236))-(N285*0.000000001))/Input!F285)*1000000</f>
        <v>13.690076918579225</v>
      </c>
      <c r="P285" s="148">
        <f>O285*Input!N285/100</f>
        <v>7.3199431689759571E-3</v>
      </c>
      <c r="Q285" s="155">
        <f t="shared" ref="Q285:Q295" si="937">(O285/238.05)*602200000000000000*0.00000000015512/(365.2425*24*60)</f>
        <v>10.214155160720916</v>
      </c>
      <c r="R285" s="156">
        <f>Q285*Input!N285/100</f>
        <v>5.4614035947534341E-3</v>
      </c>
      <c r="S285" s="154">
        <f>Input!S285*$G$6/0.000000000155125</f>
        <v>0.98812128535287813</v>
      </c>
      <c r="T285" s="148">
        <f>S285*Input!T285/100</f>
        <v>1.2679675327136588E-3</v>
      </c>
      <c r="U285" s="154">
        <f>S285</f>
        <v>0.98812128535287813</v>
      </c>
      <c r="V285" s="148">
        <f>U285*Input!T285/100</f>
        <v>1.2679675327136588E-3</v>
      </c>
      <c r="W285" s="157">
        <v>0</v>
      </c>
      <c r="X285" s="152">
        <f>((($L$4*0.000000001*Input!G285/Input!W285*(232/229))-(W285*0.000000001))/Input!F285)*1000000000</f>
        <v>0.89116475312422538</v>
      </c>
      <c r="Y285" s="152">
        <f>X285*Input!X285/100</f>
        <v>1.7977841577334314E-2</v>
      </c>
      <c r="Z285" s="152">
        <f t="shared" ref="Z285:Z295" si="938">(X285/232)*6.022E+23*0.000000001*0.000000000049475/(365.2425*24*60)</f>
        <v>2.1759693387365857E-4</v>
      </c>
      <c r="AA285" s="152">
        <f>Z285*Input!X285/100</f>
        <v>4.3896745143700892E-6</v>
      </c>
      <c r="AB285" s="153">
        <v>0</v>
      </c>
      <c r="AC285" s="153">
        <v>0.9</v>
      </c>
      <c r="AD285" s="152">
        <f>(((Input!G285*$L$4*0.000000001*Input!U285*(230/229))-((AB285*0.000000000000001)+(Input!G285*AC285*0.000000000000001)))/Input!F285)*1000000000000</f>
        <v>223.97810777229748</v>
      </c>
      <c r="AE285" s="152">
        <f>AD285*Input!V285/100</f>
        <v>1.2029466626034784</v>
      </c>
      <c r="AF285" s="152">
        <f t="shared" ref="AF285:AF295" si="939">(AD285/230)*602200000000*$D$6/(365.2425*24*60)</f>
        <v>10.21083127276421</v>
      </c>
      <c r="AG285" s="152">
        <f>AF285*Input!V285/100</f>
        <v>5.4840562428834651E-2</v>
      </c>
      <c r="AH285" s="148">
        <f t="shared" ref="AH285:AH295" si="940">AF285/Z285</f>
        <v>46925.437279795668</v>
      </c>
      <c r="AI285" s="157">
        <f t="shared" ref="AI285:AI295" si="941">AH285*SQRT((AG285/AF285)^2+(AA285/Z285)^2)</f>
        <v>979.62134675913387</v>
      </c>
      <c r="AJ285" s="154">
        <f t="shared" ref="AJ285:AJ295" si="942">(U285-1)*1000</f>
        <v>-11.878714647121868</v>
      </c>
      <c r="AK285" s="157">
        <f t="shared" ref="AK285:AK295" si="943">V285*1000</f>
        <v>1.2679675327136588</v>
      </c>
      <c r="AL285" s="157">
        <f t="shared" ref="AL285:AL295" si="944">AF285/Q285</f>
        <v>0.9996745802365048</v>
      </c>
      <c r="AM285" s="157">
        <f t="shared" ref="AM285:AM295" si="945">AL285*SQRT((R285/Q285)^2+(AG285/AF285)^2)</f>
        <v>5.3956158652838197E-3</v>
      </c>
      <c r="AN285" s="148">
        <f>AF285/Q285</f>
        <v>0.9996745802365048</v>
      </c>
      <c r="AO285" s="152">
        <f t="shared" ref="AO285:AO295" si="946">AN285*SQRT((R285/Q285)^2+(AG285/AF285)^2)</f>
        <v>5.3956158652838197E-3</v>
      </c>
      <c r="AP285" s="148" t="str">
        <f t="shared" ref="AP285:AP295" si="947">ThU_Alter_Kombi(AN285,U285)</f>
        <v>Out of range</v>
      </c>
      <c r="AQ285" s="148" t="e">
        <f t="shared" ref="AQ285:AQ295" si="948">Montealter(AN285,AO285,U285,V285)</f>
        <v>#VALUE!</v>
      </c>
      <c r="AR285" s="148" t="e">
        <f t="shared" ref="AR285:AR295" si="949">(AQ285/AP285)*100</f>
        <v>#VALUE!</v>
      </c>
      <c r="AS285" s="156">
        <f t="shared" ref="AS285:AS295" si="950">Z285/Q285</f>
        <v>2.1303468612895103E-5</v>
      </c>
      <c r="AT285" s="156">
        <f t="shared" ref="AT285:AT295" si="951">AS285*SQRT((Y285/X285)^2+(P285/O285)^2)</f>
        <v>4.2991476450329336E-7</v>
      </c>
      <c r="AU285" s="148">
        <v>0.75</v>
      </c>
      <c r="AV285" s="148">
        <f t="shared" ref="AV285:AV295" si="952">AU285/2</f>
        <v>0.375</v>
      </c>
      <c r="AW285" s="148" t="str">
        <f t="shared" ref="AW285:AW295" si="953">marincorr_age(AN285,U285,AS285,AU285)</f>
        <v>Out of range</v>
      </c>
      <c r="AX285" s="158">
        <f t="shared" ref="AX285:AX295" si="954">marincorr_age_error(AN285, AO285, U285, V285, AS285, AT285, AU285, AV285)</f>
        <v>0</v>
      </c>
      <c r="AY285" s="158" t="e">
        <f t="shared" ref="AY285:AY295" si="955">SQRT(((AU285*EXP(-0.0000091577*AW285*1000))/(0.0000091577*(EXP(-0.0000091577*AW285*1000)+(AJ285/1000)*EXP(-(0.0000091577-0.0000028263)*AW285*1000)-AS285*AU285*EXP(-0.0000091577*AW285*1000))))^2*AT285^2+((AS285*EXP(-0.0000091577*AW285*1000))/(0.0000091577*(EXP(-0.0000091577*AW285*1000)+(AJ285/1000)*EXP(-(0.0000091577-0.0000028263)*AW285*1000)-AS285*AU285*EXP(-0.0000091577*AW285*1000))))^2*AV285^2+((0.0000091577/(0.0000091577-0.0000028263))*(EXP(-(0.0000091577-0.0000028263)*AW285*1000)-1)/(0.0000091577*(EXP(-0.0000091577*AW285*1000)+(AJ285/1000)*EXP(-(0.0000091577-0.0000028263)*AW285*1000)-AS285*AU285*EXP(-0.0000091577*AW285*1000))))^2*T285^2+(1/(0.0000091577*(EXP(-0.0000091577*AW285*1000)+(AJ285/1000)*EXP(-(0.0000091577-0.0000028263)*AW285*1000)-AS285*AU285*EXP(-0.0000091577*AW285*1000))))^2*AO285^2)/1000</f>
        <v>#VALUE!</v>
      </c>
      <c r="AZ285" s="148" t="str">
        <f>Input!B285</f>
        <v>Hu1-13</v>
      </c>
      <c r="BA285" s="159">
        <f>Input!E285</f>
        <v>0</v>
      </c>
      <c r="BB285" s="148" t="e">
        <f t="shared" ref="BB285:BB295" si="956">((U285-1)*EXP(0.0000028263*AW285*1000))*1000</f>
        <v>#VALUE!</v>
      </c>
      <c r="BC285" s="154" t="e">
        <f t="shared" ref="BC285:BC295" si="957">SQRT((EXP(0.0000028263*AW285*1000)*V285)^2+((U285-1)*0.0000028263*EXP(0.0000028263*AW285*1000)*AY285*1000)^2)*1000</f>
        <v>#VALUE!</v>
      </c>
      <c r="BD285" s="148" t="e">
        <f t="shared" ref="BD285:BD295" si="958">AW285*1000-58</f>
        <v>#VALUE!</v>
      </c>
      <c r="BE285" s="160" t="e">
        <f t="shared" ref="BE285:BE295" si="959">AY285/2*1000</f>
        <v>#VALUE!</v>
      </c>
      <c r="BF285" s="161" t="e">
        <f t="shared" ref="BF285:BF295" si="960">AY285/AW285*100</f>
        <v>#VALUE!</v>
      </c>
      <c r="BG285" s="162"/>
      <c r="BH285" s="162"/>
      <c r="BI285" s="162"/>
      <c r="BJ285" s="162"/>
      <c r="BK285" s="162"/>
      <c r="BL285" s="162"/>
      <c r="BM285" s="166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2"/>
      <c r="DC285" s="162"/>
      <c r="DD285" s="162"/>
      <c r="DE285" s="162"/>
    </row>
    <row r="286" spans="1:109" ht="15" customHeight="1" x14ac:dyDescent="0.2">
      <c r="A286" s="9">
        <f>Input!A286</f>
        <v>10857</v>
      </c>
      <c r="B286" s="9" t="str">
        <f>Input!B286</f>
        <v>KMS-8_4</v>
      </c>
      <c r="C286" s="9">
        <f>Input!O286</f>
        <v>0.25689750017620283</v>
      </c>
      <c r="D286" s="9">
        <f>C286*Input!P286/100</f>
        <v>6.2138492166551951E-4</v>
      </c>
      <c r="E286" s="11">
        <f>Input!M286</f>
        <v>0.39425580694990719</v>
      </c>
      <c r="F286" s="12">
        <f>E286*Input!N286/100</f>
        <v>2.456978455709733E-5</v>
      </c>
      <c r="G286" s="13">
        <f t="shared" si="935"/>
        <v>54.359990662253203</v>
      </c>
      <c r="H286" s="12">
        <f>G286*Input!L286/100</f>
        <v>3.573004637563069E-3</v>
      </c>
      <c r="I286" s="9">
        <v>0.3</v>
      </c>
      <c r="J286" s="21">
        <f>(((C286*$G$4*0.000000001*Input!G286*(234/233))-(I286*0.000000000000001))/Input!F286)*1000000000000</f>
        <v>6.457007459440721</v>
      </c>
      <c r="K286" s="9">
        <f>J286*Input!P286/100</f>
        <v>1.5618241016850181E-2</v>
      </c>
      <c r="L286" s="14">
        <f t="shared" si="936"/>
        <v>8.9295719622781558E-2</v>
      </c>
      <c r="M286" s="22">
        <f>L286*Input!P286/100</f>
        <v>2.1598892050257577E-4</v>
      </c>
      <c r="N286" s="9">
        <v>5.0000000000000001E-3</v>
      </c>
      <c r="O286" s="21">
        <f>(((G286*$D$4*0.000000001*Input!G286*(238/236))-(N286*0.000000001))/Input!F286)*1000000</f>
        <v>0.13764350583480434</v>
      </c>
      <c r="P286" s="9">
        <f>O286*Input!N286/100</f>
        <v>8.577860425716952E-6</v>
      </c>
      <c r="Q286" s="23">
        <f t="shared" si="937"/>
        <v>0.10269570681186456</v>
      </c>
      <c r="R286" s="24">
        <f>Q286*Input!N286/100</f>
        <v>6.3999346282981583E-6</v>
      </c>
      <c r="S286" s="65">
        <f>Input!S286*$G$6/0.000000000155125</f>
        <v>0.86731428142388245</v>
      </c>
      <c r="T286" s="9">
        <f>S286*Input!T286/100</f>
        <v>8.2458534446198603E-4</v>
      </c>
      <c r="U286" s="9">
        <f>S286*1/((U285+U287)/2)</f>
        <v>0.87441406467208704</v>
      </c>
      <c r="V286" s="9">
        <f>U286*Input!T286/100</f>
        <v>8.3133535116741578E-4</v>
      </c>
      <c r="W286" s="3">
        <v>3.0000000000000001E-3</v>
      </c>
      <c r="X286" s="21">
        <f>((($L$4*0.000000001*Input!G286/Input!W286*(232/229))-(W286*0.000000001))/Input!F286)*1000000000</f>
        <v>107.21704087565455</v>
      </c>
      <c r="Y286" s="21">
        <f>X286*Input!X286/100</f>
        <v>0.13219397081967454</v>
      </c>
      <c r="Z286" s="21">
        <f t="shared" si="938"/>
        <v>2.6179333587598715E-2</v>
      </c>
      <c r="AA286" s="21">
        <f>Z286*Input!X286/100</f>
        <v>3.2277985216651991E-5</v>
      </c>
      <c r="AB286" s="14">
        <v>0.05</v>
      </c>
      <c r="AC286" s="14">
        <v>0.9</v>
      </c>
      <c r="AD286" s="21">
        <f>(((Input!G286*$L$4*0.000000001*Input!U286*(230/229))-((AB286*0.000000000000001)+(Input!G286*AC286*0.000000000000001)))/Input!F286)*1000000000000</f>
        <v>0.38884638156557466</v>
      </c>
      <c r="AE286" s="21">
        <f>AD286*Input!V286/100</f>
        <v>2.3024726991999148E-3</v>
      </c>
      <c r="AF286" s="191">
        <f t="shared" si="939"/>
        <v>1.7726932478719939E-2</v>
      </c>
      <c r="AG286" s="21">
        <f>AF286*Input!V286/100</f>
        <v>1.0496633119866079E-4</v>
      </c>
      <c r="AH286" s="9">
        <f t="shared" si="940"/>
        <v>0.67713459624187222</v>
      </c>
      <c r="AI286" s="3">
        <f t="shared" si="941"/>
        <v>4.095509827032477E-3</v>
      </c>
      <c r="AJ286" s="22">
        <f t="shared" si="942"/>
        <v>-125.58593532791295</v>
      </c>
      <c r="AK286" s="3">
        <f t="shared" si="943"/>
        <v>0.83133535116741575</v>
      </c>
      <c r="AL286" s="3">
        <f t="shared" si="944"/>
        <v>0.17261610079957038</v>
      </c>
      <c r="AM286" s="3">
        <f t="shared" si="945"/>
        <v>1.0221668241332555E-3</v>
      </c>
      <c r="AN286" s="9">
        <f>AL286*1/((AN285+AN287)/2)</f>
        <v>0.17264762922977711</v>
      </c>
      <c r="AO286" s="21">
        <f t="shared" si="946"/>
        <v>1.0223535234922668E-3</v>
      </c>
      <c r="AP286" s="58">
        <f t="shared" si="947"/>
        <v>24.148800000000001</v>
      </c>
      <c r="AQ286" s="58">
        <f t="shared" si="948"/>
        <v>0.159</v>
      </c>
      <c r="AR286" s="58">
        <f t="shared" si="949"/>
        <v>0.65841780958060026</v>
      </c>
      <c r="AS286" s="67">
        <f t="shared" si="950"/>
        <v>0.25492140227009163</v>
      </c>
      <c r="AT286" s="67">
        <f t="shared" si="951"/>
        <v>3.1470828958147276E-4</v>
      </c>
      <c r="AU286" s="58">
        <v>0.75</v>
      </c>
      <c r="AV286" s="58">
        <f t="shared" si="952"/>
        <v>0.375</v>
      </c>
      <c r="AW286" s="58" t="str">
        <f t="shared" si="953"/>
        <v>Out of range</v>
      </c>
      <c r="AX286" s="57">
        <f t="shared" si="954"/>
        <v>7.2501532276000002</v>
      </c>
      <c r="AY286" s="47" t="e">
        <f t="shared" si="955"/>
        <v>#VALUE!</v>
      </c>
      <c r="AZ286" s="9" t="str">
        <f>Input!B286</f>
        <v>KMS-8_4</v>
      </c>
      <c r="BA286" s="48">
        <f>Input!E286</f>
        <v>4</v>
      </c>
      <c r="BB286" s="58" t="e">
        <f t="shared" si="956"/>
        <v>#VALUE!</v>
      </c>
      <c r="BC286" s="22" t="e">
        <f t="shared" si="957"/>
        <v>#VALUE!</v>
      </c>
      <c r="BD286" s="9" t="e">
        <f t="shared" si="958"/>
        <v>#VALUE!</v>
      </c>
      <c r="BE286" s="49" t="e">
        <f t="shared" si="959"/>
        <v>#VALUE!</v>
      </c>
      <c r="BF286" s="89" t="e">
        <f t="shared" si="960"/>
        <v>#VALUE!</v>
      </c>
      <c r="BG286" s="85"/>
      <c r="BH286" s="85"/>
      <c r="BI286" s="85"/>
      <c r="BJ286" s="85"/>
      <c r="BK286" s="85"/>
      <c r="BL286" s="85"/>
      <c r="BM286" s="90"/>
      <c r="BN286" s="85"/>
      <c r="BO286" s="85"/>
      <c r="BP286" s="85"/>
      <c r="BQ286" s="85"/>
      <c r="BR286" s="85"/>
      <c r="BS286" s="85"/>
      <c r="BT286" s="85"/>
      <c r="BU286" s="85"/>
      <c r="BV286" s="85"/>
      <c r="BW286" s="85"/>
      <c r="BX286" s="85"/>
      <c r="BY286" s="85"/>
      <c r="BZ286" s="85"/>
      <c r="CA286" s="85"/>
      <c r="CB286" s="85"/>
      <c r="CC286" s="85"/>
      <c r="CD286" s="85"/>
      <c r="CE286" s="85"/>
      <c r="CF286" s="85"/>
      <c r="CG286" s="85"/>
      <c r="CH286" s="85"/>
      <c r="CI286" s="85"/>
      <c r="CJ286" s="85"/>
      <c r="CK286" s="85"/>
      <c r="CL286" s="85"/>
      <c r="CM286" s="85"/>
      <c r="CN286" s="85"/>
      <c r="CO286" s="85"/>
      <c r="CP286" s="85"/>
      <c r="CQ286" s="85"/>
      <c r="CR286" s="85"/>
      <c r="CS286" s="85"/>
      <c r="CT286" s="85"/>
      <c r="CU286" s="85"/>
      <c r="CV286" s="85"/>
      <c r="CW286" s="85"/>
      <c r="CX286" s="85"/>
      <c r="CY286" s="85"/>
      <c r="CZ286" s="85"/>
      <c r="DA286" s="85"/>
      <c r="DB286" s="85"/>
      <c r="DC286" s="85"/>
      <c r="DD286" s="85"/>
      <c r="DE286" s="85"/>
    </row>
    <row r="287" spans="1:109" s="165" customFormat="1" ht="15" customHeight="1" x14ac:dyDescent="0.2">
      <c r="A287" s="148">
        <f>Input!A287</f>
        <v>10815</v>
      </c>
      <c r="B287" s="148" t="str">
        <f>Input!B287</f>
        <v>Hu1-13</v>
      </c>
      <c r="C287" s="148">
        <f>Input!O287</f>
        <v>2.0743970867989785</v>
      </c>
      <c r="D287" s="148">
        <f>C287*Input!P287/100</f>
        <v>8.0696959398034146E-2</v>
      </c>
      <c r="E287" s="149">
        <f>Input!M287</f>
        <v>2.7324996595756907</v>
      </c>
      <c r="F287" s="150">
        <f>E287*Input!N287/100</f>
        <v>1.3877044044415738E-3</v>
      </c>
      <c r="G287" s="151">
        <f t="shared" si="935"/>
        <v>376.75705306229622</v>
      </c>
      <c r="H287" s="150">
        <f>G287*Input!L287/100</f>
        <v>5.487100609146104E-2</v>
      </c>
      <c r="I287" s="148">
        <v>0</v>
      </c>
      <c r="J287" s="152">
        <f>(((C287*$G$4*0.000000001*Input!G287*(234/233))-(I287*0.000000000000001))/Input!F287)*1000000000000</f>
        <v>748.93155702547494</v>
      </c>
      <c r="K287" s="148">
        <f>J287*Input!P287/100</f>
        <v>29.134489164970525</v>
      </c>
      <c r="L287" s="153">
        <f t="shared" si="936"/>
        <v>10.357179041975677</v>
      </c>
      <c r="M287" s="154">
        <f>L287*Input!P287/100</f>
        <v>0.40290880755053565</v>
      </c>
      <c r="N287" s="148">
        <v>0</v>
      </c>
      <c r="O287" s="152">
        <f>(((G287*$D$4*0.000000001*Input!G287*(238/236))-(N287*0.000000001))/Input!F287)*1000000</f>
        <v>13.702148910991397</v>
      </c>
      <c r="P287" s="148">
        <f>O287*Input!N287/100</f>
        <v>6.958658650683857E-3</v>
      </c>
      <c r="Q287" s="155">
        <f t="shared" si="937"/>
        <v>10.223162064358515</v>
      </c>
      <c r="R287" s="156">
        <f>Q287*Input!N287/100</f>
        <v>5.191849511971494E-3</v>
      </c>
      <c r="S287" s="154">
        <f>Input!S287*$G$6/0.000000000155125</f>
        <v>0.99563976439449298</v>
      </c>
      <c r="T287" s="148">
        <f>S287*Input!T287/100</f>
        <v>1.2264192229133053E-3</v>
      </c>
      <c r="U287" s="154">
        <f>S287</f>
        <v>0.99563976439449298</v>
      </c>
      <c r="V287" s="148">
        <f>U287*Input!T287/100</f>
        <v>1.2264192229133053E-3</v>
      </c>
      <c r="W287" s="157">
        <v>0</v>
      </c>
      <c r="X287" s="152">
        <f>((($L$4*0.000000001*Input!G287/Input!W287*(232/229))-(W287*0.000000001))/Input!F287)*1000000000</f>
        <v>0.84939806328639067</v>
      </c>
      <c r="Y287" s="152">
        <f>X287*Input!X287/100</f>
        <v>2.0562877641186705E-2</v>
      </c>
      <c r="Z287" s="152">
        <f t="shared" si="938"/>
        <v>2.0739870328284656E-4</v>
      </c>
      <c r="AA287" s="152">
        <f>Z287*Input!X287/100</f>
        <v>5.0208663556936214E-6</v>
      </c>
      <c r="AB287" s="153">
        <v>0</v>
      </c>
      <c r="AC287" s="153">
        <v>0.9</v>
      </c>
      <c r="AD287" s="152">
        <f>(((Input!G287*$L$4*0.000000001*Input!U287*(230/229))-((AB287*0.000000000000001)+(Input!G287*AC287*0.000000000000001)))/Input!F287)*1000000000000</f>
        <v>224.23965955604069</v>
      </c>
      <c r="AE287" s="152">
        <f>AD287*Input!V287/100</f>
        <v>1.2684171737965249</v>
      </c>
      <c r="AF287" s="152">
        <f t="shared" si="939"/>
        <v>10.222755032454186</v>
      </c>
      <c r="AG287" s="152">
        <f>AF287*Input!V287/100</f>
        <v>5.7825266379514691E-2</v>
      </c>
      <c r="AH287" s="148">
        <f t="shared" si="940"/>
        <v>49290.351726609304</v>
      </c>
      <c r="AI287" s="157">
        <f t="shared" si="941"/>
        <v>1225.398737481346</v>
      </c>
      <c r="AJ287" s="154">
        <f t="shared" si="942"/>
        <v>-4.3602356055070235</v>
      </c>
      <c r="AK287" s="157">
        <f t="shared" si="943"/>
        <v>1.2264192229133053</v>
      </c>
      <c r="AL287" s="157">
        <f t="shared" si="944"/>
        <v>0.99996018532213748</v>
      </c>
      <c r="AM287" s="157">
        <f t="shared" si="945"/>
        <v>5.6790506839276339E-3</v>
      </c>
      <c r="AN287" s="148">
        <f>AF287/Q287</f>
        <v>0.99996018532213748</v>
      </c>
      <c r="AO287" s="152">
        <f t="shared" si="946"/>
        <v>5.6790506839276339E-3</v>
      </c>
      <c r="AP287" s="148" t="str">
        <f t="shared" si="947"/>
        <v>Out of range</v>
      </c>
      <c r="AQ287" s="148" t="e">
        <f t="shared" si="948"/>
        <v>#VALUE!</v>
      </c>
      <c r="AR287" s="148" t="e">
        <f t="shared" si="949"/>
        <v>#VALUE!</v>
      </c>
      <c r="AS287" s="156">
        <f t="shared" si="950"/>
        <v>2.0287138360636019E-5</v>
      </c>
      <c r="AT287" s="156">
        <f t="shared" si="951"/>
        <v>4.9123460881262004E-7</v>
      </c>
      <c r="AU287" s="148">
        <v>0.75</v>
      </c>
      <c r="AV287" s="148">
        <f t="shared" si="952"/>
        <v>0.375</v>
      </c>
      <c r="AW287" s="148" t="str">
        <f t="shared" si="953"/>
        <v>Out of range</v>
      </c>
      <c r="AX287" s="158">
        <f t="shared" si="954"/>
        <v>248.61573581370001</v>
      </c>
      <c r="AY287" s="158" t="e">
        <f t="shared" si="955"/>
        <v>#VALUE!</v>
      </c>
      <c r="AZ287" s="148" t="str">
        <f>Input!B287</f>
        <v>Hu1-13</v>
      </c>
      <c r="BA287" s="159">
        <f>Input!E287</f>
        <v>0</v>
      </c>
      <c r="BB287" s="148" t="e">
        <f t="shared" si="956"/>
        <v>#VALUE!</v>
      </c>
      <c r="BC287" s="154" t="e">
        <f t="shared" si="957"/>
        <v>#VALUE!</v>
      </c>
      <c r="BD287" s="148" t="e">
        <f t="shared" si="958"/>
        <v>#VALUE!</v>
      </c>
      <c r="BE287" s="160" t="e">
        <f t="shared" si="959"/>
        <v>#VALUE!</v>
      </c>
      <c r="BF287" s="161" t="e">
        <f t="shared" si="960"/>
        <v>#VALUE!</v>
      </c>
      <c r="BG287" s="162"/>
      <c r="BH287" s="162"/>
      <c r="BI287" s="162"/>
      <c r="BJ287" s="162"/>
      <c r="BK287" s="162"/>
      <c r="BL287" s="162"/>
      <c r="BM287" s="166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2"/>
      <c r="DC287" s="162"/>
      <c r="DD287" s="162"/>
      <c r="DE287" s="162"/>
    </row>
    <row r="288" spans="1:109" ht="15" customHeight="1" x14ac:dyDescent="0.2">
      <c r="A288" s="9">
        <f>Input!A288</f>
        <v>10858</v>
      </c>
      <c r="B288" s="9" t="str">
        <f>Input!B288</f>
        <v>KMS-3_280</v>
      </c>
      <c r="C288" s="9">
        <f>Input!O288</f>
        <v>9.9019507759073158E-2</v>
      </c>
      <c r="D288" s="9">
        <f>C288*Input!P288/100</f>
        <v>5.591160938920851E-4</v>
      </c>
      <c r="E288" s="11">
        <f>Input!M288</f>
        <v>0.12787019356677204</v>
      </c>
      <c r="F288" s="12">
        <f>E288*Input!N288/100</f>
        <v>3.0978527526072128E-5</v>
      </c>
      <c r="G288" s="13">
        <f t="shared" si="935"/>
        <v>17.630742288986529</v>
      </c>
      <c r="H288" s="12">
        <f>G288*Input!L288/100</f>
        <v>6.2071291646476475E-3</v>
      </c>
      <c r="I288" s="9">
        <v>0.3</v>
      </c>
      <c r="J288" s="21">
        <f>(((C288*$G$4*0.000000001*Input!G288*(234/233))-(I288*0.000000000000001))/Input!F288)*1000000000000</f>
        <v>2.2522104840792765</v>
      </c>
      <c r="K288" s="9">
        <f>J288*Input!P288/100</f>
        <v>1.2717162072196047E-2</v>
      </c>
      <c r="L288" s="14">
        <f t="shared" si="936"/>
        <v>3.1146433883050176E-2</v>
      </c>
      <c r="M288" s="22">
        <f>L288*Input!P288/100</f>
        <v>1.7586910746648723E-4</v>
      </c>
      <c r="N288" s="9">
        <v>5.0000000000000001E-3</v>
      </c>
      <c r="O288" s="21">
        <f>(((G288*$D$4*0.000000001*Input!G288*(238/236))-(N288*0.000000001))/Input!F288)*1000000</f>
        <v>4.0398002719964181E-2</v>
      </c>
      <c r="P288" s="9">
        <f>O288*Input!N288/100</f>
        <v>9.7870395308758682E-6</v>
      </c>
      <c r="Q288" s="23">
        <f t="shared" si="937"/>
        <v>3.0140916696015412E-2</v>
      </c>
      <c r="R288" s="24">
        <f>Q288*Input!N288/100</f>
        <v>7.3021021669212072E-6</v>
      </c>
      <c r="S288" s="65">
        <f>Input!S288*$G$6/0.000000000155125</f>
        <v>1.0301053787156693</v>
      </c>
      <c r="T288" s="9">
        <f>S288*Input!T288/100</f>
        <v>1.9652067312955547E-3</v>
      </c>
      <c r="U288" s="9">
        <f>S288*1/((U287+U289)/2)</f>
        <v>1.0307287241665075</v>
      </c>
      <c r="V288" s="9">
        <f>U288*Input!T288/100</f>
        <v>1.9663959326153622E-3</v>
      </c>
      <c r="W288" s="3">
        <v>3.0000000000000001E-3</v>
      </c>
      <c r="X288" s="21">
        <f>((($L$4*0.000000001*Input!G288/Input!W288*(232/229))-(W288*0.000000001))/Input!F288)*1000000000</f>
        <v>6.3130953986593195</v>
      </c>
      <c r="Y288" s="21">
        <f>X288*Input!X288/100</f>
        <v>1.3452487827623462E-2</v>
      </c>
      <c r="Z288" s="21">
        <f t="shared" si="938"/>
        <v>1.5414772601634523E-3</v>
      </c>
      <c r="AA288" s="21">
        <f>Z288*Input!X288/100</f>
        <v>3.2847126123440107E-6</v>
      </c>
      <c r="AB288" s="14">
        <v>0.05</v>
      </c>
      <c r="AC288" s="14">
        <v>0.9</v>
      </c>
      <c r="AD288" s="21">
        <f>(((Input!G288*$L$4*0.000000001*Input!U288*(230/229))-((AB288*0.000000000000001)+(Input!G288*AC288*0.000000000000001)))/Input!F288)*1000000000000</f>
        <v>8.5468087950837338E-2</v>
      </c>
      <c r="AE288" s="21">
        <f>AD288*Input!V288/100</f>
        <v>1.3124525208056423E-3</v>
      </c>
      <c r="AF288" s="191">
        <f t="shared" si="939"/>
        <v>3.8963639524938923E-3</v>
      </c>
      <c r="AG288" s="21">
        <f>AF288*Input!V288/100</f>
        <v>5.9832772839944458E-5</v>
      </c>
      <c r="AH288" s="9">
        <f t="shared" si="940"/>
        <v>2.5276817590424505</v>
      </c>
      <c r="AI288" s="3">
        <f t="shared" si="941"/>
        <v>3.9187142894895895E-2</v>
      </c>
      <c r="AJ288" s="22">
        <f t="shared" si="942"/>
        <v>30.728724166507515</v>
      </c>
      <c r="AK288" s="3">
        <f t="shared" si="943"/>
        <v>1.9663959326153622</v>
      </c>
      <c r="AL288" s="3">
        <f t="shared" si="944"/>
        <v>0.12927158094727045</v>
      </c>
      <c r="AM288" s="3">
        <f t="shared" si="945"/>
        <v>1.9853483272502929E-3</v>
      </c>
      <c r="AN288" s="9">
        <f>AL288*1/((AN287+AN289)/2)</f>
        <v>0.12926040606091929</v>
      </c>
      <c r="AO288" s="21">
        <f t="shared" si="946"/>
        <v>1.9851767037444776E-3</v>
      </c>
      <c r="AP288" s="58">
        <f t="shared" si="947"/>
        <v>14.6226</v>
      </c>
      <c r="AQ288" s="58">
        <f t="shared" si="948"/>
        <v>0.23580000000000001</v>
      </c>
      <c r="AR288" s="58">
        <f t="shared" si="949"/>
        <v>1.6125723195601329</v>
      </c>
      <c r="AS288" s="67">
        <f t="shared" si="950"/>
        <v>5.1142348313753624E-2</v>
      </c>
      <c r="AT288" s="67">
        <f t="shared" si="951"/>
        <v>1.0968058787050865E-4</v>
      </c>
      <c r="AU288" s="58">
        <v>0.75</v>
      </c>
      <c r="AV288" s="58">
        <f t="shared" si="952"/>
        <v>0.375</v>
      </c>
      <c r="AW288" s="58">
        <f t="shared" si="953"/>
        <v>10.485900000000001</v>
      </c>
      <c r="AX288" s="57">
        <f t="shared" si="954"/>
        <v>2.2150862305999999</v>
      </c>
      <c r="AY288" s="47">
        <f t="shared" si="955"/>
        <v>2.1221463105651206</v>
      </c>
      <c r="AZ288" s="9" t="str">
        <f>Input!B288</f>
        <v>KMS-3_280</v>
      </c>
      <c r="BA288" s="48">
        <f>Input!E288</f>
        <v>280</v>
      </c>
      <c r="BB288" s="58">
        <f t="shared" si="956"/>
        <v>31.653038809738742</v>
      </c>
      <c r="BC288" s="22">
        <f t="shared" si="957"/>
        <v>2.0344223757654798</v>
      </c>
      <c r="BD288" s="9">
        <f t="shared" si="958"/>
        <v>10427.900000000001</v>
      </c>
      <c r="BE288" s="49">
        <f t="shared" si="959"/>
        <v>1061.0731552825603</v>
      </c>
      <c r="BF288" s="89">
        <f t="shared" si="960"/>
        <v>20.23809411271441</v>
      </c>
      <c r="BG288" s="85"/>
      <c r="BH288" s="85"/>
      <c r="BI288" s="85"/>
      <c r="BJ288" s="85"/>
      <c r="BK288" s="85"/>
      <c r="BL288" s="85"/>
      <c r="BM288" s="90"/>
      <c r="BN288" s="85"/>
      <c r="BO288" s="85"/>
      <c r="BP288" s="85"/>
      <c r="BQ288" s="85"/>
      <c r="BR288" s="85"/>
      <c r="BS288" s="85"/>
      <c r="BT288" s="85"/>
      <c r="BU288" s="85"/>
      <c r="BV288" s="85"/>
      <c r="BW288" s="85"/>
      <c r="BX288" s="85"/>
      <c r="BY288" s="85"/>
      <c r="BZ288" s="85"/>
      <c r="CA288" s="85"/>
      <c r="CB288" s="85"/>
      <c r="CC288" s="85"/>
      <c r="CD288" s="85"/>
      <c r="CE288" s="85"/>
      <c r="CF288" s="85"/>
      <c r="CG288" s="85"/>
      <c r="CH288" s="85"/>
      <c r="CI288" s="85"/>
      <c r="CJ288" s="85"/>
      <c r="CK288" s="85"/>
      <c r="CL288" s="85"/>
      <c r="CM288" s="85"/>
      <c r="CN288" s="85"/>
      <c r="CO288" s="85"/>
      <c r="CP288" s="85"/>
      <c r="CQ288" s="85"/>
      <c r="CR288" s="85"/>
      <c r="CS288" s="85"/>
      <c r="CT288" s="85"/>
      <c r="CU288" s="85"/>
      <c r="CV288" s="85"/>
      <c r="CW288" s="85"/>
      <c r="CX288" s="85"/>
      <c r="CY288" s="85"/>
      <c r="CZ288" s="85"/>
      <c r="DA288" s="85"/>
      <c r="DB288" s="85"/>
      <c r="DC288" s="85"/>
      <c r="DD288" s="85"/>
      <c r="DE288" s="85"/>
    </row>
    <row r="289" spans="1:109" s="165" customFormat="1" ht="15" customHeight="1" x14ac:dyDescent="0.2">
      <c r="A289" s="148">
        <f>Input!A289</f>
        <v>10815</v>
      </c>
      <c r="B289" s="148" t="str">
        <f>Input!B289</f>
        <v>Hu1-13</v>
      </c>
      <c r="C289" s="148">
        <f>Input!O289</f>
        <v>2.2235779801926121</v>
      </c>
      <c r="D289" s="148">
        <f>C289*Input!P289/100</f>
        <v>0.11372224629853095</v>
      </c>
      <c r="E289" s="149">
        <f>Input!M289</f>
        <v>2.7312359912649624</v>
      </c>
      <c r="F289" s="150">
        <f>E289*Input!N289/100</f>
        <v>1.2387663920142111E-3</v>
      </c>
      <c r="G289" s="151">
        <f t="shared" si="935"/>
        <v>376.58281847561301</v>
      </c>
      <c r="H289" s="150">
        <f>G289*Input!L289/100</f>
        <v>6.0691028804282079E-2</v>
      </c>
      <c r="I289" s="148">
        <v>0</v>
      </c>
      <c r="J289" s="152">
        <f>(((C289*$G$4*0.000000001*Input!G289*(234/233))-(I289*0.000000000000001))/Input!F289)*1000000000000</f>
        <v>802.79119628101932</v>
      </c>
      <c r="K289" s="148">
        <f>J289*Input!P289/100</f>
        <v>41.057799170080898</v>
      </c>
      <c r="L289" s="153">
        <f t="shared" si="936"/>
        <v>11.102018702787191</v>
      </c>
      <c r="M289" s="154">
        <f>L289*Input!P289/100</f>
        <v>0.5677995179732338</v>
      </c>
      <c r="N289" s="148">
        <v>0</v>
      </c>
      <c r="O289" s="152">
        <f>(((G289*$D$4*0.000000001*Input!G289*(238/236))-(N289*0.000000001))/Input!F289)*1000000</f>
        <v>13.695812232665741</v>
      </c>
      <c r="P289" s="148">
        <f>O289*Input!N289/100</f>
        <v>6.2118073866278154E-3</v>
      </c>
      <c r="Q289" s="155">
        <f t="shared" si="937"/>
        <v>10.218434273856914</v>
      </c>
      <c r="R289" s="156">
        <f>Q289*Input!N289/100</f>
        <v>4.6346243964065E-3</v>
      </c>
      <c r="S289" s="154">
        <f>Input!S289*$G$6/0.000000000155125</f>
        <v>1.0031507118264114</v>
      </c>
      <c r="T289" s="148">
        <f>S289*Input!T289/100</f>
        <v>1.5625223841909319E-3</v>
      </c>
      <c r="U289" s="154">
        <f>S289</f>
        <v>1.0031507118264114</v>
      </c>
      <c r="V289" s="148">
        <f>U289*Input!T289/100</f>
        <v>1.5625223841909319E-3</v>
      </c>
      <c r="W289" s="157">
        <v>0</v>
      </c>
      <c r="X289" s="152">
        <f>((($L$4*0.000000001*Input!G289/Input!W289*(232/229))-(W289*0.000000001))/Input!F289)*1000000000</f>
        <v>0.86226696212678511</v>
      </c>
      <c r="Y289" s="152">
        <f>X289*Input!X289/100</f>
        <v>2.308949134041112E-2</v>
      </c>
      <c r="Z289" s="152">
        <f t="shared" si="938"/>
        <v>2.1054092016270309E-4</v>
      </c>
      <c r="AA289" s="152">
        <f>Z289*Input!X289/100</f>
        <v>5.6377931272103333E-6</v>
      </c>
      <c r="AB289" s="153">
        <v>0</v>
      </c>
      <c r="AC289" s="153">
        <v>0.9</v>
      </c>
      <c r="AD289" s="152">
        <f>(((Input!G289*$L$4*0.000000001*Input!U289*(230/229))-((AB289*0.000000000000001)+(Input!G289*AC289*0.000000000000001)))/Input!F289)*1000000000000</f>
        <v>224.19256225603928</v>
      </c>
      <c r="AE289" s="152">
        <f>AD289*Input!V289/100</f>
        <v>1.0502690489558608</v>
      </c>
      <c r="AF289" s="152">
        <f t="shared" si="939"/>
        <v>10.220607936077224</v>
      </c>
      <c r="AG289" s="152">
        <f>AF289*Input!V289/100</f>
        <v>4.7880215421755752E-2</v>
      </c>
      <c r="AH289" s="148">
        <f t="shared" si="940"/>
        <v>48544.520125488576</v>
      </c>
      <c r="AI289" s="157">
        <f t="shared" si="941"/>
        <v>1319.6515358641007</v>
      </c>
      <c r="AJ289" s="154">
        <f t="shared" si="942"/>
        <v>3.1507118264113565</v>
      </c>
      <c r="AK289" s="157">
        <f t="shared" si="943"/>
        <v>1.5625223841909319</v>
      </c>
      <c r="AL289" s="157">
        <f t="shared" si="944"/>
        <v>1.0002127196948236</v>
      </c>
      <c r="AM289" s="157">
        <f t="shared" si="945"/>
        <v>4.7075797768948539E-3</v>
      </c>
      <c r="AN289" s="148">
        <f>AF289/Q289</f>
        <v>1.0002127196948236</v>
      </c>
      <c r="AO289" s="152">
        <f t="shared" si="946"/>
        <v>4.7075797768948539E-3</v>
      </c>
      <c r="AP289" s="148">
        <f t="shared" si="947"/>
        <v>596.56359999999995</v>
      </c>
      <c r="AQ289" s="148" t="e">
        <f t="shared" si="948"/>
        <v>#VALUE!</v>
      </c>
      <c r="AR289" s="148" t="e">
        <f t="shared" si="949"/>
        <v>#VALUE!</v>
      </c>
      <c r="AS289" s="156">
        <f t="shared" si="950"/>
        <v>2.0604029396299588E-5</v>
      </c>
      <c r="AT289" s="156">
        <f t="shared" si="951"/>
        <v>5.5180682586246212E-7</v>
      </c>
      <c r="AU289" s="148">
        <v>0.75</v>
      </c>
      <c r="AV289" s="148">
        <f t="shared" si="952"/>
        <v>0.375</v>
      </c>
      <c r="AW289" s="148">
        <f t="shared" si="953"/>
        <v>596.56190000000004</v>
      </c>
      <c r="AX289" s="158">
        <f t="shared" si="954"/>
        <v>252.14948657529999</v>
      </c>
      <c r="AY289" s="158">
        <f t="shared" si="955"/>
        <v>131.6713477801967</v>
      </c>
      <c r="AZ289" s="148" t="str">
        <f>Input!B289</f>
        <v>Hu1-13</v>
      </c>
      <c r="BA289" s="159">
        <f>Input!E289</f>
        <v>0</v>
      </c>
      <c r="BB289" s="148">
        <f t="shared" si="956"/>
        <v>17.008127225717597</v>
      </c>
      <c r="BC289" s="154">
        <f t="shared" si="957"/>
        <v>10.545499557047993</v>
      </c>
      <c r="BD289" s="148">
        <f t="shared" si="958"/>
        <v>596503.9</v>
      </c>
      <c r="BE289" s="160">
        <f t="shared" si="959"/>
        <v>65835.673890098347</v>
      </c>
      <c r="BF289" s="161">
        <f t="shared" si="960"/>
        <v>22.071699144748717</v>
      </c>
      <c r="BG289" s="162"/>
      <c r="BH289" s="162"/>
      <c r="BI289" s="162"/>
      <c r="BJ289" s="162"/>
      <c r="BK289" s="162"/>
      <c r="BL289" s="162"/>
      <c r="BM289" s="166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2"/>
      <c r="DC289" s="162"/>
      <c r="DD289" s="162"/>
      <c r="DE289" s="162"/>
    </row>
    <row r="290" spans="1:109" ht="15" customHeight="1" x14ac:dyDescent="0.2">
      <c r="A290" s="9">
        <f>Input!A290</f>
        <v>10859</v>
      </c>
      <c r="B290" s="9" t="str">
        <f>Input!B290</f>
        <v>KMS-3_8,5</v>
      </c>
      <c r="C290" s="9">
        <f>Input!O290</f>
        <v>0.14815318359970858</v>
      </c>
      <c r="D290" s="9">
        <f>C290*Input!P290/100</f>
        <v>4.1197952685480212E-4</v>
      </c>
      <c r="E290" s="11">
        <f>Input!M290</f>
        <v>0.16860111769326566</v>
      </c>
      <c r="F290" s="12">
        <f>E290*Input!N290/100</f>
        <v>1.9253005891553193E-5</v>
      </c>
      <c r="G290" s="13">
        <f t="shared" si="935"/>
        <v>23.24672210754747</v>
      </c>
      <c r="H290" s="12">
        <f>G290*Input!L290/100</f>
        <v>3.4621409950053431E-3</v>
      </c>
      <c r="I290" s="9">
        <v>0.3</v>
      </c>
      <c r="J290" s="21">
        <f>(((C290*$G$4*0.000000001*Input!G290*(234/233))-(I290*0.000000000000001))/Input!F290)*1000000000000</f>
        <v>3.6428713852847046</v>
      </c>
      <c r="K290" s="9">
        <f>J290*Input!P290/100</f>
        <v>1.0129977589664448E-2</v>
      </c>
      <c r="L290" s="14">
        <f t="shared" si="936"/>
        <v>5.0378263287682849E-2</v>
      </c>
      <c r="M290" s="22">
        <f>L290*Input!P290/100</f>
        <v>1.400902266744611E-4</v>
      </c>
      <c r="N290" s="9">
        <v>5.0000000000000001E-3</v>
      </c>
      <c r="O290" s="21">
        <f>(((G290*$D$4*0.000000001*Input!G290*(238/236))-(N290*0.000000001))/Input!F290)*1000000</f>
        <v>5.7578398481541393E-2</v>
      </c>
      <c r="P290" s="9">
        <f>O290*Input!N290/100</f>
        <v>6.5750290410773023E-6</v>
      </c>
      <c r="Q290" s="23">
        <f t="shared" si="937"/>
        <v>4.2959195882831945E-2</v>
      </c>
      <c r="R290" s="24">
        <f>Q290*Input!N290/100</f>
        <v>4.9056237748866785E-6</v>
      </c>
      <c r="S290" s="65">
        <f>Input!S290*$G$6/0.000000000155125</f>
        <v>1.1657901927039098</v>
      </c>
      <c r="T290" s="9">
        <f>S290*Input!T290/100</f>
        <v>1.770094905693878E-3</v>
      </c>
      <c r="U290" s="9">
        <f>S290*1/((U289+U291)/2)</f>
        <v>1.1629106906045101</v>
      </c>
      <c r="V290" s="9">
        <f>U290*Input!T290/100</f>
        <v>1.7657227707857429E-3</v>
      </c>
      <c r="W290" s="3">
        <v>3.0000000000000001E-3</v>
      </c>
      <c r="X290" s="21">
        <f>((($L$4*0.000000001*Input!G290/Input!W290*(232/229))-(W290*0.000000001))/Input!F290)*1000000000</f>
        <v>228.07737054149979</v>
      </c>
      <c r="Y290" s="21">
        <f>X290*Input!X290/100</f>
        <v>0.45073535251090779</v>
      </c>
      <c r="Z290" s="21">
        <f t="shared" si="938"/>
        <v>5.5689967923224795E-2</v>
      </c>
      <c r="AA290" s="21">
        <f>Z290*Input!X290/100</f>
        <v>1.1005667622175847E-4</v>
      </c>
      <c r="AB290" s="14">
        <v>0.05</v>
      </c>
      <c r="AC290" s="14">
        <v>0.9</v>
      </c>
      <c r="AD290" s="21">
        <f>(((Input!G290*$L$4*0.000000001*Input!U290*(230/229))-((AB290*0.000000000000001)+(Input!G290*AC290*0.000000000000001)))/Input!F290)*1000000000000</f>
        <v>0.58620728119514809</v>
      </c>
      <c r="AE290" s="21">
        <f>AD290*Input!V290/100</f>
        <v>3.1330499485535857E-3</v>
      </c>
      <c r="AF290" s="191">
        <f t="shared" si="939"/>
        <v>2.6724324527443097E-2</v>
      </c>
      <c r="AG290" s="21">
        <f>AF290*Input!V290/100</f>
        <v>1.4283112180921837E-4</v>
      </c>
      <c r="AH290" s="9">
        <f t="shared" si="940"/>
        <v>0.47987681666984866</v>
      </c>
      <c r="AI290" s="3">
        <f t="shared" si="941"/>
        <v>2.7344721648207664E-3</v>
      </c>
      <c r="AJ290" s="22">
        <f t="shared" si="942"/>
        <v>162.91069060451014</v>
      </c>
      <c r="AK290" s="3">
        <f t="shared" si="943"/>
        <v>1.7657227707857428</v>
      </c>
      <c r="AL290" s="3">
        <f t="shared" si="944"/>
        <v>0.62208623737585156</v>
      </c>
      <c r="AM290" s="3">
        <f t="shared" si="945"/>
        <v>3.325567823052468E-3</v>
      </c>
      <c r="AN290" s="9">
        <f>AL290*1/((AN289+AN291)/2)</f>
        <v>0.62182220289166468</v>
      </c>
      <c r="AO290" s="21">
        <f t="shared" si="946"/>
        <v>3.3241563393512819E-3</v>
      </c>
      <c r="AP290" s="58">
        <f t="shared" si="947"/>
        <v>81.677999999999997</v>
      </c>
      <c r="AQ290" s="58">
        <f t="shared" si="948"/>
        <v>0.69540000000000002</v>
      </c>
      <c r="AR290" s="58">
        <f t="shared" si="949"/>
        <v>0.85139205171527232</v>
      </c>
      <c r="AS290" s="67">
        <f t="shared" si="950"/>
        <v>1.2963456782365084</v>
      </c>
      <c r="AT290" s="67">
        <f t="shared" si="951"/>
        <v>2.5661619682896255E-3</v>
      </c>
      <c r="AU290" s="58">
        <v>0.75</v>
      </c>
      <c r="AV290" s="58">
        <f t="shared" si="952"/>
        <v>0.375</v>
      </c>
      <c r="AW290" s="58" t="str">
        <f t="shared" si="953"/>
        <v>Out of range</v>
      </c>
      <c r="AX290" s="57">
        <f t="shared" si="954"/>
        <v>25.0746715091</v>
      </c>
      <c r="AY290" s="47" t="e">
        <f t="shared" si="955"/>
        <v>#VALUE!</v>
      </c>
      <c r="AZ290" s="9" t="str">
        <f>Input!B290</f>
        <v>KMS-3_8,5</v>
      </c>
      <c r="BA290" s="48">
        <f>Input!E290</f>
        <v>8.5</v>
      </c>
      <c r="BB290" s="58" t="e">
        <f t="shared" si="956"/>
        <v>#VALUE!</v>
      </c>
      <c r="BC290" s="22" t="e">
        <f t="shared" si="957"/>
        <v>#VALUE!</v>
      </c>
      <c r="BD290" s="9" t="e">
        <f t="shared" si="958"/>
        <v>#VALUE!</v>
      </c>
      <c r="BE290" s="49" t="e">
        <f t="shared" si="959"/>
        <v>#VALUE!</v>
      </c>
      <c r="BF290" s="89" t="e">
        <f t="shared" si="960"/>
        <v>#VALUE!</v>
      </c>
      <c r="BG290" s="85"/>
      <c r="BH290" s="85"/>
      <c r="BI290" s="85"/>
      <c r="BJ290" s="85"/>
      <c r="BK290" s="85"/>
      <c r="BL290" s="85"/>
      <c r="BM290" s="90"/>
      <c r="BN290" s="85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  <c r="CE290" s="85"/>
      <c r="CF290" s="85"/>
      <c r="CG290" s="85"/>
      <c r="CH290" s="85"/>
      <c r="CI290" s="85"/>
      <c r="CJ290" s="85"/>
      <c r="CK290" s="85"/>
      <c r="CL290" s="85"/>
      <c r="CM290" s="85"/>
      <c r="CN290" s="85"/>
      <c r="CO290" s="85"/>
      <c r="CP290" s="85"/>
      <c r="CQ290" s="85"/>
      <c r="CR290" s="85"/>
      <c r="CS290" s="85"/>
      <c r="CT290" s="85"/>
      <c r="CU290" s="85"/>
      <c r="CV290" s="85"/>
      <c r="CW290" s="85"/>
      <c r="CX290" s="85"/>
      <c r="CY290" s="85"/>
      <c r="CZ290" s="85"/>
      <c r="DA290" s="85"/>
      <c r="DB290" s="85"/>
      <c r="DC290" s="85"/>
      <c r="DD290" s="85"/>
      <c r="DE290" s="85"/>
    </row>
    <row r="291" spans="1:109" s="165" customFormat="1" ht="15" customHeight="1" x14ac:dyDescent="0.2">
      <c r="A291" s="148">
        <f>Input!A291</f>
        <v>10815</v>
      </c>
      <c r="B291" s="148" t="str">
        <f>Input!B291</f>
        <v>Hu1-13</v>
      </c>
      <c r="C291" s="148">
        <f>Input!O291</f>
        <v>2.1251385544451393</v>
      </c>
      <c r="D291" s="148">
        <f>C291*Input!P291/100</f>
        <v>9.4355356625319117E-2</v>
      </c>
      <c r="E291" s="149">
        <f>Input!M291</f>
        <v>2.7312911542291287</v>
      </c>
      <c r="F291" s="150">
        <f>E291*Input!N291/100</f>
        <v>1.1760408993841912E-3</v>
      </c>
      <c r="G291" s="151">
        <f t="shared" si="935"/>
        <v>376.59042434511224</v>
      </c>
      <c r="H291" s="150">
        <f>G291*Input!L291/100</f>
        <v>6.5781498739290442E-2</v>
      </c>
      <c r="I291" s="148">
        <v>0</v>
      </c>
      <c r="J291" s="152">
        <f>(((C291*$G$4*0.000000001*Input!G291*(234/233))-(I291*0.000000000000001))/Input!F291)*1000000000000</f>
        <v>767.25104205167008</v>
      </c>
      <c r="K291" s="148">
        <f>J291*Input!P291/100</f>
        <v>34.065659174318988</v>
      </c>
      <c r="L291" s="153">
        <f t="shared" si="936"/>
        <v>10.610524203617253</v>
      </c>
      <c r="M291" s="154">
        <f>L291*Input!P291/100</f>
        <v>0.47110330435621067</v>
      </c>
      <c r="N291" s="148">
        <v>0</v>
      </c>
      <c r="O291" s="152">
        <f>(((G291*$D$4*0.000000001*Input!G291*(238/236))-(N291*0.000000001))/Input!F291)*1000000</f>
        <v>13.696088847942427</v>
      </c>
      <c r="P291" s="148">
        <f>O291*Input!N291/100</f>
        <v>5.8972697296806632E-3</v>
      </c>
      <c r="Q291" s="155">
        <f t="shared" si="937"/>
        <v>10.218640656287981</v>
      </c>
      <c r="R291" s="156">
        <f>Q291*Input!N291/100</f>
        <v>4.3999481085335154E-3</v>
      </c>
      <c r="S291" s="154">
        <f>Input!S291*$G$6/0.000000000155125</f>
        <v>1.001801520744265</v>
      </c>
      <c r="T291" s="148">
        <f>S291*Input!T291/100</f>
        <v>1.5602165828008259E-3</v>
      </c>
      <c r="U291" s="154">
        <f>S291</f>
        <v>1.001801520744265</v>
      </c>
      <c r="V291" s="148">
        <f>U291*Input!T291/100</f>
        <v>1.5602165828008259E-3</v>
      </c>
      <c r="W291" s="157">
        <v>0</v>
      </c>
      <c r="X291" s="152">
        <f>((($L$4*0.000000001*Input!G291/Input!W291*(232/229))-(W291*0.000000001))/Input!F291)*1000000000</f>
        <v>0.18271069464357825</v>
      </c>
      <c r="Y291" s="152">
        <f>X291*Input!X291/100</f>
        <v>3.0574866106032991E-2</v>
      </c>
      <c r="Z291" s="152">
        <f t="shared" si="938"/>
        <v>4.4612723742707196E-5</v>
      </c>
      <c r="AA291" s="152">
        <f>Z291*Input!X291/100</f>
        <v>7.4655074664325515E-6</v>
      </c>
      <c r="AB291" s="153">
        <v>0</v>
      </c>
      <c r="AC291" s="153">
        <v>0.9</v>
      </c>
      <c r="AD291" s="152">
        <f>(((Input!G291*$L$4*0.000000001*Input!U291*(230/229))-((AB291*0.000000000000001)+(Input!G291*AC291*0.000000000000001)))/Input!F291)*1000000000000</f>
        <v>224.29208230698532</v>
      </c>
      <c r="AE291" s="152">
        <f>AD291*Input!V291/100</f>
        <v>1.119846251898678</v>
      </c>
      <c r="AF291" s="152">
        <f t="shared" si="939"/>
        <v>10.225144908277649</v>
      </c>
      <c r="AG291" s="152">
        <f>AF291*Input!V291/100</f>
        <v>5.1052137386567747E-2</v>
      </c>
      <c r="AH291" s="148">
        <f t="shared" si="940"/>
        <v>229197.95184998415</v>
      </c>
      <c r="AI291" s="157">
        <f t="shared" si="941"/>
        <v>38371.126201363069</v>
      </c>
      <c r="AJ291" s="154">
        <f t="shared" si="942"/>
        <v>1.8015207442649839</v>
      </c>
      <c r="AK291" s="157">
        <f t="shared" si="943"/>
        <v>1.5602165828008259</v>
      </c>
      <c r="AL291" s="157">
        <f t="shared" si="944"/>
        <v>1.0006365085345932</v>
      </c>
      <c r="AM291" s="157">
        <f t="shared" si="945"/>
        <v>5.0145253643909147E-3</v>
      </c>
      <c r="AN291" s="148">
        <f>AF291/Q291</f>
        <v>1.0006365085345932</v>
      </c>
      <c r="AO291" s="152">
        <f t="shared" si="946"/>
        <v>5.0145253643909147E-3</v>
      </c>
      <c r="AP291" s="148">
        <f t="shared" si="947"/>
        <v>682.25490000000002</v>
      </c>
      <c r="AQ291" s="148" t="e">
        <f t="shared" si="948"/>
        <v>#VALUE!</v>
      </c>
      <c r="AR291" s="148" t="e">
        <f t="shared" si="949"/>
        <v>#VALUE!</v>
      </c>
      <c r="AS291" s="156">
        <f t="shared" si="950"/>
        <v>4.3658178463546437E-6</v>
      </c>
      <c r="AT291" s="156">
        <f t="shared" si="951"/>
        <v>7.3057977388157817E-7</v>
      </c>
      <c r="AU291" s="148">
        <v>0.75</v>
      </c>
      <c r="AV291" s="148">
        <f t="shared" si="952"/>
        <v>0.375</v>
      </c>
      <c r="AW291" s="148">
        <f t="shared" si="953"/>
        <v>682.25459999999998</v>
      </c>
      <c r="AX291" s="158">
        <f t="shared" si="954"/>
        <v>297.62870807500002</v>
      </c>
      <c r="AY291" s="158">
        <f t="shared" si="955"/>
        <v>305.91213096346814</v>
      </c>
      <c r="AZ291" s="148" t="str">
        <f>Input!B291</f>
        <v>Hu1-13</v>
      </c>
      <c r="BA291" s="159">
        <f>Input!E291</f>
        <v>0</v>
      </c>
      <c r="BB291" s="148">
        <f t="shared" si="956"/>
        <v>12.389970839853252</v>
      </c>
      <c r="BC291" s="154">
        <f t="shared" si="957"/>
        <v>15.162327723830074</v>
      </c>
      <c r="BD291" s="148">
        <f t="shared" si="958"/>
        <v>682196.6</v>
      </c>
      <c r="BE291" s="160">
        <f t="shared" si="959"/>
        <v>152956.06548173408</v>
      </c>
      <c r="BF291" s="161">
        <f t="shared" si="960"/>
        <v>44.838412370318672</v>
      </c>
      <c r="BG291" s="162"/>
      <c r="BH291" s="162"/>
      <c r="BI291" s="162"/>
      <c r="BJ291" s="162"/>
      <c r="BK291" s="162"/>
      <c r="BL291" s="162"/>
      <c r="BM291" s="166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2"/>
      <c r="DC291" s="162"/>
      <c r="DD291" s="162"/>
      <c r="DE291" s="162"/>
    </row>
    <row r="292" spans="1:109" ht="15" customHeight="1" x14ac:dyDescent="0.2">
      <c r="A292" s="9">
        <f>Input!A292</f>
        <v>10860</v>
      </c>
      <c r="B292" s="9" t="str">
        <f>Input!B292</f>
        <v>KMS-7_131,5</v>
      </c>
      <c r="C292" s="9">
        <f>Input!O292</f>
        <v>0.11482825136891271</v>
      </c>
      <c r="D292" s="9">
        <f>C292*Input!P292/100</f>
        <v>4.8019471600917191E-4</v>
      </c>
      <c r="E292" s="11">
        <f>Input!M292</f>
        <v>0.15921076531494421</v>
      </c>
      <c r="F292" s="12">
        <f>E292*Input!N292/100</f>
        <v>3.2182661310334596E-5</v>
      </c>
      <c r="G292" s="13">
        <f t="shared" si="935"/>
        <v>21.951980321624507</v>
      </c>
      <c r="H292" s="12">
        <f>G292*Input!L292/100</f>
        <v>6.7840973289973053E-3</v>
      </c>
      <c r="I292" s="9">
        <v>0.3</v>
      </c>
      <c r="J292" s="21">
        <f>(((C292*$G$4*0.000000001*Input!G292*(234/233))-(I292*0.000000000000001))/Input!F292)*1000000000000</f>
        <v>3.746596136703098</v>
      </c>
      <c r="K292" s="9">
        <f>J292*Input!P292/100</f>
        <v>1.5667709352162714E-2</v>
      </c>
      <c r="L292" s="14">
        <f t="shared" si="936"/>
        <v>5.1812701203200119E-2</v>
      </c>
      <c r="M292" s="22">
        <f>L292*Input!P292/100</f>
        <v>2.1667303162185522E-4</v>
      </c>
      <c r="N292" s="9">
        <v>5.0000000000000001E-3</v>
      </c>
      <c r="O292" s="21">
        <f>(((G292*$D$4*0.000000001*Input!G292*(238/236))-(N292*0.000000001))/Input!F292)*1000000</f>
        <v>7.2156822716635524E-2</v>
      </c>
      <c r="P292" s="9">
        <f>O292*Input!N292/100</f>
        <v>1.4585688236129388E-5</v>
      </c>
      <c r="Q292" s="23">
        <f t="shared" si="937"/>
        <v>5.3836146247806187E-2</v>
      </c>
      <c r="R292" s="24">
        <f>Q292*Input!N292/100</f>
        <v>1.08823700301889E-5</v>
      </c>
      <c r="S292" s="65">
        <f>Input!S292*$G$6/0.000000000155125</f>
        <v>0.95298826782645119</v>
      </c>
      <c r="T292" s="9">
        <f>S292*Input!T292/100</f>
        <v>1.6437424184139997E-3</v>
      </c>
      <c r="U292" s="9">
        <f>S292*1/((U291+U293)/2)</f>
        <v>0.94885436516389587</v>
      </c>
      <c r="V292" s="9">
        <f>U292*Input!T292/100</f>
        <v>1.6366121405402389E-3</v>
      </c>
      <c r="W292" s="3">
        <v>3.0000000000000001E-3</v>
      </c>
      <c r="X292" s="21">
        <f>((($L$4*0.000000001*Input!G292/Input!W292*(232/229))-(W292*0.000000001))/Input!F292)*1000000000</f>
        <v>3.3964493767380897</v>
      </c>
      <c r="Y292" s="21">
        <f>X292*Input!X292/100</f>
        <v>9.6309135135934868E-3</v>
      </c>
      <c r="Z292" s="21">
        <f t="shared" si="938"/>
        <v>8.2931575541372968E-4</v>
      </c>
      <c r="AA292" s="21">
        <f>Z292*Input!X292/100</f>
        <v>2.3515935113158572E-6</v>
      </c>
      <c r="AB292" s="14">
        <v>0.05</v>
      </c>
      <c r="AC292" s="14">
        <v>0.9</v>
      </c>
      <c r="AD292" s="21">
        <f>(((Input!G292*$L$4*0.000000001*Input!U292*(230/229))-((AB292*0.000000000000001)+(Input!G292*AC292*0.000000000000001)))/Input!F292)*1000000000000</f>
        <v>7.7283233678247409E-2</v>
      </c>
      <c r="AE292" s="21">
        <f>AD292*Input!V292/100</f>
        <v>1.5689929642426395E-3</v>
      </c>
      <c r="AF292" s="191">
        <f t="shared" si="939"/>
        <v>3.5232285295687957E-3</v>
      </c>
      <c r="AG292" s="21">
        <f>AF292*Input!V292/100</f>
        <v>7.1528072923639861E-5</v>
      </c>
      <c r="AH292" s="9">
        <f t="shared" si="940"/>
        <v>4.2483559567864768</v>
      </c>
      <c r="AI292" s="3">
        <f t="shared" si="941"/>
        <v>8.7086719697702694E-2</v>
      </c>
      <c r="AJ292" s="22">
        <f t="shared" si="942"/>
        <v>-51.145634836104122</v>
      </c>
      <c r="AK292" s="3">
        <f t="shared" si="943"/>
        <v>1.636612140540239</v>
      </c>
      <c r="AL292" s="3">
        <f t="shared" si="944"/>
        <v>6.5443550014733204E-2</v>
      </c>
      <c r="AM292" s="3">
        <f t="shared" si="945"/>
        <v>1.3286912844636242E-3</v>
      </c>
      <c r="AN292" s="9">
        <f>AL292*1/((AN291+AN293)/2)</f>
        <v>6.5374241256834317E-2</v>
      </c>
      <c r="AO292" s="21">
        <f t="shared" si="946"/>
        <v>1.3272841184016285E-3</v>
      </c>
      <c r="AP292" s="58">
        <f t="shared" si="947"/>
        <v>7.8</v>
      </c>
      <c r="AQ292" s="58">
        <f t="shared" si="948"/>
        <v>0.16439999999999999</v>
      </c>
      <c r="AR292" s="58">
        <f t="shared" si="949"/>
        <v>2.1076923076923078</v>
      </c>
      <c r="AS292" s="67">
        <f t="shared" si="950"/>
        <v>1.5404441313395908E-2</v>
      </c>
      <c r="AT292" s="67">
        <f t="shared" si="951"/>
        <v>4.3791415690767955E-5</v>
      </c>
      <c r="AU292" s="58">
        <v>0.75</v>
      </c>
      <c r="AV292" s="58">
        <f t="shared" si="952"/>
        <v>0.375</v>
      </c>
      <c r="AW292" s="58">
        <f t="shared" si="953"/>
        <v>6.4607999999999999</v>
      </c>
      <c r="AX292" s="57">
        <f t="shared" si="954"/>
        <v>0.70388481219999999</v>
      </c>
      <c r="AY292" s="47">
        <f t="shared" si="955"/>
        <v>0.69351044417722041</v>
      </c>
      <c r="AZ292" s="9" t="str">
        <f>Input!B292</f>
        <v>KMS-7_131,5</v>
      </c>
      <c r="BA292" s="48">
        <f>Input!E292</f>
        <v>131.5</v>
      </c>
      <c r="BB292" s="58">
        <f t="shared" si="956"/>
        <v>-52.088141232310832</v>
      </c>
      <c r="BC292" s="22">
        <f t="shared" si="957"/>
        <v>1.6698954313700778</v>
      </c>
      <c r="BD292" s="9">
        <f t="shared" si="958"/>
        <v>6402.8</v>
      </c>
      <c r="BE292" s="49">
        <f t="shared" si="959"/>
        <v>346.7552220886102</v>
      </c>
      <c r="BF292" s="89">
        <f t="shared" si="960"/>
        <v>10.734126488627112</v>
      </c>
      <c r="BG292" s="85"/>
      <c r="BH292" s="85"/>
      <c r="BI292" s="85"/>
      <c r="BJ292" s="85"/>
      <c r="BK292" s="85"/>
      <c r="BL292" s="85"/>
      <c r="BM292" s="90"/>
      <c r="BN292" s="85"/>
      <c r="BO292" s="85"/>
      <c r="BP292" s="85"/>
      <c r="BQ292" s="85"/>
      <c r="BR292" s="85"/>
      <c r="BS292" s="85"/>
      <c r="BT292" s="85"/>
      <c r="BU292" s="85"/>
      <c r="BV292" s="85"/>
      <c r="BW292" s="85"/>
      <c r="BX292" s="85"/>
      <c r="BY292" s="85"/>
      <c r="BZ292" s="85"/>
      <c r="CA292" s="85"/>
      <c r="CB292" s="85"/>
      <c r="CC292" s="85"/>
      <c r="CD292" s="85"/>
      <c r="CE292" s="85"/>
      <c r="CF292" s="85"/>
      <c r="CG292" s="85"/>
      <c r="CH292" s="85"/>
      <c r="CI292" s="85"/>
      <c r="CJ292" s="85"/>
      <c r="CK292" s="85"/>
      <c r="CL292" s="85"/>
      <c r="CM292" s="85"/>
      <c r="CN292" s="85"/>
      <c r="CO292" s="85"/>
      <c r="CP292" s="85"/>
      <c r="CQ292" s="85"/>
      <c r="CR292" s="85"/>
      <c r="CS292" s="85"/>
      <c r="CT292" s="85"/>
      <c r="CU292" s="85"/>
      <c r="CV292" s="85"/>
      <c r="CW292" s="85"/>
      <c r="CX292" s="85"/>
      <c r="CY292" s="85"/>
      <c r="CZ292" s="85"/>
      <c r="DA292" s="85"/>
      <c r="DB292" s="85"/>
      <c r="DC292" s="85"/>
      <c r="DD292" s="85"/>
      <c r="DE292" s="85"/>
    </row>
    <row r="293" spans="1:109" s="165" customFormat="1" ht="15" customHeight="1" x14ac:dyDescent="0.2">
      <c r="A293" s="148">
        <f>Input!A293</f>
        <v>10815</v>
      </c>
      <c r="B293" s="148" t="str">
        <f>Input!B293</f>
        <v>Hu1-13</v>
      </c>
      <c r="C293" s="148">
        <f>Input!O293</f>
        <v>2.190714235573898</v>
      </c>
      <c r="D293" s="148">
        <f>C293*Input!P293/100</f>
        <v>0.10636709523537057</v>
      </c>
      <c r="E293" s="149">
        <f>Input!M293</f>
        <v>2.7305769193760896</v>
      </c>
      <c r="F293" s="150">
        <f>E293*Input!N293/100</f>
        <v>1.4217953064210212E-3</v>
      </c>
      <c r="G293" s="151">
        <f t="shared" si="935"/>
        <v>376.49194564357521</v>
      </c>
      <c r="H293" s="150">
        <f>G293*Input!L293/100</f>
        <v>6.0266622561009474E-2</v>
      </c>
      <c r="I293" s="148">
        <v>0</v>
      </c>
      <c r="J293" s="152">
        <f>(((C293*$G$4*0.000000001*Input!G293*(234/233))-(I293*0.000000000000001))/Input!F293)*1000000000000</f>
        <v>790.92620881858454</v>
      </c>
      <c r="K293" s="148">
        <f>J293*Input!P293/100</f>
        <v>38.402326515908157</v>
      </c>
      <c r="L293" s="153">
        <f t="shared" si="936"/>
        <v>10.937934550735559</v>
      </c>
      <c r="M293" s="154">
        <f>L293*Input!P293/100</f>
        <v>0.53107626140547526</v>
      </c>
      <c r="N293" s="148">
        <v>0</v>
      </c>
      <c r="O293" s="152">
        <f>(((G293*$D$4*0.000000001*Input!G293*(238/236))-(N293*0.000000001))/Input!F293)*1000000</f>
        <v>13.692507309595488</v>
      </c>
      <c r="P293" s="148">
        <f>O293*Input!N293/100</f>
        <v>7.129607845058116E-3</v>
      </c>
      <c r="Q293" s="155">
        <f t="shared" si="937"/>
        <v>10.215968473464811</v>
      </c>
      <c r="R293" s="156">
        <f>Q293*Input!N293/100</f>
        <v>5.3193945656862208E-3</v>
      </c>
      <c r="S293" s="154">
        <f>Input!S293*$G$6/0.000000000155125</f>
        <v>1.0069119400655848</v>
      </c>
      <c r="T293" s="148">
        <f>S293*Input!T293/100</f>
        <v>1.4653465043631009E-3</v>
      </c>
      <c r="U293" s="154">
        <f>S293</f>
        <v>1.0069119400655848</v>
      </c>
      <c r="V293" s="148">
        <f>U293*Input!T293/100</f>
        <v>1.4653465043631009E-3</v>
      </c>
      <c r="W293" s="157">
        <v>0</v>
      </c>
      <c r="X293" s="152">
        <f>((($L$4*0.000000001*Input!G293/Input!W293*(232/229))-(W293*0.000000001))/Input!F293)*1000000000</f>
        <v>0.76446773005700019</v>
      </c>
      <c r="Y293" s="152">
        <f>X293*Input!X293/100</f>
        <v>1.8384273640498078E-2</v>
      </c>
      <c r="Z293" s="152">
        <f t="shared" si="938"/>
        <v>1.8666114601434522E-4</v>
      </c>
      <c r="AA293" s="152">
        <f>Z293*Input!X293/100</f>
        <v>4.4889135949804198E-6</v>
      </c>
      <c r="AB293" s="153">
        <v>0</v>
      </c>
      <c r="AC293" s="153">
        <v>0.9</v>
      </c>
      <c r="AD293" s="152">
        <f>(((Input!G293*$L$4*0.000000001*Input!U293*(230/229))-((AB293*0.000000000000001)+(Input!G293*AC293*0.000000000000001)))/Input!F293)*1000000000000</f>
        <v>224.4233135167222</v>
      </c>
      <c r="AE293" s="152">
        <f>AD293*Input!V293/100</f>
        <v>1.1650838296298724</v>
      </c>
      <c r="AF293" s="152">
        <f t="shared" si="939"/>
        <v>10.231127545391928</v>
      </c>
      <c r="AG293" s="152">
        <f>AF293*Input!V293/100</f>
        <v>5.311445177075471E-2</v>
      </c>
      <c r="AH293" s="148">
        <f t="shared" si="940"/>
        <v>54811.232888314364</v>
      </c>
      <c r="AI293" s="157">
        <f t="shared" si="941"/>
        <v>1348.489756334958</v>
      </c>
      <c r="AJ293" s="154">
        <f t="shared" si="942"/>
        <v>6.9119400655848207</v>
      </c>
      <c r="AK293" s="157">
        <f t="shared" si="943"/>
        <v>1.4653465043631009</v>
      </c>
      <c r="AL293" s="157">
        <f t="shared" si="944"/>
        <v>1.0014838604843479</v>
      </c>
      <c r="AM293" s="157">
        <f t="shared" si="945"/>
        <v>5.2252453856641377E-3</v>
      </c>
      <c r="AN293" s="148">
        <f>AF293/Q293</f>
        <v>1.0014838604843479</v>
      </c>
      <c r="AO293" s="152">
        <f t="shared" si="946"/>
        <v>5.2252453856641377E-3</v>
      </c>
      <c r="AP293" s="148">
        <f t="shared" si="947"/>
        <v>525.15989999999999</v>
      </c>
      <c r="AQ293" s="148" t="e">
        <f t="shared" si="948"/>
        <v>#VALUE!</v>
      </c>
      <c r="AR293" s="148" t="e">
        <f t="shared" si="949"/>
        <v>#VALUE!</v>
      </c>
      <c r="AS293" s="156">
        <f t="shared" si="950"/>
        <v>1.8271507640140348E-5</v>
      </c>
      <c r="AT293" s="156">
        <f t="shared" si="951"/>
        <v>4.395046531485353E-7</v>
      </c>
      <c r="AU293" s="148">
        <v>0.75</v>
      </c>
      <c r="AV293" s="148">
        <f t="shared" si="952"/>
        <v>0.375</v>
      </c>
      <c r="AW293" s="148">
        <f t="shared" si="953"/>
        <v>525.1585</v>
      </c>
      <c r="AX293" s="158">
        <f t="shared" si="954"/>
        <v>175.3701399903</v>
      </c>
      <c r="AY293" s="158">
        <f t="shared" si="955"/>
        <v>72.913108281745906</v>
      </c>
      <c r="AZ293" s="148" t="str">
        <f>Input!B293</f>
        <v>Hu1-13</v>
      </c>
      <c r="BA293" s="159">
        <f>Input!E293</f>
        <v>0</v>
      </c>
      <c r="BB293" s="148">
        <f t="shared" si="956"/>
        <v>30.49326467647159</v>
      </c>
      <c r="BC293" s="154">
        <f t="shared" si="957"/>
        <v>9.0154695910525948</v>
      </c>
      <c r="BD293" s="148">
        <f t="shared" si="958"/>
        <v>525100.5</v>
      </c>
      <c r="BE293" s="160">
        <f t="shared" si="959"/>
        <v>36456.554140872955</v>
      </c>
      <c r="BF293" s="161">
        <f t="shared" si="960"/>
        <v>13.884019449698693</v>
      </c>
      <c r="BG293" s="162"/>
      <c r="BH293" s="162"/>
      <c r="BI293" s="162"/>
      <c r="BJ293" s="162"/>
      <c r="BK293" s="162"/>
      <c r="BL293" s="162"/>
      <c r="BM293" s="166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2"/>
      <c r="DC293" s="162"/>
      <c r="DD293" s="162"/>
      <c r="DE293" s="162"/>
    </row>
    <row r="294" spans="1:109" ht="15" customHeight="1" x14ac:dyDescent="0.2">
      <c r="A294" s="9">
        <f>Input!A294</f>
        <v>10861</v>
      </c>
      <c r="B294" s="9" t="str">
        <f>Input!B294</f>
        <v>KMS-7_11,5</v>
      </c>
      <c r="C294" s="9">
        <f>Input!O294</f>
        <v>0.14456719008977706</v>
      </c>
      <c r="D294" s="9">
        <f>C294*Input!P294/100</f>
        <v>5.5169037355246367E-4</v>
      </c>
      <c r="E294" s="11">
        <f>Input!M294</f>
        <v>0.20622076383915874</v>
      </c>
      <c r="F294" s="12">
        <f>E294*Input!N294/100</f>
        <v>2.5691471094314646E-5</v>
      </c>
      <c r="G294" s="13">
        <f t="shared" si="935"/>
        <v>28.433718918143207</v>
      </c>
      <c r="H294" s="12">
        <f>G294*Input!L294/100</f>
        <v>4.9899912210817875E-3</v>
      </c>
      <c r="I294" s="9">
        <v>0.3</v>
      </c>
      <c r="J294" s="21">
        <f>(((C294*$G$4*0.000000001*Input!G294*(234/233))-(I294*0.000000000000001))/Input!F294)*1000000000000</f>
        <v>3.2727085339059614</v>
      </c>
      <c r="K294" s="9">
        <f>J294*Input!P294/100</f>
        <v>1.2489153261384384E-2</v>
      </c>
      <c r="L294" s="14">
        <f t="shared" si="936"/>
        <v>4.52591801211987E-2</v>
      </c>
      <c r="M294" s="22">
        <f>L294*Input!P294/100</f>
        <v>1.7271591135053826E-4</v>
      </c>
      <c r="N294" s="9">
        <v>5.0000000000000001E-3</v>
      </c>
      <c r="O294" s="21">
        <f>(((G294*$D$4*0.000000001*Input!G294*(238/236))-(N294*0.000000001))/Input!F294)*1000000</f>
        <v>6.4846183026729204E-2</v>
      </c>
      <c r="P294" s="9">
        <f>O294*Input!N294/100</f>
        <v>8.0786910386348734E-6</v>
      </c>
      <c r="Q294" s="23">
        <f t="shared" si="937"/>
        <v>4.838168397115615E-2</v>
      </c>
      <c r="R294" s="24">
        <f>Q294*Input!N294/100</f>
        <v>6.0275047580014594E-6</v>
      </c>
      <c r="S294" s="65">
        <f>Input!S294*$G$6/0.000000000155125</f>
        <v>0.92849160604285097</v>
      </c>
      <c r="T294" s="9">
        <f>S294*Input!T294/100</f>
        <v>1.6905573054492855E-3</v>
      </c>
      <c r="U294" s="9">
        <f>S294*1/((U293+U295)/2)</f>
        <v>0.92248269006024519</v>
      </c>
      <c r="V294" s="9">
        <f>U294*Input!T294/100</f>
        <v>1.6796165314604721E-3</v>
      </c>
      <c r="W294" s="3">
        <v>3.0000000000000001E-3</v>
      </c>
      <c r="X294" s="21">
        <f>((($L$4*0.000000001*Input!G294/Input!W294*(232/229))-(W294*0.000000001))/Input!F294)*1000000000</f>
        <v>4.3642190240223178</v>
      </c>
      <c r="Y294" s="21">
        <f>X294*Input!X294/100</f>
        <v>8.3495479613051368E-3</v>
      </c>
      <c r="Z294" s="21">
        <f t="shared" si="938"/>
        <v>1.0656174125503934E-3</v>
      </c>
      <c r="AA294" s="21">
        <f>Z294*Input!X294/100</f>
        <v>2.0387207070764772E-6</v>
      </c>
      <c r="AB294" s="14">
        <v>0.05</v>
      </c>
      <c r="AC294" s="14">
        <v>0.9</v>
      </c>
      <c r="AD294" s="21">
        <f>(((Input!G294*$L$4*0.000000001*Input!U294*(230/229))-((AB294*0.000000000000001)+(Input!G294*AC294*0.000000000000001)))/Input!F294)*1000000000000</f>
        <v>4.3520322144089955E-2</v>
      </c>
      <c r="AE294" s="21">
        <f>AD294*Input!V294/100</f>
        <v>9.4180748648658291E-4</v>
      </c>
      <c r="AF294" s="191">
        <f t="shared" si="939"/>
        <v>1.9840272371682618E-3</v>
      </c>
      <c r="AG294" s="21">
        <f>AF294*Input!V294/100</f>
        <v>4.2935612911406525E-5</v>
      </c>
      <c r="AH294" s="9">
        <f t="shared" si="940"/>
        <v>1.8618569983947559</v>
      </c>
      <c r="AI294" s="3">
        <f t="shared" si="941"/>
        <v>4.0448920650900853E-2</v>
      </c>
      <c r="AJ294" s="22">
        <f t="shared" si="942"/>
        <v>-77.51730993975481</v>
      </c>
      <c r="AK294" s="3">
        <f t="shared" si="943"/>
        <v>1.6796165314604721</v>
      </c>
      <c r="AL294" s="3">
        <f t="shared" si="944"/>
        <v>4.100781689101779E-2</v>
      </c>
      <c r="AM294" s="3">
        <f t="shared" si="945"/>
        <v>8.8744997813506622E-4</v>
      </c>
      <c r="AN294" s="9">
        <f>AL294*1/((AN293+AN295)/2)</f>
        <v>4.0878762144826546E-2</v>
      </c>
      <c r="AO294" s="21">
        <f t="shared" si="946"/>
        <v>8.8465710496188517E-4</v>
      </c>
      <c r="AP294" s="58">
        <f t="shared" si="947"/>
        <v>4.9523999999999999</v>
      </c>
      <c r="AQ294" s="58">
        <f t="shared" si="948"/>
        <v>0.1128</v>
      </c>
      <c r="AR294" s="58">
        <f t="shared" si="949"/>
        <v>2.2776835473709718</v>
      </c>
      <c r="AS294" s="67">
        <f t="shared" si="950"/>
        <v>2.2025223702128387E-2</v>
      </c>
      <c r="AT294" s="67">
        <f t="shared" si="951"/>
        <v>4.2227520783567726E-5</v>
      </c>
      <c r="AU294" s="58">
        <v>0.75</v>
      </c>
      <c r="AV294" s="58">
        <f t="shared" si="952"/>
        <v>0.375</v>
      </c>
      <c r="AW294" s="58">
        <f t="shared" si="953"/>
        <v>2.9773999999999998</v>
      </c>
      <c r="AX294" s="57">
        <f t="shared" si="954"/>
        <v>0.98309926459999997</v>
      </c>
      <c r="AY294" s="47">
        <f t="shared" si="955"/>
        <v>1.0022903140289798</v>
      </c>
      <c r="AZ294" s="9" t="str">
        <f>Input!B294</f>
        <v>KMS-7_11,5</v>
      </c>
      <c r="BA294" s="48">
        <f>Input!E294</f>
        <v>11.5</v>
      </c>
      <c r="BB294" s="58">
        <f t="shared" si="956"/>
        <v>-78.172372407058987</v>
      </c>
      <c r="BC294" s="22">
        <f t="shared" si="957"/>
        <v>1.7082244136549163</v>
      </c>
      <c r="BD294" s="9">
        <f t="shared" si="958"/>
        <v>2919.3999999999996</v>
      </c>
      <c r="BE294" s="49">
        <f t="shared" si="959"/>
        <v>501.14515701448994</v>
      </c>
      <c r="BF294" s="89">
        <f t="shared" si="960"/>
        <v>33.663273796902665</v>
      </c>
      <c r="BG294" s="85"/>
      <c r="BH294" s="85"/>
      <c r="BI294" s="85"/>
      <c r="BJ294" s="85"/>
      <c r="BK294" s="85"/>
      <c r="BL294" s="85"/>
      <c r="BM294" s="90"/>
      <c r="BN294" s="85"/>
      <c r="BO294" s="85"/>
      <c r="BP294" s="85"/>
      <c r="BQ294" s="85"/>
      <c r="BR294" s="85"/>
      <c r="BS294" s="85"/>
      <c r="BT294" s="85"/>
      <c r="BU294" s="85"/>
      <c r="BV294" s="85"/>
      <c r="BW294" s="85"/>
      <c r="BX294" s="85"/>
      <c r="BY294" s="85"/>
      <c r="BZ294" s="85"/>
      <c r="CA294" s="85"/>
      <c r="CB294" s="85"/>
      <c r="CC294" s="85"/>
      <c r="CD294" s="85"/>
      <c r="CE294" s="85"/>
      <c r="CF294" s="85"/>
      <c r="CG294" s="85"/>
      <c r="CH294" s="85"/>
      <c r="CI294" s="85"/>
      <c r="CJ294" s="85"/>
      <c r="CK294" s="85"/>
      <c r="CL294" s="85"/>
      <c r="CM294" s="85"/>
      <c r="CN294" s="85"/>
      <c r="CO294" s="85"/>
      <c r="CP294" s="85"/>
      <c r="CQ294" s="85"/>
      <c r="CR294" s="85"/>
      <c r="CS294" s="85"/>
      <c r="CT294" s="85"/>
      <c r="CU294" s="85"/>
      <c r="CV294" s="85"/>
      <c r="CW294" s="85"/>
      <c r="CX294" s="85"/>
      <c r="CY294" s="85"/>
      <c r="CZ294" s="85"/>
      <c r="DA294" s="85"/>
      <c r="DB294" s="85"/>
      <c r="DC294" s="85"/>
      <c r="DD294" s="85"/>
      <c r="DE294" s="85"/>
    </row>
    <row r="295" spans="1:109" s="165" customFormat="1" ht="15" customHeight="1" x14ac:dyDescent="0.2">
      <c r="A295" s="148">
        <f>Input!A295</f>
        <v>10815</v>
      </c>
      <c r="B295" s="148" t="str">
        <f>Input!B295</f>
        <v>Hu1-13</v>
      </c>
      <c r="C295" s="148">
        <f>Input!O295</f>
        <v>2.1195373313443029</v>
      </c>
      <c r="D295" s="148">
        <f>C295*Input!P295/100</f>
        <v>7.4942804906396446E-2</v>
      </c>
      <c r="E295" s="149">
        <f>Input!M295</f>
        <v>2.7314563805674918</v>
      </c>
      <c r="F295" s="150">
        <f>E295*Input!N295/100</f>
        <v>1.4959469878886183E-3</v>
      </c>
      <c r="G295" s="151">
        <f t="shared" si="935"/>
        <v>376.61320575264574</v>
      </c>
      <c r="H295" s="150">
        <f>G295*Input!L295/100</f>
        <v>8.5171626499328731E-2</v>
      </c>
      <c r="I295" s="148">
        <v>0</v>
      </c>
      <c r="J295" s="152">
        <f>(((C295*$G$4*0.000000001*Input!G295*(234/233))-(I295*0.000000000000001))/Input!F295)*1000000000000</f>
        <v>765.22880013624695</v>
      </c>
      <c r="K295" s="148">
        <f>J295*Input!P295/100</f>
        <v>27.057033546558838</v>
      </c>
      <c r="L295" s="153">
        <f t="shared" si="936"/>
        <v>10.582558067876608</v>
      </c>
      <c r="M295" s="154">
        <f>L295*Input!P295/100</f>
        <v>0.37417910643191094</v>
      </c>
      <c r="N295" s="148">
        <v>0</v>
      </c>
      <c r="O295" s="152">
        <f>(((G295*$D$4*0.000000001*Input!G295*(238/236))-(N295*0.000000001))/Input!F295)*1000000</f>
        <v>13.696917377191946</v>
      </c>
      <c r="P295" s="148">
        <f>O295*Input!N295/100</f>
        <v>7.5014422487363897E-3</v>
      </c>
      <c r="Q295" s="155">
        <f t="shared" si="937"/>
        <v>10.219258821281509</v>
      </c>
      <c r="R295" s="156">
        <f>Q295*Input!N295/100</f>
        <v>5.5968199093020532E-3</v>
      </c>
      <c r="S295" s="154">
        <f>Input!S295*$G$6/0.000000000155125</f>
        <v>1.0061157645132695</v>
      </c>
      <c r="T295" s="148">
        <f>S295*Input!T295/100</f>
        <v>1.3395568224651331E-3</v>
      </c>
      <c r="U295" s="154">
        <f>S295</f>
        <v>1.0061157645132695</v>
      </c>
      <c r="V295" s="148">
        <f>U295*Input!T295/100</f>
        <v>1.3395568224651331E-3</v>
      </c>
      <c r="W295" s="157">
        <v>0</v>
      </c>
      <c r="X295" s="152">
        <f>((($L$4*0.000000001*Input!G295/Input!W295*(232/229))-(W295*0.000000001))/Input!F295)*1000000000</f>
        <v>0.90205317515593053</v>
      </c>
      <c r="Y295" s="152">
        <f>X295*Input!X295/100</f>
        <v>1.7702899600460027E-2</v>
      </c>
      <c r="Z295" s="152">
        <f t="shared" si="938"/>
        <v>2.2025557498408767E-4</v>
      </c>
      <c r="AA295" s="152">
        <f>Z295*Input!X295/100</f>
        <v>4.3225415505143394E-6</v>
      </c>
      <c r="AB295" s="153">
        <v>0</v>
      </c>
      <c r="AC295" s="153">
        <v>0.9</v>
      </c>
      <c r="AD295" s="152">
        <f>(((Input!G295*$L$4*0.000000001*Input!U295*(230/229))-((AB295*0.000000000000001)+(Input!G295*AC295*0.000000000000001)))/Input!F295)*1000000000000</f>
        <v>225.24571279061496</v>
      </c>
      <c r="AE295" s="152">
        <f>AD295*Input!V295/100</f>
        <v>1.3487577634868204</v>
      </c>
      <c r="AF295" s="152">
        <f t="shared" si="939"/>
        <v>10.26861951417443</v>
      </c>
      <c r="AG295" s="152">
        <f>AF295*Input!V295/100</f>
        <v>6.1487875256074985E-2</v>
      </c>
      <c r="AH295" s="148">
        <f t="shared" si="940"/>
        <v>46621.382977099602</v>
      </c>
      <c r="AI295" s="157">
        <f t="shared" si="941"/>
        <v>956.59155281068172</v>
      </c>
      <c r="AJ295" s="154">
        <f t="shared" si="942"/>
        <v>6.1157645132694505</v>
      </c>
      <c r="AK295" s="157">
        <f t="shared" si="943"/>
        <v>1.3395568224651331</v>
      </c>
      <c r="AL295" s="157">
        <f t="shared" si="944"/>
        <v>1.0048301636895749</v>
      </c>
      <c r="AM295" s="157">
        <f t="shared" si="945"/>
        <v>6.0419769580669766E-3</v>
      </c>
      <c r="AN295" s="148">
        <f>AF295/Q295</f>
        <v>1.0048301636895749</v>
      </c>
      <c r="AO295" s="152">
        <f t="shared" si="946"/>
        <v>6.0419769580669766E-3</v>
      </c>
      <c r="AP295" s="148">
        <f t="shared" si="947"/>
        <v>607.75599999999997</v>
      </c>
      <c r="AQ295" s="148" t="e">
        <f t="shared" si="948"/>
        <v>#VALUE!</v>
      </c>
      <c r="AR295" s="148" t="e">
        <f t="shared" si="949"/>
        <v>#VALUE!</v>
      </c>
      <c r="AS295" s="156">
        <f t="shared" si="950"/>
        <v>2.1552989197749601E-5</v>
      </c>
      <c r="AT295" s="156">
        <f t="shared" si="951"/>
        <v>4.2314462042947683E-7</v>
      </c>
      <c r="AU295" s="148">
        <v>0.75</v>
      </c>
      <c r="AV295" s="148">
        <f t="shared" si="952"/>
        <v>0.375</v>
      </c>
      <c r="AW295" s="148">
        <f t="shared" si="953"/>
        <v>607.75429999999994</v>
      </c>
      <c r="AX295" s="158">
        <f t="shared" si="954"/>
        <v>261.41196966929999</v>
      </c>
      <c r="AY295" s="158">
        <f t="shared" si="955"/>
        <v>174.7308360684396</v>
      </c>
      <c r="AZ295" s="148" t="str">
        <f>Input!B295</f>
        <v>Hu1-13</v>
      </c>
      <c r="BA295" s="159">
        <f>Input!E295</f>
        <v>0</v>
      </c>
      <c r="BB295" s="148">
        <f t="shared" si="956"/>
        <v>34.075060804962597</v>
      </c>
      <c r="BC295" s="154">
        <f t="shared" si="957"/>
        <v>18.408586836857001</v>
      </c>
      <c r="BD295" s="148">
        <f t="shared" si="958"/>
        <v>607696.29999999993</v>
      </c>
      <c r="BE295" s="160">
        <f t="shared" si="959"/>
        <v>87365.418034219794</v>
      </c>
      <c r="BF295" s="161">
        <f t="shared" si="960"/>
        <v>28.750242666886866</v>
      </c>
      <c r="BG295" s="162"/>
      <c r="BH295" s="162"/>
      <c r="BI295" s="162"/>
      <c r="BJ295" s="162"/>
      <c r="BK295" s="162"/>
      <c r="BL295" s="162"/>
      <c r="BM295" s="166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2"/>
      <c r="DC295" s="162"/>
      <c r="DD295" s="162"/>
      <c r="DE295" s="162"/>
    </row>
    <row r="296" spans="1:109" s="76" customFormat="1" ht="15" customHeight="1" x14ac:dyDescent="0.2">
      <c r="A296" s="58"/>
      <c r="B296" s="58"/>
      <c r="C296" s="58"/>
      <c r="D296" s="58"/>
      <c r="E296" s="60"/>
      <c r="F296" s="61"/>
      <c r="G296" s="59"/>
      <c r="H296" s="61"/>
      <c r="I296" s="58"/>
      <c r="J296" s="63"/>
      <c r="K296" s="58"/>
      <c r="L296" s="64"/>
      <c r="M296" s="65"/>
      <c r="N296" s="58"/>
      <c r="O296" s="63"/>
      <c r="P296" s="58"/>
      <c r="Q296" s="66"/>
      <c r="R296" s="67"/>
      <c r="S296" s="65"/>
      <c r="T296" s="58"/>
      <c r="U296" s="58"/>
      <c r="V296" s="58"/>
      <c r="W296" s="68"/>
      <c r="X296" s="63"/>
      <c r="Y296" s="63"/>
      <c r="Z296" s="63"/>
      <c r="AA296" s="63"/>
      <c r="AB296" s="64"/>
      <c r="AC296" s="64"/>
      <c r="AD296" s="63"/>
      <c r="AE296" s="63"/>
      <c r="AF296" s="63"/>
      <c r="AG296" s="63"/>
      <c r="AH296" s="58"/>
      <c r="AI296" s="68"/>
      <c r="AJ296" s="65"/>
      <c r="AK296" s="68"/>
      <c r="AL296" s="68"/>
      <c r="AM296" s="68"/>
      <c r="AN296" s="58"/>
      <c r="AO296" s="63"/>
      <c r="AP296" s="58"/>
      <c r="AQ296" s="58"/>
      <c r="AR296" s="58"/>
      <c r="AS296" s="67"/>
      <c r="AT296" s="67"/>
      <c r="AU296" s="58"/>
      <c r="AV296" s="58"/>
      <c r="AW296" s="58"/>
      <c r="AX296" s="57"/>
      <c r="AY296" s="57"/>
      <c r="AZ296" s="58"/>
      <c r="BA296" s="69"/>
      <c r="BB296" s="58"/>
      <c r="BC296" s="65"/>
      <c r="BD296" s="58"/>
      <c r="BE296" s="62"/>
      <c r="BF296" s="74"/>
      <c r="BG296" s="75"/>
      <c r="BH296" s="75"/>
      <c r="BI296" s="75"/>
      <c r="BJ296" s="75"/>
      <c r="BK296" s="75"/>
      <c r="BL296" s="75"/>
      <c r="BM296" s="103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</row>
    <row r="297" spans="1:109" s="165" customFormat="1" ht="15" customHeight="1" x14ac:dyDescent="0.2">
      <c r="A297" s="148">
        <f>Input!A297</f>
        <v>10815</v>
      </c>
      <c r="B297" s="148" t="str">
        <f>Input!B297</f>
        <v>Hu1-13</v>
      </c>
      <c r="C297" s="148">
        <f>Input!O297</f>
        <v>2.0816177905027518</v>
      </c>
      <c r="D297" s="148">
        <f>C297*Input!P297/100</f>
        <v>9.194917432454984E-2</v>
      </c>
      <c r="E297" s="149">
        <f>Input!M297</f>
        <v>2.7323189520900377</v>
      </c>
      <c r="F297" s="150">
        <f>E297*Input!N297/100</f>
        <v>1.2697616409237786E-3</v>
      </c>
      <c r="G297" s="151">
        <f t="shared" ref="G297:G307" si="961">E297*137.88</f>
        <v>376.73213711417441</v>
      </c>
      <c r="H297" s="150">
        <f>G297*Input!L297/100</f>
        <v>5.9304573205858739E-2</v>
      </c>
      <c r="I297" s="148">
        <v>0</v>
      </c>
      <c r="J297" s="152">
        <f>(((C297*$G$4*0.000000001*Input!G297*(234/233))-(I297*0.000000000000001))/Input!F297)*1000000000000</f>
        <v>751.53848937324017</v>
      </c>
      <c r="K297" s="148">
        <f>J297*Input!P297/100</f>
        <v>33.1969412858924</v>
      </c>
      <c r="L297" s="153">
        <f t="shared" ref="L297:L307" si="962">(J297/234)*602200000000*0.0000028263/(365.2425*24*60)</f>
        <v>10.393231021389337</v>
      </c>
      <c r="M297" s="154">
        <f>L297*Input!P297/100</f>
        <v>0.45908956742257628</v>
      </c>
      <c r="N297" s="148">
        <v>0</v>
      </c>
      <c r="O297" s="152">
        <f>(((G297*$D$4*0.000000001*Input!G297*(238/236))-(N297*0.000000001))/Input!F297)*1000000</f>
        <v>13.701242751362402</v>
      </c>
      <c r="P297" s="148">
        <f>O297*Input!N297/100</f>
        <v>6.367233395412052E-3</v>
      </c>
      <c r="Q297" s="155">
        <f t="shared" ref="Q297:Q307" si="963">(O297/238.05)*602200000000000000*0.00000000015512/(365.2425*24*60)</f>
        <v>10.222485979402531</v>
      </c>
      <c r="R297" s="156">
        <f>Q297*Input!N297/100</f>
        <v>4.7505876140842094E-3</v>
      </c>
      <c r="S297" s="154">
        <f>Input!S297*$G$6/0.000000000155125</f>
        <v>0.99662134845898553</v>
      </c>
      <c r="T297" s="148">
        <f>S297*Input!T297/100</f>
        <v>1.5261422066420378E-3</v>
      </c>
      <c r="U297" s="154">
        <f>S297</f>
        <v>0.99662134845898553</v>
      </c>
      <c r="V297" s="148">
        <f>U297*Input!T297/100</f>
        <v>1.5261422066420378E-3</v>
      </c>
      <c r="W297" s="157">
        <v>0</v>
      </c>
      <c r="X297" s="152">
        <f>((($L$4*0.000000001*Input!G297/Input!W297*(232/229))-(W297*0.000000001))/Input!F297)*1000000000</f>
        <v>0.95611092391551789</v>
      </c>
      <c r="Y297" s="152">
        <f>X297*Input!X297/100</f>
        <v>2.0683734519323368E-2</v>
      </c>
      <c r="Z297" s="152">
        <f t="shared" ref="Z297:Z307" si="964">(X297/232)*6.022E+23*0.000000001*0.000000000049475/(365.2425*24*60)</f>
        <v>2.3345493048032001E-4</v>
      </c>
      <c r="AA297" s="152">
        <f>Z297*Input!X297/100</f>
        <v>5.0503761472645808E-6</v>
      </c>
      <c r="AB297" s="153">
        <v>0</v>
      </c>
      <c r="AC297" s="153">
        <v>0.9</v>
      </c>
      <c r="AD297" s="152">
        <f>(((Input!G297*$L$4*0.000000001*Input!U297*(230/229))-((AB297*0.000000000000001)+(Input!G297*AC297*0.000000000000001)))/Input!F297)*1000000000000</f>
        <v>224.42568063199536</v>
      </c>
      <c r="AE297" s="152">
        <f>AD297*Input!V297/100</f>
        <v>1.1631434062497554</v>
      </c>
      <c r="AF297" s="152">
        <f t="shared" ref="AF297:AF307" si="965">(AD297/230)*602200000000*$D$6/(365.2425*24*60)</f>
        <v>10.23123545868264</v>
      </c>
      <c r="AG297" s="152">
        <f>AF297*Input!V297/100</f>
        <v>5.3025990733516881E-2</v>
      </c>
      <c r="AH297" s="148">
        <f t="shared" ref="AH297:AH307" si="966">AF297/Z297</f>
        <v>43825.313252679931</v>
      </c>
      <c r="AI297" s="157">
        <f t="shared" ref="AI297:AI307" si="967">AH297*SQRT((AG297/AF297)^2+(AA297/Z297)^2)</f>
        <v>974.909928210614</v>
      </c>
      <c r="AJ297" s="154">
        <f t="shared" ref="AJ297:AJ307" si="968">(U297-1)*1000</f>
        <v>-3.3786515410144657</v>
      </c>
      <c r="AK297" s="157">
        <f t="shared" ref="AK297:AK307" si="969">V297*1000</f>
        <v>1.5261422066420378</v>
      </c>
      <c r="AL297" s="157">
        <f t="shared" ref="AL297:AL307" si="970">AF297/Q297</f>
        <v>1.0008559052365285</v>
      </c>
      <c r="AM297" s="157">
        <f t="shared" ref="AM297:AM307" si="971">AL297*SQRT((R297/Q297)^2+(AG297/AF297)^2)</f>
        <v>5.2080023002901953E-3</v>
      </c>
      <c r="AN297" s="148">
        <f>AF297/Q297</f>
        <v>1.0008559052365285</v>
      </c>
      <c r="AO297" s="152">
        <f t="shared" ref="AO297:AO307" si="972">AN297*SQRT((R297/Q297)^2+(AG297/AF297)^2)</f>
        <v>5.2080023002901953E-3</v>
      </c>
      <c r="AP297" s="148" t="str">
        <f t="shared" ref="AP297:AP307" si="973">ThU_Alter_Kombi(AN297,U297)</f>
        <v>Out of range</v>
      </c>
      <c r="AQ297" s="148" t="e">
        <f t="shared" ref="AQ297:AQ307" si="974">Montealter(AN297,AO297,U297,V297)</f>
        <v>#VALUE!</v>
      </c>
      <c r="AR297" s="148" t="e">
        <f t="shared" ref="AR297:AR307" si="975">(AQ297/AP297)*100</f>
        <v>#VALUE!</v>
      </c>
      <c r="AS297" s="156">
        <f t="shared" ref="AS297:AS307" si="976">Z297/Q297</f>
        <v>2.2837393071578919E-5</v>
      </c>
      <c r="AT297" s="156">
        <f t="shared" ref="AT297:AT307" si="977">AS297*SQRT((Y297/X297)^2+(P297/O297)^2)</f>
        <v>4.9415976827735928E-7</v>
      </c>
      <c r="AU297" s="148">
        <v>0.75</v>
      </c>
      <c r="AV297" s="148">
        <f t="shared" ref="AV297:AV307" si="978">AU297/2</f>
        <v>0.375</v>
      </c>
      <c r="AW297" s="148" t="str">
        <f t="shared" ref="AW297:AW307" si="979">marincorr_age(AN297,U297,AS297,AU297)</f>
        <v>Out of range</v>
      </c>
      <c r="AX297" s="158">
        <f t="shared" ref="AX297:AX307" si="980">marincorr_age_error(AN297, AO297, U297, V297, AS297, AT297, AU297, AV297)</f>
        <v>233.97362729779999</v>
      </c>
      <c r="AY297" s="158" t="e">
        <f t="shared" ref="AY297:AY307" si="981">SQRT(((AU297*EXP(-0.0000091577*AW297*1000))/(0.0000091577*(EXP(-0.0000091577*AW297*1000)+(AJ297/1000)*EXP(-(0.0000091577-0.0000028263)*AW297*1000)-AS297*AU297*EXP(-0.0000091577*AW297*1000))))^2*AT297^2+((AS297*EXP(-0.0000091577*AW297*1000))/(0.0000091577*(EXP(-0.0000091577*AW297*1000)+(AJ297/1000)*EXP(-(0.0000091577-0.0000028263)*AW297*1000)-AS297*AU297*EXP(-0.0000091577*AW297*1000))))^2*AV297^2+((0.0000091577/(0.0000091577-0.0000028263))*(EXP(-(0.0000091577-0.0000028263)*AW297*1000)-1)/(0.0000091577*(EXP(-0.0000091577*AW297*1000)+(AJ297/1000)*EXP(-(0.0000091577-0.0000028263)*AW297*1000)-AS297*AU297*EXP(-0.0000091577*AW297*1000))))^2*T297^2+(1/(0.0000091577*(EXP(-0.0000091577*AW297*1000)+(AJ297/1000)*EXP(-(0.0000091577-0.0000028263)*AW297*1000)-AS297*AU297*EXP(-0.0000091577*AW297*1000))))^2*AO297^2)/1000</f>
        <v>#VALUE!</v>
      </c>
      <c r="AZ297" s="148" t="str">
        <f>Input!B297</f>
        <v>Hu1-13</v>
      </c>
      <c r="BA297" s="159">
        <f>Input!E297</f>
        <v>0</v>
      </c>
      <c r="BB297" s="148" t="e">
        <f t="shared" ref="BB297:BB307" si="982">((U297-1)*EXP(0.0000028263*AW297*1000))*1000</f>
        <v>#VALUE!</v>
      </c>
      <c r="BC297" s="154" t="e">
        <f t="shared" ref="BC297:BC307" si="983">SQRT((EXP(0.0000028263*AW297*1000)*V297)^2+((U297-1)*0.0000028263*EXP(0.0000028263*AW297*1000)*AY297*1000)^2)*1000</f>
        <v>#VALUE!</v>
      </c>
      <c r="BD297" s="148" t="e">
        <f t="shared" ref="BD297:BD307" si="984">AW297*1000-58</f>
        <v>#VALUE!</v>
      </c>
      <c r="BE297" s="160" t="e">
        <f t="shared" ref="BE297:BE307" si="985">AY297/2*1000</f>
        <v>#VALUE!</v>
      </c>
      <c r="BF297" s="161" t="e">
        <f t="shared" ref="BF297:BF307" si="986">AY297/AW297*100</f>
        <v>#VALUE!</v>
      </c>
      <c r="BG297" s="162"/>
      <c r="BH297" s="162"/>
      <c r="BI297" s="162"/>
      <c r="BJ297" s="162"/>
      <c r="BK297" s="162"/>
      <c r="BL297" s="162"/>
      <c r="BM297" s="166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2"/>
      <c r="DC297" s="162"/>
      <c r="DD297" s="162"/>
      <c r="DE297" s="162"/>
    </row>
    <row r="298" spans="1:109" ht="15" customHeight="1" x14ac:dyDescent="0.2">
      <c r="A298" s="9">
        <f>Input!A298</f>
        <v>10852</v>
      </c>
      <c r="B298" s="9" t="str">
        <f>Input!B298</f>
        <v>KMS-2_160</v>
      </c>
      <c r="C298" s="9">
        <f>Input!O298</f>
        <v>0.12295345867073379</v>
      </c>
      <c r="D298" s="9">
        <f>C298*Input!P298/100</f>
        <v>3.1740643277955124E-4</v>
      </c>
      <c r="E298" s="11">
        <f>Input!M298</f>
        <v>0.14664317493072007</v>
      </c>
      <c r="F298" s="12">
        <f>E298*Input!N298/100</f>
        <v>2.2525753196140967E-5</v>
      </c>
      <c r="G298" s="13">
        <f t="shared" si="961"/>
        <v>20.219160959447684</v>
      </c>
      <c r="H298" s="12">
        <f>G298*Input!L298/100</f>
        <v>4.3231941587891908E-3</v>
      </c>
      <c r="I298" s="9">
        <v>0.3</v>
      </c>
      <c r="J298" s="21">
        <f>(((C298*$G$4*0.000000001*Input!G298*(234/233))-(I298*0.000000000000001))/Input!F298)*1000000000000</f>
        <v>5.2738143247905409</v>
      </c>
      <c r="K298" s="9">
        <f>J298*Input!P298/100</f>
        <v>1.3614440862995474E-2</v>
      </c>
      <c r="L298" s="14">
        <f t="shared" si="962"/>
        <v>7.2933018623133991E-2</v>
      </c>
      <c r="M298" s="22">
        <f>L298*Input!P298/100</f>
        <v>1.8827782091927205E-4</v>
      </c>
      <c r="N298" s="9">
        <v>5.0000000000000001E-3</v>
      </c>
      <c r="O298" s="21">
        <f>(((G298*$D$4*0.000000001*Input!G298*(238/236))-(N298*0.000000001))/Input!F298)*1000000</f>
        <v>8.7362003954625206E-2</v>
      </c>
      <c r="P298" s="9">
        <f>O298*Input!N298/100</f>
        <v>1.3419614930813443E-5</v>
      </c>
      <c r="Q298" s="23">
        <f t="shared" si="963"/>
        <v>6.5180719498591624E-2</v>
      </c>
      <c r="R298" s="24">
        <f>Q298*Input!N298/100</f>
        <v>1.0012363693474476E-5</v>
      </c>
      <c r="S298" s="65">
        <f>Input!S298*$G$6/0.000000000155125</f>
        <v>1.1123264712031784</v>
      </c>
      <c r="T298" s="9">
        <f>S298*Input!T298/100</f>
        <v>1.8398835668079672E-3</v>
      </c>
      <c r="U298" s="9">
        <f>S298*1/((U297+U299)/2)</f>
        <v>1.1160585975487372</v>
      </c>
      <c r="V298" s="9">
        <f>U298*Input!T298/100</f>
        <v>1.8460568244892458E-3</v>
      </c>
      <c r="W298" s="3">
        <v>3.0000000000000001E-3</v>
      </c>
      <c r="X298" s="21">
        <f>((($L$4*0.000000001*Input!G298/Input!W298*(232/229))-(W298*0.000000001))/Input!F298)*1000000000</f>
        <v>341.74716430173896</v>
      </c>
      <c r="Y298" s="21">
        <f>X298*Input!X298/100</f>
        <v>0.55441563062246557</v>
      </c>
      <c r="Z298" s="21">
        <f t="shared" si="964"/>
        <v>8.3444879133039329E-2</v>
      </c>
      <c r="AA298" s="21">
        <f>Z298*Input!X298/100</f>
        <v>1.3537243353952831E-4</v>
      </c>
      <c r="AB298" s="14">
        <v>0.05</v>
      </c>
      <c r="AC298" s="14">
        <v>0.9</v>
      </c>
      <c r="AD298" s="21">
        <f>(((Input!G298*$L$4*0.000000001*Input!U298*(230/229))-((AB298*0.000000000000001)+(Input!G298*AC298*0.000000000000001)))/Input!F298)*1000000000000</f>
        <v>0.93330975787520642</v>
      </c>
      <c r="AE298" s="21">
        <f>AD298*Input!V298/100</f>
        <v>4.9882054406994655E-3</v>
      </c>
      <c r="AF298" s="191">
        <f t="shared" si="965"/>
        <v>4.2548214009274908E-2</v>
      </c>
      <c r="AG298" s="21">
        <f>AF298*Input!V298/100</f>
        <v>2.274049219160623E-4</v>
      </c>
      <c r="AH298" s="9">
        <f t="shared" si="966"/>
        <v>0.50989604696339341</v>
      </c>
      <c r="AI298" s="3">
        <f t="shared" si="967"/>
        <v>2.8479890011213495E-3</v>
      </c>
      <c r="AJ298" s="22">
        <f t="shared" si="968"/>
        <v>116.05859754873715</v>
      </c>
      <c r="AK298" s="3">
        <f t="shared" si="969"/>
        <v>1.8460568244892457</v>
      </c>
      <c r="AL298" s="3">
        <f t="shared" si="970"/>
        <v>0.65277300306871044</v>
      </c>
      <c r="AM298" s="3">
        <f t="shared" si="971"/>
        <v>3.4902778976394623E-3</v>
      </c>
      <c r="AN298" s="9">
        <f>AL298*1/((AN297+AN299)/2)</f>
        <v>0.65187431844056021</v>
      </c>
      <c r="AO298" s="21">
        <f t="shared" si="972"/>
        <v>3.4854727677094016E-3</v>
      </c>
      <c r="AP298" s="58">
        <f t="shared" si="973"/>
        <v>93.864699999999999</v>
      </c>
      <c r="AQ298" s="58">
        <f t="shared" si="974"/>
        <v>0.83069999999999999</v>
      </c>
      <c r="AR298" s="58">
        <f t="shared" si="975"/>
        <v>0.88499723538241737</v>
      </c>
      <c r="AS298" s="67">
        <f t="shared" si="976"/>
        <v>1.2802080089779055</v>
      </c>
      <c r="AT298" s="67">
        <f t="shared" si="977"/>
        <v>2.0861678166466139E-3</v>
      </c>
      <c r="AU298" s="58">
        <v>0.75</v>
      </c>
      <c r="AV298" s="58">
        <f t="shared" si="978"/>
        <v>0.375</v>
      </c>
      <c r="AW298" s="58" t="str">
        <f t="shared" si="979"/>
        <v>Out of range</v>
      </c>
      <c r="AX298" s="57">
        <f t="shared" si="980"/>
        <v>24.1981720717</v>
      </c>
      <c r="AY298" s="47" t="e">
        <f t="shared" si="981"/>
        <v>#VALUE!</v>
      </c>
      <c r="AZ298" s="9" t="str">
        <f>Input!B298</f>
        <v>KMS-2_160</v>
      </c>
      <c r="BA298" s="48">
        <f>Input!E298</f>
        <v>160</v>
      </c>
      <c r="BB298" s="58" t="e">
        <f t="shared" si="982"/>
        <v>#VALUE!</v>
      </c>
      <c r="BC298" s="22" t="e">
        <f t="shared" si="983"/>
        <v>#VALUE!</v>
      </c>
      <c r="BD298" s="9" t="e">
        <f t="shared" si="984"/>
        <v>#VALUE!</v>
      </c>
      <c r="BE298" s="49" t="e">
        <f t="shared" si="985"/>
        <v>#VALUE!</v>
      </c>
      <c r="BF298" s="89" t="e">
        <f t="shared" si="986"/>
        <v>#VALUE!</v>
      </c>
      <c r="BG298" s="85"/>
      <c r="BH298" s="85"/>
      <c r="BI298" s="85"/>
      <c r="BJ298" s="85"/>
      <c r="BK298" s="85"/>
      <c r="BL298" s="85"/>
      <c r="BM298" s="90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  <c r="CE298" s="85"/>
      <c r="CF298" s="85"/>
      <c r="CG298" s="85"/>
      <c r="CH298" s="85"/>
      <c r="CI298" s="85"/>
      <c r="CJ298" s="85"/>
      <c r="CK298" s="85"/>
      <c r="CL298" s="85"/>
      <c r="CM298" s="85"/>
      <c r="CN298" s="85"/>
      <c r="CO298" s="85"/>
      <c r="CP298" s="85"/>
      <c r="CQ298" s="85"/>
      <c r="CR298" s="85"/>
      <c r="CS298" s="85"/>
      <c r="CT298" s="85"/>
      <c r="CU298" s="85"/>
      <c r="CV298" s="85"/>
      <c r="CW298" s="85"/>
      <c r="CX298" s="85"/>
      <c r="CY298" s="85"/>
      <c r="CZ298" s="85"/>
      <c r="DA298" s="85"/>
      <c r="DB298" s="85"/>
      <c r="DC298" s="85"/>
      <c r="DD298" s="85"/>
      <c r="DE298" s="85"/>
    </row>
    <row r="299" spans="1:109" s="165" customFormat="1" ht="15" customHeight="1" x14ac:dyDescent="0.2">
      <c r="A299" s="148">
        <f>Input!A299</f>
        <v>10815</v>
      </c>
      <c r="B299" s="148" t="str">
        <f>Input!B299</f>
        <v>Hu1-13</v>
      </c>
      <c r="C299" s="148">
        <f>Input!O299</f>
        <v>1.9534146284789633</v>
      </c>
      <c r="D299" s="148">
        <f>C299*Input!P299/100</f>
        <v>8.0135792220081048E-2</v>
      </c>
      <c r="E299" s="149">
        <f>Input!M299</f>
        <v>2.7315369204065392</v>
      </c>
      <c r="F299" s="150">
        <f>E299*Input!N299/100</f>
        <v>1.2465394664510877E-3</v>
      </c>
      <c r="G299" s="151">
        <f t="shared" si="961"/>
        <v>376.62431058565363</v>
      </c>
      <c r="H299" s="150">
        <f>G299*Input!L299/100</f>
        <v>7.3846786540500309E-2</v>
      </c>
      <c r="I299" s="148">
        <v>0</v>
      </c>
      <c r="J299" s="152">
        <f>(((C299*$G$4*0.000000001*Input!G299*(234/233))-(I299*0.000000000000001))/Input!F299)*1000000000000</f>
        <v>705.25256159157925</v>
      </c>
      <c r="K299" s="148">
        <f>J299*Input!P299/100</f>
        <v>28.931887738748614</v>
      </c>
      <c r="L299" s="153">
        <f t="shared" si="962"/>
        <v>9.7531302849981323</v>
      </c>
      <c r="M299" s="154">
        <f>L299*Input!P299/100</f>
        <v>0.40010697709506116</v>
      </c>
      <c r="N299" s="148">
        <v>0</v>
      </c>
      <c r="O299" s="152">
        <f>(((G299*$D$4*0.000000001*Input!G299*(238/236))-(N299*0.000000001))/Input!F299)*1000000</f>
        <v>13.697321245080468</v>
      </c>
      <c r="P299" s="148">
        <f>O299*Input!N299/100</f>
        <v>6.2507855519340983E-3</v>
      </c>
      <c r="Q299" s="155">
        <f t="shared" si="963"/>
        <v>10.219560146781893</v>
      </c>
      <c r="R299" s="156">
        <f>Q299*Input!N299/100</f>
        <v>4.6637059735726814E-3</v>
      </c>
      <c r="S299" s="154">
        <f>Input!S299*$G$6/0.000000000155125</f>
        <v>0.99669060423999301</v>
      </c>
      <c r="T299" s="148">
        <f>S299*Input!T299/100</f>
        <v>1.4548108981822592E-3</v>
      </c>
      <c r="U299" s="154">
        <f>S299</f>
        <v>0.99669060423999301</v>
      </c>
      <c r="V299" s="148">
        <f>U299*Input!T299/100</f>
        <v>1.4548108981822592E-3</v>
      </c>
      <c r="W299" s="157">
        <v>0</v>
      </c>
      <c r="X299" s="152">
        <f>((($L$4*0.000000001*Input!G299/Input!W299*(232/229))-(W299*0.000000001))/Input!F299)*1000000000</f>
        <v>0.73054763630540875</v>
      </c>
      <c r="Y299" s="152">
        <f>X299*Input!X299/100</f>
        <v>2.4547290027480684E-2</v>
      </c>
      <c r="Z299" s="152">
        <f t="shared" si="964"/>
        <v>1.7837882967364893E-4</v>
      </c>
      <c r="AA299" s="152">
        <f>Z299*Input!X299/100</f>
        <v>5.9937458546934451E-6</v>
      </c>
      <c r="AB299" s="153">
        <v>0</v>
      </c>
      <c r="AC299" s="153">
        <v>0.9</v>
      </c>
      <c r="AD299" s="152">
        <f>(((Input!G299*$L$4*0.000000001*Input!U299*(230/229))-((AB299*0.000000000000001)+(Input!G299*AC299*0.000000000000001)))/Input!F299)*1000000000000</f>
        <v>224.59579843638409</v>
      </c>
      <c r="AE299" s="152">
        <f>AD299*Input!V299/100</f>
        <v>1.2362137016610648</v>
      </c>
      <c r="AF299" s="152">
        <f t="shared" si="965"/>
        <v>10.238990878238519</v>
      </c>
      <c r="AG299" s="152">
        <f>AF299*Input!V299/100</f>
        <v>5.6357157627088601E-2</v>
      </c>
      <c r="AH299" s="148">
        <f t="shared" si="966"/>
        <v>57400.258186305822</v>
      </c>
      <c r="AI299" s="157">
        <f t="shared" si="967"/>
        <v>1954.4241864481526</v>
      </c>
      <c r="AJ299" s="154">
        <f t="shared" si="968"/>
        <v>-3.3093957600069945</v>
      </c>
      <c r="AK299" s="157">
        <f t="shared" si="969"/>
        <v>1.4548108981822592</v>
      </c>
      <c r="AL299" s="157">
        <f t="shared" si="970"/>
        <v>1.0019013275696358</v>
      </c>
      <c r="AM299" s="157">
        <f t="shared" si="971"/>
        <v>5.5335578683686363E-3</v>
      </c>
      <c r="AN299" s="148">
        <f>AF299/Q299</f>
        <v>1.0019013275696358</v>
      </c>
      <c r="AO299" s="152">
        <f t="shared" si="972"/>
        <v>5.5335578683686363E-3</v>
      </c>
      <c r="AP299" s="148" t="str">
        <f t="shared" si="973"/>
        <v>Out of range</v>
      </c>
      <c r="AQ299" s="148" t="e">
        <f t="shared" si="974"/>
        <v>#VALUE!</v>
      </c>
      <c r="AR299" s="148" t="e">
        <f t="shared" si="975"/>
        <v>#VALUE!</v>
      </c>
      <c r="AS299" s="156">
        <f t="shared" si="976"/>
        <v>1.7454648449798485E-5</v>
      </c>
      <c r="AT299" s="156">
        <f t="shared" si="977"/>
        <v>5.8655152746968946E-7</v>
      </c>
      <c r="AU299" s="148">
        <v>0.75</v>
      </c>
      <c r="AV299" s="148">
        <f t="shared" si="978"/>
        <v>0.375</v>
      </c>
      <c r="AW299" s="148" t="str">
        <f t="shared" si="979"/>
        <v>Out of range</v>
      </c>
      <c r="AX299" s="158">
        <f t="shared" si="980"/>
        <v>215.9255038407</v>
      </c>
      <c r="AY299" s="158" t="e">
        <f t="shared" si="981"/>
        <v>#VALUE!</v>
      </c>
      <c r="AZ299" s="148" t="str">
        <f>Input!B299</f>
        <v>Hu1-13</v>
      </c>
      <c r="BA299" s="159">
        <f>Input!E299</f>
        <v>0</v>
      </c>
      <c r="BB299" s="148" t="e">
        <f t="shared" si="982"/>
        <v>#VALUE!</v>
      </c>
      <c r="BC299" s="154" t="e">
        <f t="shared" si="983"/>
        <v>#VALUE!</v>
      </c>
      <c r="BD299" s="148" t="e">
        <f t="shared" si="984"/>
        <v>#VALUE!</v>
      </c>
      <c r="BE299" s="160" t="e">
        <f t="shared" si="985"/>
        <v>#VALUE!</v>
      </c>
      <c r="BF299" s="161" t="e">
        <f t="shared" si="986"/>
        <v>#VALUE!</v>
      </c>
      <c r="BG299" s="162"/>
      <c r="BH299" s="162"/>
      <c r="BI299" s="162"/>
      <c r="BJ299" s="162"/>
      <c r="BK299" s="162"/>
      <c r="BL299" s="162"/>
      <c r="BM299" s="166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2"/>
      <c r="DC299" s="162"/>
      <c r="DD299" s="162"/>
      <c r="DE299" s="162"/>
    </row>
    <row r="300" spans="1:109" ht="15" customHeight="1" x14ac:dyDescent="0.2">
      <c r="A300" s="9">
        <f>Input!A300</f>
        <v>10853</v>
      </c>
      <c r="B300" s="9" t="str">
        <f>Input!B300</f>
        <v>KMS-2_7</v>
      </c>
      <c r="C300" s="9">
        <f>Input!O300</f>
        <v>8.7337852926385712E-2</v>
      </c>
      <c r="D300" s="9">
        <f>C300*Input!P300/100</f>
        <v>2.9118727770117232E-4</v>
      </c>
      <c r="E300" s="11">
        <f>Input!M300</f>
        <v>0.12322792874346365</v>
      </c>
      <c r="F300" s="12">
        <f>E300*Input!N300/100</f>
        <v>2.2585078037759965E-5</v>
      </c>
      <c r="G300" s="13">
        <f t="shared" si="961"/>
        <v>16.990666815148767</v>
      </c>
      <c r="H300" s="12">
        <f>G300*Input!L300/100</f>
        <v>4.520298616851175E-3</v>
      </c>
      <c r="I300" s="9">
        <v>0.3</v>
      </c>
      <c r="J300" s="21">
        <f>(((C300*$G$4*0.000000001*Input!G300*(234/233))-(I300*0.000000000000001))/Input!F300)*1000000000000</f>
        <v>3.3076647035436135</v>
      </c>
      <c r="K300" s="9">
        <f>J300*Input!P300/100</f>
        <v>1.1027863043357939E-2</v>
      </c>
      <c r="L300" s="14">
        <f t="shared" si="962"/>
        <v>4.574259853795868E-2</v>
      </c>
      <c r="M300" s="22">
        <f>L300*Input!P300/100</f>
        <v>1.5250732983409303E-4</v>
      </c>
      <c r="N300" s="9">
        <v>5.0000000000000001E-3</v>
      </c>
      <c r="O300" s="21">
        <f>(((G300*$D$4*0.000000001*Input!G300*(238/236))-(N300*0.000000001))/Input!F300)*1000000</f>
        <v>6.4828190011388981E-2</v>
      </c>
      <c r="P300" s="9">
        <f>O300*Input!N300/100</f>
        <v>1.1881638727386415E-5</v>
      </c>
      <c r="Q300" s="23">
        <f t="shared" si="963"/>
        <v>4.8368259397168198E-2</v>
      </c>
      <c r="R300" s="24">
        <f>Q300*Input!N300/100</f>
        <v>8.8648809095040843E-6</v>
      </c>
      <c r="S300" s="65">
        <f>Input!S300*$G$6/0.000000000155125</f>
        <v>0.94015789122308635</v>
      </c>
      <c r="T300" s="9">
        <f>S300*Input!T300/100</f>
        <v>1.9012420978181436E-3</v>
      </c>
      <c r="U300" s="9">
        <f>S300*1/((U299+U301)/2)</f>
        <v>0.94152065404732888</v>
      </c>
      <c r="V300" s="9">
        <f>U300*Input!T300/100</f>
        <v>1.9039979562489235E-3</v>
      </c>
      <c r="W300" s="3">
        <v>3.0000000000000001E-3</v>
      </c>
      <c r="X300" s="21">
        <f>((($L$4*0.000000001*Input!G300/Input!W300*(232/229))-(W300*0.000000001))/Input!F300)*1000000000</f>
        <v>17.503186647112965</v>
      </c>
      <c r="Y300" s="21">
        <f>X300*Input!X300/100</f>
        <v>2.3769134502077321E-2</v>
      </c>
      <c r="Z300" s="21">
        <f t="shared" si="964"/>
        <v>4.2737773616807664E-3</v>
      </c>
      <c r="AA300" s="21">
        <f>Z300*Input!X300/100</f>
        <v>5.8037425407035174E-6</v>
      </c>
      <c r="AB300" s="14">
        <v>0.05</v>
      </c>
      <c r="AC300" s="14">
        <v>0.9</v>
      </c>
      <c r="AD300" s="21">
        <f>(((Input!G300*$L$4*0.000000001*Input!U300*(230/229))-((AB300*0.000000000000001)+(Input!G300*AC300*0.000000000000001)))/Input!F300)*1000000000000</f>
        <v>0.13498578104310696</v>
      </c>
      <c r="AE300" s="21">
        <f>AD300*Input!V300/100</f>
        <v>1.7120421035888525E-3</v>
      </c>
      <c r="AF300" s="191">
        <f t="shared" si="965"/>
        <v>6.1538024772255654E-3</v>
      </c>
      <c r="AG300" s="21">
        <f>AF300*Input!V300/100</f>
        <v>7.8049472001907175E-5</v>
      </c>
      <c r="AH300" s="9">
        <f t="shared" si="966"/>
        <v>1.4398977664118267</v>
      </c>
      <c r="AI300" s="3">
        <f t="shared" si="967"/>
        <v>1.8366792090720074E-2</v>
      </c>
      <c r="AJ300" s="22">
        <f t="shared" si="968"/>
        <v>-58.479345952671125</v>
      </c>
      <c r="AK300" s="3">
        <f t="shared" si="969"/>
        <v>1.9039979562489235</v>
      </c>
      <c r="AL300" s="3">
        <f t="shared" si="970"/>
        <v>0.12722811517145169</v>
      </c>
      <c r="AM300" s="3">
        <f t="shared" si="971"/>
        <v>1.6138190973616444E-3</v>
      </c>
      <c r="AN300" s="9">
        <f>AL300*1/((AN299+AN301)/2)</f>
        <v>0.12678632856182914</v>
      </c>
      <c r="AO300" s="21">
        <f t="shared" si="972"/>
        <v>1.6082152757015756E-3</v>
      </c>
      <c r="AP300" s="58">
        <f t="shared" si="973"/>
        <v>15.8171</v>
      </c>
      <c r="AQ300" s="58">
        <f t="shared" si="974"/>
        <v>0.21029999999999999</v>
      </c>
      <c r="AR300" s="58">
        <f t="shared" si="975"/>
        <v>1.3295736892350685</v>
      </c>
      <c r="AS300" s="67">
        <f t="shared" si="976"/>
        <v>8.8359130862810872E-2</v>
      </c>
      <c r="AT300" s="67">
        <f t="shared" si="977"/>
        <v>1.2107861758330676E-4</v>
      </c>
      <c r="AU300" s="58">
        <v>0.75</v>
      </c>
      <c r="AV300" s="58">
        <f t="shared" si="978"/>
        <v>0.375</v>
      </c>
      <c r="AW300" s="58">
        <f t="shared" si="979"/>
        <v>7.8299000000000003</v>
      </c>
      <c r="AX300" s="57">
        <f t="shared" si="980"/>
        <v>3.8700347914000002</v>
      </c>
      <c r="AY300" s="47">
        <f t="shared" si="981"/>
        <v>4.1458021681609862</v>
      </c>
      <c r="AZ300" s="9" t="str">
        <f>Input!B300</f>
        <v>KMS-2_7</v>
      </c>
      <c r="BA300" s="48">
        <f>Input!E300</f>
        <v>7</v>
      </c>
      <c r="BB300" s="58">
        <f t="shared" si="982"/>
        <v>-59.787898701609912</v>
      </c>
      <c r="BC300" s="22">
        <f t="shared" si="983"/>
        <v>2.0688241950958535</v>
      </c>
      <c r="BD300" s="9">
        <f t="shared" si="984"/>
        <v>7771.9000000000005</v>
      </c>
      <c r="BE300" s="49">
        <f t="shared" si="985"/>
        <v>2072.9010840804931</v>
      </c>
      <c r="BF300" s="89">
        <f t="shared" si="986"/>
        <v>52.948341206924553</v>
      </c>
      <c r="BG300" s="85"/>
      <c r="BH300" s="85"/>
      <c r="BI300" s="85"/>
      <c r="BJ300" s="85"/>
      <c r="BK300" s="85"/>
      <c r="BL300" s="85"/>
      <c r="BM300" s="90"/>
      <c r="BN300" s="85"/>
      <c r="BO300" s="85"/>
      <c r="BP300" s="85"/>
      <c r="BQ300" s="85"/>
      <c r="BR300" s="85"/>
      <c r="BS300" s="85"/>
      <c r="BT300" s="85"/>
      <c r="BU300" s="85"/>
      <c r="BV300" s="85"/>
      <c r="BW300" s="85"/>
      <c r="BX300" s="85"/>
      <c r="BY300" s="85"/>
      <c r="BZ300" s="85"/>
      <c r="CA300" s="85"/>
      <c r="CB300" s="85"/>
      <c r="CC300" s="85"/>
      <c r="CD300" s="85"/>
      <c r="CE300" s="85"/>
      <c r="CF300" s="85"/>
      <c r="CG300" s="85"/>
      <c r="CH300" s="85"/>
      <c r="CI300" s="85"/>
      <c r="CJ300" s="85"/>
      <c r="CK300" s="85"/>
      <c r="CL300" s="85"/>
      <c r="CM300" s="85"/>
      <c r="CN300" s="85"/>
      <c r="CO300" s="85"/>
      <c r="CP300" s="85"/>
      <c r="CQ300" s="85"/>
      <c r="CR300" s="85"/>
      <c r="CS300" s="85"/>
      <c r="CT300" s="85"/>
      <c r="CU300" s="85"/>
      <c r="CV300" s="85"/>
      <c r="CW300" s="85"/>
      <c r="CX300" s="85"/>
      <c r="CY300" s="85"/>
      <c r="CZ300" s="85"/>
      <c r="DA300" s="85"/>
      <c r="DB300" s="85"/>
      <c r="DC300" s="85"/>
      <c r="DD300" s="85"/>
      <c r="DE300" s="85"/>
    </row>
    <row r="301" spans="1:109" s="165" customFormat="1" ht="15" customHeight="1" x14ac:dyDescent="0.2">
      <c r="A301" s="148">
        <f>Input!A301</f>
        <v>10815</v>
      </c>
      <c r="B301" s="148" t="str">
        <f>Input!B301</f>
        <v>Hu1-13</v>
      </c>
      <c r="C301" s="148">
        <f>Input!O301</f>
        <v>2.1752331227658446</v>
      </c>
      <c r="D301" s="148">
        <f>C301*Input!P301/100</f>
        <v>0.15071049966649738</v>
      </c>
      <c r="E301" s="149">
        <f>Input!M301</f>
        <v>2.7314264267261232</v>
      </c>
      <c r="F301" s="150">
        <f>E301*Input!N301/100</f>
        <v>1.3394271577254245E-3</v>
      </c>
      <c r="G301" s="151">
        <f t="shared" si="961"/>
        <v>376.60907571699784</v>
      </c>
      <c r="H301" s="150">
        <f>G301*Input!L301/100</f>
        <v>7.5506080510514592E-2</v>
      </c>
      <c r="I301" s="148">
        <v>0</v>
      </c>
      <c r="J301" s="152">
        <f>(((C301*$G$4*0.000000001*Input!G301*(234/233))-(I301*0.000000000000001))/Input!F301)*1000000000000</f>
        <v>785.33697327944594</v>
      </c>
      <c r="K301" s="148">
        <f>J301*Input!P301/100</f>
        <v>54.411881839600348</v>
      </c>
      <c r="L301" s="153">
        <f t="shared" si="962"/>
        <v>10.860639485994867</v>
      </c>
      <c r="M301" s="154">
        <f>L301*Input!P301/100</f>
        <v>0.75247677432878735</v>
      </c>
      <c r="N301" s="148">
        <v>0</v>
      </c>
      <c r="O301" s="152">
        <f>(((G301*$D$4*0.000000001*Input!G301*(238/236))-(N301*0.000000001))/Input!F301)*1000000</f>
        <v>13.69676717333247</v>
      </c>
      <c r="P301" s="148">
        <f>O301*Input!N301/100</f>
        <v>6.7165718781570247E-3</v>
      </c>
      <c r="Q301" s="155">
        <f t="shared" si="963"/>
        <v>10.219146754305145</v>
      </c>
      <c r="R301" s="156">
        <f>Q301*Input!N301/100</f>
        <v>5.0112287695422506E-3</v>
      </c>
      <c r="S301" s="154">
        <f>Input!S301*$G$6/0.000000000155125</f>
        <v>1.00041458337669</v>
      </c>
      <c r="T301" s="148">
        <f>S301*Input!T301/100</f>
        <v>1.6711198828441717E-3</v>
      </c>
      <c r="U301" s="154">
        <f>S301</f>
        <v>1.00041458337669</v>
      </c>
      <c r="V301" s="148">
        <f>U301*Input!T301/100</f>
        <v>1.6711198828441717E-3</v>
      </c>
      <c r="W301" s="157">
        <v>0</v>
      </c>
      <c r="X301" s="152">
        <f>((($L$4*0.000000001*Input!G301/Input!W301*(232/229))-(W301*0.000000001))/Input!F301)*1000000000</f>
        <v>0.88755031979117793</v>
      </c>
      <c r="Y301" s="152">
        <f>X301*Input!X301/100</f>
        <v>1.8098221446574411E-2</v>
      </c>
      <c r="Z301" s="152">
        <f t="shared" si="964"/>
        <v>2.1671439267327493E-4</v>
      </c>
      <c r="AA301" s="152">
        <f>Z301*Input!X301/100</f>
        <v>4.419067834017131E-6</v>
      </c>
      <c r="AB301" s="153">
        <v>0</v>
      </c>
      <c r="AC301" s="153">
        <v>0.9</v>
      </c>
      <c r="AD301" s="152">
        <f>(((Input!G301*$L$4*0.000000001*Input!U301*(230/229))-((AB301*0.000000000000001)+(Input!G301*AC301*0.000000000000001)))/Input!F301)*1000000000000</f>
        <v>225.2964815242363</v>
      </c>
      <c r="AE301" s="152">
        <f>AD301*Input!V301/100</f>
        <v>1.4237720608238271</v>
      </c>
      <c r="AF301" s="152">
        <f t="shared" si="965"/>
        <v>10.270933985789959</v>
      </c>
      <c r="AG301" s="152">
        <f>AF301*Input!V301/100</f>
        <v>6.4907666327494479E-2</v>
      </c>
      <c r="AH301" s="148">
        <f t="shared" si="966"/>
        <v>47393.871071935333</v>
      </c>
      <c r="AI301" s="157">
        <f t="shared" si="967"/>
        <v>1011.7653301379504</v>
      </c>
      <c r="AJ301" s="154">
        <f t="shared" si="968"/>
        <v>0.41458337668998091</v>
      </c>
      <c r="AK301" s="157">
        <f t="shared" si="969"/>
        <v>1.6711198828441716</v>
      </c>
      <c r="AL301" s="157">
        <f t="shared" si="970"/>
        <v>1.0050676668737533</v>
      </c>
      <c r="AM301" s="157">
        <f t="shared" si="971"/>
        <v>6.3706674780487447E-3</v>
      </c>
      <c r="AN301" s="148">
        <f>AF301/Q301</f>
        <v>1.0050676668737533</v>
      </c>
      <c r="AO301" s="152">
        <f t="shared" si="972"/>
        <v>6.3706674780487447E-3</v>
      </c>
      <c r="AP301" s="148" t="str">
        <f t="shared" si="973"/>
        <v>Out of range</v>
      </c>
      <c r="AQ301" s="148" t="e">
        <f t="shared" si="974"/>
        <v>#VALUE!</v>
      </c>
      <c r="AR301" s="148" t="e">
        <f t="shared" si="975"/>
        <v>#VALUE!</v>
      </c>
      <c r="AS301" s="156">
        <f t="shared" si="976"/>
        <v>2.1206701291570845E-5</v>
      </c>
      <c r="AT301" s="156">
        <f t="shared" si="977"/>
        <v>4.3255524051081306E-7</v>
      </c>
      <c r="AU301" s="148">
        <v>0.75</v>
      </c>
      <c r="AV301" s="148">
        <f t="shared" si="978"/>
        <v>0.375</v>
      </c>
      <c r="AW301" s="148" t="str">
        <f t="shared" si="979"/>
        <v>Out of range</v>
      </c>
      <c r="AX301" s="158">
        <f t="shared" si="980"/>
        <v>306.07802349420001</v>
      </c>
      <c r="AY301" s="158" t="e">
        <f t="shared" si="981"/>
        <v>#VALUE!</v>
      </c>
      <c r="AZ301" s="148" t="str">
        <f>Input!B301</f>
        <v>Hu1-13</v>
      </c>
      <c r="BA301" s="159">
        <f>Input!E301</f>
        <v>0</v>
      </c>
      <c r="BB301" s="148" t="e">
        <f t="shared" si="982"/>
        <v>#VALUE!</v>
      </c>
      <c r="BC301" s="154" t="e">
        <f t="shared" si="983"/>
        <v>#VALUE!</v>
      </c>
      <c r="BD301" s="148" t="e">
        <f t="shared" si="984"/>
        <v>#VALUE!</v>
      </c>
      <c r="BE301" s="160" t="e">
        <f t="shared" si="985"/>
        <v>#VALUE!</v>
      </c>
      <c r="BF301" s="161" t="e">
        <f t="shared" si="986"/>
        <v>#VALUE!</v>
      </c>
      <c r="BG301" s="162"/>
      <c r="BH301" s="162"/>
      <c r="BI301" s="162"/>
      <c r="BJ301" s="162"/>
      <c r="BK301" s="162"/>
      <c r="BL301" s="162"/>
      <c r="BM301" s="166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2"/>
      <c r="DC301" s="162"/>
      <c r="DD301" s="162"/>
      <c r="DE301" s="162"/>
    </row>
    <row r="302" spans="1:109" ht="15" customHeight="1" x14ac:dyDescent="0.2">
      <c r="A302" s="9">
        <f>Input!A302</f>
        <v>10862</v>
      </c>
      <c r="B302" s="9" t="str">
        <f>Input!B302</f>
        <v>KMS-5_230</v>
      </c>
      <c r="C302" s="9">
        <f>Input!O302</f>
        <v>9.1928093789292509E-2</v>
      </c>
      <c r="D302" s="9">
        <f>C302*Input!P302/100</f>
        <v>3.9685937108160067E-4</v>
      </c>
      <c r="E302" s="11">
        <f>Input!M302</f>
        <v>0.12641551662600264</v>
      </c>
      <c r="F302" s="12">
        <f>E302*Input!N302/100</f>
        <v>2.2376085540500973E-5</v>
      </c>
      <c r="G302" s="13">
        <f t="shared" si="961"/>
        <v>17.430171432393244</v>
      </c>
      <c r="H302" s="12">
        <f>G302*Input!L302/100</f>
        <v>4.1110986387087531E-3</v>
      </c>
      <c r="I302" s="9">
        <v>0.3</v>
      </c>
      <c r="J302" s="21">
        <f>(((C302*$G$4*0.000000001*Input!G302*(234/233))-(I302*0.000000000000001))/Input!F302)*1000000000000</f>
        <v>3.175366869304677</v>
      </c>
      <c r="K302" s="9">
        <f>J302*Input!P302/100</f>
        <v>1.3708258778802031E-2</v>
      </c>
      <c r="L302" s="14">
        <f t="shared" si="962"/>
        <v>4.3913015656553034E-2</v>
      </c>
      <c r="M302" s="22">
        <f>L302*Input!P302/100</f>
        <v>1.8957525449946833E-4</v>
      </c>
      <c r="N302" s="9">
        <v>5.0000000000000001E-3</v>
      </c>
      <c r="O302" s="21">
        <f>(((G302*$D$4*0.000000001*Input!G302*(238/236))-(N302*0.000000001))/Input!F302)*1000000</f>
        <v>6.0655546647074773E-2</v>
      </c>
      <c r="P302" s="9">
        <f>O302*Input!N302/100</f>
        <v>1.0736290421500522E-5</v>
      </c>
      <c r="Q302" s="23">
        <f t="shared" si="963"/>
        <v>4.5255053605342654E-2</v>
      </c>
      <c r="R302" s="24">
        <f>Q302*Input!N302/100</f>
        <v>8.0103374778663373E-6</v>
      </c>
      <c r="S302" s="65">
        <f>Input!S302*$G$6/0.000000000155125</f>
        <v>0.9691075610534774</v>
      </c>
      <c r="T302" s="9">
        <f>S302*Input!T302/100</f>
        <v>1.9084337431435191E-3</v>
      </c>
      <c r="U302" s="9">
        <f>S302*1/((U301+U303)/2)</f>
        <v>0.96856867276829073</v>
      </c>
      <c r="V302" s="9">
        <f>U302*Input!T302/100</f>
        <v>1.907372527001405E-3</v>
      </c>
      <c r="W302" s="3">
        <v>3.0000000000000001E-3</v>
      </c>
      <c r="X302" s="21">
        <f>((($L$4*0.000000001*Input!G302/Input!W302*(232/229))-(W302*0.000000001))/Input!F302)*1000000000</f>
        <v>35.225243653194958</v>
      </c>
      <c r="Y302" s="21">
        <f>X302*Input!X302/100</f>
        <v>7.1804221115100972E-2</v>
      </c>
      <c r="Z302" s="21">
        <f t="shared" si="964"/>
        <v>8.6009966024983859E-3</v>
      </c>
      <c r="AA302" s="21">
        <f>Z302*Input!X302/100</f>
        <v>1.7532536266786353E-5</v>
      </c>
      <c r="AB302" s="14">
        <v>0.05</v>
      </c>
      <c r="AC302" s="14">
        <v>0.9</v>
      </c>
      <c r="AD302" s="21">
        <f>(((Input!G302*$L$4*0.000000001*Input!U302*(230/229))-((AB302*0.000000000000001)+(Input!G302*AC302*0.000000000000001)))/Input!F302)*1000000000000</f>
        <v>0.15900039786615225</v>
      </c>
      <c r="AE302" s="21">
        <f>AD302*Input!V302/100</f>
        <v>2.462960382322371E-3</v>
      </c>
      <c r="AF302" s="191">
        <f t="shared" si="965"/>
        <v>7.2485934052277205E-3</v>
      </c>
      <c r="AG302" s="21">
        <f>AF302*Input!V302/100</f>
        <v>1.1228272774303293E-4</v>
      </c>
      <c r="AH302" s="9">
        <f t="shared" si="966"/>
        <v>0.84276203563691399</v>
      </c>
      <c r="AI302" s="3">
        <f t="shared" si="967"/>
        <v>1.3167166785853873E-2</v>
      </c>
      <c r="AJ302" s="22">
        <f t="shared" si="968"/>
        <v>-31.431327231709272</v>
      </c>
      <c r="AK302" s="3">
        <f t="shared" si="969"/>
        <v>1.907372527001405</v>
      </c>
      <c r="AL302" s="3">
        <f t="shared" si="970"/>
        <v>0.16017202119437943</v>
      </c>
      <c r="AM302" s="3">
        <f t="shared" si="971"/>
        <v>2.4812711295371021E-3</v>
      </c>
      <c r="AN302" s="9">
        <f>AL302*1/((AN301+AN303)/2)</f>
        <v>0.15955083269978806</v>
      </c>
      <c r="AO302" s="21">
        <f t="shared" si="972"/>
        <v>2.4716481188131528E-3</v>
      </c>
      <c r="AP302" s="58">
        <f t="shared" si="973"/>
        <v>19.674600000000002</v>
      </c>
      <c r="AQ302" s="58">
        <f t="shared" si="974"/>
        <v>0.34179999999999999</v>
      </c>
      <c r="AR302" s="58">
        <f t="shared" si="975"/>
        <v>1.7372653065373629</v>
      </c>
      <c r="AS302" s="67">
        <f t="shared" si="976"/>
        <v>0.19005604716559174</v>
      </c>
      <c r="AT302" s="67">
        <f t="shared" si="977"/>
        <v>3.8887392750210043E-4</v>
      </c>
      <c r="AU302" s="58">
        <v>0.75</v>
      </c>
      <c r="AV302" s="58">
        <f t="shared" si="978"/>
        <v>0.375</v>
      </c>
      <c r="AW302" s="58">
        <f t="shared" si="979"/>
        <v>2.2723</v>
      </c>
      <c r="AX302" s="57">
        <f t="shared" si="980"/>
        <v>5.4352998474999996</v>
      </c>
      <c r="AY302" s="47">
        <f t="shared" si="981"/>
        <v>9.4300667172520427</v>
      </c>
      <c r="AZ302" s="9" t="str">
        <f>Input!B302</f>
        <v>KMS-5_230</v>
      </c>
      <c r="BA302" s="48">
        <f>Input!E302</f>
        <v>230</v>
      </c>
      <c r="BB302" s="58">
        <f t="shared" si="982"/>
        <v>-31.633835125507584</v>
      </c>
      <c r="BC302" s="22">
        <f t="shared" si="983"/>
        <v>2.096648926134471</v>
      </c>
      <c r="BD302" s="9">
        <f t="shared" si="984"/>
        <v>2214.3000000000002</v>
      </c>
      <c r="BE302" s="49">
        <f t="shared" si="985"/>
        <v>4715.0333586260213</v>
      </c>
      <c r="BF302" s="89">
        <f t="shared" si="986"/>
        <v>415.00095573876877</v>
      </c>
      <c r="BG302" s="85"/>
      <c r="BH302" s="85"/>
      <c r="BI302" s="85"/>
      <c r="BJ302" s="85"/>
      <c r="BK302" s="85"/>
      <c r="BL302" s="85"/>
      <c r="BM302" s="90"/>
      <c r="BN302" s="85"/>
      <c r="BO302" s="85"/>
      <c r="BP302" s="85"/>
      <c r="BQ302" s="85"/>
      <c r="BR302" s="85"/>
      <c r="BS302" s="85"/>
      <c r="BT302" s="85"/>
      <c r="BU302" s="85"/>
      <c r="BV302" s="85"/>
      <c r="BW302" s="85"/>
      <c r="BX302" s="85"/>
      <c r="BY302" s="85"/>
      <c r="BZ302" s="85"/>
      <c r="CA302" s="85"/>
      <c r="CB302" s="85"/>
      <c r="CC302" s="85"/>
      <c r="CD302" s="85"/>
      <c r="CE302" s="85"/>
      <c r="CF302" s="85"/>
      <c r="CG302" s="85"/>
      <c r="CH302" s="85"/>
      <c r="CI302" s="85"/>
      <c r="CJ302" s="85"/>
      <c r="CK302" s="85"/>
      <c r="CL302" s="85"/>
      <c r="CM302" s="85"/>
      <c r="CN302" s="85"/>
      <c r="CO302" s="85"/>
      <c r="CP302" s="85"/>
      <c r="CQ302" s="85"/>
      <c r="CR302" s="85"/>
      <c r="CS302" s="85"/>
      <c r="CT302" s="85"/>
      <c r="CU302" s="85"/>
      <c r="CV302" s="85"/>
      <c r="CW302" s="85"/>
      <c r="CX302" s="85"/>
      <c r="CY302" s="85"/>
      <c r="CZ302" s="85"/>
      <c r="DA302" s="85"/>
      <c r="DB302" s="85"/>
      <c r="DC302" s="85"/>
      <c r="DD302" s="85"/>
      <c r="DE302" s="85"/>
    </row>
    <row r="303" spans="1:109" s="165" customFormat="1" ht="15" customHeight="1" x14ac:dyDescent="0.2">
      <c r="A303" s="148">
        <f>Input!A303</f>
        <v>10815</v>
      </c>
      <c r="B303" s="148" t="str">
        <f>Input!B303</f>
        <v>Hu1-13</v>
      </c>
      <c r="C303" s="148">
        <f>Input!O303</f>
        <v>2.0439327390504678</v>
      </c>
      <c r="D303" s="148">
        <f>C303*Input!P303/100</f>
        <v>0.11046814713263652</v>
      </c>
      <c r="E303" s="149">
        <f>Input!M303</f>
        <v>2.7315825407580796</v>
      </c>
      <c r="F303" s="150">
        <f>E303*Input!N303/100</f>
        <v>1.7946319312125087E-3</v>
      </c>
      <c r="G303" s="151">
        <f t="shared" si="961"/>
        <v>376.63060071972399</v>
      </c>
      <c r="H303" s="150">
        <f>G303*Input!L303/100</f>
        <v>5.5105903042138013E-2</v>
      </c>
      <c r="I303" s="148">
        <v>0</v>
      </c>
      <c r="J303" s="152">
        <f>(((C303*$G$4*0.000000001*Input!G303*(234/233))-(I303*0.000000000000001))/Input!F303)*1000000000000</f>
        <v>737.9328376682929</v>
      </c>
      <c r="K303" s="148">
        <f>J303*Input!P303/100</f>
        <v>39.882952960289252</v>
      </c>
      <c r="L303" s="153">
        <f t="shared" si="962"/>
        <v>10.205074748137111</v>
      </c>
      <c r="M303" s="154">
        <f>L303*Input!P303/100</f>
        <v>0.55155224887707444</v>
      </c>
      <c r="N303" s="148">
        <v>0</v>
      </c>
      <c r="O303" s="152">
        <f>(((G303*$D$4*0.000000001*Input!G303*(238/236))-(N303*0.000000001))/Input!F303)*1000000</f>
        <v>13.69755000882358</v>
      </c>
      <c r="P303" s="148">
        <f>O303*Input!N303/100</f>
        <v>8.9992011072061052E-3</v>
      </c>
      <c r="Q303" s="155">
        <f t="shared" si="963"/>
        <v>10.219730827223001</v>
      </c>
      <c r="R303" s="156">
        <f>Q303*Input!N303/100</f>
        <v>6.7142965651849759E-3</v>
      </c>
      <c r="S303" s="154">
        <f>Input!S303*$G$6/0.000000000155125</f>
        <v>1.0006981684608156</v>
      </c>
      <c r="T303" s="148">
        <f>S303*Input!T303/100</f>
        <v>2.2499875121554948E-3</v>
      </c>
      <c r="U303" s="154">
        <f>S303</f>
        <v>1.0006981684608156</v>
      </c>
      <c r="V303" s="148">
        <f>U303*Input!T303/100</f>
        <v>2.2499875121554948E-3</v>
      </c>
      <c r="W303" s="157">
        <v>0</v>
      </c>
      <c r="X303" s="152">
        <f>((($L$4*0.000000001*Input!G303/Input!W303*(232/229))-(W303*0.000000001))/Input!F303)*1000000000</f>
        <v>0.93724060241989593</v>
      </c>
      <c r="Y303" s="152">
        <f>X303*Input!X303/100</f>
        <v>2.1190996043918848E-2</v>
      </c>
      <c r="Z303" s="152">
        <f t="shared" si="964"/>
        <v>2.2884733790637406E-4</v>
      </c>
      <c r="AA303" s="152">
        <f>Z303*Input!X303/100</f>
        <v>5.1742348973296959E-6</v>
      </c>
      <c r="AB303" s="153">
        <v>0</v>
      </c>
      <c r="AC303" s="153">
        <v>0.9</v>
      </c>
      <c r="AD303" s="152">
        <f>(((Input!G303*$L$4*0.000000001*Input!U303*(230/229))-((AB303*0.000000000000001)+(Input!G303*AC303*0.000000000000001)))/Input!F303)*1000000000000</f>
        <v>224.78286080166754</v>
      </c>
      <c r="AE303" s="152">
        <f>AD303*Input!V303/100</f>
        <v>1.3839131252022561</v>
      </c>
      <c r="AF303" s="152">
        <f t="shared" si="965"/>
        <v>10.247518775310208</v>
      </c>
      <c r="AG303" s="152">
        <f>AF303*Input!V303/100</f>
        <v>6.3090556296555245E-2</v>
      </c>
      <c r="AH303" s="148">
        <f t="shared" si="966"/>
        <v>44778.841952282921</v>
      </c>
      <c r="AI303" s="157">
        <f t="shared" si="967"/>
        <v>1049.3126166348723</v>
      </c>
      <c r="AJ303" s="154">
        <f t="shared" si="968"/>
        <v>0.69816846081560691</v>
      </c>
      <c r="AK303" s="157">
        <f t="shared" si="969"/>
        <v>2.2499875121554949</v>
      </c>
      <c r="AL303" s="157">
        <f t="shared" si="970"/>
        <v>1.0027190489218352</v>
      </c>
      <c r="AM303" s="157">
        <f t="shared" si="971"/>
        <v>6.2084573825879168E-3</v>
      </c>
      <c r="AN303" s="148">
        <f>AF303/Q303</f>
        <v>1.0027190489218352</v>
      </c>
      <c r="AO303" s="152">
        <f t="shared" si="972"/>
        <v>6.2084573825879168E-3</v>
      </c>
      <c r="AP303" s="148" t="str">
        <f t="shared" si="973"/>
        <v>Out of range</v>
      </c>
      <c r="AQ303" s="148" t="e">
        <f t="shared" si="974"/>
        <v>#VALUE!</v>
      </c>
      <c r="AR303" s="148" t="e">
        <f t="shared" si="975"/>
        <v>#VALUE!</v>
      </c>
      <c r="AS303" s="156">
        <f t="shared" si="976"/>
        <v>2.2392697202628629E-5</v>
      </c>
      <c r="AT303" s="156">
        <f t="shared" si="977"/>
        <v>5.0651225084602838E-7</v>
      </c>
      <c r="AU303" s="148">
        <v>0.75</v>
      </c>
      <c r="AV303" s="148">
        <f t="shared" si="978"/>
        <v>0.375</v>
      </c>
      <c r="AW303" s="148" t="str">
        <f t="shared" si="979"/>
        <v>Out of range</v>
      </c>
      <c r="AX303" s="158">
        <f t="shared" si="980"/>
        <v>303.6224132923</v>
      </c>
      <c r="AY303" s="158" t="e">
        <f t="shared" si="981"/>
        <v>#VALUE!</v>
      </c>
      <c r="AZ303" s="148" t="str">
        <f>Input!B303</f>
        <v>Hu1-13</v>
      </c>
      <c r="BA303" s="159">
        <f>Input!E303</f>
        <v>0</v>
      </c>
      <c r="BB303" s="148" t="e">
        <f t="shared" si="982"/>
        <v>#VALUE!</v>
      </c>
      <c r="BC303" s="154" t="e">
        <f t="shared" si="983"/>
        <v>#VALUE!</v>
      </c>
      <c r="BD303" s="148" t="e">
        <f t="shared" si="984"/>
        <v>#VALUE!</v>
      </c>
      <c r="BE303" s="160" t="e">
        <f t="shared" si="985"/>
        <v>#VALUE!</v>
      </c>
      <c r="BF303" s="161" t="e">
        <f t="shared" si="986"/>
        <v>#VALUE!</v>
      </c>
      <c r="BG303" s="162"/>
      <c r="BH303" s="162"/>
      <c r="BI303" s="162"/>
      <c r="BJ303" s="162"/>
      <c r="BK303" s="162"/>
      <c r="BL303" s="162"/>
      <c r="BM303" s="166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2"/>
      <c r="DC303" s="162"/>
      <c r="DD303" s="162"/>
      <c r="DE303" s="162"/>
    </row>
    <row r="304" spans="1:109" ht="15" customHeight="1" x14ac:dyDescent="0.2">
      <c r="A304" s="9">
        <f>Input!A304</f>
        <v>10863</v>
      </c>
      <c r="B304" s="9" t="str">
        <f>Input!B304</f>
        <v>KMS-5_5,5</v>
      </c>
      <c r="C304" s="9">
        <f>Input!O304</f>
        <v>0.33152293590701448</v>
      </c>
      <c r="D304" s="9">
        <f>C304*Input!P304/100</f>
        <v>1.15544952788991E-3</v>
      </c>
      <c r="E304" s="11">
        <f>Input!M304</f>
        <v>0.45837176606302138</v>
      </c>
      <c r="F304" s="12">
        <f>E304*Input!N304/100</f>
        <v>3.7434676931447963E-5</v>
      </c>
      <c r="G304" s="13">
        <f t="shared" si="961"/>
        <v>63.200299104769385</v>
      </c>
      <c r="H304" s="12">
        <f>G304*Input!L304/100</f>
        <v>6.1240329314951056E-3</v>
      </c>
      <c r="I304" s="9">
        <v>0.3</v>
      </c>
      <c r="J304" s="21">
        <f>(((C304*$G$4*0.000000001*Input!G304*(234/233))-(I304*0.000000000000001))/Input!F304)*1000000000000</f>
        <v>7.5617869703390301</v>
      </c>
      <c r="K304" s="9">
        <f>J304*Input!P304/100</f>
        <v>2.6354928237402347E-2</v>
      </c>
      <c r="L304" s="14">
        <f t="shared" si="962"/>
        <v>0.10457401720410632</v>
      </c>
      <c r="M304" s="22">
        <f>L304*Input!P304/100</f>
        <v>3.6446950036038032E-4</v>
      </c>
      <c r="N304" s="9">
        <v>5.0000000000000001E-3</v>
      </c>
      <c r="O304" s="21">
        <f>(((G304*$D$4*0.000000001*Input!G304*(238/236))-(N304*0.000000001))/Input!F304)*1000000</f>
        <v>0.14521801093284287</v>
      </c>
      <c r="P304" s="9">
        <f>O304*Input!N304/100</f>
        <v>1.1859782225659664E-5</v>
      </c>
      <c r="Q304" s="23">
        <f t="shared" si="963"/>
        <v>0.10834703885310677</v>
      </c>
      <c r="R304" s="24">
        <f>Q304*Input!N304/100</f>
        <v>8.8485737914918667E-6</v>
      </c>
      <c r="S304" s="65">
        <f>Input!S304*$G$6/0.000000000155125</f>
        <v>0.96498226439627721</v>
      </c>
      <c r="T304" s="9">
        <f>S304*Input!T304/100</f>
        <v>8.3279058367265776E-4</v>
      </c>
      <c r="U304" s="9">
        <f>S304*1/((U303+U305)/2)</f>
        <v>0.96232228320559465</v>
      </c>
      <c r="V304" s="9">
        <f>U304*Input!T304/100</f>
        <v>8.3049498988811016E-4</v>
      </c>
      <c r="W304" s="3">
        <v>3.0000000000000001E-3</v>
      </c>
      <c r="X304" s="21">
        <f>((($L$4*0.000000001*Input!G304/Input!W304*(232/229))-(W304*0.000000001))/Input!F304)*1000000000</f>
        <v>220.25907931180066</v>
      </c>
      <c r="Y304" s="21">
        <f>X304*Input!X304/100</f>
        <v>0.48835930078129003</v>
      </c>
      <c r="Z304" s="21">
        <f t="shared" si="964"/>
        <v>5.3780964909192104E-2</v>
      </c>
      <c r="AA304" s="21">
        <f>Z304*Input!X304/100</f>
        <v>1.1924336785779437E-4</v>
      </c>
      <c r="AB304" s="14">
        <v>0.05</v>
      </c>
      <c r="AC304" s="14">
        <v>0.9</v>
      </c>
      <c r="AD304" s="21">
        <f>(((Input!G304*$L$4*0.000000001*Input!U304*(230/229))-((AB304*0.000000000000001)+(Input!G304*AC304*0.000000000000001)))/Input!F304)*1000000000000</f>
        <v>0.77002028013644286</v>
      </c>
      <c r="AE304" s="21">
        <f>AD304*Input!V304/100</f>
        <v>4.1104639418765524E-3</v>
      </c>
      <c r="AF304" s="191">
        <f t="shared" si="965"/>
        <v>3.5104087784655895E-2</v>
      </c>
      <c r="AG304" s="21">
        <f>AF304*Input!V304/100</f>
        <v>1.8738998280114021E-4</v>
      </c>
      <c r="AH304" s="9">
        <f t="shared" si="966"/>
        <v>0.65272327939687069</v>
      </c>
      <c r="AI304" s="3">
        <f t="shared" si="967"/>
        <v>3.7729192040829051E-3</v>
      </c>
      <c r="AJ304" s="22">
        <f t="shared" si="968"/>
        <v>-37.677716794405349</v>
      </c>
      <c r="AK304" s="3">
        <f t="shared" si="969"/>
        <v>0.8304949898881101</v>
      </c>
      <c r="AL304" s="3">
        <f t="shared" si="970"/>
        <v>0.32399674376194831</v>
      </c>
      <c r="AM304" s="3">
        <f t="shared" si="971"/>
        <v>1.7297372789372718E-3</v>
      </c>
      <c r="AN304" s="9">
        <f>AL304*1/((AN303+AN305)/2)</f>
        <v>0.32310890877379767</v>
      </c>
      <c r="AO304" s="21">
        <f t="shared" si="972"/>
        <v>1.7249973508172616E-3</v>
      </c>
      <c r="AP304" s="58">
        <f t="shared" si="973"/>
        <v>44.807299999999998</v>
      </c>
      <c r="AQ304" s="58">
        <f t="shared" si="974"/>
        <v>0.30830000000000002</v>
      </c>
      <c r="AR304" s="58">
        <f t="shared" si="975"/>
        <v>0.68805752634057404</v>
      </c>
      <c r="AS304" s="67">
        <f t="shared" si="976"/>
        <v>0.49637687820990201</v>
      </c>
      <c r="AT304" s="67">
        <f t="shared" si="977"/>
        <v>1.1013151228841576E-3</v>
      </c>
      <c r="AU304" s="58">
        <v>0.75</v>
      </c>
      <c r="AV304" s="58">
        <f t="shared" si="978"/>
        <v>0.375</v>
      </c>
      <c r="AW304" s="58" t="str">
        <f t="shared" si="979"/>
        <v>Out of range</v>
      </c>
      <c r="AX304" s="57">
        <f t="shared" si="980"/>
        <v>13.441246361599999</v>
      </c>
      <c r="AY304" s="47" t="e">
        <f t="shared" si="981"/>
        <v>#VALUE!</v>
      </c>
      <c r="AZ304" s="9" t="str">
        <f>Input!B304</f>
        <v>KMS-5_5,5</v>
      </c>
      <c r="BA304" s="48">
        <f>Input!E304</f>
        <v>5.5</v>
      </c>
      <c r="BB304" s="58" t="e">
        <f t="shared" si="982"/>
        <v>#VALUE!</v>
      </c>
      <c r="BC304" s="22" t="e">
        <f t="shared" si="983"/>
        <v>#VALUE!</v>
      </c>
      <c r="BD304" s="9" t="e">
        <f t="shared" si="984"/>
        <v>#VALUE!</v>
      </c>
      <c r="BE304" s="49" t="e">
        <f t="shared" si="985"/>
        <v>#VALUE!</v>
      </c>
      <c r="BF304" s="89" t="e">
        <f t="shared" si="986"/>
        <v>#VALUE!</v>
      </c>
      <c r="BG304" s="85"/>
      <c r="BH304" s="85"/>
      <c r="BI304" s="85"/>
      <c r="BJ304" s="85"/>
      <c r="BK304" s="85"/>
      <c r="BL304" s="85"/>
      <c r="BM304" s="90"/>
      <c r="BN304" s="85"/>
      <c r="BO304" s="85"/>
      <c r="BP304" s="85"/>
      <c r="BQ304" s="85"/>
      <c r="BR304" s="85"/>
      <c r="BS304" s="85"/>
      <c r="BT304" s="85"/>
      <c r="BU304" s="85"/>
      <c r="BV304" s="85"/>
      <c r="BW304" s="85"/>
      <c r="BX304" s="85"/>
      <c r="BY304" s="85"/>
      <c r="BZ304" s="85"/>
      <c r="CA304" s="85"/>
      <c r="CB304" s="85"/>
      <c r="CC304" s="85"/>
      <c r="CD304" s="85"/>
      <c r="CE304" s="85"/>
      <c r="CF304" s="85"/>
      <c r="CG304" s="85"/>
      <c r="CH304" s="85"/>
      <c r="CI304" s="85"/>
      <c r="CJ304" s="85"/>
      <c r="CK304" s="85"/>
      <c r="CL304" s="85"/>
      <c r="CM304" s="85"/>
      <c r="CN304" s="85"/>
      <c r="CO304" s="85"/>
      <c r="CP304" s="85"/>
      <c r="CQ304" s="85"/>
      <c r="CR304" s="85"/>
      <c r="CS304" s="85"/>
      <c r="CT304" s="85"/>
      <c r="CU304" s="85"/>
      <c r="CV304" s="85"/>
      <c r="CW304" s="85"/>
      <c r="CX304" s="85"/>
      <c r="CY304" s="85"/>
      <c r="CZ304" s="85"/>
      <c r="DA304" s="85"/>
      <c r="DB304" s="85"/>
      <c r="DC304" s="85"/>
      <c r="DD304" s="85"/>
      <c r="DE304" s="85"/>
    </row>
    <row r="305" spans="1:109" s="165" customFormat="1" ht="15" customHeight="1" x14ac:dyDescent="0.2">
      <c r="A305" s="148">
        <f>Input!A305</f>
        <v>10815</v>
      </c>
      <c r="B305" s="148" t="str">
        <f>Input!B305</f>
        <v>Hu1-13</v>
      </c>
      <c r="C305" s="148">
        <f>Input!O305</f>
        <v>2.2282563154078501</v>
      </c>
      <c r="D305" s="148">
        <f>C305*Input!P305/100</f>
        <v>0.19542055085070742</v>
      </c>
      <c r="E305" s="149">
        <f>Input!M305</f>
        <v>2.7283118364763435</v>
      </c>
      <c r="F305" s="150">
        <f>E305*Input!N305/100</f>
        <v>1.981518798332377E-3</v>
      </c>
      <c r="G305" s="151">
        <f t="shared" si="961"/>
        <v>376.17963601335822</v>
      </c>
      <c r="H305" s="150">
        <f>G305*Input!L305/100</f>
        <v>0.10166945337686963</v>
      </c>
      <c r="I305" s="148">
        <v>0</v>
      </c>
      <c r="J305" s="152">
        <f>(((C305*$G$4*0.000000001*Input!G305*(234/233))-(I305*0.000000000000001))/Input!F305)*1000000000000</f>
        <v>804.4802426547019</v>
      </c>
      <c r="K305" s="148">
        <f>J305*Input!P305/100</f>
        <v>70.553809757436838</v>
      </c>
      <c r="L305" s="153">
        <f t="shared" si="962"/>
        <v>11.125376986382438</v>
      </c>
      <c r="M305" s="154">
        <f>L305*Input!P305/100</f>
        <v>0.97570790400865393</v>
      </c>
      <c r="N305" s="148">
        <v>0</v>
      </c>
      <c r="O305" s="152">
        <f>(((G305*$D$4*0.000000001*Input!G305*(238/236))-(N305*0.000000001))/Input!F305)*1000000</f>
        <v>13.681149027050312</v>
      </c>
      <c r="P305" s="148">
        <f>O305*Input!N305/100</f>
        <v>9.9363473109801044E-3</v>
      </c>
      <c r="Q305" s="155">
        <f t="shared" si="963"/>
        <v>10.207494068173609</v>
      </c>
      <c r="R305" s="156">
        <f>Q305*Input!N305/100</f>
        <v>7.4135005791987722E-3</v>
      </c>
      <c r="S305" s="154">
        <f>Input!S305*$G$6/0.000000000155125</f>
        <v>1.0048300859236134</v>
      </c>
      <c r="T305" s="148">
        <f>S305*Input!T305/100</f>
        <v>2.7364459109806838E-3</v>
      </c>
      <c r="U305" s="154">
        <f>S305</f>
        <v>1.0048300859236134</v>
      </c>
      <c r="V305" s="148">
        <f>U305*Input!T305/100</f>
        <v>2.7364459109806838E-3</v>
      </c>
      <c r="W305" s="157">
        <v>0</v>
      </c>
      <c r="X305" s="152">
        <f>((($L$4*0.000000001*Input!G305/Input!W305*(232/229))-(W305*0.000000001))/Input!F305)*1000000000</f>
        <v>0.33741933548703962</v>
      </c>
      <c r="Y305" s="152">
        <f>X305*Input!X305/100</f>
        <v>6.7959209456138148E-2</v>
      </c>
      <c r="Z305" s="152">
        <f t="shared" si="964"/>
        <v>8.238814716837491E-5</v>
      </c>
      <c r="AA305" s="152">
        <f>Z305*Input!X305/100</f>
        <v>1.6593694436736825E-5</v>
      </c>
      <c r="AB305" s="153">
        <v>0</v>
      </c>
      <c r="AC305" s="153">
        <v>0.9</v>
      </c>
      <c r="AD305" s="152">
        <f>(((Input!G305*$L$4*0.000000001*Input!U305*(230/229))-((AB305*0.000000000000001)+(Input!G305*AC305*0.000000000000001)))/Input!F305)*1000000000000</f>
        <v>224.52658335509514</v>
      </c>
      <c r="AE305" s="152">
        <f>AD305*Input!V305/100</f>
        <v>1.8720779440253026</v>
      </c>
      <c r="AF305" s="152">
        <f t="shared" si="965"/>
        <v>10.235835464865307</v>
      </c>
      <c r="AG305" s="152">
        <f>AF305*Input!V305/100</f>
        <v>8.5345269705283097E-2</v>
      </c>
      <c r="AH305" s="148">
        <f t="shared" si="966"/>
        <v>124239.17537490613</v>
      </c>
      <c r="AI305" s="157">
        <f t="shared" si="967"/>
        <v>25044.290754824797</v>
      </c>
      <c r="AJ305" s="154">
        <f t="shared" si="968"/>
        <v>4.8300859236134475</v>
      </c>
      <c r="AK305" s="157">
        <f t="shared" si="969"/>
        <v>2.7364459109806836</v>
      </c>
      <c r="AL305" s="157">
        <f t="shared" si="970"/>
        <v>1.0027765283528367</v>
      </c>
      <c r="AM305" s="157">
        <f t="shared" si="971"/>
        <v>8.3926999064325974E-3</v>
      </c>
      <c r="AN305" s="148">
        <f>AF305/Q305</f>
        <v>1.0027765283528367</v>
      </c>
      <c r="AO305" s="152">
        <f t="shared" si="972"/>
        <v>8.3926999064325974E-3</v>
      </c>
      <c r="AP305" s="148">
        <f t="shared" si="973"/>
        <v>601.44740000000002</v>
      </c>
      <c r="AQ305" s="148" t="e">
        <f t="shared" si="974"/>
        <v>#VALUE!</v>
      </c>
      <c r="AR305" s="148" t="e">
        <f t="shared" si="975"/>
        <v>#VALUE!</v>
      </c>
      <c r="AS305" s="156">
        <f t="shared" si="976"/>
        <v>8.0713392158861504E-6</v>
      </c>
      <c r="AT305" s="156">
        <f t="shared" si="977"/>
        <v>1.6256489801981966E-6</v>
      </c>
      <c r="AU305" s="148">
        <v>0.75</v>
      </c>
      <c r="AV305" s="148">
        <f t="shared" si="978"/>
        <v>0.375</v>
      </c>
      <c r="AW305" s="148">
        <f t="shared" si="979"/>
        <v>601.44669999999996</v>
      </c>
      <c r="AX305" s="158">
        <f t="shared" si="980"/>
        <v>271.45745225949997</v>
      </c>
      <c r="AY305" s="158">
        <f t="shared" si="981"/>
        <v>242.48740650308039</v>
      </c>
      <c r="AZ305" s="148" t="str">
        <f>Input!B305</f>
        <v>Hu1-13</v>
      </c>
      <c r="BA305" s="159">
        <f>Input!E305</f>
        <v>0</v>
      </c>
      <c r="BB305" s="148">
        <f t="shared" si="982"/>
        <v>26.436167807696485</v>
      </c>
      <c r="BC305" s="154">
        <f t="shared" si="983"/>
        <v>23.506846015206399</v>
      </c>
      <c r="BD305" s="148">
        <f t="shared" si="984"/>
        <v>601388.69999999995</v>
      </c>
      <c r="BE305" s="160">
        <f t="shared" si="985"/>
        <v>121243.7032515402</v>
      </c>
      <c r="BF305" s="161">
        <f t="shared" si="986"/>
        <v>40.317355885913152</v>
      </c>
      <c r="BG305" s="162"/>
      <c r="BH305" s="162"/>
      <c r="BI305" s="162"/>
      <c r="BJ305" s="162"/>
      <c r="BK305" s="162"/>
      <c r="BL305" s="162"/>
      <c r="BM305" s="166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2"/>
      <c r="DC305" s="162"/>
      <c r="DD305" s="162"/>
      <c r="DE305" s="162"/>
    </row>
    <row r="306" spans="1:109" ht="15" customHeight="1" x14ac:dyDescent="0.2">
      <c r="A306" s="9">
        <f>Input!A306</f>
        <v>10864</v>
      </c>
      <c r="B306" s="9" t="str">
        <f>Input!B306</f>
        <v>KMS-4_294,5</v>
      </c>
      <c r="C306" s="9">
        <f>Input!O306</f>
        <v>9.3382171062058067E-2</v>
      </c>
      <c r="D306" s="9">
        <f>C306*Input!P306/100</f>
        <v>3.285266555547485E-4</v>
      </c>
      <c r="E306" s="11">
        <f>Input!M306</f>
        <v>0.12512154845218446</v>
      </c>
      <c r="F306" s="12">
        <f>E306*Input!N306/100</f>
        <v>1.7558564270561076E-5</v>
      </c>
      <c r="G306" s="13">
        <f t="shared" si="961"/>
        <v>17.251759100587194</v>
      </c>
      <c r="H306" s="12">
        <f>G306*Input!L306/100</f>
        <v>3.9373834262439317E-3</v>
      </c>
      <c r="I306" s="9">
        <v>0.3</v>
      </c>
      <c r="J306" s="21">
        <f>(((C306*$G$4*0.000000001*Input!G306*(234/233))-(I306*0.000000000000001))/Input!F306)*1000000000000</f>
        <v>4.3130189485483523</v>
      </c>
      <c r="K306" s="9">
        <f>J306*Input!P306/100</f>
        <v>1.5173578365073619E-2</v>
      </c>
      <c r="L306" s="14">
        <f t="shared" si="962"/>
        <v>5.9645916963316704E-2</v>
      </c>
      <c r="M306" s="22">
        <f>L306*Input!P306/100</f>
        <v>2.0983955924983196E-4</v>
      </c>
      <c r="N306" s="9">
        <v>5.0000000000000001E-3</v>
      </c>
      <c r="O306" s="21">
        <f>(((G306*$D$4*0.000000001*Input!G306*(238/236))-(N306*0.000000001))/Input!F306)*1000000</f>
        <v>8.0272110369914287E-2</v>
      </c>
      <c r="P306" s="9">
        <f>O306*Input!N306/100</f>
        <v>1.1264750368737183E-5</v>
      </c>
      <c r="Q306" s="23">
        <f t="shared" si="963"/>
        <v>5.9890955709977892E-2</v>
      </c>
      <c r="R306" s="24">
        <f>Q306*Input!N306/100</f>
        <v>8.4046210110710475E-6</v>
      </c>
      <c r="S306" s="65">
        <f>Input!S306*$G$6/0.000000000155125</f>
        <v>0.99151883419820919</v>
      </c>
      <c r="T306" s="9">
        <f>S306*Input!T306/100</f>
        <v>1.8479464424093531E-3</v>
      </c>
      <c r="U306" s="9">
        <f>S306*1/((U305+U307)/2)</f>
        <v>0.9887261380695731</v>
      </c>
      <c r="V306" s="9">
        <f>U306*Input!T306/100</f>
        <v>1.8427415459438042E-3</v>
      </c>
      <c r="W306" s="3">
        <v>3.0000000000000001E-3</v>
      </c>
      <c r="X306" s="21">
        <f>((($L$4*0.000000001*Input!G306/Input!W306*(232/229))-(W306*0.000000001))/Input!F306)*1000000000</f>
        <v>39.856608852815242</v>
      </c>
      <c r="Y306" s="21">
        <f>X306*Input!X306/100</f>
        <v>7.7578548876987508E-2</v>
      </c>
      <c r="Z306" s="21">
        <f t="shared" si="964"/>
        <v>9.7318434672936088E-3</v>
      </c>
      <c r="AA306" s="21">
        <f>Z306*Input!X306/100</f>
        <v>1.8942461885773331E-5</v>
      </c>
      <c r="AB306" s="14">
        <v>0.05</v>
      </c>
      <c r="AC306" s="14">
        <v>0.9</v>
      </c>
      <c r="AD306" s="21">
        <f>(((Input!G306*$L$4*0.000000001*Input!U306*(230/229))-((AB306*0.000000000000001)+(Input!G306*AC306*0.000000000000001)))/Input!F306)*1000000000000</f>
        <v>0.29698520734802231</v>
      </c>
      <c r="AE306" s="21">
        <f>AD306*Input!V306/100</f>
        <v>2.7133278251583732E-3</v>
      </c>
      <c r="AF306" s="191">
        <f t="shared" si="965"/>
        <v>1.3539117161488127E-2</v>
      </c>
      <c r="AG306" s="21">
        <f>AF306*Input!V306/100</f>
        <v>1.2369660984257647E-4</v>
      </c>
      <c r="AH306" s="9">
        <f t="shared" si="966"/>
        <v>1.3912181393987533</v>
      </c>
      <c r="AI306" s="3">
        <f t="shared" si="967"/>
        <v>1.2995757001955033E-2</v>
      </c>
      <c r="AJ306" s="22">
        <f t="shared" si="968"/>
        <v>-11.273861930426898</v>
      </c>
      <c r="AK306" s="3">
        <f t="shared" si="969"/>
        <v>1.8427415459438041</v>
      </c>
      <c r="AL306" s="3">
        <f t="shared" si="970"/>
        <v>0.22606280031748593</v>
      </c>
      <c r="AM306" s="3">
        <f t="shared" si="971"/>
        <v>2.0656073899982474E-3</v>
      </c>
      <c r="AN306" s="9">
        <f>AL306*1/((AN305+AN307)/2)</f>
        <v>0.22616109224896283</v>
      </c>
      <c r="AO306" s="21">
        <f t="shared" si="972"/>
        <v>2.0665055145006016E-3</v>
      </c>
      <c r="AP306" s="58">
        <f t="shared" si="973"/>
        <v>28.3764</v>
      </c>
      <c r="AQ306" s="58">
        <f t="shared" si="974"/>
        <v>0.30790000000000001</v>
      </c>
      <c r="AR306" s="58">
        <f t="shared" si="975"/>
        <v>1.0850565963265248</v>
      </c>
      <c r="AS306" s="67">
        <f t="shared" si="976"/>
        <v>0.16249270615116054</v>
      </c>
      <c r="AT306" s="67">
        <f t="shared" si="977"/>
        <v>3.1710345462167218E-4</v>
      </c>
      <c r="AU306" s="58">
        <v>0.75</v>
      </c>
      <c r="AV306" s="58">
        <f t="shared" si="978"/>
        <v>0.375</v>
      </c>
      <c r="AW306" s="58">
        <f t="shared" si="979"/>
        <v>14.0014</v>
      </c>
      <c r="AX306" s="57">
        <f t="shared" si="980"/>
        <v>7.0412803349999997</v>
      </c>
      <c r="AY306" s="47">
        <f t="shared" si="981"/>
        <v>7.6858023126354968</v>
      </c>
      <c r="AZ306" s="9" t="str">
        <f>Input!B306</f>
        <v>KMS-4_294,5</v>
      </c>
      <c r="BA306" s="48">
        <f>Input!E306</f>
        <v>294.5</v>
      </c>
      <c r="BB306" s="58">
        <f t="shared" si="982"/>
        <v>-11.728937744280291</v>
      </c>
      <c r="BC306" s="22">
        <f t="shared" si="983"/>
        <v>1.9339805546760269</v>
      </c>
      <c r="BD306" s="9">
        <f t="shared" si="984"/>
        <v>13943.4</v>
      </c>
      <c r="BE306" s="49">
        <f t="shared" si="985"/>
        <v>3842.9011563177482</v>
      </c>
      <c r="BF306" s="89">
        <f t="shared" si="986"/>
        <v>54.893098637532653</v>
      </c>
      <c r="BG306" s="85"/>
      <c r="BH306" s="85"/>
      <c r="BI306" s="85"/>
      <c r="BJ306" s="85"/>
      <c r="BK306" s="85"/>
      <c r="BL306" s="85"/>
      <c r="BM306" s="90"/>
      <c r="BN306" s="85"/>
      <c r="BO306" s="85"/>
      <c r="BP306" s="85"/>
      <c r="BQ306" s="85"/>
      <c r="BR306" s="85"/>
      <c r="BS306" s="85"/>
      <c r="BT306" s="85"/>
      <c r="BU306" s="85"/>
      <c r="BV306" s="85"/>
      <c r="BW306" s="85"/>
      <c r="BX306" s="85"/>
      <c r="BY306" s="85"/>
      <c r="BZ306" s="85"/>
      <c r="CA306" s="85"/>
      <c r="CB306" s="85"/>
      <c r="CC306" s="85"/>
      <c r="CD306" s="85"/>
      <c r="CE306" s="85"/>
      <c r="CF306" s="85"/>
      <c r="CG306" s="85"/>
      <c r="CH306" s="85"/>
      <c r="CI306" s="85"/>
      <c r="CJ306" s="85"/>
      <c r="CK306" s="85"/>
      <c r="CL306" s="85"/>
      <c r="CM306" s="85"/>
      <c r="CN306" s="85"/>
      <c r="CO306" s="85"/>
      <c r="CP306" s="85"/>
      <c r="CQ306" s="85"/>
      <c r="CR306" s="85"/>
      <c r="CS306" s="85"/>
      <c r="CT306" s="85"/>
      <c r="CU306" s="85"/>
      <c r="CV306" s="85"/>
      <c r="CW306" s="85"/>
      <c r="CX306" s="85"/>
      <c r="CY306" s="85"/>
      <c r="CZ306" s="85"/>
      <c r="DA306" s="85"/>
      <c r="DB306" s="85"/>
      <c r="DC306" s="85"/>
      <c r="DD306" s="85"/>
      <c r="DE306" s="85"/>
    </row>
    <row r="307" spans="1:109" s="165" customFormat="1" ht="15" customHeight="1" x14ac:dyDescent="0.2">
      <c r="A307" s="148">
        <f>Input!A307</f>
        <v>10815</v>
      </c>
      <c r="B307" s="148" t="str">
        <f>Input!B307</f>
        <v>Hu1-13</v>
      </c>
      <c r="C307" s="148">
        <f>Input!O307</f>
        <v>2.0672836857130754</v>
      </c>
      <c r="D307" s="148">
        <f>C307*Input!P307/100</f>
        <v>0.16467262556029105</v>
      </c>
      <c r="E307" s="149">
        <f>Input!M307</f>
        <v>2.7339359712268072</v>
      </c>
      <c r="F307" s="150">
        <f>E307*Input!N307/100</f>
        <v>2.3595778590395442E-3</v>
      </c>
      <c r="G307" s="151">
        <f t="shared" si="961"/>
        <v>376.95509171275216</v>
      </c>
      <c r="H307" s="150">
        <f>G307*Input!L307/100</f>
        <v>0.12108258378051277</v>
      </c>
      <c r="I307" s="148">
        <v>0</v>
      </c>
      <c r="J307" s="152">
        <f>(((C307*$G$4*0.000000001*Input!G307*(234/233))-(I307*0.000000000000001))/Input!F307)*1000000000000</f>
        <v>746.36336476136364</v>
      </c>
      <c r="K307" s="148">
        <f>J307*Input!P307/100</f>
        <v>59.452708763032049</v>
      </c>
      <c r="L307" s="153">
        <f t="shared" si="962"/>
        <v>10.321662809759127</v>
      </c>
      <c r="M307" s="154">
        <f>L307*Input!P307/100</f>
        <v>0.82218774654759796</v>
      </c>
      <c r="N307" s="148">
        <v>0</v>
      </c>
      <c r="O307" s="152">
        <f>(((G307*$D$4*0.000000001*Input!G307*(238/236))-(N307*0.000000001))/Input!F307)*1000000</f>
        <v>13.709351311202946</v>
      </c>
      <c r="P307" s="148">
        <f>O307*Input!N307/100</f>
        <v>1.1832128534156369E-2</v>
      </c>
      <c r="Q307" s="155">
        <f t="shared" si="963"/>
        <v>10.228535769249138</v>
      </c>
      <c r="R307" s="156">
        <f>Q307*Input!N307/100</f>
        <v>8.8279413949420675E-3</v>
      </c>
      <c r="S307" s="154">
        <f>Input!S307*$G$6/0.000000000155125</f>
        <v>1.0008189932725504</v>
      </c>
      <c r="T307" s="148">
        <f>S307*Input!T307/100</f>
        <v>2.2240082748615515E-3</v>
      </c>
      <c r="U307" s="154">
        <f>S307</f>
        <v>1.0008189932725504</v>
      </c>
      <c r="V307" s="148">
        <f>U307*Input!T307/100</f>
        <v>2.2240082748615515E-3</v>
      </c>
      <c r="W307" s="157">
        <v>0</v>
      </c>
      <c r="X307" s="152">
        <f>((($L$4*0.000000001*Input!G307/Input!W307*(232/229))-(W307*0.000000001))/Input!F307)*1000000000</f>
        <v>0.88534223333904816</v>
      </c>
      <c r="Y307" s="152">
        <f>X307*Input!X307/100</f>
        <v>2.9012668721333883E-2</v>
      </c>
      <c r="Z307" s="152">
        <f t="shared" si="964"/>
        <v>2.1617524114149925E-4</v>
      </c>
      <c r="AA307" s="152">
        <f>Z307*Input!X307/100</f>
        <v>7.0840635641414672E-6</v>
      </c>
      <c r="AB307" s="153">
        <v>0</v>
      </c>
      <c r="AC307" s="153">
        <v>0.9</v>
      </c>
      <c r="AD307" s="152">
        <f>(((Input!G307*$L$4*0.000000001*Input!U307*(230/229))-((AB307*0.000000000000001)+(Input!G307*AC307*0.000000000000001)))/Input!F307)*1000000000000</f>
        <v>223.54847823587221</v>
      </c>
      <c r="AE307" s="152">
        <f>AD307*Input!V307/100</f>
        <v>1.7704842964350973</v>
      </c>
      <c r="AF307" s="152">
        <f t="shared" si="965"/>
        <v>10.191245096463916</v>
      </c>
      <c r="AG307" s="152">
        <f>AF307*Input!V307/100</f>
        <v>8.0713765295116063E-2</v>
      </c>
      <c r="AH307" s="148">
        <f t="shared" si="966"/>
        <v>47143.442711800446</v>
      </c>
      <c r="AI307" s="157">
        <f t="shared" si="967"/>
        <v>1589.3691286927869</v>
      </c>
      <c r="AJ307" s="154">
        <f t="shared" si="968"/>
        <v>0.81899327255041676</v>
      </c>
      <c r="AK307" s="157">
        <f t="shared" si="969"/>
        <v>2.2240082748615513</v>
      </c>
      <c r="AL307" s="157">
        <f t="shared" si="970"/>
        <v>0.99635425112386744</v>
      </c>
      <c r="AM307" s="157">
        <f t="shared" si="971"/>
        <v>7.9377547353123076E-3</v>
      </c>
      <c r="AN307" s="148">
        <f>AF307/Q307</f>
        <v>0.99635425112386744</v>
      </c>
      <c r="AO307" s="152">
        <f t="shared" si="972"/>
        <v>7.9377547353123076E-3</v>
      </c>
      <c r="AP307" s="148">
        <f t="shared" si="973"/>
        <v>583.00400000000002</v>
      </c>
      <c r="AQ307" s="148" t="e">
        <f t="shared" si="974"/>
        <v>#VALUE!</v>
      </c>
      <c r="AR307" s="148" t="e">
        <f t="shared" si="975"/>
        <v>#VALUE!</v>
      </c>
      <c r="AS307" s="156">
        <f t="shared" si="976"/>
        <v>2.1134524629752392E-5</v>
      </c>
      <c r="AT307" s="156">
        <f t="shared" si="977"/>
        <v>6.9281862236234382E-7</v>
      </c>
      <c r="AU307" s="148">
        <v>0.75</v>
      </c>
      <c r="AV307" s="148">
        <f t="shared" si="978"/>
        <v>0.375</v>
      </c>
      <c r="AW307" s="148">
        <f t="shared" si="979"/>
        <v>583.00229999999999</v>
      </c>
      <c r="AX307" s="158">
        <f t="shared" si="980"/>
        <v>269.02984146810002</v>
      </c>
      <c r="AY307" s="158">
        <f t="shared" si="981"/>
        <v>193.31261224186363</v>
      </c>
      <c r="AZ307" s="148" t="str">
        <f>Input!B307</f>
        <v>Hu1-13</v>
      </c>
      <c r="BA307" s="159">
        <f>Input!E307</f>
        <v>0</v>
      </c>
      <c r="BB307" s="148">
        <f t="shared" si="982"/>
        <v>4.2548520522977782</v>
      </c>
      <c r="BC307" s="154">
        <f t="shared" si="983"/>
        <v>11.785756912685763</v>
      </c>
      <c r="BD307" s="148">
        <f t="shared" si="984"/>
        <v>582944.30000000005</v>
      </c>
      <c r="BE307" s="160">
        <f t="shared" si="985"/>
        <v>96656.306120931811</v>
      </c>
      <c r="BF307" s="161">
        <f t="shared" si="986"/>
        <v>33.158121716134502</v>
      </c>
      <c r="BG307" s="162"/>
      <c r="BH307" s="162"/>
      <c r="BI307" s="162"/>
      <c r="BJ307" s="162"/>
      <c r="BK307" s="162"/>
      <c r="BL307" s="162"/>
      <c r="BM307" s="166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2"/>
      <c r="DC307" s="162"/>
      <c r="DD307" s="162"/>
      <c r="DE307" s="162"/>
    </row>
    <row r="308" spans="1:109" ht="15" customHeight="1" x14ac:dyDescent="0.2">
      <c r="A308" s="9">
        <f>Input!A308</f>
        <v>10865</v>
      </c>
      <c r="B308" s="9" t="str">
        <f>Input!B308</f>
        <v>KMS-4_7</v>
      </c>
      <c r="C308" s="9">
        <f>Input!O308</f>
        <v>0.10520967863621153</v>
      </c>
      <c r="D308" s="9">
        <f>C308*Input!P308/100</f>
        <v>4.5541405012121053E-4</v>
      </c>
      <c r="E308" s="11">
        <f>Input!M308</f>
        <v>0.1555358863258636</v>
      </c>
      <c r="F308" s="12">
        <f>E308*Input!N308/100</f>
        <v>3.0338963640393206E-5</v>
      </c>
      <c r="G308" s="13">
        <f t="shared" ref="G308:G309" si="987">E308*137.88</f>
        <v>21.445288006610074</v>
      </c>
      <c r="H308" s="12">
        <f>G308*Input!L308/100</f>
        <v>5.3323879096317051E-3</v>
      </c>
      <c r="I308" s="9">
        <v>0.3</v>
      </c>
      <c r="J308" s="21">
        <f>(((C308*$G$4*0.000000001*Input!G308*(234/233))-(I308*0.000000000000001))/Input!F308)*1000000000000</f>
        <v>4.1462458903119117</v>
      </c>
      <c r="K308" s="9">
        <f>J308*Input!P308/100</f>
        <v>1.7947575338904828E-2</v>
      </c>
      <c r="L308" s="14">
        <f t="shared" ref="L308:L309" si="988">(J308/234)*602200000000*0.0000028263/(365.2425*24*60)</f>
        <v>5.733956679375922E-2</v>
      </c>
      <c r="M308" s="22">
        <f>L308*Input!P308/100</f>
        <v>2.4820192100419351E-4</v>
      </c>
      <c r="N308" s="9">
        <v>5.0000000000000001E-3</v>
      </c>
      <c r="O308" s="21">
        <f>(((G308*$D$4*0.000000001*Input!G308*(238/236))-(N308*0.000000001))/Input!F308)*1000000</f>
        <v>8.5146696572769118E-2</v>
      </c>
      <c r="P308" s="9">
        <f>O308*Input!N308/100</f>
        <v>1.6608787800962128E-5</v>
      </c>
      <c r="Q308" s="23">
        <f t="shared" ref="Q308:Q309" si="989">(O308/238.05)*602200000000000000*0.00000000015512/(365.2425*24*60)</f>
        <v>6.3527880477924029E-2</v>
      </c>
      <c r="R308" s="24">
        <f>Q308*Input!N308/100</f>
        <v>1.2391802956219022E-5</v>
      </c>
      <c r="S308" s="65">
        <f>Input!S308*$G$6/0.000000000155125</f>
        <v>0.89887013829958373</v>
      </c>
      <c r="T308" s="9">
        <f>S308*Input!T308/100</f>
        <v>1.4737051655670213E-3</v>
      </c>
      <c r="U308" s="9">
        <f>S308*1/((U307+U309)/2)</f>
        <v>0.89706889329433404</v>
      </c>
      <c r="V308" s="9">
        <f>U308*Input!T308/100</f>
        <v>1.4707520092037344E-3</v>
      </c>
      <c r="W308" s="3">
        <v>3.0000000000000001E-3</v>
      </c>
      <c r="X308" s="21">
        <f>((($L$4*0.000000001*Input!G308/Input!W308*(232/229))-(W308*0.000000001))/Input!F308)*1000000000</f>
        <v>10.960317200223258</v>
      </c>
      <c r="Y308" s="21">
        <f>X308*Input!X308/100</f>
        <v>1.7582747444136279E-2</v>
      </c>
      <c r="Z308" s="21">
        <f t="shared" ref="Z308:Z309" si="990">(X308/232)*6.022E+23*0.000000001*0.000000000049475/(365.2425*24*60)</f>
        <v>2.6761958534493925E-3</v>
      </c>
      <c r="AA308" s="21">
        <f>Z308*Input!X308/100</f>
        <v>4.2932038318459359E-6</v>
      </c>
      <c r="AB308" s="14">
        <v>0.05</v>
      </c>
      <c r="AC308" s="14">
        <v>0.9</v>
      </c>
      <c r="AD308" s="21">
        <f>(((Input!G308*$L$4*0.000000001*Input!U308*(230/229))-((AB308*0.000000000000001)+(Input!G308*AC308*0.000000000000001)))/Input!F308)*1000000000000</f>
        <v>3.3429434898236417E-2</v>
      </c>
      <c r="AE308" s="21">
        <f>AD308*Input!V308/100</f>
        <v>8.9531703426451394E-4</v>
      </c>
      <c r="AF308" s="191">
        <f t="shared" ref="AF308:AF309" si="991">(AD308/230)*602200000000*$D$6/(365.2425*24*60)</f>
        <v>1.5239985848829745E-3</v>
      </c>
      <c r="AG308" s="21">
        <f>AF308*Input!V308/100</f>
        <v>4.0816181828808707E-5</v>
      </c>
      <c r="AH308" s="9">
        <f t="shared" ref="AH308:AH309" si="992">AF308/Z308</f>
        <v>0.56946451916763408</v>
      </c>
      <c r="AI308" s="3">
        <f t="shared" ref="AI308:AI309" si="993">AH308*SQRT((AG308/AF308)^2+(AA308/Z308)^2)</f>
        <v>1.5278903050466882E-2</v>
      </c>
      <c r="AJ308" s="22">
        <f t="shared" ref="AJ308:AJ309" si="994">(U308-1)*1000</f>
        <v>-102.93110670566597</v>
      </c>
      <c r="AK308" s="3">
        <f t="shared" ref="AK308:AK309" si="995">V308*1000</f>
        <v>1.4707520092037345</v>
      </c>
      <c r="AL308" s="3">
        <f t="shared" ref="AL308:AL309" si="996">AF308/Q308</f>
        <v>2.3989444845599166E-2</v>
      </c>
      <c r="AM308" s="3">
        <f t="shared" ref="AM308:AM309" si="997">AL308*SQRT((R308/Q308)^2+(AG308/AF308)^2)</f>
        <v>6.425094628536883E-4</v>
      </c>
      <c r="AN308" s="9">
        <f>AL308*1/((AN307+AN309)/2)</f>
        <v>2.3954478696691567E-2</v>
      </c>
      <c r="AO308" s="21">
        <f t="shared" ref="AO308:AO309" si="998">AN308*SQRT((R308/Q308)^2+(AG308/AF308)^2)</f>
        <v>6.4157296425202076E-4</v>
      </c>
      <c r="AP308" s="58">
        <f t="shared" ref="AP308:AP309" si="999">ThU_Alter_Kombi(AN308,U308)</f>
        <v>2.9569999999999999</v>
      </c>
      <c r="AQ308" s="58">
        <f t="shared" ref="AQ308:AQ309" si="1000">Montealter(AN308,AO308,U308,V308)</f>
        <v>7.7200000000000005E-2</v>
      </c>
      <c r="AR308" s="58">
        <f t="shared" ref="AR308:AR309" si="1001">(AQ308/AP308)*100</f>
        <v>2.6107541427122087</v>
      </c>
      <c r="AS308" s="67">
        <f t="shared" ref="AS308:AS309" si="1002">Z308/Q308</f>
        <v>4.2126320496075294E-2</v>
      </c>
      <c r="AT308" s="67">
        <f t="shared" ref="AT308:AT309" si="1003">AS308*SQRT((Y308/X308)^2+(P308/O308)^2)</f>
        <v>6.8077578798372043E-5</v>
      </c>
      <c r="AU308" s="58">
        <v>0.75</v>
      </c>
      <c r="AV308" s="58">
        <f t="shared" ref="AV308:AV309" si="1004">AU308/2</f>
        <v>0.375</v>
      </c>
      <c r="AW308" s="58" t="str">
        <f t="shared" ref="AW308:AW309" si="1005">marincorr_age(AN308,U308,AS308,AU308)</f>
        <v>Out of range</v>
      </c>
      <c r="AX308" s="57">
        <f t="shared" ref="AX308:AX309" si="1006">marincorr_age_error(AN308, AO308, U308, V308, AS308, AT308, AU308, AV308)</f>
        <v>0.79759928879999997</v>
      </c>
      <c r="AY308" s="47" t="e">
        <f t="shared" ref="AY308:AY309" si="1007">SQRT(((AU308*EXP(-0.0000091577*AW308*1000))/(0.0000091577*(EXP(-0.0000091577*AW308*1000)+(AJ308/1000)*EXP(-(0.0000091577-0.0000028263)*AW308*1000)-AS308*AU308*EXP(-0.0000091577*AW308*1000))))^2*AT308^2+((AS308*EXP(-0.0000091577*AW308*1000))/(0.0000091577*(EXP(-0.0000091577*AW308*1000)+(AJ308/1000)*EXP(-(0.0000091577-0.0000028263)*AW308*1000)-AS308*AU308*EXP(-0.0000091577*AW308*1000))))^2*AV308^2+((0.0000091577/(0.0000091577-0.0000028263))*(EXP(-(0.0000091577-0.0000028263)*AW308*1000)-1)/(0.0000091577*(EXP(-0.0000091577*AW308*1000)+(AJ308/1000)*EXP(-(0.0000091577-0.0000028263)*AW308*1000)-AS308*AU308*EXP(-0.0000091577*AW308*1000))))^2*T308^2+(1/(0.0000091577*(EXP(-0.0000091577*AW308*1000)+(AJ308/1000)*EXP(-(0.0000091577-0.0000028263)*AW308*1000)-AS308*AU308*EXP(-0.0000091577*AW308*1000))))^2*AO308^2)/1000</f>
        <v>#VALUE!</v>
      </c>
      <c r="AZ308" s="9" t="str">
        <f>Input!B308</f>
        <v>KMS-4_7</v>
      </c>
      <c r="BA308" s="48">
        <f>Input!E308</f>
        <v>7</v>
      </c>
      <c r="BB308" s="58" t="e">
        <f t="shared" ref="BB308:BB309" si="1008">((U308-1)*EXP(0.0000028263*AW308*1000))*1000</f>
        <v>#VALUE!</v>
      </c>
      <c r="BC308" s="22" t="e">
        <f t="shared" ref="BC308:BC309" si="1009">SQRT((EXP(0.0000028263*AW308*1000)*V308)^2+((U308-1)*0.0000028263*EXP(0.0000028263*AW308*1000)*AY308*1000)^2)*1000</f>
        <v>#VALUE!</v>
      </c>
      <c r="BD308" s="9" t="e">
        <f t="shared" ref="BD308:BD309" si="1010">AW308*1000-58</f>
        <v>#VALUE!</v>
      </c>
      <c r="BE308" s="49" t="e">
        <f t="shared" ref="BE308:BE309" si="1011">AY308/2*1000</f>
        <v>#VALUE!</v>
      </c>
      <c r="BF308" s="89" t="e">
        <f t="shared" ref="BF308:BF309" si="1012">AY308/AW308*100</f>
        <v>#VALUE!</v>
      </c>
      <c r="BG308" s="85"/>
      <c r="BH308" s="85"/>
      <c r="BI308" s="85"/>
      <c r="BJ308" s="85"/>
      <c r="BK308" s="85"/>
      <c r="BL308" s="85"/>
      <c r="BM308" s="90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  <c r="CE308" s="85"/>
      <c r="CF308" s="85"/>
      <c r="CG308" s="85"/>
      <c r="CH308" s="85"/>
      <c r="CI308" s="85"/>
      <c r="CJ308" s="85"/>
      <c r="CK308" s="85"/>
      <c r="CL308" s="85"/>
      <c r="CM308" s="85"/>
      <c r="CN308" s="85"/>
      <c r="CO308" s="85"/>
      <c r="CP308" s="85"/>
      <c r="CQ308" s="85"/>
      <c r="CR308" s="85"/>
      <c r="CS308" s="85"/>
      <c r="CT308" s="85"/>
      <c r="CU308" s="85"/>
      <c r="CV308" s="85"/>
      <c r="CW308" s="85"/>
      <c r="CX308" s="85"/>
      <c r="CY308" s="85"/>
      <c r="CZ308" s="85"/>
      <c r="DA308" s="85"/>
      <c r="DB308" s="85"/>
      <c r="DC308" s="85"/>
      <c r="DD308" s="85"/>
      <c r="DE308" s="85"/>
    </row>
    <row r="309" spans="1:109" s="165" customFormat="1" ht="15" customHeight="1" x14ac:dyDescent="0.2">
      <c r="A309" s="148">
        <f>Input!A309</f>
        <v>10815</v>
      </c>
      <c r="B309" s="148" t="str">
        <f>Input!B309</f>
        <v>Hu1-13</v>
      </c>
      <c r="C309" s="148">
        <f>Input!O309</f>
        <v>2.0761996901662769</v>
      </c>
      <c r="D309" s="148">
        <f>C309*Input!P309/100</f>
        <v>0.16419369283681767</v>
      </c>
      <c r="E309" s="149">
        <f>Input!M309</f>
        <v>2.7304157829916194</v>
      </c>
      <c r="F309" s="150">
        <f>E309*Input!N309/100</f>
        <v>2.1037879029988556E-3</v>
      </c>
      <c r="G309" s="151">
        <f t="shared" si="987"/>
        <v>376.46972815888444</v>
      </c>
      <c r="H309" s="150">
        <f>G309*Input!L309/100</f>
        <v>0.11395604376444876</v>
      </c>
      <c r="I309" s="148">
        <v>0</v>
      </c>
      <c r="J309" s="152">
        <f>(((C309*$G$4*0.000000001*Input!G309*(234/233))-(I309*0.000000000000001))/Input!F309)*1000000000000</f>
        <v>749.58236132671561</v>
      </c>
      <c r="K309" s="148">
        <f>J309*Input!P309/100</f>
        <v>59.279796916701379</v>
      </c>
      <c r="L309" s="153">
        <f t="shared" si="988"/>
        <v>10.366179192397977</v>
      </c>
      <c r="M309" s="154">
        <f>L309*Input!P309/100</f>
        <v>0.81979650140092786</v>
      </c>
      <c r="N309" s="148">
        <v>0</v>
      </c>
      <c r="O309" s="152">
        <f>(((G309*$D$4*0.000000001*Input!G309*(238/236))-(N309*0.000000001))/Input!F309)*1000000</f>
        <v>13.691699289463719</v>
      </c>
      <c r="P309" s="148">
        <f>O309*Input!N309/100</f>
        <v>1.0549467050440136E-2</v>
      </c>
      <c r="Q309" s="155">
        <f t="shared" si="989"/>
        <v>10.215365610307211</v>
      </c>
      <c r="R309" s="156">
        <f>Q309*Input!N309/100</f>
        <v>7.8709487139456639E-3</v>
      </c>
      <c r="S309" s="154">
        <f>Input!S309*$G$6/0.000000000155125</f>
        <v>1.0031968521518404</v>
      </c>
      <c r="T309" s="148">
        <f>S309*Input!T309/100</f>
        <v>2.6307429405331671E-3</v>
      </c>
      <c r="U309" s="154">
        <f>S309</f>
        <v>1.0031968521518404</v>
      </c>
      <c r="V309" s="148">
        <f>U309*Input!T309/100</f>
        <v>2.6307429405331671E-3</v>
      </c>
      <c r="W309" s="157">
        <v>0</v>
      </c>
      <c r="X309" s="152">
        <f>((($L$4*0.000000001*Input!G309/Input!W309*(232/229))-(W309*0.000000001))/Input!F309)*1000000000</f>
        <v>0.96708138063426041</v>
      </c>
      <c r="Y309" s="152">
        <f>X309*Input!X309/100</f>
        <v>3.8119758829626288E-2</v>
      </c>
      <c r="Z309" s="152">
        <f t="shared" si="990"/>
        <v>2.3613360211407041E-4</v>
      </c>
      <c r="AA309" s="152">
        <f>Z309*Input!X309/100</f>
        <v>9.3077543880079225E-6</v>
      </c>
      <c r="AB309" s="153">
        <v>0</v>
      </c>
      <c r="AC309" s="153">
        <v>0.9</v>
      </c>
      <c r="AD309" s="152">
        <f>(((Input!G309*$L$4*0.000000001*Input!U309*(230/229))-((AB309*0.000000000000001)+(Input!G309*AC309*0.000000000000001)))/Input!F309)*1000000000000</f>
        <v>225.54866882824589</v>
      </c>
      <c r="AE309" s="152">
        <f>AD309*Input!V309/100</f>
        <v>2.081756873341476</v>
      </c>
      <c r="AF309" s="152">
        <f t="shared" si="991"/>
        <v>10.282430832673734</v>
      </c>
      <c r="AG309" s="152">
        <f>AF309*Input!V309/100</f>
        <v>9.490422254221792E-2</v>
      </c>
      <c r="AH309" s="148">
        <f t="shared" si="992"/>
        <v>43544.970900441949</v>
      </c>
      <c r="AI309" s="157">
        <f t="shared" si="993"/>
        <v>1762.8527011201038</v>
      </c>
      <c r="AJ309" s="154">
        <f t="shared" si="994"/>
        <v>3.1968521518404014</v>
      </c>
      <c r="AK309" s="157">
        <f t="shared" si="995"/>
        <v>2.630742940533167</v>
      </c>
      <c r="AL309" s="157">
        <f t="shared" si="996"/>
        <v>1.0065651318733864</v>
      </c>
      <c r="AM309" s="157">
        <f t="shared" si="997"/>
        <v>9.3226559919128357E-3</v>
      </c>
      <c r="AN309" s="148">
        <f>AF309/Q309</f>
        <v>1.0065651318733864</v>
      </c>
      <c r="AO309" s="152">
        <f t="shared" si="998"/>
        <v>9.3226559919128357E-3</v>
      </c>
      <c r="AP309" s="148" t="str">
        <f t="shared" si="999"/>
        <v>Out of range</v>
      </c>
      <c r="AQ309" s="148" t="e">
        <f t="shared" si="1000"/>
        <v>#VALUE!</v>
      </c>
      <c r="AR309" s="148" t="e">
        <f t="shared" si="1001"/>
        <v>#VALUE!</v>
      </c>
      <c r="AS309" s="156">
        <f t="shared" si="1002"/>
        <v>2.3115531163741583E-5</v>
      </c>
      <c r="AT309" s="156">
        <f t="shared" si="1003"/>
        <v>9.1132640764263059E-7</v>
      </c>
      <c r="AU309" s="148">
        <v>0.75</v>
      </c>
      <c r="AV309" s="148">
        <f t="shared" si="1004"/>
        <v>0.375</v>
      </c>
      <c r="AW309" s="148" t="str">
        <f t="shared" si="1005"/>
        <v>Out of range</v>
      </c>
      <c r="AX309" s="158">
        <f t="shared" si="1006"/>
        <v>304.50291606600001</v>
      </c>
      <c r="AY309" s="158" t="e">
        <f t="shared" si="1007"/>
        <v>#VALUE!</v>
      </c>
      <c r="AZ309" s="148" t="str">
        <f>Input!B309</f>
        <v>Hu1-13</v>
      </c>
      <c r="BA309" s="159">
        <f>Input!E309</f>
        <v>0</v>
      </c>
      <c r="BB309" s="148" t="e">
        <f t="shared" si="1008"/>
        <v>#VALUE!</v>
      </c>
      <c r="BC309" s="154" t="e">
        <f t="shared" si="1009"/>
        <v>#VALUE!</v>
      </c>
      <c r="BD309" s="148" t="e">
        <f t="shared" si="1010"/>
        <v>#VALUE!</v>
      </c>
      <c r="BE309" s="160" t="e">
        <f t="shared" si="1011"/>
        <v>#VALUE!</v>
      </c>
      <c r="BF309" s="161" t="e">
        <f t="shared" si="1012"/>
        <v>#VALUE!</v>
      </c>
      <c r="BG309" s="162"/>
      <c r="BH309" s="162"/>
      <c r="BI309" s="162"/>
      <c r="BJ309" s="162"/>
      <c r="BK309" s="162"/>
      <c r="BL309" s="162"/>
      <c r="BM309" s="166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2"/>
      <c r="DC309" s="162"/>
      <c r="DD309" s="162"/>
      <c r="DE309" s="162"/>
    </row>
    <row r="310" spans="1:109" s="76" customFormat="1" ht="15" customHeight="1" x14ac:dyDescent="0.2">
      <c r="A310" s="58"/>
      <c r="B310" s="58"/>
      <c r="C310" s="58"/>
      <c r="D310" s="58"/>
      <c r="E310" s="60"/>
      <c r="F310" s="61"/>
      <c r="G310" s="59"/>
      <c r="H310" s="61"/>
      <c r="I310" s="58"/>
      <c r="J310" s="63"/>
      <c r="K310" s="58"/>
      <c r="L310" s="64"/>
      <c r="M310" s="65"/>
      <c r="N310" s="58"/>
      <c r="O310" s="63"/>
      <c r="P310" s="58"/>
      <c r="Q310" s="66"/>
      <c r="R310" s="67"/>
      <c r="S310" s="65"/>
      <c r="T310" s="58"/>
      <c r="U310" s="58"/>
      <c r="V310" s="58"/>
      <c r="W310" s="68"/>
      <c r="X310" s="63"/>
      <c r="Y310" s="63"/>
      <c r="Z310" s="63"/>
      <c r="AA310" s="63"/>
      <c r="AB310" s="64"/>
      <c r="AC310" s="64"/>
      <c r="AD310" s="63"/>
      <c r="AE310" s="63"/>
      <c r="AF310" s="63"/>
      <c r="AG310" s="63"/>
      <c r="AH310" s="58"/>
      <c r="AI310" s="68"/>
      <c r="AJ310" s="65"/>
      <c r="AK310" s="68"/>
      <c r="AL310" s="68"/>
      <c r="AM310" s="68"/>
      <c r="AN310" s="58"/>
      <c r="AO310" s="63"/>
      <c r="AP310" s="58"/>
      <c r="AQ310" s="58"/>
      <c r="AR310" s="58"/>
      <c r="AS310" s="67"/>
      <c r="AT310" s="67"/>
      <c r="AU310" s="58"/>
      <c r="AV310" s="58"/>
      <c r="AW310" s="58"/>
      <c r="AX310" s="57"/>
      <c r="AY310" s="57"/>
      <c r="AZ310" s="58"/>
      <c r="BA310" s="69"/>
      <c r="BB310" s="58"/>
      <c r="BC310" s="65"/>
      <c r="BD310" s="58"/>
      <c r="BE310" s="62"/>
      <c r="BF310" s="74"/>
      <c r="BG310" s="75"/>
      <c r="BH310" s="75"/>
      <c r="BI310" s="75"/>
      <c r="BJ310" s="75"/>
      <c r="BK310" s="75"/>
      <c r="BL310" s="75"/>
      <c r="BM310" s="103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</row>
    <row r="311" spans="1:109" s="76" customFormat="1" ht="15" customHeight="1" x14ac:dyDescent="0.2">
      <c r="A311" s="58"/>
      <c r="B311" s="58"/>
      <c r="C311" s="58"/>
      <c r="D311" s="58"/>
      <c r="E311" s="60"/>
      <c r="F311" s="61"/>
      <c r="G311" s="59"/>
      <c r="H311" s="61"/>
      <c r="I311" s="58"/>
      <c r="J311" s="63"/>
      <c r="K311" s="58"/>
      <c r="L311" s="64"/>
      <c r="M311" s="65"/>
      <c r="N311" s="58"/>
      <c r="O311" s="63"/>
      <c r="P311" s="58"/>
      <c r="Q311" s="66"/>
      <c r="R311" s="67"/>
      <c r="S311" s="65"/>
      <c r="T311" s="58"/>
      <c r="U311" s="65"/>
      <c r="V311" s="58"/>
      <c r="W311" s="68"/>
      <c r="X311" s="63"/>
      <c r="Y311" s="63"/>
      <c r="Z311" s="63"/>
      <c r="AA311" s="63"/>
      <c r="AB311" s="64"/>
      <c r="AC311" s="64"/>
      <c r="AD311" s="63"/>
      <c r="AE311" s="63"/>
      <c r="AF311" s="63"/>
      <c r="AG311" s="63"/>
      <c r="AH311" s="58"/>
      <c r="AI311" s="68"/>
      <c r="AJ311" s="65"/>
      <c r="AK311" s="68"/>
      <c r="AL311" s="68"/>
      <c r="AM311" s="68"/>
      <c r="AN311" s="58"/>
      <c r="AO311" s="63"/>
      <c r="AP311" s="58"/>
      <c r="AQ311" s="58"/>
      <c r="AR311" s="58"/>
      <c r="AS311" s="67"/>
      <c r="AT311" s="67"/>
      <c r="AU311" s="58"/>
      <c r="AV311" s="58"/>
      <c r="AW311" s="58"/>
      <c r="AX311" s="57"/>
      <c r="AY311" s="57"/>
      <c r="AZ311" s="58"/>
      <c r="BA311" s="69"/>
      <c r="BB311" s="58"/>
      <c r="BC311" s="65"/>
      <c r="BD311" s="58"/>
      <c r="BE311" s="62"/>
      <c r="BF311" s="74"/>
      <c r="BG311" s="75"/>
      <c r="BH311" s="75"/>
      <c r="BI311" s="75"/>
      <c r="BJ311" s="75"/>
      <c r="BK311" s="75"/>
      <c r="BL311" s="75"/>
      <c r="BM311" s="103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</row>
    <row r="312" spans="1:109" s="76" customFormat="1" ht="15" customHeight="1" x14ac:dyDescent="0.2">
      <c r="A312" s="58"/>
      <c r="B312" s="58"/>
      <c r="C312" s="58"/>
      <c r="D312" s="58"/>
      <c r="E312" s="60"/>
      <c r="F312" s="61"/>
      <c r="G312" s="59"/>
      <c r="H312" s="61"/>
      <c r="I312" s="58"/>
      <c r="J312" s="63"/>
      <c r="K312" s="58"/>
      <c r="L312" s="64"/>
      <c r="M312" s="65"/>
      <c r="N312" s="58"/>
      <c r="O312" s="63"/>
      <c r="P312" s="58"/>
      <c r="Q312" s="66"/>
      <c r="R312" s="67"/>
      <c r="S312" s="65"/>
      <c r="T312" s="58"/>
      <c r="U312" s="58"/>
      <c r="V312" s="58"/>
      <c r="W312" s="68"/>
      <c r="X312" s="63"/>
      <c r="Y312" s="63"/>
      <c r="Z312" s="63"/>
      <c r="AA312" s="63"/>
      <c r="AB312" s="64"/>
      <c r="AC312" s="64"/>
      <c r="AD312" s="63"/>
      <c r="AE312" s="63"/>
      <c r="AF312" s="63"/>
      <c r="AG312" s="63"/>
      <c r="AH312" s="58"/>
      <c r="AI312" s="68"/>
      <c r="AJ312" s="65"/>
      <c r="AK312" s="68"/>
      <c r="AL312" s="68"/>
      <c r="AM312" s="68"/>
      <c r="AN312" s="58"/>
      <c r="AO312" s="63"/>
      <c r="AP312" s="58"/>
      <c r="AQ312" s="58"/>
      <c r="AR312" s="58"/>
      <c r="AS312" s="67"/>
      <c r="AT312" s="67"/>
      <c r="AU312" s="58"/>
      <c r="AV312" s="58"/>
      <c r="AW312" s="58"/>
      <c r="AX312" s="57"/>
      <c r="AY312" s="57"/>
      <c r="AZ312" s="58"/>
      <c r="BA312" s="69"/>
      <c r="BB312" s="58"/>
      <c r="BC312" s="65"/>
      <c r="BD312" s="58"/>
      <c r="BE312" s="62"/>
      <c r="BF312" s="74"/>
      <c r="BG312" s="75"/>
      <c r="BH312" s="75"/>
      <c r="BI312" s="75"/>
      <c r="BJ312" s="75"/>
      <c r="BK312" s="75"/>
      <c r="BL312" s="75"/>
      <c r="BM312" s="103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</row>
    <row r="313" spans="1:109" s="76" customFormat="1" ht="15" customHeight="1" x14ac:dyDescent="0.2">
      <c r="A313" s="58"/>
      <c r="B313" s="58"/>
      <c r="C313" s="58"/>
      <c r="D313" s="58"/>
      <c r="E313" s="60"/>
      <c r="F313" s="61"/>
      <c r="G313" s="59"/>
      <c r="H313" s="61"/>
      <c r="I313" s="58"/>
      <c r="J313" s="63"/>
      <c r="K313" s="58"/>
      <c r="L313" s="64"/>
      <c r="M313" s="65"/>
      <c r="N313" s="58"/>
      <c r="O313" s="63"/>
      <c r="P313" s="58"/>
      <c r="Q313" s="66"/>
      <c r="R313" s="67"/>
      <c r="S313" s="65"/>
      <c r="T313" s="58"/>
      <c r="U313" s="65"/>
      <c r="V313" s="58"/>
      <c r="W313" s="68"/>
      <c r="X313" s="63"/>
      <c r="Y313" s="63"/>
      <c r="Z313" s="63"/>
      <c r="AA313" s="63"/>
      <c r="AB313" s="64"/>
      <c r="AC313" s="64"/>
      <c r="AD313" s="63"/>
      <c r="AE313" s="63"/>
      <c r="AF313" s="63"/>
      <c r="AG313" s="63"/>
      <c r="AH313" s="58"/>
      <c r="AI313" s="68"/>
      <c r="AJ313" s="65"/>
      <c r="AK313" s="68"/>
      <c r="AL313" s="68"/>
      <c r="AM313" s="68"/>
      <c r="AN313" s="58"/>
      <c r="AO313" s="63"/>
      <c r="AP313" s="58"/>
      <c r="AQ313" s="58"/>
      <c r="AR313" s="58"/>
      <c r="AS313" s="67"/>
      <c r="AT313" s="67"/>
      <c r="AU313" s="58"/>
      <c r="AV313" s="58"/>
      <c r="AW313" s="58"/>
      <c r="AX313" s="57"/>
      <c r="AY313" s="57"/>
      <c r="AZ313" s="58"/>
      <c r="BA313" s="69"/>
      <c r="BB313" s="58"/>
      <c r="BC313" s="65"/>
      <c r="BD313" s="58"/>
      <c r="BE313" s="62"/>
      <c r="BF313" s="74"/>
      <c r="BG313" s="75"/>
      <c r="BH313" s="75"/>
      <c r="BI313" s="75"/>
      <c r="BJ313" s="75"/>
      <c r="BK313" s="75"/>
      <c r="BL313" s="75"/>
      <c r="BM313" s="103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</row>
    <row r="314" spans="1:109" s="76" customFormat="1" ht="15" customHeight="1" x14ac:dyDescent="0.2">
      <c r="A314" s="58"/>
      <c r="B314" s="58"/>
      <c r="C314" s="58"/>
      <c r="D314" s="58"/>
      <c r="E314" s="60"/>
      <c r="F314" s="61"/>
      <c r="G314" s="59"/>
      <c r="H314" s="61"/>
      <c r="I314" s="58"/>
      <c r="J314" s="63"/>
      <c r="K314" s="58"/>
      <c r="L314" s="64"/>
      <c r="M314" s="65"/>
      <c r="N314" s="58"/>
      <c r="O314" s="63"/>
      <c r="P314" s="58"/>
      <c r="Q314" s="66"/>
      <c r="R314" s="67"/>
      <c r="S314" s="65"/>
      <c r="T314" s="58"/>
      <c r="U314" s="58"/>
      <c r="V314" s="58"/>
      <c r="W314" s="68"/>
      <c r="X314" s="63"/>
      <c r="Y314" s="63"/>
      <c r="Z314" s="63"/>
      <c r="AA314" s="63"/>
      <c r="AB314" s="64"/>
      <c r="AC314" s="64"/>
      <c r="AD314" s="63"/>
      <c r="AE314" s="63"/>
      <c r="AF314" s="63"/>
      <c r="AG314" s="63"/>
      <c r="AH314" s="58"/>
      <c r="AI314" s="68"/>
      <c r="AJ314" s="65"/>
      <c r="AK314" s="68"/>
      <c r="AL314" s="68"/>
      <c r="AM314" s="68"/>
      <c r="AN314" s="58"/>
      <c r="AO314" s="63"/>
      <c r="AP314" s="58"/>
      <c r="AQ314" s="58"/>
      <c r="AR314" s="58"/>
      <c r="AS314" s="67"/>
      <c r="AT314" s="67"/>
      <c r="AU314" s="58"/>
      <c r="AV314" s="58"/>
      <c r="AW314" s="58"/>
      <c r="AX314" s="57"/>
      <c r="AY314" s="57"/>
      <c r="AZ314" s="58"/>
      <c r="BA314" s="69"/>
      <c r="BB314" s="58"/>
      <c r="BC314" s="65"/>
      <c r="BD314" s="58"/>
      <c r="BE314" s="62"/>
      <c r="BF314" s="74"/>
      <c r="BG314" s="75"/>
      <c r="BH314" s="75"/>
      <c r="BI314" s="75"/>
      <c r="BJ314" s="75"/>
      <c r="BK314" s="75"/>
      <c r="BL314" s="75"/>
      <c r="BM314" s="103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</row>
    <row r="315" spans="1:109" s="76" customFormat="1" ht="15" customHeight="1" x14ac:dyDescent="0.2">
      <c r="A315" s="58"/>
      <c r="B315" s="58"/>
      <c r="C315" s="58"/>
      <c r="D315" s="58"/>
      <c r="E315" s="60"/>
      <c r="F315" s="61"/>
      <c r="G315" s="59"/>
      <c r="H315" s="61"/>
      <c r="I315" s="58"/>
      <c r="J315" s="63"/>
      <c r="K315" s="58"/>
      <c r="L315" s="64"/>
      <c r="M315" s="65"/>
      <c r="N315" s="58"/>
      <c r="O315" s="63"/>
      <c r="P315" s="58"/>
      <c r="Q315" s="66"/>
      <c r="R315" s="67"/>
      <c r="S315" s="65"/>
      <c r="T315" s="58"/>
      <c r="U315" s="65"/>
      <c r="V315" s="58"/>
      <c r="W315" s="68"/>
      <c r="X315" s="63"/>
      <c r="Y315" s="63"/>
      <c r="Z315" s="63"/>
      <c r="AA315" s="63"/>
      <c r="AB315" s="64"/>
      <c r="AC315" s="64"/>
      <c r="AD315" s="63"/>
      <c r="AE315" s="63"/>
      <c r="AF315" s="63"/>
      <c r="AG315" s="63"/>
      <c r="AH315" s="58"/>
      <c r="AI315" s="68"/>
      <c r="AJ315" s="65"/>
      <c r="AK315" s="68"/>
      <c r="AL315" s="68"/>
      <c r="AM315" s="68"/>
      <c r="AN315" s="58"/>
      <c r="AO315" s="63"/>
      <c r="AP315" s="58"/>
      <c r="AQ315" s="58"/>
      <c r="AR315" s="58"/>
      <c r="AS315" s="67"/>
      <c r="AT315" s="67"/>
      <c r="AU315" s="58"/>
      <c r="AV315" s="58"/>
      <c r="AW315" s="58"/>
      <c r="AX315" s="57"/>
      <c r="AY315" s="57"/>
      <c r="AZ315" s="58"/>
      <c r="BA315" s="69"/>
      <c r="BB315" s="58"/>
      <c r="BC315" s="65"/>
      <c r="BD315" s="58"/>
      <c r="BE315" s="62"/>
      <c r="BF315" s="74"/>
      <c r="BG315" s="75"/>
      <c r="BH315" s="75"/>
      <c r="BI315" s="75"/>
      <c r="BJ315" s="75"/>
      <c r="BK315" s="75"/>
      <c r="BL315" s="75"/>
      <c r="BM315" s="103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</row>
    <row r="316" spans="1:109" s="76" customFormat="1" ht="15" customHeight="1" x14ac:dyDescent="0.2">
      <c r="A316" s="58"/>
      <c r="B316" s="58"/>
      <c r="C316" s="58"/>
      <c r="D316" s="58"/>
      <c r="E316" s="60"/>
      <c r="F316" s="61"/>
      <c r="G316" s="59"/>
      <c r="H316" s="61"/>
      <c r="I316" s="58"/>
      <c r="J316" s="63"/>
      <c r="K316" s="58"/>
      <c r="L316" s="64"/>
      <c r="M316" s="65"/>
      <c r="N316" s="58"/>
      <c r="O316" s="63"/>
      <c r="P316" s="58"/>
      <c r="Q316" s="66"/>
      <c r="R316" s="67"/>
      <c r="S316" s="65"/>
      <c r="T316" s="58"/>
      <c r="U316" s="58"/>
      <c r="V316" s="58"/>
      <c r="W316" s="68"/>
      <c r="X316" s="63"/>
      <c r="Y316" s="63"/>
      <c r="Z316" s="63"/>
      <c r="AA316" s="63"/>
      <c r="AB316" s="64"/>
      <c r="AC316" s="64"/>
      <c r="AD316" s="63"/>
      <c r="AE316" s="63"/>
      <c r="AF316" s="63"/>
      <c r="AG316" s="63"/>
      <c r="AH316" s="58"/>
      <c r="AI316" s="68"/>
      <c r="AJ316" s="65"/>
      <c r="AK316" s="68"/>
      <c r="AL316" s="68"/>
      <c r="AM316" s="68"/>
      <c r="AN316" s="58"/>
      <c r="AO316" s="63"/>
      <c r="AP316" s="58"/>
      <c r="AQ316" s="58"/>
      <c r="AR316" s="58"/>
      <c r="AS316" s="67"/>
      <c r="AT316" s="67"/>
      <c r="AU316" s="58"/>
      <c r="AV316" s="58"/>
      <c r="AW316" s="58"/>
      <c r="AX316" s="57"/>
      <c r="AY316" s="57"/>
      <c r="AZ316" s="58"/>
      <c r="BA316" s="69"/>
      <c r="BB316" s="58"/>
      <c r="BC316" s="65"/>
      <c r="BD316" s="58"/>
      <c r="BE316" s="62"/>
      <c r="BF316" s="74"/>
      <c r="BG316" s="75"/>
      <c r="BH316" s="75"/>
      <c r="BI316" s="75"/>
      <c r="BJ316" s="75"/>
      <c r="BK316" s="75"/>
      <c r="BL316" s="75"/>
      <c r="BM316" s="103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</row>
    <row r="317" spans="1:109" s="76" customFormat="1" ht="15" customHeight="1" x14ac:dyDescent="0.2">
      <c r="A317" s="58"/>
      <c r="B317" s="58"/>
      <c r="C317" s="58"/>
      <c r="D317" s="58"/>
      <c r="E317" s="60"/>
      <c r="F317" s="61"/>
      <c r="G317" s="59"/>
      <c r="H317" s="61"/>
      <c r="I317" s="58"/>
      <c r="J317" s="63"/>
      <c r="K317" s="58"/>
      <c r="L317" s="64"/>
      <c r="M317" s="65"/>
      <c r="N317" s="58"/>
      <c r="O317" s="63"/>
      <c r="P317" s="58"/>
      <c r="Q317" s="66"/>
      <c r="R317" s="67"/>
      <c r="S317" s="65"/>
      <c r="T317" s="58"/>
      <c r="U317" s="65"/>
      <c r="V317" s="58"/>
      <c r="W317" s="68"/>
      <c r="X317" s="63"/>
      <c r="Y317" s="63"/>
      <c r="Z317" s="63"/>
      <c r="AA317" s="63"/>
      <c r="AB317" s="64"/>
      <c r="AC317" s="64"/>
      <c r="AD317" s="63"/>
      <c r="AE317" s="63"/>
      <c r="AF317" s="63"/>
      <c r="AG317" s="63"/>
      <c r="AH317" s="58"/>
      <c r="AI317" s="68"/>
      <c r="AJ317" s="65"/>
      <c r="AK317" s="68"/>
      <c r="AL317" s="68"/>
      <c r="AM317" s="68"/>
      <c r="AN317" s="58"/>
      <c r="AO317" s="63"/>
      <c r="AP317" s="58"/>
      <c r="AQ317" s="58"/>
      <c r="AR317" s="58"/>
      <c r="AS317" s="67"/>
      <c r="AT317" s="67"/>
      <c r="AU317" s="58"/>
      <c r="AV317" s="58"/>
      <c r="AW317" s="58"/>
      <c r="AX317" s="57"/>
      <c r="AY317" s="57"/>
      <c r="AZ317" s="58"/>
      <c r="BA317" s="69"/>
      <c r="BB317" s="58"/>
      <c r="BC317" s="65"/>
      <c r="BD317" s="58"/>
      <c r="BE317" s="62"/>
      <c r="BF317" s="74"/>
      <c r="BG317" s="75"/>
      <c r="BH317" s="75"/>
      <c r="BI317" s="75"/>
      <c r="BJ317" s="75"/>
      <c r="BK317" s="75"/>
      <c r="BL317" s="75"/>
      <c r="BM317" s="103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</row>
    <row r="318" spans="1:109" s="76" customFormat="1" ht="15" customHeight="1" x14ac:dyDescent="0.2">
      <c r="A318" s="58"/>
      <c r="B318" s="58"/>
      <c r="C318" s="58"/>
      <c r="D318" s="58"/>
      <c r="E318" s="60"/>
      <c r="F318" s="61"/>
      <c r="G318" s="59"/>
      <c r="H318" s="61"/>
      <c r="I318" s="58"/>
      <c r="J318" s="63"/>
      <c r="K318" s="58"/>
      <c r="L318" s="64"/>
      <c r="M318" s="65"/>
      <c r="N318" s="58"/>
      <c r="O318" s="63"/>
      <c r="P318" s="58"/>
      <c r="Q318" s="66"/>
      <c r="R318" s="67"/>
      <c r="S318" s="65"/>
      <c r="T318" s="58"/>
      <c r="U318" s="58"/>
      <c r="V318" s="58"/>
      <c r="W318" s="68"/>
      <c r="X318" s="63"/>
      <c r="Y318" s="63"/>
      <c r="Z318" s="63"/>
      <c r="AA318" s="63"/>
      <c r="AB318" s="64"/>
      <c r="AC318" s="64"/>
      <c r="AD318" s="63"/>
      <c r="AE318" s="63"/>
      <c r="AF318" s="63"/>
      <c r="AG318" s="63"/>
      <c r="AH318" s="58"/>
      <c r="AI318" s="68"/>
      <c r="AJ318" s="65"/>
      <c r="AK318" s="68"/>
      <c r="AL318" s="68"/>
      <c r="AM318" s="68"/>
      <c r="AN318" s="58"/>
      <c r="AO318" s="63"/>
      <c r="AP318" s="58"/>
      <c r="AQ318" s="58"/>
      <c r="AR318" s="58"/>
      <c r="AS318" s="67"/>
      <c r="AT318" s="67"/>
      <c r="AU318" s="58"/>
      <c r="AV318" s="58"/>
      <c r="AW318" s="58"/>
      <c r="AX318" s="57"/>
      <c r="AY318" s="57"/>
      <c r="AZ318" s="58"/>
      <c r="BA318" s="69"/>
      <c r="BB318" s="58"/>
      <c r="BC318" s="65"/>
      <c r="BD318" s="58"/>
      <c r="BE318" s="62"/>
      <c r="BF318" s="74"/>
      <c r="BG318" s="75"/>
      <c r="BH318" s="75"/>
      <c r="BI318" s="75"/>
      <c r="BJ318" s="75"/>
      <c r="BK318" s="75"/>
      <c r="BL318" s="75"/>
      <c r="BM318" s="103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</row>
    <row r="319" spans="1:109" s="76" customFormat="1" ht="15" customHeight="1" x14ac:dyDescent="0.2">
      <c r="A319" s="58"/>
      <c r="B319" s="58"/>
      <c r="C319" s="58"/>
      <c r="D319" s="58"/>
      <c r="E319" s="60"/>
      <c r="F319" s="61"/>
      <c r="G319" s="59"/>
      <c r="H319" s="61"/>
      <c r="I319" s="58"/>
      <c r="J319" s="63"/>
      <c r="K319" s="58"/>
      <c r="L319" s="64"/>
      <c r="M319" s="65"/>
      <c r="N319" s="58"/>
      <c r="O319" s="63"/>
      <c r="P319" s="58"/>
      <c r="Q319" s="66"/>
      <c r="R319" s="67"/>
      <c r="S319" s="65"/>
      <c r="T319" s="58"/>
      <c r="U319" s="65"/>
      <c r="V319" s="58"/>
      <c r="W319" s="68"/>
      <c r="X319" s="63"/>
      <c r="Y319" s="63"/>
      <c r="Z319" s="63"/>
      <c r="AA319" s="63"/>
      <c r="AB319" s="64"/>
      <c r="AC319" s="64"/>
      <c r="AD319" s="63"/>
      <c r="AE319" s="63"/>
      <c r="AF319" s="63"/>
      <c r="AG319" s="63"/>
      <c r="AH319" s="58"/>
      <c r="AI319" s="68"/>
      <c r="AJ319" s="65"/>
      <c r="AK319" s="68"/>
      <c r="AL319" s="68"/>
      <c r="AM319" s="68"/>
      <c r="AN319" s="58"/>
      <c r="AO319" s="63"/>
      <c r="AP319" s="58"/>
      <c r="AQ319" s="58"/>
      <c r="AR319" s="58"/>
      <c r="AS319" s="67"/>
      <c r="AT319" s="67"/>
      <c r="AU319" s="58"/>
      <c r="AV319" s="58"/>
      <c r="AW319" s="58"/>
      <c r="AX319" s="57"/>
      <c r="AY319" s="57"/>
      <c r="AZ319" s="58"/>
      <c r="BA319" s="69"/>
      <c r="BB319" s="58"/>
      <c r="BC319" s="65"/>
      <c r="BD319" s="58"/>
      <c r="BE319" s="62"/>
      <c r="BF319" s="74"/>
      <c r="BG319" s="75"/>
      <c r="BH319" s="75"/>
      <c r="BI319" s="75"/>
      <c r="BJ319" s="75"/>
      <c r="BK319" s="75"/>
      <c r="BL319" s="75"/>
      <c r="BM319" s="103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</row>
    <row r="320" spans="1:109" s="76" customFormat="1" ht="15" customHeight="1" x14ac:dyDescent="0.2">
      <c r="A320" s="58"/>
      <c r="B320" s="58"/>
      <c r="C320" s="58"/>
      <c r="D320" s="58"/>
      <c r="E320" s="60"/>
      <c r="F320" s="61"/>
      <c r="G320" s="59"/>
      <c r="H320" s="61"/>
      <c r="I320" s="58"/>
      <c r="J320" s="63"/>
      <c r="K320" s="58"/>
      <c r="L320" s="64"/>
      <c r="M320" s="65"/>
      <c r="N320" s="58"/>
      <c r="O320" s="63"/>
      <c r="P320" s="58"/>
      <c r="Q320" s="66"/>
      <c r="R320" s="67"/>
      <c r="S320" s="65"/>
      <c r="T320" s="58"/>
      <c r="U320" s="58"/>
      <c r="V320" s="58"/>
      <c r="W320" s="68"/>
      <c r="X320" s="63"/>
      <c r="Y320" s="63"/>
      <c r="Z320" s="63"/>
      <c r="AA320" s="63"/>
      <c r="AB320" s="64"/>
      <c r="AC320" s="64"/>
      <c r="AD320" s="63"/>
      <c r="AE320" s="63"/>
      <c r="AF320" s="63"/>
      <c r="AG320" s="63"/>
      <c r="AH320" s="58"/>
      <c r="AI320" s="68"/>
      <c r="AJ320" s="65"/>
      <c r="AK320" s="68"/>
      <c r="AL320" s="68"/>
      <c r="AM320" s="68"/>
      <c r="AN320" s="58"/>
      <c r="AO320" s="63"/>
      <c r="AP320" s="58"/>
      <c r="AQ320" s="58"/>
      <c r="AR320" s="58"/>
      <c r="AS320" s="67"/>
      <c r="AT320" s="67"/>
      <c r="AU320" s="58"/>
      <c r="AV320" s="58"/>
      <c r="AW320" s="58"/>
      <c r="AX320" s="57"/>
      <c r="AY320" s="57"/>
      <c r="AZ320" s="58"/>
      <c r="BA320" s="69"/>
      <c r="BB320" s="58"/>
      <c r="BC320" s="65"/>
      <c r="BD320" s="58"/>
      <c r="BE320" s="62"/>
      <c r="BF320" s="74"/>
      <c r="BG320" s="75"/>
      <c r="BH320" s="75"/>
      <c r="BI320" s="75"/>
      <c r="BJ320" s="75"/>
      <c r="BK320" s="75"/>
      <c r="BL320" s="75"/>
      <c r="BM320" s="103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</row>
    <row r="321" spans="1:109" s="76" customFormat="1" ht="15" customHeight="1" x14ac:dyDescent="0.2">
      <c r="A321" s="58"/>
      <c r="B321" s="58"/>
      <c r="C321" s="58"/>
      <c r="D321" s="58"/>
      <c r="E321" s="60"/>
      <c r="F321" s="61"/>
      <c r="G321" s="59"/>
      <c r="H321" s="61"/>
      <c r="I321" s="58"/>
      <c r="J321" s="63"/>
      <c r="K321" s="58"/>
      <c r="L321" s="64"/>
      <c r="M321" s="65"/>
      <c r="N321" s="58"/>
      <c r="O321" s="63"/>
      <c r="P321" s="58"/>
      <c r="Q321" s="66"/>
      <c r="R321" s="67"/>
      <c r="S321" s="65"/>
      <c r="T321" s="58"/>
      <c r="U321" s="65"/>
      <c r="V321" s="58"/>
      <c r="W321" s="68"/>
      <c r="X321" s="63"/>
      <c r="Y321" s="63"/>
      <c r="Z321" s="63"/>
      <c r="AA321" s="63"/>
      <c r="AB321" s="64"/>
      <c r="AC321" s="64"/>
      <c r="AD321" s="63"/>
      <c r="AE321" s="63"/>
      <c r="AF321" s="63"/>
      <c r="AG321" s="63"/>
      <c r="AH321" s="58"/>
      <c r="AI321" s="68"/>
      <c r="AJ321" s="65"/>
      <c r="AK321" s="68"/>
      <c r="AL321" s="68"/>
      <c r="AM321" s="68"/>
      <c r="AN321" s="58"/>
      <c r="AO321" s="63"/>
      <c r="AP321" s="58"/>
      <c r="AQ321" s="58"/>
      <c r="AR321" s="58"/>
      <c r="AS321" s="67"/>
      <c r="AT321" s="67"/>
      <c r="AU321" s="58"/>
      <c r="AV321" s="58"/>
      <c r="AW321" s="58"/>
      <c r="AX321" s="57"/>
      <c r="AY321" s="57"/>
      <c r="AZ321" s="58"/>
      <c r="BA321" s="69"/>
      <c r="BB321" s="58"/>
      <c r="BC321" s="65"/>
      <c r="BD321" s="58"/>
      <c r="BE321" s="62"/>
      <c r="BF321" s="74"/>
      <c r="BG321" s="75"/>
      <c r="BH321" s="75"/>
      <c r="BI321" s="75"/>
      <c r="BJ321" s="75"/>
      <c r="BK321" s="75"/>
      <c r="BL321" s="75"/>
      <c r="BM321" s="103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</row>
    <row r="322" spans="1:109" s="76" customFormat="1" ht="15" customHeight="1" x14ac:dyDescent="0.2">
      <c r="A322" s="58"/>
      <c r="B322" s="58"/>
      <c r="C322" s="58"/>
      <c r="D322" s="58"/>
      <c r="E322" s="60"/>
      <c r="F322" s="61"/>
      <c r="G322" s="59"/>
      <c r="H322" s="61"/>
      <c r="I322" s="58"/>
      <c r="J322" s="63"/>
      <c r="K322" s="58"/>
      <c r="L322" s="64"/>
      <c r="M322" s="65"/>
      <c r="N322" s="58"/>
      <c r="O322" s="63"/>
      <c r="P322" s="58"/>
      <c r="Q322" s="66"/>
      <c r="R322" s="67"/>
      <c r="S322" s="65"/>
      <c r="T322" s="58"/>
      <c r="U322" s="58"/>
      <c r="V322" s="58"/>
      <c r="W322" s="68"/>
      <c r="X322" s="63"/>
      <c r="Y322" s="63"/>
      <c r="Z322" s="63"/>
      <c r="AA322" s="63"/>
      <c r="AB322" s="64"/>
      <c r="AC322" s="64"/>
      <c r="AD322" s="63"/>
      <c r="AE322" s="63"/>
      <c r="AF322" s="63"/>
      <c r="AG322" s="63"/>
      <c r="AH322" s="58"/>
      <c r="AI322" s="68"/>
      <c r="AJ322" s="65"/>
      <c r="AK322" s="68"/>
      <c r="AL322" s="68"/>
      <c r="AM322" s="68"/>
      <c r="AN322" s="58"/>
      <c r="AO322" s="63"/>
      <c r="AP322" s="58"/>
      <c r="AQ322" s="58"/>
      <c r="AR322" s="58"/>
      <c r="AS322" s="67"/>
      <c r="AT322" s="67"/>
      <c r="AU322" s="58"/>
      <c r="AV322" s="58"/>
      <c r="AW322" s="58"/>
      <c r="AX322" s="57"/>
      <c r="AY322" s="57"/>
      <c r="AZ322" s="58"/>
      <c r="BA322" s="69"/>
      <c r="BB322" s="58"/>
      <c r="BC322" s="65"/>
      <c r="BD322" s="58"/>
      <c r="BE322" s="62"/>
      <c r="BF322" s="74"/>
      <c r="BG322" s="75"/>
      <c r="BH322" s="75"/>
      <c r="BI322" s="75"/>
      <c r="BJ322" s="75"/>
      <c r="BK322" s="75"/>
      <c r="BL322" s="75"/>
      <c r="BM322" s="103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</row>
    <row r="323" spans="1:109" s="76" customFormat="1" ht="15" customHeight="1" x14ac:dyDescent="0.2">
      <c r="A323" s="58"/>
      <c r="B323" s="58"/>
      <c r="C323" s="58"/>
      <c r="D323" s="58"/>
      <c r="E323" s="60"/>
      <c r="F323" s="61"/>
      <c r="G323" s="59"/>
      <c r="H323" s="61"/>
      <c r="I323" s="58"/>
      <c r="J323" s="63"/>
      <c r="K323" s="58"/>
      <c r="L323" s="64"/>
      <c r="M323" s="65"/>
      <c r="N323" s="58"/>
      <c r="O323" s="63"/>
      <c r="P323" s="58"/>
      <c r="Q323" s="66"/>
      <c r="R323" s="67"/>
      <c r="S323" s="65"/>
      <c r="T323" s="58"/>
      <c r="U323" s="65"/>
      <c r="V323" s="58"/>
      <c r="W323" s="68"/>
      <c r="X323" s="63"/>
      <c r="Y323" s="63"/>
      <c r="Z323" s="63"/>
      <c r="AA323" s="63"/>
      <c r="AB323" s="64"/>
      <c r="AC323" s="64"/>
      <c r="AD323" s="63"/>
      <c r="AE323" s="63"/>
      <c r="AF323" s="63"/>
      <c r="AG323" s="63"/>
      <c r="AH323" s="58"/>
      <c r="AI323" s="68"/>
      <c r="AJ323" s="65"/>
      <c r="AK323" s="68"/>
      <c r="AL323" s="68"/>
      <c r="AM323" s="68"/>
      <c r="AN323" s="58"/>
      <c r="AO323" s="63"/>
      <c r="AP323" s="58"/>
      <c r="AQ323" s="58"/>
      <c r="AR323" s="58"/>
      <c r="AS323" s="67"/>
      <c r="AT323" s="67"/>
      <c r="AU323" s="58"/>
      <c r="AV323" s="58"/>
      <c r="AW323" s="58"/>
      <c r="AX323" s="57"/>
      <c r="AY323" s="57"/>
      <c r="AZ323" s="58"/>
      <c r="BA323" s="69"/>
      <c r="BB323" s="58"/>
      <c r="BC323" s="65"/>
      <c r="BD323" s="58"/>
      <c r="BE323" s="62"/>
      <c r="BF323" s="74"/>
      <c r="BG323" s="75"/>
      <c r="BH323" s="75"/>
      <c r="BI323" s="75"/>
      <c r="BJ323" s="75"/>
      <c r="BK323" s="75"/>
      <c r="BL323" s="75"/>
      <c r="BM323" s="103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</row>
    <row r="324" spans="1:109" s="76" customFormat="1" ht="15" customHeight="1" x14ac:dyDescent="0.2">
      <c r="A324" s="58"/>
      <c r="B324" s="58"/>
      <c r="C324" s="58"/>
      <c r="D324" s="58"/>
      <c r="E324" s="60"/>
      <c r="F324" s="61"/>
      <c r="G324" s="59"/>
      <c r="H324" s="61"/>
      <c r="I324" s="58"/>
      <c r="J324" s="63"/>
      <c r="K324" s="58"/>
      <c r="L324" s="64"/>
      <c r="M324" s="65"/>
      <c r="N324" s="58"/>
      <c r="O324" s="63"/>
      <c r="P324" s="58"/>
      <c r="Q324" s="66"/>
      <c r="R324" s="67"/>
      <c r="S324" s="65"/>
      <c r="T324" s="58"/>
      <c r="U324" s="58"/>
      <c r="V324" s="58"/>
      <c r="W324" s="68"/>
      <c r="X324" s="63"/>
      <c r="Y324" s="63"/>
      <c r="Z324" s="63"/>
      <c r="AA324" s="63"/>
      <c r="AB324" s="64"/>
      <c r="AC324" s="64"/>
      <c r="AD324" s="63"/>
      <c r="AE324" s="63"/>
      <c r="AF324" s="63"/>
      <c r="AG324" s="63"/>
      <c r="AH324" s="58"/>
      <c r="AI324" s="68"/>
      <c r="AJ324" s="65"/>
      <c r="AK324" s="68"/>
      <c r="AL324" s="68"/>
      <c r="AM324" s="68"/>
      <c r="AN324" s="58"/>
      <c r="AO324" s="63"/>
      <c r="AP324" s="58"/>
      <c r="AQ324" s="58"/>
      <c r="AR324" s="58"/>
      <c r="AS324" s="67"/>
      <c r="AT324" s="67"/>
      <c r="AU324" s="58"/>
      <c r="AV324" s="58"/>
      <c r="AW324" s="58"/>
      <c r="AX324" s="57"/>
      <c r="AY324" s="57"/>
      <c r="AZ324" s="58"/>
      <c r="BA324" s="69"/>
      <c r="BB324" s="58"/>
      <c r="BC324" s="65"/>
      <c r="BD324" s="58"/>
      <c r="BE324" s="62"/>
      <c r="BF324" s="74"/>
      <c r="BG324" s="75"/>
      <c r="BH324" s="75"/>
      <c r="BI324" s="75"/>
      <c r="BJ324" s="75"/>
      <c r="BK324" s="75"/>
      <c r="BL324" s="75"/>
      <c r="BM324" s="103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</row>
    <row r="325" spans="1:109" s="76" customFormat="1" ht="15" customHeight="1" x14ac:dyDescent="0.2">
      <c r="A325" s="58"/>
      <c r="B325" s="58"/>
      <c r="C325" s="58"/>
      <c r="D325" s="58"/>
      <c r="E325" s="60"/>
      <c r="F325" s="61"/>
      <c r="G325" s="59"/>
      <c r="H325" s="61"/>
      <c r="I325" s="58"/>
      <c r="J325" s="63"/>
      <c r="K325" s="58"/>
      <c r="L325" s="64"/>
      <c r="M325" s="65"/>
      <c r="N325" s="58"/>
      <c r="O325" s="63"/>
      <c r="P325" s="58"/>
      <c r="Q325" s="66"/>
      <c r="R325" s="67"/>
      <c r="S325" s="65"/>
      <c r="T325" s="58"/>
      <c r="U325" s="65"/>
      <c r="V325" s="58"/>
      <c r="W325" s="68"/>
      <c r="X325" s="63"/>
      <c r="Y325" s="63"/>
      <c r="Z325" s="63"/>
      <c r="AA325" s="63"/>
      <c r="AB325" s="64"/>
      <c r="AC325" s="64"/>
      <c r="AD325" s="63"/>
      <c r="AE325" s="63"/>
      <c r="AF325" s="63"/>
      <c r="AG325" s="63"/>
      <c r="AH325" s="58"/>
      <c r="AI325" s="68"/>
      <c r="AJ325" s="65"/>
      <c r="AK325" s="68"/>
      <c r="AL325" s="68"/>
      <c r="AM325" s="68"/>
      <c r="AN325" s="58"/>
      <c r="AO325" s="63"/>
      <c r="AP325" s="58"/>
      <c r="AQ325" s="58"/>
      <c r="AR325" s="58"/>
      <c r="AS325" s="67"/>
      <c r="AT325" s="67"/>
      <c r="AU325" s="58"/>
      <c r="AV325" s="58"/>
      <c r="AW325" s="58"/>
      <c r="AX325" s="57"/>
      <c r="AY325" s="57"/>
      <c r="AZ325" s="58"/>
      <c r="BA325" s="69"/>
      <c r="BB325" s="58"/>
      <c r="BC325" s="65"/>
      <c r="BD325" s="58"/>
      <c r="BE325" s="62"/>
      <c r="BF325" s="74"/>
      <c r="BG325" s="75"/>
      <c r="BH325" s="75"/>
      <c r="BI325" s="75"/>
      <c r="BJ325" s="75"/>
      <c r="BK325" s="75"/>
      <c r="BL325" s="75"/>
      <c r="BM325" s="103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</row>
    <row r="326" spans="1:109" s="76" customFormat="1" x14ac:dyDescent="0.2">
      <c r="A326" s="75"/>
      <c r="B326" s="75"/>
      <c r="C326" s="75"/>
      <c r="D326" s="75"/>
      <c r="E326" s="135"/>
      <c r="F326" s="75"/>
      <c r="G326" s="136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134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</row>
    <row r="327" spans="1:109" s="76" customFormat="1" ht="15" customHeight="1" x14ac:dyDescent="0.2">
      <c r="A327" s="58"/>
      <c r="B327" s="58"/>
      <c r="C327" s="58"/>
      <c r="D327" s="58"/>
      <c r="E327" s="60"/>
      <c r="F327" s="61"/>
      <c r="G327" s="59"/>
      <c r="H327" s="61"/>
      <c r="I327" s="58"/>
      <c r="J327" s="63"/>
      <c r="K327" s="58"/>
      <c r="L327" s="64"/>
      <c r="M327" s="65"/>
      <c r="N327" s="58"/>
      <c r="O327" s="63"/>
      <c r="P327" s="58"/>
      <c r="Q327" s="66"/>
      <c r="R327" s="67"/>
      <c r="S327" s="65"/>
      <c r="T327" s="58"/>
      <c r="U327" s="65"/>
      <c r="V327" s="58"/>
      <c r="W327" s="68"/>
      <c r="X327" s="63"/>
      <c r="Y327" s="63"/>
      <c r="Z327" s="63"/>
      <c r="AA327" s="63"/>
      <c r="AB327" s="64"/>
      <c r="AC327" s="64"/>
      <c r="AD327" s="63"/>
      <c r="AE327" s="63"/>
      <c r="AF327" s="63"/>
      <c r="AG327" s="63"/>
      <c r="AH327" s="58"/>
      <c r="AI327" s="68"/>
      <c r="AJ327" s="65"/>
      <c r="AK327" s="68"/>
      <c r="AL327" s="68"/>
      <c r="AM327" s="68"/>
      <c r="AN327" s="58"/>
      <c r="AO327" s="63"/>
      <c r="AP327" s="58"/>
      <c r="AQ327" s="58"/>
      <c r="AR327" s="58"/>
      <c r="AS327" s="67"/>
      <c r="AT327" s="67"/>
      <c r="AU327" s="58"/>
      <c r="AV327" s="58"/>
      <c r="AW327" s="58"/>
      <c r="AX327" s="57"/>
      <c r="AY327" s="57"/>
      <c r="AZ327" s="58"/>
      <c r="BA327" s="69"/>
      <c r="BB327" s="58"/>
      <c r="BC327" s="65"/>
      <c r="BD327" s="58"/>
      <c r="BE327" s="62"/>
      <c r="BF327" s="74"/>
      <c r="BG327" s="75"/>
      <c r="BH327" s="75"/>
      <c r="BI327" s="75"/>
      <c r="BJ327" s="75"/>
      <c r="BK327" s="75"/>
      <c r="BL327" s="75"/>
      <c r="BM327" s="103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</row>
    <row r="328" spans="1:109" s="76" customFormat="1" ht="15" customHeight="1" x14ac:dyDescent="0.2">
      <c r="A328" s="58"/>
      <c r="B328" s="58"/>
      <c r="C328" s="58"/>
      <c r="D328" s="58"/>
      <c r="E328" s="60"/>
      <c r="F328" s="61"/>
      <c r="G328" s="59"/>
      <c r="H328" s="61"/>
      <c r="I328" s="58"/>
      <c r="J328" s="63"/>
      <c r="K328" s="58"/>
      <c r="L328" s="64"/>
      <c r="M328" s="65"/>
      <c r="N328" s="58"/>
      <c r="O328" s="63"/>
      <c r="P328" s="58"/>
      <c r="Q328" s="66"/>
      <c r="R328" s="67"/>
      <c r="S328" s="65"/>
      <c r="T328" s="58"/>
      <c r="U328" s="58"/>
      <c r="V328" s="58"/>
      <c r="W328" s="68"/>
      <c r="X328" s="63"/>
      <c r="Y328" s="63"/>
      <c r="Z328" s="63"/>
      <c r="AA328" s="63"/>
      <c r="AB328" s="64"/>
      <c r="AC328" s="64"/>
      <c r="AD328" s="63"/>
      <c r="AE328" s="63"/>
      <c r="AF328" s="63"/>
      <c r="AG328" s="63"/>
      <c r="AH328" s="58"/>
      <c r="AI328" s="68"/>
      <c r="AJ328" s="65"/>
      <c r="AK328" s="68"/>
      <c r="AL328" s="68"/>
      <c r="AM328" s="68"/>
      <c r="AN328" s="58"/>
      <c r="AO328" s="63"/>
      <c r="AP328" s="58"/>
      <c r="AQ328" s="58"/>
      <c r="AR328" s="58"/>
      <c r="AS328" s="67"/>
      <c r="AT328" s="67"/>
      <c r="AU328" s="58"/>
      <c r="AV328" s="58"/>
      <c r="AW328" s="58"/>
      <c r="AX328" s="57"/>
      <c r="AY328" s="57"/>
      <c r="AZ328" s="58"/>
      <c r="BA328" s="69"/>
      <c r="BB328" s="58"/>
      <c r="BC328" s="65"/>
      <c r="BD328" s="58"/>
      <c r="BE328" s="62"/>
      <c r="BF328" s="74"/>
      <c r="BG328" s="75"/>
      <c r="BH328" s="75"/>
      <c r="BI328" s="75"/>
      <c r="BJ328" s="75"/>
      <c r="BK328" s="75"/>
      <c r="BL328" s="75"/>
      <c r="BM328" s="103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</row>
    <row r="329" spans="1:109" s="76" customFormat="1" ht="15" customHeight="1" x14ac:dyDescent="0.2">
      <c r="A329" s="58"/>
      <c r="B329" s="58"/>
      <c r="C329" s="58"/>
      <c r="D329" s="58"/>
      <c r="E329" s="60"/>
      <c r="F329" s="61"/>
      <c r="G329" s="59"/>
      <c r="H329" s="61"/>
      <c r="I329" s="58"/>
      <c r="J329" s="63"/>
      <c r="K329" s="58"/>
      <c r="L329" s="64"/>
      <c r="M329" s="65"/>
      <c r="N329" s="58"/>
      <c r="O329" s="63"/>
      <c r="P329" s="58"/>
      <c r="Q329" s="66"/>
      <c r="R329" s="67"/>
      <c r="S329" s="65"/>
      <c r="T329" s="58"/>
      <c r="U329" s="65"/>
      <c r="V329" s="58"/>
      <c r="W329" s="68"/>
      <c r="X329" s="63"/>
      <c r="Y329" s="63"/>
      <c r="Z329" s="63"/>
      <c r="AA329" s="63"/>
      <c r="AB329" s="64"/>
      <c r="AC329" s="64"/>
      <c r="AD329" s="63"/>
      <c r="AE329" s="63"/>
      <c r="AF329" s="63"/>
      <c r="AG329" s="63"/>
      <c r="AH329" s="58"/>
      <c r="AI329" s="68"/>
      <c r="AJ329" s="65"/>
      <c r="AK329" s="68"/>
      <c r="AL329" s="68"/>
      <c r="AM329" s="68"/>
      <c r="AN329" s="58"/>
      <c r="AO329" s="63"/>
      <c r="AP329" s="58"/>
      <c r="AQ329" s="58"/>
      <c r="AR329" s="58"/>
      <c r="AS329" s="67"/>
      <c r="AT329" s="67"/>
      <c r="AU329" s="58"/>
      <c r="AV329" s="58"/>
      <c r="AW329" s="58"/>
      <c r="AX329" s="57"/>
      <c r="AY329" s="57"/>
      <c r="AZ329" s="58"/>
      <c r="BA329" s="69"/>
      <c r="BB329" s="58"/>
      <c r="BC329" s="65"/>
      <c r="BD329" s="58"/>
      <c r="BE329" s="62"/>
      <c r="BF329" s="74"/>
      <c r="BG329" s="75"/>
      <c r="BH329" s="75"/>
      <c r="BI329" s="75"/>
      <c r="BJ329" s="75"/>
      <c r="BK329" s="75"/>
      <c r="BL329" s="75"/>
      <c r="BM329" s="103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</row>
    <row r="330" spans="1:109" s="76" customFormat="1" ht="15" customHeight="1" x14ac:dyDescent="0.2">
      <c r="A330" s="58"/>
      <c r="B330" s="58"/>
      <c r="C330" s="58"/>
      <c r="D330" s="58"/>
      <c r="E330" s="60"/>
      <c r="F330" s="61"/>
      <c r="G330" s="59"/>
      <c r="H330" s="61"/>
      <c r="I330" s="58"/>
      <c r="J330" s="63"/>
      <c r="K330" s="58"/>
      <c r="L330" s="64"/>
      <c r="M330" s="65"/>
      <c r="N330" s="58"/>
      <c r="O330" s="63"/>
      <c r="P330" s="58"/>
      <c r="Q330" s="66"/>
      <c r="R330" s="67"/>
      <c r="S330" s="65"/>
      <c r="T330" s="58"/>
      <c r="U330" s="58"/>
      <c r="V330" s="58"/>
      <c r="W330" s="68"/>
      <c r="X330" s="63"/>
      <c r="Y330" s="63"/>
      <c r="Z330" s="63"/>
      <c r="AA330" s="63"/>
      <c r="AB330" s="64"/>
      <c r="AC330" s="64"/>
      <c r="AD330" s="63"/>
      <c r="AE330" s="63"/>
      <c r="AF330" s="63"/>
      <c r="AG330" s="63"/>
      <c r="AH330" s="58"/>
      <c r="AI330" s="68"/>
      <c r="AJ330" s="65"/>
      <c r="AK330" s="68"/>
      <c r="AL330" s="68"/>
      <c r="AM330" s="68"/>
      <c r="AN330" s="58"/>
      <c r="AO330" s="63"/>
      <c r="AP330" s="58"/>
      <c r="AQ330" s="58"/>
      <c r="AR330" s="58"/>
      <c r="AS330" s="67"/>
      <c r="AT330" s="67"/>
      <c r="AU330" s="58"/>
      <c r="AV330" s="58"/>
      <c r="AW330" s="58"/>
      <c r="AX330" s="57"/>
      <c r="AY330" s="57"/>
      <c r="AZ330" s="58"/>
      <c r="BA330" s="69"/>
      <c r="BB330" s="58"/>
      <c r="BC330" s="65"/>
      <c r="BD330" s="58"/>
      <c r="BE330" s="62"/>
      <c r="BF330" s="74"/>
      <c r="BG330" s="75"/>
      <c r="BH330" s="75"/>
      <c r="BI330" s="75"/>
      <c r="BJ330" s="75"/>
      <c r="BK330" s="75"/>
      <c r="BL330" s="75"/>
      <c r="BM330" s="103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</row>
    <row r="331" spans="1:109" s="76" customFormat="1" ht="15" customHeight="1" x14ac:dyDescent="0.2">
      <c r="A331" s="58"/>
      <c r="B331" s="58"/>
      <c r="C331" s="58"/>
      <c r="D331" s="58"/>
      <c r="E331" s="60"/>
      <c r="F331" s="61"/>
      <c r="G331" s="59"/>
      <c r="H331" s="61"/>
      <c r="I331" s="58"/>
      <c r="J331" s="63"/>
      <c r="K331" s="58"/>
      <c r="L331" s="64"/>
      <c r="M331" s="65"/>
      <c r="N331" s="58"/>
      <c r="O331" s="63"/>
      <c r="P331" s="58"/>
      <c r="Q331" s="66"/>
      <c r="R331" s="67"/>
      <c r="S331" s="65"/>
      <c r="T331" s="58"/>
      <c r="U331" s="65"/>
      <c r="V331" s="58"/>
      <c r="W331" s="68"/>
      <c r="X331" s="63"/>
      <c r="Y331" s="63"/>
      <c r="Z331" s="63"/>
      <c r="AA331" s="63"/>
      <c r="AB331" s="64"/>
      <c r="AC331" s="64"/>
      <c r="AD331" s="63"/>
      <c r="AE331" s="63"/>
      <c r="AF331" s="63"/>
      <c r="AG331" s="63"/>
      <c r="AH331" s="58"/>
      <c r="AI331" s="68"/>
      <c r="AJ331" s="65"/>
      <c r="AK331" s="68"/>
      <c r="AL331" s="68"/>
      <c r="AM331" s="68"/>
      <c r="AN331" s="58"/>
      <c r="AO331" s="63"/>
      <c r="AP331" s="58"/>
      <c r="AQ331" s="58"/>
      <c r="AR331" s="58"/>
      <c r="AS331" s="67"/>
      <c r="AT331" s="67"/>
      <c r="AU331" s="58"/>
      <c r="AV331" s="58"/>
      <c r="AW331" s="58"/>
      <c r="AX331" s="57"/>
      <c r="AY331" s="57"/>
      <c r="AZ331" s="58"/>
      <c r="BA331" s="69"/>
      <c r="BB331" s="58"/>
      <c r="BC331" s="65"/>
      <c r="BD331" s="58"/>
      <c r="BE331" s="62"/>
      <c r="BF331" s="74"/>
      <c r="BG331" s="75"/>
      <c r="BH331" s="75"/>
      <c r="BI331" s="75"/>
      <c r="BJ331" s="75"/>
      <c r="BK331" s="75"/>
      <c r="BL331" s="75"/>
      <c r="BM331" s="103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</row>
    <row r="332" spans="1:109" s="76" customFormat="1" ht="15" customHeight="1" x14ac:dyDescent="0.2">
      <c r="A332" s="58"/>
      <c r="B332" s="58"/>
      <c r="C332" s="58"/>
      <c r="D332" s="58"/>
      <c r="E332" s="60"/>
      <c r="F332" s="61"/>
      <c r="G332" s="59"/>
      <c r="H332" s="61"/>
      <c r="I332" s="58"/>
      <c r="J332" s="63"/>
      <c r="K332" s="58"/>
      <c r="L332" s="64"/>
      <c r="M332" s="65"/>
      <c r="N332" s="58"/>
      <c r="O332" s="63"/>
      <c r="P332" s="58"/>
      <c r="Q332" s="66"/>
      <c r="R332" s="67"/>
      <c r="S332" s="65"/>
      <c r="T332" s="58"/>
      <c r="U332" s="58"/>
      <c r="V332" s="58"/>
      <c r="W332" s="68"/>
      <c r="X332" s="63"/>
      <c r="Y332" s="63"/>
      <c r="Z332" s="63"/>
      <c r="AA332" s="63"/>
      <c r="AB332" s="64"/>
      <c r="AC332" s="64"/>
      <c r="AD332" s="63"/>
      <c r="AE332" s="63"/>
      <c r="AF332" s="63"/>
      <c r="AG332" s="63"/>
      <c r="AH332" s="58"/>
      <c r="AI332" s="68"/>
      <c r="AJ332" s="65"/>
      <c r="AK332" s="68"/>
      <c r="AL332" s="68"/>
      <c r="AM332" s="68"/>
      <c r="AN332" s="58"/>
      <c r="AO332" s="63"/>
      <c r="AP332" s="58"/>
      <c r="AQ332" s="58"/>
      <c r="AR332" s="58"/>
      <c r="AS332" s="67"/>
      <c r="AT332" s="67"/>
      <c r="AU332" s="58"/>
      <c r="AV332" s="58"/>
      <c r="AW332" s="58"/>
      <c r="AX332" s="57"/>
      <c r="AY332" s="57"/>
      <c r="AZ332" s="58"/>
      <c r="BA332" s="69"/>
      <c r="BB332" s="58"/>
      <c r="BC332" s="65"/>
      <c r="BD332" s="58"/>
      <c r="BE332" s="62"/>
      <c r="BF332" s="74"/>
      <c r="BG332" s="75"/>
      <c r="BH332" s="75"/>
      <c r="BI332" s="75"/>
      <c r="BJ332" s="75"/>
      <c r="BK332" s="75"/>
      <c r="BL332" s="75"/>
      <c r="BM332" s="103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</row>
    <row r="333" spans="1:109" s="76" customFormat="1" ht="15" customHeight="1" x14ac:dyDescent="0.2">
      <c r="A333" s="58"/>
      <c r="B333" s="58"/>
      <c r="C333" s="58"/>
      <c r="D333" s="58"/>
      <c r="E333" s="60"/>
      <c r="F333" s="61"/>
      <c r="G333" s="59"/>
      <c r="H333" s="61"/>
      <c r="I333" s="58"/>
      <c r="J333" s="63"/>
      <c r="K333" s="58"/>
      <c r="L333" s="64"/>
      <c r="M333" s="65"/>
      <c r="N333" s="58"/>
      <c r="O333" s="63"/>
      <c r="P333" s="58"/>
      <c r="Q333" s="66"/>
      <c r="R333" s="67"/>
      <c r="S333" s="65"/>
      <c r="T333" s="58"/>
      <c r="U333" s="65"/>
      <c r="V333" s="58"/>
      <c r="W333" s="68"/>
      <c r="X333" s="63"/>
      <c r="Y333" s="63"/>
      <c r="Z333" s="63"/>
      <c r="AA333" s="63"/>
      <c r="AB333" s="64"/>
      <c r="AC333" s="64"/>
      <c r="AD333" s="63"/>
      <c r="AE333" s="63"/>
      <c r="AF333" s="63"/>
      <c r="AG333" s="63"/>
      <c r="AH333" s="58"/>
      <c r="AI333" s="68"/>
      <c r="AJ333" s="65"/>
      <c r="AK333" s="68"/>
      <c r="AL333" s="68"/>
      <c r="AM333" s="68"/>
      <c r="AN333" s="58"/>
      <c r="AO333" s="63"/>
      <c r="AP333" s="58"/>
      <c r="AQ333" s="58"/>
      <c r="AR333" s="58"/>
      <c r="AS333" s="67"/>
      <c r="AT333" s="67"/>
      <c r="AU333" s="58"/>
      <c r="AV333" s="58"/>
      <c r="AW333" s="58"/>
      <c r="AX333" s="57"/>
      <c r="AY333" s="57"/>
      <c r="AZ333" s="58"/>
      <c r="BA333" s="69"/>
      <c r="BB333" s="58"/>
      <c r="BC333" s="65"/>
      <c r="BD333" s="58"/>
      <c r="BE333" s="62"/>
      <c r="BF333" s="74"/>
      <c r="BG333" s="75"/>
      <c r="BH333" s="75"/>
      <c r="BI333" s="75"/>
      <c r="BJ333" s="75"/>
      <c r="BK333" s="75"/>
      <c r="BL333" s="75"/>
      <c r="BM333" s="103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</row>
    <row r="334" spans="1:109" s="76" customFormat="1" ht="15" customHeight="1" x14ac:dyDescent="0.2">
      <c r="A334" s="58"/>
      <c r="B334" s="58"/>
      <c r="C334" s="58"/>
      <c r="D334" s="58"/>
      <c r="E334" s="60"/>
      <c r="F334" s="61"/>
      <c r="G334" s="59"/>
      <c r="H334" s="61"/>
      <c r="I334" s="58"/>
      <c r="J334" s="63"/>
      <c r="K334" s="58"/>
      <c r="L334" s="64"/>
      <c r="M334" s="65"/>
      <c r="N334" s="58"/>
      <c r="O334" s="63"/>
      <c r="P334" s="58"/>
      <c r="Q334" s="66"/>
      <c r="R334" s="67"/>
      <c r="S334" s="65"/>
      <c r="T334" s="58"/>
      <c r="U334" s="58"/>
      <c r="V334" s="58"/>
      <c r="W334" s="68"/>
      <c r="X334" s="63"/>
      <c r="Y334" s="63"/>
      <c r="Z334" s="63"/>
      <c r="AA334" s="63"/>
      <c r="AB334" s="64"/>
      <c r="AC334" s="64"/>
      <c r="AD334" s="63"/>
      <c r="AE334" s="63"/>
      <c r="AF334" s="63"/>
      <c r="AG334" s="63"/>
      <c r="AH334" s="58"/>
      <c r="AI334" s="68"/>
      <c r="AJ334" s="65"/>
      <c r="AK334" s="68"/>
      <c r="AL334" s="68"/>
      <c r="AM334" s="68"/>
      <c r="AN334" s="58"/>
      <c r="AO334" s="63"/>
      <c r="AP334" s="58"/>
      <c r="AQ334" s="58"/>
      <c r="AR334" s="58"/>
      <c r="AS334" s="67"/>
      <c r="AT334" s="67"/>
      <c r="AU334" s="58"/>
      <c r="AV334" s="58"/>
      <c r="AW334" s="58"/>
      <c r="AX334" s="57"/>
      <c r="AY334" s="57"/>
      <c r="AZ334" s="58"/>
      <c r="BA334" s="69"/>
      <c r="BB334" s="58"/>
      <c r="BC334" s="65"/>
      <c r="BD334" s="58"/>
      <c r="BE334" s="62"/>
      <c r="BF334" s="74"/>
      <c r="BG334" s="75"/>
      <c r="BH334" s="75"/>
      <c r="BI334" s="75"/>
      <c r="BJ334" s="75"/>
      <c r="BK334" s="75"/>
      <c r="BL334" s="75"/>
      <c r="BM334" s="103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</row>
    <row r="335" spans="1:109" s="76" customFormat="1" ht="15" customHeight="1" x14ac:dyDescent="0.2">
      <c r="A335" s="58"/>
      <c r="B335" s="58"/>
      <c r="C335" s="58"/>
      <c r="D335" s="58"/>
      <c r="E335" s="60"/>
      <c r="F335" s="61"/>
      <c r="G335" s="59"/>
      <c r="H335" s="61"/>
      <c r="I335" s="58"/>
      <c r="J335" s="63"/>
      <c r="K335" s="58"/>
      <c r="L335" s="64"/>
      <c r="M335" s="65"/>
      <c r="N335" s="58"/>
      <c r="O335" s="63"/>
      <c r="P335" s="58"/>
      <c r="Q335" s="66"/>
      <c r="R335" s="67"/>
      <c r="S335" s="65"/>
      <c r="T335" s="58"/>
      <c r="U335" s="65"/>
      <c r="V335" s="58"/>
      <c r="W335" s="68"/>
      <c r="X335" s="63"/>
      <c r="Y335" s="63"/>
      <c r="Z335" s="63"/>
      <c r="AA335" s="63"/>
      <c r="AB335" s="64"/>
      <c r="AC335" s="64"/>
      <c r="AD335" s="63"/>
      <c r="AE335" s="63"/>
      <c r="AF335" s="63"/>
      <c r="AG335" s="63"/>
      <c r="AH335" s="58"/>
      <c r="AI335" s="68"/>
      <c r="AJ335" s="65"/>
      <c r="AK335" s="68"/>
      <c r="AL335" s="68"/>
      <c r="AM335" s="68"/>
      <c r="AN335" s="58"/>
      <c r="AO335" s="63"/>
      <c r="AP335" s="58"/>
      <c r="AQ335" s="58"/>
      <c r="AR335" s="58"/>
      <c r="AS335" s="67"/>
      <c r="AT335" s="67"/>
      <c r="AU335" s="58"/>
      <c r="AV335" s="58"/>
      <c r="AW335" s="58"/>
      <c r="AX335" s="57"/>
      <c r="AY335" s="57"/>
      <c r="AZ335" s="58"/>
      <c r="BA335" s="69"/>
      <c r="BB335" s="58"/>
      <c r="BC335" s="65"/>
      <c r="BD335" s="58"/>
      <c r="BE335" s="62"/>
      <c r="BF335" s="74"/>
      <c r="BG335" s="75"/>
      <c r="BH335" s="75"/>
      <c r="BI335" s="75"/>
      <c r="BJ335" s="75"/>
      <c r="BK335" s="75"/>
      <c r="BL335" s="75"/>
      <c r="BM335" s="103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</row>
    <row r="336" spans="1:109" s="76" customFormat="1" ht="15" customHeight="1" x14ac:dyDescent="0.2">
      <c r="A336" s="58"/>
      <c r="B336" s="58"/>
      <c r="C336" s="58"/>
      <c r="D336" s="58"/>
      <c r="E336" s="60"/>
      <c r="F336" s="61"/>
      <c r="G336" s="59"/>
      <c r="H336" s="61"/>
      <c r="I336" s="58"/>
      <c r="J336" s="63"/>
      <c r="K336" s="58"/>
      <c r="L336" s="64"/>
      <c r="M336" s="65"/>
      <c r="N336" s="58"/>
      <c r="O336" s="63"/>
      <c r="P336" s="58"/>
      <c r="Q336" s="66"/>
      <c r="R336" s="67"/>
      <c r="S336" s="65"/>
      <c r="T336" s="58"/>
      <c r="U336" s="58"/>
      <c r="V336" s="58"/>
      <c r="W336" s="68"/>
      <c r="X336" s="63"/>
      <c r="Y336" s="63"/>
      <c r="Z336" s="63"/>
      <c r="AA336" s="63"/>
      <c r="AB336" s="64"/>
      <c r="AC336" s="64"/>
      <c r="AD336" s="63"/>
      <c r="AE336" s="63"/>
      <c r="AF336" s="63"/>
      <c r="AG336" s="63"/>
      <c r="AH336" s="58"/>
      <c r="AI336" s="68"/>
      <c r="AJ336" s="65"/>
      <c r="AK336" s="68"/>
      <c r="AL336" s="68"/>
      <c r="AM336" s="68"/>
      <c r="AN336" s="58"/>
      <c r="AO336" s="63"/>
      <c r="AP336" s="58"/>
      <c r="AQ336" s="58"/>
      <c r="AR336" s="58"/>
      <c r="AS336" s="67"/>
      <c r="AT336" s="67"/>
      <c r="AU336" s="58"/>
      <c r="AV336" s="58"/>
      <c r="AW336" s="58"/>
      <c r="AX336" s="57"/>
      <c r="AY336" s="57"/>
      <c r="AZ336" s="58"/>
      <c r="BA336" s="69"/>
      <c r="BB336" s="58"/>
      <c r="BC336" s="65"/>
      <c r="BD336" s="58"/>
      <c r="BE336" s="62"/>
      <c r="BF336" s="74"/>
      <c r="BG336" s="75"/>
      <c r="BH336" s="75"/>
      <c r="BI336" s="75"/>
      <c r="BJ336" s="75"/>
      <c r="BK336" s="75"/>
      <c r="BL336" s="75"/>
      <c r="BM336" s="103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</row>
    <row r="337" spans="1:109" s="76" customFormat="1" ht="15" customHeight="1" x14ac:dyDescent="0.2">
      <c r="A337" s="58"/>
      <c r="B337" s="58"/>
      <c r="C337" s="58"/>
      <c r="D337" s="58"/>
      <c r="E337" s="60"/>
      <c r="F337" s="61"/>
      <c r="G337" s="59"/>
      <c r="H337" s="61"/>
      <c r="I337" s="58"/>
      <c r="J337" s="63"/>
      <c r="K337" s="58"/>
      <c r="L337" s="64"/>
      <c r="M337" s="65"/>
      <c r="N337" s="58"/>
      <c r="O337" s="63"/>
      <c r="P337" s="58"/>
      <c r="Q337" s="66"/>
      <c r="R337" s="67"/>
      <c r="S337" s="65"/>
      <c r="T337" s="58"/>
      <c r="U337" s="65"/>
      <c r="V337" s="58"/>
      <c r="W337" s="68"/>
      <c r="X337" s="63"/>
      <c r="Y337" s="63"/>
      <c r="Z337" s="63"/>
      <c r="AA337" s="63"/>
      <c r="AB337" s="64"/>
      <c r="AC337" s="64"/>
      <c r="AD337" s="63"/>
      <c r="AE337" s="63"/>
      <c r="AF337" s="63"/>
      <c r="AG337" s="63"/>
      <c r="AH337" s="58"/>
      <c r="AI337" s="68"/>
      <c r="AJ337" s="65"/>
      <c r="AK337" s="68"/>
      <c r="AL337" s="68"/>
      <c r="AM337" s="68"/>
      <c r="AN337" s="58"/>
      <c r="AO337" s="63"/>
      <c r="AP337" s="58"/>
      <c r="AQ337" s="58"/>
      <c r="AR337" s="58"/>
      <c r="AS337" s="67"/>
      <c r="AT337" s="67"/>
      <c r="AU337" s="58"/>
      <c r="AV337" s="58"/>
      <c r="AW337" s="58"/>
      <c r="AX337" s="57"/>
      <c r="AY337" s="57"/>
      <c r="AZ337" s="58"/>
      <c r="BA337" s="69"/>
      <c r="BB337" s="58"/>
      <c r="BC337" s="65"/>
      <c r="BD337" s="58"/>
      <c r="BE337" s="62"/>
      <c r="BF337" s="74"/>
      <c r="BG337" s="75"/>
      <c r="BH337" s="75"/>
      <c r="BI337" s="75"/>
      <c r="BJ337" s="75"/>
      <c r="BK337" s="75"/>
      <c r="BL337" s="75"/>
      <c r="BM337" s="103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</row>
    <row r="338" spans="1:109" s="76" customFormat="1" ht="15" customHeight="1" x14ac:dyDescent="0.2">
      <c r="A338" s="58"/>
      <c r="B338" s="58"/>
      <c r="C338" s="58"/>
      <c r="D338" s="58"/>
      <c r="E338" s="60"/>
      <c r="F338" s="61"/>
      <c r="G338" s="59"/>
      <c r="H338" s="61"/>
      <c r="I338" s="58"/>
      <c r="J338" s="63"/>
      <c r="K338" s="58"/>
      <c r="L338" s="64"/>
      <c r="M338" s="65"/>
      <c r="N338" s="58"/>
      <c r="O338" s="63"/>
      <c r="P338" s="58"/>
      <c r="Q338" s="66"/>
      <c r="R338" s="67"/>
      <c r="S338" s="65"/>
      <c r="T338" s="58"/>
      <c r="U338" s="58"/>
      <c r="V338" s="58"/>
      <c r="W338" s="68"/>
      <c r="X338" s="63"/>
      <c r="Y338" s="63"/>
      <c r="Z338" s="63"/>
      <c r="AA338" s="63"/>
      <c r="AB338" s="64"/>
      <c r="AC338" s="64"/>
      <c r="AD338" s="63"/>
      <c r="AE338" s="63"/>
      <c r="AF338" s="63"/>
      <c r="AG338" s="63"/>
      <c r="AH338" s="58"/>
      <c r="AI338" s="68"/>
      <c r="AJ338" s="65"/>
      <c r="AK338" s="68"/>
      <c r="AL338" s="68"/>
      <c r="AM338" s="68"/>
      <c r="AN338" s="58"/>
      <c r="AO338" s="63"/>
      <c r="AP338" s="58"/>
      <c r="AQ338" s="58"/>
      <c r="AR338" s="58"/>
      <c r="AS338" s="67"/>
      <c r="AT338" s="67"/>
      <c r="AU338" s="58"/>
      <c r="AV338" s="58"/>
      <c r="AW338" s="58"/>
      <c r="AX338" s="57"/>
      <c r="AY338" s="57"/>
      <c r="AZ338" s="58"/>
      <c r="BA338" s="69"/>
      <c r="BB338" s="58"/>
      <c r="BC338" s="65"/>
      <c r="BD338" s="58"/>
      <c r="BE338" s="62"/>
      <c r="BF338" s="74"/>
      <c r="BG338" s="75"/>
      <c r="BH338" s="75"/>
      <c r="BI338" s="75"/>
      <c r="BJ338" s="75"/>
      <c r="BK338" s="75"/>
      <c r="BL338" s="75"/>
      <c r="BM338" s="103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</row>
    <row r="339" spans="1:109" s="76" customFormat="1" ht="15" customHeight="1" x14ac:dyDescent="0.2">
      <c r="A339" s="58"/>
      <c r="B339" s="58"/>
      <c r="C339" s="58"/>
      <c r="D339" s="58"/>
      <c r="E339" s="60"/>
      <c r="F339" s="61"/>
      <c r="G339" s="59"/>
      <c r="H339" s="61"/>
      <c r="I339" s="58"/>
      <c r="J339" s="63"/>
      <c r="K339" s="58"/>
      <c r="L339" s="64"/>
      <c r="M339" s="65"/>
      <c r="N339" s="58"/>
      <c r="O339" s="63"/>
      <c r="P339" s="58"/>
      <c r="Q339" s="66"/>
      <c r="R339" s="67"/>
      <c r="S339" s="65"/>
      <c r="T339" s="58"/>
      <c r="U339" s="65"/>
      <c r="V339" s="58"/>
      <c r="W339" s="68"/>
      <c r="X339" s="63"/>
      <c r="Y339" s="63"/>
      <c r="Z339" s="63"/>
      <c r="AA339" s="63"/>
      <c r="AB339" s="64"/>
      <c r="AC339" s="64"/>
      <c r="AD339" s="63"/>
      <c r="AE339" s="63"/>
      <c r="AF339" s="63"/>
      <c r="AG339" s="63"/>
      <c r="AH339" s="58"/>
      <c r="AI339" s="68"/>
      <c r="AJ339" s="65"/>
      <c r="AK339" s="68"/>
      <c r="AL339" s="68"/>
      <c r="AM339" s="68"/>
      <c r="AN339" s="58"/>
      <c r="AO339" s="63"/>
      <c r="AP339" s="58"/>
      <c r="AQ339" s="58"/>
      <c r="AR339" s="58"/>
      <c r="AS339" s="67"/>
      <c r="AT339" s="67"/>
      <c r="AU339" s="58"/>
      <c r="AV339" s="58"/>
      <c r="AW339" s="58"/>
      <c r="AX339" s="57"/>
      <c r="AY339" s="57"/>
      <c r="AZ339" s="58"/>
      <c r="BA339" s="69"/>
      <c r="BB339" s="58"/>
      <c r="BC339" s="65"/>
      <c r="BD339" s="58"/>
      <c r="BE339" s="62"/>
      <c r="BF339" s="74"/>
      <c r="BG339" s="75"/>
      <c r="BH339" s="75"/>
      <c r="BI339" s="75"/>
      <c r="BJ339" s="75"/>
      <c r="BK339" s="75"/>
      <c r="BL339" s="75"/>
      <c r="BM339" s="103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</row>
    <row r="340" spans="1:109" s="76" customFormat="1" ht="15" customHeight="1" x14ac:dyDescent="0.2">
      <c r="A340" s="58"/>
      <c r="B340" s="58"/>
      <c r="C340" s="58"/>
      <c r="D340" s="58"/>
      <c r="E340" s="60"/>
      <c r="F340" s="61"/>
      <c r="G340" s="59"/>
      <c r="H340" s="61"/>
      <c r="I340" s="58"/>
      <c r="J340" s="63"/>
      <c r="K340" s="58"/>
      <c r="L340" s="64"/>
      <c r="M340" s="65"/>
      <c r="N340" s="58"/>
      <c r="O340" s="63"/>
      <c r="P340" s="58"/>
      <c r="Q340" s="66"/>
      <c r="R340" s="67"/>
      <c r="S340" s="65"/>
      <c r="T340" s="58"/>
      <c r="U340" s="58"/>
      <c r="V340" s="58"/>
      <c r="W340" s="68"/>
      <c r="X340" s="63"/>
      <c r="Y340" s="63"/>
      <c r="Z340" s="63"/>
      <c r="AA340" s="63"/>
      <c r="AB340" s="64"/>
      <c r="AC340" s="64"/>
      <c r="AD340" s="63"/>
      <c r="AE340" s="63"/>
      <c r="AF340" s="63"/>
      <c r="AG340" s="63"/>
      <c r="AH340" s="58"/>
      <c r="AI340" s="68"/>
      <c r="AJ340" s="65"/>
      <c r="AK340" s="68"/>
      <c r="AL340" s="68"/>
      <c r="AM340" s="68"/>
      <c r="AN340" s="58"/>
      <c r="AO340" s="63"/>
      <c r="AP340" s="58"/>
      <c r="AQ340" s="58"/>
      <c r="AR340" s="58"/>
      <c r="AS340" s="67"/>
      <c r="AT340" s="67"/>
      <c r="AU340" s="58"/>
      <c r="AV340" s="58"/>
      <c r="AW340" s="58"/>
      <c r="AX340" s="57"/>
      <c r="AY340" s="57"/>
      <c r="AZ340" s="58"/>
      <c r="BA340" s="69"/>
      <c r="BB340" s="58"/>
      <c r="BC340" s="65"/>
      <c r="BD340" s="58"/>
      <c r="BE340" s="62"/>
      <c r="BF340" s="74"/>
      <c r="BG340" s="75"/>
      <c r="BH340" s="75"/>
      <c r="BI340" s="75"/>
      <c r="BJ340" s="75"/>
      <c r="BK340" s="75"/>
      <c r="BL340" s="75"/>
      <c r="BM340" s="103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</row>
    <row r="341" spans="1:109" s="76" customFormat="1" ht="15" customHeight="1" x14ac:dyDescent="0.2">
      <c r="A341" s="58"/>
      <c r="B341" s="58"/>
      <c r="C341" s="58"/>
      <c r="D341" s="58"/>
      <c r="E341" s="60"/>
      <c r="F341" s="61"/>
      <c r="G341" s="59"/>
      <c r="H341" s="61"/>
      <c r="I341" s="58"/>
      <c r="J341" s="63"/>
      <c r="K341" s="58"/>
      <c r="L341" s="64"/>
      <c r="M341" s="65"/>
      <c r="N341" s="58"/>
      <c r="O341" s="63"/>
      <c r="P341" s="58"/>
      <c r="Q341" s="66"/>
      <c r="R341" s="67"/>
      <c r="S341" s="65"/>
      <c r="T341" s="58"/>
      <c r="U341" s="65"/>
      <c r="V341" s="58"/>
      <c r="W341" s="68"/>
      <c r="X341" s="63"/>
      <c r="Y341" s="63"/>
      <c r="Z341" s="63"/>
      <c r="AA341" s="63"/>
      <c r="AB341" s="64"/>
      <c r="AC341" s="64"/>
      <c r="AD341" s="63"/>
      <c r="AE341" s="63"/>
      <c r="AF341" s="63"/>
      <c r="AG341" s="63"/>
      <c r="AH341" s="58"/>
      <c r="AI341" s="68"/>
      <c r="AJ341" s="65"/>
      <c r="AK341" s="68"/>
      <c r="AL341" s="68"/>
      <c r="AM341" s="68"/>
      <c r="AN341" s="58"/>
      <c r="AO341" s="63"/>
      <c r="AP341" s="58"/>
      <c r="AQ341" s="58"/>
      <c r="AR341" s="58"/>
      <c r="AS341" s="67"/>
      <c r="AT341" s="67"/>
      <c r="AU341" s="58"/>
      <c r="AV341" s="58"/>
      <c r="AW341" s="58"/>
      <c r="AX341" s="57"/>
      <c r="AY341" s="57"/>
      <c r="AZ341" s="58"/>
      <c r="BA341" s="69"/>
      <c r="BB341" s="58"/>
      <c r="BC341" s="65"/>
      <c r="BD341" s="58"/>
      <c r="BE341" s="62"/>
      <c r="BF341" s="74"/>
      <c r="BG341" s="75"/>
      <c r="BH341" s="75"/>
      <c r="BI341" s="75"/>
      <c r="BJ341" s="75"/>
      <c r="BK341" s="75"/>
      <c r="BL341" s="75"/>
      <c r="BM341" s="103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</row>
    <row r="342" spans="1:109" s="76" customFormat="1" ht="15" customHeight="1" x14ac:dyDescent="0.2">
      <c r="A342" s="58"/>
      <c r="B342" s="58"/>
      <c r="C342" s="58"/>
      <c r="D342" s="58"/>
      <c r="E342" s="60"/>
      <c r="F342" s="61"/>
      <c r="G342" s="59"/>
      <c r="H342" s="61"/>
      <c r="I342" s="58"/>
      <c r="J342" s="63"/>
      <c r="K342" s="58"/>
      <c r="L342" s="64"/>
      <c r="M342" s="65"/>
      <c r="N342" s="58"/>
      <c r="O342" s="63"/>
      <c r="P342" s="58"/>
      <c r="Q342" s="66"/>
      <c r="R342" s="67"/>
      <c r="S342" s="65"/>
      <c r="T342" s="58"/>
      <c r="U342" s="58"/>
      <c r="V342" s="58"/>
      <c r="W342" s="68"/>
      <c r="X342" s="63"/>
      <c r="Y342" s="63"/>
      <c r="Z342" s="63"/>
      <c r="AA342" s="63"/>
      <c r="AB342" s="64"/>
      <c r="AC342" s="64"/>
      <c r="AD342" s="63"/>
      <c r="AE342" s="63"/>
      <c r="AF342" s="63"/>
      <c r="AG342" s="63"/>
      <c r="AH342" s="58"/>
      <c r="AI342" s="68"/>
      <c r="AJ342" s="65"/>
      <c r="AK342" s="68"/>
      <c r="AL342" s="68"/>
      <c r="AM342" s="68"/>
      <c r="AN342" s="58"/>
      <c r="AO342" s="63"/>
      <c r="AP342" s="58"/>
      <c r="AQ342" s="58"/>
      <c r="AR342" s="58"/>
      <c r="AS342" s="67"/>
      <c r="AT342" s="67"/>
      <c r="AU342" s="58"/>
      <c r="AV342" s="58"/>
      <c r="AW342" s="58"/>
      <c r="AX342" s="57"/>
      <c r="AY342" s="57"/>
      <c r="AZ342" s="58"/>
      <c r="BA342" s="69"/>
      <c r="BB342" s="58"/>
      <c r="BC342" s="65"/>
      <c r="BD342" s="58"/>
      <c r="BE342" s="62"/>
      <c r="BF342" s="74"/>
      <c r="BG342" s="75"/>
      <c r="BH342" s="75"/>
      <c r="BI342" s="75"/>
      <c r="BJ342" s="75"/>
      <c r="BK342" s="75"/>
      <c r="BL342" s="75"/>
      <c r="BM342" s="103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</row>
    <row r="343" spans="1:109" s="76" customFormat="1" ht="15" customHeight="1" x14ac:dyDescent="0.2">
      <c r="A343" s="58"/>
      <c r="B343" s="58"/>
      <c r="C343" s="58"/>
      <c r="D343" s="58"/>
      <c r="E343" s="60"/>
      <c r="F343" s="61"/>
      <c r="G343" s="59"/>
      <c r="H343" s="61"/>
      <c r="I343" s="58"/>
      <c r="J343" s="63"/>
      <c r="K343" s="58"/>
      <c r="L343" s="64"/>
      <c r="M343" s="65"/>
      <c r="N343" s="58"/>
      <c r="O343" s="63"/>
      <c r="P343" s="58"/>
      <c r="Q343" s="66"/>
      <c r="R343" s="67"/>
      <c r="S343" s="65"/>
      <c r="T343" s="58"/>
      <c r="U343" s="65"/>
      <c r="V343" s="58"/>
      <c r="W343" s="68"/>
      <c r="X343" s="63"/>
      <c r="Y343" s="63"/>
      <c r="Z343" s="63"/>
      <c r="AA343" s="63"/>
      <c r="AB343" s="64"/>
      <c r="AC343" s="64"/>
      <c r="AD343" s="63"/>
      <c r="AE343" s="63"/>
      <c r="AF343" s="63"/>
      <c r="AG343" s="63"/>
      <c r="AH343" s="58"/>
      <c r="AI343" s="68"/>
      <c r="AJ343" s="65"/>
      <c r="AK343" s="68"/>
      <c r="AL343" s="68"/>
      <c r="AM343" s="68"/>
      <c r="AN343" s="58"/>
      <c r="AO343" s="63"/>
      <c r="AP343" s="58"/>
      <c r="AQ343" s="58"/>
      <c r="AR343" s="58"/>
      <c r="AS343" s="67"/>
      <c r="AT343" s="67"/>
      <c r="AU343" s="58"/>
      <c r="AV343" s="58"/>
      <c r="AW343" s="58"/>
      <c r="AX343" s="57"/>
      <c r="AY343" s="57"/>
      <c r="AZ343" s="58"/>
      <c r="BA343" s="69"/>
      <c r="BB343" s="58"/>
      <c r="BC343" s="65"/>
      <c r="BD343" s="58"/>
      <c r="BE343" s="62"/>
      <c r="BF343" s="74"/>
      <c r="BG343" s="75"/>
      <c r="BH343" s="75"/>
      <c r="BI343" s="75"/>
      <c r="BJ343" s="75"/>
      <c r="BK343" s="75"/>
      <c r="BL343" s="75"/>
      <c r="BM343" s="103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</row>
    <row r="344" spans="1:109" s="76" customFormat="1" ht="15" customHeight="1" x14ac:dyDescent="0.2">
      <c r="A344" s="58"/>
      <c r="B344" s="58"/>
      <c r="C344" s="58"/>
      <c r="D344" s="58"/>
      <c r="E344" s="60"/>
      <c r="F344" s="61"/>
      <c r="G344" s="59"/>
      <c r="H344" s="61"/>
      <c r="I344" s="58"/>
      <c r="J344" s="63"/>
      <c r="K344" s="58"/>
      <c r="L344" s="64"/>
      <c r="M344" s="65"/>
      <c r="N344" s="58"/>
      <c r="O344" s="63"/>
      <c r="P344" s="58"/>
      <c r="Q344" s="66"/>
      <c r="R344" s="67"/>
      <c r="S344" s="65"/>
      <c r="T344" s="58"/>
      <c r="U344" s="58"/>
      <c r="V344" s="58"/>
      <c r="W344" s="68"/>
      <c r="X344" s="63"/>
      <c r="Y344" s="63"/>
      <c r="Z344" s="63"/>
      <c r="AA344" s="63"/>
      <c r="AB344" s="64"/>
      <c r="AC344" s="64"/>
      <c r="AD344" s="63"/>
      <c r="AE344" s="63"/>
      <c r="AF344" s="63"/>
      <c r="AG344" s="63"/>
      <c r="AH344" s="58"/>
      <c r="AI344" s="68"/>
      <c r="AJ344" s="65"/>
      <c r="AK344" s="68"/>
      <c r="AL344" s="68"/>
      <c r="AM344" s="68"/>
      <c r="AN344" s="58"/>
      <c r="AO344" s="63"/>
      <c r="AP344" s="58"/>
      <c r="AQ344" s="58"/>
      <c r="AR344" s="58"/>
      <c r="AS344" s="67"/>
      <c r="AT344" s="67"/>
      <c r="AU344" s="58"/>
      <c r="AV344" s="58"/>
      <c r="AW344" s="58"/>
      <c r="AX344" s="57"/>
      <c r="AY344" s="57"/>
      <c r="AZ344" s="58"/>
      <c r="BA344" s="69"/>
      <c r="BB344" s="58"/>
      <c r="BC344" s="65"/>
      <c r="BD344" s="58"/>
      <c r="BE344" s="62"/>
      <c r="BF344" s="74"/>
      <c r="BG344" s="75"/>
      <c r="BH344" s="75"/>
      <c r="BI344" s="75"/>
      <c r="BJ344" s="75"/>
      <c r="BK344" s="75"/>
      <c r="BL344" s="75"/>
      <c r="BM344" s="103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</row>
    <row r="345" spans="1:109" s="76" customFormat="1" ht="15" customHeight="1" x14ac:dyDescent="0.2">
      <c r="A345" s="58"/>
      <c r="B345" s="58"/>
      <c r="C345" s="58"/>
      <c r="D345" s="58"/>
      <c r="E345" s="60"/>
      <c r="F345" s="61"/>
      <c r="G345" s="59"/>
      <c r="H345" s="61"/>
      <c r="I345" s="58"/>
      <c r="J345" s="63"/>
      <c r="K345" s="58"/>
      <c r="L345" s="64"/>
      <c r="M345" s="65"/>
      <c r="N345" s="58"/>
      <c r="O345" s="63"/>
      <c r="P345" s="58"/>
      <c r="Q345" s="66"/>
      <c r="R345" s="67"/>
      <c r="S345" s="65"/>
      <c r="T345" s="58"/>
      <c r="U345" s="65"/>
      <c r="V345" s="58"/>
      <c r="W345" s="68"/>
      <c r="X345" s="63"/>
      <c r="Y345" s="63"/>
      <c r="Z345" s="63"/>
      <c r="AA345" s="63"/>
      <c r="AB345" s="64"/>
      <c r="AC345" s="64"/>
      <c r="AD345" s="63"/>
      <c r="AE345" s="63"/>
      <c r="AF345" s="63"/>
      <c r="AG345" s="63"/>
      <c r="AH345" s="58"/>
      <c r="AI345" s="68"/>
      <c r="AJ345" s="65"/>
      <c r="AK345" s="68"/>
      <c r="AL345" s="68"/>
      <c r="AM345" s="68"/>
      <c r="AN345" s="58"/>
      <c r="AO345" s="63"/>
      <c r="AP345" s="58"/>
      <c r="AQ345" s="58"/>
      <c r="AR345" s="58"/>
      <c r="AS345" s="67"/>
      <c r="AT345" s="67"/>
      <c r="AU345" s="58"/>
      <c r="AV345" s="58"/>
      <c r="AW345" s="58"/>
      <c r="AX345" s="57"/>
      <c r="AY345" s="57"/>
      <c r="AZ345" s="58"/>
      <c r="BA345" s="69"/>
      <c r="BB345" s="58"/>
      <c r="BC345" s="65"/>
      <c r="BD345" s="58"/>
      <c r="BE345" s="62"/>
      <c r="BF345" s="74"/>
      <c r="BG345" s="75"/>
      <c r="BH345" s="75"/>
      <c r="BI345" s="75"/>
      <c r="BJ345" s="75"/>
      <c r="BK345" s="75"/>
      <c r="BL345" s="75"/>
      <c r="BM345" s="103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</row>
    <row r="346" spans="1:109" s="76" customFormat="1" ht="15" customHeight="1" x14ac:dyDescent="0.2">
      <c r="A346" s="58"/>
      <c r="B346" s="58"/>
      <c r="C346" s="58"/>
      <c r="D346" s="58"/>
      <c r="E346" s="60"/>
      <c r="F346" s="61"/>
      <c r="G346" s="59"/>
      <c r="H346" s="61"/>
      <c r="I346" s="58"/>
      <c r="J346" s="63"/>
      <c r="K346" s="58"/>
      <c r="L346" s="64"/>
      <c r="M346" s="65"/>
      <c r="N346" s="58"/>
      <c r="O346" s="63"/>
      <c r="P346" s="58"/>
      <c r="Q346" s="66"/>
      <c r="R346" s="67"/>
      <c r="S346" s="65"/>
      <c r="T346" s="58"/>
      <c r="U346" s="58"/>
      <c r="V346" s="58"/>
      <c r="W346" s="68"/>
      <c r="X346" s="63"/>
      <c r="Y346" s="63"/>
      <c r="Z346" s="63"/>
      <c r="AA346" s="63"/>
      <c r="AB346" s="64"/>
      <c r="AC346" s="64"/>
      <c r="AD346" s="63"/>
      <c r="AE346" s="63"/>
      <c r="AF346" s="63"/>
      <c r="AG346" s="63"/>
      <c r="AH346" s="58"/>
      <c r="AI346" s="68"/>
      <c r="AJ346" s="65"/>
      <c r="AK346" s="68"/>
      <c r="AL346" s="68"/>
      <c r="AM346" s="68"/>
      <c r="AN346" s="58"/>
      <c r="AO346" s="63"/>
      <c r="AP346" s="58"/>
      <c r="AQ346" s="58"/>
      <c r="AR346" s="58"/>
      <c r="AS346" s="67"/>
      <c r="AT346" s="67"/>
      <c r="AU346" s="58"/>
      <c r="AV346" s="58"/>
      <c r="AW346" s="58"/>
      <c r="AX346" s="57"/>
      <c r="AY346" s="57"/>
      <c r="AZ346" s="58"/>
      <c r="BA346" s="69"/>
      <c r="BB346" s="58"/>
      <c r="BC346" s="65"/>
      <c r="BD346" s="58"/>
      <c r="BE346" s="62"/>
      <c r="BF346" s="74"/>
      <c r="BG346" s="75"/>
      <c r="BH346" s="75"/>
      <c r="BI346" s="75"/>
      <c r="BJ346" s="75"/>
      <c r="BK346" s="75"/>
      <c r="BL346" s="75"/>
      <c r="BM346" s="103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</row>
    <row r="347" spans="1:109" s="76" customFormat="1" ht="15" customHeight="1" x14ac:dyDescent="0.2">
      <c r="A347" s="58"/>
      <c r="B347" s="58"/>
      <c r="C347" s="58"/>
      <c r="D347" s="58"/>
      <c r="E347" s="60"/>
      <c r="F347" s="61"/>
      <c r="G347" s="59"/>
      <c r="H347" s="61"/>
      <c r="I347" s="58"/>
      <c r="J347" s="63"/>
      <c r="K347" s="58"/>
      <c r="L347" s="64"/>
      <c r="M347" s="65"/>
      <c r="N347" s="58"/>
      <c r="O347" s="63"/>
      <c r="P347" s="58"/>
      <c r="Q347" s="66"/>
      <c r="R347" s="67"/>
      <c r="S347" s="65"/>
      <c r="T347" s="58"/>
      <c r="U347" s="65"/>
      <c r="V347" s="58"/>
      <c r="W347" s="68"/>
      <c r="X347" s="63"/>
      <c r="Y347" s="63"/>
      <c r="Z347" s="63"/>
      <c r="AA347" s="63"/>
      <c r="AB347" s="64"/>
      <c r="AC347" s="64"/>
      <c r="AD347" s="63"/>
      <c r="AE347" s="63"/>
      <c r="AF347" s="63"/>
      <c r="AG347" s="63"/>
      <c r="AH347" s="58"/>
      <c r="AI347" s="68"/>
      <c r="AJ347" s="65"/>
      <c r="AK347" s="68"/>
      <c r="AL347" s="68"/>
      <c r="AM347" s="68"/>
      <c r="AN347" s="58"/>
      <c r="AO347" s="63"/>
      <c r="AP347" s="58"/>
      <c r="AQ347" s="58"/>
      <c r="AR347" s="58"/>
      <c r="AS347" s="67"/>
      <c r="AT347" s="67"/>
      <c r="AU347" s="58"/>
      <c r="AV347" s="58"/>
      <c r="AW347" s="58"/>
      <c r="AX347" s="57"/>
      <c r="AY347" s="57"/>
      <c r="AZ347" s="58"/>
      <c r="BA347" s="69"/>
      <c r="BB347" s="58"/>
      <c r="BC347" s="65"/>
      <c r="BD347" s="58"/>
      <c r="BE347" s="62"/>
      <c r="BF347" s="74"/>
      <c r="BG347" s="75"/>
      <c r="BH347" s="75"/>
      <c r="BI347" s="75"/>
      <c r="BJ347" s="75"/>
      <c r="BK347" s="75"/>
      <c r="BL347" s="75"/>
      <c r="BM347" s="103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</row>
    <row r="348" spans="1:109" s="76" customFormat="1" ht="15" customHeight="1" x14ac:dyDescent="0.2">
      <c r="A348" s="58"/>
      <c r="B348" s="58"/>
      <c r="C348" s="58"/>
      <c r="D348" s="58"/>
      <c r="E348" s="60"/>
      <c r="F348" s="61"/>
      <c r="G348" s="59"/>
      <c r="H348" s="61"/>
      <c r="I348" s="58"/>
      <c r="J348" s="63"/>
      <c r="K348" s="58"/>
      <c r="L348" s="64"/>
      <c r="M348" s="65"/>
      <c r="N348" s="58"/>
      <c r="O348" s="63"/>
      <c r="P348" s="58"/>
      <c r="Q348" s="66"/>
      <c r="R348" s="67"/>
      <c r="S348" s="65"/>
      <c r="T348" s="58"/>
      <c r="U348" s="58"/>
      <c r="V348" s="58"/>
      <c r="W348" s="68"/>
      <c r="X348" s="63"/>
      <c r="Y348" s="63"/>
      <c r="Z348" s="63"/>
      <c r="AA348" s="63"/>
      <c r="AB348" s="64"/>
      <c r="AC348" s="64"/>
      <c r="AD348" s="63"/>
      <c r="AE348" s="63"/>
      <c r="AF348" s="63"/>
      <c r="AG348" s="63"/>
      <c r="AH348" s="58"/>
      <c r="AI348" s="68"/>
      <c r="AJ348" s="65"/>
      <c r="AK348" s="68"/>
      <c r="AL348" s="68"/>
      <c r="AM348" s="68"/>
      <c r="AN348" s="58"/>
      <c r="AO348" s="63"/>
      <c r="AP348" s="58"/>
      <c r="AQ348" s="58"/>
      <c r="AR348" s="58"/>
      <c r="AS348" s="67"/>
      <c r="AT348" s="67"/>
      <c r="AU348" s="58"/>
      <c r="AV348" s="58"/>
      <c r="AW348" s="58"/>
      <c r="AX348" s="57"/>
      <c r="AY348" s="57"/>
      <c r="AZ348" s="58"/>
      <c r="BA348" s="69"/>
      <c r="BB348" s="58"/>
      <c r="BC348" s="65"/>
      <c r="BD348" s="58"/>
      <c r="BE348" s="62"/>
      <c r="BF348" s="74"/>
      <c r="BG348" s="75"/>
      <c r="BH348" s="75"/>
      <c r="BI348" s="75"/>
      <c r="BJ348" s="75"/>
      <c r="BK348" s="75"/>
      <c r="BL348" s="75"/>
      <c r="BM348" s="103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</row>
    <row r="349" spans="1:109" s="76" customFormat="1" ht="15" customHeight="1" x14ac:dyDescent="0.2">
      <c r="A349" s="58"/>
      <c r="B349" s="58"/>
      <c r="C349" s="58"/>
      <c r="D349" s="58"/>
      <c r="E349" s="60"/>
      <c r="F349" s="61"/>
      <c r="G349" s="59"/>
      <c r="H349" s="61"/>
      <c r="I349" s="58"/>
      <c r="J349" s="63"/>
      <c r="K349" s="58"/>
      <c r="L349" s="64"/>
      <c r="M349" s="65"/>
      <c r="N349" s="58"/>
      <c r="O349" s="63"/>
      <c r="P349" s="58"/>
      <c r="Q349" s="66"/>
      <c r="R349" s="67"/>
      <c r="S349" s="65"/>
      <c r="T349" s="58"/>
      <c r="U349" s="65"/>
      <c r="V349" s="58"/>
      <c r="W349" s="68"/>
      <c r="X349" s="63"/>
      <c r="Y349" s="63"/>
      <c r="Z349" s="63"/>
      <c r="AA349" s="63"/>
      <c r="AB349" s="64"/>
      <c r="AC349" s="64"/>
      <c r="AD349" s="63"/>
      <c r="AE349" s="63"/>
      <c r="AF349" s="63"/>
      <c r="AG349" s="63"/>
      <c r="AH349" s="58"/>
      <c r="AI349" s="68"/>
      <c r="AJ349" s="65"/>
      <c r="AK349" s="68"/>
      <c r="AL349" s="68"/>
      <c r="AM349" s="68"/>
      <c r="AN349" s="58"/>
      <c r="AO349" s="63"/>
      <c r="AP349" s="58"/>
      <c r="AQ349" s="58"/>
      <c r="AR349" s="58"/>
      <c r="AS349" s="67"/>
      <c r="AT349" s="67"/>
      <c r="AU349" s="58"/>
      <c r="AV349" s="58"/>
      <c r="AW349" s="58"/>
      <c r="AX349" s="57"/>
      <c r="AY349" s="57"/>
      <c r="AZ349" s="58"/>
      <c r="BA349" s="69"/>
      <c r="BB349" s="58"/>
      <c r="BC349" s="65"/>
      <c r="BD349" s="58"/>
      <c r="BE349" s="62"/>
      <c r="BF349" s="74"/>
      <c r="BG349" s="75"/>
      <c r="BH349" s="75"/>
      <c r="BI349" s="75"/>
      <c r="BJ349" s="75"/>
      <c r="BK349" s="75"/>
      <c r="BL349" s="75"/>
      <c r="BM349" s="103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</row>
    <row r="350" spans="1:109" s="76" customFormat="1" x14ac:dyDescent="0.2">
      <c r="A350" s="75"/>
      <c r="B350" s="75"/>
      <c r="C350" s="75"/>
      <c r="D350" s="75"/>
      <c r="E350" s="135"/>
      <c r="F350" s="75"/>
      <c r="G350" s="136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134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</row>
    <row r="351" spans="1:109" s="76" customFormat="1" ht="15" customHeight="1" x14ac:dyDescent="0.2">
      <c r="A351" s="58"/>
      <c r="B351" s="58"/>
      <c r="C351" s="58"/>
      <c r="D351" s="58"/>
      <c r="E351" s="60"/>
      <c r="F351" s="61"/>
      <c r="G351" s="59"/>
      <c r="H351" s="61"/>
      <c r="I351" s="58"/>
      <c r="J351" s="63"/>
      <c r="K351" s="58"/>
      <c r="L351" s="64"/>
      <c r="M351" s="65"/>
      <c r="N351" s="58"/>
      <c r="O351" s="63"/>
      <c r="P351" s="58"/>
      <c r="Q351" s="66"/>
      <c r="R351" s="67"/>
      <c r="S351" s="65"/>
      <c r="T351" s="58"/>
      <c r="U351" s="65"/>
      <c r="V351" s="58"/>
      <c r="W351" s="68"/>
      <c r="X351" s="63"/>
      <c r="Y351" s="63"/>
      <c r="Z351" s="63"/>
      <c r="AA351" s="63"/>
      <c r="AB351" s="64"/>
      <c r="AC351" s="64"/>
      <c r="AD351" s="63"/>
      <c r="AE351" s="63"/>
      <c r="AF351" s="63"/>
      <c r="AG351" s="63"/>
      <c r="AH351" s="58"/>
      <c r="AI351" s="68"/>
      <c r="AJ351" s="65"/>
      <c r="AK351" s="68"/>
      <c r="AL351" s="68"/>
      <c r="AM351" s="68"/>
      <c r="AN351" s="58"/>
      <c r="AO351" s="63"/>
      <c r="AP351" s="58"/>
      <c r="AQ351" s="58"/>
      <c r="AR351" s="58"/>
      <c r="AS351" s="67"/>
      <c r="AT351" s="67"/>
      <c r="AU351" s="58"/>
      <c r="AV351" s="58"/>
      <c r="AW351" s="58"/>
      <c r="AX351" s="57"/>
      <c r="AY351" s="57"/>
      <c r="AZ351" s="58"/>
      <c r="BA351" s="69"/>
      <c r="BB351" s="58"/>
      <c r="BC351" s="65"/>
      <c r="BD351" s="58"/>
      <c r="BE351" s="62"/>
      <c r="BF351" s="74"/>
      <c r="BG351" s="75"/>
      <c r="BH351" s="75"/>
      <c r="BI351" s="75"/>
      <c r="BJ351" s="75"/>
      <c r="BK351" s="75"/>
      <c r="BL351" s="75"/>
      <c r="BM351" s="103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</row>
    <row r="352" spans="1:109" s="76" customFormat="1" ht="15" customHeight="1" x14ac:dyDescent="0.2">
      <c r="A352" s="58"/>
      <c r="B352" s="58"/>
      <c r="C352" s="58"/>
      <c r="D352" s="58"/>
      <c r="E352" s="60"/>
      <c r="F352" s="61"/>
      <c r="G352" s="59"/>
      <c r="H352" s="61"/>
      <c r="I352" s="58"/>
      <c r="J352" s="63"/>
      <c r="K352" s="58"/>
      <c r="L352" s="64"/>
      <c r="M352" s="65"/>
      <c r="N352" s="58"/>
      <c r="O352" s="63"/>
      <c r="P352" s="58"/>
      <c r="Q352" s="66"/>
      <c r="R352" s="67"/>
      <c r="S352" s="65"/>
      <c r="T352" s="58"/>
      <c r="U352" s="58"/>
      <c r="V352" s="58"/>
      <c r="W352" s="68"/>
      <c r="X352" s="63"/>
      <c r="Y352" s="63"/>
      <c r="Z352" s="63"/>
      <c r="AA352" s="63"/>
      <c r="AB352" s="64"/>
      <c r="AC352" s="64"/>
      <c r="AD352" s="63"/>
      <c r="AE352" s="63"/>
      <c r="AF352" s="63"/>
      <c r="AG352" s="63"/>
      <c r="AH352" s="58"/>
      <c r="AI352" s="68"/>
      <c r="AJ352" s="65"/>
      <c r="AK352" s="68"/>
      <c r="AL352" s="68"/>
      <c r="AM352" s="68"/>
      <c r="AN352" s="58"/>
      <c r="AO352" s="63"/>
      <c r="AP352" s="58"/>
      <c r="AQ352" s="58"/>
      <c r="AR352" s="58"/>
      <c r="AS352" s="67"/>
      <c r="AT352" s="67"/>
      <c r="AU352" s="58"/>
      <c r="AV352" s="58"/>
      <c r="AW352" s="58"/>
      <c r="AX352" s="57"/>
      <c r="AY352" s="57"/>
      <c r="AZ352" s="58"/>
      <c r="BA352" s="69"/>
      <c r="BB352" s="58"/>
      <c r="BC352" s="65"/>
      <c r="BD352" s="58"/>
      <c r="BE352" s="62"/>
      <c r="BF352" s="74"/>
      <c r="BG352" s="75"/>
      <c r="BH352" s="75"/>
      <c r="BI352" s="75"/>
      <c r="BJ352" s="75"/>
      <c r="BK352" s="75"/>
      <c r="BL352" s="75"/>
      <c r="BM352" s="103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</row>
    <row r="353" spans="1:109" s="76" customFormat="1" ht="15" customHeight="1" x14ac:dyDescent="0.2">
      <c r="A353" s="58"/>
      <c r="B353" s="58"/>
      <c r="C353" s="58"/>
      <c r="D353" s="58"/>
      <c r="E353" s="60"/>
      <c r="F353" s="61"/>
      <c r="G353" s="59"/>
      <c r="H353" s="61"/>
      <c r="I353" s="58"/>
      <c r="J353" s="63"/>
      <c r="K353" s="58"/>
      <c r="L353" s="64"/>
      <c r="M353" s="65"/>
      <c r="N353" s="58"/>
      <c r="O353" s="63"/>
      <c r="P353" s="58"/>
      <c r="Q353" s="66"/>
      <c r="R353" s="67"/>
      <c r="S353" s="65"/>
      <c r="T353" s="58"/>
      <c r="U353" s="65"/>
      <c r="V353" s="58"/>
      <c r="W353" s="68"/>
      <c r="X353" s="63"/>
      <c r="Y353" s="63"/>
      <c r="Z353" s="63"/>
      <c r="AA353" s="63"/>
      <c r="AB353" s="64"/>
      <c r="AC353" s="64"/>
      <c r="AD353" s="63"/>
      <c r="AE353" s="63"/>
      <c r="AF353" s="63"/>
      <c r="AG353" s="63"/>
      <c r="AH353" s="58"/>
      <c r="AI353" s="68"/>
      <c r="AJ353" s="65"/>
      <c r="AK353" s="68"/>
      <c r="AL353" s="68"/>
      <c r="AM353" s="68"/>
      <c r="AN353" s="58"/>
      <c r="AO353" s="63"/>
      <c r="AP353" s="58"/>
      <c r="AQ353" s="58"/>
      <c r="AR353" s="58"/>
      <c r="AS353" s="67"/>
      <c r="AT353" s="67"/>
      <c r="AU353" s="58"/>
      <c r="AV353" s="58"/>
      <c r="AW353" s="58"/>
      <c r="AX353" s="57"/>
      <c r="AY353" s="57"/>
      <c r="AZ353" s="58"/>
      <c r="BA353" s="69"/>
      <c r="BB353" s="58"/>
      <c r="BC353" s="65"/>
      <c r="BD353" s="58"/>
      <c r="BE353" s="62"/>
      <c r="BF353" s="74"/>
      <c r="BG353" s="75"/>
      <c r="BH353" s="75"/>
      <c r="BI353" s="75"/>
      <c r="BJ353" s="75"/>
      <c r="BK353" s="75"/>
      <c r="BL353" s="75"/>
      <c r="BM353" s="103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</row>
    <row r="354" spans="1:109" s="76" customFormat="1" ht="15" customHeight="1" x14ac:dyDescent="0.2">
      <c r="A354" s="58"/>
      <c r="B354" s="58"/>
      <c r="C354" s="58"/>
      <c r="D354" s="58"/>
      <c r="E354" s="60"/>
      <c r="F354" s="61"/>
      <c r="G354" s="59"/>
      <c r="H354" s="61"/>
      <c r="I354" s="58"/>
      <c r="J354" s="63"/>
      <c r="K354" s="58"/>
      <c r="L354" s="64"/>
      <c r="M354" s="65"/>
      <c r="N354" s="58"/>
      <c r="O354" s="63"/>
      <c r="P354" s="58"/>
      <c r="Q354" s="66"/>
      <c r="R354" s="67"/>
      <c r="S354" s="65"/>
      <c r="T354" s="58"/>
      <c r="U354" s="58"/>
      <c r="V354" s="58"/>
      <c r="W354" s="68"/>
      <c r="X354" s="63"/>
      <c r="Y354" s="63"/>
      <c r="Z354" s="63"/>
      <c r="AA354" s="63"/>
      <c r="AB354" s="64"/>
      <c r="AC354" s="64"/>
      <c r="AD354" s="63"/>
      <c r="AE354" s="63"/>
      <c r="AF354" s="63"/>
      <c r="AG354" s="63"/>
      <c r="AH354" s="58"/>
      <c r="AI354" s="68"/>
      <c r="AJ354" s="65"/>
      <c r="AK354" s="68"/>
      <c r="AL354" s="68"/>
      <c r="AM354" s="68"/>
      <c r="AN354" s="58"/>
      <c r="AO354" s="63"/>
      <c r="AP354" s="58"/>
      <c r="AQ354" s="58"/>
      <c r="AR354" s="58"/>
      <c r="AS354" s="67"/>
      <c r="AT354" s="67"/>
      <c r="AU354" s="58"/>
      <c r="AV354" s="58"/>
      <c r="AW354" s="58"/>
      <c r="AX354" s="57"/>
      <c r="AY354" s="57"/>
      <c r="AZ354" s="58"/>
      <c r="BA354" s="69"/>
      <c r="BB354" s="58"/>
      <c r="BC354" s="65"/>
      <c r="BD354" s="58"/>
      <c r="BE354" s="62"/>
      <c r="BF354" s="74"/>
      <c r="BG354" s="75"/>
      <c r="BH354" s="75"/>
      <c r="BI354" s="75"/>
      <c r="BJ354" s="75"/>
      <c r="BK354" s="75"/>
      <c r="BL354" s="75"/>
      <c r="BM354" s="103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</row>
    <row r="355" spans="1:109" s="76" customFormat="1" ht="15" customHeight="1" x14ac:dyDescent="0.2">
      <c r="A355" s="58"/>
      <c r="B355" s="58"/>
      <c r="C355" s="58"/>
      <c r="D355" s="58"/>
      <c r="E355" s="60"/>
      <c r="F355" s="61"/>
      <c r="G355" s="59"/>
      <c r="H355" s="61"/>
      <c r="I355" s="58"/>
      <c r="J355" s="63"/>
      <c r="K355" s="58"/>
      <c r="L355" s="64"/>
      <c r="M355" s="65"/>
      <c r="N355" s="58"/>
      <c r="O355" s="63"/>
      <c r="P355" s="58"/>
      <c r="Q355" s="66"/>
      <c r="R355" s="67"/>
      <c r="S355" s="65"/>
      <c r="T355" s="58"/>
      <c r="U355" s="65"/>
      <c r="V355" s="58"/>
      <c r="W355" s="68"/>
      <c r="X355" s="63"/>
      <c r="Y355" s="63"/>
      <c r="Z355" s="63"/>
      <c r="AA355" s="63"/>
      <c r="AB355" s="64"/>
      <c r="AC355" s="64"/>
      <c r="AD355" s="63"/>
      <c r="AE355" s="63"/>
      <c r="AF355" s="63"/>
      <c r="AG355" s="63"/>
      <c r="AH355" s="58"/>
      <c r="AI355" s="68"/>
      <c r="AJ355" s="65"/>
      <c r="AK355" s="68"/>
      <c r="AL355" s="68"/>
      <c r="AM355" s="68"/>
      <c r="AN355" s="58"/>
      <c r="AO355" s="63"/>
      <c r="AP355" s="58"/>
      <c r="AQ355" s="58"/>
      <c r="AR355" s="58"/>
      <c r="AS355" s="67"/>
      <c r="AT355" s="67"/>
      <c r="AU355" s="58"/>
      <c r="AV355" s="58"/>
      <c r="AW355" s="58"/>
      <c r="AX355" s="57"/>
      <c r="AY355" s="57"/>
      <c r="AZ355" s="58"/>
      <c r="BA355" s="69"/>
      <c r="BB355" s="58"/>
      <c r="BC355" s="65"/>
      <c r="BD355" s="58"/>
      <c r="BE355" s="62"/>
      <c r="BF355" s="74"/>
      <c r="BG355" s="75"/>
      <c r="BH355" s="75"/>
      <c r="BI355" s="75"/>
      <c r="BJ355" s="75"/>
      <c r="BK355" s="75"/>
      <c r="BL355" s="75"/>
      <c r="BM355" s="103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</row>
    <row r="356" spans="1:109" s="76" customFormat="1" x14ac:dyDescent="0.2">
      <c r="A356" s="75"/>
      <c r="B356" s="75"/>
      <c r="C356" s="75"/>
      <c r="D356" s="75"/>
      <c r="E356" s="135"/>
      <c r="F356" s="75"/>
      <c r="G356" s="136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134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</row>
    <row r="357" spans="1:109" s="76" customFormat="1" ht="15" customHeight="1" x14ac:dyDescent="0.2">
      <c r="A357" s="58"/>
      <c r="B357" s="58"/>
      <c r="C357" s="58"/>
      <c r="D357" s="58"/>
      <c r="E357" s="60"/>
      <c r="F357" s="61"/>
      <c r="G357" s="59"/>
      <c r="H357" s="61"/>
      <c r="I357" s="58"/>
      <c r="J357" s="63"/>
      <c r="K357" s="58"/>
      <c r="L357" s="64"/>
      <c r="M357" s="65"/>
      <c r="N357" s="58"/>
      <c r="O357" s="63"/>
      <c r="P357" s="58"/>
      <c r="Q357" s="66"/>
      <c r="R357" s="67"/>
      <c r="S357" s="65"/>
      <c r="T357" s="58"/>
      <c r="U357" s="65"/>
      <c r="V357" s="58"/>
      <c r="W357" s="68"/>
      <c r="X357" s="63"/>
      <c r="Y357" s="63"/>
      <c r="Z357" s="63"/>
      <c r="AA357" s="63"/>
      <c r="AB357" s="64"/>
      <c r="AC357" s="64"/>
      <c r="AD357" s="63"/>
      <c r="AE357" s="63"/>
      <c r="AF357" s="63"/>
      <c r="AG357" s="63"/>
      <c r="AH357" s="58"/>
      <c r="AI357" s="68"/>
      <c r="AJ357" s="65"/>
      <c r="AK357" s="68"/>
      <c r="AL357" s="68"/>
      <c r="AM357" s="68"/>
      <c r="AN357" s="58"/>
      <c r="AO357" s="63"/>
      <c r="AP357" s="58"/>
      <c r="AQ357" s="58"/>
      <c r="AR357" s="58"/>
      <c r="AS357" s="67"/>
      <c r="AT357" s="67"/>
      <c r="AU357" s="58"/>
      <c r="AV357" s="58"/>
      <c r="AW357" s="58"/>
      <c r="AX357" s="57"/>
      <c r="AY357" s="57"/>
      <c r="AZ357" s="58"/>
      <c r="BA357" s="69"/>
      <c r="BB357" s="58"/>
      <c r="BC357" s="65"/>
      <c r="BD357" s="58"/>
      <c r="BE357" s="62"/>
      <c r="BF357" s="74"/>
      <c r="BG357" s="75"/>
      <c r="BH357" s="75"/>
      <c r="BI357" s="75"/>
      <c r="BJ357" s="75"/>
      <c r="BK357" s="75"/>
      <c r="BL357" s="75"/>
      <c r="BM357" s="103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</row>
    <row r="358" spans="1:109" s="76" customFormat="1" ht="15" customHeight="1" x14ac:dyDescent="0.2">
      <c r="A358" s="58"/>
      <c r="B358" s="58"/>
      <c r="C358" s="58"/>
      <c r="D358" s="58"/>
      <c r="E358" s="60"/>
      <c r="F358" s="61"/>
      <c r="G358" s="59"/>
      <c r="H358" s="61"/>
      <c r="I358" s="58"/>
      <c r="J358" s="63"/>
      <c r="K358" s="58"/>
      <c r="L358" s="64"/>
      <c r="M358" s="65"/>
      <c r="N358" s="58"/>
      <c r="O358" s="63"/>
      <c r="P358" s="58"/>
      <c r="Q358" s="66"/>
      <c r="R358" s="67"/>
      <c r="S358" s="65"/>
      <c r="T358" s="58"/>
      <c r="U358" s="58"/>
      <c r="V358" s="58"/>
      <c r="W358" s="68"/>
      <c r="X358" s="63"/>
      <c r="Y358" s="63"/>
      <c r="Z358" s="63"/>
      <c r="AA358" s="63"/>
      <c r="AB358" s="64"/>
      <c r="AC358" s="64"/>
      <c r="AD358" s="63"/>
      <c r="AE358" s="63"/>
      <c r="AF358" s="63"/>
      <c r="AG358" s="63"/>
      <c r="AH358" s="58"/>
      <c r="AI358" s="68"/>
      <c r="AJ358" s="65"/>
      <c r="AK358" s="68"/>
      <c r="AL358" s="68"/>
      <c r="AM358" s="68"/>
      <c r="AN358" s="58"/>
      <c r="AO358" s="63"/>
      <c r="AP358" s="58"/>
      <c r="AQ358" s="58"/>
      <c r="AR358" s="58"/>
      <c r="AS358" s="67"/>
      <c r="AT358" s="67"/>
      <c r="AU358" s="58"/>
      <c r="AV358" s="58"/>
      <c r="AW358" s="58"/>
      <c r="AX358" s="57"/>
      <c r="AY358" s="57"/>
      <c r="AZ358" s="58"/>
      <c r="BA358" s="69"/>
      <c r="BB358" s="58"/>
      <c r="BC358" s="65"/>
      <c r="BD358" s="58"/>
      <c r="BE358" s="62"/>
      <c r="BF358" s="74"/>
      <c r="BG358" s="75"/>
      <c r="BH358" s="75"/>
      <c r="BI358" s="75"/>
      <c r="BJ358" s="75"/>
      <c r="BK358" s="75"/>
      <c r="BL358" s="75"/>
      <c r="BM358" s="103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</row>
    <row r="359" spans="1:109" s="76" customFormat="1" ht="15" customHeight="1" x14ac:dyDescent="0.2">
      <c r="A359" s="58"/>
      <c r="B359" s="58"/>
      <c r="C359" s="58"/>
      <c r="D359" s="58"/>
      <c r="E359" s="60"/>
      <c r="F359" s="61"/>
      <c r="G359" s="59"/>
      <c r="H359" s="61"/>
      <c r="I359" s="58"/>
      <c r="J359" s="63"/>
      <c r="K359" s="58"/>
      <c r="L359" s="64"/>
      <c r="M359" s="65"/>
      <c r="N359" s="58"/>
      <c r="O359" s="63"/>
      <c r="P359" s="58"/>
      <c r="Q359" s="66"/>
      <c r="R359" s="67"/>
      <c r="S359" s="65"/>
      <c r="T359" s="58"/>
      <c r="U359" s="65"/>
      <c r="V359" s="58"/>
      <c r="W359" s="68"/>
      <c r="X359" s="63"/>
      <c r="Y359" s="63"/>
      <c r="Z359" s="63"/>
      <c r="AA359" s="63"/>
      <c r="AB359" s="64"/>
      <c r="AC359" s="64"/>
      <c r="AD359" s="63"/>
      <c r="AE359" s="63"/>
      <c r="AF359" s="63"/>
      <c r="AG359" s="63"/>
      <c r="AH359" s="58"/>
      <c r="AI359" s="68"/>
      <c r="AJ359" s="65"/>
      <c r="AK359" s="68"/>
      <c r="AL359" s="68"/>
      <c r="AM359" s="68"/>
      <c r="AN359" s="58"/>
      <c r="AO359" s="63"/>
      <c r="AP359" s="58"/>
      <c r="AQ359" s="58"/>
      <c r="AR359" s="58"/>
      <c r="AS359" s="67"/>
      <c r="AT359" s="67"/>
      <c r="AU359" s="58"/>
      <c r="AV359" s="58"/>
      <c r="AW359" s="58"/>
      <c r="AX359" s="57"/>
      <c r="AY359" s="57"/>
      <c r="AZ359" s="58"/>
      <c r="BA359" s="69"/>
      <c r="BB359" s="58"/>
      <c r="BC359" s="65"/>
      <c r="BD359" s="58"/>
      <c r="BE359" s="62"/>
      <c r="BF359" s="74"/>
      <c r="BG359" s="75"/>
      <c r="BH359" s="75"/>
      <c r="BI359" s="75"/>
      <c r="BJ359" s="75"/>
      <c r="BK359" s="75"/>
      <c r="BL359" s="75"/>
      <c r="BM359" s="103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</row>
    <row r="360" spans="1:109" s="76" customFormat="1" ht="15" customHeight="1" x14ac:dyDescent="0.2">
      <c r="A360" s="58"/>
      <c r="B360" s="58"/>
      <c r="C360" s="58"/>
      <c r="D360" s="58"/>
      <c r="E360" s="60"/>
      <c r="F360" s="61"/>
      <c r="G360" s="59"/>
      <c r="H360" s="61"/>
      <c r="I360" s="58"/>
      <c r="J360" s="63"/>
      <c r="K360" s="58"/>
      <c r="L360" s="64"/>
      <c r="M360" s="65"/>
      <c r="N360" s="58"/>
      <c r="O360" s="63"/>
      <c r="P360" s="58"/>
      <c r="Q360" s="66"/>
      <c r="R360" s="67"/>
      <c r="S360" s="65"/>
      <c r="T360" s="58"/>
      <c r="U360" s="58"/>
      <c r="V360" s="58"/>
      <c r="W360" s="68"/>
      <c r="X360" s="63"/>
      <c r="Y360" s="63"/>
      <c r="Z360" s="63"/>
      <c r="AA360" s="63"/>
      <c r="AB360" s="64"/>
      <c r="AC360" s="64"/>
      <c r="AD360" s="63"/>
      <c r="AE360" s="63"/>
      <c r="AF360" s="63"/>
      <c r="AG360" s="63"/>
      <c r="AH360" s="58"/>
      <c r="AI360" s="68"/>
      <c r="AJ360" s="65"/>
      <c r="AK360" s="68"/>
      <c r="AL360" s="68"/>
      <c r="AM360" s="68"/>
      <c r="AN360" s="58"/>
      <c r="AO360" s="63"/>
      <c r="AP360" s="58"/>
      <c r="AQ360" s="58"/>
      <c r="AR360" s="58"/>
      <c r="AS360" s="67"/>
      <c r="AT360" s="67"/>
      <c r="AU360" s="58"/>
      <c r="AV360" s="58"/>
      <c r="AW360" s="58"/>
      <c r="AX360" s="57"/>
      <c r="AY360" s="57"/>
      <c r="AZ360" s="58"/>
      <c r="BA360" s="69"/>
      <c r="BB360" s="58"/>
      <c r="BC360" s="65"/>
      <c r="BD360" s="58"/>
      <c r="BE360" s="62"/>
      <c r="BF360" s="74"/>
      <c r="BG360" s="75"/>
      <c r="BH360" s="75"/>
      <c r="BI360" s="75"/>
      <c r="BJ360" s="75"/>
      <c r="BK360" s="75"/>
      <c r="BL360" s="75"/>
      <c r="BM360" s="103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</row>
    <row r="361" spans="1:109" s="76" customFormat="1" ht="15" customHeight="1" x14ac:dyDescent="0.2">
      <c r="A361" s="58"/>
      <c r="B361" s="58"/>
      <c r="C361" s="58"/>
      <c r="D361" s="58"/>
      <c r="E361" s="60"/>
      <c r="F361" s="61"/>
      <c r="G361" s="59"/>
      <c r="H361" s="61"/>
      <c r="I361" s="58"/>
      <c r="J361" s="63"/>
      <c r="K361" s="58"/>
      <c r="L361" s="64"/>
      <c r="M361" s="65"/>
      <c r="N361" s="58"/>
      <c r="O361" s="63"/>
      <c r="P361" s="58"/>
      <c r="Q361" s="66"/>
      <c r="R361" s="67"/>
      <c r="S361" s="65"/>
      <c r="T361" s="58"/>
      <c r="U361" s="65"/>
      <c r="V361" s="58"/>
      <c r="W361" s="68"/>
      <c r="X361" s="63"/>
      <c r="Y361" s="63"/>
      <c r="Z361" s="63"/>
      <c r="AA361" s="63"/>
      <c r="AB361" s="64"/>
      <c r="AC361" s="64"/>
      <c r="AD361" s="63"/>
      <c r="AE361" s="63"/>
      <c r="AF361" s="63"/>
      <c r="AG361" s="63"/>
      <c r="AH361" s="58"/>
      <c r="AI361" s="68"/>
      <c r="AJ361" s="65"/>
      <c r="AK361" s="68"/>
      <c r="AL361" s="68"/>
      <c r="AM361" s="68"/>
      <c r="AN361" s="58"/>
      <c r="AO361" s="63"/>
      <c r="AP361" s="58"/>
      <c r="AQ361" s="58"/>
      <c r="AR361" s="58"/>
      <c r="AS361" s="67"/>
      <c r="AT361" s="67"/>
      <c r="AU361" s="58"/>
      <c r="AV361" s="58"/>
      <c r="AW361" s="58"/>
      <c r="AX361" s="57"/>
      <c r="AY361" s="57"/>
      <c r="AZ361" s="58"/>
      <c r="BA361" s="69"/>
      <c r="BB361" s="58"/>
      <c r="BC361" s="65"/>
      <c r="BD361" s="58"/>
      <c r="BE361" s="62"/>
      <c r="BF361" s="74"/>
      <c r="BG361" s="75"/>
      <c r="BH361" s="75"/>
      <c r="BI361" s="75"/>
      <c r="BJ361" s="75"/>
      <c r="BK361" s="75"/>
      <c r="BL361" s="75"/>
      <c r="BM361" s="103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</row>
    <row r="362" spans="1:109" s="76" customFormat="1" ht="15" customHeight="1" x14ac:dyDescent="0.2">
      <c r="A362" s="58"/>
      <c r="B362" s="58"/>
      <c r="C362" s="58"/>
      <c r="D362" s="58"/>
      <c r="E362" s="60"/>
      <c r="F362" s="61"/>
      <c r="G362" s="59"/>
      <c r="H362" s="61"/>
      <c r="I362" s="58"/>
      <c r="J362" s="63"/>
      <c r="K362" s="58"/>
      <c r="L362" s="64"/>
      <c r="M362" s="65"/>
      <c r="N362" s="58"/>
      <c r="O362" s="63"/>
      <c r="P362" s="58"/>
      <c r="Q362" s="66"/>
      <c r="R362" s="67"/>
      <c r="S362" s="65"/>
      <c r="T362" s="58"/>
      <c r="U362" s="58"/>
      <c r="V362" s="58"/>
      <c r="W362" s="68"/>
      <c r="X362" s="63"/>
      <c r="Y362" s="63"/>
      <c r="Z362" s="63"/>
      <c r="AA362" s="63"/>
      <c r="AB362" s="64"/>
      <c r="AC362" s="64"/>
      <c r="AD362" s="63"/>
      <c r="AE362" s="63"/>
      <c r="AF362" s="63"/>
      <c r="AG362" s="63"/>
      <c r="AH362" s="58"/>
      <c r="AI362" s="68"/>
      <c r="AJ362" s="65"/>
      <c r="AK362" s="68"/>
      <c r="AL362" s="68"/>
      <c r="AM362" s="68"/>
      <c r="AN362" s="58"/>
      <c r="AO362" s="63"/>
      <c r="AP362" s="58"/>
      <c r="AQ362" s="58"/>
      <c r="AR362" s="58"/>
      <c r="AS362" s="67"/>
      <c r="AT362" s="67"/>
      <c r="AU362" s="58"/>
      <c r="AV362" s="58"/>
      <c r="AW362" s="58"/>
      <c r="AX362" s="57"/>
      <c r="AY362" s="57"/>
      <c r="AZ362" s="58"/>
      <c r="BA362" s="69"/>
      <c r="BB362" s="58"/>
      <c r="BC362" s="65"/>
      <c r="BD362" s="58"/>
      <c r="BE362" s="62"/>
      <c r="BF362" s="74"/>
      <c r="BG362" s="75"/>
      <c r="BH362" s="75"/>
      <c r="BI362" s="75"/>
      <c r="BJ362" s="75"/>
      <c r="BK362" s="75"/>
      <c r="BL362" s="75"/>
      <c r="BM362" s="103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</row>
    <row r="363" spans="1:109" s="76" customFormat="1" ht="15" customHeight="1" x14ac:dyDescent="0.2">
      <c r="A363" s="58"/>
      <c r="B363" s="58"/>
      <c r="C363" s="58"/>
      <c r="D363" s="58"/>
      <c r="E363" s="60"/>
      <c r="F363" s="61"/>
      <c r="G363" s="59"/>
      <c r="H363" s="61"/>
      <c r="I363" s="58"/>
      <c r="J363" s="63"/>
      <c r="K363" s="58"/>
      <c r="L363" s="64"/>
      <c r="M363" s="65"/>
      <c r="N363" s="58"/>
      <c r="O363" s="63"/>
      <c r="P363" s="58"/>
      <c r="Q363" s="66"/>
      <c r="R363" s="67"/>
      <c r="S363" s="65"/>
      <c r="T363" s="58"/>
      <c r="U363" s="65"/>
      <c r="V363" s="58"/>
      <c r="W363" s="68"/>
      <c r="X363" s="63"/>
      <c r="Y363" s="63"/>
      <c r="Z363" s="63"/>
      <c r="AA363" s="63"/>
      <c r="AB363" s="64"/>
      <c r="AC363" s="64"/>
      <c r="AD363" s="63"/>
      <c r="AE363" s="63"/>
      <c r="AF363" s="63"/>
      <c r="AG363" s="63"/>
      <c r="AH363" s="58"/>
      <c r="AI363" s="68"/>
      <c r="AJ363" s="65"/>
      <c r="AK363" s="68"/>
      <c r="AL363" s="68"/>
      <c r="AM363" s="68"/>
      <c r="AN363" s="58"/>
      <c r="AO363" s="63"/>
      <c r="AP363" s="58"/>
      <c r="AQ363" s="58"/>
      <c r="AR363" s="58"/>
      <c r="AS363" s="67"/>
      <c r="AT363" s="67"/>
      <c r="AU363" s="58"/>
      <c r="AV363" s="58"/>
      <c r="AW363" s="58"/>
      <c r="AX363" s="57"/>
      <c r="AY363" s="57"/>
      <c r="AZ363" s="58"/>
      <c r="BA363" s="69"/>
      <c r="BB363" s="58"/>
      <c r="BC363" s="65"/>
      <c r="BD363" s="58"/>
      <c r="BE363" s="62"/>
      <c r="BF363" s="74"/>
      <c r="BG363" s="75"/>
      <c r="BH363" s="75"/>
      <c r="BI363" s="75"/>
      <c r="BJ363" s="75"/>
      <c r="BK363" s="75"/>
      <c r="BL363" s="75"/>
      <c r="BM363" s="103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</row>
    <row r="364" spans="1:109" s="76" customFormat="1" ht="15" customHeight="1" x14ac:dyDescent="0.2">
      <c r="A364" s="58"/>
      <c r="B364" s="58"/>
      <c r="C364" s="58"/>
      <c r="D364" s="58"/>
      <c r="E364" s="60"/>
      <c r="F364" s="61"/>
      <c r="G364" s="59"/>
      <c r="H364" s="61"/>
      <c r="I364" s="58"/>
      <c r="J364" s="63"/>
      <c r="K364" s="58"/>
      <c r="L364" s="64"/>
      <c r="M364" s="65"/>
      <c r="N364" s="58"/>
      <c r="O364" s="63"/>
      <c r="P364" s="58"/>
      <c r="Q364" s="66"/>
      <c r="R364" s="67"/>
      <c r="S364" s="65"/>
      <c r="T364" s="58"/>
      <c r="U364" s="58"/>
      <c r="V364" s="58"/>
      <c r="W364" s="68"/>
      <c r="X364" s="63"/>
      <c r="Y364" s="63"/>
      <c r="Z364" s="63"/>
      <c r="AA364" s="63"/>
      <c r="AB364" s="64"/>
      <c r="AC364" s="64"/>
      <c r="AD364" s="63"/>
      <c r="AE364" s="63"/>
      <c r="AF364" s="63"/>
      <c r="AG364" s="63"/>
      <c r="AH364" s="58"/>
      <c r="AI364" s="68"/>
      <c r="AJ364" s="65"/>
      <c r="AK364" s="68"/>
      <c r="AL364" s="68"/>
      <c r="AM364" s="68"/>
      <c r="AN364" s="58"/>
      <c r="AO364" s="63"/>
      <c r="AP364" s="58"/>
      <c r="AQ364" s="58"/>
      <c r="AR364" s="58"/>
      <c r="AS364" s="67"/>
      <c r="AT364" s="67"/>
      <c r="AU364" s="58"/>
      <c r="AV364" s="58"/>
      <c r="AW364" s="58"/>
      <c r="AX364" s="57"/>
      <c r="AY364" s="57"/>
      <c r="AZ364" s="58"/>
      <c r="BA364" s="69"/>
      <c r="BB364" s="58"/>
      <c r="BC364" s="65"/>
      <c r="BD364" s="58"/>
      <c r="BE364" s="62"/>
      <c r="BF364" s="74"/>
      <c r="BG364" s="75"/>
      <c r="BH364" s="75"/>
      <c r="BI364" s="75"/>
      <c r="BJ364" s="75"/>
      <c r="BK364" s="75"/>
      <c r="BL364" s="75"/>
      <c r="BM364" s="103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</row>
    <row r="365" spans="1:109" s="76" customFormat="1" ht="15" customHeight="1" x14ac:dyDescent="0.2">
      <c r="A365" s="58"/>
      <c r="B365" s="58"/>
      <c r="C365" s="58"/>
      <c r="D365" s="58"/>
      <c r="E365" s="60"/>
      <c r="F365" s="61"/>
      <c r="G365" s="59"/>
      <c r="H365" s="61"/>
      <c r="I365" s="58"/>
      <c r="J365" s="63"/>
      <c r="K365" s="58"/>
      <c r="L365" s="64"/>
      <c r="M365" s="65"/>
      <c r="N365" s="58"/>
      <c r="O365" s="63"/>
      <c r="P365" s="58"/>
      <c r="Q365" s="66"/>
      <c r="R365" s="67"/>
      <c r="S365" s="65"/>
      <c r="T365" s="58"/>
      <c r="U365" s="65"/>
      <c r="V365" s="58"/>
      <c r="W365" s="68"/>
      <c r="X365" s="63"/>
      <c r="Y365" s="63"/>
      <c r="Z365" s="63"/>
      <c r="AA365" s="63"/>
      <c r="AB365" s="64"/>
      <c r="AC365" s="64"/>
      <c r="AD365" s="63"/>
      <c r="AE365" s="63"/>
      <c r="AF365" s="63"/>
      <c r="AG365" s="63"/>
      <c r="AH365" s="58"/>
      <c r="AI365" s="68"/>
      <c r="AJ365" s="65"/>
      <c r="AK365" s="68"/>
      <c r="AL365" s="68"/>
      <c r="AM365" s="68"/>
      <c r="AN365" s="58"/>
      <c r="AO365" s="63"/>
      <c r="AP365" s="58"/>
      <c r="AQ365" s="58"/>
      <c r="AR365" s="58"/>
      <c r="AS365" s="67"/>
      <c r="AT365" s="67"/>
      <c r="AU365" s="58"/>
      <c r="AV365" s="58"/>
      <c r="AW365" s="58"/>
      <c r="AX365" s="57"/>
      <c r="AY365" s="57"/>
      <c r="AZ365" s="58"/>
      <c r="BA365" s="69"/>
      <c r="BB365" s="58"/>
      <c r="BC365" s="65"/>
      <c r="BD365" s="58"/>
      <c r="BE365" s="62"/>
      <c r="BF365" s="74"/>
      <c r="BG365" s="75"/>
      <c r="BH365" s="75"/>
      <c r="BI365" s="75"/>
      <c r="BJ365" s="75"/>
      <c r="BK365" s="75"/>
      <c r="BL365" s="75"/>
      <c r="BM365" s="103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</row>
    <row r="366" spans="1:109" s="76" customFormat="1" ht="15" customHeight="1" x14ac:dyDescent="0.2">
      <c r="A366" s="58"/>
      <c r="B366" s="58"/>
      <c r="C366" s="58"/>
      <c r="D366" s="58"/>
      <c r="E366" s="60"/>
      <c r="F366" s="61"/>
      <c r="G366" s="59"/>
      <c r="H366" s="61"/>
      <c r="I366" s="58"/>
      <c r="J366" s="63"/>
      <c r="K366" s="58"/>
      <c r="L366" s="64"/>
      <c r="M366" s="65"/>
      <c r="N366" s="58"/>
      <c r="O366" s="63"/>
      <c r="P366" s="58"/>
      <c r="Q366" s="66"/>
      <c r="R366" s="67"/>
      <c r="S366" s="65"/>
      <c r="T366" s="58"/>
      <c r="U366" s="58"/>
      <c r="V366" s="58"/>
      <c r="W366" s="68"/>
      <c r="X366" s="63"/>
      <c r="Y366" s="63"/>
      <c r="Z366" s="63"/>
      <c r="AA366" s="63"/>
      <c r="AB366" s="64"/>
      <c r="AC366" s="64"/>
      <c r="AD366" s="63"/>
      <c r="AE366" s="63"/>
      <c r="AF366" s="63"/>
      <c r="AG366" s="63"/>
      <c r="AH366" s="58"/>
      <c r="AI366" s="68"/>
      <c r="AJ366" s="65"/>
      <c r="AK366" s="68"/>
      <c r="AL366" s="68"/>
      <c r="AM366" s="68"/>
      <c r="AN366" s="58"/>
      <c r="AO366" s="63"/>
      <c r="AP366" s="58"/>
      <c r="AQ366" s="58"/>
      <c r="AR366" s="58"/>
      <c r="AS366" s="67"/>
      <c r="AT366" s="67"/>
      <c r="AU366" s="58"/>
      <c r="AV366" s="58"/>
      <c r="AW366" s="58"/>
      <c r="AX366" s="57"/>
      <c r="AY366" s="57"/>
      <c r="AZ366" s="58"/>
      <c r="BA366" s="69"/>
      <c r="BB366" s="58"/>
      <c r="BC366" s="65"/>
      <c r="BD366" s="58"/>
      <c r="BE366" s="62"/>
      <c r="BF366" s="74"/>
      <c r="BG366" s="75"/>
      <c r="BH366" s="75"/>
      <c r="BI366" s="75"/>
      <c r="BJ366" s="75"/>
      <c r="BK366" s="75"/>
      <c r="BL366" s="75"/>
      <c r="BM366" s="103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</row>
    <row r="367" spans="1:109" s="76" customFormat="1" ht="15" customHeight="1" x14ac:dyDescent="0.2">
      <c r="A367" s="58"/>
      <c r="B367" s="58"/>
      <c r="C367" s="58"/>
      <c r="D367" s="58"/>
      <c r="E367" s="60"/>
      <c r="F367" s="61"/>
      <c r="G367" s="59"/>
      <c r="H367" s="61"/>
      <c r="I367" s="58"/>
      <c r="J367" s="63"/>
      <c r="K367" s="58"/>
      <c r="L367" s="64"/>
      <c r="M367" s="65"/>
      <c r="N367" s="58"/>
      <c r="O367" s="63"/>
      <c r="P367" s="58"/>
      <c r="Q367" s="66"/>
      <c r="R367" s="67"/>
      <c r="S367" s="65"/>
      <c r="T367" s="58"/>
      <c r="U367" s="65"/>
      <c r="V367" s="58"/>
      <c r="W367" s="68"/>
      <c r="X367" s="63"/>
      <c r="Y367" s="63"/>
      <c r="Z367" s="63"/>
      <c r="AA367" s="63"/>
      <c r="AB367" s="64"/>
      <c r="AC367" s="64"/>
      <c r="AD367" s="63"/>
      <c r="AE367" s="63"/>
      <c r="AF367" s="63"/>
      <c r="AG367" s="63"/>
      <c r="AH367" s="58"/>
      <c r="AI367" s="68"/>
      <c r="AJ367" s="65"/>
      <c r="AK367" s="68"/>
      <c r="AL367" s="68"/>
      <c r="AM367" s="68"/>
      <c r="AN367" s="58"/>
      <c r="AO367" s="63"/>
      <c r="AP367" s="58"/>
      <c r="AQ367" s="58"/>
      <c r="AR367" s="58"/>
      <c r="AS367" s="67"/>
      <c r="AT367" s="67"/>
      <c r="AU367" s="58"/>
      <c r="AV367" s="58"/>
      <c r="AW367" s="58"/>
      <c r="AX367" s="57"/>
      <c r="AY367" s="57"/>
      <c r="AZ367" s="58"/>
      <c r="BA367" s="69"/>
      <c r="BB367" s="58"/>
      <c r="BC367" s="65"/>
      <c r="BD367" s="58"/>
      <c r="BE367" s="62"/>
      <c r="BF367" s="74"/>
      <c r="BG367" s="75"/>
      <c r="BH367" s="75"/>
      <c r="BI367" s="75"/>
      <c r="BJ367" s="75"/>
      <c r="BK367" s="75"/>
      <c r="BL367" s="75"/>
      <c r="BM367" s="103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</row>
    <row r="368" spans="1:109" s="76" customFormat="1" ht="15" customHeight="1" x14ac:dyDescent="0.2">
      <c r="A368" s="58"/>
      <c r="B368" s="58"/>
      <c r="C368" s="58"/>
      <c r="D368" s="58"/>
      <c r="E368" s="60"/>
      <c r="F368" s="61"/>
      <c r="G368" s="59"/>
      <c r="H368" s="61"/>
      <c r="I368" s="58"/>
      <c r="J368" s="63"/>
      <c r="K368" s="58"/>
      <c r="L368" s="64"/>
      <c r="M368" s="65"/>
      <c r="N368" s="58"/>
      <c r="O368" s="63"/>
      <c r="P368" s="58"/>
      <c r="Q368" s="66"/>
      <c r="R368" s="67"/>
      <c r="S368" s="65"/>
      <c r="T368" s="58"/>
      <c r="U368" s="58"/>
      <c r="V368" s="58"/>
      <c r="W368" s="68"/>
      <c r="X368" s="63"/>
      <c r="Y368" s="63"/>
      <c r="Z368" s="63"/>
      <c r="AA368" s="63"/>
      <c r="AB368" s="64"/>
      <c r="AC368" s="64"/>
      <c r="AD368" s="63"/>
      <c r="AE368" s="63"/>
      <c r="AF368" s="63"/>
      <c r="AG368" s="63"/>
      <c r="AH368" s="58"/>
      <c r="AI368" s="68"/>
      <c r="AJ368" s="65"/>
      <c r="AK368" s="68"/>
      <c r="AL368" s="68"/>
      <c r="AM368" s="68"/>
      <c r="AN368" s="58"/>
      <c r="AO368" s="63"/>
      <c r="AP368" s="58"/>
      <c r="AQ368" s="58"/>
      <c r="AR368" s="58"/>
      <c r="AS368" s="67"/>
      <c r="AT368" s="67"/>
      <c r="AU368" s="58"/>
      <c r="AV368" s="58"/>
      <c r="AW368" s="58"/>
      <c r="AX368" s="57"/>
      <c r="AY368" s="57"/>
      <c r="AZ368" s="58"/>
      <c r="BA368" s="69"/>
      <c r="BB368" s="58"/>
      <c r="BC368" s="65"/>
      <c r="BD368" s="58"/>
      <c r="BE368" s="62"/>
      <c r="BF368" s="74"/>
      <c r="BG368" s="75"/>
      <c r="BH368" s="75"/>
      <c r="BI368" s="75"/>
      <c r="BJ368" s="75"/>
      <c r="BK368" s="75"/>
      <c r="BL368" s="75"/>
      <c r="BM368" s="103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</row>
    <row r="369" spans="1:109" s="76" customFormat="1" ht="15" customHeight="1" x14ac:dyDescent="0.2">
      <c r="A369" s="58"/>
      <c r="B369" s="58"/>
      <c r="C369" s="58"/>
      <c r="D369" s="58"/>
      <c r="E369" s="60"/>
      <c r="F369" s="61"/>
      <c r="G369" s="59"/>
      <c r="H369" s="61"/>
      <c r="I369" s="58"/>
      <c r="J369" s="63"/>
      <c r="K369" s="58"/>
      <c r="L369" s="64"/>
      <c r="M369" s="65"/>
      <c r="N369" s="58"/>
      <c r="O369" s="63"/>
      <c r="P369" s="58"/>
      <c r="Q369" s="66"/>
      <c r="R369" s="67"/>
      <c r="S369" s="65"/>
      <c r="T369" s="58"/>
      <c r="U369" s="65"/>
      <c r="V369" s="58"/>
      <c r="W369" s="68"/>
      <c r="X369" s="63"/>
      <c r="Y369" s="63"/>
      <c r="Z369" s="63"/>
      <c r="AA369" s="63"/>
      <c r="AB369" s="64"/>
      <c r="AC369" s="64"/>
      <c r="AD369" s="63"/>
      <c r="AE369" s="63"/>
      <c r="AF369" s="63"/>
      <c r="AG369" s="63"/>
      <c r="AH369" s="58"/>
      <c r="AI369" s="68"/>
      <c r="AJ369" s="65"/>
      <c r="AK369" s="68"/>
      <c r="AL369" s="68"/>
      <c r="AM369" s="68"/>
      <c r="AN369" s="58"/>
      <c r="AO369" s="63"/>
      <c r="AP369" s="58"/>
      <c r="AQ369" s="58"/>
      <c r="AR369" s="58"/>
      <c r="AS369" s="67"/>
      <c r="AT369" s="67"/>
      <c r="AU369" s="58"/>
      <c r="AV369" s="58"/>
      <c r="AW369" s="58"/>
      <c r="AX369" s="57"/>
      <c r="AY369" s="57"/>
      <c r="AZ369" s="58"/>
      <c r="BA369" s="69"/>
      <c r="BB369" s="58"/>
      <c r="BC369" s="65"/>
      <c r="BD369" s="58"/>
      <c r="BE369" s="62"/>
      <c r="BF369" s="74"/>
      <c r="BG369" s="75"/>
      <c r="BH369" s="75"/>
      <c r="BI369" s="75"/>
      <c r="BJ369" s="75"/>
      <c r="BK369" s="75"/>
      <c r="BL369" s="75"/>
      <c r="BM369" s="103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</row>
    <row r="370" spans="1:109" s="76" customFormat="1" ht="15" customHeight="1" x14ac:dyDescent="0.2">
      <c r="A370" s="58"/>
      <c r="B370" s="58"/>
      <c r="C370" s="58"/>
      <c r="D370" s="58"/>
      <c r="E370" s="60"/>
      <c r="F370" s="61"/>
      <c r="G370" s="59"/>
      <c r="H370" s="61"/>
      <c r="I370" s="58"/>
      <c r="J370" s="63"/>
      <c r="K370" s="58"/>
      <c r="L370" s="64"/>
      <c r="M370" s="65"/>
      <c r="N370" s="58"/>
      <c r="O370" s="63"/>
      <c r="P370" s="58"/>
      <c r="Q370" s="66"/>
      <c r="R370" s="67"/>
      <c r="S370" s="65"/>
      <c r="T370" s="58"/>
      <c r="U370" s="58"/>
      <c r="V370" s="58"/>
      <c r="W370" s="68"/>
      <c r="X370" s="63"/>
      <c r="Y370" s="63"/>
      <c r="Z370" s="63"/>
      <c r="AA370" s="63"/>
      <c r="AB370" s="64"/>
      <c r="AC370" s="64"/>
      <c r="AD370" s="63"/>
      <c r="AE370" s="63"/>
      <c r="AF370" s="63"/>
      <c r="AG370" s="63"/>
      <c r="AH370" s="58"/>
      <c r="AI370" s="68"/>
      <c r="AJ370" s="65"/>
      <c r="AK370" s="68"/>
      <c r="AL370" s="68"/>
      <c r="AM370" s="68"/>
      <c r="AN370" s="58"/>
      <c r="AO370" s="63"/>
      <c r="AP370" s="58"/>
      <c r="AQ370" s="58"/>
      <c r="AR370" s="58"/>
      <c r="AS370" s="67"/>
      <c r="AT370" s="67"/>
      <c r="AU370" s="58"/>
      <c r="AV370" s="58"/>
      <c r="AW370" s="58"/>
      <c r="AX370" s="57"/>
      <c r="AY370" s="57"/>
      <c r="AZ370" s="58"/>
      <c r="BA370" s="69"/>
      <c r="BB370" s="58"/>
      <c r="BC370" s="65"/>
      <c r="BD370" s="58"/>
      <c r="BE370" s="62"/>
      <c r="BF370" s="74"/>
      <c r="BG370" s="75"/>
      <c r="BH370" s="75"/>
      <c r="BI370" s="75"/>
      <c r="BJ370" s="75"/>
      <c r="BK370" s="75"/>
      <c r="BL370" s="75"/>
      <c r="BM370" s="103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</row>
    <row r="371" spans="1:109" s="76" customFormat="1" ht="15" customHeight="1" x14ac:dyDescent="0.2">
      <c r="A371" s="58"/>
      <c r="B371" s="58"/>
      <c r="C371" s="58"/>
      <c r="D371" s="58"/>
      <c r="E371" s="60"/>
      <c r="F371" s="61"/>
      <c r="G371" s="59"/>
      <c r="H371" s="61"/>
      <c r="I371" s="58"/>
      <c r="J371" s="63"/>
      <c r="K371" s="58"/>
      <c r="L371" s="64"/>
      <c r="M371" s="65"/>
      <c r="N371" s="58"/>
      <c r="O371" s="63"/>
      <c r="P371" s="58"/>
      <c r="Q371" s="66"/>
      <c r="R371" s="67"/>
      <c r="S371" s="65"/>
      <c r="T371" s="58"/>
      <c r="U371" s="65"/>
      <c r="V371" s="58"/>
      <c r="W371" s="68"/>
      <c r="X371" s="63"/>
      <c r="Y371" s="63"/>
      <c r="Z371" s="63"/>
      <c r="AA371" s="63"/>
      <c r="AB371" s="64"/>
      <c r="AC371" s="64"/>
      <c r="AD371" s="63"/>
      <c r="AE371" s="63"/>
      <c r="AF371" s="63"/>
      <c r="AG371" s="63"/>
      <c r="AH371" s="58"/>
      <c r="AI371" s="68"/>
      <c r="AJ371" s="65"/>
      <c r="AK371" s="68"/>
      <c r="AL371" s="68"/>
      <c r="AM371" s="68"/>
      <c r="AN371" s="58"/>
      <c r="AO371" s="63"/>
      <c r="AP371" s="58"/>
      <c r="AQ371" s="58"/>
      <c r="AR371" s="58"/>
      <c r="AS371" s="67"/>
      <c r="AT371" s="67"/>
      <c r="AU371" s="58"/>
      <c r="AV371" s="58"/>
      <c r="AW371" s="58"/>
      <c r="AX371" s="57"/>
      <c r="AY371" s="57"/>
      <c r="AZ371" s="58"/>
      <c r="BA371" s="69"/>
      <c r="BB371" s="58"/>
      <c r="BC371" s="65"/>
      <c r="BD371" s="58"/>
      <c r="BE371" s="62"/>
      <c r="BF371" s="74"/>
      <c r="BG371" s="75"/>
      <c r="BH371" s="75"/>
      <c r="BI371" s="75"/>
      <c r="BJ371" s="75"/>
      <c r="BK371" s="75"/>
      <c r="BL371" s="75"/>
      <c r="BM371" s="103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</row>
    <row r="372" spans="1:109" s="76" customFormat="1" ht="15" customHeight="1" x14ac:dyDescent="0.2">
      <c r="A372" s="58"/>
      <c r="B372" s="58"/>
      <c r="C372" s="58"/>
      <c r="D372" s="58"/>
      <c r="E372" s="60"/>
      <c r="F372" s="61"/>
      <c r="G372" s="59"/>
      <c r="H372" s="61"/>
      <c r="I372" s="58"/>
      <c r="J372" s="63"/>
      <c r="K372" s="58"/>
      <c r="L372" s="64"/>
      <c r="M372" s="65"/>
      <c r="N372" s="58"/>
      <c r="O372" s="63"/>
      <c r="P372" s="58"/>
      <c r="Q372" s="66"/>
      <c r="R372" s="67"/>
      <c r="S372" s="65"/>
      <c r="T372" s="58"/>
      <c r="U372" s="58"/>
      <c r="V372" s="58"/>
      <c r="W372" s="68"/>
      <c r="X372" s="63"/>
      <c r="Y372" s="63"/>
      <c r="Z372" s="63"/>
      <c r="AA372" s="63"/>
      <c r="AB372" s="64"/>
      <c r="AC372" s="64"/>
      <c r="AD372" s="63"/>
      <c r="AE372" s="63"/>
      <c r="AF372" s="63"/>
      <c r="AG372" s="63"/>
      <c r="AH372" s="58"/>
      <c r="AI372" s="68"/>
      <c r="AJ372" s="65"/>
      <c r="AK372" s="68"/>
      <c r="AL372" s="68"/>
      <c r="AM372" s="68"/>
      <c r="AN372" s="58"/>
      <c r="AO372" s="63"/>
      <c r="AP372" s="58"/>
      <c r="AQ372" s="58"/>
      <c r="AR372" s="58"/>
      <c r="AS372" s="67"/>
      <c r="AT372" s="67"/>
      <c r="AU372" s="58"/>
      <c r="AV372" s="58"/>
      <c r="AW372" s="58"/>
      <c r="AX372" s="57"/>
      <c r="AY372" s="57"/>
      <c r="AZ372" s="58"/>
      <c r="BA372" s="69"/>
      <c r="BB372" s="58"/>
      <c r="BC372" s="65"/>
      <c r="BD372" s="58"/>
      <c r="BE372" s="62"/>
      <c r="BF372" s="74"/>
      <c r="BG372" s="75"/>
      <c r="BH372" s="75"/>
      <c r="BI372" s="75"/>
      <c r="BJ372" s="75"/>
      <c r="BK372" s="75"/>
      <c r="BL372" s="75"/>
      <c r="BM372" s="103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</row>
    <row r="373" spans="1:109" s="76" customFormat="1" ht="15" customHeight="1" x14ac:dyDescent="0.2">
      <c r="A373" s="58"/>
      <c r="B373" s="58"/>
      <c r="C373" s="58"/>
      <c r="D373" s="58"/>
      <c r="E373" s="60"/>
      <c r="F373" s="61"/>
      <c r="G373" s="59"/>
      <c r="H373" s="61"/>
      <c r="I373" s="58"/>
      <c r="J373" s="63"/>
      <c r="K373" s="58"/>
      <c r="L373" s="64"/>
      <c r="M373" s="65"/>
      <c r="N373" s="58"/>
      <c r="O373" s="63"/>
      <c r="P373" s="58"/>
      <c r="Q373" s="66"/>
      <c r="R373" s="67"/>
      <c r="S373" s="65"/>
      <c r="T373" s="58"/>
      <c r="U373" s="65"/>
      <c r="V373" s="58"/>
      <c r="W373" s="68"/>
      <c r="X373" s="63"/>
      <c r="Y373" s="63"/>
      <c r="Z373" s="63"/>
      <c r="AA373" s="63"/>
      <c r="AB373" s="64"/>
      <c r="AC373" s="64"/>
      <c r="AD373" s="63"/>
      <c r="AE373" s="63"/>
      <c r="AF373" s="63"/>
      <c r="AG373" s="63"/>
      <c r="AH373" s="58"/>
      <c r="AI373" s="68"/>
      <c r="AJ373" s="65"/>
      <c r="AK373" s="68"/>
      <c r="AL373" s="68"/>
      <c r="AM373" s="68"/>
      <c r="AN373" s="58"/>
      <c r="AO373" s="63"/>
      <c r="AP373" s="58"/>
      <c r="AQ373" s="58"/>
      <c r="AR373" s="58"/>
      <c r="AS373" s="67"/>
      <c r="AT373" s="67"/>
      <c r="AU373" s="58"/>
      <c r="AV373" s="58"/>
      <c r="AW373" s="58"/>
      <c r="AX373" s="57"/>
      <c r="AY373" s="57"/>
      <c r="AZ373" s="58"/>
      <c r="BA373" s="69"/>
      <c r="BB373" s="58"/>
      <c r="BC373" s="65"/>
      <c r="BD373" s="58"/>
      <c r="BE373" s="62"/>
      <c r="BF373" s="74"/>
      <c r="BG373" s="75"/>
      <c r="BH373" s="75"/>
      <c r="BI373" s="75"/>
      <c r="BJ373" s="75"/>
      <c r="BK373" s="75"/>
      <c r="BL373" s="75"/>
      <c r="BM373" s="103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</row>
    <row r="374" spans="1:109" s="76" customFormat="1" ht="15" customHeight="1" x14ac:dyDescent="0.2">
      <c r="A374" s="58"/>
      <c r="B374" s="58"/>
      <c r="C374" s="58"/>
      <c r="D374" s="58"/>
      <c r="E374" s="60"/>
      <c r="F374" s="61"/>
      <c r="G374" s="59"/>
      <c r="H374" s="61"/>
      <c r="I374" s="58"/>
      <c r="J374" s="63"/>
      <c r="K374" s="58"/>
      <c r="L374" s="64"/>
      <c r="M374" s="65"/>
      <c r="N374" s="58"/>
      <c r="O374" s="63"/>
      <c r="P374" s="58"/>
      <c r="Q374" s="66"/>
      <c r="R374" s="67"/>
      <c r="S374" s="65"/>
      <c r="T374" s="58"/>
      <c r="U374" s="58"/>
      <c r="V374" s="58"/>
      <c r="W374" s="68"/>
      <c r="X374" s="63"/>
      <c r="Y374" s="63"/>
      <c r="Z374" s="63"/>
      <c r="AA374" s="63"/>
      <c r="AB374" s="64"/>
      <c r="AC374" s="64"/>
      <c r="AD374" s="63"/>
      <c r="AE374" s="63"/>
      <c r="AF374" s="63"/>
      <c r="AG374" s="63"/>
      <c r="AH374" s="58"/>
      <c r="AI374" s="68"/>
      <c r="AJ374" s="65"/>
      <c r="AK374" s="68"/>
      <c r="AL374" s="68"/>
      <c r="AM374" s="68"/>
      <c r="AN374" s="58"/>
      <c r="AO374" s="63"/>
      <c r="AP374" s="58"/>
      <c r="AQ374" s="58"/>
      <c r="AR374" s="58"/>
      <c r="AS374" s="67"/>
      <c r="AT374" s="67"/>
      <c r="AU374" s="58"/>
      <c r="AV374" s="58"/>
      <c r="AW374" s="58"/>
      <c r="AX374" s="57"/>
      <c r="AY374" s="57"/>
      <c r="AZ374" s="58"/>
      <c r="BA374" s="69"/>
      <c r="BB374" s="58"/>
      <c r="BC374" s="65"/>
      <c r="BD374" s="58"/>
      <c r="BE374" s="62"/>
      <c r="BF374" s="74"/>
      <c r="BG374" s="75"/>
      <c r="BH374" s="75"/>
      <c r="BI374" s="75"/>
      <c r="BJ374" s="75"/>
      <c r="BK374" s="75"/>
      <c r="BL374" s="75"/>
      <c r="BM374" s="103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</row>
    <row r="375" spans="1:109" s="76" customFormat="1" ht="15" customHeight="1" x14ac:dyDescent="0.2">
      <c r="A375" s="58"/>
      <c r="B375" s="58"/>
      <c r="C375" s="58"/>
      <c r="D375" s="58"/>
      <c r="E375" s="60"/>
      <c r="F375" s="61"/>
      <c r="G375" s="59"/>
      <c r="H375" s="61"/>
      <c r="I375" s="58"/>
      <c r="J375" s="63"/>
      <c r="K375" s="58"/>
      <c r="L375" s="64"/>
      <c r="M375" s="65"/>
      <c r="N375" s="58"/>
      <c r="O375" s="63"/>
      <c r="P375" s="58"/>
      <c r="Q375" s="66"/>
      <c r="R375" s="67"/>
      <c r="S375" s="65"/>
      <c r="T375" s="58"/>
      <c r="U375" s="65"/>
      <c r="V375" s="58"/>
      <c r="W375" s="68"/>
      <c r="X375" s="63"/>
      <c r="Y375" s="63"/>
      <c r="Z375" s="63"/>
      <c r="AA375" s="63"/>
      <c r="AB375" s="64"/>
      <c r="AC375" s="64"/>
      <c r="AD375" s="63"/>
      <c r="AE375" s="63"/>
      <c r="AF375" s="63"/>
      <c r="AG375" s="63"/>
      <c r="AH375" s="58"/>
      <c r="AI375" s="68"/>
      <c r="AJ375" s="65"/>
      <c r="AK375" s="68"/>
      <c r="AL375" s="68"/>
      <c r="AM375" s="68"/>
      <c r="AN375" s="58"/>
      <c r="AO375" s="63"/>
      <c r="AP375" s="58"/>
      <c r="AQ375" s="58"/>
      <c r="AR375" s="58"/>
      <c r="AS375" s="67"/>
      <c r="AT375" s="67"/>
      <c r="AU375" s="58"/>
      <c r="AV375" s="58"/>
      <c r="AW375" s="58"/>
      <c r="AX375" s="57"/>
      <c r="AY375" s="57"/>
      <c r="AZ375" s="58"/>
      <c r="BA375" s="69"/>
      <c r="BB375" s="58"/>
      <c r="BC375" s="65"/>
      <c r="BD375" s="58"/>
      <c r="BE375" s="62"/>
      <c r="BF375" s="74"/>
      <c r="BG375" s="75"/>
      <c r="BH375" s="75"/>
      <c r="BI375" s="75"/>
      <c r="BJ375" s="75"/>
      <c r="BK375" s="75"/>
      <c r="BL375" s="75"/>
      <c r="BM375" s="103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</row>
    <row r="376" spans="1:109" x14ac:dyDescent="0.2">
      <c r="A376" s="85"/>
      <c r="B376" s="85"/>
      <c r="C376" s="85"/>
      <c r="D376" s="85"/>
      <c r="E376" s="86"/>
      <c r="F376" s="85"/>
      <c r="G376" s="87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  <c r="AH376" s="85"/>
      <c r="AI376" s="85"/>
      <c r="AJ376" s="85"/>
      <c r="AK376" s="85"/>
      <c r="AL376" s="85"/>
      <c r="AM376" s="85"/>
      <c r="AN376" s="85"/>
      <c r="AO376" s="85"/>
      <c r="AP376" s="85"/>
      <c r="AQ376" s="85"/>
      <c r="AR376" s="85"/>
      <c r="AS376" s="85"/>
      <c r="AT376" s="85"/>
      <c r="AU376" s="85"/>
      <c r="AV376" s="85"/>
      <c r="AW376" s="85"/>
      <c r="AX376" s="85"/>
      <c r="AY376" s="85"/>
      <c r="AZ376" s="85"/>
      <c r="BA376" s="85"/>
      <c r="BB376" s="85"/>
      <c r="BC376" s="85"/>
      <c r="BD376" s="85"/>
      <c r="BE376" s="85"/>
      <c r="BF376" s="88"/>
      <c r="BG376" s="85"/>
      <c r="BH376" s="85"/>
      <c r="BI376" s="85"/>
      <c r="BJ376" s="85"/>
      <c r="BK376" s="85"/>
      <c r="BL376" s="85"/>
      <c r="BM376" s="85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  <c r="BX376" s="85"/>
      <c r="BY376" s="85"/>
      <c r="BZ376" s="85"/>
      <c r="CA376" s="85"/>
      <c r="CB376" s="85"/>
      <c r="CC376" s="85"/>
      <c r="CD376" s="85"/>
      <c r="CE376" s="85"/>
      <c r="CF376" s="85"/>
      <c r="CG376" s="85"/>
      <c r="CH376" s="85"/>
      <c r="CI376" s="85"/>
      <c r="CJ376" s="85"/>
      <c r="CK376" s="85"/>
      <c r="CL376" s="85"/>
      <c r="CM376" s="85"/>
      <c r="CN376" s="85"/>
      <c r="CO376" s="85"/>
      <c r="CP376" s="85"/>
      <c r="CQ376" s="85"/>
      <c r="CR376" s="85"/>
      <c r="CS376" s="85"/>
      <c r="CT376" s="85"/>
      <c r="CU376" s="85"/>
      <c r="CV376" s="85"/>
      <c r="CW376" s="85"/>
      <c r="CX376" s="85"/>
      <c r="CY376" s="85"/>
      <c r="CZ376" s="85"/>
      <c r="DA376" s="85"/>
      <c r="DB376" s="85"/>
      <c r="DC376" s="85"/>
      <c r="DD376" s="85"/>
      <c r="DE376" s="85"/>
    </row>
    <row r="377" spans="1:109" x14ac:dyDescent="0.2">
      <c r="A377" s="85"/>
      <c r="B377" s="85"/>
      <c r="C377" s="85"/>
      <c r="D377" s="85"/>
      <c r="E377" s="86"/>
      <c r="F377" s="85"/>
      <c r="G377" s="87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F377" s="85"/>
      <c r="AG377" s="85"/>
      <c r="AH377" s="85"/>
      <c r="AI377" s="85"/>
      <c r="AJ377" s="85"/>
      <c r="AK377" s="85"/>
      <c r="AL377" s="85"/>
      <c r="AM377" s="85"/>
      <c r="AN377" s="85"/>
      <c r="AO377" s="85"/>
      <c r="AP377" s="85"/>
      <c r="AQ377" s="85"/>
      <c r="AR377" s="85"/>
      <c r="AS377" s="85"/>
      <c r="AT377" s="85"/>
      <c r="AU377" s="85"/>
      <c r="AV377" s="85"/>
      <c r="AW377" s="85"/>
      <c r="AX377" s="85"/>
      <c r="AY377" s="85"/>
      <c r="AZ377" s="85"/>
      <c r="BA377" s="85"/>
      <c r="BB377" s="85"/>
      <c r="BC377" s="85"/>
      <c r="BD377" s="85"/>
      <c r="BE377" s="85"/>
      <c r="BF377" s="88"/>
      <c r="BG377" s="85"/>
      <c r="BH377" s="85"/>
      <c r="BI377" s="85"/>
      <c r="BJ377" s="85"/>
      <c r="BK377" s="85"/>
      <c r="BL377" s="85"/>
      <c r="BM377" s="85"/>
      <c r="BN377" s="85"/>
      <c r="BO377" s="85"/>
      <c r="BP377" s="85"/>
      <c r="BQ377" s="85"/>
      <c r="BR377" s="85"/>
      <c r="BS377" s="85"/>
      <c r="BT377" s="85"/>
      <c r="BU377" s="85"/>
      <c r="BV377" s="85"/>
      <c r="BW377" s="85"/>
      <c r="BX377" s="85"/>
      <c r="BY377" s="85"/>
      <c r="BZ377" s="85"/>
      <c r="CA377" s="85"/>
      <c r="CB377" s="85"/>
      <c r="CC377" s="85"/>
      <c r="CD377" s="85"/>
      <c r="CE377" s="85"/>
      <c r="CF377" s="85"/>
      <c r="CG377" s="85"/>
      <c r="CH377" s="85"/>
      <c r="CI377" s="85"/>
      <c r="CJ377" s="85"/>
      <c r="CK377" s="85"/>
      <c r="CL377" s="85"/>
      <c r="CM377" s="85"/>
      <c r="CN377" s="85"/>
      <c r="CO377" s="85"/>
      <c r="CP377" s="85"/>
      <c r="CQ377" s="85"/>
      <c r="CR377" s="85"/>
      <c r="CS377" s="85"/>
      <c r="CT377" s="85"/>
      <c r="CU377" s="85"/>
      <c r="CV377" s="85"/>
      <c r="CW377" s="85"/>
      <c r="CX377" s="85"/>
      <c r="CY377" s="85"/>
      <c r="CZ377" s="85"/>
      <c r="DA377" s="85"/>
      <c r="DB377" s="85"/>
      <c r="DC377" s="85"/>
      <c r="DD377" s="85"/>
      <c r="DE377" s="85"/>
    </row>
    <row r="378" spans="1:109" x14ac:dyDescent="0.2">
      <c r="A378" s="85"/>
      <c r="B378" s="85"/>
      <c r="C378" s="85"/>
      <c r="D378" s="85"/>
      <c r="E378" s="86"/>
      <c r="F378" s="85"/>
      <c r="G378" s="87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85"/>
      <c r="AG378" s="85"/>
      <c r="AH378" s="85"/>
      <c r="AI378" s="85"/>
      <c r="AJ378" s="85"/>
      <c r="AK378" s="85"/>
      <c r="AL378" s="85"/>
      <c r="AM378" s="85"/>
      <c r="AN378" s="85"/>
      <c r="AO378" s="85"/>
      <c r="AP378" s="85"/>
      <c r="AQ378" s="85"/>
      <c r="AR378" s="85"/>
      <c r="AS378" s="85"/>
      <c r="AT378" s="85"/>
      <c r="AU378" s="85"/>
      <c r="AV378" s="85"/>
      <c r="AW378" s="85"/>
      <c r="AX378" s="85"/>
      <c r="AY378" s="85"/>
      <c r="AZ378" s="85"/>
      <c r="BA378" s="85"/>
      <c r="BB378" s="85"/>
      <c r="BC378" s="85"/>
      <c r="BD378" s="85"/>
      <c r="BE378" s="85"/>
      <c r="BF378" s="88"/>
      <c r="BG378" s="85"/>
      <c r="BH378" s="85"/>
      <c r="BI378" s="85"/>
      <c r="BJ378" s="85"/>
      <c r="BK378" s="85"/>
      <c r="BL378" s="85"/>
      <c r="BM378" s="85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  <c r="BX378" s="85"/>
      <c r="BY378" s="85"/>
      <c r="BZ378" s="85"/>
      <c r="CA378" s="85"/>
      <c r="CB378" s="85"/>
      <c r="CC378" s="85"/>
      <c r="CD378" s="85"/>
      <c r="CE378" s="85"/>
      <c r="CF378" s="85"/>
      <c r="CG378" s="85"/>
      <c r="CH378" s="85"/>
      <c r="CI378" s="85"/>
      <c r="CJ378" s="85"/>
      <c r="CK378" s="85"/>
      <c r="CL378" s="85"/>
      <c r="CM378" s="85"/>
      <c r="CN378" s="85"/>
      <c r="CO378" s="85"/>
      <c r="CP378" s="85"/>
      <c r="CQ378" s="85"/>
      <c r="CR378" s="85"/>
      <c r="CS378" s="85"/>
      <c r="CT378" s="85"/>
      <c r="CU378" s="85"/>
      <c r="CV378" s="85"/>
      <c r="CW378" s="85"/>
      <c r="CX378" s="85"/>
      <c r="CY378" s="85"/>
      <c r="CZ378" s="85"/>
      <c r="DA378" s="85"/>
      <c r="DB378" s="85"/>
      <c r="DC378" s="85"/>
      <c r="DD378" s="85"/>
      <c r="DE378" s="85"/>
    </row>
    <row r="379" spans="1:109" x14ac:dyDescent="0.2">
      <c r="A379" s="85"/>
      <c r="B379" s="85"/>
      <c r="C379" s="85"/>
      <c r="D379" s="85"/>
      <c r="E379" s="86"/>
      <c r="F379" s="85"/>
      <c r="G379" s="87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85"/>
      <c r="AG379" s="85"/>
      <c r="AH379" s="85"/>
      <c r="AI379" s="85"/>
      <c r="AJ379" s="85"/>
      <c r="AK379" s="85"/>
      <c r="AL379" s="85"/>
      <c r="AM379" s="85"/>
      <c r="AN379" s="85"/>
      <c r="AO379" s="85"/>
      <c r="AP379" s="85"/>
      <c r="AQ379" s="85"/>
      <c r="AR379" s="85"/>
      <c r="AS379" s="85"/>
      <c r="AT379" s="85"/>
      <c r="AU379" s="85"/>
      <c r="AV379" s="85"/>
      <c r="AW379" s="85"/>
      <c r="AX379" s="85"/>
      <c r="AY379" s="85"/>
      <c r="AZ379" s="85"/>
      <c r="BA379" s="85"/>
      <c r="BB379" s="85"/>
      <c r="BC379" s="85"/>
      <c r="BD379" s="85"/>
      <c r="BE379" s="85"/>
      <c r="BF379" s="88"/>
      <c r="BG379" s="85"/>
      <c r="BH379" s="85"/>
      <c r="BI379" s="85"/>
      <c r="BJ379" s="85"/>
      <c r="BK379" s="85"/>
      <c r="BL379" s="85"/>
      <c r="BM379" s="85"/>
      <c r="BN379" s="85"/>
      <c r="BO379" s="85"/>
      <c r="BP379" s="85"/>
      <c r="BQ379" s="85"/>
      <c r="BR379" s="85"/>
      <c r="BS379" s="85"/>
      <c r="BT379" s="85"/>
      <c r="BU379" s="85"/>
      <c r="BV379" s="85"/>
      <c r="BW379" s="85"/>
      <c r="BX379" s="85"/>
      <c r="BY379" s="85"/>
      <c r="BZ379" s="85"/>
      <c r="CA379" s="85"/>
      <c r="CB379" s="85"/>
      <c r="CC379" s="85"/>
      <c r="CD379" s="85"/>
      <c r="CE379" s="85"/>
      <c r="CF379" s="85"/>
      <c r="CG379" s="85"/>
      <c r="CH379" s="85"/>
      <c r="CI379" s="85"/>
      <c r="CJ379" s="85"/>
      <c r="CK379" s="85"/>
      <c r="CL379" s="85"/>
      <c r="CM379" s="85"/>
      <c r="CN379" s="85"/>
      <c r="CO379" s="85"/>
      <c r="CP379" s="85"/>
      <c r="CQ379" s="85"/>
      <c r="CR379" s="85"/>
      <c r="CS379" s="85"/>
      <c r="CT379" s="85"/>
      <c r="CU379" s="85"/>
      <c r="CV379" s="85"/>
      <c r="CW379" s="85"/>
      <c r="CX379" s="85"/>
      <c r="CY379" s="85"/>
      <c r="CZ379" s="85"/>
      <c r="DA379" s="85"/>
      <c r="DB379" s="85"/>
      <c r="DC379" s="85"/>
      <c r="DD379" s="85"/>
      <c r="DE379" s="85"/>
    </row>
    <row r="380" spans="1:109" x14ac:dyDescent="0.2">
      <c r="A380" s="85"/>
      <c r="B380" s="85"/>
      <c r="C380" s="85"/>
      <c r="D380" s="85"/>
      <c r="E380" s="86"/>
      <c r="F380" s="85"/>
      <c r="G380" s="87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  <c r="AH380" s="85"/>
      <c r="AI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AV380" s="85"/>
      <c r="AW380" s="85"/>
      <c r="AX380" s="85"/>
      <c r="AY380" s="85"/>
      <c r="AZ380" s="85"/>
      <c r="BA380" s="85"/>
      <c r="BB380" s="85"/>
      <c r="BC380" s="85"/>
      <c r="BD380" s="85"/>
      <c r="BE380" s="85"/>
      <c r="BF380" s="88"/>
      <c r="BG380" s="85"/>
      <c r="BH380" s="85"/>
      <c r="BI380" s="85"/>
      <c r="BJ380" s="85"/>
      <c r="BK380" s="85"/>
      <c r="BL380" s="85"/>
      <c r="BM380" s="85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  <c r="BX380" s="85"/>
      <c r="BY380" s="85"/>
      <c r="BZ380" s="85"/>
      <c r="CA380" s="85"/>
      <c r="CB380" s="85"/>
      <c r="CC380" s="85"/>
      <c r="CD380" s="85"/>
      <c r="CE380" s="85"/>
      <c r="CF380" s="85"/>
      <c r="CG380" s="85"/>
      <c r="CH380" s="85"/>
      <c r="CI380" s="85"/>
      <c r="CJ380" s="85"/>
      <c r="CK380" s="85"/>
      <c r="CL380" s="85"/>
      <c r="CM380" s="85"/>
      <c r="CN380" s="85"/>
      <c r="CO380" s="85"/>
      <c r="CP380" s="85"/>
      <c r="CQ380" s="85"/>
      <c r="CR380" s="85"/>
      <c r="CS380" s="85"/>
      <c r="CT380" s="85"/>
      <c r="CU380" s="85"/>
      <c r="CV380" s="85"/>
      <c r="CW380" s="85"/>
      <c r="CX380" s="85"/>
      <c r="CY380" s="85"/>
      <c r="CZ380" s="85"/>
      <c r="DA380" s="85"/>
      <c r="DB380" s="85"/>
      <c r="DC380" s="85"/>
      <c r="DD380" s="85"/>
      <c r="DE380" s="85"/>
    </row>
    <row r="381" spans="1:109" x14ac:dyDescent="0.2">
      <c r="A381" s="85"/>
      <c r="B381" s="85"/>
      <c r="C381" s="85"/>
      <c r="D381" s="85"/>
      <c r="E381" s="86"/>
      <c r="F381" s="85"/>
      <c r="G381" s="87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85"/>
      <c r="AG381" s="85"/>
      <c r="AH381" s="85"/>
      <c r="AI381" s="85"/>
      <c r="AJ381" s="85"/>
      <c r="AK381" s="85"/>
      <c r="AL381" s="85"/>
      <c r="AM381" s="85"/>
      <c r="AN381" s="85"/>
      <c r="AO381" s="85"/>
      <c r="AP381" s="85"/>
      <c r="AQ381" s="85"/>
      <c r="AR381" s="85"/>
      <c r="AS381" s="85"/>
      <c r="AT381" s="85"/>
      <c r="AU381" s="85"/>
      <c r="AV381" s="85"/>
      <c r="AW381" s="85"/>
      <c r="AX381" s="85"/>
      <c r="AY381" s="85"/>
      <c r="AZ381" s="85"/>
      <c r="BA381" s="85"/>
      <c r="BB381" s="85"/>
      <c r="BC381" s="85"/>
      <c r="BD381" s="85"/>
      <c r="BE381" s="85"/>
      <c r="BF381" s="88"/>
      <c r="BG381" s="85"/>
      <c r="BH381" s="85"/>
      <c r="BI381" s="85"/>
      <c r="BJ381" s="85"/>
      <c r="BK381" s="85"/>
      <c r="BL381" s="85"/>
      <c r="BM381" s="85"/>
      <c r="BN381" s="85"/>
      <c r="BO381" s="85"/>
      <c r="BP381" s="85"/>
      <c r="BQ381" s="85"/>
      <c r="BR381" s="85"/>
      <c r="BS381" s="85"/>
      <c r="BT381" s="85"/>
      <c r="BU381" s="85"/>
      <c r="BV381" s="85"/>
      <c r="BW381" s="85"/>
      <c r="BX381" s="85"/>
      <c r="BY381" s="85"/>
      <c r="BZ381" s="85"/>
      <c r="CA381" s="85"/>
      <c r="CB381" s="85"/>
      <c r="CC381" s="85"/>
      <c r="CD381" s="85"/>
      <c r="CE381" s="85"/>
      <c r="CF381" s="85"/>
      <c r="CG381" s="85"/>
      <c r="CH381" s="85"/>
      <c r="CI381" s="85"/>
      <c r="CJ381" s="85"/>
      <c r="CK381" s="85"/>
      <c r="CL381" s="85"/>
      <c r="CM381" s="85"/>
      <c r="CN381" s="85"/>
      <c r="CO381" s="85"/>
      <c r="CP381" s="85"/>
      <c r="CQ381" s="85"/>
      <c r="CR381" s="85"/>
      <c r="CS381" s="85"/>
      <c r="CT381" s="85"/>
      <c r="CU381" s="85"/>
      <c r="CV381" s="85"/>
      <c r="CW381" s="85"/>
      <c r="CX381" s="85"/>
      <c r="CY381" s="85"/>
      <c r="CZ381" s="85"/>
      <c r="DA381" s="85"/>
      <c r="DB381" s="85"/>
      <c r="DC381" s="85"/>
      <c r="DD381" s="85"/>
      <c r="DE381" s="85"/>
    </row>
    <row r="382" spans="1:109" x14ac:dyDescent="0.2">
      <c r="A382" s="85"/>
      <c r="B382" s="85"/>
      <c r="C382" s="85"/>
      <c r="D382" s="85"/>
      <c r="E382" s="86"/>
      <c r="F382" s="85"/>
      <c r="G382" s="87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F382" s="85"/>
      <c r="AG382" s="85"/>
      <c r="AH382" s="85"/>
      <c r="AI382" s="85"/>
      <c r="AJ382" s="85"/>
      <c r="AK382" s="85"/>
      <c r="AL382" s="85"/>
      <c r="AM382" s="85"/>
      <c r="AN382" s="85"/>
      <c r="AO382" s="85"/>
      <c r="AP382" s="85"/>
      <c r="AQ382" s="85"/>
      <c r="AR382" s="85"/>
      <c r="AS382" s="85"/>
      <c r="AT382" s="85"/>
      <c r="AU382" s="85"/>
      <c r="AV382" s="85"/>
      <c r="AW382" s="85"/>
      <c r="AX382" s="85"/>
      <c r="AY382" s="85"/>
      <c r="AZ382" s="85"/>
      <c r="BA382" s="85"/>
      <c r="BB382" s="85"/>
      <c r="BC382" s="85"/>
      <c r="BD382" s="85"/>
      <c r="BE382" s="85"/>
      <c r="BF382" s="88"/>
      <c r="BG382" s="85"/>
      <c r="BH382" s="85"/>
      <c r="BI382" s="85"/>
      <c r="BJ382" s="85"/>
      <c r="BK382" s="85"/>
      <c r="BL382" s="85"/>
      <c r="BM382" s="85"/>
      <c r="BN382" s="85"/>
      <c r="BO382" s="85"/>
      <c r="BP382" s="85"/>
      <c r="BQ382" s="85"/>
      <c r="BR382" s="85"/>
      <c r="BS382" s="85"/>
      <c r="BT382" s="85"/>
      <c r="BU382" s="85"/>
      <c r="BV382" s="85"/>
      <c r="BW382" s="85"/>
      <c r="BX382" s="85"/>
      <c r="BY382" s="85"/>
      <c r="BZ382" s="85"/>
      <c r="CA382" s="85"/>
      <c r="CB382" s="85"/>
      <c r="CC382" s="85"/>
      <c r="CD382" s="85"/>
      <c r="CE382" s="85"/>
      <c r="CF382" s="85"/>
      <c r="CG382" s="85"/>
      <c r="CH382" s="85"/>
      <c r="CI382" s="85"/>
      <c r="CJ382" s="85"/>
      <c r="CK382" s="85"/>
      <c r="CL382" s="85"/>
      <c r="CM382" s="85"/>
      <c r="CN382" s="85"/>
      <c r="CO382" s="85"/>
      <c r="CP382" s="85"/>
      <c r="CQ382" s="85"/>
      <c r="CR382" s="85"/>
      <c r="CS382" s="85"/>
      <c r="CT382" s="85"/>
      <c r="CU382" s="85"/>
      <c r="CV382" s="85"/>
      <c r="CW382" s="85"/>
      <c r="CX382" s="85"/>
      <c r="CY382" s="85"/>
      <c r="CZ382" s="85"/>
      <c r="DA382" s="85"/>
      <c r="DB382" s="85"/>
      <c r="DC382" s="85"/>
      <c r="DD382" s="85"/>
      <c r="DE382" s="85"/>
    </row>
    <row r="383" spans="1:109" x14ac:dyDescent="0.2">
      <c r="A383" s="85"/>
      <c r="B383" s="85"/>
      <c r="C383" s="85"/>
      <c r="D383" s="85"/>
      <c r="E383" s="86"/>
      <c r="F383" s="85"/>
      <c r="G383" s="87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  <c r="AB383" s="85"/>
      <c r="AC383" s="85"/>
      <c r="AD383" s="85"/>
      <c r="AE383" s="85"/>
      <c r="AF383" s="85"/>
      <c r="AG383" s="85"/>
      <c r="AH383" s="85"/>
      <c r="AI383" s="85"/>
      <c r="AJ383" s="85"/>
      <c r="AK383" s="85"/>
      <c r="AL383" s="85"/>
      <c r="AM383" s="85"/>
      <c r="AN383" s="85"/>
      <c r="AO383" s="85"/>
      <c r="AP383" s="85"/>
      <c r="AQ383" s="85"/>
      <c r="AR383" s="85"/>
      <c r="AS383" s="85"/>
      <c r="AT383" s="85"/>
      <c r="AU383" s="85"/>
      <c r="AV383" s="85"/>
      <c r="AW383" s="85"/>
      <c r="AX383" s="85"/>
      <c r="AY383" s="85"/>
      <c r="AZ383" s="85"/>
      <c r="BA383" s="85"/>
      <c r="BB383" s="85"/>
      <c r="BC383" s="85"/>
      <c r="BD383" s="85"/>
      <c r="BE383" s="85"/>
      <c r="BF383" s="88"/>
      <c r="BG383" s="85"/>
      <c r="BH383" s="85"/>
      <c r="BI383" s="85"/>
      <c r="BJ383" s="85"/>
      <c r="BK383" s="85"/>
      <c r="BL383" s="85"/>
      <c r="BM383" s="85"/>
      <c r="BN383" s="85"/>
      <c r="BO383" s="85"/>
      <c r="BP383" s="85"/>
      <c r="BQ383" s="85"/>
      <c r="BR383" s="85"/>
      <c r="BS383" s="85"/>
      <c r="BT383" s="85"/>
      <c r="BU383" s="85"/>
      <c r="BV383" s="85"/>
      <c r="BW383" s="85"/>
      <c r="BX383" s="85"/>
      <c r="BY383" s="85"/>
      <c r="BZ383" s="85"/>
      <c r="CA383" s="85"/>
      <c r="CB383" s="85"/>
      <c r="CC383" s="85"/>
      <c r="CD383" s="85"/>
      <c r="CE383" s="85"/>
      <c r="CF383" s="85"/>
      <c r="CG383" s="85"/>
      <c r="CH383" s="85"/>
      <c r="CI383" s="85"/>
      <c r="CJ383" s="85"/>
      <c r="CK383" s="85"/>
      <c r="CL383" s="85"/>
      <c r="CM383" s="85"/>
      <c r="CN383" s="85"/>
      <c r="CO383" s="85"/>
      <c r="CP383" s="85"/>
      <c r="CQ383" s="85"/>
      <c r="CR383" s="85"/>
      <c r="CS383" s="85"/>
      <c r="CT383" s="85"/>
      <c r="CU383" s="85"/>
      <c r="CV383" s="85"/>
      <c r="CW383" s="85"/>
      <c r="CX383" s="85"/>
      <c r="CY383" s="85"/>
      <c r="CZ383" s="85"/>
      <c r="DA383" s="85"/>
      <c r="DB383" s="85"/>
      <c r="DC383" s="85"/>
      <c r="DD383" s="85"/>
      <c r="DE383" s="85"/>
    </row>
    <row r="384" spans="1:109" x14ac:dyDescent="0.2">
      <c r="A384" s="85"/>
      <c r="B384" s="85"/>
      <c r="C384" s="85"/>
      <c r="D384" s="85"/>
      <c r="E384" s="86"/>
      <c r="F384" s="85"/>
      <c r="G384" s="87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85"/>
      <c r="AI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AV384" s="85"/>
      <c r="AW384" s="85"/>
      <c r="AX384" s="85"/>
      <c r="AY384" s="85"/>
      <c r="AZ384" s="85"/>
      <c r="BA384" s="85"/>
      <c r="BB384" s="85"/>
      <c r="BC384" s="85"/>
      <c r="BD384" s="85"/>
      <c r="BE384" s="85"/>
      <c r="BF384" s="88"/>
      <c r="BG384" s="85"/>
      <c r="BH384" s="85"/>
      <c r="BI384" s="85"/>
      <c r="BJ384" s="85"/>
      <c r="BK384" s="85"/>
      <c r="BL384" s="85"/>
      <c r="BM384" s="85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  <c r="BX384" s="85"/>
      <c r="BY384" s="85"/>
      <c r="BZ384" s="85"/>
      <c r="CA384" s="85"/>
      <c r="CB384" s="85"/>
      <c r="CC384" s="85"/>
      <c r="CD384" s="85"/>
      <c r="CE384" s="85"/>
      <c r="CF384" s="85"/>
      <c r="CG384" s="85"/>
      <c r="CH384" s="85"/>
      <c r="CI384" s="85"/>
      <c r="CJ384" s="85"/>
      <c r="CK384" s="85"/>
      <c r="CL384" s="85"/>
      <c r="CM384" s="85"/>
      <c r="CN384" s="85"/>
      <c r="CO384" s="85"/>
      <c r="CP384" s="85"/>
      <c r="CQ384" s="85"/>
      <c r="CR384" s="85"/>
      <c r="CS384" s="85"/>
      <c r="CT384" s="85"/>
      <c r="CU384" s="85"/>
      <c r="CV384" s="85"/>
      <c r="CW384" s="85"/>
      <c r="CX384" s="85"/>
      <c r="CY384" s="85"/>
      <c r="CZ384" s="85"/>
      <c r="DA384" s="85"/>
      <c r="DB384" s="85"/>
      <c r="DC384" s="85"/>
      <c r="DD384" s="85"/>
      <c r="DE384" s="85"/>
    </row>
    <row r="385" spans="1:109" x14ac:dyDescent="0.2">
      <c r="A385" s="85"/>
      <c r="B385" s="85"/>
      <c r="C385" s="85"/>
      <c r="D385" s="85"/>
      <c r="E385" s="86"/>
      <c r="F385" s="85"/>
      <c r="G385" s="87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F385" s="85"/>
      <c r="AG385" s="85"/>
      <c r="AH385" s="85"/>
      <c r="AI385" s="85"/>
      <c r="AJ385" s="85"/>
      <c r="AK385" s="85"/>
      <c r="AL385" s="85"/>
      <c r="AM385" s="85"/>
      <c r="AN385" s="85"/>
      <c r="AO385" s="85"/>
      <c r="AP385" s="85"/>
      <c r="AQ385" s="85"/>
      <c r="AR385" s="85"/>
      <c r="AS385" s="85"/>
      <c r="AT385" s="85"/>
      <c r="AU385" s="85"/>
      <c r="AV385" s="85"/>
      <c r="AW385" s="85"/>
      <c r="AX385" s="85"/>
      <c r="AY385" s="85"/>
      <c r="AZ385" s="85"/>
      <c r="BA385" s="85"/>
      <c r="BB385" s="85"/>
      <c r="BC385" s="85"/>
      <c r="BD385" s="85"/>
      <c r="BE385" s="85"/>
      <c r="BF385" s="88"/>
      <c r="BG385" s="85"/>
      <c r="BH385" s="85"/>
      <c r="BI385" s="85"/>
      <c r="BJ385" s="85"/>
      <c r="BK385" s="85"/>
      <c r="BL385" s="85"/>
      <c r="BM385" s="85"/>
      <c r="BN385" s="85"/>
      <c r="BO385" s="85"/>
      <c r="BP385" s="85"/>
      <c r="BQ385" s="85"/>
      <c r="BR385" s="85"/>
      <c r="BS385" s="85"/>
      <c r="BT385" s="85"/>
      <c r="BU385" s="85"/>
      <c r="BV385" s="85"/>
      <c r="BW385" s="85"/>
      <c r="BX385" s="85"/>
      <c r="BY385" s="85"/>
      <c r="BZ385" s="85"/>
      <c r="CA385" s="85"/>
      <c r="CB385" s="85"/>
      <c r="CC385" s="85"/>
      <c r="CD385" s="85"/>
      <c r="CE385" s="85"/>
      <c r="CF385" s="85"/>
      <c r="CG385" s="85"/>
      <c r="CH385" s="85"/>
      <c r="CI385" s="85"/>
      <c r="CJ385" s="85"/>
      <c r="CK385" s="85"/>
      <c r="CL385" s="85"/>
      <c r="CM385" s="85"/>
      <c r="CN385" s="85"/>
      <c r="CO385" s="85"/>
      <c r="CP385" s="85"/>
      <c r="CQ385" s="85"/>
      <c r="CR385" s="85"/>
      <c r="CS385" s="85"/>
      <c r="CT385" s="85"/>
      <c r="CU385" s="85"/>
      <c r="CV385" s="85"/>
      <c r="CW385" s="85"/>
      <c r="CX385" s="85"/>
      <c r="CY385" s="85"/>
      <c r="CZ385" s="85"/>
      <c r="DA385" s="85"/>
      <c r="DB385" s="85"/>
      <c r="DC385" s="85"/>
      <c r="DD385" s="85"/>
      <c r="DE385" s="85"/>
    </row>
    <row r="386" spans="1:109" x14ac:dyDescent="0.2">
      <c r="A386" s="85"/>
      <c r="B386" s="85"/>
      <c r="C386" s="85"/>
      <c r="D386" s="85"/>
      <c r="E386" s="86"/>
      <c r="F386" s="85"/>
      <c r="G386" s="87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F386" s="85"/>
      <c r="AG386" s="85"/>
      <c r="AH386" s="85"/>
      <c r="AI386" s="85"/>
      <c r="AJ386" s="85"/>
      <c r="AK386" s="85"/>
      <c r="AL386" s="85"/>
      <c r="AM386" s="85"/>
      <c r="AN386" s="85"/>
      <c r="AO386" s="85"/>
      <c r="AP386" s="85"/>
      <c r="AQ386" s="85"/>
      <c r="AR386" s="85"/>
      <c r="AS386" s="85"/>
      <c r="AT386" s="85"/>
      <c r="AU386" s="85"/>
      <c r="AV386" s="85"/>
      <c r="AW386" s="85"/>
      <c r="AX386" s="85"/>
      <c r="AY386" s="85"/>
      <c r="AZ386" s="85"/>
      <c r="BA386" s="85"/>
      <c r="BB386" s="85"/>
      <c r="BC386" s="85"/>
      <c r="BD386" s="85"/>
      <c r="BE386" s="85"/>
      <c r="BF386" s="88"/>
      <c r="BG386" s="85"/>
      <c r="BH386" s="85"/>
      <c r="BI386" s="85"/>
      <c r="BJ386" s="85"/>
      <c r="BK386" s="85"/>
      <c r="BL386" s="85"/>
      <c r="BM386" s="85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  <c r="BX386" s="85"/>
      <c r="BY386" s="85"/>
      <c r="BZ386" s="85"/>
      <c r="CA386" s="85"/>
      <c r="CB386" s="85"/>
      <c r="CC386" s="85"/>
      <c r="CD386" s="85"/>
      <c r="CE386" s="85"/>
      <c r="CF386" s="85"/>
      <c r="CG386" s="85"/>
      <c r="CH386" s="85"/>
      <c r="CI386" s="85"/>
      <c r="CJ386" s="85"/>
      <c r="CK386" s="85"/>
      <c r="CL386" s="85"/>
      <c r="CM386" s="85"/>
      <c r="CN386" s="85"/>
      <c r="CO386" s="85"/>
      <c r="CP386" s="85"/>
      <c r="CQ386" s="85"/>
      <c r="CR386" s="85"/>
      <c r="CS386" s="85"/>
      <c r="CT386" s="85"/>
      <c r="CU386" s="85"/>
      <c r="CV386" s="85"/>
      <c r="CW386" s="85"/>
      <c r="CX386" s="85"/>
      <c r="CY386" s="85"/>
      <c r="CZ386" s="85"/>
      <c r="DA386" s="85"/>
      <c r="DB386" s="85"/>
      <c r="DC386" s="85"/>
      <c r="DD386" s="85"/>
      <c r="DE386" s="85"/>
    </row>
    <row r="387" spans="1:109" x14ac:dyDescent="0.2">
      <c r="A387" s="85"/>
      <c r="B387" s="85"/>
      <c r="C387" s="85"/>
      <c r="D387" s="85"/>
      <c r="E387" s="86"/>
      <c r="F387" s="85"/>
      <c r="G387" s="87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F387" s="85"/>
      <c r="AG387" s="85"/>
      <c r="AH387" s="85"/>
      <c r="AI387" s="85"/>
      <c r="AJ387" s="85"/>
      <c r="AK387" s="85"/>
      <c r="AL387" s="85"/>
      <c r="AM387" s="85"/>
      <c r="AN387" s="85"/>
      <c r="AO387" s="85"/>
      <c r="AP387" s="85"/>
      <c r="AQ387" s="85"/>
      <c r="AR387" s="85"/>
      <c r="AS387" s="85"/>
      <c r="AT387" s="85"/>
      <c r="AU387" s="85"/>
      <c r="AV387" s="85"/>
      <c r="AW387" s="85"/>
      <c r="AX387" s="85"/>
      <c r="AY387" s="85"/>
      <c r="AZ387" s="85"/>
      <c r="BA387" s="85"/>
      <c r="BB387" s="85"/>
      <c r="BC387" s="85"/>
      <c r="BD387" s="85"/>
      <c r="BE387" s="85"/>
      <c r="BF387" s="88"/>
      <c r="BG387" s="85"/>
      <c r="BH387" s="85"/>
      <c r="BI387" s="85"/>
      <c r="BJ387" s="85"/>
      <c r="BK387" s="85"/>
      <c r="BL387" s="85"/>
      <c r="BM387" s="85"/>
      <c r="BN387" s="85"/>
      <c r="BO387" s="85"/>
      <c r="BP387" s="85"/>
      <c r="BQ387" s="85"/>
      <c r="BR387" s="85"/>
      <c r="BS387" s="85"/>
      <c r="BT387" s="85"/>
      <c r="BU387" s="85"/>
      <c r="BV387" s="85"/>
      <c r="BW387" s="85"/>
      <c r="BX387" s="85"/>
      <c r="BY387" s="85"/>
      <c r="BZ387" s="85"/>
      <c r="CA387" s="85"/>
      <c r="CB387" s="85"/>
      <c r="CC387" s="85"/>
      <c r="CD387" s="85"/>
      <c r="CE387" s="85"/>
      <c r="CF387" s="85"/>
      <c r="CG387" s="85"/>
      <c r="CH387" s="85"/>
      <c r="CI387" s="85"/>
      <c r="CJ387" s="85"/>
      <c r="CK387" s="85"/>
      <c r="CL387" s="85"/>
      <c r="CM387" s="85"/>
      <c r="CN387" s="85"/>
      <c r="CO387" s="85"/>
      <c r="CP387" s="85"/>
      <c r="CQ387" s="85"/>
      <c r="CR387" s="85"/>
      <c r="CS387" s="85"/>
      <c r="CT387" s="85"/>
      <c r="CU387" s="85"/>
      <c r="CV387" s="85"/>
      <c r="CW387" s="85"/>
      <c r="CX387" s="85"/>
      <c r="CY387" s="85"/>
      <c r="CZ387" s="85"/>
      <c r="DA387" s="85"/>
      <c r="DB387" s="85"/>
      <c r="DC387" s="85"/>
      <c r="DD387" s="85"/>
      <c r="DE387" s="85"/>
    </row>
    <row r="388" spans="1:109" x14ac:dyDescent="0.2">
      <c r="A388" s="85"/>
      <c r="B388" s="85"/>
      <c r="C388" s="85"/>
      <c r="D388" s="85"/>
      <c r="E388" s="86"/>
      <c r="F388" s="85"/>
      <c r="G388" s="87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  <c r="AH388" s="85"/>
      <c r="AI388" s="85"/>
      <c r="AJ388" s="85"/>
      <c r="AK388" s="85"/>
      <c r="AL388" s="85"/>
      <c r="AM388" s="85"/>
      <c r="AN388" s="85"/>
      <c r="AO388" s="85"/>
      <c r="AP388" s="85"/>
      <c r="AQ388" s="85"/>
      <c r="AR388" s="85"/>
      <c r="AS388" s="85"/>
      <c r="AT388" s="85"/>
      <c r="AU388" s="85"/>
      <c r="AV388" s="85"/>
      <c r="AW388" s="85"/>
      <c r="AX388" s="85"/>
      <c r="AY388" s="85"/>
      <c r="AZ388" s="85"/>
      <c r="BA388" s="85"/>
      <c r="BB388" s="85"/>
      <c r="BC388" s="85"/>
      <c r="BD388" s="85"/>
      <c r="BE388" s="85"/>
      <c r="BF388" s="88"/>
      <c r="BG388" s="85"/>
      <c r="BH388" s="85"/>
      <c r="BI388" s="85"/>
      <c r="BJ388" s="85"/>
      <c r="BK388" s="85"/>
      <c r="BL388" s="85"/>
      <c r="BM388" s="85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  <c r="BX388" s="85"/>
      <c r="BY388" s="85"/>
      <c r="BZ388" s="85"/>
      <c r="CA388" s="85"/>
      <c r="CB388" s="85"/>
      <c r="CC388" s="85"/>
      <c r="CD388" s="85"/>
      <c r="CE388" s="85"/>
      <c r="CF388" s="85"/>
      <c r="CG388" s="85"/>
      <c r="CH388" s="85"/>
      <c r="CI388" s="85"/>
      <c r="CJ388" s="85"/>
      <c r="CK388" s="85"/>
      <c r="CL388" s="85"/>
      <c r="CM388" s="85"/>
      <c r="CN388" s="85"/>
      <c r="CO388" s="85"/>
      <c r="CP388" s="85"/>
      <c r="CQ388" s="85"/>
      <c r="CR388" s="85"/>
      <c r="CS388" s="85"/>
      <c r="CT388" s="85"/>
      <c r="CU388" s="85"/>
      <c r="CV388" s="85"/>
      <c r="CW388" s="85"/>
      <c r="CX388" s="85"/>
      <c r="CY388" s="85"/>
      <c r="CZ388" s="85"/>
      <c r="DA388" s="85"/>
      <c r="DB388" s="85"/>
      <c r="DC388" s="85"/>
      <c r="DD388" s="85"/>
      <c r="DE388" s="85"/>
    </row>
    <row r="389" spans="1:109" x14ac:dyDescent="0.2">
      <c r="A389" s="85"/>
      <c r="B389" s="85"/>
      <c r="C389" s="85"/>
      <c r="D389" s="85"/>
      <c r="E389" s="86"/>
      <c r="F389" s="85"/>
      <c r="G389" s="87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  <c r="AB389" s="85"/>
      <c r="AC389" s="85"/>
      <c r="AD389" s="85"/>
      <c r="AE389" s="85"/>
      <c r="AF389" s="85"/>
      <c r="AG389" s="85"/>
      <c r="AH389" s="85"/>
      <c r="AI389" s="85"/>
      <c r="AJ389" s="85"/>
      <c r="AK389" s="85"/>
      <c r="AL389" s="85"/>
      <c r="AM389" s="85"/>
      <c r="AN389" s="85"/>
      <c r="AO389" s="85"/>
      <c r="AP389" s="85"/>
      <c r="AQ389" s="85"/>
      <c r="AR389" s="85"/>
      <c r="AS389" s="85"/>
      <c r="AT389" s="85"/>
      <c r="AU389" s="85"/>
      <c r="AV389" s="85"/>
      <c r="AW389" s="85"/>
      <c r="AX389" s="85"/>
      <c r="AY389" s="85"/>
      <c r="AZ389" s="85"/>
      <c r="BA389" s="85"/>
      <c r="BB389" s="85"/>
      <c r="BC389" s="85"/>
      <c r="BD389" s="85"/>
      <c r="BE389" s="85"/>
      <c r="BF389" s="88"/>
      <c r="BG389" s="85"/>
      <c r="BH389" s="85"/>
      <c r="BI389" s="85"/>
      <c r="BJ389" s="85"/>
      <c r="BK389" s="85"/>
      <c r="BL389" s="85"/>
      <c r="BM389" s="85"/>
      <c r="BN389" s="85"/>
      <c r="BO389" s="85"/>
      <c r="BP389" s="85"/>
      <c r="BQ389" s="85"/>
      <c r="BR389" s="85"/>
      <c r="BS389" s="85"/>
      <c r="BT389" s="85"/>
      <c r="BU389" s="85"/>
      <c r="BV389" s="85"/>
      <c r="BW389" s="85"/>
      <c r="BX389" s="85"/>
      <c r="BY389" s="85"/>
      <c r="BZ389" s="85"/>
      <c r="CA389" s="85"/>
      <c r="CB389" s="85"/>
      <c r="CC389" s="85"/>
      <c r="CD389" s="85"/>
      <c r="CE389" s="85"/>
      <c r="CF389" s="85"/>
      <c r="CG389" s="85"/>
      <c r="CH389" s="85"/>
      <c r="CI389" s="85"/>
      <c r="CJ389" s="85"/>
      <c r="CK389" s="85"/>
      <c r="CL389" s="85"/>
      <c r="CM389" s="85"/>
      <c r="CN389" s="85"/>
      <c r="CO389" s="85"/>
      <c r="CP389" s="85"/>
      <c r="CQ389" s="85"/>
      <c r="CR389" s="85"/>
      <c r="CS389" s="85"/>
      <c r="CT389" s="85"/>
      <c r="CU389" s="85"/>
      <c r="CV389" s="85"/>
      <c r="CW389" s="85"/>
      <c r="CX389" s="85"/>
      <c r="CY389" s="85"/>
      <c r="CZ389" s="85"/>
      <c r="DA389" s="85"/>
      <c r="DB389" s="85"/>
      <c r="DC389" s="85"/>
      <c r="DD389" s="85"/>
      <c r="DE389" s="85"/>
    </row>
    <row r="390" spans="1:109" x14ac:dyDescent="0.2">
      <c r="A390" s="85"/>
      <c r="B390" s="85"/>
      <c r="C390" s="85"/>
      <c r="D390" s="85"/>
      <c r="E390" s="86"/>
      <c r="F390" s="85"/>
      <c r="G390" s="87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  <c r="AB390" s="85"/>
      <c r="AC390" s="85"/>
      <c r="AD390" s="85"/>
      <c r="AE390" s="85"/>
      <c r="AF390" s="85"/>
      <c r="AG390" s="85"/>
      <c r="AH390" s="85"/>
      <c r="AI390" s="85"/>
      <c r="AJ390" s="85"/>
      <c r="AK390" s="85"/>
      <c r="AL390" s="85"/>
      <c r="AM390" s="85"/>
      <c r="AN390" s="85"/>
      <c r="AO390" s="85"/>
      <c r="AP390" s="85"/>
      <c r="AQ390" s="85"/>
      <c r="AR390" s="85"/>
      <c r="AS390" s="85"/>
      <c r="AT390" s="85"/>
      <c r="AU390" s="85"/>
      <c r="AV390" s="85"/>
      <c r="AW390" s="85"/>
      <c r="AX390" s="85"/>
      <c r="AY390" s="85"/>
      <c r="AZ390" s="85"/>
      <c r="BA390" s="85"/>
      <c r="BB390" s="85"/>
      <c r="BC390" s="85"/>
      <c r="BD390" s="85"/>
      <c r="BE390" s="85"/>
      <c r="BF390" s="88"/>
      <c r="BG390" s="85"/>
      <c r="BH390" s="85"/>
      <c r="BI390" s="85"/>
      <c r="BJ390" s="85"/>
      <c r="BK390" s="85"/>
      <c r="BL390" s="85"/>
      <c r="BM390" s="85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  <c r="BX390" s="85"/>
      <c r="BY390" s="85"/>
      <c r="BZ390" s="85"/>
      <c r="CA390" s="85"/>
      <c r="CB390" s="85"/>
      <c r="CC390" s="85"/>
      <c r="CD390" s="85"/>
      <c r="CE390" s="85"/>
      <c r="CF390" s="85"/>
      <c r="CG390" s="85"/>
      <c r="CH390" s="85"/>
      <c r="CI390" s="85"/>
      <c r="CJ390" s="85"/>
      <c r="CK390" s="85"/>
      <c r="CL390" s="85"/>
      <c r="CM390" s="85"/>
      <c r="CN390" s="85"/>
      <c r="CO390" s="85"/>
      <c r="CP390" s="85"/>
      <c r="CQ390" s="85"/>
      <c r="CR390" s="85"/>
      <c r="CS390" s="85"/>
      <c r="CT390" s="85"/>
      <c r="CU390" s="85"/>
      <c r="CV390" s="85"/>
      <c r="CW390" s="85"/>
      <c r="CX390" s="85"/>
      <c r="CY390" s="85"/>
      <c r="CZ390" s="85"/>
      <c r="DA390" s="85"/>
      <c r="DB390" s="85"/>
      <c r="DC390" s="85"/>
      <c r="DD390" s="85"/>
      <c r="DE390" s="85"/>
    </row>
    <row r="391" spans="1:109" x14ac:dyDescent="0.2">
      <c r="A391" s="85"/>
      <c r="B391" s="85"/>
      <c r="C391" s="85"/>
      <c r="D391" s="85"/>
      <c r="E391" s="86"/>
      <c r="F391" s="85"/>
      <c r="G391" s="87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F391" s="85"/>
      <c r="AG391" s="85"/>
      <c r="AH391" s="85"/>
      <c r="AI391" s="85"/>
      <c r="AJ391" s="85"/>
      <c r="AK391" s="85"/>
      <c r="AL391" s="85"/>
      <c r="AM391" s="85"/>
      <c r="AN391" s="85"/>
      <c r="AO391" s="85"/>
      <c r="AP391" s="85"/>
      <c r="AQ391" s="85"/>
      <c r="AR391" s="85"/>
      <c r="AS391" s="85"/>
      <c r="AT391" s="85"/>
      <c r="AU391" s="85"/>
      <c r="AV391" s="85"/>
      <c r="AW391" s="85"/>
      <c r="AX391" s="85"/>
      <c r="AY391" s="85"/>
      <c r="AZ391" s="85"/>
      <c r="BA391" s="85"/>
      <c r="BB391" s="85"/>
      <c r="BC391" s="85"/>
      <c r="BD391" s="85"/>
      <c r="BE391" s="85"/>
      <c r="BF391" s="88"/>
      <c r="BG391" s="85"/>
      <c r="BH391" s="85"/>
      <c r="BI391" s="85"/>
      <c r="BJ391" s="85"/>
      <c r="BK391" s="85"/>
      <c r="BL391" s="85"/>
      <c r="BM391" s="85"/>
      <c r="BN391" s="85"/>
      <c r="BO391" s="85"/>
      <c r="BP391" s="85"/>
      <c r="BQ391" s="85"/>
      <c r="BR391" s="85"/>
      <c r="BS391" s="85"/>
      <c r="BT391" s="85"/>
      <c r="BU391" s="85"/>
      <c r="BV391" s="85"/>
      <c r="BW391" s="85"/>
      <c r="BX391" s="85"/>
      <c r="BY391" s="85"/>
      <c r="BZ391" s="85"/>
      <c r="CA391" s="85"/>
      <c r="CB391" s="85"/>
      <c r="CC391" s="85"/>
      <c r="CD391" s="85"/>
      <c r="CE391" s="85"/>
      <c r="CF391" s="85"/>
      <c r="CG391" s="85"/>
      <c r="CH391" s="85"/>
      <c r="CI391" s="85"/>
      <c r="CJ391" s="85"/>
      <c r="CK391" s="85"/>
      <c r="CL391" s="85"/>
      <c r="CM391" s="85"/>
      <c r="CN391" s="85"/>
      <c r="CO391" s="85"/>
      <c r="CP391" s="85"/>
      <c r="CQ391" s="85"/>
      <c r="CR391" s="85"/>
      <c r="CS391" s="85"/>
      <c r="CT391" s="85"/>
      <c r="CU391" s="85"/>
      <c r="CV391" s="85"/>
      <c r="CW391" s="85"/>
      <c r="CX391" s="85"/>
      <c r="CY391" s="85"/>
      <c r="CZ391" s="85"/>
      <c r="DA391" s="85"/>
      <c r="DB391" s="85"/>
      <c r="DC391" s="85"/>
      <c r="DD391" s="85"/>
      <c r="DE391" s="85"/>
    </row>
    <row r="392" spans="1:109" x14ac:dyDescent="0.2">
      <c r="A392" s="85"/>
      <c r="B392" s="85"/>
      <c r="C392" s="85"/>
      <c r="D392" s="85"/>
      <c r="E392" s="86"/>
      <c r="F392" s="85"/>
      <c r="G392" s="87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F392" s="85"/>
      <c r="AG392" s="85"/>
      <c r="AH392" s="85"/>
      <c r="AI392" s="85"/>
      <c r="AJ392" s="85"/>
      <c r="AK392" s="85"/>
      <c r="AL392" s="85"/>
      <c r="AM392" s="85"/>
      <c r="AN392" s="85"/>
      <c r="AO392" s="85"/>
      <c r="AP392" s="85"/>
      <c r="AQ392" s="85"/>
      <c r="AR392" s="85"/>
      <c r="AS392" s="85"/>
      <c r="AT392" s="85"/>
      <c r="AU392" s="85"/>
      <c r="AV392" s="85"/>
      <c r="AW392" s="85"/>
      <c r="AX392" s="85"/>
      <c r="AY392" s="85"/>
      <c r="AZ392" s="85"/>
      <c r="BA392" s="85"/>
      <c r="BB392" s="85"/>
      <c r="BC392" s="85"/>
      <c r="BD392" s="85"/>
      <c r="BE392" s="85"/>
      <c r="BF392" s="88"/>
      <c r="BG392" s="85"/>
      <c r="BH392" s="85"/>
      <c r="BI392" s="85"/>
      <c r="BJ392" s="85"/>
      <c r="BK392" s="85"/>
      <c r="BL392" s="85"/>
      <c r="BM392" s="85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  <c r="BX392" s="85"/>
      <c r="BY392" s="85"/>
      <c r="BZ392" s="85"/>
      <c r="CA392" s="85"/>
      <c r="CB392" s="85"/>
      <c r="CC392" s="85"/>
      <c r="CD392" s="85"/>
      <c r="CE392" s="85"/>
      <c r="CF392" s="85"/>
      <c r="CG392" s="85"/>
      <c r="CH392" s="85"/>
      <c r="CI392" s="85"/>
      <c r="CJ392" s="85"/>
      <c r="CK392" s="85"/>
      <c r="CL392" s="85"/>
      <c r="CM392" s="85"/>
      <c r="CN392" s="85"/>
      <c r="CO392" s="85"/>
      <c r="CP392" s="85"/>
      <c r="CQ392" s="85"/>
      <c r="CR392" s="85"/>
      <c r="CS392" s="85"/>
      <c r="CT392" s="85"/>
      <c r="CU392" s="85"/>
      <c r="CV392" s="85"/>
      <c r="CW392" s="85"/>
      <c r="CX392" s="85"/>
      <c r="CY392" s="85"/>
      <c r="CZ392" s="85"/>
      <c r="DA392" s="85"/>
      <c r="DB392" s="85"/>
      <c r="DC392" s="85"/>
      <c r="DD392" s="85"/>
      <c r="DE392" s="85"/>
    </row>
    <row r="393" spans="1:109" x14ac:dyDescent="0.2">
      <c r="A393" s="85"/>
      <c r="B393" s="85"/>
      <c r="C393" s="85"/>
      <c r="D393" s="85"/>
      <c r="E393" s="86"/>
      <c r="F393" s="85"/>
      <c r="G393" s="87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85"/>
      <c r="AG393" s="85"/>
      <c r="AH393" s="85"/>
      <c r="AI393" s="85"/>
      <c r="AJ393" s="85"/>
      <c r="AK393" s="85"/>
      <c r="AL393" s="85"/>
      <c r="AM393" s="85"/>
      <c r="AN393" s="85"/>
      <c r="AO393" s="85"/>
      <c r="AP393" s="85"/>
      <c r="AQ393" s="85"/>
      <c r="AR393" s="85"/>
      <c r="AS393" s="85"/>
      <c r="AT393" s="85"/>
      <c r="AU393" s="85"/>
      <c r="AV393" s="85"/>
      <c r="AW393" s="85"/>
      <c r="AX393" s="85"/>
      <c r="AY393" s="85"/>
      <c r="AZ393" s="85"/>
      <c r="BA393" s="85"/>
      <c r="BB393" s="85"/>
      <c r="BC393" s="85"/>
      <c r="BD393" s="85"/>
      <c r="BE393" s="85"/>
      <c r="BF393" s="88"/>
      <c r="BG393" s="85"/>
      <c r="BH393" s="85"/>
      <c r="BI393" s="85"/>
      <c r="BJ393" s="85"/>
      <c r="BK393" s="85"/>
      <c r="BL393" s="85"/>
      <c r="BM393" s="85"/>
      <c r="BN393" s="85"/>
      <c r="BO393" s="85"/>
      <c r="BP393" s="85"/>
      <c r="BQ393" s="85"/>
      <c r="BR393" s="85"/>
      <c r="BS393" s="85"/>
      <c r="BT393" s="85"/>
      <c r="BU393" s="85"/>
      <c r="BV393" s="85"/>
      <c r="BW393" s="85"/>
      <c r="BX393" s="85"/>
      <c r="BY393" s="85"/>
      <c r="BZ393" s="85"/>
      <c r="CA393" s="85"/>
      <c r="CB393" s="85"/>
      <c r="CC393" s="85"/>
      <c r="CD393" s="85"/>
      <c r="CE393" s="85"/>
      <c r="CF393" s="85"/>
      <c r="CG393" s="85"/>
      <c r="CH393" s="85"/>
      <c r="CI393" s="85"/>
      <c r="CJ393" s="85"/>
      <c r="CK393" s="85"/>
      <c r="CL393" s="85"/>
      <c r="CM393" s="85"/>
      <c r="CN393" s="85"/>
      <c r="CO393" s="85"/>
      <c r="CP393" s="85"/>
      <c r="CQ393" s="85"/>
      <c r="CR393" s="85"/>
      <c r="CS393" s="85"/>
      <c r="CT393" s="85"/>
      <c r="CU393" s="85"/>
      <c r="CV393" s="85"/>
      <c r="CW393" s="85"/>
      <c r="CX393" s="85"/>
      <c r="CY393" s="85"/>
      <c r="CZ393" s="85"/>
      <c r="DA393" s="85"/>
      <c r="DB393" s="85"/>
      <c r="DC393" s="85"/>
      <c r="DD393" s="85"/>
      <c r="DE393" s="85"/>
    </row>
    <row r="394" spans="1:109" x14ac:dyDescent="0.2">
      <c r="A394" s="85"/>
      <c r="B394" s="85"/>
      <c r="C394" s="85"/>
      <c r="D394" s="85"/>
      <c r="E394" s="86"/>
      <c r="F394" s="85"/>
      <c r="G394" s="87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  <c r="AH394" s="85"/>
      <c r="AI394" s="85"/>
      <c r="AJ394" s="85"/>
      <c r="AK394" s="85"/>
      <c r="AL394" s="85"/>
      <c r="AM394" s="85"/>
      <c r="AN394" s="85"/>
      <c r="AO394" s="85"/>
      <c r="AP394" s="85"/>
      <c r="AQ394" s="85"/>
      <c r="AR394" s="85"/>
      <c r="AS394" s="85"/>
      <c r="AT394" s="85"/>
      <c r="AU394" s="85"/>
      <c r="AV394" s="85"/>
      <c r="AW394" s="85"/>
      <c r="AX394" s="85"/>
      <c r="AY394" s="85"/>
      <c r="AZ394" s="85"/>
      <c r="BA394" s="85"/>
      <c r="BB394" s="85"/>
      <c r="BC394" s="85"/>
      <c r="BD394" s="85"/>
      <c r="BE394" s="85"/>
      <c r="BF394" s="88"/>
      <c r="BG394" s="85"/>
      <c r="BH394" s="85"/>
      <c r="BI394" s="85"/>
      <c r="BJ394" s="85"/>
      <c r="BK394" s="85"/>
      <c r="BL394" s="85"/>
      <c r="BM394" s="85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  <c r="BX394" s="85"/>
      <c r="BY394" s="85"/>
      <c r="BZ394" s="85"/>
      <c r="CA394" s="85"/>
      <c r="CB394" s="85"/>
      <c r="CC394" s="85"/>
      <c r="CD394" s="85"/>
      <c r="CE394" s="85"/>
      <c r="CF394" s="85"/>
      <c r="CG394" s="85"/>
      <c r="CH394" s="85"/>
      <c r="CI394" s="85"/>
      <c r="CJ394" s="85"/>
      <c r="CK394" s="85"/>
      <c r="CL394" s="85"/>
      <c r="CM394" s="85"/>
      <c r="CN394" s="85"/>
      <c r="CO394" s="85"/>
      <c r="CP394" s="85"/>
      <c r="CQ394" s="85"/>
      <c r="CR394" s="85"/>
      <c r="CS394" s="85"/>
      <c r="CT394" s="85"/>
      <c r="CU394" s="85"/>
      <c r="CV394" s="85"/>
      <c r="CW394" s="85"/>
      <c r="CX394" s="85"/>
      <c r="CY394" s="85"/>
      <c r="CZ394" s="85"/>
      <c r="DA394" s="85"/>
      <c r="DB394" s="85"/>
      <c r="DC394" s="85"/>
      <c r="DD394" s="85"/>
      <c r="DE394" s="85"/>
    </row>
    <row r="395" spans="1:109" x14ac:dyDescent="0.2">
      <c r="A395" s="85"/>
      <c r="B395" s="85"/>
      <c r="C395" s="85"/>
      <c r="D395" s="85"/>
      <c r="E395" s="86"/>
      <c r="F395" s="85"/>
      <c r="G395" s="87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  <c r="AB395" s="85"/>
      <c r="AC395" s="85"/>
      <c r="AD395" s="85"/>
      <c r="AE395" s="85"/>
      <c r="AF395" s="85"/>
      <c r="AG395" s="85"/>
      <c r="AH395" s="85"/>
      <c r="AI395" s="85"/>
      <c r="AJ395" s="85"/>
      <c r="AK395" s="85"/>
      <c r="AL395" s="85"/>
      <c r="AM395" s="85"/>
      <c r="AN395" s="85"/>
      <c r="AO395" s="85"/>
      <c r="AP395" s="85"/>
      <c r="AQ395" s="85"/>
      <c r="AR395" s="85"/>
      <c r="AS395" s="85"/>
      <c r="AT395" s="85"/>
      <c r="AU395" s="85"/>
      <c r="AV395" s="85"/>
      <c r="AW395" s="85"/>
      <c r="AX395" s="85"/>
      <c r="AY395" s="85"/>
      <c r="AZ395" s="85"/>
      <c r="BA395" s="85"/>
      <c r="BB395" s="85"/>
      <c r="BC395" s="85"/>
      <c r="BD395" s="85"/>
      <c r="BE395" s="85"/>
      <c r="BF395" s="88"/>
      <c r="BG395" s="85"/>
      <c r="BH395" s="85"/>
      <c r="BI395" s="85"/>
      <c r="BJ395" s="85"/>
      <c r="BK395" s="85"/>
      <c r="BL395" s="85"/>
      <c r="BM395" s="85"/>
      <c r="BN395" s="85"/>
      <c r="BO395" s="85"/>
      <c r="BP395" s="85"/>
      <c r="BQ395" s="85"/>
      <c r="BR395" s="85"/>
      <c r="BS395" s="85"/>
      <c r="BT395" s="85"/>
      <c r="BU395" s="85"/>
      <c r="BV395" s="85"/>
      <c r="BW395" s="85"/>
      <c r="BX395" s="85"/>
      <c r="BY395" s="85"/>
      <c r="BZ395" s="85"/>
      <c r="CA395" s="85"/>
      <c r="CB395" s="85"/>
      <c r="CC395" s="85"/>
      <c r="CD395" s="85"/>
      <c r="CE395" s="85"/>
      <c r="CF395" s="85"/>
      <c r="CG395" s="85"/>
      <c r="CH395" s="85"/>
      <c r="CI395" s="85"/>
      <c r="CJ395" s="85"/>
      <c r="CK395" s="85"/>
      <c r="CL395" s="85"/>
      <c r="CM395" s="85"/>
      <c r="CN395" s="85"/>
      <c r="CO395" s="85"/>
      <c r="CP395" s="85"/>
      <c r="CQ395" s="85"/>
      <c r="CR395" s="85"/>
      <c r="CS395" s="85"/>
      <c r="CT395" s="85"/>
      <c r="CU395" s="85"/>
      <c r="CV395" s="85"/>
      <c r="CW395" s="85"/>
      <c r="CX395" s="85"/>
      <c r="CY395" s="85"/>
      <c r="CZ395" s="85"/>
      <c r="DA395" s="85"/>
      <c r="DB395" s="85"/>
      <c r="DC395" s="85"/>
      <c r="DD395" s="85"/>
      <c r="DE395" s="85"/>
    </row>
    <row r="396" spans="1:109" x14ac:dyDescent="0.2">
      <c r="A396" s="85"/>
      <c r="B396" s="85"/>
      <c r="C396" s="85"/>
      <c r="D396" s="85"/>
      <c r="E396" s="86"/>
      <c r="F396" s="85"/>
      <c r="G396" s="87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  <c r="AH396" s="85"/>
      <c r="AI396" s="85"/>
      <c r="AJ396" s="85"/>
      <c r="AK396" s="85"/>
      <c r="AL396" s="85"/>
      <c r="AM396" s="85"/>
      <c r="AN396" s="85"/>
      <c r="AO396" s="85"/>
      <c r="AP396" s="85"/>
      <c r="AQ396" s="85"/>
      <c r="AR396" s="85"/>
      <c r="AS396" s="85"/>
      <c r="AT396" s="85"/>
      <c r="AU396" s="85"/>
      <c r="AV396" s="85"/>
      <c r="AW396" s="85"/>
      <c r="AX396" s="85"/>
      <c r="AY396" s="85"/>
      <c r="AZ396" s="85"/>
      <c r="BA396" s="85"/>
      <c r="BB396" s="85"/>
      <c r="BC396" s="85"/>
      <c r="BD396" s="85"/>
      <c r="BE396" s="85"/>
      <c r="BF396" s="88"/>
      <c r="BG396" s="85"/>
      <c r="BH396" s="85"/>
      <c r="BI396" s="85"/>
      <c r="BJ396" s="85"/>
      <c r="BK396" s="85"/>
      <c r="BL396" s="85"/>
      <c r="BM396" s="85"/>
      <c r="BN396" s="85"/>
      <c r="BO396" s="85"/>
      <c r="BP396" s="85"/>
      <c r="BQ396" s="85"/>
      <c r="BR396" s="85"/>
      <c r="BS396" s="85"/>
      <c r="BT396" s="85"/>
      <c r="BU396" s="85"/>
      <c r="BV396" s="85"/>
      <c r="BW396" s="85"/>
      <c r="BX396" s="85"/>
      <c r="BY396" s="85"/>
      <c r="BZ396" s="85"/>
      <c r="CA396" s="85"/>
      <c r="CB396" s="85"/>
      <c r="CC396" s="85"/>
      <c r="CD396" s="85"/>
      <c r="CE396" s="85"/>
      <c r="CF396" s="85"/>
      <c r="CG396" s="85"/>
      <c r="CH396" s="85"/>
      <c r="CI396" s="85"/>
      <c r="CJ396" s="85"/>
      <c r="CK396" s="85"/>
      <c r="CL396" s="85"/>
      <c r="CM396" s="85"/>
      <c r="CN396" s="85"/>
      <c r="CO396" s="85"/>
      <c r="CP396" s="85"/>
      <c r="CQ396" s="85"/>
      <c r="CR396" s="85"/>
      <c r="CS396" s="85"/>
      <c r="CT396" s="85"/>
      <c r="CU396" s="85"/>
      <c r="CV396" s="85"/>
      <c r="CW396" s="85"/>
      <c r="CX396" s="85"/>
      <c r="CY396" s="85"/>
      <c r="CZ396" s="85"/>
      <c r="DA396" s="85"/>
      <c r="DB396" s="85"/>
      <c r="DC396" s="85"/>
      <c r="DD396" s="85"/>
      <c r="DE396" s="85"/>
    </row>
    <row r="397" spans="1:109" x14ac:dyDescent="0.2">
      <c r="A397" s="85"/>
      <c r="B397" s="85"/>
      <c r="C397" s="85"/>
      <c r="D397" s="85"/>
      <c r="E397" s="86"/>
      <c r="F397" s="85"/>
      <c r="G397" s="87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F397" s="85"/>
      <c r="AG397" s="85"/>
      <c r="AH397" s="85"/>
      <c r="AI397" s="85"/>
      <c r="AJ397" s="85"/>
      <c r="AK397" s="85"/>
      <c r="AL397" s="85"/>
      <c r="AM397" s="85"/>
      <c r="AN397" s="85"/>
      <c r="AO397" s="85"/>
      <c r="AP397" s="85"/>
      <c r="AQ397" s="85"/>
      <c r="AR397" s="85"/>
      <c r="AS397" s="85"/>
      <c r="AT397" s="85"/>
      <c r="AU397" s="85"/>
      <c r="AV397" s="85"/>
      <c r="AW397" s="85"/>
      <c r="AX397" s="85"/>
      <c r="AY397" s="85"/>
      <c r="AZ397" s="85"/>
      <c r="BA397" s="85"/>
      <c r="BB397" s="85"/>
      <c r="BC397" s="85"/>
      <c r="BD397" s="85"/>
      <c r="BE397" s="85"/>
      <c r="BF397" s="88"/>
      <c r="BG397" s="85"/>
      <c r="BH397" s="85"/>
      <c r="BI397" s="85"/>
      <c r="BJ397" s="85"/>
      <c r="BK397" s="85"/>
      <c r="BL397" s="85"/>
      <c r="BM397" s="85"/>
      <c r="BN397" s="85"/>
      <c r="BO397" s="85"/>
      <c r="BP397" s="85"/>
      <c r="BQ397" s="85"/>
      <c r="BR397" s="85"/>
      <c r="BS397" s="85"/>
      <c r="BT397" s="85"/>
      <c r="BU397" s="85"/>
      <c r="BV397" s="85"/>
      <c r="BW397" s="85"/>
      <c r="BX397" s="85"/>
      <c r="BY397" s="85"/>
      <c r="BZ397" s="85"/>
      <c r="CA397" s="85"/>
      <c r="CB397" s="85"/>
      <c r="CC397" s="85"/>
      <c r="CD397" s="85"/>
      <c r="CE397" s="85"/>
      <c r="CF397" s="85"/>
      <c r="CG397" s="85"/>
      <c r="CH397" s="85"/>
      <c r="CI397" s="85"/>
      <c r="CJ397" s="85"/>
      <c r="CK397" s="85"/>
      <c r="CL397" s="85"/>
      <c r="CM397" s="85"/>
      <c r="CN397" s="85"/>
      <c r="CO397" s="85"/>
      <c r="CP397" s="85"/>
      <c r="CQ397" s="85"/>
      <c r="CR397" s="85"/>
      <c r="CS397" s="85"/>
      <c r="CT397" s="85"/>
      <c r="CU397" s="85"/>
      <c r="CV397" s="85"/>
      <c r="CW397" s="85"/>
      <c r="CX397" s="85"/>
      <c r="CY397" s="85"/>
      <c r="CZ397" s="85"/>
      <c r="DA397" s="85"/>
      <c r="DB397" s="85"/>
      <c r="DC397" s="85"/>
      <c r="DD397" s="85"/>
      <c r="DE397" s="85"/>
    </row>
    <row r="398" spans="1:109" x14ac:dyDescent="0.2">
      <c r="A398" s="85"/>
      <c r="B398" s="85"/>
      <c r="C398" s="85"/>
      <c r="D398" s="85"/>
      <c r="E398" s="86"/>
      <c r="F398" s="85"/>
      <c r="G398" s="87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F398" s="85"/>
      <c r="AG398" s="85"/>
      <c r="AH398" s="85"/>
      <c r="AI398" s="85"/>
      <c r="AJ398" s="85"/>
      <c r="AK398" s="85"/>
      <c r="AL398" s="85"/>
      <c r="AM398" s="85"/>
      <c r="AN398" s="85"/>
      <c r="AO398" s="85"/>
      <c r="AP398" s="85"/>
      <c r="AQ398" s="85"/>
      <c r="AR398" s="85"/>
      <c r="AS398" s="85"/>
      <c r="AT398" s="85"/>
      <c r="AU398" s="85"/>
      <c r="AV398" s="85"/>
      <c r="AW398" s="85"/>
      <c r="AX398" s="85"/>
      <c r="AY398" s="85"/>
      <c r="AZ398" s="85"/>
      <c r="BA398" s="85"/>
      <c r="BB398" s="85"/>
      <c r="BC398" s="85"/>
      <c r="BD398" s="85"/>
      <c r="BE398" s="85"/>
      <c r="BF398" s="88"/>
      <c r="BG398" s="85"/>
      <c r="BH398" s="85"/>
      <c r="BI398" s="85"/>
      <c r="BJ398" s="85"/>
      <c r="BK398" s="85"/>
      <c r="BL398" s="85"/>
      <c r="BM398" s="85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  <c r="BX398" s="85"/>
      <c r="BY398" s="85"/>
      <c r="BZ398" s="85"/>
      <c r="CA398" s="85"/>
      <c r="CB398" s="85"/>
      <c r="CC398" s="85"/>
      <c r="CD398" s="85"/>
      <c r="CE398" s="85"/>
      <c r="CF398" s="85"/>
      <c r="CG398" s="85"/>
      <c r="CH398" s="85"/>
      <c r="CI398" s="85"/>
      <c r="CJ398" s="85"/>
      <c r="CK398" s="85"/>
      <c r="CL398" s="85"/>
      <c r="CM398" s="85"/>
      <c r="CN398" s="85"/>
      <c r="CO398" s="85"/>
      <c r="CP398" s="85"/>
      <c r="CQ398" s="85"/>
      <c r="CR398" s="85"/>
      <c r="CS398" s="85"/>
      <c r="CT398" s="85"/>
      <c r="CU398" s="85"/>
      <c r="CV398" s="85"/>
      <c r="CW398" s="85"/>
      <c r="CX398" s="85"/>
      <c r="CY398" s="85"/>
      <c r="CZ398" s="85"/>
      <c r="DA398" s="85"/>
      <c r="DB398" s="85"/>
      <c r="DC398" s="85"/>
      <c r="DD398" s="85"/>
      <c r="DE398" s="85"/>
    </row>
    <row r="399" spans="1:109" x14ac:dyDescent="0.2">
      <c r="A399" s="85"/>
      <c r="B399" s="85"/>
      <c r="C399" s="85"/>
      <c r="D399" s="85"/>
      <c r="E399" s="86"/>
      <c r="F399" s="85"/>
      <c r="G399" s="87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  <c r="AB399" s="85"/>
      <c r="AC399" s="85"/>
      <c r="AD399" s="85"/>
      <c r="AE399" s="85"/>
      <c r="AF399" s="85"/>
      <c r="AG399" s="85"/>
      <c r="AH399" s="85"/>
      <c r="AI399" s="85"/>
      <c r="AJ399" s="85"/>
      <c r="AK399" s="85"/>
      <c r="AL399" s="85"/>
      <c r="AM399" s="85"/>
      <c r="AN399" s="85"/>
      <c r="AO399" s="85"/>
      <c r="AP399" s="85"/>
      <c r="AQ399" s="85"/>
      <c r="AR399" s="85"/>
      <c r="AS399" s="85"/>
      <c r="AT399" s="85"/>
      <c r="AU399" s="85"/>
      <c r="AV399" s="85"/>
      <c r="AW399" s="85"/>
      <c r="AX399" s="85"/>
      <c r="AY399" s="85"/>
      <c r="AZ399" s="85"/>
      <c r="BA399" s="85"/>
      <c r="BB399" s="85"/>
      <c r="BC399" s="85"/>
      <c r="BD399" s="85"/>
      <c r="BE399" s="85"/>
      <c r="BF399" s="88"/>
      <c r="BG399" s="85"/>
      <c r="BH399" s="85"/>
      <c r="BI399" s="85"/>
      <c r="BJ399" s="85"/>
      <c r="BK399" s="85"/>
      <c r="BL399" s="85"/>
      <c r="BM399" s="85"/>
      <c r="BN399" s="85"/>
      <c r="BO399" s="85"/>
      <c r="BP399" s="85"/>
      <c r="BQ399" s="85"/>
      <c r="BR399" s="85"/>
      <c r="BS399" s="85"/>
      <c r="BT399" s="85"/>
      <c r="BU399" s="85"/>
      <c r="BV399" s="85"/>
      <c r="BW399" s="85"/>
      <c r="BX399" s="85"/>
      <c r="BY399" s="85"/>
      <c r="BZ399" s="85"/>
      <c r="CA399" s="85"/>
      <c r="CB399" s="85"/>
      <c r="CC399" s="85"/>
      <c r="CD399" s="85"/>
      <c r="CE399" s="85"/>
      <c r="CF399" s="85"/>
      <c r="CG399" s="85"/>
      <c r="CH399" s="85"/>
      <c r="CI399" s="85"/>
      <c r="CJ399" s="85"/>
      <c r="CK399" s="85"/>
      <c r="CL399" s="85"/>
      <c r="CM399" s="85"/>
      <c r="CN399" s="85"/>
      <c r="CO399" s="85"/>
      <c r="CP399" s="85"/>
      <c r="CQ399" s="85"/>
      <c r="CR399" s="85"/>
      <c r="CS399" s="85"/>
      <c r="CT399" s="85"/>
      <c r="CU399" s="85"/>
      <c r="CV399" s="85"/>
      <c r="CW399" s="85"/>
      <c r="CX399" s="85"/>
      <c r="CY399" s="85"/>
      <c r="CZ399" s="85"/>
      <c r="DA399" s="85"/>
      <c r="DB399" s="85"/>
      <c r="DC399" s="85"/>
      <c r="DD399" s="85"/>
      <c r="DE399" s="85"/>
    </row>
    <row r="400" spans="1:109" x14ac:dyDescent="0.2">
      <c r="A400" s="85"/>
      <c r="B400" s="85"/>
      <c r="C400" s="85"/>
      <c r="D400" s="85"/>
      <c r="E400" s="86"/>
      <c r="F400" s="85"/>
      <c r="G400" s="87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85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  <c r="AX400" s="85"/>
      <c r="AY400" s="85"/>
      <c r="AZ400" s="85"/>
      <c r="BA400" s="85"/>
      <c r="BB400" s="85"/>
      <c r="BC400" s="85"/>
      <c r="BD400" s="85"/>
      <c r="BE400" s="85"/>
      <c r="BF400" s="88"/>
      <c r="BG400" s="85"/>
      <c r="BH400" s="85"/>
      <c r="BI400" s="85"/>
      <c r="BJ400" s="85"/>
      <c r="BK400" s="85"/>
      <c r="BL400" s="85"/>
      <c r="BM400" s="85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  <c r="BX400" s="85"/>
      <c r="BY400" s="85"/>
      <c r="BZ400" s="85"/>
      <c r="CA400" s="85"/>
      <c r="CB400" s="85"/>
      <c r="CC400" s="85"/>
      <c r="CD400" s="85"/>
      <c r="CE400" s="85"/>
      <c r="CF400" s="85"/>
      <c r="CG400" s="85"/>
      <c r="CH400" s="85"/>
      <c r="CI400" s="85"/>
      <c r="CJ400" s="85"/>
      <c r="CK400" s="85"/>
      <c r="CL400" s="85"/>
      <c r="CM400" s="85"/>
      <c r="CN400" s="85"/>
      <c r="CO400" s="85"/>
      <c r="CP400" s="85"/>
      <c r="CQ400" s="85"/>
      <c r="CR400" s="85"/>
      <c r="CS400" s="85"/>
      <c r="CT400" s="85"/>
      <c r="CU400" s="85"/>
      <c r="CV400" s="85"/>
      <c r="CW400" s="85"/>
      <c r="CX400" s="85"/>
      <c r="CY400" s="85"/>
      <c r="CZ400" s="85"/>
      <c r="DA400" s="85"/>
      <c r="DB400" s="85"/>
      <c r="DC400" s="85"/>
      <c r="DD400" s="85"/>
      <c r="DE400" s="85"/>
    </row>
    <row r="401" spans="1:109" x14ac:dyDescent="0.2">
      <c r="A401" s="85"/>
      <c r="B401" s="85"/>
      <c r="C401" s="85"/>
      <c r="D401" s="85"/>
      <c r="E401" s="86"/>
      <c r="F401" s="85"/>
      <c r="G401" s="87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F401" s="85"/>
      <c r="AG401" s="85"/>
      <c r="AH401" s="85"/>
      <c r="AI401" s="85"/>
      <c r="AJ401" s="85"/>
      <c r="AK401" s="85"/>
      <c r="AL401" s="85"/>
      <c r="AM401" s="85"/>
      <c r="AN401" s="85"/>
      <c r="AO401" s="85"/>
      <c r="AP401" s="85"/>
      <c r="AQ401" s="85"/>
      <c r="AR401" s="85"/>
      <c r="AS401" s="85"/>
      <c r="AT401" s="85"/>
      <c r="AU401" s="85"/>
      <c r="AV401" s="85"/>
      <c r="AW401" s="85"/>
      <c r="AX401" s="85"/>
      <c r="AY401" s="85"/>
      <c r="AZ401" s="85"/>
      <c r="BA401" s="85"/>
      <c r="BB401" s="85"/>
      <c r="BC401" s="85"/>
      <c r="BD401" s="85"/>
      <c r="BE401" s="85"/>
      <c r="BF401" s="88"/>
      <c r="BG401" s="85"/>
      <c r="BH401" s="85"/>
      <c r="BI401" s="85"/>
      <c r="BJ401" s="85"/>
      <c r="BK401" s="85"/>
      <c r="BL401" s="85"/>
      <c r="BM401" s="85"/>
      <c r="BN401" s="85"/>
      <c r="BO401" s="85"/>
      <c r="BP401" s="85"/>
      <c r="BQ401" s="85"/>
      <c r="BR401" s="85"/>
      <c r="BS401" s="85"/>
      <c r="BT401" s="85"/>
      <c r="BU401" s="85"/>
      <c r="BV401" s="85"/>
      <c r="BW401" s="85"/>
      <c r="BX401" s="85"/>
      <c r="BY401" s="85"/>
      <c r="BZ401" s="85"/>
      <c r="CA401" s="85"/>
      <c r="CB401" s="85"/>
      <c r="CC401" s="85"/>
      <c r="CD401" s="85"/>
      <c r="CE401" s="85"/>
      <c r="CF401" s="85"/>
      <c r="CG401" s="85"/>
      <c r="CH401" s="85"/>
      <c r="CI401" s="85"/>
      <c r="CJ401" s="85"/>
      <c r="CK401" s="85"/>
      <c r="CL401" s="85"/>
      <c r="CM401" s="85"/>
      <c r="CN401" s="85"/>
      <c r="CO401" s="85"/>
      <c r="CP401" s="85"/>
      <c r="CQ401" s="85"/>
      <c r="CR401" s="85"/>
      <c r="CS401" s="85"/>
      <c r="CT401" s="85"/>
      <c r="CU401" s="85"/>
      <c r="CV401" s="85"/>
      <c r="CW401" s="85"/>
      <c r="CX401" s="85"/>
      <c r="CY401" s="85"/>
      <c r="CZ401" s="85"/>
      <c r="DA401" s="85"/>
      <c r="DB401" s="85"/>
      <c r="DC401" s="85"/>
      <c r="DD401" s="85"/>
      <c r="DE401" s="85"/>
    </row>
    <row r="402" spans="1:109" x14ac:dyDescent="0.2">
      <c r="A402" s="85"/>
      <c r="B402" s="85"/>
      <c r="C402" s="85"/>
      <c r="D402" s="85"/>
      <c r="E402" s="86"/>
      <c r="F402" s="85"/>
      <c r="G402" s="87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F402" s="85"/>
      <c r="AG402" s="85"/>
      <c r="AH402" s="85"/>
      <c r="AI402" s="85"/>
      <c r="AJ402" s="85"/>
      <c r="AK402" s="85"/>
      <c r="AL402" s="85"/>
      <c r="AM402" s="85"/>
      <c r="AN402" s="85"/>
      <c r="AO402" s="85"/>
      <c r="AP402" s="85"/>
      <c r="AQ402" s="85"/>
      <c r="AR402" s="85"/>
      <c r="AS402" s="85"/>
      <c r="AT402" s="85"/>
      <c r="AU402" s="85"/>
      <c r="AV402" s="85"/>
      <c r="AW402" s="85"/>
      <c r="AX402" s="85"/>
      <c r="AY402" s="85"/>
      <c r="AZ402" s="85"/>
      <c r="BA402" s="85"/>
      <c r="BB402" s="85"/>
      <c r="BC402" s="85"/>
      <c r="BD402" s="85"/>
      <c r="BE402" s="85"/>
      <c r="BF402" s="88"/>
      <c r="BG402" s="85"/>
      <c r="BH402" s="85"/>
      <c r="BI402" s="85"/>
      <c r="BJ402" s="85"/>
      <c r="BK402" s="85"/>
      <c r="BL402" s="85"/>
      <c r="BM402" s="85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  <c r="BX402" s="85"/>
      <c r="BY402" s="85"/>
      <c r="BZ402" s="85"/>
      <c r="CA402" s="85"/>
      <c r="CB402" s="85"/>
      <c r="CC402" s="85"/>
      <c r="CD402" s="85"/>
      <c r="CE402" s="85"/>
      <c r="CF402" s="85"/>
      <c r="CG402" s="85"/>
      <c r="CH402" s="85"/>
      <c r="CI402" s="85"/>
      <c r="CJ402" s="85"/>
      <c r="CK402" s="85"/>
      <c r="CL402" s="85"/>
      <c r="CM402" s="85"/>
      <c r="CN402" s="85"/>
      <c r="CO402" s="85"/>
      <c r="CP402" s="85"/>
      <c r="CQ402" s="85"/>
      <c r="CR402" s="85"/>
      <c r="CS402" s="85"/>
      <c r="CT402" s="85"/>
      <c r="CU402" s="85"/>
      <c r="CV402" s="85"/>
      <c r="CW402" s="85"/>
      <c r="CX402" s="85"/>
      <c r="CY402" s="85"/>
      <c r="CZ402" s="85"/>
      <c r="DA402" s="85"/>
      <c r="DB402" s="85"/>
      <c r="DC402" s="85"/>
      <c r="DD402" s="85"/>
      <c r="DE402" s="85"/>
    </row>
    <row r="403" spans="1:109" x14ac:dyDescent="0.2">
      <c r="A403" s="85"/>
      <c r="B403" s="85"/>
      <c r="C403" s="85"/>
      <c r="D403" s="85"/>
      <c r="E403" s="86"/>
      <c r="F403" s="85"/>
      <c r="G403" s="87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F403" s="85"/>
      <c r="AG403" s="85"/>
      <c r="AH403" s="85"/>
      <c r="AI403" s="85"/>
      <c r="AJ403" s="85"/>
      <c r="AK403" s="85"/>
      <c r="AL403" s="85"/>
      <c r="AM403" s="85"/>
      <c r="AN403" s="85"/>
      <c r="AO403" s="85"/>
      <c r="AP403" s="85"/>
      <c r="AQ403" s="85"/>
      <c r="AR403" s="85"/>
      <c r="AS403" s="85"/>
      <c r="AT403" s="85"/>
      <c r="AU403" s="85"/>
      <c r="AV403" s="85"/>
      <c r="AW403" s="85"/>
      <c r="AX403" s="85"/>
      <c r="AY403" s="85"/>
      <c r="AZ403" s="85"/>
      <c r="BA403" s="85"/>
      <c r="BB403" s="85"/>
      <c r="BC403" s="85"/>
      <c r="BD403" s="85"/>
      <c r="BE403" s="85"/>
      <c r="BF403" s="88"/>
      <c r="BG403" s="85"/>
      <c r="BH403" s="85"/>
      <c r="BI403" s="85"/>
      <c r="BJ403" s="85"/>
      <c r="BK403" s="85"/>
      <c r="BL403" s="85"/>
      <c r="BM403" s="85"/>
      <c r="BN403" s="85"/>
      <c r="BO403" s="85"/>
      <c r="BP403" s="85"/>
      <c r="BQ403" s="85"/>
      <c r="BR403" s="85"/>
      <c r="BS403" s="85"/>
      <c r="BT403" s="85"/>
      <c r="BU403" s="85"/>
      <c r="BV403" s="85"/>
      <c r="BW403" s="85"/>
      <c r="BX403" s="85"/>
      <c r="BY403" s="85"/>
      <c r="BZ403" s="85"/>
      <c r="CA403" s="85"/>
      <c r="CB403" s="85"/>
      <c r="CC403" s="85"/>
      <c r="CD403" s="85"/>
      <c r="CE403" s="85"/>
      <c r="CF403" s="85"/>
      <c r="CG403" s="85"/>
      <c r="CH403" s="85"/>
      <c r="CI403" s="85"/>
      <c r="CJ403" s="85"/>
      <c r="CK403" s="85"/>
      <c r="CL403" s="85"/>
      <c r="CM403" s="85"/>
      <c r="CN403" s="85"/>
      <c r="CO403" s="85"/>
      <c r="CP403" s="85"/>
      <c r="CQ403" s="85"/>
      <c r="CR403" s="85"/>
      <c r="CS403" s="85"/>
      <c r="CT403" s="85"/>
      <c r="CU403" s="85"/>
      <c r="CV403" s="85"/>
      <c r="CW403" s="85"/>
      <c r="CX403" s="85"/>
      <c r="CY403" s="85"/>
      <c r="CZ403" s="85"/>
      <c r="DA403" s="85"/>
      <c r="DB403" s="85"/>
      <c r="DC403" s="85"/>
      <c r="DD403" s="85"/>
      <c r="DE403" s="85"/>
    </row>
    <row r="404" spans="1:109" x14ac:dyDescent="0.2">
      <c r="A404" s="85"/>
      <c r="B404" s="85"/>
      <c r="C404" s="85"/>
      <c r="D404" s="85"/>
      <c r="E404" s="86"/>
      <c r="F404" s="85"/>
      <c r="G404" s="87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F404" s="85"/>
      <c r="AG404" s="85"/>
      <c r="AH404" s="85"/>
      <c r="AI404" s="85"/>
      <c r="AJ404" s="85"/>
      <c r="AK404" s="85"/>
      <c r="AL404" s="85"/>
      <c r="AM404" s="85"/>
      <c r="AN404" s="85"/>
      <c r="AO404" s="85"/>
      <c r="AP404" s="85"/>
      <c r="AQ404" s="85"/>
      <c r="AR404" s="85"/>
      <c r="AS404" s="85"/>
      <c r="AT404" s="85"/>
      <c r="AU404" s="85"/>
      <c r="AV404" s="85"/>
      <c r="AW404" s="85"/>
      <c r="AX404" s="85"/>
      <c r="AY404" s="85"/>
      <c r="AZ404" s="85"/>
      <c r="BA404" s="85"/>
      <c r="BB404" s="85"/>
      <c r="BC404" s="85"/>
      <c r="BD404" s="85"/>
      <c r="BE404" s="85"/>
      <c r="BF404" s="88"/>
      <c r="BG404" s="85"/>
      <c r="BH404" s="85"/>
      <c r="BI404" s="85"/>
      <c r="BJ404" s="85"/>
      <c r="BK404" s="85"/>
      <c r="BL404" s="85"/>
      <c r="BM404" s="85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  <c r="BX404" s="85"/>
      <c r="BY404" s="85"/>
      <c r="BZ404" s="85"/>
      <c r="CA404" s="85"/>
      <c r="CB404" s="85"/>
      <c r="CC404" s="85"/>
      <c r="CD404" s="85"/>
      <c r="CE404" s="85"/>
      <c r="CF404" s="85"/>
      <c r="CG404" s="85"/>
      <c r="CH404" s="85"/>
      <c r="CI404" s="85"/>
      <c r="CJ404" s="85"/>
      <c r="CK404" s="85"/>
      <c r="CL404" s="85"/>
      <c r="CM404" s="85"/>
      <c r="CN404" s="85"/>
      <c r="CO404" s="85"/>
      <c r="CP404" s="85"/>
      <c r="CQ404" s="85"/>
      <c r="CR404" s="85"/>
      <c r="CS404" s="85"/>
      <c r="CT404" s="85"/>
      <c r="CU404" s="85"/>
      <c r="CV404" s="85"/>
      <c r="CW404" s="85"/>
      <c r="CX404" s="85"/>
      <c r="CY404" s="85"/>
      <c r="CZ404" s="85"/>
      <c r="DA404" s="85"/>
      <c r="DB404" s="85"/>
      <c r="DC404" s="85"/>
      <c r="DD404" s="85"/>
      <c r="DE404" s="85"/>
    </row>
    <row r="405" spans="1:109" x14ac:dyDescent="0.2">
      <c r="A405" s="85"/>
      <c r="B405" s="85"/>
      <c r="C405" s="85"/>
      <c r="D405" s="85"/>
      <c r="E405" s="86"/>
      <c r="F405" s="85"/>
      <c r="G405" s="87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F405" s="85"/>
      <c r="AG405" s="85"/>
      <c r="AH405" s="85"/>
      <c r="AI405" s="85"/>
      <c r="AJ405" s="85"/>
      <c r="AK405" s="85"/>
      <c r="AL405" s="85"/>
      <c r="AM405" s="85"/>
      <c r="AN405" s="85"/>
      <c r="AO405" s="85"/>
      <c r="AP405" s="85"/>
      <c r="AQ405" s="85"/>
      <c r="AR405" s="85"/>
      <c r="AS405" s="85"/>
      <c r="AT405" s="85"/>
      <c r="AU405" s="85"/>
      <c r="AV405" s="85"/>
      <c r="AW405" s="85"/>
      <c r="AX405" s="85"/>
      <c r="AY405" s="85"/>
      <c r="AZ405" s="85"/>
      <c r="BA405" s="85"/>
      <c r="BB405" s="85"/>
      <c r="BC405" s="85"/>
      <c r="BD405" s="85"/>
      <c r="BE405" s="85"/>
      <c r="BF405" s="88"/>
      <c r="BG405" s="85"/>
      <c r="BH405" s="85"/>
      <c r="BI405" s="85"/>
      <c r="BJ405" s="85"/>
      <c r="BK405" s="85"/>
      <c r="BL405" s="85"/>
      <c r="BM405" s="85"/>
      <c r="BN405" s="85"/>
      <c r="BO405" s="85"/>
      <c r="BP405" s="85"/>
      <c r="BQ405" s="85"/>
      <c r="BR405" s="85"/>
      <c r="BS405" s="85"/>
      <c r="BT405" s="85"/>
      <c r="BU405" s="85"/>
      <c r="BV405" s="85"/>
      <c r="BW405" s="85"/>
      <c r="BX405" s="85"/>
      <c r="BY405" s="85"/>
      <c r="BZ405" s="85"/>
      <c r="CA405" s="85"/>
      <c r="CB405" s="85"/>
      <c r="CC405" s="85"/>
      <c r="CD405" s="85"/>
      <c r="CE405" s="85"/>
      <c r="CF405" s="85"/>
      <c r="CG405" s="85"/>
      <c r="CH405" s="85"/>
      <c r="CI405" s="85"/>
      <c r="CJ405" s="85"/>
      <c r="CK405" s="85"/>
      <c r="CL405" s="85"/>
      <c r="CM405" s="85"/>
      <c r="CN405" s="85"/>
      <c r="CO405" s="85"/>
      <c r="CP405" s="85"/>
      <c r="CQ405" s="85"/>
      <c r="CR405" s="85"/>
      <c r="CS405" s="85"/>
      <c r="CT405" s="85"/>
      <c r="CU405" s="85"/>
      <c r="CV405" s="85"/>
      <c r="CW405" s="85"/>
      <c r="CX405" s="85"/>
      <c r="CY405" s="85"/>
      <c r="CZ405" s="85"/>
      <c r="DA405" s="85"/>
      <c r="DB405" s="85"/>
      <c r="DC405" s="85"/>
      <c r="DD405" s="85"/>
      <c r="DE405" s="85"/>
    </row>
    <row r="406" spans="1:109" x14ac:dyDescent="0.2">
      <c r="A406" s="85"/>
      <c r="B406" s="85"/>
      <c r="C406" s="85"/>
      <c r="D406" s="85"/>
      <c r="E406" s="86"/>
      <c r="F406" s="85"/>
      <c r="G406" s="87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  <c r="AH406" s="85"/>
      <c r="AI406" s="85"/>
      <c r="AJ406" s="85"/>
      <c r="AK406" s="85"/>
      <c r="AL406" s="85"/>
      <c r="AM406" s="85"/>
      <c r="AN406" s="85"/>
      <c r="AO406" s="85"/>
      <c r="AP406" s="85"/>
      <c r="AQ406" s="85"/>
      <c r="AR406" s="85"/>
      <c r="AS406" s="85"/>
      <c r="AT406" s="85"/>
      <c r="AU406" s="85"/>
      <c r="AV406" s="85"/>
      <c r="AW406" s="85"/>
      <c r="AX406" s="85"/>
      <c r="AY406" s="85"/>
      <c r="AZ406" s="85"/>
      <c r="BA406" s="85"/>
      <c r="BB406" s="85"/>
      <c r="BC406" s="85"/>
      <c r="BD406" s="85"/>
      <c r="BE406" s="85"/>
      <c r="BF406" s="88"/>
      <c r="BG406" s="85"/>
      <c r="BH406" s="85"/>
      <c r="BI406" s="85"/>
      <c r="BJ406" s="85"/>
      <c r="BK406" s="85"/>
      <c r="BL406" s="85"/>
      <c r="BM406" s="85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  <c r="BX406" s="85"/>
      <c r="BY406" s="85"/>
      <c r="BZ406" s="85"/>
      <c r="CA406" s="85"/>
      <c r="CB406" s="85"/>
      <c r="CC406" s="85"/>
      <c r="CD406" s="85"/>
      <c r="CE406" s="85"/>
      <c r="CF406" s="85"/>
      <c r="CG406" s="85"/>
      <c r="CH406" s="85"/>
      <c r="CI406" s="85"/>
      <c r="CJ406" s="85"/>
      <c r="CK406" s="85"/>
      <c r="CL406" s="85"/>
      <c r="CM406" s="85"/>
      <c r="CN406" s="85"/>
      <c r="CO406" s="85"/>
      <c r="CP406" s="85"/>
      <c r="CQ406" s="85"/>
      <c r="CR406" s="85"/>
      <c r="CS406" s="85"/>
      <c r="CT406" s="85"/>
      <c r="CU406" s="85"/>
      <c r="CV406" s="85"/>
      <c r="CW406" s="85"/>
      <c r="CX406" s="85"/>
      <c r="CY406" s="85"/>
      <c r="CZ406" s="85"/>
      <c r="DA406" s="85"/>
      <c r="DB406" s="85"/>
      <c r="DC406" s="85"/>
      <c r="DD406" s="85"/>
      <c r="DE406" s="85"/>
    </row>
    <row r="407" spans="1:109" x14ac:dyDescent="0.2">
      <c r="A407" s="85"/>
      <c r="B407" s="85"/>
      <c r="C407" s="85"/>
      <c r="D407" s="85"/>
      <c r="E407" s="86"/>
      <c r="F407" s="85"/>
      <c r="G407" s="87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85"/>
      <c r="AG407" s="85"/>
      <c r="AH407" s="85"/>
      <c r="AI407" s="85"/>
      <c r="AJ407" s="85"/>
      <c r="AK407" s="85"/>
      <c r="AL407" s="85"/>
      <c r="AM407" s="85"/>
      <c r="AN407" s="85"/>
      <c r="AO407" s="85"/>
      <c r="AP407" s="85"/>
      <c r="AQ407" s="85"/>
      <c r="AR407" s="85"/>
      <c r="AS407" s="85"/>
      <c r="AT407" s="85"/>
      <c r="AU407" s="85"/>
      <c r="AV407" s="85"/>
      <c r="AW407" s="85"/>
      <c r="AX407" s="85"/>
      <c r="AY407" s="85"/>
      <c r="AZ407" s="85"/>
      <c r="BA407" s="85"/>
      <c r="BB407" s="85"/>
      <c r="BC407" s="85"/>
      <c r="BD407" s="85"/>
      <c r="BE407" s="85"/>
      <c r="BF407" s="88"/>
      <c r="BG407" s="85"/>
      <c r="BH407" s="85"/>
      <c r="BI407" s="85"/>
      <c r="BJ407" s="85"/>
      <c r="BK407" s="85"/>
      <c r="BL407" s="85"/>
      <c r="BM407" s="85"/>
      <c r="BN407" s="85"/>
      <c r="BO407" s="85"/>
      <c r="BP407" s="85"/>
      <c r="BQ407" s="85"/>
      <c r="BR407" s="85"/>
      <c r="BS407" s="85"/>
      <c r="BT407" s="85"/>
      <c r="BU407" s="85"/>
      <c r="BV407" s="85"/>
      <c r="BW407" s="85"/>
      <c r="BX407" s="85"/>
      <c r="BY407" s="85"/>
      <c r="BZ407" s="85"/>
      <c r="CA407" s="85"/>
      <c r="CB407" s="85"/>
      <c r="CC407" s="85"/>
      <c r="CD407" s="85"/>
      <c r="CE407" s="85"/>
      <c r="CF407" s="85"/>
      <c r="CG407" s="85"/>
      <c r="CH407" s="85"/>
      <c r="CI407" s="85"/>
      <c r="CJ407" s="85"/>
      <c r="CK407" s="85"/>
      <c r="CL407" s="85"/>
      <c r="CM407" s="85"/>
      <c r="CN407" s="85"/>
      <c r="CO407" s="85"/>
      <c r="CP407" s="85"/>
      <c r="CQ407" s="85"/>
      <c r="CR407" s="85"/>
      <c r="CS407" s="85"/>
      <c r="CT407" s="85"/>
      <c r="CU407" s="85"/>
      <c r="CV407" s="85"/>
      <c r="CW407" s="85"/>
      <c r="CX407" s="85"/>
      <c r="CY407" s="85"/>
      <c r="CZ407" s="85"/>
      <c r="DA407" s="85"/>
      <c r="DB407" s="85"/>
      <c r="DC407" s="85"/>
      <c r="DD407" s="85"/>
      <c r="DE407" s="85"/>
    </row>
    <row r="408" spans="1:109" x14ac:dyDescent="0.2">
      <c r="A408" s="85"/>
      <c r="B408" s="85"/>
      <c r="C408" s="85"/>
      <c r="D408" s="85"/>
      <c r="E408" s="86"/>
      <c r="F408" s="85"/>
      <c r="G408" s="87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  <c r="AH408" s="85"/>
      <c r="AI408" s="85"/>
      <c r="AJ408" s="85"/>
      <c r="AK408" s="85"/>
      <c r="AL408" s="85"/>
      <c r="AM408" s="85"/>
      <c r="AN408" s="85"/>
      <c r="AO408" s="85"/>
      <c r="AP408" s="85"/>
      <c r="AQ408" s="85"/>
      <c r="AR408" s="85"/>
      <c r="AS408" s="85"/>
      <c r="AT408" s="85"/>
      <c r="AU408" s="85"/>
      <c r="AV408" s="85"/>
      <c r="AW408" s="85"/>
      <c r="AX408" s="85"/>
      <c r="AY408" s="85"/>
      <c r="AZ408" s="85"/>
      <c r="BA408" s="85"/>
      <c r="BB408" s="85"/>
      <c r="BC408" s="85"/>
      <c r="BD408" s="85"/>
      <c r="BE408" s="85"/>
      <c r="BF408" s="88"/>
      <c r="BG408" s="85"/>
      <c r="BH408" s="85"/>
      <c r="BI408" s="85"/>
      <c r="BJ408" s="85"/>
      <c r="BK408" s="85"/>
      <c r="BL408" s="85"/>
      <c r="BM408" s="85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  <c r="BX408" s="85"/>
      <c r="BY408" s="85"/>
      <c r="BZ408" s="85"/>
      <c r="CA408" s="85"/>
      <c r="CB408" s="85"/>
      <c r="CC408" s="85"/>
      <c r="CD408" s="85"/>
      <c r="CE408" s="85"/>
      <c r="CF408" s="85"/>
      <c r="CG408" s="85"/>
      <c r="CH408" s="85"/>
      <c r="CI408" s="85"/>
      <c r="CJ408" s="85"/>
      <c r="CK408" s="85"/>
      <c r="CL408" s="85"/>
      <c r="CM408" s="85"/>
      <c r="CN408" s="85"/>
      <c r="CO408" s="85"/>
      <c r="CP408" s="85"/>
      <c r="CQ408" s="85"/>
      <c r="CR408" s="85"/>
      <c r="CS408" s="85"/>
      <c r="CT408" s="85"/>
      <c r="CU408" s="85"/>
      <c r="CV408" s="85"/>
      <c r="CW408" s="85"/>
      <c r="CX408" s="85"/>
      <c r="CY408" s="85"/>
      <c r="CZ408" s="85"/>
      <c r="DA408" s="85"/>
      <c r="DB408" s="85"/>
      <c r="DC408" s="85"/>
      <c r="DD408" s="85"/>
      <c r="DE408" s="85"/>
    </row>
    <row r="409" spans="1:109" x14ac:dyDescent="0.2">
      <c r="A409" s="85"/>
      <c r="B409" s="85"/>
      <c r="C409" s="85"/>
      <c r="D409" s="85"/>
      <c r="E409" s="86"/>
      <c r="F409" s="85"/>
      <c r="G409" s="87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  <c r="AH409" s="85"/>
      <c r="AI409" s="85"/>
      <c r="AJ409" s="85"/>
      <c r="AK409" s="85"/>
      <c r="AL409" s="85"/>
      <c r="AM409" s="85"/>
      <c r="AN409" s="85"/>
      <c r="AO409" s="85"/>
      <c r="AP409" s="85"/>
      <c r="AQ409" s="85"/>
      <c r="AR409" s="85"/>
      <c r="AS409" s="85"/>
      <c r="AT409" s="85"/>
      <c r="AU409" s="85"/>
      <c r="AV409" s="85"/>
      <c r="AW409" s="85"/>
      <c r="AX409" s="85"/>
      <c r="AY409" s="85"/>
      <c r="AZ409" s="85"/>
      <c r="BA409" s="85"/>
      <c r="BB409" s="85"/>
      <c r="BC409" s="85"/>
      <c r="BD409" s="85"/>
      <c r="BE409" s="85"/>
      <c r="BF409" s="88"/>
      <c r="BG409" s="85"/>
      <c r="BH409" s="85"/>
      <c r="BI409" s="85"/>
      <c r="BJ409" s="85"/>
      <c r="BK409" s="85"/>
      <c r="BL409" s="85"/>
      <c r="BM409" s="85"/>
      <c r="BN409" s="85"/>
      <c r="BO409" s="85"/>
      <c r="BP409" s="85"/>
      <c r="BQ409" s="85"/>
      <c r="BR409" s="85"/>
      <c r="BS409" s="85"/>
      <c r="BT409" s="85"/>
      <c r="BU409" s="85"/>
      <c r="BV409" s="85"/>
      <c r="BW409" s="85"/>
      <c r="BX409" s="85"/>
      <c r="BY409" s="85"/>
      <c r="BZ409" s="85"/>
      <c r="CA409" s="85"/>
      <c r="CB409" s="85"/>
      <c r="CC409" s="85"/>
      <c r="CD409" s="85"/>
      <c r="CE409" s="85"/>
      <c r="CF409" s="85"/>
      <c r="CG409" s="85"/>
      <c r="CH409" s="85"/>
      <c r="CI409" s="85"/>
      <c r="CJ409" s="85"/>
      <c r="CK409" s="85"/>
      <c r="CL409" s="85"/>
      <c r="CM409" s="85"/>
      <c r="CN409" s="85"/>
      <c r="CO409" s="85"/>
      <c r="CP409" s="85"/>
      <c r="CQ409" s="85"/>
      <c r="CR409" s="85"/>
      <c r="CS409" s="85"/>
      <c r="CT409" s="85"/>
      <c r="CU409" s="85"/>
      <c r="CV409" s="85"/>
      <c r="CW409" s="85"/>
      <c r="CX409" s="85"/>
      <c r="CY409" s="85"/>
      <c r="CZ409" s="85"/>
      <c r="DA409" s="85"/>
      <c r="DB409" s="85"/>
      <c r="DC409" s="85"/>
      <c r="DD409" s="85"/>
      <c r="DE409" s="85"/>
    </row>
    <row r="410" spans="1:109" x14ac:dyDescent="0.2">
      <c r="A410" s="85"/>
      <c r="B410" s="85"/>
      <c r="C410" s="85"/>
      <c r="D410" s="85"/>
      <c r="E410" s="86"/>
      <c r="F410" s="85"/>
      <c r="G410" s="87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85"/>
      <c r="AG410" s="85"/>
      <c r="AH410" s="85"/>
      <c r="AI410" s="85"/>
      <c r="AJ410" s="85"/>
      <c r="AK410" s="85"/>
      <c r="AL410" s="85"/>
      <c r="AM410" s="85"/>
      <c r="AN410" s="85"/>
      <c r="AO410" s="85"/>
      <c r="AP410" s="85"/>
      <c r="AQ410" s="85"/>
      <c r="AR410" s="85"/>
      <c r="AS410" s="85"/>
      <c r="AT410" s="85"/>
      <c r="AU410" s="85"/>
      <c r="AV410" s="85"/>
      <c r="AW410" s="85"/>
      <c r="AX410" s="85"/>
      <c r="AY410" s="85"/>
      <c r="AZ410" s="85"/>
      <c r="BA410" s="85"/>
      <c r="BB410" s="85"/>
      <c r="BC410" s="85"/>
      <c r="BD410" s="85"/>
      <c r="BE410" s="85"/>
      <c r="BF410" s="88"/>
      <c r="BG410" s="85"/>
      <c r="BH410" s="85"/>
      <c r="BI410" s="85"/>
      <c r="BJ410" s="85"/>
      <c r="BK410" s="85"/>
      <c r="BL410" s="85"/>
      <c r="BM410" s="85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  <c r="BX410" s="85"/>
      <c r="BY410" s="85"/>
      <c r="BZ410" s="85"/>
      <c r="CA410" s="85"/>
      <c r="CB410" s="85"/>
      <c r="CC410" s="85"/>
      <c r="CD410" s="85"/>
      <c r="CE410" s="85"/>
      <c r="CF410" s="85"/>
      <c r="CG410" s="85"/>
      <c r="CH410" s="85"/>
      <c r="CI410" s="85"/>
      <c r="CJ410" s="85"/>
      <c r="CK410" s="85"/>
      <c r="CL410" s="85"/>
      <c r="CM410" s="85"/>
      <c r="CN410" s="85"/>
      <c r="CO410" s="85"/>
      <c r="CP410" s="85"/>
      <c r="CQ410" s="85"/>
      <c r="CR410" s="85"/>
      <c r="CS410" s="85"/>
      <c r="CT410" s="85"/>
      <c r="CU410" s="85"/>
      <c r="CV410" s="85"/>
      <c r="CW410" s="85"/>
      <c r="CX410" s="85"/>
      <c r="CY410" s="85"/>
      <c r="CZ410" s="85"/>
      <c r="DA410" s="85"/>
      <c r="DB410" s="85"/>
      <c r="DC410" s="85"/>
      <c r="DD410" s="85"/>
      <c r="DE410" s="85"/>
    </row>
    <row r="411" spans="1:109" x14ac:dyDescent="0.2">
      <c r="A411" s="85"/>
      <c r="B411" s="85"/>
      <c r="C411" s="85"/>
      <c r="D411" s="85"/>
      <c r="E411" s="86"/>
      <c r="F411" s="85"/>
      <c r="G411" s="87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85"/>
      <c r="AG411" s="85"/>
      <c r="AH411" s="85"/>
      <c r="AI411" s="85"/>
      <c r="AJ411" s="85"/>
      <c r="AK411" s="85"/>
      <c r="AL411" s="85"/>
      <c r="AM411" s="85"/>
      <c r="AN411" s="85"/>
      <c r="AO411" s="85"/>
      <c r="AP411" s="85"/>
      <c r="AQ411" s="85"/>
      <c r="AR411" s="85"/>
      <c r="AS411" s="85"/>
      <c r="AT411" s="85"/>
      <c r="AU411" s="85"/>
      <c r="AV411" s="85"/>
      <c r="AW411" s="85"/>
      <c r="AX411" s="85"/>
      <c r="AY411" s="85"/>
      <c r="AZ411" s="85"/>
      <c r="BA411" s="85"/>
      <c r="BB411" s="85"/>
      <c r="BC411" s="85"/>
      <c r="BD411" s="85"/>
      <c r="BE411" s="85"/>
      <c r="BF411" s="88"/>
      <c r="BG411" s="85"/>
      <c r="BH411" s="85"/>
      <c r="BI411" s="85"/>
      <c r="BJ411" s="85"/>
      <c r="BK411" s="85"/>
      <c r="BL411" s="85"/>
      <c r="BM411" s="85"/>
      <c r="BN411" s="85"/>
      <c r="BO411" s="85"/>
      <c r="BP411" s="85"/>
      <c r="BQ411" s="85"/>
      <c r="BR411" s="85"/>
      <c r="BS411" s="85"/>
      <c r="BT411" s="85"/>
      <c r="BU411" s="85"/>
      <c r="BV411" s="85"/>
      <c r="BW411" s="85"/>
      <c r="BX411" s="85"/>
      <c r="BY411" s="85"/>
      <c r="BZ411" s="85"/>
      <c r="CA411" s="85"/>
      <c r="CB411" s="85"/>
      <c r="CC411" s="85"/>
      <c r="CD411" s="85"/>
      <c r="CE411" s="85"/>
      <c r="CF411" s="85"/>
      <c r="CG411" s="85"/>
      <c r="CH411" s="85"/>
      <c r="CI411" s="85"/>
      <c r="CJ411" s="85"/>
      <c r="CK411" s="85"/>
      <c r="CL411" s="85"/>
      <c r="CM411" s="85"/>
      <c r="CN411" s="85"/>
      <c r="CO411" s="85"/>
      <c r="CP411" s="85"/>
      <c r="CQ411" s="85"/>
      <c r="CR411" s="85"/>
      <c r="CS411" s="85"/>
      <c r="CT411" s="85"/>
      <c r="CU411" s="85"/>
      <c r="CV411" s="85"/>
      <c r="CW411" s="85"/>
      <c r="CX411" s="85"/>
      <c r="CY411" s="85"/>
      <c r="CZ411" s="85"/>
      <c r="DA411" s="85"/>
      <c r="DB411" s="85"/>
      <c r="DC411" s="85"/>
      <c r="DD411" s="85"/>
      <c r="DE411" s="85"/>
    </row>
    <row r="412" spans="1:109" x14ac:dyDescent="0.2">
      <c r="A412" s="85"/>
      <c r="B412" s="85"/>
      <c r="C412" s="85"/>
      <c r="D412" s="85"/>
      <c r="E412" s="86"/>
      <c r="F412" s="85"/>
      <c r="G412" s="87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85"/>
      <c r="AI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AV412" s="85"/>
      <c r="AW412" s="85"/>
      <c r="AX412" s="85"/>
      <c r="AY412" s="85"/>
      <c r="AZ412" s="85"/>
      <c r="BA412" s="85"/>
      <c r="BB412" s="85"/>
      <c r="BC412" s="85"/>
      <c r="BD412" s="85"/>
      <c r="BE412" s="85"/>
      <c r="BF412" s="88"/>
      <c r="BG412" s="85"/>
      <c r="BH412" s="85"/>
      <c r="BI412" s="85"/>
      <c r="BJ412" s="85"/>
      <c r="BK412" s="85"/>
      <c r="BL412" s="85"/>
      <c r="BM412" s="85"/>
      <c r="BN412" s="85"/>
      <c r="BO412" s="85"/>
      <c r="BP412" s="85"/>
      <c r="BQ412" s="85"/>
      <c r="BR412" s="85"/>
      <c r="BS412" s="85"/>
      <c r="BT412" s="85"/>
      <c r="BU412" s="85"/>
      <c r="BV412" s="85"/>
      <c r="BW412" s="85"/>
      <c r="BX412" s="85"/>
      <c r="BY412" s="85"/>
      <c r="BZ412" s="85"/>
      <c r="CA412" s="85"/>
      <c r="CB412" s="85"/>
      <c r="CC412" s="85"/>
      <c r="CD412" s="85"/>
      <c r="CE412" s="85"/>
      <c r="CF412" s="85"/>
      <c r="CG412" s="85"/>
      <c r="CH412" s="85"/>
      <c r="CI412" s="85"/>
      <c r="CJ412" s="85"/>
      <c r="CK412" s="85"/>
      <c r="CL412" s="85"/>
      <c r="CM412" s="85"/>
      <c r="CN412" s="85"/>
      <c r="CO412" s="85"/>
      <c r="CP412" s="85"/>
      <c r="CQ412" s="85"/>
      <c r="CR412" s="85"/>
      <c r="CS412" s="85"/>
      <c r="CT412" s="85"/>
      <c r="CU412" s="85"/>
      <c r="CV412" s="85"/>
      <c r="CW412" s="85"/>
      <c r="CX412" s="85"/>
      <c r="CY412" s="85"/>
      <c r="CZ412" s="85"/>
      <c r="DA412" s="85"/>
      <c r="DB412" s="85"/>
      <c r="DC412" s="85"/>
      <c r="DD412" s="85"/>
      <c r="DE412" s="85"/>
    </row>
    <row r="413" spans="1:109" x14ac:dyDescent="0.2">
      <c r="A413" s="85"/>
      <c r="B413" s="85"/>
      <c r="C413" s="85"/>
      <c r="D413" s="85"/>
      <c r="E413" s="86"/>
      <c r="F413" s="85"/>
      <c r="G413" s="87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F413" s="85"/>
      <c r="AG413" s="85"/>
      <c r="AH413" s="85"/>
      <c r="AI413" s="85"/>
      <c r="AJ413" s="85"/>
      <c r="AK413" s="85"/>
      <c r="AL413" s="85"/>
      <c r="AM413" s="85"/>
      <c r="AN413" s="85"/>
      <c r="AO413" s="85"/>
      <c r="AP413" s="85"/>
      <c r="AQ413" s="85"/>
      <c r="AR413" s="85"/>
      <c r="AS413" s="85"/>
      <c r="AT413" s="85"/>
      <c r="AU413" s="85"/>
      <c r="AV413" s="85"/>
      <c r="AW413" s="85"/>
      <c r="AX413" s="85"/>
      <c r="AY413" s="85"/>
      <c r="AZ413" s="85"/>
      <c r="BA413" s="85"/>
      <c r="BB413" s="85"/>
      <c r="BC413" s="85"/>
      <c r="BD413" s="85"/>
      <c r="BE413" s="85"/>
      <c r="BF413" s="88"/>
      <c r="BG413" s="85"/>
      <c r="BH413" s="85"/>
      <c r="BI413" s="85"/>
      <c r="BJ413" s="85"/>
      <c r="BK413" s="85"/>
      <c r="BL413" s="85"/>
      <c r="BM413" s="85"/>
      <c r="BN413" s="85"/>
      <c r="BO413" s="85"/>
      <c r="BP413" s="85"/>
      <c r="BQ413" s="85"/>
      <c r="BR413" s="85"/>
      <c r="BS413" s="85"/>
      <c r="BT413" s="85"/>
      <c r="BU413" s="85"/>
      <c r="BV413" s="85"/>
      <c r="BW413" s="85"/>
      <c r="BX413" s="85"/>
      <c r="BY413" s="85"/>
      <c r="BZ413" s="85"/>
      <c r="CA413" s="85"/>
      <c r="CB413" s="85"/>
      <c r="CC413" s="85"/>
      <c r="CD413" s="85"/>
      <c r="CE413" s="85"/>
      <c r="CF413" s="85"/>
      <c r="CG413" s="85"/>
      <c r="CH413" s="85"/>
      <c r="CI413" s="85"/>
      <c r="CJ413" s="85"/>
      <c r="CK413" s="85"/>
      <c r="CL413" s="85"/>
      <c r="CM413" s="85"/>
      <c r="CN413" s="85"/>
      <c r="CO413" s="85"/>
      <c r="CP413" s="85"/>
      <c r="CQ413" s="85"/>
      <c r="CR413" s="85"/>
      <c r="CS413" s="85"/>
      <c r="CT413" s="85"/>
      <c r="CU413" s="85"/>
      <c r="CV413" s="85"/>
      <c r="CW413" s="85"/>
      <c r="CX413" s="85"/>
      <c r="CY413" s="85"/>
      <c r="CZ413" s="85"/>
      <c r="DA413" s="85"/>
      <c r="DB413" s="85"/>
      <c r="DC413" s="85"/>
      <c r="DD413" s="85"/>
      <c r="DE413" s="85"/>
    </row>
    <row r="414" spans="1:109" x14ac:dyDescent="0.2">
      <c r="A414" s="85"/>
      <c r="B414" s="85"/>
      <c r="C414" s="85"/>
      <c r="D414" s="85"/>
      <c r="E414" s="86"/>
      <c r="F414" s="85"/>
      <c r="G414" s="87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85"/>
      <c r="AG414" s="85"/>
      <c r="AH414" s="85"/>
      <c r="AI414" s="85"/>
      <c r="AJ414" s="85"/>
      <c r="AK414" s="85"/>
      <c r="AL414" s="85"/>
      <c r="AM414" s="85"/>
      <c r="AN414" s="85"/>
      <c r="AO414" s="85"/>
      <c r="AP414" s="85"/>
      <c r="AQ414" s="85"/>
      <c r="AR414" s="85"/>
      <c r="AS414" s="85"/>
      <c r="AT414" s="85"/>
      <c r="AU414" s="85"/>
      <c r="AV414" s="85"/>
      <c r="AW414" s="85"/>
      <c r="AX414" s="85"/>
      <c r="AY414" s="85"/>
      <c r="AZ414" s="85"/>
      <c r="BA414" s="85"/>
      <c r="BB414" s="85"/>
      <c r="BC414" s="85"/>
      <c r="BD414" s="85"/>
      <c r="BE414" s="85"/>
      <c r="BF414" s="88"/>
      <c r="BG414" s="85"/>
      <c r="BH414" s="85"/>
      <c r="BI414" s="85"/>
      <c r="BJ414" s="85"/>
      <c r="BK414" s="85"/>
      <c r="BL414" s="85"/>
      <c r="BM414" s="85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  <c r="BX414" s="85"/>
      <c r="BY414" s="85"/>
      <c r="BZ414" s="85"/>
      <c r="CA414" s="85"/>
      <c r="CB414" s="85"/>
      <c r="CC414" s="85"/>
      <c r="CD414" s="85"/>
      <c r="CE414" s="85"/>
      <c r="CF414" s="85"/>
      <c r="CG414" s="85"/>
      <c r="CH414" s="85"/>
      <c r="CI414" s="85"/>
      <c r="CJ414" s="85"/>
      <c r="CK414" s="85"/>
      <c r="CL414" s="85"/>
      <c r="CM414" s="85"/>
      <c r="CN414" s="85"/>
      <c r="CO414" s="85"/>
      <c r="CP414" s="85"/>
      <c r="CQ414" s="85"/>
      <c r="CR414" s="85"/>
      <c r="CS414" s="85"/>
      <c r="CT414" s="85"/>
      <c r="CU414" s="85"/>
      <c r="CV414" s="85"/>
      <c r="CW414" s="85"/>
      <c r="CX414" s="85"/>
      <c r="CY414" s="85"/>
      <c r="CZ414" s="85"/>
      <c r="DA414" s="85"/>
      <c r="DB414" s="85"/>
      <c r="DC414" s="85"/>
      <c r="DD414" s="85"/>
      <c r="DE414" s="85"/>
    </row>
    <row r="415" spans="1:109" x14ac:dyDescent="0.2">
      <c r="A415" s="85"/>
      <c r="B415" s="85"/>
      <c r="C415" s="85"/>
      <c r="D415" s="85"/>
      <c r="E415" s="86"/>
      <c r="F415" s="85"/>
      <c r="G415" s="87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  <c r="AH415" s="85"/>
      <c r="AI415" s="85"/>
      <c r="AJ415" s="85"/>
      <c r="AK415" s="85"/>
      <c r="AL415" s="85"/>
      <c r="AM415" s="85"/>
      <c r="AN415" s="85"/>
      <c r="AO415" s="85"/>
      <c r="AP415" s="85"/>
      <c r="AQ415" s="85"/>
      <c r="AR415" s="85"/>
      <c r="AS415" s="85"/>
      <c r="AT415" s="85"/>
      <c r="AU415" s="85"/>
      <c r="AV415" s="85"/>
      <c r="AW415" s="85"/>
      <c r="AX415" s="85"/>
      <c r="AY415" s="85"/>
      <c r="AZ415" s="85"/>
      <c r="BA415" s="85"/>
      <c r="BB415" s="85"/>
      <c r="BC415" s="85"/>
      <c r="BD415" s="85"/>
      <c r="BE415" s="85"/>
      <c r="BF415" s="88"/>
      <c r="BG415" s="85"/>
      <c r="BH415" s="85"/>
      <c r="BI415" s="85"/>
      <c r="BJ415" s="85"/>
      <c r="BK415" s="85"/>
      <c r="BL415" s="85"/>
      <c r="BM415" s="85"/>
      <c r="BN415" s="85"/>
      <c r="BO415" s="85"/>
      <c r="BP415" s="85"/>
      <c r="BQ415" s="85"/>
      <c r="BR415" s="85"/>
      <c r="BS415" s="85"/>
      <c r="BT415" s="85"/>
      <c r="BU415" s="85"/>
      <c r="BV415" s="85"/>
      <c r="BW415" s="85"/>
      <c r="BX415" s="85"/>
      <c r="BY415" s="85"/>
      <c r="BZ415" s="85"/>
      <c r="CA415" s="85"/>
      <c r="CB415" s="85"/>
      <c r="CC415" s="85"/>
      <c r="CD415" s="85"/>
      <c r="CE415" s="85"/>
      <c r="CF415" s="85"/>
      <c r="CG415" s="85"/>
      <c r="CH415" s="85"/>
      <c r="CI415" s="85"/>
      <c r="CJ415" s="85"/>
      <c r="CK415" s="85"/>
      <c r="CL415" s="85"/>
      <c r="CM415" s="85"/>
      <c r="CN415" s="85"/>
      <c r="CO415" s="85"/>
      <c r="CP415" s="85"/>
      <c r="CQ415" s="85"/>
      <c r="CR415" s="85"/>
      <c r="CS415" s="85"/>
      <c r="CT415" s="85"/>
      <c r="CU415" s="85"/>
      <c r="CV415" s="85"/>
      <c r="CW415" s="85"/>
      <c r="CX415" s="85"/>
      <c r="CY415" s="85"/>
      <c r="CZ415" s="85"/>
      <c r="DA415" s="85"/>
      <c r="DB415" s="85"/>
      <c r="DC415" s="85"/>
      <c r="DD415" s="85"/>
      <c r="DE415" s="85"/>
    </row>
    <row r="416" spans="1:109" x14ac:dyDescent="0.2">
      <c r="A416" s="85"/>
      <c r="B416" s="85"/>
      <c r="C416" s="85"/>
      <c r="D416" s="85"/>
      <c r="E416" s="86"/>
      <c r="F416" s="85"/>
      <c r="G416" s="87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  <c r="AH416" s="85"/>
      <c r="AI416" s="85"/>
      <c r="AJ416" s="85"/>
      <c r="AK416" s="85"/>
      <c r="AL416" s="85"/>
      <c r="AM416" s="85"/>
      <c r="AN416" s="85"/>
      <c r="AO416" s="85"/>
      <c r="AP416" s="85"/>
      <c r="AQ416" s="85"/>
      <c r="AR416" s="85"/>
      <c r="AS416" s="85"/>
      <c r="AT416" s="85"/>
      <c r="AU416" s="85"/>
      <c r="AV416" s="85"/>
      <c r="AW416" s="85"/>
      <c r="AX416" s="85"/>
      <c r="AY416" s="85"/>
      <c r="AZ416" s="85"/>
      <c r="BA416" s="85"/>
      <c r="BB416" s="85"/>
      <c r="BC416" s="85"/>
      <c r="BD416" s="85"/>
      <c r="BE416" s="85"/>
      <c r="BF416" s="88"/>
      <c r="BG416" s="85"/>
      <c r="BH416" s="85"/>
      <c r="BI416" s="85"/>
      <c r="BJ416" s="85"/>
      <c r="BK416" s="85"/>
      <c r="BL416" s="85"/>
      <c r="BM416" s="85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  <c r="BX416" s="85"/>
      <c r="BY416" s="85"/>
      <c r="BZ416" s="85"/>
      <c r="CA416" s="85"/>
      <c r="CB416" s="85"/>
      <c r="CC416" s="85"/>
      <c r="CD416" s="85"/>
      <c r="CE416" s="85"/>
      <c r="CF416" s="85"/>
      <c r="CG416" s="85"/>
      <c r="CH416" s="85"/>
      <c r="CI416" s="85"/>
      <c r="CJ416" s="85"/>
      <c r="CK416" s="85"/>
      <c r="CL416" s="85"/>
      <c r="CM416" s="85"/>
      <c r="CN416" s="85"/>
      <c r="CO416" s="85"/>
      <c r="CP416" s="85"/>
      <c r="CQ416" s="85"/>
      <c r="CR416" s="85"/>
      <c r="CS416" s="85"/>
      <c r="CT416" s="85"/>
      <c r="CU416" s="85"/>
      <c r="CV416" s="85"/>
      <c r="CW416" s="85"/>
      <c r="CX416" s="85"/>
      <c r="CY416" s="85"/>
      <c r="CZ416" s="85"/>
      <c r="DA416" s="85"/>
      <c r="DB416" s="85"/>
      <c r="DC416" s="85"/>
      <c r="DD416" s="85"/>
      <c r="DE416" s="85"/>
    </row>
    <row r="417" spans="1:109" x14ac:dyDescent="0.2">
      <c r="A417" s="85"/>
      <c r="B417" s="85"/>
      <c r="C417" s="85"/>
      <c r="D417" s="85"/>
      <c r="E417" s="86"/>
      <c r="F417" s="85"/>
      <c r="G417" s="87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85"/>
      <c r="AG417" s="85"/>
      <c r="AH417" s="85"/>
      <c r="AI417" s="85"/>
      <c r="AJ417" s="85"/>
      <c r="AK417" s="85"/>
      <c r="AL417" s="85"/>
      <c r="AM417" s="85"/>
      <c r="AN417" s="85"/>
      <c r="AO417" s="85"/>
      <c r="AP417" s="85"/>
      <c r="AQ417" s="85"/>
      <c r="AR417" s="85"/>
      <c r="AS417" s="85"/>
      <c r="AT417" s="85"/>
      <c r="AU417" s="85"/>
      <c r="AV417" s="85"/>
      <c r="AW417" s="85"/>
      <c r="AX417" s="85"/>
      <c r="AY417" s="85"/>
      <c r="AZ417" s="85"/>
      <c r="BA417" s="85"/>
      <c r="BB417" s="85"/>
      <c r="BC417" s="85"/>
      <c r="BD417" s="85"/>
      <c r="BE417" s="85"/>
      <c r="BF417" s="88"/>
      <c r="BG417" s="85"/>
      <c r="BH417" s="85"/>
      <c r="BI417" s="85"/>
      <c r="BJ417" s="85"/>
      <c r="BK417" s="85"/>
      <c r="BL417" s="85"/>
      <c r="BM417" s="85"/>
      <c r="BN417" s="85"/>
      <c r="BO417" s="85"/>
      <c r="BP417" s="85"/>
      <c r="BQ417" s="85"/>
      <c r="BR417" s="85"/>
      <c r="BS417" s="85"/>
      <c r="BT417" s="85"/>
      <c r="BU417" s="85"/>
      <c r="BV417" s="85"/>
      <c r="BW417" s="85"/>
      <c r="BX417" s="85"/>
      <c r="BY417" s="85"/>
      <c r="BZ417" s="85"/>
      <c r="CA417" s="85"/>
      <c r="CB417" s="85"/>
      <c r="CC417" s="85"/>
      <c r="CD417" s="85"/>
      <c r="CE417" s="85"/>
      <c r="CF417" s="85"/>
      <c r="CG417" s="85"/>
      <c r="CH417" s="85"/>
      <c r="CI417" s="85"/>
      <c r="CJ417" s="85"/>
      <c r="CK417" s="85"/>
      <c r="CL417" s="85"/>
      <c r="CM417" s="85"/>
      <c r="CN417" s="85"/>
      <c r="CO417" s="85"/>
      <c r="CP417" s="85"/>
      <c r="CQ417" s="85"/>
      <c r="CR417" s="85"/>
      <c r="CS417" s="85"/>
      <c r="CT417" s="85"/>
      <c r="CU417" s="85"/>
      <c r="CV417" s="85"/>
      <c r="CW417" s="85"/>
      <c r="CX417" s="85"/>
      <c r="CY417" s="85"/>
      <c r="CZ417" s="85"/>
      <c r="DA417" s="85"/>
      <c r="DB417" s="85"/>
      <c r="DC417" s="85"/>
      <c r="DD417" s="85"/>
      <c r="DE417" s="85"/>
    </row>
    <row r="418" spans="1:109" x14ac:dyDescent="0.2">
      <c r="A418" s="85"/>
      <c r="B418" s="85"/>
      <c r="C418" s="85"/>
      <c r="D418" s="85"/>
      <c r="E418" s="86"/>
      <c r="F418" s="85"/>
      <c r="G418" s="87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  <c r="AH418" s="85"/>
      <c r="AI418" s="85"/>
      <c r="AJ418" s="85"/>
      <c r="AK418" s="85"/>
      <c r="AL418" s="85"/>
      <c r="AM418" s="85"/>
      <c r="AN418" s="85"/>
      <c r="AO418" s="85"/>
      <c r="AP418" s="85"/>
      <c r="AQ418" s="85"/>
      <c r="AR418" s="85"/>
      <c r="AS418" s="85"/>
      <c r="AT418" s="85"/>
      <c r="AU418" s="85"/>
      <c r="AV418" s="85"/>
      <c r="AW418" s="85"/>
      <c r="AX418" s="85"/>
      <c r="AY418" s="85"/>
      <c r="AZ418" s="85"/>
      <c r="BA418" s="85"/>
      <c r="BB418" s="85"/>
      <c r="BC418" s="85"/>
      <c r="BD418" s="85"/>
      <c r="BE418" s="85"/>
      <c r="BF418" s="88"/>
      <c r="BG418" s="85"/>
      <c r="BH418" s="85"/>
      <c r="BI418" s="85"/>
      <c r="BJ418" s="85"/>
      <c r="BK418" s="85"/>
      <c r="BL418" s="85"/>
      <c r="BM418" s="85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  <c r="BX418" s="85"/>
      <c r="BY418" s="85"/>
      <c r="BZ418" s="85"/>
      <c r="CA418" s="85"/>
      <c r="CB418" s="85"/>
      <c r="CC418" s="85"/>
      <c r="CD418" s="85"/>
      <c r="CE418" s="85"/>
      <c r="CF418" s="85"/>
      <c r="CG418" s="85"/>
      <c r="CH418" s="85"/>
      <c r="CI418" s="85"/>
      <c r="CJ418" s="85"/>
      <c r="CK418" s="85"/>
      <c r="CL418" s="85"/>
      <c r="CM418" s="85"/>
      <c r="CN418" s="85"/>
      <c r="CO418" s="85"/>
      <c r="CP418" s="85"/>
      <c r="CQ418" s="85"/>
      <c r="CR418" s="85"/>
      <c r="CS418" s="85"/>
      <c r="CT418" s="85"/>
      <c r="CU418" s="85"/>
      <c r="CV418" s="85"/>
      <c r="CW418" s="85"/>
      <c r="CX418" s="85"/>
      <c r="CY418" s="85"/>
      <c r="CZ418" s="85"/>
      <c r="DA418" s="85"/>
      <c r="DB418" s="85"/>
      <c r="DC418" s="85"/>
      <c r="DD418" s="85"/>
      <c r="DE418" s="85"/>
    </row>
    <row r="419" spans="1:109" x14ac:dyDescent="0.2">
      <c r="A419" s="85"/>
      <c r="B419" s="85"/>
      <c r="C419" s="85"/>
      <c r="D419" s="85"/>
      <c r="E419" s="86"/>
      <c r="F419" s="85"/>
      <c r="G419" s="87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85"/>
      <c r="AG419" s="85"/>
      <c r="AH419" s="85"/>
      <c r="AI419" s="85"/>
      <c r="AJ419" s="85"/>
      <c r="AK419" s="85"/>
      <c r="AL419" s="85"/>
      <c r="AM419" s="85"/>
      <c r="AN419" s="85"/>
      <c r="AO419" s="85"/>
      <c r="AP419" s="85"/>
      <c r="AQ419" s="85"/>
      <c r="AR419" s="85"/>
      <c r="AS419" s="85"/>
      <c r="AT419" s="85"/>
      <c r="AU419" s="85"/>
      <c r="AV419" s="85"/>
      <c r="AW419" s="85"/>
      <c r="AX419" s="85"/>
      <c r="AY419" s="85"/>
      <c r="AZ419" s="85"/>
      <c r="BA419" s="85"/>
      <c r="BB419" s="85"/>
      <c r="BC419" s="85"/>
      <c r="BD419" s="85"/>
      <c r="BE419" s="85"/>
      <c r="BF419" s="88"/>
      <c r="BG419" s="85"/>
      <c r="BH419" s="85"/>
      <c r="BI419" s="85"/>
      <c r="BJ419" s="85"/>
      <c r="BK419" s="85"/>
      <c r="BL419" s="85"/>
      <c r="BM419" s="85"/>
      <c r="BN419" s="85"/>
      <c r="BO419" s="85"/>
      <c r="BP419" s="85"/>
      <c r="BQ419" s="85"/>
      <c r="BR419" s="85"/>
      <c r="BS419" s="85"/>
      <c r="BT419" s="85"/>
      <c r="BU419" s="85"/>
      <c r="BV419" s="85"/>
      <c r="BW419" s="85"/>
      <c r="BX419" s="85"/>
      <c r="BY419" s="85"/>
      <c r="BZ419" s="85"/>
      <c r="CA419" s="85"/>
      <c r="CB419" s="85"/>
      <c r="CC419" s="85"/>
      <c r="CD419" s="85"/>
      <c r="CE419" s="85"/>
      <c r="CF419" s="85"/>
      <c r="CG419" s="85"/>
      <c r="CH419" s="85"/>
      <c r="CI419" s="85"/>
      <c r="CJ419" s="85"/>
      <c r="CK419" s="85"/>
      <c r="CL419" s="85"/>
      <c r="CM419" s="85"/>
      <c r="CN419" s="85"/>
      <c r="CO419" s="85"/>
      <c r="CP419" s="85"/>
      <c r="CQ419" s="85"/>
      <c r="CR419" s="85"/>
      <c r="CS419" s="85"/>
      <c r="CT419" s="85"/>
      <c r="CU419" s="85"/>
      <c r="CV419" s="85"/>
      <c r="CW419" s="85"/>
      <c r="CX419" s="85"/>
      <c r="CY419" s="85"/>
      <c r="CZ419" s="85"/>
      <c r="DA419" s="85"/>
      <c r="DB419" s="85"/>
      <c r="DC419" s="85"/>
      <c r="DD419" s="85"/>
      <c r="DE419" s="85"/>
    </row>
    <row r="420" spans="1:109" x14ac:dyDescent="0.2">
      <c r="A420" s="85"/>
      <c r="B420" s="85"/>
      <c r="C420" s="85"/>
      <c r="D420" s="85"/>
      <c r="E420" s="86"/>
      <c r="F420" s="85"/>
      <c r="G420" s="87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85"/>
      <c r="AG420" s="85"/>
      <c r="AH420" s="85"/>
      <c r="AI420" s="85"/>
      <c r="AJ420" s="85"/>
      <c r="AK420" s="85"/>
      <c r="AL420" s="85"/>
      <c r="AM420" s="85"/>
      <c r="AN420" s="85"/>
      <c r="AO420" s="85"/>
      <c r="AP420" s="85"/>
      <c r="AQ420" s="85"/>
      <c r="AR420" s="85"/>
      <c r="AS420" s="85"/>
      <c r="AT420" s="85"/>
      <c r="AU420" s="85"/>
      <c r="AV420" s="85"/>
      <c r="AW420" s="85"/>
      <c r="AX420" s="85"/>
      <c r="AY420" s="85"/>
      <c r="AZ420" s="85"/>
      <c r="BA420" s="85"/>
      <c r="BB420" s="85"/>
      <c r="BC420" s="85"/>
      <c r="BD420" s="85"/>
      <c r="BE420" s="85"/>
      <c r="BF420" s="88"/>
      <c r="BG420" s="85"/>
      <c r="BH420" s="85"/>
      <c r="BI420" s="85"/>
      <c r="BJ420" s="85"/>
      <c r="BK420" s="85"/>
      <c r="BL420" s="85"/>
      <c r="BM420" s="85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  <c r="BX420" s="85"/>
      <c r="BY420" s="85"/>
      <c r="BZ420" s="85"/>
      <c r="CA420" s="85"/>
      <c r="CB420" s="85"/>
      <c r="CC420" s="85"/>
      <c r="CD420" s="85"/>
      <c r="CE420" s="85"/>
      <c r="CF420" s="85"/>
      <c r="CG420" s="85"/>
      <c r="CH420" s="85"/>
      <c r="CI420" s="85"/>
      <c r="CJ420" s="85"/>
      <c r="CK420" s="85"/>
      <c r="CL420" s="85"/>
      <c r="CM420" s="85"/>
      <c r="CN420" s="85"/>
      <c r="CO420" s="85"/>
      <c r="CP420" s="85"/>
      <c r="CQ420" s="85"/>
      <c r="CR420" s="85"/>
      <c r="CS420" s="85"/>
      <c r="CT420" s="85"/>
      <c r="CU420" s="85"/>
      <c r="CV420" s="85"/>
      <c r="CW420" s="85"/>
      <c r="CX420" s="85"/>
      <c r="CY420" s="85"/>
      <c r="CZ420" s="85"/>
      <c r="DA420" s="85"/>
      <c r="DB420" s="85"/>
      <c r="DC420" s="85"/>
      <c r="DD420" s="85"/>
      <c r="DE420" s="85"/>
    </row>
    <row r="421" spans="1:109" x14ac:dyDescent="0.2">
      <c r="A421" s="85"/>
      <c r="B421" s="85"/>
      <c r="C421" s="85"/>
      <c r="D421" s="85"/>
      <c r="E421" s="86"/>
      <c r="F421" s="85"/>
      <c r="G421" s="87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85"/>
      <c r="AG421" s="85"/>
      <c r="AH421" s="85"/>
      <c r="AI421" s="85"/>
      <c r="AJ421" s="85"/>
      <c r="AK421" s="85"/>
      <c r="AL421" s="85"/>
      <c r="AM421" s="85"/>
      <c r="AN421" s="85"/>
      <c r="AO421" s="85"/>
      <c r="AP421" s="85"/>
      <c r="AQ421" s="85"/>
      <c r="AR421" s="85"/>
      <c r="AS421" s="85"/>
      <c r="AT421" s="85"/>
      <c r="AU421" s="85"/>
      <c r="AV421" s="85"/>
      <c r="AW421" s="85"/>
      <c r="AX421" s="85"/>
      <c r="AY421" s="85"/>
      <c r="AZ421" s="85"/>
      <c r="BA421" s="85"/>
      <c r="BB421" s="85"/>
      <c r="BC421" s="85"/>
      <c r="BD421" s="85"/>
      <c r="BE421" s="85"/>
      <c r="BF421" s="88"/>
      <c r="BG421" s="85"/>
      <c r="BH421" s="85"/>
      <c r="BI421" s="85"/>
      <c r="BJ421" s="85"/>
      <c r="BK421" s="85"/>
      <c r="BL421" s="85"/>
      <c r="BM421" s="85"/>
      <c r="BN421" s="85"/>
      <c r="BO421" s="85"/>
      <c r="BP421" s="85"/>
      <c r="BQ421" s="85"/>
      <c r="BR421" s="85"/>
      <c r="BS421" s="85"/>
      <c r="BT421" s="85"/>
      <c r="BU421" s="85"/>
      <c r="BV421" s="85"/>
      <c r="BW421" s="85"/>
      <c r="BX421" s="85"/>
      <c r="BY421" s="85"/>
      <c r="BZ421" s="85"/>
      <c r="CA421" s="85"/>
      <c r="CB421" s="85"/>
      <c r="CC421" s="85"/>
      <c r="CD421" s="85"/>
      <c r="CE421" s="85"/>
      <c r="CF421" s="85"/>
      <c r="CG421" s="85"/>
      <c r="CH421" s="85"/>
      <c r="CI421" s="85"/>
      <c r="CJ421" s="85"/>
      <c r="CK421" s="85"/>
      <c r="CL421" s="85"/>
      <c r="CM421" s="85"/>
      <c r="CN421" s="85"/>
      <c r="CO421" s="85"/>
      <c r="CP421" s="85"/>
      <c r="CQ421" s="85"/>
      <c r="CR421" s="85"/>
      <c r="CS421" s="85"/>
      <c r="CT421" s="85"/>
      <c r="CU421" s="85"/>
      <c r="CV421" s="85"/>
      <c r="CW421" s="85"/>
      <c r="CX421" s="85"/>
      <c r="CY421" s="85"/>
      <c r="CZ421" s="85"/>
      <c r="DA421" s="85"/>
      <c r="DB421" s="85"/>
      <c r="DC421" s="85"/>
      <c r="DD421" s="85"/>
      <c r="DE421" s="85"/>
    </row>
    <row r="422" spans="1:109" x14ac:dyDescent="0.2">
      <c r="A422" s="85"/>
      <c r="B422" s="85"/>
      <c r="C422" s="85"/>
      <c r="D422" s="85"/>
      <c r="E422" s="86"/>
      <c r="F422" s="85"/>
      <c r="G422" s="87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85"/>
      <c r="AG422" s="85"/>
      <c r="AH422" s="85"/>
      <c r="AI422" s="85"/>
      <c r="AJ422" s="85"/>
      <c r="AK422" s="85"/>
      <c r="AL422" s="85"/>
      <c r="AM422" s="85"/>
      <c r="AN422" s="85"/>
      <c r="AO422" s="85"/>
      <c r="AP422" s="85"/>
      <c r="AQ422" s="85"/>
      <c r="AR422" s="85"/>
      <c r="AS422" s="85"/>
      <c r="AT422" s="85"/>
      <c r="AU422" s="85"/>
      <c r="AV422" s="85"/>
      <c r="AW422" s="85"/>
      <c r="AX422" s="85"/>
      <c r="AY422" s="85"/>
      <c r="AZ422" s="85"/>
      <c r="BA422" s="85"/>
      <c r="BB422" s="85"/>
      <c r="BC422" s="85"/>
      <c r="BD422" s="85"/>
      <c r="BE422" s="85"/>
      <c r="BF422" s="88"/>
      <c r="BG422" s="85"/>
      <c r="BH422" s="85"/>
      <c r="BI422" s="85"/>
      <c r="BJ422" s="85"/>
      <c r="BK422" s="85"/>
      <c r="BL422" s="85"/>
      <c r="BM422" s="85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  <c r="BX422" s="85"/>
      <c r="BY422" s="85"/>
      <c r="BZ422" s="85"/>
      <c r="CA422" s="85"/>
      <c r="CB422" s="85"/>
      <c r="CC422" s="85"/>
      <c r="CD422" s="85"/>
      <c r="CE422" s="85"/>
      <c r="CF422" s="85"/>
      <c r="CG422" s="85"/>
      <c r="CH422" s="85"/>
      <c r="CI422" s="85"/>
      <c r="CJ422" s="85"/>
      <c r="CK422" s="85"/>
      <c r="CL422" s="85"/>
      <c r="CM422" s="85"/>
      <c r="CN422" s="85"/>
      <c r="CO422" s="85"/>
      <c r="CP422" s="85"/>
      <c r="CQ422" s="85"/>
      <c r="CR422" s="85"/>
      <c r="CS422" s="85"/>
      <c r="CT422" s="85"/>
      <c r="CU422" s="85"/>
      <c r="CV422" s="85"/>
      <c r="CW422" s="85"/>
      <c r="CX422" s="85"/>
      <c r="CY422" s="85"/>
      <c r="CZ422" s="85"/>
      <c r="DA422" s="85"/>
      <c r="DB422" s="85"/>
      <c r="DC422" s="85"/>
      <c r="DD422" s="85"/>
      <c r="DE422" s="85"/>
    </row>
    <row r="423" spans="1:109" x14ac:dyDescent="0.2">
      <c r="A423" s="85"/>
      <c r="B423" s="85"/>
      <c r="C423" s="85"/>
      <c r="D423" s="85"/>
      <c r="E423" s="86"/>
      <c r="F423" s="85"/>
      <c r="G423" s="87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85"/>
      <c r="AG423" s="85"/>
      <c r="AH423" s="85"/>
      <c r="AI423" s="85"/>
      <c r="AJ423" s="85"/>
      <c r="AK423" s="85"/>
      <c r="AL423" s="85"/>
      <c r="AM423" s="85"/>
      <c r="AN423" s="85"/>
      <c r="AO423" s="85"/>
      <c r="AP423" s="85"/>
      <c r="AQ423" s="85"/>
      <c r="AR423" s="85"/>
      <c r="AS423" s="85"/>
      <c r="AT423" s="85"/>
      <c r="AU423" s="85"/>
      <c r="AV423" s="85"/>
      <c r="AW423" s="85"/>
      <c r="AX423" s="85"/>
      <c r="AY423" s="85"/>
      <c r="AZ423" s="85"/>
      <c r="BA423" s="85"/>
      <c r="BB423" s="85"/>
      <c r="BC423" s="85"/>
      <c r="BD423" s="85"/>
      <c r="BE423" s="85"/>
      <c r="BF423" s="88"/>
      <c r="BG423" s="85"/>
      <c r="BH423" s="85"/>
      <c r="BI423" s="85"/>
      <c r="BJ423" s="85"/>
      <c r="BK423" s="85"/>
      <c r="BL423" s="85"/>
      <c r="BM423" s="85"/>
      <c r="BN423" s="85"/>
      <c r="BO423" s="85"/>
      <c r="BP423" s="85"/>
      <c r="BQ423" s="85"/>
      <c r="BR423" s="85"/>
      <c r="BS423" s="85"/>
      <c r="BT423" s="85"/>
      <c r="BU423" s="85"/>
      <c r="BV423" s="85"/>
      <c r="BW423" s="85"/>
      <c r="BX423" s="85"/>
      <c r="BY423" s="85"/>
      <c r="BZ423" s="85"/>
      <c r="CA423" s="85"/>
      <c r="CB423" s="85"/>
      <c r="CC423" s="85"/>
      <c r="CD423" s="85"/>
      <c r="CE423" s="85"/>
      <c r="CF423" s="85"/>
      <c r="CG423" s="85"/>
      <c r="CH423" s="85"/>
      <c r="CI423" s="85"/>
      <c r="CJ423" s="85"/>
      <c r="CK423" s="85"/>
      <c r="CL423" s="85"/>
      <c r="CM423" s="85"/>
      <c r="CN423" s="85"/>
      <c r="CO423" s="85"/>
      <c r="CP423" s="85"/>
      <c r="CQ423" s="85"/>
      <c r="CR423" s="85"/>
      <c r="CS423" s="85"/>
      <c r="CT423" s="85"/>
      <c r="CU423" s="85"/>
      <c r="CV423" s="85"/>
      <c r="CW423" s="85"/>
      <c r="CX423" s="85"/>
      <c r="CY423" s="85"/>
      <c r="CZ423" s="85"/>
      <c r="DA423" s="85"/>
      <c r="DB423" s="85"/>
      <c r="DC423" s="85"/>
      <c r="DD423" s="85"/>
      <c r="DE423" s="85"/>
    </row>
    <row r="424" spans="1:109" x14ac:dyDescent="0.2">
      <c r="A424" s="85"/>
      <c r="B424" s="85"/>
      <c r="C424" s="85"/>
      <c r="D424" s="85"/>
      <c r="E424" s="86"/>
      <c r="F424" s="85"/>
      <c r="G424" s="87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  <c r="AH424" s="85"/>
      <c r="AI424" s="85"/>
      <c r="AJ424" s="85"/>
      <c r="AK424" s="85"/>
      <c r="AL424" s="85"/>
      <c r="AM424" s="85"/>
      <c r="AN424" s="85"/>
      <c r="AO424" s="85"/>
      <c r="AP424" s="85"/>
      <c r="AQ424" s="85"/>
      <c r="AR424" s="85"/>
      <c r="AS424" s="85"/>
      <c r="AT424" s="85"/>
      <c r="AU424" s="85"/>
      <c r="AV424" s="85"/>
      <c r="AW424" s="85"/>
      <c r="AX424" s="85"/>
      <c r="AY424" s="85"/>
      <c r="AZ424" s="85"/>
      <c r="BA424" s="85"/>
      <c r="BB424" s="85"/>
      <c r="BC424" s="85"/>
      <c r="BD424" s="85"/>
      <c r="BE424" s="85"/>
      <c r="BF424" s="88"/>
      <c r="BG424" s="85"/>
      <c r="BH424" s="85"/>
      <c r="BI424" s="85"/>
      <c r="BJ424" s="85"/>
      <c r="BK424" s="85"/>
      <c r="BL424" s="85"/>
      <c r="BM424" s="85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  <c r="BX424" s="85"/>
      <c r="BY424" s="85"/>
      <c r="BZ424" s="85"/>
      <c r="CA424" s="85"/>
      <c r="CB424" s="85"/>
      <c r="CC424" s="85"/>
      <c r="CD424" s="85"/>
      <c r="CE424" s="85"/>
      <c r="CF424" s="85"/>
      <c r="CG424" s="85"/>
      <c r="CH424" s="85"/>
      <c r="CI424" s="85"/>
      <c r="CJ424" s="85"/>
      <c r="CK424" s="85"/>
      <c r="CL424" s="85"/>
      <c r="CM424" s="85"/>
      <c r="CN424" s="85"/>
      <c r="CO424" s="85"/>
      <c r="CP424" s="85"/>
      <c r="CQ424" s="85"/>
      <c r="CR424" s="85"/>
      <c r="CS424" s="85"/>
      <c r="CT424" s="85"/>
      <c r="CU424" s="85"/>
      <c r="CV424" s="85"/>
      <c r="CW424" s="85"/>
      <c r="CX424" s="85"/>
      <c r="CY424" s="85"/>
      <c r="CZ424" s="85"/>
      <c r="DA424" s="85"/>
      <c r="DB424" s="85"/>
      <c r="DC424" s="85"/>
      <c r="DD424" s="85"/>
      <c r="DE424" s="85"/>
    </row>
    <row r="425" spans="1:109" x14ac:dyDescent="0.2">
      <c r="A425" s="85"/>
      <c r="B425" s="85"/>
      <c r="C425" s="85"/>
      <c r="D425" s="85"/>
      <c r="E425" s="86"/>
      <c r="F425" s="85"/>
      <c r="G425" s="87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F425" s="85"/>
      <c r="AG425" s="85"/>
      <c r="AH425" s="85"/>
      <c r="AI425" s="85"/>
      <c r="AJ425" s="85"/>
      <c r="AK425" s="85"/>
      <c r="AL425" s="85"/>
      <c r="AM425" s="85"/>
      <c r="AN425" s="85"/>
      <c r="AO425" s="85"/>
      <c r="AP425" s="85"/>
      <c r="AQ425" s="85"/>
      <c r="AR425" s="85"/>
      <c r="AS425" s="85"/>
      <c r="AT425" s="85"/>
      <c r="AU425" s="85"/>
      <c r="AV425" s="85"/>
      <c r="AW425" s="85"/>
      <c r="AX425" s="85"/>
      <c r="AY425" s="85"/>
      <c r="AZ425" s="85"/>
      <c r="BA425" s="85"/>
      <c r="BB425" s="85"/>
      <c r="BC425" s="85"/>
      <c r="BD425" s="85"/>
      <c r="BE425" s="85"/>
      <c r="BF425" s="88"/>
      <c r="BG425" s="85"/>
      <c r="BH425" s="85"/>
      <c r="BI425" s="85"/>
      <c r="BJ425" s="85"/>
      <c r="BK425" s="85"/>
      <c r="BL425" s="85"/>
      <c r="BM425" s="85"/>
      <c r="BN425" s="85"/>
      <c r="BO425" s="85"/>
      <c r="BP425" s="85"/>
      <c r="BQ425" s="85"/>
      <c r="BR425" s="85"/>
      <c r="BS425" s="85"/>
      <c r="BT425" s="85"/>
      <c r="BU425" s="85"/>
      <c r="BV425" s="85"/>
      <c r="BW425" s="85"/>
      <c r="BX425" s="85"/>
      <c r="BY425" s="85"/>
      <c r="BZ425" s="85"/>
      <c r="CA425" s="85"/>
      <c r="CB425" s="85"/>
      <c r="CC425" s="85"/>
      <c r="CD425" s="85"/>
      <c r="CE425" s="85"/>
      <c r="CF425" s="85"/>
      <c r="CG425" s="85"/>
      <c r="CH425" s="85"/>
      <c r="CI425" s="85"/>
      <c r="CJ425" s="85"/>
      <c r="CK425" s="85"/>
      <c r="CL425" s="85"/>
      <c r="CM425" s="85"/>
      <c r="CN425" s="85"/>
      <c r="CO425" s="85"/>
      <c r="CP425" s="85"/>
      <c r="CQ425" s="85"/>
      <c r="CR425" s="85"/>
      <c r="CS425" s="85"/>
      <c r="CT425" s="85"/>
      <c r="CU425" s="85"/>
      <c r="CV425" s="85"/>
      <c r="CW425" s="85"/>
      <c r="CX425" s="85"/>
      <c r="CY425" s="85"/>
      <c r="CZ425" s="85"/>
      <c r="DA425" s="85"/>
      <c r="DB425" s="85"/>
      <c r="DC425" s="85"/>
      <c r="DD425" s="85"/>
      <c r="DE425" s="85"/>
    </row>
    <row r="426" spans="1:109" x14ac:dyDescent="0.2">
      <c r="A426" s="85"/>
      <c r="B426" s="85"/>
      <c r="C426" s="85"/>
      <c r="D426" s="85"/>
      <c r="E426" s="86"/>
      <c r="F426" s="85"/>
      <c r="G426" s="87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  <c r="AH426" s="85"/>
      <c r="AI426" s="85"/>
      <c r="AJ426" s="85"/>
      <c r="AK426" s="85"/>
      <c r="AL426" s="85"/>
      <c r="AM426" s="85"/>
      <c r="AN426" s="85"/>
      <c r="AO426" s="85"/>
      <c r="AP426" s="85"/>
      <c r="AQ426" s="85"/>
      <c r="AR426" s="85"/>
      <c r="AS426" s="85"/>
      <c r="AT426" s="85"/>
      <c r="AU426" s="85"/>
      <c r="AV426" s="85"/>
      <c r="AW426" s="85"/>
      <c r="AX426" s="85"/>
      <c r="AY426" s="85"/>
      <c r="AZ426" s="85"/>
      <c r="BA426" s="85"/>
      <c r="BB426" s="85"/>
      <c r="BC426" s="85"/>
      <c r="BD426" s="85"/>
      <c r="BE426" s="85"/>
      <c r="BF426" s="88"/>
      <c r="BG426" s="85"/>
      <c r="BH426" s="85"/>
      <c r="BI426" s="85"/>
      <c r="BJ426" s="85"/>
      <c r="BK426" s="85"/>
      <c r="BL426" s="85"/>
      <c r="BM426" s="85"/>
      <c r="BN426" s="85"/>
      <c r="BO426" s="85"/>
      <c r="BP426" s="85"/>
      <c r="BQ426" s="85"/>
      <c r="BR426" s="85"/>
      <c r="BS426" s="85"/>
      <c r="BT426" s="85"/>
      <c r="BU426" s="85"/>
      <c r="BV426" s="85"/>
      <c r="BW426" s="85"/>
      <c r="BX426" s="85"/>
      <c r="BY426" s="85"/>
      <c r="BZ426" s="85"/>
      <c r="CA426" s="85"/>
      <c r="CB426" s="85"/>
      <c r="CC426" s="85"/>
      <c r="CD426" s="85"/>
      <c r="CE426" s="85"/>
      <c r="CF426" s="85"/>
      <c r="CG426" s="85"/>
      <c r="CH426" s="85"/>
      <c r="CI426" s="85"/>
      <c r="CJ426" s="85"/>
      <c r="CK426" s="85"/>
      <c r="CL426" s="85"/>
      <c r="CM426" s="85"/>
      <c r="CN426" s="85"/>
      <c r="CO426" s="85"/>
      <c r="CP426" s="85"/>
      <c r="CQ426" s="85"/>
      <c r="CR426" s="85"/>
      <c r="CS426" s="85"/>
      <c r="CT426" s="85"/>
      <c r="CU426" s="85"/>
      <c r="CV426" s="85"/>
      <c r="CW426" s="85"/>
      <c r="CX426" s="85"/>
      <c r="CY426" s="85"/>
      <c r="CZ426" s="85"/>
      <c r="DA426" s="85"/>
      <c r="DB426" s="85"/>
      <c r="DC426" s="85"/>
      <c r="DD426" s="85"/>
      <c r="DE426" s="85"/>
    </row>
    <row r="427" spans="1:109" x14ac:dyDescent="0.2">
      <c r="A427" s="85"/>
      <c r="B427" s="85"/>
      <c r="C427" s="85"/>
      <c r="D427" s="85"/>
      <c r="E427" s="86"/>
      <c r="F427" s="85"/>
      <c r="G427" s="87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  <c r="AH427" s="85"/>
      <c r="AI427" s="85"/>
      <c r="AJ427" s="85"/>
      <c r="AK427" s="85"/>
      <c r="AL427" s="85"/>
      <c r="AM427" s="85"/>
      <c r="AN427" s="85"/>
      <c r="AO427" s="85"/>
      <c r="AP427" s="85"/>
      <c r="AQ427" s="85"/>
      <c r="AR427" s="85"/>
      <c r="AS427" s="85"/>
      <c r="AT427" s="85"/>
      <c r="AU427" s="85"/>
      <c r="AV427" s="85"/>
      <c r="AW427" s="85"/>
      <c r="AX427" s="85"/>
      <c r="AY427" s="85"/>
      <c r="AZ427" s="85"/>
      <c r="BA427" s="85"/>
      <c r="BB427" s="85"/>
      <c r="BC427" s="85"/>
      <c r="BD427" s="85"/>
      <c r="BE427" s="85"/>
      <c r="BF427" s="88"/>
      <c r="BG427" s="85"/>
      <c r="BH427" s="85"/>
      <c r="BI427" s="85"/>
      <c r="BJ427" s="85"/>
      <c r="BK427" s="85"/>
      <c r="BL427" s="85"/>
      <c r="BM427" s="85"/>
      <c r="BN427" s="85"/>
      <c r="BO427" s="85"/>
      <c r="BP427" s="85"/>
      <c r="BQ427" s="85"/>
      <c r="BR427" s="85"/>
      <c r="BS427" s="85"/>
      <c r="BT427" s="85"/>
      <c r="BU427" s="85"/>
      <c r="BV427" s="85"/>
      <c r="BW427" s="85"/>
      <c r="BX427" s="85"/>
      <c r="BY427" s="85"/>
      <c r="BZ427" s="85"/>
      <c r="CA427" s="85"/>
      <c r="CB427" s="85"/>
      <c r="CC427" s="85"/>
      <c r="CD427" s="85"/>
      <c r="CE427" s="85"/>
      <c r="CF427" s="85"/>
      <c r="CG427" s="85"/>
      <c r="CH427" s="85"/>
      <c r="CI427" s="85"/>
      <c r="CJ427" s="85"/>
      <c r="CK427" s="85"/>
      <c r="CL427" s="85"/>
      <c r="CM427" s="85"/>
      <c r="CN427" s="85"/>
      <c r="CO427" s="85"/>
      <c r="CP427" s="85"/>
      <c r="CQ427" s="85"/>
      <c r="CR427" s="85"/>
      <c r="CS427" s="85"/>
      <c r="CT427" s="85"/>
      <c r="CU427" s="85"/>
      <c r="CV427" s="85"/>
      <c r="CW427" s="85"/>
      <c r="CX427" s="85"/>
      <c r="CY427" s="85"/>
      <c r="CZ427" s="85"/>
      <c r="DA427" s="85"/>
      <c r="DB427" s="85"/>
      <c r="DC427" s="85"/>
      <c r="DD427" s="85"/>
      <c r="DE427" s="85"/>
    </row>
    <row r="428" spans="1:109" x14ac:dyDescent="0.2">
      <c r="A428" s="85"/>
      <c r="B428" s="85"/>
      <c r="C428" s="85"/>
      <c r="D428" s="85"/>
      <c r="E428" s="86"/>
      <c r="F428" s="85"/>
      <c r="G428" s="87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85"/>
      <c r="AG428" s="85"/>
      <c r="AH428" s="85"/>
      <c r="AI428" s="85"/>
      <c r="AJ428" s="85"/>
      <c r="AK428" s="85"/>
      <c r="AL428" s="85"/>
      <c r="AM428" s="85"/>
      <c r="AN428" s="85"/>
      <c r="AO428" s="85"/>
      <c r="AP428" s="85"/>
      <c r="AQ428" s="85"/>
      <c r="AR428" s="85"/>
      <c r="AS428" s="85"/>
      <c r="AT428" s="85"/>
      <c r="AU428" s="85"/>
      <c r="AV428" s="85"/>
      <c r="AW428" s="85"/>
      <c r="AX428" s="85"/>
      <c r="AY428" s="85"/>
      <c r="AZ428" s="85"/>
      <c r="BA428" s="85"/>
      <c r="BB428" s="85"/>
      <c r="BC428" s="85"/>
      <c r="BD428" s="85"/>
      <c r="BE428" s="85"/>
      <c r="BF428" s="88"/>
      <c r="BG428" s="85"/>
      <c r="BH428" s="85"/>
      <c r="BI428" s="85"/>
      <c r="BJ428" s="85"/>
      <c r="BK428" s="85"/>
      <c r="BL428" s="85"/>
      <c r="BM428" s="85"/>
      <c r="BN428" s="85"/>
      <c r="BO428" s="85"/>
      <c r="BP428" s="85"/>
      <c r="BQ428" s="85"/>
      <c r="BR428" s="85"/>
      <c r="BS428" s="85"/>
      <c r="BT428" s="85"/>
      <c r="BU428" s="85"/>
      <c r="BV428" s="85"/>
      <c r="BW428" s="85"/>
      <c r="BX428" s="85"/>
      <c r="BY428" s="85"/>
      <c r="BZ428" s="85"/>
      <c r="CA428" s="85"/>
      <c r="CB428" s="85"/>
      <c r="CC428" s="85"/>
      <c r="CD428" s="85"/>
      <c r="CE428" s="85"/>
      <c r="CF428" s="85"/>
      <c r="CG428" s="85"/>
      <c r="CH428" s="85"/>
      <c r="CI428" s="85"/>
      <c r="CJ428" s="85"/>
      <c r="CK428" s="85"/>
      <c r="CL428" s="85"/>
      <c r="CM428" s="85"/>
      <c r="CN428" s="85"/>
      <c r="CO428" s="85"/>
      <c r="CP428" s="85"/>
      <c r="CQ428" s="85"/>
      <c r="CR428" s="85"/>
      <c r="CS428" s="85"/>
      <c r="CT428" s="85"/>
      <c r="CU428" s="85"/>
      <c r="CV428" s="85"/>
      <c r="CW428" s="85"/>
      <c r="CX428" s="85"/>
      <c r="CY428" s="85"/>
      <c r="CZ428" s="85"/>
      <c r="DA428" s="85"/>
      <c r="DB428" s="85"/>
      <c r="DC428" s="85"/>
      <c r="DD428" s="85"/>
      <c r="DE428" s="85"/>
    </row>
    <row r="429" spans="1:109" x14ac:dyDescent="0.2">
      <c r="A429" s="85"/>
      <c r="B429" s="85"/>
      <c r="C429" s="85"/>
      <c r="D429" s="85"/>
      <c r="E429" s="86"/>
      <c r="F429" s="85"/>
      <c r="G429" s="87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  <c r="AH429" s="85"/>
      <c r="AI429" s="85"/>
      <c r="AJ429" s="85"/>
      <c r="AK429" s="85"/>
      <c r="AL429" s="85"/>
      <c r="AM429" s="85"/>
      <c r="AN429" s="85"/>
      <c r="AO429" s="85"/>
      <c r="AP429" s="85"/>
      <c r="AQ429" s="85"/>
      <c r="AR429" s="85"/>
      <c r="AS429" s="85"/>
      <c r="AT429" s="85"/>
      <c r="AU429" s="85"/>
      <c r="AV429" s="85"/>
      <c r="AW429" s="85"/>
      <c r="AX429" s="85"/>
      <c r="AY429" s="85"/>
      <c r="AZ429" s="85"/>
      <c r="BA429" s="85"/>
      <c r="BB429" s="85"/>
      <c r="BC429" s="85"/>
      <c r="BD429" s="85"/>
      <c r="BE429" s="85"/>
      <c r="BF429" s="88"/>
      <c r="BG429" s="85"/>
      <c r="BH429" s="85"/>
      <c r="BI429" s="85"/>
      <c r="BJ429" s="85"/>
      <c r="BK429" s="85"/>
      <c r="BL429" s="85"/>
      <c r="BM429" s="85"/>
      <c r="BN429" s="85"/>
      <c r="BO429" s="85"/>
      <c r="BP429" s="85"/>
      <c r="BQ429" s="85"/>
      <c r="BR429" s="85"/>
      <c r="BS429" s="85"/>
      <c r="BT429" s="85"/>
      <c r="BU429" s="85"/>
      <c r="BV429" s="85"/>
      <c r="BW429" s="85"/>
      <c r="BX429" s="85"/>
      <c r="BY429" s="85"/>
      <c r="BZ429" s="85"/>
      <c r="CA429" s="85"/>
      <c r="CB429" s="85"/>
      <c r="CC429" s="85"/>
      <c r="CD429" s="85"/>
      <c r="CE429" s="85"/>
      <c r="CF429" s="85"/>
      <c r="CG429" s="85"/>
      <c r="CH429" s="85"/>
      <c r="CI429" s="85"/>
      <c r="CJ429" s="85"/>
      <c r="CK429" s="85"/>
      <c r="CL429" s="85"/>
      <c r="CM429" s="85"/>
      <c r="CN429" s="85"/>
      <c r="CO429" s="85"/>
      <c r="CP429" s="85"/>
      <c r="CQ429" s="85"/>
      <c r="CR429" s="85"/>
      <c r="CS429" s="85"/>
      <c r="CT429" s="85"/>
      <c r="CU429" s="85"/>
      <c r="CV429" s="85"/>
      <c r="CW429" s="85"/>
      <c r="CX429" s="85"/>
      <c r="CY429" s="85"/>
      <c r="CZ429" s="85"/>
      <c r="DA429" s="85"/>
      <c r="DB429" s="85"/>
      <c r="DC429" s="85"/>
      <c r="DD429" s="85"/>
      <c r="DE429" s="85"/>
    </row>
    <row r="430" spans="1:109" x14ac:dyDescent="0.2">
      <c r="A430" s="85"/>
      <c r="B430" s="85"/>
      <c r="C430" s="85"/>
      <c r="D430" s="85"/>
      <c r="E430" s="86"/>
      <c r="F430" s="85"/>
      <c r="G430" s="87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  <c r="AH430" s="85"/>
      <c r="AI430" s="85"/>
      <c r="AJ430" s="85"/>
      <c r="AK430" s="85"/>
      <c r="AL430" s="85"/>
      <c r="AM430" s="85"/>
      <c r="AN430" s="85"/>
      <c r="AO430" s="85"/>
      <c r="AP430" s="85"/>
      <c r="AQ430" s="85"/>
      <c r="AR430" s="85"/>
      <c r="AS430" s="85"/>
      <c r="AT430" s="85"/>
      <c r="AU430" s="85"/>
      <c r="AV430" s="85"/>
      <c r="AW430" s="85"/>
      <c r="AX430" s="85"/>
      <c r="AY430" s="85"/>
      <c r="AZ430" s="85"/>
      <c r="BA430" s="85"/>
      <c r="BB430" s="85"/>
      <c r="BC430" s="85"/>
      <c r="BD430" s="85"/>
      <c r="BE430" s="85"/>
      <c r="BF430" s="88"/>
      <c r="BG430" s="85"/>
      <c r="BH430" s="85"/>
      <c r="BI430" s="85"/>
      <c r="BJ430" s="85"/>
      <c r="BK430" s="85"/>
      <c r="BL430" s="85"/>
      <c r="BM430" s="85"/>
      <c r="BN430" s="85"/>
      <c r="BO430" s="85"/>
      <c r="BP430" s="85"/>
      <c r="BQ430" s="85"/>
      <c r="BR430" s="85"/>
      <c r="BS430" s="85"/>
      <c r="BT430" s="85"/>
      <c r="BU430" s="85"/>
      <c r="BV430" s="85"/>
      <c r="BW430" s="85"/>
      <c r="BX430" s="85"/>
      <c r="BY430" s="85"/>
      <c r="BZ430" s="85"/>
      <c r="CA430" s="85"/>
      <c r="CB430" s="85"/>
      <c r="CC430" s="85"/>
      <c r="CD430" s="85"/>
      <c r="CE430" s="85"/>
      <c r="CF430" s="85"/>
      <c r="CG430" s="85"/>
      <c r="CH430" s="85"/>
      <c r="CI430" s="85"/>
      <c r="CJ430" s="85"/>
      <c r="CK430" s="85"/>
      <c r="CL430" s="85"/>
      <c r="CM430" s="85"/>
      <c r="CN430" s="85"/>
      <c r="CO430" s="85"/>
      <c r="CP430" s="85"/>
      <c r="CQ430" s="85"/>
      <c r="CR430" s="85"/>
      <c r="CS430" s="85"/>
      <c r="CT430" s="85"/>
      <c r="CU430" s="85"/>
      <c r="CV430" s="85"/>
      <c r="CW430" s="85"/>
      <c r="CX430" s="85"/>
      <c r="CY430" s="85"/>
      <c r="CZ430" s="85"/>
      <c r="DA430" s="85"/>
      <c r="DB430" s="85"/>
      <c r="DC430" s="85"/>
      <c r="DD430" s="85"/>
      <c r="DE430" s="85"/>
    </row>
    <row r="431" spans="1:109" x14ac:dyDescent="0.2">
      <c r="A431" s="85"/>
      <c r="B431" s="85"/>
      <c r="C431" s="85"/>
      <c r="D431" s="85"/>
      <c r="E431" s="86"/>
      <c r="F431" s="85"/>
      <c r="G431" s="87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F431" s="85"/>
      <c r="AG431" s="85"/>
      <c r="AH431" s="85"/>
      <c r="AI431" s="85"/>
      <c r="AJ431" s="85"/>
      <c r="AK431" s="85"/>
      <c r="AL431" s="85"/>
      <c r="AM431" s="85"/>
      <c r="AN431" s="85"/>
      <c r="AO431" s="85"/>
      <c r="AP431" s="85"/>
      <c r="AQ431" s="85"/>
      <c r="AR431" s="85"/>
      <c r="AS431" s="85"/>
      <c r="AT431" s="85"/>
      <c r="AU431" s="85"/>
      <c r="AV431" s="85"/>
      <c r="AW431" s="85"/>
      <c r="AX431" s="85"/>
      <c r="AY431" s="85"/>
      <c r="AZ431" s="85"/>
      <c r="BA431" s="85"/>
      <c r="BB431" s="85"/>
      <c r="BC431" s="85"/>
      <c r="BD431" s="85"/>
      <c r="BE431" s="85"/>
      <c r="BF431" s="88"/>
      <c r="BG431" s="85"/>
      <c r="BH431" s="85"/>
      <c r="BI431" s="85"/>
      <c r="BJ431" s="85"/>
      <c r="BK431" s="85"/>
      <c r="BL431" s="85"/>
      <c r="BM431" s="85"/>
      <c r="BN431" s="85"/>
      <c r="BO431" s="85"/>
      <c r="BP431" s="85"/>
      <c r="BQ431" s="85"/>
      <c r="BR431" s="85"/>
      <c r="BS431" s="85"/>
      <c r="BT431" s="85"/>
      <c r="BU431" s="85"/>
      <c r="BV431" s="85"/>
      <c r="BW431" s="85"/>
      <c r="BX431" s="85"/>
      <c r="BY431" s="85"/>
      <c r="BZ431" s="85"/>
      <c r="CA431" s="85"/>
      <c r="CB431" s="85"/>
      <c r="CC431" s="85"/>
      <c r="CD431" s="85"/>
      <c r="CE431" s="85"/>
      <c r="CF431" s="85"/>
      <c r="CG431" s="85"/>
      <c r="CH431" s="85"/>
      <c r="CI431" s="85"/>
      <c r="CJ431" s="85"/>
      <c r="CK431" s="85"/>
      <c r="CL431" s="85"/>
      <c r="CM431" s="85"/>
      <c r="CN431" s="85"/>
      <c r="CO431" s="85"/>
      <c r="CP431" s="85"/>
      <c r="CQ431" s="85"/>
      <c r="CR431" s="85"/>
      <c r="CS431" s="85"/>
      <c r="CT431" s="85"/>
      <c r="CU431" s="85"/>
      <c r="CV431" s="85"/>
      <c r="CW431" s="85"/>
      <c r="CX431" s="85"/>
      <c r="CY431" s="85"/>
      <c r="CZ431" s="85"/>
      <c r="DA431" s="85"/>
      <c r="DB431" s="85"/>
      <c r="DC431" s="85"/>
      <c r="DD431" s="85"/>
      <c r="DE431" s="85"/>
    </row>
    <row r="432" spans="1:109" x14ac:dyDescent="0.2">
      <c r="A432" s="85"/>
      <c r="B432" s="85"/>
      <c r="C432" s="85"/>
      <c r="D432" s="85"/>
      <c r="E432" s="86"/>
      <c r="F432" s="85"/>
      <c r="G432" s="87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85"/>
      <c r="AG432" s="85"/>
      <c r="AH432" s="85"/>
      <c r="AI432" s="85"/>
      <c r="AJ432" s="85"/>
      <c r="AK432" s="85"/>
      <c r="AL432" s="85"/>
      <c r="AM432" s="85"/>
      <c r="AN432" s="85"/>
      <c r="AO432" s="85"/>
      <c r="AP432" s="85"/>
      <c r="AQ432" s="85"/>
      <c r="AR432" s="85"/>
      <c r="AS432" s="85"/>
      <c r="AT432" s="85"/>
      <c r="AU432" s="85"/>
      <c r="AV432" s="85"/>
      <c r="AW432" s="85"/>
      <c r="AX432" s="85"/>
      <c r="AY432" s="85"/>
      <c r="AZ432" s="85"/>
      <c r="BA432" s="85"/>
      <c r="BB432" s="85"/>
      <c r="BC432" s="85"/>
      <c r="BD432" s="85"/>
      <c r="BE432" s="85"/>
      <c r="BF432" s="88"/>
      <c r="BG432" s="85"/>
      <c r="BH432" s="85"/>
      <c r="BI432" s="85"/>
      <c r="BJ432" s="85"/>
      <c r="BK432" s="85"/>
      <c r="BL432" s="85"/>
      <c r="BM432" s="85"/>
      <c r="BN432" s="85"/>
      <c r="BO432" s="85"/>
      <c r="BP432" s="85"/>
      <c r="BQ432" s="85"/>
      <c r="BR432" s="85"/>
      <c r="BS432" s="85"/>
      <c r="BT432" s="85"/>
      <c r="BU432" s="85"/>
      <c r="BV432" s="85"/>
      <c r="BW432" s="85"/>
      <c r="BX432" s="85"/>
      <c r="BY432" s="85"/>
      <c r="BZ432" s="85"/>
      <c r="CA432" s="85"/>
      <c r="CB432" s="85"/>
      <c r="CC432" s="85"/>
      <c r="CD432" s="85"/>
      <c r="CE432" s="85"/>
      <c r="CF432" s="85"/>
      <c r="CG432" s="85"/>
      <c r="CH432" s="85"/>
      <c r="CI432" s="85"/>
      <c r="CJ432" s="85"/>
      <c r="CK432" s="85"/>
      <c r="CL432" s="85"/>
      <c r="CM432" s="85"/>
      <c r="CN432" s="85"/>
      <c r="CO432" s="85"/>
      <c r="CP432" s="85"/>
      <c r="CQ432" s="85"/>
      <c r="CR432" s="85"/>
      <c r="CS432" s="85"/>
      <c r="CT432" s="85"/>
      <c r="CU432" s="85"/>
      <c r="CV432" s="85"/>
      <c r="CW432" s="85"/>
      <c r="CX432" s="85"/>
      <c r="CY432" s="85"/>
      <c r="CZ432" s="85"/>
      <c r="DA432" s="85"/>
      <c r="DB432" s="85"/>
      <c r="DC432" s="85"/>
      <c r="DD432" s="85"/>
      <c r="DE432" s="85"/>
    </row>
    <row r="433" spans="1:109" x14ac:dyDescent="0.2">
      <c r="A433" s="85"/>
      <c r="B433" s="85"/>
      <c r="C433" s="85"/>
      <c r="D433" s="85"/>
      <c r="E433" s="86"/>
      <c r="F433" s="85"/>
      <c r="G433" s="87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85"/>
      <c r="AG433" s="85"/>
      <c r="AH433" s="85"/>
      <c r="AI433" s="85"/>
      <c r="AJ433" s="85"/>
      <c r="AK433" s="85"/>
      <c r="AL433" s="85"/>
      <c r="AM433" s="85"/>
      <c r="AN433" s="85"/>
      <c r="AO433" s="85"/>
      <c r="AP433" s="85"/>
      <c r="AQ433" s="85"/>
      <c r="AR433" s="85"/>
      <c r="AS433" s="85"/>
      <c r="AT433" s="85"/>
      <c r="AU433" s="85"/>
      <c r="AV433" s="85"/>
      <c r="AW433" s="85"/>
      <c r="AX433" s="85"/>
      <c r="AY433" s="85"/>
      <c r="AZ433" s="85"/>
      <c r="BA433" s="85"/>
      <c r="BB433" s="85"/>
      <c r="BC433" s="85"/>
      <c r="BD433" s="85"/>
      <c r="BE433" s="85"/>
      <c r="BF433" s="88"/>
      <c r="BG433" s="85"/>
      <c r="BH433" s="85"/>
      <c r="BI433" s="85"/>
      <c r="BJ433" s="85"/>
      <c r="BK433" s="85"/>
      <c r="BL433" s="85"/>
      <c r="BM433" s="85"/>
      <c r="BN433" s="85"/>
      <c r="BO433" s="85"/>
      <c r="BP433" s="85"/>
      <c r="BQ433" s="85"/>
      <c r="BR433" s="85"/>
      <c r="BS433" s="85"/>
      <c r="BT433" s="85"/>
      <c r="BU433" s="85"/>
      <c r="BV433" s="85"/>
      <c r="BW433" s="85"/>
      <c r="BX433" s="85"/>
      <c r="BY433" s="85"/>
      <c r="BZ433" s="85"/>
      <c r="CA433" s="85"/>
      <c r="CB433" s="85"/>
      <c r="CC433" s="85"/>
      <c r="CD433" s="85"/>
      <c r="CE433" s="85"/>
      <c r="CF433" s="85"/>
      <c r="CG433" s="85"/>
      <c r="CH433" s="85"/>
      <c r="CI433" s="85"/>
      <c r="CJ433" s="85"/>
      <c r="CK433" s="85"/>
      <c r="CL433" s="85"/>
      <c r="CM433" s="85"/>
      <c r="CN433" s="85"/>
      <c r="CO433" s="85"/>
      <c r="CP433" s="85"/>
      <c r="CQ433" s="85"/>
      <c r="CR433" s="85"/>
      <c r="CS433" s="85"/>
      <c r="CT433" s="85"/>
      <c r="CU433" s="85"/>
      <c r="CV433" s="85"/>
      <c r="CW433" s="85"/>
      <c r="CX433" s="85"/>
      <c r="CY433" s="85"/>
      <c r="CZ433" s="85"/>
      <c r="DA433" s="85"/>
      <c r="DB433" s="85"/>
      <c r="DC433" s="85"/>
      <c r="DD433" s="85"/>
      <c r="DE433" s="85"/>
    </row>
    <row r="434" spans="1:109" x14ac:dyDescent="0.2">
      <c r="A434" s="85"/>
      <c r="B434" s="85"/>
      <c r="C434" s="85"/>
      <c r="D434" s="85"/>
      <c r="E434" s="86"/>
      <c r="F434" s="85"/>
      <c r="G434" s="87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85"/>
      <c r="AI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AV434" s="85"/>
      <c r="AW434" s="85"/>
      <c r="AX434" s="85"/>
      <c r="AY434" s="85"/>
      <c r="AZ434" s="85"/>
      <c r="BA434" s="85"/>
      <c r="BB434" s="85"/>
      <c r="BC434" s="85"/>
      <c r="BD434" s="85"/>
      <c r="BE434" s="85"/>
      <c r="BF434" s="88"/>
      <c r="BG434" s="85"/>
      <c r="BH434" s="85"/>
      <c r="BI434" s="85"/>
      <c r="BJ434" s="85"/>
      <c r="BK434" s="85"/>
      <c r="BL434" s="85"/>
      <c r="BM434" s="85"/>
      <c r="BN434" s="85"/>
      <c r="BO434" s="85"/>
      <c r="BP434" s="85"/>
      <c r="BQ434" s="85"/>
      <c r="BR434" s="85"/>
      <c r="BS434" s="85"/>
      <c r="BT434" s="85"/>
      <c r="BU434" s="85"/>
      <c r="BV434" s="85"/>
      <c r="BW434" s="85"/>
      <c r="BX434" s="85"/>
      <c r="BY434" s="85"/>
      <c r="BZ434" s="85"/>
      <c r="CA434" s="85"/>
      <c r="CB434" s="85"/>
      <c r="CC434" s="85"/>
      <c r="CD434" s="85"/>
      <c r="CE434" s="85"/>
      <c r="CF434" s="85"/>
      <c r="CG434" s="85"/>
      <c r="CH434" s="85"/>
      <c r="CI434" s="85"/>
      <c r="CJ434" s="85"/>
      <c r="CK434" s="85"/>
      <c r="CL434" s="85"/>
      <c r="CM434" s="85"/>
      <c r="CN434" s="85"/>
      <c r="CO434" s="85"/>
      <c r="CP434" s="85"/>
      <c r="CQ434" s="85"/>
      <c r="CR434" s="85"/>
      <c r="CS434" s="85"/>
      <c r="CT434" s="85"/>
      <c r="CU434" s="85"/>
      <c r="CV434" s="85"/>
      <c r="CW434" s="85"/>
      <c r="CX434" s="85"/>
      <c r="CY434" s="85"/>
      <c r="CZ434" s="85"/>
      <c r="DA434" s="85"/>
      <c r="DB434" s="85"/>
      <c r="DC434" s="85"/>
      <c r="DD434" s="85"/>
      <c r="DE434" s="85"/>
    </row>
    <row r="435" spans="1:109" x14ac:dyDescent="0.2">
      <c r="A435" s="85"/>
      <c r="B435" s="85"/>
      <c r="C435" s="85"/>
      <c r="D435" s="85"/>
      <c r="E435" s="86"/>
      <c r="F435" s="85"/>
      <c r="G435" s="87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85"/>
      <c r="AG435" s="85"/>
      <c r="AH435" s="85"/>
      <c r="AI435" s="85"/>
      <c r="AJ435" s="85"/>
      <c r="AK435" s="85"/>
      <c r="AL435" s="85"/>
      <c r="AM435" s="85"/>
      <c r="AN435" s="85"/>
      <c r="AO435" s="85"/>
      <c r="AP435" s="85"/>
      <c r="AQ435" s="85"/>
      <c r="AR435" s="85"/>
      <c r="AS435" s="85"/>
      <c r="AT435" s="85"/>
      <c r="AU435" s="85"/>
      <c r="AV435" s="85"/>
      <c r="AW435" s="85"/>
      <c r="AX435" s="85"/>
      <c r="AY435" s="85"/>
      <c r="AZ435" s="85"/>
      <c r="BA435" s="85"/>
      <c r="BB435" s="85"/>
      <c r="BC435" s="85"/>
      <c r="BD435" s="85"/>
      <c r="BE435" s="85"/>
      <c r="BF435" s="88"/>
      <c r="BG435" s="85"/>
      <c r="BH435" s="85"/>
      <c r="BI435" s="85"/>
      <c r="BJ435" s="85"/>
      <c r="BK435" s="85"/>
      <c r="BL435" s="85"/>
      <c r="BM435" s="85"/>
      <c r="BN435" s="85"/>
      <c r="BO435" s="85"/>
      <c r="BP435" s="85"/>
      <c r="BQ435" s="85"/>
      <c r="BR435" s="85"/>
      <c r="BS435" s="85"/>
      <c r="BT435" s="85"/>
      <c r="BU435" s="85"/>
      <c r="BV435" s="85"/>
      <c r="BW435" s="85"/>
      <c r="BX435" s="85"/>
      <c r="BY435" s="85"/>
      <c r="BZ435" s="85"/>
      <c r="CA435" s="85"/>
      <c r="CB435" s="85"/>
      <c r="CC435" s="85"/>
      <c r="CD435" s="85"/>
      <c r="CE435" s="85"/>
      <c r="CF435" s="85"/>
      <c r="CG435" s="85"/>
      <c r="CH435" s="85"/>
      <c r="CI435" s="85"/>
      <c r="CJ435" s="85"/>
      <c r="CK435" s="85"/>
      <c r="CL435" s="85"/>
      <c r="CM435" s="85"/>
      <c r="CN435" s="85"/>
      <c r="CO435" s="85"/>
      <c r="CP435" s="85"/>
      <c r="CQ435" s="85"/>
      <c r="CR435" s="85"/>
      <c r="CS435" s="85"/>
      <c r="CT435" s="85"/>
      <c r="CU435" s="85"/>
      <c r="CV435" s="85"/>
      <c r="CW435" s="85"/>
      <c r="CX435" s="85"/>
      <c r="CY435" s="85"/>
      <c r="CZ435" s="85"/>
      <c r="DA435" s="85"/>
      <c r="DB435" s="85"/>
      <c r="DC435" s="85"/>
      <c r="DD435" s="85"/>
      <c r="DE435" s="85"/>
    </row>
    <row r="436" spans="1:109" x14ac:dyDescent="0.2">
      <c r="A436" s="85"/>
      <c r="B436" s="85"/>
      <c r="C436" s="85"/>
      <c r="D436" s="85"/>
      <c r="E436" s="86"/>
      <c r="F436" s="85"/>
      <c r="G436" s="87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  <c r="AH436" s="85"/>
      <c r="AI436" s="85"/>
      <c r="AJ436" s="85"/>
      <c r="AK436" s="85"/>
      <c r="AL436" s="85"/>
      <c r="AM436" s="85"/>
      <c r="AN436" s="85"/>
      <c r="AO436" s="85"/>
      <c r="AP436" s="85"/>
      <c r="AQ436" s="85"/>
      <c r="AR436" s="85"/>
      <c r="AS436" s="85"/>
      <c r="AT436" s="85"/>
      <c r="AU436" s="85"/>
      <c r="AV436" s="85"/>
      <c r="AW436" s="85"/>
      <c r="AX436" s="85"/>
      <c r="AY436" s="85"/>
      <c r="AZ436" s="85"/>
      <c r="BA436" s="85"/>
      <c r="BB436" s="85"/>
      <c r="BC436" s="85"/>
      <c r="BD436" s="85"/>
      <c r="BE436" s="85"/>
      <c r="BF436" s="88"/>
      <c r="BG436" s="85"/>
      <c r="BH436" s="85"/>
      <c r="BI436" s="85"/>
      <c r="BJ436" s="85"/>
      <c r="BK436" s="85"/>
      <c r="BL436" s="85"/>
      <c r="BM436" s="85"/>
      <c r="BN436" s="85"/>
      <c r="BO436" s="85"/>
      <c r="BP436" s="85"/>
      <c r="BQ436" s="85"/>
      <c r="BR436" s="85"/>
      <c r="BS436" s="85"/>
      <c r="BT436" s="85"/>
      <c r="BU436" s="85"/>
      <c r="BV436" s="85"/>
      <c r="BW436" s="85"/>
      <c r="BX436" s="85"/>
      <c r="BY436" s="85"/>
      <c r="BZ436" s="85"/>
      <c r="CA436" s="85"/>
      <c r="CB436" s="85"/>
      <c r="CC436" s="85"/>
      <c r="CD436" s="85"/>
      <c r="CE436" s="85"/>
      <c r="CF436" s="85"/>
      <c r="CG436" s="85"/>
      <c r="CH436" s="85"/>
      <c r="CI436" s="85"/>
      <c r="CJ436" s="85"/>
      <c r="CK436" s="85"/>
      <c r="CL436" s="85"/>
      <c r="CM436" s="85"/>
      <c r="CN436" s="85"/>
      <c r="CO436" s="85"/>
      <c r="CP436" s="85"/>
      <c r="CQ436" s="85"/>
      <c r="CR436" s="85"/>
      <c r="CS436" s="85"/>
      <c r="CT436" s="85"/>
      <c r="CU436" s="85"/>
      <c r="CV436" s="85"/>
      <c r="CW436" s="85"/>
      <c r="CX436" s="85"/>
      <c r="CY436" s="85"/>
      <c r="CZ436" s="85"/>
      <c r="DA436" s="85"/>
      <c r="DB436" s="85"/>
      <c r="DC436" s="85"/>
      <c r="DD436" s="85"/>
      <c r="DE436" s="85"/>
    </row>
    <row r="437" spans="1:109" x14ac:dyDescent="0.2">
      <c r="A437" s="85"/>
      <c r="B437" s="85"/>
      <c r="C437" s="85"/>
      <c r="D437" s="85"/>
      <c r="E437" s="86"/>
      <c r="F437" s="85"/>
      <c r="G437" s="87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85"/>
      <c r="AG437" s="85"/>
      <c r="AH437" s="85"/>
      <c r="AI437" s="85"/>
      <c r="AJ437" s="85"/>
      <c r="AK437" s="85"/>
      <c r="AL437" s="85"/>
      <c r="AM437" s="85"/>
      <c r="AN437" s="85"/>
      <c r="AO437" s="85"/>
      <c r="AP437" s="85"/>
      <c r="AQ437" s="85"/>
      <c r="AR437" s="85"/>
      <c r="AS437" s="85"/>
      <c r="AT437" s="85"/>
      <c r="AU437" s="85"/>
      <c r="AV437" s="85"/>
      <c r="AW437" s="85"/>
      <c r="AX437" s="85"/>
      <c r="AY437" s="85"/>
      <c r="AZ437" s="85"/>
      <c r="BA437" s="85"/>
      <c r="BB437" s="85"/>
      <c r="BC437" s="85"/>
      <c r="BD437" s="85"/>
      <c r="BE437" s="85"/>
      <c r="BF437" s="88"/>
      <c r="BG437" s="85"/>
      <c r="BH437" s="85"/>
      <c r="BI437" s="85"/>
      <c r="BJ437" s="85"/>
      <c r="BK437" s="85"/>
      <c r="BL437" s="85"/>
      <c r="BM437" s="85"/>
      <c r="BN437" s="85"/>
      <c r="BO437" s="85"/>
      <c r="BP437" s="85"/>
      <c r="BQ437" s="85"/>
      <c r="BR437" s="85"/>
      <c r="BS437" s="85"/>
      <c r="BT437" s="85"/>
      <c r="BU437" s="85"/>
      <c r="BV437" s="85"/>
      <c r="BW437" s="85"/>
      <c r="BX437" s="85"/>
      <c r="BY437" s="85"/>
      <c r="BZ437" s="85"/>
      <c r="CA437" s="85"/>
      <c r="CB437" s="85"/>
      <c r="CC437" s="85"/>
      <c r="CD437" s="85"/>
      <c r="CE437" s="85"/>
      <c r="CF437" s="85"/>
      <c r="CG437" s="85"/>
      <c r="CH437" s="85"/>
      <c r="CI437" s="85"/>
      <c r="CJ437" s="85"/>
      <c r="CK437" s="85"/>
      <c r="CL437" s="85"/>
      <c r="CM437" s="85"/>
      <c r="CN437" s="85"/>
      <c r="CO437" s="85"/>
      <c r="CP437" s="85"/>
      <c r="CQ437" s="85"/>
      <c r="CR437" s="85"/>
      <c r="CS437" s="85"/>
      <c r="CT437" s="85"/>
      <c r="CU437" s="85"/>
      <c r="CV437" s="85"/>
      <c r="CW437" s="85"/>
      <c r="CX437" s="85"/>
      <c r="CY437" s="85"/>
      <c r="CZ437" s="85"/>
      <c r="DA437" s="85"/>
      <c r="DB437" s="85"/>
      <c r="DC437" s="85"/>
      <c r="DD437" s="85"/>
      <c r="DE437" s="85"/>
    </row>
    <row r="438" spans="1:109" x14ac:dyDescent="0.2">
      <c r="A438" s="85"/>
      <c r="B438" s="85"/>
      <c r="C438" s="85"/>
      <c r="D438" s="85"/>
      <c r="E438" s="86"/>
      <c r="F438" s="85"/>
      <c r="G438" s="87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  <c r="AH438" s="85"/>
      <c r="AI438" s="85"/>
      <c r="AJ438" s="85"/>
      <c r="AK438" s="85"/>
      <c r="AL438" s="85"/>
      <c r="AM438" s="85"/>
      <c r="AN438" s="85"/>
      <c r="AO438" s="85"/>
      <c r="AP438" s="85"/>
      <c r="AQ438" s="85"/>
      <c r="AR438" s="85"/>
      <c r="AS438" s="85"/>
      <c r="AT438" s="85"/>
      <c r="AU438" s="85"/>
      <c r="AV438" s="85"/>
      <c r="AW438" s="85"/>
      <c r="AX438" s="85"/>
      <c r="AY438" s="85"/>
      <c r="AZ438" s="85"/>
      <c r="BA438" s="85"/>
      <c r="BB438" s="85"/>
      <c r="BC438" s="85"/>
      <c r="BD438" s="85"/>
      <c r="BE438" s="85"/>
      <c r="BF438" s="88"/>
      <c r="BG438" s="85"/>
      <c r="BH438" s="85"/>
      <c r="BI438" s="85"/>
      <c r="BJ438" s="85"/>
      <c r="BK438" s="85"/>
      <c r="BL438" s="85"/>
      <c r="BM438" s="85"/>
      <c r="BN438" s="85"/>
      <c r="BO438" s="85"/>
      <c r="BP438" s="85"/>
      <c r="BQ438" s="85"/>
      <c r="BR438" s="85"/>
      <c r="BS438" s="85"/>
      <c r="BT438" s="85"/>
      <c r="BU438" s="85"/>
      <c r="BV438" s="85"/>
      <c r="BW438" s="85"/>
      <c r="BX438" s="85"/>
      <c r="BY438" s="85"/>
      <c r="BZ438" s="85"/>
      <c r="CA438" s="85"/>
      <c r="CB438" s="85"/>
      <c r="CC438" s="85"/>
      <c r="CD438" s="85"/>
      <c r="CE438" s="85"/>
      <c r="CF438" s="85"/>
      <c r="CG438" s="85"/>
      <c r="CH438" s="85"/>
      <c r="CI438" s="85"/>
      <c r="CJ438" s="85"/>
      <c r="CK438" s="85"/>
      <c r="CL438" s="85"/>
      <c r="CM438" s="85"/>
      <c r="CN438" s="85"/>
      <c r="CO438" s="85"/>
      <c r="CP438" s="85"/>
      <c r="CQ438" s="85"/>
      <c r="CR438" s="85"/>
      <c r="CS438" s="85"/>
      <c r="CT438" s="85"/>
      <c r="CU438" s="85"/>
      <c r="CV438" s="85"/>
      <c r="CW438" s="85"/>
      <c r="CX438" s="85"/>
      <c r="CY438" s="85"/>
      <c r="CZ438" s="85"/>
      <c r="DA438" s="85"/>
      <c r="DB438" s="85"/>
      <c r="DC438" s="85"/>
      <c r="DD438" s="85"/>
      <c r="DE438" s="85"/>
    </row>
    <row r="439" spans="1:109" x14ac:dyDescent="0.2">
      <c r="A439" s="85"/>
      <c r="B439" s="85"/>
      <c r="C439" s="85"/>
      <c r="D439" s="85"/>
      <c r="E439" s="86"/>
      <c r="F439" s="85"/>
      <c r="G439" s="87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85"/>
      <c r="AG439" s="85"/>
      <c r="AH439" s="85"/>
      <c r="AI439" s="85"/>
      <c r="AJ439" s="85"/>
      <c r="AK439" s="85"/>
      <c r="AL439" s="85"/>
      <c r="AM439" s="85"/>
      <c r="AN439" s="85"/>
      <c r="AO439" s="85"/>
      <c r="AP439" s="85"/>
      <c r="AQ439" s="85"/>
      <c r="AR439" s="85"/>
      <c r="AS439" s="85"/>
      <c r="AT439" s="85"/>
      <c r="AU439" s="85"/>
      <c r="AV439" s="85"/>
      <c r="AW439" s="85"/>
      <c r="AX439" s="85"/>
      <c r="AY439" s="85"/>
      <c r="AZ439" s="85"/>
      <c r="BA439" s="85"/>
      <c r="BB439" s="85"/>
      <c r="BC439" s="85"/>
      <c r="BD439" s="85"/>
      <c r="BE439" s="85"/>
      <c r="BF439" s="88"/>
      <c r="BG439" s="85"/>
      <c r="BH439" s="85"/>
      <c r="BI439" s="85"/>
      <c r="BJ439" s="85"/>
      <c r="BK439" s="85"/>
      <c r="BL439" s="85"/>
      <c r="BM439" s="85"/>
      <c r="BN439" s="85"/>
      <c r="BO439" s="85"/>
      <c r="BP439" s="85"/>
      <c r="BQ439" s="85"/>
      <c r="BR439" s="85"/>
      <c r="BS439" s="85"/>
      <c r="BT439" s="85"/>
      <c r="BU439" s="85"/>
      <c r="BV439" s="85"/>
      <c r="BW439" s="85"/>
      <c r="BX439" s="85"/>
      <c r="BY439" s="85"/>
      <c r="BZ439" s="85"/>
      <c r="CA439" s="85"/>
      <c r="CB439" s="85"/>
      <c r="CC439" s="85"/>
      <c r="CD439" s="85"/>
      <c r="CE439" s="85"/>
      <c r="CF439" s="85"/>
      <c r="CG439" s="85"/>
      <c r="CH439" s="85"/>
      <c r="CI439" s="85"/>
      <c r="CJ439" s="85"/>
      <c r="CK439" s="85"/>
      <c r="CL439" s="85"/>
      <c r="CM439" s="85"/>
      <c r="CN439" s="85"/>
      <c r="CO439" s="85"/>
      <c r="CP439" s="85"/>
      <c r="CQ439" s="85"/>
      <c r="CR439" s="85"/>
      <c r="CS439" s="85"/>
      <c r="CT439" s="85"/>
      <c r="CU439" s="85"/>
      <c r="CV439" s="85"/>
      <c r="CW439" s="85"/>
      <c r="CX439" s="85"/>
      <c r="CY439" s="85"/>
      <c r="CZ439" s="85"/>
      <c r="DA439" s="85"/>
      <c r="DB439" s="85"/>
      <c r="DC439" s="85"/>
      <c r="DD439" s="85"/>
      <c r="DE439" s="85"/>
    </row>
    <row r="440" spans="1:109" x14ac:dyDescent="0.2">
      <c r="A440" s="85"/>
      <c r="B440" s="85"/>
      <c r="C440" s="85"/>
      <c r="D440" s="85"/>
      <c r="E440" s="86"/>
      <c r="F440" s="85"/>
      <c r="G440" s="87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  <c r="AH440" s="85"/>
      <c r="AI440" s="85"/>
      <c r="AJ440" s="85"/>
      <c r="AK440" s="85"/>
      <c r="AL440" s="85"/>
      <c r="AM440" s="85"/>
      <c r="AN440" s="85"/>
      <c r="AO440" s="85"/>
      <c r="AP440" s="85"/>
      <c r="AQ440" s="85"/>
      <c r="AR440" s="85"/>
      <c r="AS440" s="85"/>
      <c r="AT440" s="85"/>
      <c r="AU440" s="85"/>
      <c r="AV440" s="85"/>
      <c r="AW440" s="85"/>
      <c r="AX440" s="85"/>
      <c r="AY440" s="85"/>
      <c r="AZ440" s="85"/>
      <c r="BA440" s="85"/>
      <c r="BB440" s="85"/>
      <c r="BC440" s="85"/>
      <c r="BD440" s="85"/>
      <c r="BE440" s="85"/>
      <c r="BF440" s="88"/>
      <c r="BG440" s="85"/>
      <c r="BH440" s="85"/>
      <c r="BI440" s="85"/>
      <c r="BJ440" s="85"/>
      <c r="BK440" s="85"/>
      <c r="BL440" s="85"/>
      <c r="BM440" s="85"/>
      <c r="BN440" s="85"/>
      <c r="BO440" s="85"/>
      <c r="BP440" s="85"/>
      <c r="BQ440" s="85"/>
      <c r="BR440" s="85"/>
      <c r="BS440" s="85"/>
      <c r="BT440" s="85"/>
      <c r="BU440" s="85"/>
      <c r="BV440" s="85"/>
      <c r="BW440" s="85"/>
      <c r="BX440" s="85"/>
      <c r="BY440" s="85"/>
      <c r="BZ440" s="85"/>
      <c r="CA440" s="85"/>
      <c r="CB440" s="85"/>
      <c r="CC440" s="85"/>
      <c r="CD440" s="85"/>
      <c r="CE440" s="85"/>
      <c r="CF440" s="85"/>
      <c r="CG440" s="85"/>
      <c r="CH440" s="85"/>
      <c r="CI440" s="85"/>
      <c r="CJ440" s="85"/>
      <c r="CK440" s="85"/>
      <c r="CL440" s="85"/>
      <c r="CM440" s="85"/>
      <c r="CN440" s="85"/>
      <c r="CO440" s="85"/>
      <c r="CP440" s="85"/>
      <c r="CQ440" s="85"/>
      <c r="CR440" s="85"/>
      <c r="CS440" s="85"/>
      <c r="CT440" s="85"/>
      <c r="CU440" s="85"/>
      <c r="CV440" s="85"/>
      <c r="CW440" s="85"/>
      <c r="CX440" s="85"/>
      <c r="CY440" s="85"/>
      <c r="CZ440" s="85"/>
      <c r="DA440" s="85"/>
      <c r="DB440" s="85"/>
      <c r="DC440" s="85"/>
      <c r="DD440" s="85"/>
      <c r="DE440" s="85"/>
    </row>
    <row r="441" spans="1:109" x14ac:dyDescent="0.2">
      <c r="A441" s="85"/>
      <c r="B441" s="85"/>
      <c r="C441" s="85"/>
      <c r="D441" s="85"/>
      <c r="E441" s="86"/>
      <c r="F441" s="85"/>
      <c r="G441" s="87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  <c r="AH441" s="85"/>
      <c r="AI441" s="85"/>
      <c r="AJ441" s="85"/>
      <c r="AK441" s="85"/>
      <c r="AL441" s="85"/>
      <c r="AM441" s="85"/>
      <c r="AN441" s="85"/>
      <c r="AO441" s="85"/>
      <c r="AP441" s="85"/>
      <c r="AQ441" s="85"/>
      <c r="AR441" s="85"/>
      <c r="AS441" s="85"/>
      <c r="AT441" s="85"/>
      <c r="AU441" s="85"/>
      <c r="AV441" s="85"/>
      <c r="AW441" s="85"/>
      <c r="AX441" s="85"/>
      <c r="AY441" s="85"/>
      <c r="AZ441" s="85"/>
      <c r="BA441" s="85"/>
      <c r="BB441" s="85"/>
      <c r="BC441" s="85"/>
      <c r="BD441" s="85"/>
      <c r="BE441" s="85"/>
      <c r="BF441" s="88"/>
      <c r="BG441" s="85"/>
      <c r="BH441" s="85"/>
      <c r="BI441" s="85"/>
      <c r="BJ441" s="85"/>
      <c r="BK441" s="85"/>
      <c r="BL441" s="85"/>
      <c r="BM441" s="85"/>
      <c r="BN441" s="85"/>
      <c r="BO441" s="85"/>
      <c r="BP441" s="85"/>
      <c r="BQ441" s="85"/>
      <c r="BR441" s="85"/>
      <c r="BS441" s="85"/>
      <c r="BT441" s="85"/>
      <c r="BU441" s="85"/>
      <c r="BV441" s="85"/>
      <c r="BW441" s="85"/>
      <c r="BX441" s="85"/>
      <c r="BY441" s="85"/>
      <c r="BZ441" s="85"/>
      <c r="CA441" s="85"/>
      <c r="CB441" s="85"/>
      <c r="CC441" s="85"/>
      <c r="CD441" s="85"/>
      <c r="CE441" s="85"/>
      <c r="CF441" s="85"/>
      <c r="CG441" s="85"/>
      <c r="CH441" s="85"/>
      <c r="CI441" s="85"/>
      <c r="CJ441" s="85"/>
      <c r="CK441" s="85"/>
      <c r="CL441" s="85"/>
      <c r="CM441" s="85"/>
      <c r="CN441" s="85"/>
      <c r="CO441" s="85"/>
      <c r="CP441" s="85"/>
      <c r="CQ441" s="85"/>
      <c r="CR441" s="85"/>
      <c r="CS441" s="85"/>
      <c r="CT441" s="85"/>
      <c r="CU441" s="85"/>
      <c r="CV441" s="85"/>
      <c r="CW441" s="85"/>
      <c r="CX441" s="85"/>
      <c r="CY441" s="85"/>
      <c r="CZ441" s="85"/>
      <c r="DA441" s="85"/>
      <c r="DB441" s="85"/>
      <c r="DC441" s="85"/>
      <c r="DD441" s="85"/>
      <c r="DE441" s="85"/>
    </row>
    <row r="442" spans="1:109" x14ac:dyDescent="0.2">
      <c r="A442" s="85"/>
      <c r="B442" s="85"/>
      <c r="C442" s="85"/>
      <c r="D442" s="85"/>
      <c r="E442" s="86"/>
      <c r="F442" s="85"/>
      <c r="G442" s="87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85"/>
      <c r="AG442" s="85"/>
      <c r="AH442" s="85"/>
      <c r="AI442" s="85"/>
      <c r="AJ442" s="85"/>
      <c r="AK442" s="85"/>
      <c r="AL442" s="85"/>
      <c r="AM442" s="85"/>
      <c r="AN442" s="85"/>
      <c r="AO442" s="85"/>
      <c r="AP442" s="85"/>
      <c r="AQ442" s="85"/>
      <c r="AR442" s="85"/>
      <c r="AS442" s="85"/>
      <c r="AT442" s="85"/>
      <c r="AU442" s="85"/>
      <c r="AV442" s="85"/>
      <c r="AW442" s="85"/>
      <c r="AX442" s="85"/>
      <c r="AY442" s="85"/>
      <c r="AZ442" s="85"/>
      <c r="BA442" s="85"/>
      <c r="BB442" s="85"/>
      <c r="BC442" s="85"/>
      <c r="BD442" s="85"/>
      <c r="BE442" s="85"/>
      <c r="BF442" s="88"/>
      <c r="BG442" s="85"/>
      <c r="BH442" s="85"/>
      <c r="BI442" s="85"/>
      <c r="BJ442" s="85"/>
      <c r="BK442" s="85"/>
      <c r="BL442" s="85"/>
      <c r="BM442" s="85"/>
      <c r="BN442" s="85"/>
      <c r="BO442" s="85"/>
      <c r="BP442" s="85"/>
      <c r="BQ442" s="85"/>
      <c r="BR442" s="85"/>
      <c r="BS442" s="85"/>
      <c r="BT442" s="85"/>
      <c r="BU442" s="85"/>
      <c r="BV442" s="85"/>
      <c r="BW442" s="85"/>
      <c r="BX442" s="85"/>
      <c r="BY442" s="85"/>
      <c r="BZ442" s="85"/>
      <c r="CA442" s="85"/>
      <c r="CB442" s="85"/>
      <c r="CC442" s="85"/>
      <c r="CD442" s="85"/>
      <c r="CE442" s="85"/>
      <c r="CF442" s="85"/>
      <c r="CG442" s="85"/>
      <c r="CH442" s="85"/>
      <c r="CI442" s="85"/>
      <c r="CJ442" s="85"/>
      <c r="CK442" s="85"/>
      <c r="CL442" s="85"/>
      <c r="CM442" s="85"/>
      <c r="CN442" s="85"/>
      <c r="CO442" s="85"/>
      <c r="CP442" s="85"/>
      <c r="CQ442" s="85"/>
      <c r="CR442" s="85"/>
      <c r="CS442" s="85"/>
      <c r="CT442" s="85"/>
      <c r="CU442" s="85"/>
      <c r="CV442" s="85"/>
      <c r="CW442" s="85"/>
      <c r="CX442" s="85"/>
      <c r="CY442" s="85"/>
      <c r="CZ442" s="85"/>
      <c r="DA442" s="85"/>
      <c r="DB442" s="85"/>
      <c r="DC442" s="85"/>
      <c r="DD442" s="85"/>
      <c r="DE442" s="85"/>
    </row>
    <row r="443" spans="1:109" x14ac:dyDescent="0.2">
      <c r="A443" s="85"/>
      <c r="B443" s="85"/>
      <c r="C443" s="85"/>
      <c r="D443" s="85"/>
      <c r="E443" s="86"/>
      <c r="F443" s="85"/>
      <c r="G443" s="87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F443" s="85"/>
      <c r="AG443" s="85"/>
      <c r="AH443" s="85"/>
      <c r="AI443" s="85"/>
      <c r="AJ443" s="85"/>
      <c r="AK443" s="85"/>
      <c r="AL443" s="85"/>
      <c r="AM443" s="85"/>
      <c r="AN443" s="85"/>
      <c r="AO443" s="85"/>
      <c r="AP443" s="85"/>
      <c r="AQ443" s="85"/>
      <c r="AR443" s="85"/>
      <c r="AS443" s="85"/>
      <c r="AT443" s="85"/>
      <c r="AU443" s="85"/>
      <c r="AV443" s="85"/>
      <c r="AW443" s="85"/>
      <c r="AX443" s="85"/>
      <c r="AY443" s="85"/>
      <c r="AZ443" s="85"/>
      <c r="BA443" s="85"/>
      <c r="BB443" s="85"/>
      <c r="BC443" s="85"/>
      <c r="BD443" s="85"/>
      <c r="BE443" s="85"/>
      <c r="BF443" s="88"/>
      <c r="BG443" s="85"/>
      <c r="BH443" s="85"/>
      <c r="BI443" s="85"/>
      <c r="BJ443" s="85"/>
      <c r="BK443" s="85"/>
      <c r="BL443" s="85"/>
      <c r="BM443" s="85"/>
      <c r="BN443" s="85"/>
      <c r="BO443" s="85"/>
      <c r="BP443" s="85"/>
      <c r="BQ443" s="85"/>
      <c r="BR443" s="85"/>
      <c r="BS443" s="85"/>
      <c r="BT443" s="85"/>
      <c r="BU443" s="85"/>
      <c r="BV443" s="85"/>
      <c r="BW443" s="85"/>
      <c r="BX443" s="85"/>
      <c r="BY443" s="85"/>
      <c r="BZ443" s="85"/>
      <c r="CA443" s="85"/>
      <c r="CB443" s="85"/>
      <c r="CC443" s="85"/>
      <c r="CD443" s="85"/>
      <c r="CE443" s="85"/>
      <c r="CF443" s="85"/>
      <c r="CG443" s="85"/>
      <c r="CH443" s="85"/>
      <c r="CI443" s="85"/>
      <c r="CJ443" s="85"/>
      <c r="CK443" s="85"/>
      <c r="CL443" s="85"/>
      <c r="CM443" s="85"/>
      <c r="CN443" s="85"/>
      <c r="CO443" s="85"/>
      <c r="CP443" s="85"/>
      <c r="CQ443" s="85"/>
      <c r="CR443" s="85"/>
      <c r="CS443" s="85"/>
      <c r="CT443" s="85"/>
      <c r="CU443" s="85"/>
      <c r="CV443" s="85"/>
      <c r="CW443" s="85"/>
      <c r="CX443" s="85"/>
      <c r="CY443" s="85"/>
      <c r="CZ443" s="85"/>
      <c r="DA443" s="85"/>
      <c r="DB443" s="85"/>
      <c r="DC443" s="85"/>
      <c r="DD443" s="85"/>
      <c r="DE443" s="85"/>
    </row>
    <row r="444" spans="1:109" x14ac:dyDescent="0.2">
      <c r="A444" s="85"/>
      <c r="B444" s="85"/>
      <c r="C444" s="85"/>
      <c r="D444" s="85"/>
      <c r="E444" s="86"/>
      <c r="F444" s="85"/>
      <c r="G444" s="87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  <c r="AH444" s="85"/>
      <c r="AI444" s="85"/>
      <c r="AJ444" s="85"/>
      <c r="AK444" s="85"/>
      <c r="AL444" s="85"/>
      <c r="AM444" s="85"/>
      <c r="AN444" s="85"/>
      <c r="AO444" s="85"/>
      <c r="AP444" s="85"/>
      <c r="AQ444" s="85"/>
      <c r="AR444" s="85"/>
      <c r="AS444" s="85"/>
      <c r="AT444" s="85"/>
      <c r="AU444" s="85"/>
      <c r="AV444" s="85"/>
      <c r="AW444" s="85"/>
      <c r="AX444" s="85"/>
      <c r="AY444" s="85"/>
      <c r="AZ444" s="85"/>
      <c r="BA444" s="85"/>
      <c r="BB444" s="85"/>
      <c r="BC444" s="85"/>
      <c r="BD444" s="85"/>
      <c r="BE444" s="85"/>
      <c r="BF444" s="88"/>
      <c r="BG444" s="85"/>
      <c r="BH444" s="85"/>
      <c r="BI444" s="85"/>
      <c r="BJ444" s="85"/>
      <c r="BK444" s="85"/>
      <c r="BL444" s="85"/>
      <c r="BM444" s="85"/>
      <c r="BN444" s="85"/>
      <c r="BO444" s="85"/>
      <c r="BP444" s="85"/>
      <c r="BQ444" s="85"/>
      <c r="BR444" s="85"/>
      <c r="BS444" s="85"/>
      <c r="BT444" s="85"/>
      <c r="BU444" s="85"/>
      <c r="BV444" s="85"/>
      <c r="BW444" s="85"/>
      <c r="BX444" s="85"/>
      <c r="BY444" s="85"/>
      <c r="BZ444" s="85"/>
      <c r="CA444" s="85"/>
      <c r="CB444" s="85"/>
      <c r="CC444" s="85"/>
      <c r="CD444" s="85"/>
      <c r="CE444" s="85"/>
      <c r="CF444" s="85"/>
      <c r="CG444" s="85"/>
      <c r="CH444" s="85"/>
      <c r="CI444" s="85"/>
      <c r="CJ444" s="85"/>
      <c r="CK444" s="85"/>
      <c r="CL444" s="85"/>
      <c r="CM444" s="85"/>
      <c r="CN444" s="85"/>
      <c r="CO444" s="85"/>
      <c r="CP444" s="85"/>
      <c r="CQ444" s="85"/>
      <c r="CR444" s="85"/>
      <c r="CS444" s="85"/>
      <c r="CT444" s="85"/>
      <c r="CU444" s="85"/>
      <c r="CV444" s="85"/>
      <c r="CW444" s="85"/>
      <c r="CX444" s="85"/>
      <c r="CY444" s="85"/>
      <c r="CZ444" s="85"/>
      <c r="DA444" s="85"/>
      <c r="DB444" s="85"/>
      <c r="DC444" s="85"/>
      <c r="DD444" s="85"/>
      <c r="DE444" s="85"/>
    </row>
    <row r="445" spans="1:109" x14ac:dyDescent="0.2">
      <c r="A445" s="85"/>
      <c r="B445" s="85"/>
      <c r="C445" s="85"/>
      <c r="D445" s="85"/>
      <c r="E445" s="86"/>
      <c r="F445" s="85"/>
      <c r="G445" s="87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  <c r="AH445" s="85"/>
      <c r="AI445" s="85"/>
      <c r="AJ445" s="85"/>
      <c r="AK445" s="85"/>
      <c r="AL445" s="85"/>
      <c r="AM445" s="85"/>
      <c r="AN445" s="85"/>
      <c r="AO445" s="85"/>
      <c r="AP445" s="85"/>
      <c r="AQ445" s="85"/>
      <c r="AR445" s="85"/>
      <c r="AS445" s="85"/>
      <c r="AT445" s="85"/>
      <c r="AU445" s="85"/>
      <c r="AV445" s="85"/>
      <c r="AW445" s="85"/>
      <c r="AX445" s="85"/>
      <c r="AY445" s="85"/>
      <c r="AZ445" s="85"/>
      <c r="BA445" s="85"/>
      <c r="BB445" s="85"/>
      <c r="BC445" s="85"/>
      <c r="BD445" s="85"/>
      <c r="BE445" s="85"/>
      <c r="BF445" s="88"/>
      <c r="BG445" s="85"/>
      <c r="BH445" s="85"/>
      <c r="BI445" s="85"/>
      <c r="BJ445" s="85"/>
      <c r="BK445" s="85"/>
      <c r="BL445" s="85"/>
      <c r="BM445" s="85"/>
      <c r="BN445" s="85"/>
      <c r="BO445" s="85"/>
      <c r="BP445" s="85"/>
      <c r="BQ445" s="85"/>
      <c r="BR445" s="85"/>
      <c r="BS445" s="85"/>
      <c r="BT445" s="85"/>
      <c r="BU445" s="85"/>
      <c r="BV445" s="85"/>
      <c r="BW445" s="85"/>
      <c r="BX445" s="85"/>
      <c r="BY445" s="85"/>
      <c r="BZ445" s="85"/>
      <c r="CA445" s="85"/>
      <c r="CB445" s="85"/>
      <c r="CC445" s="85"/>
      <c r="CD445" s="85"/>
      <c r="CE445" s="85"/>
      <c r="CF445" s="85"/>
      <c r="CG445" s="85"/>
      <c r="CH445" s="85"/>
      <c r="CI445" s="85"/>
      <c r="CJ445" s="85"/>
      <c r="CK445" s="85"/>
      <c r="CL445" s="85"/>
      <c r="CM445" s="85"/>
      <c r="CN445" s="85"/>
      <c r="CO445" s="85"/>
      <c r="CP445" s="85"/>
      <c r="CQ445" s="85"/>
      <c r="CR445" s="85"/>
      <c r="CS445" s="85"/>
      <c r="CT445" s="85"/>
      <c r="CU445" s="85"/>
      <c r="CV445" s="85"/>
      <c r="CW445" s="85"/>
      <c r="CX445" s="85"/>
      <c r="CY445" s="85"/>
      <c r="CZ445" s="85"/>
      <c r="DA445" s="85"/>
      <c r="DB445" s="85"/>
      <c r="DC445" s="85"/>
      <c r="DD445" s="85"/>
      <c r="DE445" s="85"/>
    </row>
    <row r="446" spans="1:109" x14ac:dyDescent="0.2">
      <c r="A446" s="85"/>
      <c r="B446" s="85"/>
      <c r="C446" s="85"/>
      <c r="D446" s="85"/>
      <c r="E446" s="86"/>
      <c r="F446" s="85"/>
      <c r="G446" s="87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  <c r="AH446" s="85"/>
      <c r="AI446" s="85"/>
      <c r="AJ446" s="85"/>
      <c r="AK446" s="85"/>
      <c r="AL446" s="85"/>
      <c r="AM446" s="85"/>
      <c r="AN446" s="85"/>
      <c r="AO446" s="85"/>
      <c r="AP446" s="85"/>
      <c r="AQ446" s="85"/>
      <c r="AR446" s="85"/>
      <c r="AS446" s="85"/>
      <c r="AT446" s="85"/>
      <c r="AU446" s="85"/>
      <c r="AV446" s="85"/>
      <c r="AW446" s="85"/>
      <c r="AX446" s="85"/>
      <c r="AY446" s="85"/>
      <c r="AZ446" s="85"/>
      <c r="BA446" s="85"/>
      <c r="BB446" s="85"/>
      <c r="BC446" s="85"/>
      <c r="BD446" s="85"/>
      <c r="BE446" s="85"/>
      <c r="BF446" s="88"/>
      <c r="BG446" s="85"/>
      <c r="BH446" s="85"/>
      <c r="BI446" s="85"/>
      <c r="BJ446" s="85"/>
      <c r="BK446" s="85"/>
      <c r="BL446" s="85"/>
      <c r="BM446" s="85"/>
      <c r="BN446" s="85"/>
      <c r="BO446" s="85"/>
      <c r="BP446" s="85"/>
      <c r="BQ446" s="85"/>
      <c r="BR446" s="85"/>
      <c r="BS446" s="85"/>
      <c r="BT446" s="85"/>
      <c r="BU446" s="85"/>
      <c r="BV446" s="85"/>
      <c r="BW446" s="85"/>
      <c r="BX446" s="85"/>
      <c r="BY446" s="85"/>
      <c r="BZ446" s="85"/>
      <c r="CA446" s="85"/>
      <c r="CB446" s="85"/>
      <c r="CC446" s="85"/>
      <c r="CD446" s="85"/>
      <c r="CE446" s="85"/>
      <c r="CF446" s="85"/>
      <c r="CG446" s="85"/>
      <c r="CH446" s="85"/>
      <c r="CI446" s="85"/>
      <c r="CJ446" s="85"/>
      <c r="CK446" s="85"/>
      <c r="CL446" s="85"/>
      <c r="CM446" s="85"/>
      <c r="CN446" s="85"/>
      <c r="CO446" s="85"/>
      <c r="CP446" s="85"/>
      <c r="CQ446" s="85"/>
      <c r="CR446" s="85"/>
      <c r="CS446" s="85"/>
      <c r="CT446" s="85"/>
      <c r="CU446" s="85"/>
      <c r="CV446" s="85"/>
      <c r="CW446" s="85"/>
      <c r="CX446" s="85"/>
      <c r="CY446" s="85"/>
      <c r="CZ446" s="85"/>
      <c r="DA446" s="85"/>
      <c r="DB446" s="85"/>
      <c r="DC446" s="85"/>
      <c r="DD446" s="85"/>
      <c r="DE446" s="85"/>
    </row>
    <row r="447" spans="1:109" x14ac:dyDescent="0.2">
      <c r="A447" s="85"/>
      <c r="B447" s="85"/>
      <c r="C447" s="85"/>
      <c r="D447" s="85"/>
      <c r="E447" s="86"/>
      <c r="F447" s="85"/>
      <c r="G447" s="87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  <c r="AH447" s="85"/>
      <c r="AI447" s="85"/>
      <c r="AJ447" s="85"/>
      <c r="AK447" s="85"/>
      <c r="AL447" s="85"/>
      <c r="AM447" s="85"/>
      <c r="AN447" s="85"/>
      <c r="AO447" s="85"/>
      <c r="AP447" s="85"/>
      <c r="AQ447" s="85"/>
      <c r="AR447" s="85"/>
      <c r="AS447" s="85"/>
      <c r="AT447" s="85"/>
      <c r="AU447" s="85"/>
      <c r="AV447" s="85"/>
      <c r="AW447" s="85"/>
      <c r="AX447" s="85"/>
      <c r="AY447" s="85"/>
      <c r="AZ447" s="85"/>
      <c r="BA447" s="85"/>
      <c r="BB447" s="85"/>
      <c r="BC447" s="85"/>
      <c r="BD447" s="85"/>
      <c r="BE447" s="85"/>
      <c r="BF447" s="88"/>
      <c r="BG447" s="85"/>
      <c r="BH447" s="85"/>
      <c r="BI447" s="85"/>
      <c r="BJ447" s="85"/>
      <c r="BK447" s="85"/>
      <c r="BL447" s="85"/>
      <c r="BM447" s="85"/>
      <c r="BN447" s="85"/>
      <c r="BO447" s="85"/>
      <c r="BP447" s="85"/>
      <c r="BQ447" s="85"/>
      <c r="BR447" s="85"/>
      <c r="BS447" s="85"/>
      <c r="BT447" s="85"/>
      <c r="BU447" s="85"/>
      <c r="BV447" s="85"/>
      <c r="BW447" s="85"/>
      <c r="BX447" s="85"/>
      <c r="BY447" s="85"/>
      <c r="BZ447" s="85"/>
      <c r="CA447" s="85"/>
      <c r="CB447" s="85"/>
      <c r="CC447" s="85"/>
      <c r="CD447" s="85"/>
      <c r="CE447" s="85"/>
      <c r="CF447" s="85"/>
      <c r="CG447" s="85"/>
      <c r="CH447" s="85"/>
      <c r="CI447" s="85"/>
      <c r="CJ447" s="85"/>
      <c r="CK447" s="85"/>
      <c r="CL447" s="85"/>
      <c r="CM447" s="85"/>
      <c r="CN447" s="85"/>
      <c r="CO447" s="85"/>
      <c r="CP447" s="85"/>
      <c r="CQ447" s="85"/>
      <c r="CR447" s="85"/>
      <c r="CS447" s="85"/>
      <c r="CT447" s="85"/>
      <c r="CU447" s="85"/>
      <c r="CV447" s="85"/>
      <c r="CW447" s="85"/>
      <c r="CX447" s="85"/>
      <c r="CY447" s="85"/>
      <c r="CZ447" s="85"/>
      <c r="DA447" s="85"/>
      <c r="DB447" s="85"/>
      <c r="DC447" s="85"/>
      <c r="DD447" s="85"/>
      <c r="DE447" s="85"/>
    </row>
    <row r="448" spans="1:109" x14ac:dyDescent="0.2">
      <c r="A448" s="85"/>
      <c r="B448" s="85"/>
      <c r="C448" s="85"/>
      <c r="D448" s="85"/>
      <c r="E448" s="86"/>
      <c r="F448" s="85"/>
      <c r="G448" s="87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  <c r="AH448" s="85"/>
      <c r="AI448" s="85"/>
      <c r="AJ448" s="85"/>
      <c r="AK448" s="85"/>
      <c r="AL448" s="85"/>
      <c r="AM448" s="85"/>
      <c r="AN448" s="85"/>
      <c r="AO448" s="85"/>
      <c r="AP448" s="85"/>
      <c r="AQ448" s="85"/>
      <c r="AR448" s="85"/>
      <c r="AS448" s="85"/>
      <c r="AT448" s="85"/>
      <c r="AU448" s="85"/>
      <c r="AV448" s="85"/>
      <c r="AW448" s="85"/>
      <c r="AX448" s="85"/>
      <c r="AY448" s="85"/>
      <c r="AZ448" s="85"/>
      <c r="BA448" s="85"/>
      <c r="BB448" s="85"/>
      <c r="BC448" s="85"/>
      <c r="BD448" s="85"/>
      <c r="BE448" s="85"/>
      <c r="BF448" s="88"/>
      <c r="BG448" s="85"/>
      <c r="BH448" s="85"/>
      <c r="BI448" s="85"/>
      <c r="BJ448" s="85"/>
      <c r="BK448" s="85"/>
      <c r="BL448" s="85"/>
      <c r="BM448" s="85"/>
      <c r="BN448" s="85"/>
      <c r="BO448" s="85"/>
      <c r="BP448" s="85"/>
      <c r="BQ448" s="85"/>
      <c r="BR448" s="85"/>
      <c r="BS448" s="85"/>
      <c r="BT448" s="85"/>
      <c r="BU448" s="85"/>
      <c r="BV448" s="85"/>
      <c r="BW448" s="85"/>
      <c r="BX448" s="85"/>
      <c r="BY448" s="85"/>
      <c r="BZ448" s="85"/>
      <c r="CA448" s="85"/>
      <c r="CB448" s="85"/>
      <c r="CC448" s="85"/>
      <c r="CD448" s="85"/>
      <c r="CE448" s="85"/>
      <c r="CF448" s="85"/>
      <c r="CG448" s="85"/>
      <c r="CH448" s="85"/>
      <c r="CI448" s="85"/>
      <c r="CJ448" s="85"/>
      <c r="CK448" s="85"/>
      <c r="CL448" s="85"/>
      <c r="CM448" s="85"/>
      <c r="CN448" s="85"/>
      <c r="CO448" s="85"/>
      <c r="CP448" s="85"/>
      <c r="CQ448" s="85"/>
      <c r="CR448" s="85"/>
      <c r="CS448" s="85"/>
      <c r="CT448" s="85"/>
      <c r="CU448" s="85"/>
      <c r="CV448" s="85"/>
      <c r="CW448" s="85"/>
      <c r="CX448" s="85"/>
      <c r="CY448" s="85"/>
      <c r="CZ448" s="85"/>
      <c r="DA448" s="85"/>
      <c r="DB448" s="85"/>
      <c r="DC448" s="85"/>
      <c r="DD448" s="85"/>
      <c r="DE448" s="85"/>
    </row>
    <row r="449" spans="1:109" x14ac:dyDescent="0.2">
      <c r="A449" s="85"/>
      <c r="B449" s="85"/>
      <c r="C449" s="85"/>
      <c r="D449" s="85"/>
      <c r="E449" s="86"/>
      <c r="F449" s="85"/>
      <c r="G449" s="87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F449" s="85"/>
      <c r="AG449" s="85"/>
      <c r="AH449" s="85"/>
      <c r="AI449" s="85"/>
      <c r="AJ449" s="85"/>
      <c r="AK449" s="85"/>
      <c r="AL449" s="85"/>
      <c r="AM449" s="85"/>
      <c r="AN449" s="85"/>
      <c r="AO449" s="85"/>
      <c r="AP449" s="85"/>
      <c r="AQ449" s="85"/>
      <c r="AR449" s="85"/>
      <c r="AS449" s="85"/>
      <c r="AT449" s="85"/>
      <c r="AU449" s="85"/>
      <c r="AV449" s="85"/>
      <c r="AW449" s="85"/>
      <c r="AX449" s="85"/>
      <c r="AY449" s="85"/>
      <c r="AZ449" s="85"/>
      <c r="BA449" s="85"/>
      <c r="BB449" s="85"/>
      <c r="BC449" s="85"/>
      <c r="BD449" s="85"/>
      <c r="BE449" s="85"/>
      <c r="BF449" s="88"/>
      <c r="BG449" s="85"/>
      <c r="BH449" s="85"/>
      <c r="BI449" s="85"/>
      <c r="BJ449" s="85"/>
      <c r="BK449" s="85"/>
      <c r="BL449" s="85"/>
      <c r="BM449" s="85"/>
      <c r="BN449" s="85"/>
      <c r="BO449" s="85"/>
      <c r="BP449" s="85"/>
      <c r="BQ449" s="85"/>
      <c r="BR449" s="85"/>
      <c r="BS449" s="85"/>
      <c r="BT449" s="85"/>
      <c r="BU449" s="85"/>
      <c r="BV449" s="85"/>
      <c r="BW449" s="85"/>
      <c r="BX449" s="85"/>
      <c r="BY449" s="85"/>
      <c r="BZ449" s="85"/>
      <c r="CA449" s="85"/>
      <c r="CB449" s="85"/>
      <c r="CC449" s="85"/>
      <c r="CD449" s="85"/>
      <c r="CE449" s="85"/>
      <c r="CF449" s="85"/>
      <c r="CG449" s="85"/>
      <c r="CH449" s="85"/>
      <c r="CI449" s="85"/>
      <c r="CJ449" s="85"/>
      <c r="CK449" s="85"/>
      <c r="CL449" s="85"/>
      <c r="CM449" s="85"/>
      <c r="CN449" s="85"/>
      <c r="CO449" s="85"/>
      <c r="CP449" s="85"/>
      <c r="CQ449" s="85"/>
      <c r="CR449" s="85"/>
      <c r="CS449" s="85"/>
      <c r="CT449" s="85"/>
      <c r="CU449" s="85"/>
      <c r="CV449" s="85"/>
      <c r="CW449" s="85"/>
      <c r="CX449" s="85"/>
      <c r="CY449" s="85"/>
      <c r="CZ449" s="85"/>
      <c r="DA449" s="85"/>
      <c r="DB449" s="85"/>
      <c r="DC449" s="85"/>
      <c r="DD449" s="85"/>
      <c r="DE449" s="85"/>
    </row>
    <row r="450" spans="1:109" x14ac:dyDescent="0.2">
      <c r="A450" s="85"/>
      <c r="B450" s="85"/>
      <c r="C450" s="85"/>
      <c r="D450" s="85"/>
      <c r="E450" s="86"/>
      <c r="F450" s="85"/>
      <c r="G450" s="87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  <c r="AH450" s="85"/>
      <c r="AI450" s="85"/>
      <c r="AJ450" s="85"/>
      <c r="AK450" s="85"/>
      <c r="AL450" s="85"/>
      <c r="AM450" s="85"/>
      <c r="AN450" s="85"/>
      <c r="AO450" s="85"/>
      <c r="AP450" s="85"/>
      <c r="AQ450" s="85"/>
      <c r="AR450" s="85"/>
      <c r="AS450" s="85"/>
      <c r="AT450" s="85"/>
      <c r="AU450" s="85"/>
      <c r="AV450" s="85"/>
      <c r="AW450" s="85"/>
      <c r="AX450" s="85"/>
      <c r="AY450" s="85"/>
      <c r="AZ450" s="85"/>
      <c r="BA450" s="85"/>
      <c r="BB450" s="85"/>
      <c r="BC450" s="85"/>
      <c r="BD450" s="85"/>
      <c r="BE450" s="85"/>
      <c r="BF450" s="88"/>
      <c r="BG450" s="85"/>
      <c r="BH450" s="85"/>
      <c r="BI450" s="85"/>
      <c r="BJ450" s="85"/>
      <c r="BK450" s="85"/>
      <c r="BL450" s="85"/>
      <c r="BM450" s="85"/>
      <c r="BN450" s="85"/>
      <c r="BO450" s="85"/>
      <c r="BP450" s="85"/>
      <c r="BQ450" s="85"/>
      <c r="BR450" s="85"/>
      <c r="BS450" s="85"/>
      <c r="BT450" s="85"/>
      <c r="BU450" s="85"/>
      <c r="BV450" s="85"/>
      <c r="BW450" s="85"/>
      <c r="BX450" s="85"/>
      <c r="BY450" s="85"/>
      <c r="BZ450" s="85"/>
      <c r="CA450" s="85"/>
      <c r="CB450" s="85"/>
      <c r="CC450" s="85"/>
      <c r="CD450" s="85"/>
      <c r="CE450" s="85"/>
      <c r="CF450" s="85"/>
      <c r="CG450" s="85"/>
      <c r="CH450" s="85"/>
      <c r="CI450" s="85"/>
      <c r="CJ450" s="85"/>
      <c r="CK450" s="85"/>
      <c r="CL450" s="85"/>
      <c r="CM450" s="85"/>
      <c r="CN450" s="85"/>
      <c r="CO450" s="85"/>
      <c r="CP450" s="85"/>
      <c r="CQ450" s="85"/>
      <c r="CR450" s="85"/>
      <c r="CS450" s="85"/>
      <c r="CT450" s="85"/>
      <c r="CU450" s="85"/>
      <c r="CV450" s="85"/>
      <c r="CW450" s="85"/>
      <c r="CX450" s="85"/>
      <c r="CY450" s="85"/>
      <c r="CZ450" s="85"/>
      <c r="DA450" s="85"/>
      <c r="DB450" s="85"/>
      <c r="DC450" s="85"/>
      <c r="DD450" s="85"/>
      <c r="DE450" s="85"/>
    </row>
    <row r="451" spans="1:109" x14ac:dyDescent="0.2">
      <c r="A451" s="85"/>
      <c r="B451" s="85"/>
      <c r="C451" s="85"/>
      <c r="D451" s="85"/>
      <c r="E451" s="86"/>
      <c r="F451" s="85"/>
      <c r="G451" s="87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  <c r="AH451" s="85"/>
      <c r="AI451" s="85"/>
      <c r="AJ451" s="85"/>
      <c r="AK451" s="85"/>
      <c r="AL451" s="85"/>
      <c r="AM451" s="85"/>
      <c r="AN451" s="85"/>
      <c r="AO451" s="85"/>
      <c r="AP451" s="85"/>
      <c r="AQ451" s="85"/>
      <c r="AR451" s="85"/>
      <c r="AS451" s="85"/>
      <c r="AT451" s="85"/>
      <c r="AU451" s="85"/>
      <c r="AV451" s="85"/>
      <c r="AW451" s="85"/>
      <c r="AX451" s="85"/>
      <c r="AY451" s="85"/>
      <c r="AZ451" s="85"/>
      <c r="BA451" s="85"/>
      <c r="BB451" s="85"/>
      <c r="BC451" s="85"/>
      <c r="BD451" s="85"/>
      <c r="BE451" s="85"/>
      <c r="BF451" s="88"/>
      <c r="BG451" s="85"/>
      <c r="BH451" s="85"/>
      <c r="BI451" s="85"/>
      <c r="BJ451" s="85"/>
      <c r="BK451" s="85"/>
      <c r="BL451" s="85"/>
      <c r="BM451" s="85"/>
      <c r="BN451" s="85"/>
      <c r="BO451" s="85"/>
      <c r="BP451" s="85"/>
      <c r="BQ451" s="85"/>
      <c r="BR451" s="85"/>
      <c r="BS451" s="85"/>
      <c r="BT451" s="85"/>
      <c r="BU451" s="85"/>
      <c r="BV451" s="85"/>
      <c r="BW451" s="85"/>
      <c r="BX451" s="85"/>
      <c r="BY451" s="85"/>
      <c r="BZ451" s="85"/>
      <c r="CA451" s="85"/>
      <c r="CB451" s="85"/>
      <c r="CC451" s="85"/>
      <c r="CD451" s="85"/>
      <c r="CE451" s="85"/>
      <c r="CF451" s="85"/>
      <c r="CG451" s="85"/>
      <c r="CH451" s="85"/>
      <c r="CI451" s="85"/>
      <c r="CJ451" s="85"/>
      <c r="CK451" s="85"/>
      <c r="CL451" s="85"/>
      <c r="CM451" s="85"/>
      <c r="CN451" s="85"/>
      <c r="CO451" s="85"/>
      <c r="CP451" s="85"/>
      <c r="CQ451" s="85"/>
      <c r="CR451" s="85"/>
      <c r="CS451" s="85"/>
      <c r="CT451" s="85"/>
      <c r="CU451" s="85"/>
      <c r="CV451" s="85"/>
      <c r="CW451" s="85"/>
      <c r="CX451" s="85"/>
      <c r="CY451" s="85"/>
      <c r="CZ451" s="85"/>
      <c r="DA451" s="85"/>
      <c r="DB451" s="85"/>
      <c r="DC451" s="85"/>
      <c r="DD451" s="85"/>
      <c r="DE451" s="85"/>
    </row>
    <row r="452" spans="1:109" x14ac:dyDescent="0.2">
      <c r="A452" s="85"/>
      <c r="B452" s="85"/>
      <c r="C452" s="85"/>
      <c r="D452" s="85"/>
      <c r="E452" s="86"/>
      <c r="F452" s="85"/>
      <c r="G452" s="87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F452" s="85"/>
      <c r="AG452" s="85"/>
      <c r="AH452" s="85"/>
      <c r="AI452" s="85"/>
      <c r="AJ452" s="85"/>
      <c r="AK452" s="85"/>
      <c r="AL452" s="85"/>
      <c r="AM452" s="85"/>
      <c r="AN452" s="85"/>
      <c r="AO452" s="85"/>
      <c r="AP452" s="85"/>
      <c r="AQ452" s="85"/>
      <c r="AR452" s="85"/>
      <c r="AS452" s="85"/>
      <c r="AT452" s="85"/>
      <c r="AU452" s="85"/>
      <c r="AV452" s="85"/>
      <c r="AW452" s="85"/>
      <c r="AX452" s="85"/>
      <c r="AY452" s="85"/>
      <c r="AZ452" s="85"/>
      <c r="BA452" s="85"/>
      <c r="BB452" s="85"/>
      <c r="BC452" s="85"/>
      <c r="BD452" s="85"/>
      <c r="BE452" s="85"/>
      <c r="BF452" s="88"/>
      <c r="BG452" s="85"/>
      <c r="BH452" s="85"/>
      <c r="BI452" s="85"/>
      <c r="BJ452" s="85"/>
      <c r="BK452" s="85"/>
      <c r="BL452" s="85"/>
      <c r="BM452" s="85"/>
      <c r="BN452" s="85"/>
      <c r="BO452" s="85"/>
      <c r="BP452" s="85"/>
      <c r="BQ452" s="85"/>
      <c r="BR452" s="85"/>
      <c r="BS452" s="85"/>
      <c r="BT452" s="85"/>
      <c r="BU452" s="85"/>
      <c r="BV452" s="85"/>
      <c r="BW452" s="85"/>
      <c r="BX452" s="85"/>
      <c r="BY452" s="85"/>
      <c r="BZ452" s="85"/>
      <c r="CA452" s="85"/>
      <c r="CB452" s="85"/>
      <c r="CC452" s="85"/>
      <c r="CD452" s="85"/>
      <c r="CE452" s="85"/>
      <c r="CF452" s="85"/>
      <c r="CG452" s="85"/>
      <c r="CH452" s="85"/>
      <c r="CI452" s="85"/>
      <c r="CJ452" s="85"/>
      <c r="CK452" s="85"/>
      <c r="CL452" s="85"/>
      <c r="CM452" s="85"/>
      <c r="CN452" s="85"/>
      <c r="CO452" s="85"/>
      <c r="CP452" s="85"/>
      <c r="CQ452" s="85"/>
      <c r="CR452" s="85"/>
      <c r="CS452" s="85"/>
      <c r="CT452" s="85"/>
      <c r="CU452" s="85"/>
      <c r="CV452" s="85"/>
      <c r="CW452" s="85"/>
      <c r="CX452" s="85"/>
      <c r="CY452" s="85"/>
      <c r="CZ452" s="85"/>
      <c r="DA452" s="85"/>
      <c r="DB452" s="85"/>
      <c r="DC452" s="85"/>
      <c r="DD452" s="85"/>
      <c r="DE452" s="85"/>
    </row>
    <row r="453" spans="1:109" x14ac:dyDescent="0.2">
      <c r="A453" s="85"/>
      <c r="B453" s="85"/>
      <c r="C453" s="85"/>
      <c r="D453" s="85"/>
      <c r="E453" s="86"/>
      <c r="F453" s="85"/>
      <c r="G453" s="87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F453" s="85"/>
      <c r="AG453" s="85"/>
      <c r="AH453" s="85"/>
      <c r="AI453" s="85"/>
      <c r="AJ453" s="85"/>
      <c r="AK453" s="85"/>
      <c r="AL453" s="85"/>
      <c r="AM453" s="85"/>
      <c r="AN453" s="85"/>
      <c r="AO453" s="85"/>
      <c r="AP453" s="85"/>
      <c r="AQ453" s="85"/>
      <c r="AR453" s="85"/>
      <c r="AS453" s="85"/>
      <c r="AT453" s="85"/>
      <c r="AU453" s="85"/>
      <c r="AV453" s="85"/>
      <c r="AW453" s="85"/>
      <c r="AX453" s="85"/>
      <c r="AY453" s="85"/>
      <c r="AZ453" s="85"/>
      <c r="BA453" s="85"/>
      <c r="BB453" s="85"/>
      <c r="BC453" s="85"/>
      <c r="BD453" s="85"/>
      <c r="BE453" s="85"/>
      <c r="BF453" s="88"/>
      <c r="BG453" s="85"/>
      <c r="BH453" s="85"/>
      <c r="BI453" s="85"/>
      <c r="BJ453" s="85"/>
      <c r="BK453" s="85"/>
      <c r="BL453" s="85"/>
      <c r="BM453" s="85"/>
      <c r="BN453" s="85"/>
      <c r="BO453" s="85"/>
      <c r="BP453" s="85"/>
      <c r="BQ453" s="85"/>
      <c r="BR453" s="85"/>
      <c r="BS453" s="85"/>
      <c r="BT453" s="85"/>
      <c r="BU453" s="85"/>
      <c r="BV453" s="85"/>
      <c r="BW453" s="85"/>
      <c r="BX453" s="85"/>
      <c r="BY453" s="85"/>
      <c r="BZ453" s="85"/>
      <c r="CA453" s="85"/>
      <c r="CB453" s="85"/>
      <c r="CC453" s="85"/>
      <c r="CD453" s="85"/>
      <c r="CE453" s="85"/>
      <c r="CF453" s="85"/>
      <c r="CG453" s="85"/>
      <c r="CH453" s="85"/>
      <c r="CI453" s="85"/>
      <c r="CJ453" s="85"/>
      <c r="CK453" s="85"/>
      <c r="CL453" s="85"/>
      <c r="CM453" s="85"/>
      <c r="CN453" s="85"/>
      <c r="CO453" s="85"/>
      <c r="CP453" s="85"/>
      <c r="CQ453" s="85"/>
      <c r="CR453" s="85"/>
      <c r="CS453" s="85"/>
      <c r="CT453" s="85"/>
      <c r="CU453" s="85"/>
      <c r="CV453" s="85"/>
      <c r="CW453" s="85"/>
      <c r="CX453" s="85"/>
      <c r="CY453" s="85"/>
      <c r="CZ453" s="85"/>
      <c r="DA453" s="85"/>
      <c r="DB453" s="85"/>
      <c r="DC453" s="85"/>
      <c r="DD453" s="85"/>
      <c r="DE453" s="85"/>
    </row>
    <row r="454" spans="1:109" x14ac:dyDescent="0.2">
      <c r="A454" s="85"/>
      <c r="B454" s="85"/>
      <c r="C454" s="85"/>
      <c r="D454" s="85"/>
      <c r="E454" s="86"/>
      <c r="F454" s="85"/>
      <c r="G454" s="87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F454" s="85"/>
      <c r="AG454" s="85"/>
      <c r="AH454" s="85"/>
      <c r="AI454" s="85"/>
      <c r="AJ454" s="85"/>
      <c r="AK454" s="85"/>
      <c r="AL454" s="85"/>
      <c r="AM454" s="85"/>
      <c r="AN454" s="85"/>
      <c r="AO454" s="85"/>
      <c r="AP454" s="85"/>
      <c r="AQ454" s="85"/>
      <c r="AR454" s="85"/>
      <c r="AS454" s="85"/>
      <c r="AT454" s="85"/>
      <c r="AU454" s="85"/>
      <c r="AV454" s="85"/>
      <c r="AW454" s="85"/>
      <c r="AX454" s="85"/>
      <c r="AY454" s="85"/>
      <c r="AZ454" s="85"/>
      <c r="BA454" s="85"/>
      <c r="BB454" s="85"/>
      <c r="BC454" s="85"/>
      <c r="BD454" s="85"/>
      <c r="BE454" s="85"/>
      <c r="BF454" s="88"/>
      <c r="BG454" s="85"/>
      <c r="BH454" s="85"/>
      <c r="BI454" s="85"/>
      <c r="BJ454" s="85"/>
      <c r="BK454" s="85"/>
      <c r="BL454" s="85"/>
      <c r="BM454" s="85"/>
      <c r="BN454" s="85"/>
      <c r="BO454" s="85"/>
      <c r="BP454" s="85"/>
      <c r="BQ454" s="85"/>
      <c r="BR454" s="85"/>
      <c r="BS454" s="85"/>
      <c r="BT454" s="85"/>
      <c r="BU454" s="85"/>
      <c r="BV454" s="85"/>
      <c r="BW454" s="85"/>
      <c r="BX454" s="85"/>
      <c r="BY454" s="85"/>
      <c r="BZ454" s="85"/>
      <c r="CA454" s="85"/>
      <c r="CB454" s="85"/>
      <c r="CC454" s="85"/>
      <c r="CD454" s="85"/>
      <c r="CE454" s="85"/>
      <c r="CF454" s="85"/>
      <c r="CG454" s="85"/>
      <c r="CH454" s="85"/>
      <c r="CI454" s="85"/>
      <c r="CJ454" s="85"/>
      <c r="CK454" s="85"/>
      <c r="CL454" s="85"/>
      <c r="CM454" s="85"/>
      <c r="CN454" s="85"/>
      <c r="CO454" s="85"/>
      <c r="CP454" s="85"/>
      <c r="CQ454" s="85"/>
      <c r="CR454" s="85"/>
      <c r="CS454" s="85"/>
      <c r="CT454" s="85"/>
      <c r="CU454" s="85"/>
      <c r="CV454" s="85"/>
      <c r="CW454" s="85"/>
      <c r="CX454" s="85"/>
      <c r="CY454" s="85"/>
      <c r="CZ454" s="85"/>
      <c r="DA454" s="85"/>
      <c r="DB454" s="85"/>
      <c r="DC454" s="85"/>
      <c r="DD454" s="85"/>
      <c r="DE454" s="85"/>
    </row>
    <row r="455" spans="1:109" x14ac:dyDescent="0.2">
      <c r="A455" s="85"/>
      <c r="B455" s="85"/>
      <c r="C455" s="85"/>
      <c r="D455" s="85"/>
      <c r="E455" s="86"/>
      <c r="F455" s="85"/>
      <c r="G455" s="87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  <c r="AB455" s="85"/>
      <c r="AC455" s="85"/>
      <c r="AD455" s="85"/>
      <c r="AE455" s="85"/>
      <c r="AF455" s="85"/>
      <c r="AG455" s="85"/>
      <c r="AH455" s="85"/>
      <c r="AI455" s="85"/>
      <c r="AJ455" s="85"/>
      <c r="AK455" s="85"/>
      <c r="AL455" s="85"/>
      <c r="AM455" s="85"/>
      <c r="AN455" s="85"/>
      <c r="AO455" s="85"/>
      <c r="AP455" s="85"/>
      <c r="AQ455" s="85"/>
      <c r="AR455" s="85"/>
      <c r="AS455" s="85"/>
      <c r="AT455" s="85"/>
      <c r="AU455" s="85"/>
      <c r="AV455" s="85"/>
      <c r="AW455" s="85"/>
      <c r="AX455" s="85"/>
      <c r="AY455" s="85"/>
      <c r="AZ455" s="85"/>
      <c r="BA455" s="85"/>
      <c r="BB455" s="85"/>
      <c r="BC455" s="85"/>
      <c r="BD455" s="85"/>
      <c r="BE455" s="85"/>
      <c r="BF455" s="88"/>
      <c r="BG455" s="85"/>
      <c r="BH455" s="85"/>
      <c r="BI455" s="85"/>
      <c r="BJ455" s="85"/>
      <c r="BK455" s="85"/>
      <c r="BL455" s="85"/>
      <c r="BM455" s="85"/>
      <c r="BN455" s="85"/>
      <c r="BO455" s="85"/>
      <c r="BP455" s="85"/>
      <c r="BQ455" s="85"/>
      <c r="BR455" s="85"/>
      <c r="BS455" s="85"/>
      <c r="BT455" s="85"/>
      <c r="BU455" s="85"/>
      <c r="BV455" s="85"/>
      <c r="BW455" s="85"/>
      <c r="BX455" s="85"/>
      <c r="BY455" s="85"/>
      <c r="BZ455" s="85"/>
      <c r="CA455" s="85"/>
      <c r="CB455" s="85"/>
      <c r="CC455" s="85"/>
      <c r="CD455" s="85"/>
      <c r="CE455" s="85"/>
      <c r="CF455" s="85"/>
      <c r="CG455" s="85"/>
      <c r="CH455" s="85"/>
      <c r="CI455" s="85"/>
      <c r="CJ455" s="85"/>
      <c r="CK455" s="85"/>
      <c r="CL455" s="85"/>
      <c r="CM455" s="85"/>
      <c r="CN455" s="85"/>
      <c r="CO455" s="85"/>
      <c r="CP455" s="85"/>
      <c r="CQ455" s="85"/>
      <c r="CR455" s="85"/>
      <c r="CS455" s="85"/>
      <c r="CT455" s="85"/>
      <c r="CU455" s="85"/>
      <c r="CV455" s="85"/>
      <c r="CW455" s="85"/>
      <c r="CX455" s="85"/>
      <c r="CY455" s="85"/>
      <c r="CZ455" s="85"/>
      <c r="DA455" s="85"/>
      <c r="DB455" s="85"/>
      <c r="DC455" s="85"/>
      <c r="DD455" s="85"/>
      <c r="DE455" s="85"/>
    </row>
    <row r="456" spans="1:109" x14ac:dyDescent="0.2">
      <c r="A456" s="85"/>
      <c r="B456" s="85"/>
      <c r="C456" s="85"/>
      <c r="D456" s="85"/>
      <c r="E456" s="86"/>
      <c r="F456" s="85"/>
      <c r="G456" s="87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F456" s="85"/>
      <c r="AG456" s="85"/>
      <c r="AH456" s="85"/>
      <c r="AI456" s="85"/>
      <c r="AJ456" s="85"/>
      <c r="AK456" s="85"/>
      <c r="AL456" s="85"/>
      <c r="AM456" s="85"/>
      <c r="AN456" s="85"/>
      <c r="AO456" s="85"/>
      <c r="AP456" s="85"/>
      <c r="AQ456" s="85"/>
      <c r="AR456" s="85"/>
      <c r="AS456" s="85"/>
      <c r="AT456" s="85"/>
      <c r="AU456" s="85"/>
      <c r="AV456" s="85"/>
      <c r="AW456" s="85"/>
      <c r="AX456" s="85"/>
      <c r="AY456" s="85"/>
      <c r="AZ456" s="85"/>
      <c r="BA456" s="85"/>
      <c r="BB456" s="85"/>
      <c r="BC456" s="85"/>
      <c r="BD456" s="85"/>
      <c r="BE456" s="85"/>
      <c r="BF456" s="88"/>
      <c r="BG456" s="85"/>
      <c r="BH456" s="85"/>
      <c r="BI456" s="85"/>
      <c r="BJ456" s="85"/>
      <c r="BK456" s="85"/>
      <c r="BL456" s="85"/>
      <c r="BM456" s="85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  <c r="CM456" s="85"/>
      <c r="CN456" s="85"/>
      <c r="CO456" s="85"/>
      <c r="CP456" s="85"/>
      <c r="CQ456" s="85"/>
      <c r="CR456" s="85"/>
      <c r="CS456" s="85"/>
      <c r="CT456" s="85"/>
      <c r="CU456" s="85"/>
      <c r="CV456" s="85"/>
      <c r="CW456" s="85"/>
      <c r="CX456" s="85"/>
      <c r="CY456" s="85"/>
      <c r="CZ456" s="85"/>
      <c r="DA456" s="85"/>
      <c r="DB456" s="85"/>
      <c r="DC456" s="85"/>
      <c r="DD456" s="85"/>
      <c r="DE456" s="85"/>
    </row>
    <row r="457" spans="1:109" x14ac:dyDescent="0.2">
      <c r="A457" s="85"/>
      <c r="B457" s="85"/>
      <c r="C457" s="85"/>
      <c r="D457" s="85"/>
      <c r="E457" s="86"/>
      <c r="F457" s="85"/>
      <c r="G457" s="87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F457" s="85"/>
      <c r="AG457" s="85"/>
      <c r="AH457" s="85"/>
      <c r="AI457" s="85"/>
      <c r="AJ457" s="85"/>
      <c r="AK457" s="85"/>
      <c r="AL457" s="85"/>
      <c r="AM457" s="85"/>
      <c r="AN457" s="85"/>
      <c r="AO457" s="85"/>
      <c r="AP457" s="85"/>
      <c r="AQ457" s="85"/>
      <c r="AR457" s="85"/>
      <c r="AS457" s="85"/>
      <c r="AT457" s="85"/>
      <c r="AU457" s="85"/>
      <c r="AV457" s="85"/>
      <c r="AW457" s="85"/>
      <c r="AX457" s="85"/>
      <c r="AY457" s="85"/>
      <c r="AZ457" s="85"/>
      <c r="BA457" s="85"/>
      <c r="BB457" s="85"/>
      <c r="BC457" s="85"/>
      <c r="BD457" s="85"/>
      <c r="BE457" s="85"/>
      <c r="BF457" s="88"/>
      <c r="BG457" s="85"/>
      <c r="BH457" s="85"/>
      <c r="BI457" s="85"/>
      <c r="BJ457" s="85"/>
      <c r="BK457" s="85"/>
      <c r="BL457" s="85"/>
      <c r="BM457" s="85"/>
      <c r="BN457" s="85"/>
      <c r="BO457" s="85"/>
      <c r="BP457" s="85"/>
      <c r="BQ457" s="85"/>
      <c r="BR457" s="85"/>
      <c r="BS457" s="85"/>
      <c r="BT457" s="85"/>
      <c r="BU457" s="85"/>
      <c r="BV457" s="85"/>
      <c r="BW457" s="85"/>
      <c r="BX457" s="85"/>
      <c r="BY457" s="85"/>
      <c r="BZ457" s="85"/>
      <c r="CA457" s="85"/>
      <c r="CB457" s="85"/>
      <c r="CC457" s="85"/>
      <c r="CD457" s="85"/>
      <c r="CE457" s="85"/>
      <c r="CF457" s="85"/>
      <c r="CG457" s="85"/>
      <c r="CH457" s="85"/>
      <c r="CI457" s="85"/>
      <c r="CJ457" s="85"/>
      <c r="CK457" s="85"/>
      <c r="CL457" s="85"/>
      <c r="CM457" s="85"/>
      <c r="CN457" s="85"/>
      <c r="CO457" s="85"/>
      <c r="CP457" s="85"/>
      <c r="CQ457" s="85"/>
      <c r="CR457" s="85"/>
      <c r="CS457" s="85"/>
      <c r="CT457" s="85"/>
      <c r="CU457" s="85"/>
      <c r="CV457" s="85"/>
      <c r="CW457" s="85"/>
      <c r="CX457" s="85"/>
      <c r="CY457" s="85"/>
      <c r="CZ457" s="85"/>
      <c r="DA457" s="85"/>
      <c r="DB457" s="85"/>
      <c r="DC457" s="85"/>
      <c r="DD457" s="85"/>
      <c r="DE457" s="85"/>
    </row>
    <row r="458" spans="1:109" x14ac:dyDescent="0.2">
      <c r="A458" s="85"/>
      <c r="B458" s="85"/>
      <c r="C458" s="85"/>
      <c r="D458" s="85"/>
      <c r="E458" s="86"/>
      <c r="F458" s="85"/>
      <c r="G458" s="87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  <c r="AY458" s="85"/>
      <c r="AZ458" s="85"/>
      <c r="BA458" s="85"/>
      <c r="BB458" s="85"/>
      <c r="BC458" s="85"/>
      <c r="BD458" s="85"/>
      <c r="BE458" s="85"/>
      <c r="BF458" s="88"/>
      <c r="BG458" s="85"/>
      <c r="BH458" s="85"/>
      <c r="BI458" s="85"/>
      <c r="BJ458" s="85"/>
      <c r="BK458" s="85"/>
      <c r="BL458" s="85"/>
      <c r="BM458" s="85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  <c r="CM458" s="85"/>
      <c r="CN458" s="85"/>
      <c r="CO458" s="85"/>
      <c r="CP458" s="85"/>
      <c r="CQ458" s="85"/>
      <c r="CR458" s="85"/>
      <c r="CS458" s="85"/>
      <c r="CT458" s="85"/>
      <c r="CU458" s="85"/>
      <c r="CV458" s="85"/>
      <c r="CW458" s="85"/>
      <c r="CX458" s="85"/>
      <c r="CY458" s="85"/>
      <c r="CZ458" s="85"/>
      <c r="DA458" s="85"/>
      <c r="DB458" s="85"/>
      <c r="DC458" s="85"/>
      <c r="DD458" s="85"/>
      <c r="DE458" s="85"/>
    </row>
    <row r="459" spans="1:109" x14ac:dyDescent="0.2">
      <c r="A459" s="85"/>
      <c r="B459" s="85"/>
      <c r="C459" s="85"/>
      <c r="D459" s="85"/>
      <c r="E459" s="86"/>
      <c r="F459" s="85"/>
      <c r="G459" s="87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F459" s="85"/>
      <c r="AG459" s="85"/>
      <c r="AH459" s="85"/>
      <c r="AI459" s="85"/>
      <c r="AJ459" s="85"/>
      <c r="AK459" s="85"/>
      <c r="AL459" s="85"/>
      <c r="AM459" s="85"/>
      <c r="AN459" s="85"/>
      <c r="AO459" s="85"/>
      <c r="AP459" s="85"/>
      <c r="AQ459" s="85"/>
      <c r="AR459" s="85"/>
      <c r="AS459" s="85"/>
      <c r="AT459" s="85"/>
      <c r="AU459" s="85"/>
      <c r="AV459" s="85"/>
      <c r="AW459" s="85"/>
      <c r="AX459" s="85"/>
      <c r="AY459" s="85"/>
      <c r="AZ459" s="85"/>
      <c r="BA459" s="85"/>
      <c r="BB459" s="85"/>
      <c r="BC459" s="85"/>
      <c r="BD459" s="85"/>
      <c r="BE459" s="85"/>
      <c r="BF459" s="88"/>
      <c r="BG459" s="85"/>
      <c r="BH459" s="85"/>
      <c r="BI459" s="85"/>
      <c r="BJ459" s="85"/>
      <c r="BK459" s="85"/>
      <c r="BL459" s="85"/>
      <c r="BM459" s="85"/>
      <c r="BN459" s="85"/>
      <c r="BO459" s="85"/>
      <c r="BP459" s="85"/>
      <c r="BQ459" s="85"/>
      <c r="BR459" s="85"/>
      <c r="BS459" s="85"/>
      <c r="BT459" s="85"/>
      <c r="BU459" s="85"/>
      <c r="BV459" s="85"/>
      <c r="BW459" s="85"/>
      <c r="BX459" s="85"/>
      <c r="BY459" s="85"/>
      <c r="BZ459" s="85"/>
      <c r="CA459" s="85"/>
      <c r="CB459" s="85"/>
      <c r="CC459" s="85"/>
      <c r="CD459" s="85"/>
      <c r="CE459" s="85"/>
      <c r="CF459" s="85"/>
      <c r="CG459" s="85"/>
      <c r="CH459" s="85"/>
      <c r="CI459" s="85"/>
      <c r="CJ459" s="85"/>
      <c r="CK459" s="85"/>
      <c r="CL459" s="85"/>
      <c r="CM459" s="85"/>
      <c r="CN459" s="85"/>
      <c r="CO459" s="85"/>
      <c r="CP459" s="85"/>
      <c r="CQ459" s="85"/>
      <c r="CR459" s="85"/>
      <c r="CS459" s="85"/>
      <c r="CT459" s="85"/>
      <c r="CU459" s="85"/>
      <c r="CV459" s="85"/>
      <c r="CW459" s="85"/>
      <c r="CX459" s="85"/>
      <c r="CY459" s="85"/>
      <c r="CZ459" s="85"/>
      <c r="DA459" s="85"/>
      <c r="DB459" s="85"/>
      <c r="DC459" s="85"/>
      <c r="DD459" s="85"/>
      <c r="DE459" s="85"/>
    </row>
    <row r="460" spans="1:109" x14ac:dyDescent="0.2">
      <c r="A460" s="85"/>
      <c r="B460" s="85"/>
      <c r="C460" s="85"/>
      <c r="D460" s="85"/>
      <c r="E460" s="86"/>
      <c r="F460" s="85"/>
      <c r="G460" s="87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F460" s="85"/>
      <c r="AG460" s="85"/>
      <c r="AH460" s="85"/>
      <c r="AI460" s="85"/>
      <c r="AJ460" s="85"/>
      <c r="AK460" s="85"/>
      <c r="AL460" s="85"/>
      <c r="AM460" s="85"/>
      <c r="AN460" s="85"/>
      <c r="AO460" s="85"/>
      <c r="AP460" s="85"/>
      <c r="AQ460" s="85"/>
      <c r="AR460" s="85"/>
      <c r="AS460" s="85"/>
      <c r="AT460" s="85"/>
      <c r="AU460" s="85"/>
      <c r="AV460" s="85"/>
      <c r="AW460" s="85"/>
      <c r="AX460" s="85"/>
      <c r="AY460" s="85"/>
      <c r="AZ460" s="85"/>
      <c r="BA460" s="85"/>
      <c r="BB460" s="85"/>
      <c r="BC460" s="85"/>
      <c r="BD460" s="85"/>
      <c r="BE460" s="85"/>
      <c r="BF460" s="88"/>
      <c r="BG460" s="85"/>
      <c r="BH460" s="85"/>
      <c r="BI460" s="85"/>
      <c r="BJ460" s="85"/>
      <c r="BK460" s="85"/>
      <c r="BL460" s="85"/>
      <c r="BM460" s="85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  <c r="CM460" s="85"/>
      <c r="CN460" s="85"/>
      <c r="CO460" s="85"/>
      <c r="CP460" s="85"/>
      <c r="CQ460" s="85"/>
      <c r="CR460" s="85"/>
      <c r="CS460" s="85"/>
      <c r="CT460" s="85"/>
      <c r="CU460" s="85"/>
      <c r="CV460" s="85"/>
      <c r="CW460" s="85"/>
      <c r="CX460" s="85"/>
      <c r="CY460" s="85"/>
      <c r="CZ460" s="85"/>
      <c r="DA460" s="85"/>
      <c r="DB460" s="85"/>
      <c r="DC460" s="85"/>
      <c r="DD460" s="85"/>
      <c r="DE460" s="85"/>
    </row>
    <row r="461" spans="1:109" x14ac:dyDescent="0.2">
      <c r="A461" s="85"/>
      <c r="B461" s="85"/>
      <c r="C461" s="85"/>
      <c r="D461" s="85"/>
      <c r="E461" s="86"/>
      <c r="F461" s="85"/>
      <c r="G461" s="87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  <c r="AB461" s="85"/>
      <c r="AC461" s="85"/>
      <c r="AD461" s="85"/>
      <c r="AE461" s="85"/>
      <c r="AF461" s="85"/>
      <c r="AG461" s="85"/>
      <c r="AH461" s="85"/>
      <c r="AI461" s="85"/>
      <c r="AJ461" s="85"/>
      <c r="AK461" s="85"/>
      <c r="AL461" s="85"/>
      <c r="AM461" s="85"/>
      <c r="AN461" s="85"/>
      <c r="AO461" s="85"/>
      <c r="AP461" s="85"/>
      <c r="AQ461" s="85"/>
      <c r="AR461" s="85"/>
      <c r="AS461" s="85"/>
      <c r="AT461" s="85"/>
      <c r="AU461" s="85"/>
      <c r="AV461" s="85"/>
      <c r="AW461" s="85"/>
      <c r="AX461" s="85"/>
      <c r="AY461" s="85"/>
      <c r="AZ461" s="85"/>
      <c r="BA461" s="85"/>
      <c r="BB461" s="85"/>
      <c r="BC461" s="85"/>
      <c r="BD461" s="85"/>
      <c r="BE461" s="85"/>
      <c r="BF461" s="88"/>
      <c r="BG461" s="85"/>
      <c r="BH461" s="85"/>
      <c r="BI461" s="85"/>
      <c r="BJ461" s="85"/>
      <c r="BK461" s="85"/>
      <c r="BL461" s="85"/>
      <c r="BM461" s="85"/>
      <c r="BN461" s="85"/>
      <c r="BO461" s="85"/>
      <c r="BP461" s="85"/>
      <c r="BQ461" s="85"/>
      <c r="BR461" s="85"/>
      <c r="BS461" s="85"/>
      <c r="BT461" s="85"/>
      <c r="BU461" s="85"/>
      <c r="BV461" s="85"/>
      <c r="BW461" s="85"/>
      <c r="BX461" s="85"/>
      <c r="BY461" s="85"/>
      <c r="BZ461" s="85"/>
      <c r="CA461" s="85"/>
      <c r="CB461" s="85"/>
      <c r="CC461" s="85"/>
      <c r="CD461" s="85"/>
      <c r="CE461" s="85"/>
      <c r="CF461" s="85"/>
      <c r="CG461" s="85"/>
      <c r="CH461" s="85"/>
      <c r="CI461" s="85"/>
      <c r="CJ461" s="85"/>
      <c r="CK461" s="85"/>
      <c r="CL461" s="85"/>
      <c r="CM461" s="85"/>
      <c r="CN461" s="85"/>
      <c r="CO461" s="85"/>
      <c r="CP461" s="85"/>
      <c r="CQ461" s="85"/>
      <c r="CR461" s="85"/>
      <c r="CS461" s="85"/>
      <c r="CT461" s="85"/>
      <c r="CU461" s="85"/>
      <c r="CV461" s="85"/>
      <c r="CW461" s="85"/>
      <c r="CX461" s="85"/>
      <c r="CY461" s="85"/>
      <c r="CZ461" s="85"/>
      <c r="DA461" s="85"/>
      <c r="DB461" s="85"/>
      <c r="DC461" s="85"/>
      <c r="DD461" s="85"/>
      <c r="DE461" s="85"/>
    </row>
    <row r="462" spans="1:109" x14ac:dyDescent="0.2">
      <c r="A462" s="85"/>
      <c r="B462" s="85"/>
      <c r="C462" s="85"/>
      <c r="D462" s="85"/>
      <c r="E462" s="86"/>
      <c r="F462" s="85"/>
      <c r="G462" s="87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F462" s="85"/>
      <c r="AG462" s="85"/>
      <c r="AH462" s="85"/>
      <c r="AI462" s="85"/>
      <c r="AJ462" s="85"/>
      <c r="AK462" s="85"/>
      <c r="AL462" s="85"/>
      <c r="AM462" s="85"/>
      <c r="AN462" s="85"/>
      <c r="AO462" s="85"/>
      <c r="AP462" s="85"/>
      <c r="AQ462" s="85"/>
      <c r="AR462" s="85"/>
      <c r="AS462" s="85"/>
      <c r="AT462" s="85"/>
      <c r="AU462" s="85"/>
      <c r="AV462" s="85"/>
      <c r="AW462" s="85"/>
      <c r="AX462" s="85"/>
      <c r="AY462" s="85"/>
      <c r="AZ462" s="85"/>
      <c r="BA462" s="85"/>
      <c r="BB462" s="85"/>
      <c r="BC462" s="85"/>
      <c r="BD462" s="85"/>
      <c r="BE462" s="85"/>
      <c r="BF462" s="88"/>
      <c r="BG462" s="85"/>
      <c r="BH462" s="85"/>
      <c r="BI462" s="85"/>
      <c r="BJ462" s="85"/>
      <c r="BK462" s="85"/>
      <c r="BL462" s="85"/>
      <c r="BM462" s="85"/>
      <c r="BN462" s="85"/>
      <c r="BO462" s="85"/>
      <c r="BP462" s="85"/>
      <c r="BQ462" s="85"/>
      <c r="BR462" s="85"/>
      <c r="BS462" s="85"/>
      <c r="BT462" s="85"/>
      <c r="BU462" s="85"/>
      <c r="BV462" s="85"/>
      <c r="BW462" s="85"/>
      <c r="BX462" s="85"/>
      <c r="BY462" s="85"/>
      <c r="BZ462" s="85"/>
      <c r="CA462" s="85"/>
      <c r="CB462" s="85"/>
      <c r="CC462" s="85"/>
      <c r="CD462" s="85"/>
      <c r="CE462" s="85"/>
      <c r="CF462" s="85"/>
      <c r="CG462" s="85"/>
      <c r="CH462" s="85"/>
      <c r="CI462" s="85"/>
      <c r="CJ462" s="85"/>
      <c r="CK462" s="85"/>
      <c r="CL462" s="85"/>
      <c r="CM462" s="85"/>
      <c r="CN462" s="85"/>
      <c r="CO462" s="85"/>
      <c r="CP462" s="85"/>
      <c r="CQ462" s="85"/>
      <c r="CR462" s="85"/>
      <c r="CS462" s="85"/>
      <c r="CT462" s="85"/>
      <c r="CU462" s="85"/>
      <c r="CV462" s="85"/>
      <c r="CW462" s="85"/>
      <c r="CX462" s="85"/>
      <c r="CY462" s="85"/>
      <c r="CZ462" s="85"/>
      <c r="DA462" s="85"/>
      <c r="DB462" s="85"/>
      <c r="DC462" s="85"/>
      <c r="DD462" s="85"/>
      <c r="DE462" s="85"/>
    </row>
    <row r="463" spans="1:109" x14ac:dyDescent="0.2">
      <c r="A463" s="85"/>
      <c r="B463" s="85"/>
      <c r="C463" s="85"/>
      <c r="D463" s="85"/>
      <c r="E463" s="86"/>
      <c r="F463" s="85"/>
      <c r="G463" s="87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  <c r="AH463" s="85"/>
      <c r="AI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AV463" s="85"/>
      <c r="AW463" s="85"/>
      <c r="AX463" s="85"/>
      <c r="AY463" s="85"/>
      <c r="AZ463" s="85"/>
      <c r="BA463" s="85"/>
      <c r="BB463" s="85"/>
      <c r="BC463" s="85"/>
      <c r="BD463" s="85"/>
      <c r="BE463" s="85"/>
      <c r="BF463" s="88"/>
      <c r="BG463" s="85"/>
      <c r="BH463" s="85"/>
      <c r="BI463" s="85"/>
      <c r="BJ463" s="85"/>
      <c r="BK463" s="85"/>
      <c r="BL463" s="85"/>
      <c r="BM463" s="85"/>
      <c r="BN463" s="85"/>
      <c r="BO463" s="85"/>
      <c r="BP463" s="85"/>
      <c r="BQ463" s="85"/>
      <c r="BR463" s="85"/>
      <c r="BS463" s="85"/>
      <c r="BT463" s="85"/>
      <c r="BU463" s="85"/>
      <c r="BV463" s="85"/>
      <c r="BW463" s="85"/>
      <c r="BX463" s="85"/>
      <c r="BY463" s="85"/>
      <c r="BZ463" s="85"/>
      <c r="CA463" s="85"/>
      <c r="CB463" s="85"/>
      <c r="CC463" s="85"/>
      <c r="CD463" s="85"/>
      <c r="CE463" s="85"/>
      <c r="CF463" s="85"/>
      <c r="CG463" s="85"/>
      <c r="CH463" s="85"/>
      <c r="CI463" s="85"/>
      <c r="CJ463" s="85"/>
      <c r="CK463" s="85"/>
      <c r="CL463" s="85"/>
      <c r="CM463" s="85"/>
      <c r="CN463" s="85"/>
      <c r="CO463" s="85"/>
      <c r="CP463" s="85"/>
      <c r="CQ463" s="85"/>
      <c r="CR463" s="85"/>
      <c r="CS463" s="85"/>
      <c r="CT463" s="85"/>
      <c r="CU463" s="85"/>
      <c r="CV463" s="85"/>
      <c r="CW463" s="85"/>
      <c r="CX463" s="85"/>
      <c r="CY463" s="85"/>
      <c r="CZ463" s="85"/>
      <c r="DA463" s="85"/>
      <c r="DB463" s="85"/>
      <c r="DC463" s="85"/>
      <c r="DD463" s="85"/>
      <c r="DE463" s="85"/>
    </row>
    <row r="464" spans="1:109" x14ac:dyDescent="0.2">
      <c r="A464" s="85"/>
      <c r="B464" s="85"/>
      <c r="C464" s="85"/>
      <c r="D464" s="85"/>
      <c r="E464" s="86"/>
      <c r="F464" s="85"/>
      <c r="G464" s="87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  <c r="AH464" s="85"/>
      <c r="AI464" s="85"/>
      <c r="AJ464" s="85"/>
      <c r="AK464" s="85"/>
      <c r="AL464" s="85"/>
      <c r="AM464" s="85"/>
      <c r="AN464" s="85"/>
      <c r="AO464" s="85"/>
      <c r="AP464" s="85"/>
      <c r="AQ464" s="85"/>
      <c r="AR464" s="85"/>
      <c r="AS464" s="85"/>
      <c r="AT464" s="85"/>
      <c r="AU464" s="85"/>
      <c r="AV464" s="85"/>
      <c r="AW464" s="85"/>
      <c r="AX464" s="85"/>
      <c r="AY464" s="85"/>
      <c r="AZ464" s="85"/>
      <c r="BA464" s="85"/>
      <c r="BB464" s="85"/>
      <c r="BC464" s="85"/>
      <c r="BD464" s="85"/>
      <c r="BE464" s="85"/>
      <c r="BF464" s="88"/>
      <c r="BG464" s="85"/>
      <c r="BH464" s="85"/>
      <c r="BI464" s="85"/>
      <c r="BJ464" s="85"/>
      <c r="BK464" s="85"/>
      <c r="BL464" s="85"/>
      <c r="BM464" s="85"/>
      <c r="BN464" s="85"/>
      <c r="BO464" s="85"/>
      <c r="BP464" s="85"/>
      <c r="BQ464" s="85"/>
      <c r="BR464" s="85"/>
      <c r="BS464" s="85"/>
      <c r="BT464" s="85"/>
      <c r="BU464" s="85"/>
      <c r="BV464" s="85"/>
      <c r="BW464" s="85"/>
      <c r="BX464" s="85"/>
      <c r="BY464" s="85"/>
      <c r="BZ464" s="85"/>
      <c r="CA464" s="85"/>
      <c r="CB464" s="85"/>
      <c r="CC464" s="85"/>
      <c r="CD464" s="85"/>
      <c r="CE464" s="85"/>
      <c r="CF464" s="85"/>
      <c r="CG464" s="85"/>
      <c r="CH464" s="85"/>
      <c r="CI464" s="85"/>
      <c r="CJ464" s="85"/>
      <c r="CK464" s="85"/>
      <c r="CL464" s="85"/>
      <c r="CM464" s="85"/>
      <c r="CN464" s="85"/>
      <c r="CO464" s="85"/>
      <c r="CP464" s="85"/>
      <c r="CQ464" s="85"/>
      <c r="CR464" s="85"/>
      <c r="CS464" s="85"/>
      <c r="CT464" s="85"/>
      <c r="CU464" s="85"/>
      <c r="CV464" s="85"/>
      <c r="CW464" s="85"/>
      <c r="CX464" s="85"/>
      <c r="CY464" s="85"/>
      <c r="CZ464" s="85"/>
      <c r="DA464" s="85"/>
      <c r="DB464" s="85"/>
      <c r="DC464" s="85"/>
      <c r="DD464" s="85"/>
      <c r="DE464" s="85"/>
    </row>
    <row r="465" spans="1:109" x14ac:dyDescent="0.2">
      <c r="A465" s="85"/>
      <c r="B465" s="85"/>
      <c r="C465" s="85"/>
      <c r="D465" s="85"/>
      <c r="E465" s="86"/>
      <c r="F465" s="85"/>
      <c r="G465" s="87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F465" s="85"/>
      <c r="AG465" s="85"/>
      <c r="AH465" s="85"/>
      <c r="AI465" s="85"/>
      <c r="AJ465" s="85"/>
      <c r="AK465" s="85"/>
      <c r="AL465" s="85"/>
      <c r="AM465" s="85"/>
      <c r="AN465" s="85"/>
      <c r="AO465" s="85"/>
      <c r="AP465" s="85"/>
      <c r="AQ465" s="85"/>
      <c r="AR465" s="85"/>
      <c r="AS465" s="85"/>
      <c r="AT465" s="85"/>
      <c r="AU465" s="85"/>
      <c r="AV465" s="85"/>
      <c r="AW465" s="85"/>
      <c r="AX465" s="85"/>
      <c r="AY465" s="85"/>
      <c r="AZ465" s="85"/>
      <c r="BA465" s="85"/>
      <c r="BB465" s="85"/>
      <c r="BC465" s="85"/>
      <c r="BD465" s="85"/>
      <c r="BE465" s="85"/>
      <c r="BF465" s="88"/>
      <c r="BG465" s="85"/>
      <c r="BH465" s="85"/>
      <c r="BI465" s="85"/>
      <c r="BJ465" s="85"/>
      <c r="BK465" s="85"/>
      <c r="BL465" s="85"/>
      <c r="BM465" s="85"/>
      <c r="BN465" s="85"/>
      <c r="BO465" s="85"/>
      <c r="BP465" s="85"/>
      <c r="BQ465" s="85"/>
      <c r="BR465" s="85"/>
      <c r="BS465" s="85"/>
      <c r="BT465" s="85"/>
      <c r="BU465" s="85"/>
      <c r="BV465" s="85"/>
      <c r="BW465" s="85"/>
      <c r="BX465" s="85"/>
      <c r="BY465" s="85"/>
      <c r="BZ465" s="85"/>
      <c r="CA465" s="85"/>
      <c r="CB465" s="85"/>
      <c r="CC465" s="85"/>
      <c r="CD465" s="85"/>
      <c r="CE465" s="85"/>
      <c r="CF465" s="85"/>
      <c r="CG465" s="85"/>
      <c r="CH465" s="85"/>
      <c r="CI465" s="85"/>
      <c r="CJ465" s="85"/>
      <c r="CK465" s="85"/>
      <c r="CL465" s="85"/>
      <c r="CM465" s="85"/>
      <c r="CN465" s="85"/>
      <c r="CO465" s="85"/>
      <c r="CP465" s="85"/>
      <c r="CQ465" s="85"/>
      <c r="CR465" s="85"/>
      <c r="CS465" s="85"/>
      <c r="CT465" s="85"/>
      <c r="CU465" s="85"/>
      <c r="CV465" s="85"/>
      <c r="CW465" s="85"/>
      <c r="CX465" s="85"/>
      <c r="CY465" s="85"/>
      <c r="CZ465" s="85"/>
      <c r="DA465" s="85"/>
      <c r="DB465" s="85"/>
      <c r="DC465" s="85"/>
      <c r="DD465" s="85"/>
      <c r="DE465" s="85"/>
    </row>
    <row r="466" spans="1:109" x14ac:dyDescent="0.2">
      <c r="A466" s="85"/>
      <c r="B466" s="85"/>
      <c r="C466" s="85"/>
      <c r="D466" s="85"/>
      <c r="E466" s="86"/>
      <c r="F466" s="85"/>
      <c r="G466" s="87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F466" s="85"/>
      <c r="AG466" s="85"/>
      <c r="AH466" s="85"/>
      <c r="AI466" s="85"/>
      <c r="AJ466" s="85"/>
      <c r="AK466" s="85"/>
      <c r="AL466" s="85"/>
      <c r="AM466" s="85"/>
      <c r="AN466" s="85"/>
      <c r="AO466" s="85"/>
      <c r="AP466" s="85"/>
      <c r="AQ466" s="85"/>
      <c r="AR466" s="85"/>
      <c r="AS466" s="85"/>
      <c r="AT466" s="85"/>
      <c r="AU466" s="85"/>
      <c r="AV466" s="85"/>
      <c r="AW466" s="85"/>
      <c r="AX466" s="85"/>
      <c r="AY466" s="85"/>
      <c r="AZ466" s="85"/>
      <c r="BA466" s="85"/>
      <c r="BB466" s="85"/>
      <c r="BC466" s="85"/>
      <c r="BD466" s="85"/>
      <c r="BE466" s="85"/>
      <c r="BF466" s="88"/>
      <c r="BG466" s="85"/>
      <c r="BH466" s="85"/>
      <c r="BI466" s="85"/>
      <c r="BJ466" s="85"/>
      <c r="BK466" s="85"/>
      <c r="BL466" s="85"/>
      <c r="BM466" s="85"/>
      <c r="BN466" s="85"/>
      <c r="BO466" s="85"/>
      <c r="BP466" s="85"/>
      <c r="BQ466" s="85"/>
      <c r="BR466" s="85"/>
      <c r="BS466" s="85"/>
      <c r="BT466" s="85"/>
      <c r="BU466" s="85"/>
      <c r="BV466" s="85"/>
      <c r="BW466" s="85"/>
      <c r="BX466" s="85"/>
      <c r="BY466" s="85"/>
      <c r="BZ466" s="85"/>
      <c r="CA466" s="85"/>
      <c r="CB466" s="85"/>
      <c r="CC466" s="85"/>
      <c r="CD466" s="85"/>
      <c r="CE466" s="85"/>
      <c r="CF466" s="85"/>
      <c r="CG466" s="85"/>
      <c r="CH466" s="85"/>
      <c r="CI466" s="85"/>
      <c r="CJ466" s="85"/>
      <c r="CK466" s="85"/>
      <c r="CL466" s="85"/>
      <c r="CM466" s="85"/>
      <c r="CN466" s="85"/>
      <c r="CO466" s="85"/>
      <c r="CP466" s="85"/>
      <c r="CQ466" s="85"/>
      <c r="CR466" s="85"/>
      <c r="CS466" s="85"/>
      <c r="CT466" s="85"/>
      <c r="CU466" s="85"/>
      <c r="CV466" s="85"/>
      <c r="CW466" s="85"/>
      <c r="CX466" s="85"/>
      <c r="CY466" s="85"/>
      <c r="CZ466" s="85"/>
      <c r="DA466" s="85"/>
      <c r="DB466" s="85"/>
      <c r="DC466" s="85"/>
      <c r="DD466" s="85"/>
      <c r="DE466" s="85"/>
    </row>
    <row r="467" spans="1:109" x14ac:dyDescent="0.2">
      <c r="A467" s="85"/>
      <c r="B467" s="85"/>
      <c r="C467" s="85"/>
      <c r="D467" s="85"/>
      <c r="E467" s="86"/>
      <c r="F467" s="85"/>
      <c r="G467" s="87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  <c r="AB467" s="85"/>
      <c r="AC467" s="85"/>
      <c r="AD467" s="85"/>
      <c r="AE467" s="85"/>
      <c r="AF467" s="85"/>
      <c r="AG467" s="85"/>
      <c r="AH467" s="85"/>
      <c r="AI467" s="85"/>
      <c r="AJ467" s="85"/>
      <c r="AK467" s="85"/>
      <c r="AL467" s="85"/>
      <c r="AM467" s="85"/>
      <c r="AN467" s="85"/>
      <c r="AO467" s="85"/>
      <c r="AP467" s="85"/>
      <c r="AQ467" s="85"/>
      <c r="AR467" s="85"/>
      <c r="AS467" s="85"/>
      <c r="AT467" s="85"/>
      <c r="AU467" s="85"/>
      <c r="AV467" s="85"/>
      <c r="AW467" s="85"/>
      <c r="AX467" s="85"/>
      <c r="AY467" s="85"/>
      <c r="AZ467" s="85"/>
      <c r="BA467" s="85"/>
      <c r="BB467" s="85"/>
      <c r="BC467" s="85"/>
      <c r="BD467" s="85"/>
      <c r="BE467" s="85"/>
      <c r="BF467" s="88"/>
      <c r="BG467" s="85"/>
      <c r="BH467" s="85"/>
      <c r="BI467" s="85"/>
      <c r="BJ467" s="85"/>
      <c r="BK467" s="85"/>
      <c r="BL467" s="85"/>
      <c r="BM467" s="85"/>
      <c r="BN467" s="85"/>
      <c r="BO467" s="85"/>
      <c r="BP467" s="85"/>
      <c r="BQ467" s="85"/>
      <c r="BR467" s="85"/>
      <c r="BS467" s="85"/>
      <c r="BT467" s="85"/>
      <c r="BU467" s="85"/>
      <c r="BV467" s="85"/>
      <c r="BW467" s="85"/>
      <c r="BX467" s="85"/>
      <c r="BY467" s="85"/>
      <c r="BZ467" s="85"/>
      <c r="CA467" s="85"/>
      <c r="CB467" s="85"/>
      <c r="CC467" s="85"/>
      <c r="CD467" s="85"/>
      <c r="CE467" s="85"/>
      <c r="CF467" s="85"/>
      <c r="CG467" s="85"/>
      <c r="CH467" s="85"/>
      <c r="CI467" s="85"/>
      <c r="CJ467" s="85"/>
      <c r="CK467" s="85"/>
      <c r="CL467" s="85"/>
      <c r="CM467" s="85"/>
      <c r="CN467" s="85"/>
      <c r="CO467" s="85"/>
      <c r="CP467" s="85"/>
      <c r="CQ467" s="85"/>
      <c r="CR467" s="85"/>
      <c r="CS467" s="85"/>
      <c r="CT467" s="85"/>
      <c r="CU467" s="85"/>
      <c r="CV467" s="85"/>
      <c r="CW467" s="85"/>
      <c r="CX467" s="85"/>
      <c r="CY467" s="85"/>
      <c r="CZ467" s="85"/>
      <c r="DA467" s="85"/>
      <c r="DB467" s="85"/>
      <c r="DC467" s="85"/>
      <c r="DD467" s="85"/>
      <c r="DE467" s="85"/>
    </row>
    <row r="468" spans="1:109" x14ac:dyDescent="0.2">
      <c r="A468" s="85"/>
      <c r="B468" s="85"/>
      <c r="C468" s="85"/>
      <c r="D468" s="85"/>
      <c r="E468" s="86"/>
      <c r="F468" s="85"/>
      <c r="G468" s="87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F468" s="85"/>
      <c r="AG468" s="85"/>
      <c r="AH468" s="85"/>
      <c r="AI468" s="85"/>
      <c r="AJ468" s="85"/>
      <c r="AK468" s="85"/>
      <c r="AL468" s="85"/>
      <c r="AM468" s="85"/>
      <c r="AN468" s="85"/>
      <c r="AO468" s="85"/>
      <c r="AP468" s="85"/>
      <c r="AQ468" s="85"/>
      <c r="AR468" s="85"/>
      <c r="AS468" s="85"/>
      <c r="AT468" s="85"/>
      <c r="AU468" s="85"/>
      <c r="AV468" s="85"/>
      <c r="AW468" s="85"/>
      <c r="AX468" s="85"/>
      <c r="AY468" s="85"/>
      <c r="AZ468" s="85"/>
      <c r="BA468" s="85"/>
      <c r="BB468" s="85"/>
      <c r="BC468" s="85"/>
      <c r="BD468" s="85"/>
      <c r="BE468" s="85"/>
      <c r="BF468" s="88"/>
      <c r="BG468" s="85"/>
      <c r="BH468" s="85"/>
      <c r="BI468" s="85"/>
      <c r="BJ468" s="85"/>
      <c r="BK468" s="85"/>
      <c r="BL468" s="85"/>
      <c r="BM468" s="85"/>
      <c r="BN468" s="85"/>
      <c r="BO468" s="85"/>
      <c r="BP468" s="85"/>
      <c r="BQ468" s="85"/>
      <c r="BR468" s="85"/>
      <c r="BS468" s="85"/>
      <c r="BT468" s="85"/>
      <c r="BU468" s="85"/>
      <c r="BV468" s="85"/>
      <c r="BW468" s="85"/>
      <c r="BX468" s="85"/>
      <c r="BY468" s="85"/>
      <c r="BZ468" s="85"/>
      <c r="CA468" s="85"/>
      <c r="CB468" s="85"/>
      <c r="CC468" s="85"/>
      <c r="CD468" s="85"/>
      <c r="CE468" s="85"/>
      <c r="CF468" s="85"/>
      <c r="CG468" s="85"/>
      <c r="CH468" s="85"/>
      <c r="CI468" s="85"/>
      <c r="CJ468" s="85"/>
      <c r="CK468" s="85"/>
      <c r="CL468" s="85"/>
      <c r="CM468" s="85"/>
      <c r="CN468" s="85"/>
      <c r="CO468" s="85"/>
      <c r="CP468" s="85"/>
      <c r="CQ468" s="85"/>
      <c r="CR468" s="85"/>
      <c r="CS468" s="85"/>
      <c r="CT468" s="85"/>
      <c r="CU468" s="85"/>
      <c r="CV468" s="85"/>
      <c r="CW468" s="85"/>
      <c r="CX468" s="85"/>
      <c r="CY468" s="85"/>
      <c r="CZ468" s="85"/>
      <c r="DA468" s="85"/>
      <c r="DB468" s="85"/>
      <c r="DC468" s="85"/>
      <c r="DD468" s="85"/>
      <c r="DE468" s="85"/>
    </row>
    <row r="469" spans="1:109" x14ac:dyDescent="0.2">
      <c r="A469" s="85"/>
      <c r="B469" s="85"/>
      <c r="C469" s="85"/>
      <c r="D469" s="85"/>
      <c r="E469" s="86"/>
      <c r="F469" s="85"/>
      <c r="G469" s="87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F469" s="85"/>
      <c r="AG469" s="85"/>
      <c r="AH469" s="85"/>
      <c r="AI469" s="85"/>
      <c r="AJ469" s="85"/>
      <c r="AK469" s="85"/>
      <c r="AL469" s="85"/>
      <c r="AM469" s="85"/>
      <c r="AN469" s="85"/>
      <c r="AO469" s="85"/>
      <c r="AP469" s="85"/>
      <c r="AQ469" s="85"/>
      <c r="AR469" s="85"/>
      <c r="AS469" s="85"/>
      <c r="AT469" s="85"/>
      <c r="AU469" s="85"/>
      <c r="AV469" s="85"/>
      <c r="AW469" s="85"/>
      <c r="AX469" s="85"/>
      <c r="AY469" s="85"/>
      <c r="AZ469" s="85"/>
      <c r="BA469" s="85"/>
      <c r="BB469" s="85"/>
      <c r="BC469" s="85"/>
      <c r="BD469" s="85"/>
      <c r="BE469" s="85"/>
      <c r="BF469" s="88"/>
      <c r="BG469" s="85"/>
      <c r="BH469" s="85"/>
      <c r="BI469" s="85"/>
      <c r="BJ469" s="85"/>
      <c r="BK469" s="85"/>
      <c r="BL469" s="85"/>
      <c r="BM469" s="85"/>
      <c r="BN469" s="85"/>
      <c r="BO469" s="85"/>
      <c r="BP469" s="85"/>
      <c r="BQ469" s="85"/>
      <c r="BR469" s="85"/>
      <c r="BS469" s="85"/>
      <c r="BT469" s="85"/>
      <c r="BU469" s="85"/>
      <c r="BV469" s="85"/>
      <c r="BW469" s="85"/>
      <c r="BX469" s="85"/>
      <c r="BY469" s="85"/>
      <c r="BZ469" s="85"/>
      <c r="CA469" s="85"/>
      <c r="CB469" s="85"/>
      <c r="CC469" s="85"/>
      <c r="CD469" s="85"/>
      <c r="CE469" s="85"/>
      <c r="CF469" s="85"/>
      <c r="CG469" s="85"/>
      <c r="CH469" s="85"/>
      <c r="CI469" s="85"/>
      <c r="CJ469" s="85"/>
      <c r="CK469" s="85"/>
      <c r="CL469" s="85"/>
      <c r="CM469" s="85"/>
      <c r="CN469" s="85"/>
      <c r="CO469" s="85"/>
      <c r="CP469" s="85"/>
      <c r="CQ469" s="85"/>
      <c r="CR469" s="85"/>
      <c r="CS469" s="85"/>
      <c r="CT469" s="85"/>
      <c r="CU469" s="85"/>
      <c r="CV469" s="85"/>
      <c r="CW469" s="85"/>
      <c r="CX469" s="85"/>
      <c r="CY469" s="85"/>
      <c r="CZ469" s="85"/>
      <c r="DA469" s="85"/>
      <c r="DB469" s="85"/>
      <c r="DC469" s="85"/>
      <c r="DD469" s="85"/>
      <c r="DE469" s="85"/>
    </row>
    <row r="470" spans="1:109" x14ac:dyDescent="0.2">
      <c r="A470" s="85"/>
      <c r="B470" s="85"/>
      <c r="C470" s="85"/>
      <c r="D470" s="85"/>
      <c r="E470" s="86"/>
      <c r="F470" s="85"/>
      <c r="G470" s="87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85"/>
      <c r="AI470" s="85"/>
      <c r="AJ470" s="85"/>
      <c r="AK470" s="85"/>
      <c r="AL470" s="85"/>
      <c r="AM470" s="85"/>
      <c r="AN470" s="85"/>
      <c r="AO470" s="85"/>
      <c r="AP470" s="85"/>
      <c r="AQ470" s="85"/>
      <c r="AR470" s="85"/>
      <c r="AS470" s="85"/>
      <c r="AT470" s="85"/>
      <c r="AU470" s="85"/>
      <c r="AV470" s="85"/>
      <c r="AW470" s="85"/>
      <c r="AX470" s="85"/>
      <c r="AY470" s="85"/>
      <c r="AZ470" s="85"/>
      <c r="BA470" s="85"/>
      <c r="BB470" s="85"/>
      <c r="BC470" s="85"/>
      <c r="BD470" s="85"/>
      <c r="BE470" s="85"/>
      <c r="BF470" s="88"/>
      <c r="BG470" s="85"/>
      <c r="BH470" s="85"/>
      <c r="BI470" s="85"/>
      <c r="BJ470" s="85"/>
      <c r="BK470" s="85"/>
      <c r="BL470" s="85"/>
      <c r="BM470" s="85"/>
      <c r="BN470" s="85"/>
      <c r="BO470" s="85"/>
      <c r="BP470" s="85"/>
      <c r="BQ470" s="85"/>
      <c r="BR470" s="85"/>
      <c r="BS470" s="85"/>
      <c r="BT470" s="85"/>
      <c r="BU470" s="85"/>
      <c r="BV470" s="85"/>
      <c r="BW470" s="85"/>
      <c r="BX470" s="85"/>
      <c r="BY470" s="85"/>
      <c r="BZ470" s="85"/>
      <c r="CA470" s="85"/>
      <c r="CB470" s="85"/>
      <c r="CC470" s="85"/>
      <c r="CD470" s="85"/>
      <c r="CE470" s="85"/>
      <c r="CF470" s="85"/>
      <c r="CG470" s="85"/>
      <c r="CH470" s="85"/>
      <c r="CI470" s="85"/>
      <c r="CJ470" s="85"/>
      <c r="CK470" s="85"/>
      <c r="CL470" s="85"/>
      <c r="CM470" s="85"/>
      <c r="CN470" s="85"/>
      <c r="CO470" s="85"/>
      <c r="CP470" s="85"/>
      <c r="CQ470" s="85"/>
      <c r="CR470" s="85"/>
      <c r="CS470" s="85"/>
      <c r="CT470" s="85"/>
      <c r="CU470" s="85"/>
      <c r="CV470" s="85"/>
      <c r="CW470" s="85"/>
      <c r="CX470" s="85"/>
      <c r="CY470" s="85"/>
      <c r="CZ470" s="85"/>
      <c r="DA470" s="85"/>
      <c r="DB470" s="85"/>
      <c r="DC470" s="85"/>
      <c r="DD470" s="85"/>
      <c r="DE470" s="85"/>
    </row>
    <row r="471" spans="1:109" x14ac:dyDescent="0.2">
      <c r="A471" s="85"/>
      <c r="B471" s="85"/>
      <c r="C471" s="85"/>
      <c r="D471" s="85"/>
      <c r="E471" s="86"/>
      <c r="F471" s="85"/>
      <c r="G471" s="87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  <c r="AH471" s="85"/>
      <c r="AI471" s="85"/>
      <c r="AJ471" s="85"/>
      <c r="AK471" s="85"/>
      <c r="AL471" s="85"/>
      <c r="AM471" s="85"/>
      <c r="AN471" s="85"/>
      <c r="AO471" s="85"/>
      <c r="AP471" s="85"/>
      <c r="AQ471" s="85"/>
      <c r="AR471" s="85"/>
      <c r="AS471" s="85"/>
      <c r="AT471" s="85"/>
      <c r="AU471" s="85"/>
      <c r="AV471" s="85"/>
      <c r="AW471" s="85"/>
      <c r="AX471" s="85"/>
      <c r="AY471" s="85"/>
      <c r="AZ471" s="85"/>
      <c r="BA471" s="85"/>
      <c r="BB471" s="85"/>
      <c r="BC471" s="85"/>
      <c r="BD471" s="85"/>
      <c r="BE471" s="85"/>
      <c r="BF471" s="88"/>
      <c r="BG471" s="85"/>
      <c r="BH471" s="85"/>
      <c r="BI471" s="85"/>
      <c r="BJ471" s="85"/>
      <c r="BK471" s="85"/>
      <c r="BL471" s="85"/>
      <c r="BM471" s="85"/>
      <c r="BN471" s="85"/>
      <c r="BO471" s="85"/>
      <c r="BP471" s="85"/>
      <c r="BQ471" s="85"/>
      <c r="BR471" s="85"/>
      <c r="BS471" s="85"/>
      <c r="BT471" s="85"/>
      <c r="BU471" s="85"/>
      <c r="BV471" s="85"/>
      <c r="BW471" s="85"/>
      <c r="BX471" s="85"/>
      <c r="BY471" s="85"/>
      <c r="BZ471" s="85"/>
      <c r="CA471" s="85"/>
      <c r="CB471" s="85"/>
      <c r="CC471" s="85"/>
      <c r="CD471" s="85"/>
      <c r="CE471" s="85"/>
      <c r="CF471" s="85"/>
      <c r="CG471" s="85"/>
      <c r="CH471" s="85"/>
      <c r="CI471" s="85"/>
      <c r="CJ471" s="85"/>
      <c r="CK471" s="85"/>
      <c r="CL471" s="85"/>
      <c r="CM471" s="85"/>
      <c r="CN471" s="85"/>
      <c r="CO471" s="85"/>
      <c r="CP471" s="85"/>
      <c r="CQ471" s="85"/>
      <c r="CR471" s="85"/>
      <c r="CS471" s="85"/>
      <c r="CT471" s="85"/>
      <c r="CU471" s="85"/>
      <c r="CV471" s="85"/>
      <c r="CW471" s="85"/>
      <c r="CX471" s="85"/>
      <c r="CY471" s="85"/>
      <c r="CZ471" s="85"/>
      <c r="DA471" s="85"/>
      <c r="DB471" s="85"/>
      <c r="DC471" s="85"/>
      <c r="DD471" s="85"/>
      <c r="DE471" s="85"/>
    </row>
    <row r="472" spans="1:109" x14ac:dyDescent="0.2">
      <c r="A472" s="85"/>
      <c r="B472" s="85"/>
      <c r="C472" s="85"/>
      <c r="D472" s="85"/>
      <c r="E472" s="86"/>
      <c r="F472" s="85"/>
      <c r="G472" s="87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85"/>
      <c r="AI472" s="85"/>
      <c r="AJ472" s="85"/>
      <c r="AK472" s="85"/>
      <c r="AL472" s="85"/>
      <c r="AM472" s="85"/>
      <c r="AN472" s="85"/>
      <c r="AO472" s="85"/>
      <c r="AP472" s="85"/>
      <c r="AQ472" s="85"/>
      <c r="AR472" s="85"/>
      <c r="AS472" s="85"/>
      <c r="AT472" s="85"/>
      <c r="AU472" s="85"/>
      <c r="AV472" s="85"/>
      <c r="AW472" s="85"/>
      <c r="AX472" s="85"/>
      <c r="AY472" s="85"/>
      <c r="AZ472" s="85"/>
      <c r="BA472" s="85"/>
      <c r="BB472" s="85"/>
      <c r="BC472" s="85"/>
      <c r="BD472" s="85"/>
      <c r="BE472" s="85"/>
      <c r="BF472" s="88"/>
      <c r="BG472" s="85"/>
      <c r="BH472" s="85"/>
      <c r="BI472" s="85"/>
      <c r="BJ472" s="85"/>
      <c r="BK472" s="85"/>
      <c r="BL472" s="85"/>
      <c r="BM472" s="85"/>
      <c r="BN472" s="85"/>
      <c r="BO472" s="85"/>
      <c r="BP472" s="85"/>
      <c r="BQ472" s="85"/>
      <c r="BR472" s="85"/>
      <c r="BS472" s="85"/>
      <c r="BT472" s="85"/>
      <c r="BU472" s="85"/>
      <c r="BV472" s="85"/>
      <c r="BW472" s="85"/>
      <c r="BX472" s="85"/>
      <c r="BY472" s="85"/>
      <c r="BZ472" s="85"/>
      <c r="CA472" s="85"/>
      <c r="CB472" s="85"/>
      <c r="CC472" s="85"/>
      <c r="CD472" s="85"/>
      <c r="CE472" s="85"/>
      <c r="CF472" s="85"/>
      <c r="CG472" s="85"/>
      <c r="CH472" s="85"/>
      <c r="CI472" s="85"/>
      <c r="CJ472" s="85"/>
      <c r="CK472" s="85"/>
      <c r="CL472" s="85"/>
      <c r="CM472" s="85"/>
      <c r="CN472" s="85"/>
      <c r="CO472" s="85"/>
      <c r="CP472" s="85"/>
      <c r="CQ472" s="85"/>
      <c r="CR472" s="85"/>
      <c r="CS472" s="85"/>
      <c r="CT472" s="85"/>
      <c r="CU472" s="85"/>
      <c r="CV472" s="85"/>
      <c r="CW472" s="85"/>
      <c r="CX472" s="85"/>
      <c r="CY472" s="85"/>
      <c r="CZ472" s="85"/>
      <c r="DA472" s="85"/>
      <c r="DB472" s="85"/>
      <c r="DC472" s="85"/>
      <c r="DD472" s="85"/>
      <c r="DE472" s="85"/>
    </row>
    <row r="473" spans="1:109" x14ac:dyDescent="0.2">
      <c r="A473" s="85"/>
      <c r="B473" s="85"/>
      <c r="C473" s="85"/>
      <c r="D473" s="85"/>
      <c r="E473" s="86"/>
      <c r="F473" s="85"/>
      <c r="G473" s="87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F473" s="85"/>
      <c r="AG473" s="85"/>
      <c r="AH473" s="85"/>
      <c r="AI473" s="85"/>
      <c r="AJ473" s="85"/>
      <c r="AK473" s="85"/>
      <c r="AL473" s="85"/>
      <c r="AM473" s="85"/>
      <c r="AN473" s="85"/>
      <c r="AO473" s="85"/>
      <c r="AP473" s="85"/>
      <c r="AQ473" s="85"/>
      <c r="AR473" s="85"/>
      <c r="AS473" s="85"/>
      <c r="AT473" s="85"/>
      <c r="AU473" s="85"/>
      <c r="AV473" s="85"/>
      <c r="AW473" s="85"/>
      <c r="AX473" s="85"/>
      <c r="AY473" s="85"/>
      <c r="AZ473" s="85"/>
      <c r="BA473" s="85"/>
      <c r="BB473" s="85"/>
      <c r="BC473" s="85"/>
      <c r="BD473" s="85"/>
      <c r="BE473" s="85"/>
      <c r="BF473" s="88"/>
      <c r="BG473" s="85"/>
      <c r="BH473" s="85"/>
      <c r="BI473" s="85"/>
      <c r="BJ473" s="85"/>
      <c r="BK473" s="85"/>
      <c r="BL473" s="85"/>
      <c r="BM473" s="85"/>
      <c r="BN473" s="85"/>
      <c r="BO473" s="85"/>
      <c r="BP473" s="85"/>
      <c r="BQ473" s="85"/>
      <c r="BR473" s="85"/>
      <c r="BS473" s="85"/>
      <c r="BT473" s="85"/>
      <c r="BU473" s="85"/>
      <c r="BV473" s="85"/>
      <c r="BW473" s="85"/>
      <c r="BX473" s="85"/>
      <c r="BY473" s="85"/>
      <c r="BZ473" s="85"/>
      <c r="CA473" s="85"/>
      <c r="CB473" s="85"/>
      <c r="CC473" s="85"/>
      <c r="CD473" s="85"/>
      <c r="CE473" s="85"/>
      <c r="CF473" s="85"/>
      <c r="CG473" s="85"/>
      <c r="CH473" s="85"/>
      <c r="CI473" s="85"/>
      <c r="CJ473" s="85"/>
      <c r="CK473" s="85"/>
      <c r="CL473" s="85"/>
      <c r="CM473" s="85"/>
      <c r="CN473" s="85"/>
      <c r="CO473" s="85"/>
      <c r="CP473" s="85"/>
      <c r="CQ473" s="85"/>
      <c r="CR473" s="85"/>
      <c r="CS473" s="85"/>
      <c r="CT473" s="85"/>
      <c r="CU473" s="85"/>
      <c r="CV473" s="85"/>
      <c r="CW473" s="85"/>
      <c r="CX473" s="85"/>
      <c r="CY473" s="85"/>
      <c r="CZ473" s="85"/>
      <c r="DA473" s="85"/>
      <c r="DB473" s="85"/>
      <c r="DC473" s="85"/>
      <c r="DD473" s="85"/>
      <c r="DE473" s="85"/>
    </row>
    <row r="474" spans="1:109" x14ac:dyDescent="0.2">
      <c r="A474" s="85"/>
      <c r="B474" s="85"/>
      <c r="C474" s="85"/>
      <c r="D474" s="85"/>
      <c r="E474" s="86"/>
      <c r="F474" s="85"/>
      <c r="G474" s="87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85"/>
      <c r="AG474" s="85"/>
      <c r="AH474" s="85"/>
      <c r="AI474" s="85"/>
      <c r="AJ474" s="85"/>
      <c r="AK474" s="85"/>
      <c r="AL474" s="85"/>
      <c r="AM474" s="85"/>
      <c r="AN474" s="85"/>
      <c r="AO474" s="85"/>
      <c r="AP474" s="85"/>
      <c r="AQ474" s="85"/>
      <c r="AR474" s="85"/>
      <c r="AS474" s="85"/>
      <c r="AT474" s="85"/>
      <c r="AU474" s="85"/>
      <c r="AV474" s="85"/>
      <c r="AW474" s="85"/>
      <c r="AX474" s="85"/>
      <c r="AY474" s="85"/>
      <c r="AZ474" s="85"/>
      <c r="BA474" s="85"/>
      <c r="BB474" s="85"/>
      <c r="BC474" s="85"/>
      <c r="BD474" s="85"/>
      <c r="BE474" s="85"/>
      <c r="BF474" s="88"/>
      <c r="BG474" s="85"/>
      <c r="BH474" s="85"/>
      <c r="BI474" s="85"/>
      <c r="BJ474" s="85"/>
      <c r="BK474" s="85"/>
      <c r="BL474" s="85"/>
      <c r="BM474" s="85"/>
      <c r="BN474" s="85"/>
      <c r="BO474" s="85"/>
      <c r="BP474" s="85"/>
      <c r="BQ474" s="85"/>
      <c r="BR474" s="85"/>
      <c r="BS474" s="85"/>
      <c r="BT474" s="85"/>
      <c r="BU474" s="85"/>
      <c r="BV474" s="85"/>
      <c r="BW474" s="85"/>
      <c r="BX474" s="85"/>
      <c r="BY474" s="85"/>
      <c r="BZ474" s="85"/>
      <c r="CA474" s="85"/>
      <c r="CB474" s="85"/>
      <c r="CC474" s="85"/>
      <c r="CD474" s="85"/>
      <c r="CE474" s="85"/>
      <c r="CF474" s="85"/>
      <c r="CG474" s="85"/>
      <c r="CH474" s="85"/>
      <c r="CI474" s="85"/>
      <c r="CJ474" s="85"/>
      <c r="CK474" s="85"/>
      <c r="CL474" s="85"/>
      <c r="CM474" s="85"/>
      <c r="CN474" s="85"/>
      <c r="CO474" s="85"/>
      <c r="CP474" s="85"/>
      <c r="CQ474" s="85"/>
      <c r="CR474" s="85"/>
      <c r="CS474" s="85"/>
      <c r="CT474" s="85"/>
      <c r="CU474" s="85"/>
      <c r="CV474" s="85"/>
      <c r="CW474" s="85"/>
      <c r="CX474" s="85"/>
      <c r="CY474" s="85"/>
      <c r="CZ474" s="85"/>
      <c r="DA474" s="85"/>
      <c r="DB474" s="85"/>
      <c r="DC474" s="85"/>
      <c r="DD474" s="85"/>
      <c r="DE474" s="85"/>
    </row>
    <row r="475" spans="1:109" x14ac:dyDescent="0.2">
      <c r="A475" s="85"/>
      <c r="B475" s="85"/>
      <c r="C475" s="85"/>
      <c r="D475" s="85"/>
      <c r="E475" s="86"/>
      <c r="F475" s="85"/>
      <c r="G475" s="87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85"/>
      <c r="AG475" s="85"/>
      <c r="AH475" s="85"/>
      <c r="AI475" s="85"/>
      <c r="AJ475" s="85"/>
      <c r="AK475" s="85"/>
      <c r="AL475" s="85"/>
      <c r="AM475" s="85"/>
      <c r="AN475" s="85"/>
      <c r="AO475" s="85"/>
      <c r="AP475" s="85"/>
      <c r="AQ475" s="85"/>
      <c r="AR475" s="85"/>
      <c r="AS475" s="85"/>
      <c r="AT475" s="85"/>
      <c r="AU475" s="85"/>
      <c r="AV475" s="85"/>
      <c r="AW475" s="85"/>
      <c r="AX475" s="85"/>
      <c r="AY475" s="85"/>
      <c r="AZ475" s="85"/>
      <c r="BA475" s="85"/>
      <c r="BB475" s="85"/>
      <c r="BC475" s="85"/>
      <c r="BD475" s="85"/>
      <c r="BE475" s="85"/>
      <c r="BF475" s="88"/>
      <c r="BG475" s="85"/>
      <c r="BH475" s="85"/>
      <c r="BI475" s="85"/>
      <c r="BJ475" s="85"/>
      <c r="BK475" s="85"/>
      <c r="BL475" s="85"/>
      <c r="BM475" s="85"/>
      <c r="BN475" s="85"/>
      <c r="BO475" s="85"/>
      <c r="BP475" s="85"/>
      <c r="BQ475" s="85"/>
      <c r="BR475" s="85"/>
      <c r="BS475" s="85"/>
      <c r="BT475" s="85"/>
      <c r="BU475" s="85"/>
      <c r="BV475" s="85"/>
      <c r="BW475" s="85"/>
      <c r="BX475" s="85"/>
      <c r="BY475" s="85"/>
      <c r="BZ475" s="85"/>
      <c r="CA475" s="85"/>
      <c r="CB475" s="85"/>
      <c r="CC475" s="85"/>
      <c r="CD475" s="85"/>
      <c r="CE475" s="85"/>
      <c r="CF475" s="85"/>
      <c r="CG475" s="85"/>
      <c r="CH475" s="85"/>
      <c r="CI475" s="85"/>
      <c r="CJ475" s="85"/>
      <c r="CK475" s="85"/>
      <c r="CL475" s="85"/>
      <c r="CM475" s="85"/>
      <c r="CN475" s="85"/>
      <c r="CO475" s="85"/>
      <c r="CP475" s="85"/>
      <c r="CQ475" s="85"/>
      <c r="CR475" s="85"/>
      <c r="CS475" s="85"/>
      <c r="CT475" s="85"/>
      <c r="CU475" s="85"/>
      <c r="CV475" s="85"/>
      <c r="CW475" s="85"/>
      <c r="CX475" s="85"/>
      <c r="CY475" s="85"/>
      <c r="CZ475" s="85"/>
      <c r="DA475" s="85"/>
      <c r="DB475" s="85"/>
      <c r="DC475" s="85"/>
      <c r="DD475" s="85"/>
      <c r="DE475" s="85"/>
    </row>
    <row r="476" spans="1:109" x14ac:dyDescent="0.2">
      <c r="A476" s="85"/>
      <c r="B476" s="85"/>
      <c r="C476" s="85"/>
      <c r="D476" s="85"/>
      <c r="E476" s="86"/>
      <c r="F476" s="85"/>
      <c r="G476" s="87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  <c r="AH476" s="85"/>
      <c r="AI476" s="85"/>
      <c r="AJ476" s="85"/>
      <c r="AK476" s="85"/>
      <c r="AL476" s="85"/>
      <c r="AM476" s="85"/>
      <c r="AN476" s="85"/>
      <c r="AO476" s="85"/>
      <c r="AP476" s="85"/>
      <c r="AQ476" s="85"/>
      <c r="AR476" s="85"/>
      <c r="AS476" s="85"/>
      <c r="AT476" s="85"/>
      <c r="AU476" s="85"/>
      <c r="AV476" s="85"/>
      <c r="AW476" s="85"/>
      <c r="AX476" s="85"/>
      <c r="AY476" s="85"/>
      <c r="AZ476" s="85"/>
      <c r="BA476" s="85"/>
      <c r="BB476" s="85"/>
      <c r="BC476" s="85"/>
      <c r="BD476" s="85"/>
      <c r="BE476" s="85"/>
      <c r="BF476" s="88"/>
      <c r="BG476" s="85"/>
      <c r="BH476" s="85"/>
      <c r="BI476" s="85"/>
      <c r="BJ476" s="85"/>
      <c r="BK476" s="85"/>
      <c r="BL476" s="85"/>
      <c r="BM476" s="85"/>
      <c r="BN476" s="85"/>
      <c r="BO476" s="85"/>
      <c r="BP476" s="85"/>
      <c r="BQ476" s="85"/>
      <c r="BR476" s="85"/>
      <c r="BS476" s="85"/>
      <c r="BT476" s="85"/>
      <c r="BU476" s="85"/>
      <c r="BV476" s="85"/>
      <c r="BW476" s="85"/>
      <c r="BX476" s="85"/>
      <c r="BY476" s="85"/>
      <c r="BZ476" s="85"/>
      <c r="CA476" s="85"/>
      <c r="CB476" s="85"/>
      <c r="CC476" s="85"/>
      <c r="CD476" s="85"/>
      <c r="CE476" s="85"/>
      <c r="CF476" s="85"/>
      <c r="CG476" s="85"/>
      <c r="CH476" s="85"/>
      <c r="CI476" s="85"/>
      <c r="CJ476" s="85"/>
      <c r="CK476" s="85"/>
      <c r="CL476" s="85"/>
      <c r="CM476" s="85"/>
      <c r="CN476" s="85"/>
      <c r="CO476" s="85"/>
      <c r="CP476" s="85"/>
      <c r="CQ476" s="85"/>
      <c r="CR476" s="85"/>
      <c r="CS476" s="85"/>
      <c r="CT476" s="85"/>
      <c r="CU476" s="85"/>
      <c r="CV476" s="85"/>
      <c r="CW476" s="85"/>
      <c r="CX476" s="85"/>
      <c r="CY476" s="85"/>
      <c r="CZ476" s="85"/>
      <c r="DA476" s="85"/>
      <c r="DB476" s="85"/>
      <c r="DC476" s="85"/>
      <c r="DD476" s="85"/>
      <c r="DE476" s="85"/>
    </row>
    <row r="477" spans="1:109" x14ac:dyDescent="0.2">
      <c r="A477" s="85"/>
      <c r="B477" s="85"/>
      <c r="C477" s="85"/>
      <c r="D477" s="85"/>
      <c r="E477" s="86"/>
      <c r="F477" s="85"/>
      <c r="G477" s="87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  <c r="AH477" s="85"/>
      <c r="AI477" s="85"/>
      <c r="AJ477" s="85"/>
      <c r="AK477" s="85"/>
      <c r="AL477" s="85"/>
      <c r="AM477" s="85"/>
      <c r="AN477" s="85"/>
      <c r="AO477" s="85"/>
      <c r="AP477" s="85"/>
      <c r="AQ477" s="85"/>
      <c r="AR477" s="85"/>
      <c r="AS477" s="85"/>
      <c r="AT477" s="85"/>
      <c r="AU477" s="85"/>
      <c r="AV477" s="85"/>
      <c r="AW477" s="85"/>
      <c r="AX477" s="85"/>
      <c r="AY477" s="85"/>
      <c r="AZ477" s="85"/>
      <c r="BA477" s="85"/>
      <c r="BB477" s="85"/>
      <c r="BC477" s="85"/>
      <c r="BD477" s="85"/>
      <c r="BE477" s="85"/>
      <c r="BF477" s="88"/>
      <c r="BG477" s="85"/>
      <c r="BH477" s="85"/>
      <c r="BI477" s="85"/>
      <c r="BJ477" s="85"/>
      <c r="BK477" s="85"/>
      <c r="BL477" s="85"/>
      <c r="BM477" s="85"/>
      <c r="BN477" s="85"/>
      <c r="BO477" s="85"/>
      <c r="BP477" s="85"/>
      <c r="BQ477" s="85"/>
      <c r="BR477" s="85"/>
      <c r="BS477" s="85"/>
      <c r="BT477" s="85"/>
      <c r="BU477" s="85"/>
      <c r="BV477" s="85"/>
      <c r="BW477" s="85"/>
      <c r="BX477" s="85"/>
      <c r="BY477" s="85"/>
      <c r="BZ477" s="85"/>
      <c r="CA477" s="85"/>
      <c r="CB477" s="85"/>
      <c r="CC477" s="85"/>
      <c r="CD477" s="85"/>
      <c r="CE477" s="85"/>
      <c r="CF477" s="85"/>
      <c r="CG477" s="85"/>
      <c r="CH477" s="85"/>
      <c r="CI477" s="85"/>
      <c r="CJ477" s="85"/>
      <c r="CK477" s="85"/>
      <c r="CL477" s="85"/>
      <c r="CM477" s="85"/>
      <c r="CN477" s="85"/>
      <c r="CO477" s="85"/>
      <c r="CP477" s="85"/>
      <c r="CQ477" s="85"/>
      <c r="CR477" s="85"/>
      <c r="CS477" s="85"/>
      <c r="CT477" s="85"/>
      <c r="CU477" s="85"/>
      <c r="CV477" s="85"/>
      <c r="CW477" s="85"/>
      <c r="CX477" s="85"/>
      <c r="CY477" s="85"/>
      <c r="CZ477" s="85"/>
      <c r="DA477" s="85"/>
      <c r="DB477" s="85"/>
      <c r="DC477" s="85"/>
      <c r="DD477" s="85"/>
      <c r="DE477" s="85"/>
    </row>
    <row r="478" spans="1:109" x14ac:dyDescent="0.2">
      <c r="A478" s="85"/>
      <c r="B478" s="85"/>
      <c r="C478" s="85"/>
      <c r="D478" s="85"/>
      <c r="E478" s="86"/>
      <c r="F478" s="85"/>
      <c r="G478" s="87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  <c r="AH478" s="85"/>
      <c r="AI478" s="85"/>
      <c r="AJ478" s="85"/>
      <c r="AK478" s="85"/>
      <c r="AL478" s="85"/>
      <c r="AM478" s="85"/>
      <c r="AN478" s="85"/>
      <c r="AO478" s="85"/>
      <c r="AP478" s="85"/>
      <c r="AQ478" s="85"/>
      <c r="AR478" s="85"/>
      <c r="AS478" s="85"/>
      <c r="AT478" s="85"/>
      <c r="AU478" s="85"/>
      <c r="AV478" s="85"/>
      <c r="AW478" s="85"/>
      <c r="AX478" s="85"/>
      <c r="AY478" s="85"/>
      <c r="AZ478" s="85"/>
      <c r="BA478" s="85"/>
      <c r="BB478" s="85"/>
      <c r="BC478" s="85"/>
      <c r="BD478" s="85"/>
      <c r="BE478" s="85"/>
      <c r="BF478" s="88"/>
      <c r="BG478" s="85"/>
      <c r="BH478" s="85"/>
      <c r="BI478" s="85"/>
      <c r="BJ478" s="85"/>
      <c r="BK478" s="85"/>
      <c r="BL478" s="85"/>
      <c r="BM478" s="85"/>
      <c r="BN478" s="85"/>
      <c r="BO478" s="85"/>
      <c r="BP478" s="85"/>
      <c r="BQ478" s="85"/>
      <c r="BR478" s="85"/>
      <c r="BS478" s="85"/>
      <c r="BT478" s="85"/>
      <c r="BU478" s="85"/>
      <c r="BV478" s="85"/>
      <c r="BW478" s="85"/>
      <c r="BX478" s="85"/>
      <c r="BY478" s="85"/>
      <c r="BZ478" s="85"/>
      <c r="CA478" s="85"/>
      <c r="CB478" s="85"/>
      <c r="CC478" s="85"/>
      <c r="CD478" s="85"/>
      <c r="CE478" s="85"/>
      <c r="CF478" s="85"/>
      <c r="CG478" s="85"/>
      <c r="CH478" s="85"/>
      <c r="CI478" s="85"/>
      <c r="CJ478" s="85"/>
      <c r="CK478" s="85"/>
      <c r="CL478" s="85"/>
      <c r="CM478" s="85"/>
      <c r="CN478" s="85"/>
      <c r="CO478" s="85"/>
      <c r="CP478" s="85"/>
      <c r="CQ478" s="85"/>
      <c r="CR478" s="85"/>
      <c r="CS478" s="85"/>
      <c r="CT478" s="85"/>
      <c r="CU478" s="85"/>
      <c r="CV478" s="85"/>
      <c r="CW478" s="85"/>
      <c r="CX478" s="85"/>
      <c r="CY478" s="85"/>
      <c r="CZ478" s="85"/>
      <c r="DA478" s="85"/>
      <c r="DB478" s="85"/>
      <c r="DC478" s="85"/>
      <c r="DD478" s="85"/>
      <c r="DE478" s="85"/>
    </row>
    <row r="479" spans="1:109" x14ac:dyDescent="0.2">
      <c r="A479" s="85"/>
      <c r="B479" s="85"/>
      <c r="C479" s="85"/>
      <c r="D479" s="85"/>
      <c r="E479" s="86"/>
      <c r="F479" s="85"/>
      <c r="G479" s="87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F479" s="85"/>
      <c r="AG479" s="85"/>
      <c r="AH479" s="85"/>
      <c r="AI479" s="85"/>
      <c r="AJ479" s="85"/>
      <c r="AK479" s="85"/>
      <c r="AL479" s="85"/>
      <c r="AM479" s="85"/>
      <c r="AN479" s="85"/>
      <c r="AO479" s="85"/>
      <c r="AP479" s="85"/>
      <c r="AQ479" s="85"/>
      <c r="AR479" s="85"/>
      <c r="AS479" s="85"/>
      <c r="AT479" s="85"/>
      <c r="AU479" s="85"/>
      <c r="AV479" s="85"/>
      <c r="AW479" s="85"/>
      <c r="AX479" s="85"/>
      <c r="AY479" s="85"/>
      <c r="AZ479" s="85"/>
      <c r="BA479" s="85"/>
      <c r="BB479" s="85"/>
      <c r="BC479" s="85"/>
      <c r="BD479" s="85"/>
      <c r="BE479" s="85"/>
      <c r="BF479" s="88"/>
      <c r="BG479" s="85"/>
      <c r="BH479" s="85"/>
      <c r="BI479" s="85"/>
      <c r="BJ479" s="85"/>
      <c r="BK479" s="85"/>
      <c r="BL479" s="85"/>
      <c r="BM479" s="85"/>
      <c r="BN479" s="85"/>
      <c r="BO479" s="85"/>
      <c r="BP479" s="85"/>
      <c r="BQ479" s="85"/>
      <c r="BR479" s="85"/>
      <c r="BS479" s="85"/>
      <c r="BT479" s="85"/>
      <c r="BU479" s="85"/>
      <c r="BV479" s="85"/>
      <c r="BW479" s="85"/>
      <c r="BX479" s="85"/>
      <c r="BY479" s="85"/>
      <c r="BZ479" s="85"/>
      <c r="CA479" s="85"/>
      <c r="CB479" s="85"/>
      <c r="CC479" s="85"/>
      <c r="CD479" s="85"/>
      <c r="CE479" s="85"/>
      <c r="CF479" s="85"/>
      <c r="CG479" s="85"/>
      <c r="CH479" s="85"/>
      <c r="CI479" s="85"/>
      <c r="CJ479" s="85"/>
      <c r="CK479" s="85"/>
      <c r="CL479" s="85"/>
      <c r="CM479" s="85"/>
      <c r="CN479" s="85"/>
      <c r="CO479" s="85"/>
      <c r="CP479" s="85"/>
      <c r="CQ479" s="85"/>
      <c r="CR479" s="85"/>
      <c r="CS479" s="85"/>
      <c r="CT479" s="85"/>
      <c r="CU479" s="85"/>
      <c r="CV479" s="85"/>
      <c r="CW479" s="85"/>
      <c r="CX479" s="85"/>
      <c r="CY479" s="85"/>
      <c r="CZ479" s="85"/>
      <c r="DA479" s="85"/>
      <c r="DB479" s="85"/>
      <c r="DC479" s="85"/>
      <c r="DD479" s="85"/>
      <c r="DE479" s="85"/>
    </row>
    <row r="480" spans="1:109" x14ac:dyDescent="0.2">
      <c r="A480" s="85"/>
      <c r="B480" s="85"/>
      <c r="C480" s="85"/>
      <c r="D480" s="85"/>
      <c r="E480" s="86"/>
      <c r="F480" s="85"/>
      <c r="G480" s="87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85"/>
      <c r="AG480" s="85"/>
      <c r="AH480" s="85"/>
      <c r="AI480" s="85"/>
      <c r="AJ480" s="85"/>
      <c r="AK480" s="85"/>
      <c r="AL480" s="85"/>
      <c r="AM480" s="85"/>
      <c r="AN480" s="85"/>
      <c r="AO480" s="85"/>
      <c r="AP480" s="85"/>
      <c r="AQ480" s="85"/>
      <c r="AR480" s="85"/>
      <c r="AS480" s="85"/>
      <c r="AT480" s="85"/>
      <c r="AU480" s="85"/>
      <c r="AV480" s="85"/>
      <c r="AW480" s="85"/>
      <c r="AX480" s="85"/>
      <c r="AY480" s="85"/>
      <c r="AZ480" s="85"/>
      <c r="BA480" s="85"/>
      <c r="BB480" s="85"/>
      <c r="BC480" s="85"/>
      <c r="BD480" s="85"/>
      <c r="BE480" s="85"/>
      <c r="BF480" s="88"/>
      <c r="BG480" s="85"/>
      <c r="BH480" s="85"/>
      <c r="BI480" s="85"/>
      <c r="BJ480" s="85"/>
      <c r="BK480" s="85"/>
      <c r="BL480" s="85"/>
      <c r="BM480" s="85"/>
      <c r="BN480" s="85"/>
      <c r="BO480" s="85"/>
      <c r="BP480" s="85"/>
      <c r="BQ480" s="85"/>
      <c r="BR480" s="85"/>
      <c r="BS480" s="85"/>
      <c r="BT480" s="85"/>
      <c r="BU480" s="85"/>
      <c r="BV480" s="85"/>
      <c r="BW480" s="85"/>
      <c r="BX480" s="85"/>
      <c r="BY480" s="85"/>
      <c r="BZ480" s="85"/>
      <c r="CA480" s="85"/>
      <c r="CB480" s="85"/>
      <c r="CC480" s="85"/>
      <c r="CD480" s="85"/>
      <c r="CE480" s="85"/>
      <c r="CF480" s="85"/>
      <c r="CG480" s="85"/>
      <c r="CH480" s="85"/>
      <c r="CI480" s="85"/>
      <c r="CJ480" s="85"/>
      <c r="CK480" s="85"/>
      <c r="CL480" s="85"/>
      <c r="CM480" s="85"/>
      <c r="CN480" s="85"/>
      <c r="CO480" s="85"/>
      <c r="CP480" s="85"/>
      <c r="CQ480" s="85"/>
      <c r="CR480" s="85"/>
      <c r="CS480" s="85"/>
      <c r="CT480" s="85"/>
      <c r="CU480" s="85"/>
      <c r="CV480" s="85"/>
      <c r="CW480" s="85"/>
      <c r="CX480" s="85"/>
      <c r="CY480" s="85"/>
      <c r="CZ480" s="85"/>
      <c r="DA480" s="85"/>
      <c r="DB480" s="85"/>
      <c r="DC480" s="85"/>
      <c r="DD480" s="85"/>
      <c r="DE480" s="85"/>
    </row>
    <row r="481" spans="1:109" x14ac:dyDescent="0.2">
      <c r="A481" s="85"/>
      <c r="B481" s="85"/>
      <c r="C481" s="85"/>
      <c r="D481" s="85"/>
      <c r="E481" s="86"/>
      <c r="F481" s="85"/>
      <c r="G481" s="87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85"/>
      <c r="AG481" s="85"/>
      <c r="AH481" s="85"/>
      <c r="AI481" s="85"/>
      <c r="AJ481" s="85"/>
      <c r="AK481" s="85"/>
      <c r="AL481" s="85"/>
      <c r="AM481" s="85"/>
      <c r="AN481" s="85"/>
      <c r="AO481" s="85"/>
      <c r="AP481" s="85"/>
      <c r="AQ481" s="85"/>
      <c r="AR481" s="85"/>
      <c r="AS481" s="85"/>
      <c r="AT481" s="85"/>
      <c r="AU481" s="85"/>
      <c r="AV481" s="85"/>
      <c r="AW481" s="85"/>
      <c r="AX481" s="85"/>
      <c r="AY481" s="85"/>
      <c r="AZ481" s="85"/>
      <c r="BA481" s="85"/>
      <c r="BB481" s="85"/>
      <c r="BC481" s="85"/>
      <c r="BD481" s="85"/>
      <c r="BE481" s="85"/>
      <c r="BF481" s="88"/>
      <c r="BG481" s="85"/>
      <c r="BH481" s="85"/>
      <c r="BI481" s="85"/>
      <c r="BJ481" s="85"/>
      <c r="BK481" s="85"/>
      <c r="BL481" s="85"/>
      <c r="BM481" s="85"/>
      <c r="BN481" s="85"/>
      <c r="BO481" s="85"/>
      <c r="BP481" s="85"/>
      <c r="BQ481" s="85"/>
      <c r="BR481" s="85"/>
      <c r="BS481" s="85"/>
      <c r="BT481" s="85"/>
      <c r="BU481" s="85"/>
      <c r="BV481" s="85"/>
      <c r="BW481" s="85"/>
      <c r="BX481" s="85"/>
      <c r="BY481" s="85"/>
      <c r="BZ481" s="85"/>
      <c r="CA481" s="85"/>
      <c r="CB481" s="85"/>
      <c r="CC481" s="85"/>
      <c r="CD481" s="85"/>
      <c r="CE481" s="85"/>
      <c r="CF481" s="85"/>
      <c r="CG481" s="85"/>
      <c r="CH481" s="85"/>
      <c r="CI481" s="85"/>
      <c r="CJ481" s="85"/>
      <c r="CK481" s="85"/>
      <c r="CL481" s="85"/>
      <c r="CM481" s="85"/>
      <c r="CN481" s="85"/>
      <c r="CO481" s="85"/>
      <c r="CP481" s="85"/>
      <c r="CQ481" s="85"/>
      <c r="CR481" s="85"/>
      <c r="CS481" s="85"/>
      <c r="CT481" s="85"/>
      <c r="CU481" s="85"/>
      <c r="CV481" s="85"/>
      <c r="CW481" s="85"/>
      <c r="CX481" s="85"/>
      <c r="CY481" s="85"/>
      <c r="CZ481" s="85"/>
      <c r="DA481" s="85"/>
      <c r="DB481" s="85"/>
      <c r="DC481" s="85"/>
      <c r="DD481" s="85"/>
      <c r="DE481" s="85"/>
    </row>
    <row r="482" spans="1:109" x14ac:dyDescent="0.2">
      <c r="A482" s="85"/>
      <c r="B482" s="85"/>
      <c r="C482" s="85"/>
      <c r="D482" s="85"/>
      <c r="E482" s="86"/>
      <c r="F482" s="85"/>
      <c r="G482" s="87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85"/>
      <c r="AG482" s="85"/>
      <c r="AH482" s="85"/>
      <c r="AI482" s="85"/>
      <c r="AJ482" s="85"/>
      <c r="AK482" s="85"/>
      <c r="AL482" s="85"/>
      <c r="AM482" s="85"/>
      <c r="AN482" s="85"/>
      <c r="AO482" s="85"/>
      <c r="AP482" s="85"/>
      <c r="AQ482" s="85"/>
      <c r="AR482" s="85"/>
      <c r="AS482" s="85"/>
      <c r="AT482" s="85"/>
      <c r="AU482" s="85"/>
      <c r="AV482" s="85"/>
      <c r="AW482" s="85"/>
      <c r="AX482" s="85"/>
      <c r="AY482" s="85"/>
      <c r="AZ482" s="85"/>
      <c r="BA482" s="85"/>
      <c r="BB482" s="85"/>
      <c r="BC482" s="85"/>
      <c r="BD482" s="85"/>
      <c r="BE482" s="85"/>
      <c r="BF482" s="88"/>
      <c r="BG482" s="85"/>
      <c r="BH482" s="85"/>
      <c r="BI482" s="85"/>
      <c r="BJ482" s="85"/>
      <c r="BK482" s="85"/>
      <c r="BL482" s="85"/>
      <c r="BM482" s="85"/>
      <c r="BN482" s="85"/>
      <c r="BO482" s="85"/>
      <c r="BP482" s="85"/>
      <c r="BQ482" s="85"/>
      <c r="BR482" s="85"/>
      <c r="BS482" s="85"/>
      <c r="BT482" s="85"/>
      <c r="BU482" s="85"/>
      <c r="BV482" s="85"/>
      <c r="BW482" s="85"/>
      <c r="BX482" s="85"/>
      <c r="BY482" s="85"/>
      <c r="BZ482" s="85"/>
      <c r="CA482" s="85"/>
      <c r="CB482" s="85"/>
      <c r="CC482" s="85"/>
      <c r="CD482" s="85"/>
      <c r="CE482" s="85"/>
      <c r="CF482" s="85"/>
      <c r="CG482" s="85"/>
      <c r="CH482" s="85"/>
      <c r="CI482" s="85"/>
      <c r="CJ482" s="85"/>
      <c r="CK482" s="85"/>
      <c r="CL482" s="85"/>
      <c r="CM482" s="85"/>
      <c r="CN482" s="85"/>
      <c r="CO482" s="85"/>
      <c r="CP482" s="85"/>
      <c r="CQ482" s="85"/>
      <c r="CR482" s="85"/>
      <c r="CS482" s="85"/>
      <c r="CT482" s="85"/>
      <c r="CU482" s="85"/>
      <c r="CV482" s="85"/>
      <c r="CW482" s="85"/>
      <c r="CX482" s="85"/>
      <c r="CY482" s="85"/>
      <c r="CZ482" s="85"/>
      <c r="DA482" s="85"/>
      <c r="DB482" s="85"/>
      <c r="DC482" s="85"/>
      <c r="DD482" s="85"/>
      <c r="DE482" s="85"/>
    </row>
    <row r="483" spans="1:109" x14ac:dyDescent="0.2">
      <c r="A483" s="85"/>
      <c r="B483" s="85"/>
      <c r="C483" s="85"/>
      <c r="D483" s="85"/>
      <c r="E483" s="86"/>
      <c r="F483" s="85"/>
      <c r="G483" s="87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  <c r="AQ483" s="85"/>
      <c r="AR483" s="85"/>
      <c r="AS483" s="85"/>
      <c r="AT483" s="85"/>
      <c r="AU483" s="85"/>
      <c r="AV483" s="85"/>
      <c r="AW483" s="85"/>
      <c r="AX483" s="85"/>
      <c r="AY483" s="85"/>
      <c r="AZ483" s="85"/>
      <c r="BA483" s="85"/>
      <c r="BB483" s="85"/>
      <c r="BC483" s="85"/>
      <c r="BD483" s="85"/>
      <c r="BE483" s="85"/>
      <c r="BF483" s="88"/>
      <c r="BG483" s="85"/>
      <c r="BH483" s="85"/>
      <c r="BI483" s="85"/>
      <c r="BJ483" s="85"/>
      <c r="BK483" s="85"/>
      <c r="BL483" s="85"/>
      <c r="BM483" s="85"/>
      <c r="BN483" s="85"/>
      <c r="BO483" s="85"/>
      <c r="BP483" s="85"/>
      <c r="BQ483" s="85"/>
      <c r="BR483" s="85"/>
      <c r="BS483" s="85"/>
      <c r="BT483" s="85"/>
      <c r="BU483" s="85"/>
      <c r="BV483" s="85"/>
      <c r="BW483" s="85"/>
      <c r="BX483" s="85"/>
      <c r="BY483" s="85"/>
      <c r="BZ483" s="85"/>
      <c r="CA483" s="85"/>
      <c r="CB483" s="85"/>
      <c r="CC483" s="85"/>
      <c r="CD483" s="85"/>
      <c r="CE483" s="85"/>
      <c r="CF483" s="85"/>
      <c r="CG483" s="85"/>
      <c r="CH483" s="85"/>
      <c r="CI483" s="85"/>
      <c r="CJ483" s="85"/>
      <c r="CK483" s="85"/>
      <c r="CL483" s="85"/>
      <c r="CM483" s="85"/>
      <c r="CN483" s="85"/>
      <c r="CO483" s="85"/>
      <c r="CP483" s="85"/>
      <c r="CQ483" s="85"/>
      <c r="CR483" s="85"/>
      <c r="CS483" s="85"/>
      <c r="CT483" s="85"/>
      <c r="CU483" s="85"/>
      <c r="CV483" s="85"/>
      <c r="CW483" s="85"/>
      <c r="CX483" s="85"/>
      <c r="CY483" s="85"/>
      <c r="CZ483" s="85"/>
      <c r="DA483" s="85"/>
      <c r="DB483" s="85"/>
      <c r="DC483" s="85"/>
      <c r="DD483" s="85"/>
      <c r="DE483" s="85"/>
    </row>
    <row r="484" spans="1:109" x14ac:dyDescent="0.2">
      <c r="A484" s="85"/>
      <c r="B484" s="85"/>
      <c r="C484" s="85"/>
      <c r="D484" s="85"/>
      <c r="E484" s="86"/>
      <c r="F484" s="85"/>
      <c r="G484" s="87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  <c r="AH484" s="85"/>
      <c r="AI484" s="85"/>
      <c r="AJ484" s="85"/>
      <c r="AK484" s="85"/>
      <c r="AL484" s="85"/>
      <c r="AM484" s="85"/>
      <c r="AN484" s="85"/>
      <c r="AO484" s="85"/>
      <c r="AP484" s="85"/>
      <c r="AQ484" s="85"/>
      <c r="AR484" s="85"/>
      <c r="AS484" s="85"/>
      <c r="AT484" s="85"/>
      <c r="AU484" s="85"/>
      <c r="AV484" s="85"/>
      <c r="AW484" s="85"/>
      <c r="AX484" s="85"/>
      <c r="AY484" s="85"/>
      <c r="AZ484" s="85"/>
      <c r="BA484" s="85"/>
      <c r="BB484" s="85"/>
      <c r="BC484" s="85"/>
      <c r="BD484" s="85"/>
      <c r="BE484" s="85"/>
      <c r="BF484" s="88"/>
      <c r="BG484" s="85"/>
      <c r="BH484" s="85"/>
      <c r="BI484" s="85"/>
      <c r="BJ484" s="85"/>
      <c r="BK484" s="85"/>
      <c r="BL484" s="85"/>
      <c r="BM484" s="85"/>
      <c r="BN484" s="85"/>
      <c r="BO484" s="85"/>
      <c r="BP484" s="85"/>
      <c r="BQ484" s="85"/>
      <c r="BR484" s="85"/>
      <c r="BS484" s="85"/>
      <c r="BT484" s="85"/>
      <c r="BU484" s="85"/>
      <c r="BV484" s="85"/>
      <c r="BW484" s="85"/>
      <c r="BX484" s="85"/>
      <c r="BY484" s="85"/>
      <c r="BZ484" s="85"/>
      <c r="CA484" s="85"/>
      <c r="CB484" s="85"/>
      <c r="CC484" s="85"/>
      <c r="CD484" s="85"/>
      <c r="CE484" s="85"/>
      <c r="CF484" s="85"/>
      <c r="CG484" s="85"/>
      <c r="CH484" s="85"/>
      <c r="CI484" s="85"/>
      <c r="CJ484" s="85"/>
      <c r="CK484" s="85"/>
      <c r="CL484" s="85"/>
      <c r="CM484" s="85"/>
      <c r="CN484" s="85"/>
      <c r="CO484" s="85"/>
      <c r="CP484" s="85"/>
      <c r="CQ484" s="85"/>
      <c r="CR484" s="85"/>
      <c r="CS484" s="85"/>
      <c r="CT484" s="85"/>
      <c r="CU484" s="85"/>
      <c r="CV484" s="85"/>
      <c r="CW484" s="85"/>
      <c r="CX484" s="85"/>
      <c r="CY484" s="85"/>
      <c r="CZ484" s="85"/>
      <c r="DA484" s="85"/>
      <c r="DB484" s="85"/>
      <c r="DC484" s="85"/>
      <c r="DD484" s="85"/>
      <c r="DE484" s="85"/>
    </row>
    <row r="485" spans="1:109" x14ac:dyDescent="0.2">
      <c r="A485" s="85"/>
      <c r="B485" s="85"/>
      <c r="C485" s="85"/>
      <c r="D485" s="85"/>
      <c r="E485" s="86"/>
      <c r="F485" s="85"/>
      <c r="G485" s="87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F485" s="85"/>
      <c r="AG485" s="85"/>
      <c r="AH485" s="85"/>
      <c r="AI485" s="85"/>
      <c r="AJ485" s="85"/>
      <c r="AK485" s="85"/>
      <c r="AL485" s="85"/>
      <c r="AM485" s="85"/>
      <c r="AN485" s="85"/>
      <c r="AO485" s="85"/>
      <c r="AP485" s="85"/>
      <c r="AQ485" s="85"/>
      <c r="AR485" s="85"/>
      <c r="AS485" s="85"/>
      <c r="AT485" s="85"/>
      <c r="AU485" s="85"/>
      <c r="AV485" s="85"/>
      <c r="AW485" s="85"/>
      <c r="AX485" s="85"/>
      <c r="AY485" s="85"/>
      <c r="AZ485" s="85"/>
      <c r="BA485" s="85"/>
      <c r="BB485" s="85"/>
      <c r="BC485" s="85"/>
      <c r="BD485" s="85"/>
      <c r="BE485" s="85"/>
      <c r="BF485" s="88"/>
      <c r="BG485" s="85"/>
      <c r="BH485" s="85"/>
      <c r="BI485" s="85"/>
      <c r="BJ485" s="85"/>
      <c r="BK485" s="85"/>
      <c r="BL485" s="85"/>
      <c r="BM485" s="85"/>
      <c r="BN485" s="85"/>
      <c r="BO485" s="85"/>
      <c r="BP485" s="85"/>
      <c r="BQ485" s="85"/>
      <c r="BR485" s="85"/>
      <c r="BS485" s="85"/>
      <c r="BT485" s="85"/>
      <c r="BU485" s="85"/>
      <c r="BV485" s="85"/>
      <c r="BW485" s="85"/>
      <c r="BX485" s="85"/>
      <c r="BY485" s="85"/>
      <c r="BZ485" s="85"/>
      <c r="CA485" s="85"/>
      <c r="CB485" s="85"/>
      <c r="CC485" s="85"/>
      <c r="CD485" s="85"/>
      <c r="CE485" s="85"/>
      <c r="CF485" s="85"/>
      <c r="CG485" s="85"/>
      <c r="CH485" s="85"/>
      <c r="CI485" s="85"/>
      <c r="CJ485" s="85"/>
      <c r="CK485" s="85"/>
      <c r="CL485" s="85"/>
      <c r="CM485" s="85"/>
      <c r="CN485" s="85"/>
      <c r="CO485" s="85"/>
      <c r="CP485" s="85"/>
      <c r="CQ485" s="85"/>
      <c r="CR485" s="85"/>
      <c r="CS485" s="85"/>
      <c r="CT485" s="85"/>
      <c r="CU485" s="85"/>
      <c r="CV485" s="85"/>
      <c r="CW485" s="85"/>
      <c r="CX485" s="85"/>
      <c r="CY485" s="85"/>
      <c r="CZ485" s="85"/>
      <c r="DA485" s="85"/>
      <c r="DB485" s="85"/>
      <c r="DC485" s="85"/>
      <c r="DD485" s="85"/>
      <c r="DE485" s="85"/>
    </row>
    <row r="486" spans="1:109" x14ac:dyDescent="0.2">
      <c r="A486" s="85"/>
      <c r="B486" s="85"/>
      <c r="C486" s="85"/>
      <c r="D486" s="85"/>
      <c r="E486" s="86"/>
      <c r="F486" s="85"/>
      <c r="G486" s="87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85"/>
      <c r="AG486" s="85"/>
      <c r="AH486" s="85"/>
      <c r="AI486" s="85"/>
      <c r="AJ486" s="85"/>
      <c r="AK486" s="85"/>
      <c r="AL486" s="85"/>
      <c r="AM486" s="85"/>
      <c r="AN486" s="85"/>
      <c r="AO486" s="85"/>
      <c r="AP486" s="85"/>
      <c r="AQ486" s="85"/>
      <c r="AR486" s="85"/>
      <c r="AS486" s="85"/>
      <c r="AT486" s="85"/>
      <c r="AU486" s="85"/>
      <c r="AV486" s="85"/>
      <c r="AW486" s="85"/>
      <c r="AX486" s="85"/>
      <c r="AY486" s="85"/>
      <c r="AZ486" s="85"/>
      <c r="BA486" s="85"/>
      <c r="BB486" s="85"/>
      <c r="BC486" s="85"/>
      <c r="BD486" s="85"/>
      <c r="BE486" s="85"/>
      <c r="BF486" s="88"/>
      <c r="BG486" s="85"/>
      <c r="BH486" s="85"/>
      <c r="BI486" s="85"/>
      <c r="BJ486" s="85"/>
      <c r="BK486" s="85"/>
      <c r="BL486" s="85"/>
      <c r="BM486" s="85"/>
      <c r="BN486" s="85"/>
      <c r="BO486" s="85"/>
      <c r="BP486" s="85"/>
      <c r="BQ486" s="85"/>
      <c r="BR486" s="85"/>
      <c r="BS486" s="85"/>
      <c r="BT486" s="85"/>
      <c r="BU486" s="85"/>
      <c r="BV486" s="85"/>
      <c r="BW486" s="85"/>
      <c r="BX486" s="85"/>
      <c r="BY486" s="85"/>
      <c r="BZ486" s="85"/>
      <c r="CA486" s="85"/>
      <c r="CB486" s="85"/>
      <c r="CC486" s="85"/>
      <c r="CD486" s="85"/>
      <c r="CE486" s="85"/>
      <c r="CF486" s="85"/>
      <c r="CG486" s="85"/>
      <c r="CH486" s="85"/>
      <c r="CI486" s="85"/>
      <c r="CJ486" s="85"/>
      <c r="CK486" s="85"/>
      <c r="CL486" s="85"/>
      <c r="CM486" s="85"/>
      <c r="CN486" s="85"/>
      <c r="CO486" s="85"/>
      <c r="CP486" s="85"/>
      <c r="CQ486" s="85"/>
      <c r="CR486" s="85"/>
      <c r="CS486" s="85"/>
      <c r="CT486" s="85"/>
      <c r="CU486" s="85"/>
      <c r="CV486" s="85"/>
      <c r="CW486" s="85"/>
      <c r="CX486" s="85"/>
      <c r="CY486" s="85"/>
      <c r="CZ486" s="85"/>
      <c r="DA486" s="85"/>
      <c r="DB486" s="85"/>
      <c r="DC486" s="85"/>
      <c r="DD486" s="85"/>
      <c r="DE486" s="85"/>
    </row>
    <row r="487" spans="1:109" x14ac:dyDescent="0.2">
      <c r="A487" s="85"/>
      <c r="B487" s="85"/>
      <c r="C487" s="85"/>
      <c r="D487" s="85"/>
      <c r="E487" s="86"/>
      <c r="F487" s="85"/>
      <c r="G487" s="87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85"/>
      <c r="AG487" s="85"/>
      <c r="AH487" s="85"/>
      <c r="AI487" s="85"/>
      <c r="AJ487" s="85"/>
      <c r="AK487" s="85"/>
      <c r="AL487" s="85"/>
      <c r="AM487" s="85"/>
      <c r="AN487" s="85"/>
      <c r="AO487" s="85"/>
      <c r="AP487" s="85"/>
      <c r="AQ487" s="85"/>
      <c r="AR487" s="85"/>
      <c r="AS487" s="85"/>
      <c r="AT487" s="85"/>
      <c r="AU487" s="85"/>
      <c r="AV487" s="85"/>
      <c r="AW487" s="85"/>
      <c r="AX487" s="85"/>
      <c r="AY487" s="85"/>
      <c r="AZ487" s="85"/>
      <c r="BA487" s="85"/>
      <c r="BB487" s="85"/>
      <c r="BC487" s="85"/>
      <c r="BD487" s="85"/>
      <c r="BE487" s="85"/>
      <c r="BF487" s="88"/>
      <c r="BG487" s="85"/>
      <c r="BH487" s="85"/>
      <c r="BI487" s="85"/>
      <c r="BJ487" s="85"/>
      <c r="BK487" s="85"/>
      <c r="BL487" s="85"/>
      <c r="BM487" s="85"/>
      <c r="BN487" s="85"/>
      <c r="BO487" s="85"/>
      <c r="BP487" s="85"/>
      <c r="BQ487" s="85"/>
      <c r="BR487" s="85"/>
      <c r="BS487" s="85"/>
      <c r="BT487" s="85"/>
      <c r="BU487" s="85"/>
      <c r="BV487" s="85"/>
      <c r="BW487" s="85"/>
      <c r="BX487" s="85"/>
      <c r="BY487" s="85"/>
      <c r="BZ487" s="85"/>
      <c r="CA487" s="85"/>
      <c r="CB487" s="85"/>
      <c r="CC487" s="85"/>
      <c r="CD487" s="85"/>
      <c r="CE487" s="85"/>
      <c r="CF487" s="85"/>
      <c r="CG487" s="85"/>
      <c r="CH487" s="85"/>
      <c r="CI487" s="85"/>
      <c r="CJ487" s="85"/>
      <c r="CK487" s="85"/>
      <c r="CL487" s="85"/>
      <c r="CM487" s="85"/>
      <c r="CN487" s="85"/>
      <c r="CO487" s="85"/>
      <c r="CP487" s="85"/>
      <c r="CQ487" s="85"/>
      <c r="CR487" s="85"/>
      <c r="CS487" s="85"/>
      <c r="CT487" s="85"/>
      <c r="CU487" s="85"/>
      <c r="CV487" s="85"/>
      <c r="CW487" s="85"/>
      <c r="CX487" s="85"/>
      <c r="CY487" s="85"/>
      <c r="CZ487" s="85"/>
      <c r="DA487" s="85"/>
      <c r="DB487" s="85"/>
      <c r="DC487" s="85"/>
      <c r="DD487" s="85"/>
      <c r="DE487" s="85"/>
    </row>
    <row r="488" spans="1:109" x14ac:dyDescent="0.2">
      <c r="A488" s="85"/>
      <c r="B488" s="85"/>
      <c r="C488" s="85"/>
      <c r="D488" s="85"/>
      <c r="E488" s="86"/>
      <c r="F488" s="85"/>
      <c r="G488" s="87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85"/>
      <c r="AG488" s="85"/>
      <c r="AH488" s="85"/>
      <c r="AI488" s="85"/>
      <c r="AJ488" s="85"/>
      <c r="AK488" s="85"/>
      <c r="AL488" s="85"/>
      <c r="AM488" s="85"/>
      <c r="AN488" s="85"/>
      <c r="AO488" s="85"/>
      <c r="AP488" s="85"/>
      <c r="AQ488" s="85"/>
      <c r="AR488" s="85"/>
      <c r="AS488" s="85"/>
      <c r="AT488" s="85"/>
      <c r="AU488" s="85"/>
      <c r="AV488" s="85"/>
      <c r="AW488" s="85"/>
      <c r="AX488" s="85"/>
      <c r="AY488" s="85"/>
      <c r="AZ488" s="85"/>
      <c r="BA488" s="85"/>
      <c r="BB488" s="85"/>
      <c r="BC488" s="85"/>
      <c r="BD488" s="85"/>
      <c r="BE488" s="85"/>
      <c r="BF488" s="88"/>
      <c r="BG488" s="85"/>
      <c r="BH488" s="85"/>
      <c r="BI488" s="85"/>
      <c r="BJ488" s="85"/>
      <c r="BK488" s="85"/>
      <c r="BL488" s="85"/>
      <c r="BM488" s="85"/>
      <c r="BN488" s="85"/>
      <c r="BO488" s="85"/>
      <c r="BP488" s="85"/>
      <c r="BQ488" s="85"/>
      <c r="BR488" s="85"/>
      <c r="BS488" s="85"/>
      <c r="BT488" s="85"/>
      <c r="BU488" s="85"/>
      <c r="BV488" s="85"/>
      <c r="BW488" s="85"/>
      <c r="BX488" s="85"/>
      <c r="BY488" s="85"/>
      <c r="BZ488" s="85"/>
      <c r="CA488" s="85"/>
      <c r="CB488" s="85"/>
      <c r="CC488" s="85"/>
      <c r="CD488" s="85"/>
      <c r="CE488" s="85"/>
      <c r="CF488" s="85"/>
      <c r="CG488" s="85"/>
      <c r="CH488" s="85"/>
      <c r="CI488" s="85"/>
      <c r="CJ488" s="85"/>
      <c r="CK488" s="85"/>
      <c r="CL488" s="85"/>
      <c r="CM488" s="85"/>
      <c r="CN488" s="85"/>
      <c r="CO488" s="85"/>
      <c r="CP488" s="85"/>
      <c r="CQ488" s="85"/>
      <c r="CR488" s="85"/>
      <c r="CS488" s="85"/>
      <c r="CT488" s="85"/>
      <c r="CU488" s="85"/>
      <c r="CV488" s="85"/>
      <c r="CW488" s="85"/>
      <c r="CX488" s="85"/>
      <c r="CY488" s="85"/>
      <c r="CZ488" s="85"/>
      <c r="DA488" s="85"/>
      <c r="DB488" s="85"/>
      <c r="DC488" s="85"/>
      <c r="DD488" s="85"/>
      <c r="DE488" s="85"/>
    </row>
    <row r="489" spans="1:109" x14ac:dyDescent="0.2">
      <c r="A489" s="85"/>
      <c r="B489" s="85"/>
      <c r="C489" s="85"/>
      <c r="D489" s="85"/>
      <c r="E489" s="86"/>
      <c r="F489" s="85"/>
      <c r="G489" s="87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85"/>
      <c r="AG489" s="85"/>
      <c r="AH489" s="85"/>
      <c r="AI489" s="85"/>
      <c r="AJ489" s="85"/>
      <c r="AK489" s="85"/>
      <c r="AL489" s="85"/>
      <c r="AM489" s="85"/>
      <c r="AN489" s="85"/>
      <c r="AO489" s="85"/>
      <c r="AP489" s="85"/>
      <c r="AQ489" s="85"/>
      <c r="AR489" s="85"/>
      <c r="AS489" s="85"/>
      <c r="AT489" s="85"/>
      <c r="AU489" s="85"/>
      <c r="AV489" s="85"/>
      <c r="AW489" s="85"/>
      <c r="AX489" s="85"/>
      <c r="AY489" s="85"/>
      <c r="AZ489" s="85"/>
      <c r="BA489" s="85"/>
      <c r="BB489" s="85"/>
      <c r="BC489" s="85"/>
      <c r="BD489" s="85"/>
      <c r="BE489" s="85"/>
      <c r="BF489" s="88"/>
      <c r="BG489" s="85"/>
      <c r="BH489" s="85"/>
      <c r="BI489" s="85"/>
      <c r="BJ489" s="85"/>
      <c r="BK489" s="85"/>
      <c r="BL489" s="85"/>
      <c r="BM489" s="85"/>
      <c r="BN489" s="85"/>
      <c r="BO489" s="85"/>
      <c r="BP489" s="85"/>
      <c r="BQ489" s="85"/>
      <c r="BR489" s="85"/>
      <c r="BS489" s="85"/>
      <c r="BT489" s="85"/>
      <c r="BU489" s="85"/>
      <c r="BV489" s="85"/>
      <c r="BW489" s="85"/>
      <c r="BX489" s="85"/>
      <c r="BY489" s="85"/>
      <c r="BZ489" s="85"/>
      <c r="CA489" s="85"/>
      <c r="CB489" s="85"/>
      <c r="CC489" s="85"/>
      <c r="CD489" s="85"/>
      <c r="CE489" s="85"/>
      <c r="CF489" s="85"/>
      <c r="CG489" s="85"/>
      <c r="CH489" s="85"/>
      <c r="CI489" s="85"/>
      <c r="CJ489" s="85"/>
      <c r="CK489" s="85"/>
      <c r="CL489" s="85"/>
      <c r="CM489" s="85"/>
      <c r="CN489" s="85"/>
      <c r="CO489" s="85"/>
      <c r="CP489" s="85"/>
      <c r="CQ489" s="85"/>
      <c r="CR489" s="85"/>
      <c r="CS489" s="85"/>
      <c r="CT489" s="85"/>
      <c r="CU489" s="85"/>
      <c r="CV489" s="85"/>
      <c r="CW489" s="85"/>
      <c r="CX489" s="85"/>
      <c r="CY489" s="85"/>
      <c r="CZ489" s="85"/>
      <c r="DA489" s="85"/>
      <c r="DB489" s="85"/>
      <c r="DC489" s="85"/>
      <c r="DD489" s="85"/>
      <c r="DE489" s="85"/>
    </row>
    <row r="490" spans="1:109" x14ac:dyDescent="0.2">
      <c r="A490" s="85"/>
      <c r="B490" s="85"/>
      <c r="C490" s="85"/>
      <c r="D490" s="85"/>
      <c r="E490" s="86"/>
      <c r="F490" s="85"/>
      <c r="G490" s="87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  <c r="AH490" s="85"/>
      <c r="AI490" s="85"/>
      <c r="AJ490" s="85"/>
      <c r="AK490" s="85"/>
      <c r="AL490" s="85"/>
      <c r="AM490" s="85"/>
      <c r="AN490" s="85"/>
      <c r="AO490" s="85"/>
      <c r="AP490" s="85"/>
      <c r="AQ490" s="85"/>
      <c r="AR490" s="85"/>
      <c r="AS490" s="85"/>
      <c r="AT490" s="85"/>
      <c r="AU490" s="85"/>
      <c r="AV490" s="85"/>
      <c r="AW490" s="85"/>
      <c r="AX490" s="85"/>
      <c r="AY490" s="85"/>
      <c r="AZ490" s="85"/>
      <c r="BA490" s="85"/>
      <c r="BB490" s="85"/>
      <c r="BC490" s="85"/>
      <c r="BD490" s="85"/>
      <c r="BE490" s="85"/>
      <c r="BF490" s="88"/>
      <c r="BG490" s="85"/>
      <c r="BH490" s="85"/>
      <c r="BI490" s="85"/>
      <c r="BJ490" s="85"/>
      <c r="BK490" s="85"/>
      <c r="BL490" s="85"/>
      <c r="BM490" s="85"/>
      <c r="BN490" s="85"/>
      <c r="BO490" s="85"/>
      <c r="BP490" s="85"/>
      <c r="BQ490" s="85"/>
      <c r="BR490" s="85"/>
      <c r="BS490" s="85"/>
      <c r="BT490" s="85"/>
      <c r="BU490" s="85"/>
      <c r="BV490" s="85"/>
      <c r="BW490" s="85"/>
      <c r="BX490" s="85"/>
      <c r="BY490" s="85"/>
      <c r="BZ490" s="85"/>
      <c r="CA490" s="85"/>
      <c r="CB490" s="85"/>
      <c r="CC490" s="85"/>
      <c r="CD490" s="85"/>
      <c r="CE490" s="85"/>
      <c r="CF490" s="85"/>
      <c r="CG490" s="85"/>
      <c r="CH490" s="85"/>
      <c r="CI490" s="85"/>
      <c r="CJ490" s="85"/>
      <c r="CK490" s="85"/>
      <c r="CL490" s="85"/>
      <c r="CM490" s="85"/>
      <c r="CN490" s="85"/>
      <c r="CO490" s="85"/>
      <c r="CP490" s="85"/>
      <c r="CQ490" s="85"/>
      <c r="CR490" s="85"/>
      <c r="CS490" s="85"/>
      <c r="CT490" s="85"/>
      <c r="CU490" s="85"/>
      <c r="CV490" s="85"/>
      <c r="CW490" s="85"/>
      <c r="CX490" s="85"/>
      <c r="CY490" s="85"/>
      <c r="CZ490" s="85"/>
      <c r="DA490" s="85"/>
      <c r="DB490" s="85"/>
      <c r="DC490" s="85"/>
      <c r="DD490" s="85"/>
      <c r="DE490" s="85"/>
    </row>
    <row r="491" spans="1:109" x14ac:dyDescent="0.2">
      <c r="A491" s="85"/>
      <c r="B491" s="85"/>
      <c r="C491" s="85"/>
      <c r="D491" s="85"/>
      <c r="E491" s="86"/>
      <c r="F491" s="85"/>
      <c r="G491" s="87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F491" s="85"/>
      <c r="AG491" s="85"/>
      <c r="AH491" s="85"/>
      <c r="AI491" s="85"/>
      <c r="AJ491" s="85"/>
      <c r="AK491" s="85"/>
      <c r="AL491" s="85"/>
      <c r="AM491" s="85"/>
      <c r="AN491" s="85"/>
      <c r="AO491" s="85"/>
      <c r="AP491" s="85"/>
      <c r="AQ491" s="85"/>
      <c r="AR491" s="85"/>
      <c r="AS491" s="85"/>
      <c r="AT491" s="85"/>
      <c r="AU491" s="85"/>
      <c r="AV491" s="85"/>
      <c r="AW491" s="85"/>
      <c r="AX491" s="85"/>
      <c r="AY491" s="85"/>
      <c r="AZ491" s="85"/>
      <c r="BA491" s="85"/>
      <c r="BB491" s="85"/>
      <c r="BC491" s="85"/>
      <c r="BD491" s="85"/>
      <c r="BE491" s="85"/>
      <c r="BF491" s="88"/>
      <c r="BG491" s="85"/>
      <c r="BH491" s="85"/>
      <c r="BI491" s="85"/>
      <c r="BJ491" s="85"/>
      <c r="BK491" s="85"/>
      <c r="BL491" s="85"/>
      <c r="BM491" s="85"/>
      <c r="BN491" s="85"/>
      <c r="BO491" s="85"/>
      <c r="BP491" s="85"/>
      <c r="BQ491" s="85"/>
      <c r="BR491" s="85"/>
      <c r="BS491" s="85"/>
      <c r="BT491" s="85"/>
      <c r="BU491" s="85"/>
      <c r="BV491" s="85"/>
      <c r="BW491" s="85"/>
      <c r="BX491" s="85"/>
      <c r="BY491" s="85"/>
      <c r="BZ491" s="85"/>
      <c r="CA491" s="85"/>
      <c r="CB491" s="85"/>
      <c r="CC491" s="85"/>
      <c r="CD491" s="85"/>
      <c r="CE491" s="85"/>
      <c r="CF491" s="85"/>
      <c r="CG491" s="85"/>
      <c r="CH491" s="85"/>
      <c r="CI491" s="85"/>
      <c r="CJ491" s="85"/>
      <c r="CK491" s="85"/>
      <c r="CL491" s="85"/>
      <c r="CM491" s="85"/>
      <c r="CN491" s="85"/>
      <c r="CO491" s="85"/>
      <c r="CP491" s="85"/>
      <c r="CQ491" s="85"/>
      <c r="CR491" s="85"/>
      <c r="CS491" s="85"/>
      <c r="CT491" s="85"/>
      <c r="CU491" s="85"/>
      <c r="CV491" s="85"/>
      <c r="CW491" s="85"/>
      <c r="CX491" s="85"/>
      <c r="CY491" s="85"/>
      <c r="CZ491" s="85"/>
      <c r="DA491" s="85"/>
      <c r="DB491" s="85"/>
      <c r="DC491" s="85"/>
      <c r="DD491" s="85"/>
      <c r="DE491" s="85"/>
    </row>
    <row r="492" spans="1:109" x14ac:dyDescent="0.2">
      <c r="A492" s="85"/>
      <c r="B492" s="85"/>
      <c r="C492" s="85"/>
      <c r="D492" s="85"/>
      <c r="E492" s="86"/>
      <c r="F492" s="85"/>
      <c r="G492" s="87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85"/>
      <c r="AG492" s="85"/>
      <c r="AH492" s="85"/>
      <c r="AI492" s="85"/>
      <c r="AJ492" s="85"/>
      <c r="AK492" s="85"/>
      <c r="AL492" s="85"/>
      <c r="AM492" s="85"/>
      <c r="AN492" s="85"/>
      <c r="AO492" s="85"/>
      <c r="AP492" s="85"/>
      <c r="AQ492" s="85"/>
      <c r="AR492" s="85"/>
      <c r="AS492" s="85"/>
      <c r="AT492" s="85"/>
      <c r="AU492" s="85"/>
      <c r="AV492" s="85"/>
      <c r="AW492" s="85"/>
      <c r="AX492" s="85"/>
      <c r="AY492" s="85"/>
      <c r="AZ492" s="85"/>
      <c r="BA492" s="85"/>
      <c r="BB492" s="85"/>
      <c r="BC492" s="85"/>
      <c r="BD492" s="85"/>
      <c r="BE492" s="85"/>
      <c r="BF492" s="88"/>
      <c r="BG492" s="85"/>
      <c r="BH492" s="85"/>
      <c r="BI492" s="85"/>
      <c r="BJ492" s="85"/>
      <c r="BK492" s="85"/>
      <c r="BL492" s="85"/>
      <c r="BM492" s="85"/>
      <c r="BN492" s="85"/>
      <c r="BO492" s="85"/>
      <c r="BP492" s="85"/>
      <c r="BQ492" s="85"/>
      <c r="BR492" s="85"/>
      <c r="BS492" s="85"/>
      <c r="BT492" s="85"/>
      <c r="BU492" s="85"/>
      <c r="BV492" s="85"/>
      <c r="BW492" s="85"/>
      <c r="BX492" s="85"/>
      <c r="BY492" s="85"/>
      <c r="BZ492" s="85"/>
      <c r="CA492" s="85"/>
      <c r="CB492" s="85"/>
      <c r="CC492" s="85"/>
      <c r="CD492" s="85"/>
      <c r="CE492" s="85"/>
      <c r="CF492" s="85"/>
      <c r="CG492" s="85"/>
      <c r="CH492" s="85"/>
      <c r="CI492" s="85"/>
      <c r="CJ492" s="85"/>
      <c r="CK492" s="85"/>
      <c r="CL492" s="85"/>
      <c r="CM492" s="85"/>
      <c r="CN492" s="85"/>
      <c r="CO492" s="85"/>
      <c r="CP492" s="85"/>
      <c r="CQ492" s="85"/>
      <c r="CR492" s="85"/>
      <c r="CS492" s="85"/>
      <c r="CT492" s="85"/>
      <c r="CU492" s="85"/>
      <c r="CV492" s="85"/>
      <c r="CW492" s="85"/>
      <c r="CX492" s="85"/>
      <c r="CY492" s="85"/>
      <c r="CZ492" s="85"/>
      <c r="DA492" s="85"/>
      <c r="DB492" s="85"/>
      <c r="DC492" s="85"/>
      <c r="DD492" s="85"/>
      <c r="DE492" s="85"/>
    </row>
    <row r="493" spans="1:109" x14ac:dyDescent="0.2">
      <c r="A493" s="85"/>
      <c r="B493" s="85"/>
      <c r="C493" s="85"/>
      <c r="D493" s="85"/>
      <c r="E493" s="86"/>
      <c r="F493" s="85"/>
      <c r="G493" s="87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85"/>
      <c r="AG493" s="85"/>
      <c r="AH493" s="85"/>
      <c r="AI493" s="85"/>
      <c r="AJ493" s="85"/>
      <c r="AK493" s="85"/>
      <c r="AL493" s="85"/>
      <c r="AM493" s="85"/>
      <c r="AN493" s="85"/>
      <c r="AO493" s="85"/>
      <c r="AP493" s="85"/>
      <c r="AQ493" s="85"/>
      <c r="AR493" s="85"/>
      <c r="AS493" s="85"/>
      <c r="AT493" s="85"/>
      <c r="AU493" s="85"/>
      <c r="AV493" s="85"/>
      <c r="AW493" s="85"/>
      <c r="AX493" s="85"/>
      <c r="AY493" s="85"/>
      <c r="AZ493" s="85"/>
      <c r="BA493" s="85"/>
      <c r="BB493" s="85"/>
      <c r="BC493" s="85"/>
      <c r="BD493" s="85"/>
      <c r="BE493" s="85"/>
      <c r="BF493" s="88"/>
      <c r="BG493" s="85"/>
      <c r="BH493" s="85"/>
      <c r="BI493" s="85"/>
      <c r="BJ493" s="85"/>
      <c r="BK493" s="85"/>
      <c r="BL493" s="85"/>
      <c r="BM493" s="85"/>
      <c r="BN493" s="85"/>
      <c r="BO493" s="85"/>
      <c r="BP493" s="85"/>
      <c r="BQ493" s="85"/>
      <c r="BR493" s="85"/>
      <c r="BS493" s="85"/>
      <c r="BT493" s="85"/>
      <c r="BU493" s="85"/>
      <c r="BV493" s="85"/>
      <c r="BW493" s="85"/>
      <c r="BX493" s="85"/>
      <c r="BY493" s="85"/>
      <c r="BZ493" s="85"/>
      <c r="CA493" s="85"/>
      <c r="CB493" s="85"/>
      <c r="CC493" s="85"/>
      <c r="CD493" s="85"/>
      <c r="CE493" s="85"/>
      <c r="CF493" s="85"/>
      <c r="CG493" s="85"/>
      <c r="CH493" s="85"/>
      <c r="CI493" s="85"/>
      <c r="CJ493" s="85"/>
      <c r="CK493" s="85"/>
      <c r="CL493" s="85"/>
      <c r="CM493" s="85"/>
      <c r="CN493" s="85"/>
      <c r="CO493" s="85"/>
      <c r="CP493" s="85"/>
      <c r="CQ493" s="85"/>
      <c r="CR493" s="85"/>
      <c r="CS493" s="85"/>
      <c r="CT493" s="85"/>
      <c r="CU493" s="85"/>
      <c r="CV493" s="85"/>
      <c r="CW493" s="85"/>
      <c r="CX493" s="85"/>
      <c r="CY493" s="85"/>
      <c r="CZ493" s="85"/>
      <c r="DA493" s="85"/>
      <c r="DB493" s="85"/>
      <c r="DC493" s="85"/>
      <c r="DD493" s="85"/>
      <c r="DE493" s="85"/>
    </row>
    <row r="494" spans="1:109" x14ac:dyDescent="0.2">
      <c r="A494" s="85"/>
      <c r="B494" s="85"/>
      <c r="C494" s="85"/>
      <c r="D494" s="85"/>
      <c r="E494" s="86"/>
      <c r="F494" s="85"/>
      <c r="G494" s="87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  <c r="AH494" s="85"/>
      <c r="AI494" s="85"/>
      <c r="AJ494" s="85"/>
      <c r="AK494" s="85"/>
      <c r="AL494" s="85"/>
      <c r="AM494" s="85"/>
      <c r="AN494" s="85"/>
      <c r="AO494" s="85"/>
      <c r="AP494" s="85"/>
      <c r="AQ494" s="85"/>
      <c r="AR494" s="85"/>
      <c r="AS494" s="85"/>
      <c r="AT494" s="85"/>
      <c r="AU494" s="85"/>
      <c r="AV494" s="85"/>
      <c r="AW494" s="85"/>
      <c r="AX494" s="85"/>
      <c r="AY494" s="85"/>
      <c r="AZ494" s="85"/>
      <c r="BA494" s="85"/>
      <c r="BB494" s="85"/>
      <c r="BC494" s="85"/>
      <c r="BD494" s="85"/>
      <c r="BE494" s="85"/>
      <c r="BF494" s="88"/>
      <c r="BG494" s="85"/>
      <c r="BH494" s="85"/>
      <c r="BI494" s="85"/>
      <c r="BJ494" s="85"/>
      <c r="BK494" s="85"/>
      <c r="BL494" s="85"/>
      <c r="BM494" s="85"/>
      <c r="BN494" s="85"/>
      <c r="BO494" s="85"/>
      <c r="BP494" s="85"/>
      <c r="BQ494" s="85"/>
      <c r="BR494" s="85"/>
      <c r="BS494" s="85"/>
      <c r="BT494" s="85"/>
      <c r="BU494" s="85"/>
      <c r="BV494" s="85"/>
      <c r="BW494" s="85"/>
      <c r="BX494" s="85"/>
      <c r="BY494" s="85"/>
      <c r="BZ494" s="85"/>
      <c r="CA494" s="85"/>
      <c r="CB494" s="85"/>
      <c r="CC494" s="85"/>
      <c r="CD494" s="85"/>
      <c r="CE494" s="85"/>
      <c r="CF494" s="85"/>
      <c r="CG494" s="85"/>
      <c r="CH494" s="85"/>
      <c r="CI494" s="85"/>
      <c r="CJ494" s="85"/>
      <c r="CK494" s="85"/>
      <c r="CL494" s="85"/>
      <c r="CM494" s="85"/>
      <c r="CN494" s="85"/>
      <c r="CO494" s="85"/>
      <c r="CP494" s="85"/>
      <c r="CQ494" s="85"/>
      <c r="CR494" s="85"/>
      <c r="CS494" s="85"/>
      <c r="CT494" s="85"/>
      <c r="CU494" s="85"/>
      <c r="CV494" s="85"/>
      <c r="CW494" s="85"/>
      <c r="CX494" s="85"/>
      <c r="CY494" s="85"/>
      <c r="CZ494" s="85"/>
      <c r="DA494" s="85"/>
      <c r="DB494" s="85"/>
      <c r="DC494" s="85"/>
      <c r="DD494" s="85"/>
      <c r="DE494" s="85"/>
    </row>
    <row r="495" spans="1:109" x14ac:dyDescent="0.2">
      <c r="A495" s="85"/>
      <c r="B495" s="85"/>
      <c r="C495" s="85"/>
      <c r="D495" s="85"/>
      <c r="E495" s="86"/>
      <c r="F495" s="85"/>
      <c r="G495" s="87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85"/>
      <c r="AG495" s="85"/>
      <c r="AH495" s="85"/>
      <c r="AI495" s="85"/>
      <c r="AJ495" s="85"/>
      <c r="AK495" s="85"/>
      <c r="AL495" s="85"/>
      <c r="AM495" s="85"/>
      <c r="AN495" s="85"/>
      <c r="AO495" s="85"/>
      <c r="AP495" s="85"/>
      <c r="AQ495" s="85"/>
      <c r="AR495" s="85"/>
      <c r="AS495" s="85"/>
      <c r="AT495" s="85"/>
      <c r="AU495" s="85"/>
      <c r="AV495" s="85"/>
      <c r="AW495" s="85"/>
      <c r="AX495" s="85"/>
      <c r="AY495" s="85"/>
      <c r="AZ495" s="85"/>
      <c r="BA495" s="85"/>
      <c r="BB495" s="85"/>
      <c r="BC495" s="85"/>
      <c r="BD495" s="85"/>
      <c r="BE495" s="85"/>
      <c r="BF495" s="88"/>
      <c r="BG495" s="85"/>
      <c r="BH495" s="85"/>
      <c r="BI495" s="85"/>
      <c r="BJ495" s="85"/>
      <c r="BK495" s="85"/>
      <c r="BL495" s="85"/>
      <c r="BM495" s="85"/>
      <c r="BN495" s="85"/>
      <c r="BO495" s="85"/>
      <c r="BP495" s="85"/>
      <c r="BQ495" s="85"/>
      <c r="BR495" s="85"/>
      <c r="BS495" s="85"/>
      <c r="BT495" s="85"/>
      <c r="BU495" s="85"/>
      <c r="BV495" s="85"/>
      <c r="BW495" s="85"/>
      <c r="BX495" s="85"/>
      <c r="BY495" s="85"/>
      <c r="BZ495" s="85"/>
      <c r="CA495" s="85"/>
      <c r="CB495" s="85"/>
      <c r="CC495" s="85"/>
      <c r="CD495" s="85"/>
      <c r="CE495" s="85"/>
      <c r="CF495" s="85"/>
      <c r="CG495" s="85"/>
      <c r="CH495" s="85"/>
      <c r="CI495" s="85"/>
      <c r="CJ495" s="85"/>
      <c r="CK495" s="85"/>
      <c r="CL495" s="85"/>
      <c r="CM495" s="85"/>
      <c r="CN495" s="85"/>
      <c r="CO495" s="85"/>
      <c r="CP495" s="85"/>
      <c r="CQ495" s="85"/>
      <c r="CR495" s="85"/>
      <c r="CS495" s="85"/>
      <c r="CT495" s="85"/>
      <c r="CU495" s="85"/>
      <c r="CV495" s="85"/>
      <c r="CW495" s="85"/>
      <c r="CX495" s="85"/>
      <c r="CY495" s="85"/>
      <c r="CZ495" s="85"/>
      <c r="DA495" s="85"/>
      <c r="DB495" s="85"/>
      <c r="DC495" s="85"/>
      <c r="DD495" s="85"/>
      <c r="DE495" s="85"/>
    </row>
    <row r="496" spans="1:109" x14ac:dyDescent="0.2">
      <c r="A496" s="85"/>
      <c r="B496" s="85"/>
      <c r="C496" s="85"/>
      <c r="D496" s="85"/>
      <c r="E496" s="86"/>
      <c r="F496" s="85"/>
      <c r="G496" s="87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85"/>
      <c r="AG496" s="85"/>
      <c r="AH496" s="85"/>
      <c r="AI496" s="85"/>
      <c r="AJ496" s="85"/>
      <c r="AK496" s="85"/>
      <c r="AL496" s="85"/>
      <c r="AM496" s="85"/>
      <c r="AN496" s="85"/>
      <c r="AO496" s="85"/>
      <c r="AP496" s="85"/>
      <c r="AQ496" s="85"/>
      <c r="AR496" s="85"/>
      <c r="AS496" s="85"/>
      <c r="AT496" s="85"/>
      <c r="AU496" s="85"/>
      <c r="AV496" s="85"/>
      <c r="AW496" s="85"/>
      <c r="AX496" s="85"/>
      <c r="AY496" s="85"/>
      <c r="AZ496" s="85"/>
      <c r="BA496" s="85"/>
      <c r="BB496" s="85"/>
      <c r="BC496" s="85"/>
      <c r="BD496" s="85"/>
      <c r="BE496" s="85"/>
      <c r="BF496" s="88"/>
      <c r="BG496" s="85"/>
      <c r="BH496" s="85"/>
      <c r="BI496" s="85"/>
      <c r="BJ496" s="85"/>
      <c r="BK496" s="85"/>
      <c r="BL496" s="85"/>
      <c r="BM496" s="85"/>
      <c r="BN496" s="85"/>
      <c r="BO496" s="85"/>
      <c r="BP496" s="85"/>
      <c r="BQ496" s="85"/>
      <c r="BR496" s="85"/>
      <c r="BS496" s="85"/>
      <c r="BT496" s="85"/>
      <c r="BU496" s="85"/>
      <c r="BV496" s="85"/>
      <c r="BW496" s="85"/>
      <c r="BX496" s="85"/>
      <c r="BY496" s="85"/>
      <c r="BZ496" s="85"/>
      <c r="CA496" s="85"/>
      <c r="CB496" s="85"/>
      <c r="CC496" s="85"/>
      <c r="CD496" s="85"/>
      <c r="CE496" s="85"/>
      <c r="CF496" s="85"/>
      <c r="CG496" s="85"/>
      <c r="CH496" s="85"/>
      <c r="CI496" s="85"/>
      <c r="CJ496" s="85"/>
      <c r="CK496" s="85"/>
      <c r="CL496" s="85"/>
      <c r="CM496" s="85"/>
      <c r="CN496" s="85"/>
      <c r="CO496" s="85"/>
      <c r="CP496" s="85"/>
      <c r="CQ496" s="85"/>
      <c r="CR496" s="85"/>
      <c r="CS496" s="85"/>
      <c r="CT496" s="85"/>
      <c r="CU496" s="85"/>
      <c r="CV496" s="85"/>
      <c r="CW496" s="85"/>
      <c r="CX496" s="85"/>
      <c r="CY496" s="85"/>
      <c r="CZ496" s="85"/>
      <c r="DA496" s="85"/>
      <c r="DB496" s="85"/>
      <c r="DC496" s="85"/>
      <c r="DD496" s="85"/>
      <c r="DE496" s="85"/>
    </row>
    <row r="497" spans="1:109" x14ac:dyDescent="0.2">
      <c r="A497" s="85"/>
      <c r="B497" s="85"/>
      <c r="C497" s="85"/>
      <c r="D497" s="85"/>
      <c r="E497" s="86"/>
      <c r="F497" s="85"/>
      <c r="G497" s="87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F497" s="85"/>
      <c r="AG497" s="85"/>
      <c r="AH497" s="85"/>
      <c r="AI497" s="85"/>
      <c r="AJ497" s="85"/>
      <c r="AK497" s="85"/>
      <c r="AL497" s="85"/>
      <c r="AM497" s="85"/>
      <c r="AN497" s="85"/>
      <c r="AO497" s="85"/>
      <c r="AP497" s="85"/>
      <c r="AQ497" s="85"/>
      <c r="AR497" s="85"/>
      <c r="AS497" s="85"/>
      <c r="AT497" s="85"/>
      <c r="AU497" s="85"/>
      <c r="AV497" s="85"/>
      <c r="AW497" s="85"/>
      <c r="AX497" s="85"/>
      <c r="AY497" s="85"/>
      <c r="AZ497" s="85"/>
      <c r="BA497" s="85"/>
      <c r="BB497" s="85"/>
      <c r="BC497" s="85"/>
      <c r="BD497" s="85"/>
      <c r="BE497" s="85"/>
      <c r="BF497" s="88"/>
      <c r="BG497" s="85"/>
      <c r="BH497" s="85"/>
      <c r="BI497" s="85"/>
      <c r="BJ497" s="85"/>
      <c r="BK497" s="85"/>
      <c r="BL497" s="85"/>
      <c r="BM497" s="85"/>
      <c r="BN497" s="85"/>
      <c r="BO497" s="85"/>
      <c r="BP497" s="85"/>
      <c r="BQ497" s="85"/>
      <c r="BR497" s="85"/>
      <c r="BS497" s="85"/>
      <c r="BT497" s="85"/>
      <c r="BU497" s="85"/>
      <c r="BV497" s="85"/>
      <c r="BW497" s="85"/>
      <c r="BX497" s="85"/>
      <c r="BY497" s="85"/>
      <c r="BZ497" s="85"/>
      <c r="CA497" s="85"/>
      <c r="CB497" s="85"/>
      <c r="CC497" s="85"/>
      <c r="CD497" s="85"/>
      <c r="CE497" s="85"/>
      <c r="CF497" s="85"/>
      <c r="CG497" s="85"/>
      <c r="CH497" s="85"/>
      <c r="CI497" s="85"/>
      <c r="CJ497" s="85"/>
      <c r="CK497" s="85"/>
      <c r="CL497" s="85"/>
      <c r="CM497" s="85"/>
      <c r="CN497" s="85"/>
      <c r="CO497" s="85"/>
      <c r="CP497" s="85"/>
      <c r="CQ497" s="85"/>
      <c r="CR497" s="85"/>
      <c r="CS497" s="85"/>
      <c r="CT497" s="85"/>
      <c r="CU497" s="85"/>
      <c r="CV497" s="85"/>
      <c r="CW497" s="85"/>
      <c r="CX497" s="85"/>
      <c r="CY497" s="85"/>
      <c r="CZ497" s="85"/>
      <c r="DA497" s="85"/>
      <c r="DB497" s="85"/>
      <c r="DC497" s="85"/>
      <c r="DD497" s="85"/>
      <c r="DE497" s="85"/>
    </row>
    <row r="498" spans="1:109" x14ac:dyDescent="0.2">
      <c r="A498" s="85"/>
      <c r="B498" s="85"/>
      <c r="C498" s="85"/>
      <c r="D498" s="85"/>
      <c r="E498" s="86"/>
      <c r="F498" s="85"/>
      <c r="G498" s="87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85"/>
      <c r="AG498" s="85"/>
      <c r="AH498" s="85"/>
      <c r="AI498" s="85"/>
      <c r="AJ498" s="85"/>
      <c r="AK498" s="85"/>
      <c r="AL498" s="85"/>
      <c r="AM498" s="85"/>
      <c r="AN498" s="85"/>
      <c r="AO498" s="85"/>
      <c r="AP498" s="85"/>
      <c r="AQ498" s="85"/>
      <c r="AR498" s="85"/>
      <c r="AS498" s="85"/>
      <c r="AT498" s="85"/>
      <c r="AU498" s="85"/>
      <c r="AV498" s="85"/>
      <c r="AW498" s="85"/>
      <c r="AX498" s="85"/>
      <c r="AY498" s="85"/>
      <c r="AZ498" s="85"/>
      <c r="BA498" s="85"/>
      <c r="BB498" s="85"/>
      <c r="BC498" s="85"/>
      <c r="BD498" s="85"/>
      <c r="BE498" s="85"/>
      <c r="BF498" s="88"/>
      <c r="BG498" s="85"/>
      <c r="BH498" s="85"/>
      <c r="BI498" s="85"/>
      <c r="BJ498" s="85"/>
      <c r="BK498" s="85"/>
      <c r="BL498" s="85"/>
      <c r="BM498" s="85"/>
      <c r="BN498" s="85"/>
      <c r="BO498" s="85"/>
      <c r="BP498" s="85"/>
      <c r="BQ498" s="85"/>
      <c r="BR498" s="85"/>
      <c r="BS498" s="85"/>
      <c r="BT498" s="85"/>
      <c r="BU498" s="85"/>
      <c r="BV498" s="85"/>
      <c r="BW498" s="85"/>
      <c r="BX498" s="85"/>
      <c r="BY498" s="85"/>
      <c r="BZ498" s="85"/>
      <c r="CA498" s="85"/>
      <c r="CB498" s="85"/>
      <c r="CC498" s="85"/>
      <c r="CD498" s="85"/>
      <c r="CE498" s="85"/>
      <c r="CF498" s="85"/>
      <c r="CG498" s="85"/>
      <c r="CH498" s="85"/>
      <c r="CI498" s="85"/>
      <c r="CJ498" s="85"/>
      <c r="CK498" s="85"/>
      <c r="CL498" s="85"/>
      <c r="CM498" s="85"/>
      <c r="CN498" s="85"/>
      <c r="CO498" s="85"/>
      <c r="CP498" s="85"/>
      <c r="CQ498" s="85"/>
      <c r="CR498" s="85"/>
      <c r="CS498" s="85"/>
      <c r="CT498" s="85"/>
      <c r="CU498" s="85"/>
      <c r="CV498" s="85"/>
      <c r="CW498" s="85"/>
      <c r="CX498" s="85"/>
      <c r="CY498" s="85"/>
      <c r="CZ498" s="85"/>
      <c r="DA498" s="85"/>
      <c r="DB498" s="85"/>
      <c r="DC498" s="85"/>
      <c r="DD498" s="85"/>
      <c r="DE498" s="85"/>
    </row>
    <row r="499" spans="1:109" x14ac:dyDescent="0.2">
      <c r="A499" s="85"/>
      <c r="B499" s="85"/>
      <c r="C499" s="85"/>
      <c r="D499" s="85"/>
      <c r="E499" s="86"/>
      <c r="F499" s="85"/>
      <c r="G499" s="87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85"/>
      <c r="AG499" s="85"/>
      <c r="AH499" s="85"/>
      <c r="AI499" s="85"/>
      <c r="AJ499" s="85"/>
      <c r="AK499" s="85"/>
      <c r="AL499" s="85"/>
      <c r="AM499" s="85"/>
      <c r="AN499" s="85"/>
      <c r="AO499" s="85"/>
      <c r="AP499" s="85"/>
      <c r="AQ499" s="85"/>
      <c r="AR499" s="85"/>
      <c r="AS499" s="85"/>
      <c r="AT499" s="85"/>
      <c r="AU499" s="85"/>
      <c r="AV499" s="85"/>
      <c r="AW499" s="85"/>
      <c r="AX499" s="85"/>
      <c r="AY499" s="85"/>
      <c r="AZ499" s="85"/>
      <c r="BA499" s="85"/>
      <c r="BB499" s="85"/>
      <c r="BC499" s="85"/>
      <c r="BD499" s="85"/>
      <c r="BE499" s="85"/>
      <c r="BF499" s="88"/>
      <c r="BG499" s="85"/>
      <c r="BH499" s="85"/>
      <c r="BI499" s="85"/>
      <c r="BJ499" s="85"/>
      <c r="BK499" s="85"/>
      <c r="BL499" s="85"/>
      <c r="BM499" s="85"/>
      <c r="BN499" s="85"/>
      <c r="BO499" s="85"/>
      <c r="BP499" s="85"/>
      <c r="BQ499" s="85"/>
      <c r="BR499" s="85"/>
      <c r="BS499" s="85"/>
      <c r="BT499" s="85"/>
      <c r="BU499" s="85"/>
      <c r="BV499" s="85"/>
      <c r="BW499" s="85"/>
      <c r="BX499" s="85"/>
      <c r="BY499" s="85"/>
      <c r="BZ499" s="85"/>
      <c r="CA499" s="85"/>
      <c r="CB499" s="85"/>
      <c r="CC499" s="85"/>
      <c r="CD499" s="85"/>
      <c r="CE499" s="85"/>
      <c r="CF499" s="85"/>
      <c r="CG499" s="85"/>
      <c r="CH499" s="85"/>
      <c r="CI499" s="85"/>
      <c r="CJ499" s="85"/>
      <c r="CK499" s="85"/>
      <c r="CL499" s="85"/>
      <c r="CM499" s="85"/>
      <c r="CN499" s="85"/>
      <c r="CO499" s="85"/>
      <c r="CP499" s="85"/>
      <c r="CQ499" s="85"/>
      <c r="CR499" s="85"/>
      <c r="CS499" s="85"/>
      <c r="CT499" s="85"/>
      <c r="CU499" s="85"/>
      <c r="CV499" s="85"/>
      <c r="CW499" s="85"/>
      <c r="CX499" s="85"/>
      <c r="CY499" s="85"/>
      <c r="CZ499" s="85"/>
      <c r="DA499" s="85"/>
      <c r="DB499" s="85"/>
      <c r="DC499" s="85"/>
      <c r="DD499" s="85"/>
      <c r="DE499" s="85"/>
    </row>
    <row r="500" spans="1:109" x14ac:dyDescent="0.2">
      <c r="A500" s="85"/>
      <c r="B500" s="85"/>
      <c r="C500" s="85"/>
      <c r="D500" s="85"/>
      <c r="E500" s="86"/>
      <c r="F500" s="85"/>
      <c r="G500" s="87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  <c r="AH500" s="85"/>
      <c r="AI500" s="85"/>
      <c r="AJ500" s="85"/>
      <c r="AK500" s="85"/>
      <c r="AL500" s="85"/>
      <c r="AM500" s="85"/>
      <c r="AN500" s="85"/>
      <c r="AO500" s="85"/>
      <c r="AP500" s="85"/>
      <c r="AQ500" s="85"/>
      <c r="AR500" s="85"/>
      <c r="AS500" s="85"/>
      <c r="AT500" s="85"/>
      <c r="AU500" s="85"/>
      <c r="AV500" s="85"/>
      <c r="AW500" s="85"/>
      <c r="AX500" s="85"/>
      <c r="AY500" s="85"/>
      <c r="AZ500" s="85"/>
      <c r="BA500" s="85"/>
      <c r="BB500" s="85"/>
      <c r="BC500" s="85"/>
      <c r="BD500" s="85"/>
      <c r="BE500" s="85"/>
      <c r="BF500" s="88"/>
      <c r="BG500" s="85"/>
      <c r="BH500" s="85"/>
      <c r="BI500" s="85"/>
      <c r="BJ500" s="85"/>
      <c r="BK500" s="85"/>
      <c r="BL500" s="85"/>
      <c r="BM500" s="85"/>
      <c r="BN500" s="85"/>
      <c r="BO500" s="85"/>
      <c r="BP500" s="85"/>
      <c r="BQ500" s="85"/>
      <c r="BR500" s="85"/>
      <c r="BS500" s="85"/>
      <c r="BT500" s="85"/>
      <c r="BU500" s="85"/>
      <c r="BV500" s="85"/>
      <c r="BW500" s="85"/>
      <c r="BX500" s="85"/>
      <c r="BY500" s="85"/>
      <c r="BZ500" s="85"/>
      <c r="CA500" s="85"/>
      <c r="CB500" s="85"/>
      <c r="CC500" s="85"/>
      <c r="CD500" s="85"/>
      <c r="CE500" s="85"/>
      <c r="CF500" s="85"/>
      <c r="CG500" s="85"/>
      <c r="CH500" s="85"/>
      <c r="CI500" s="85"/>
      <c r="CJ500" s="85"/>
      <c r="CK500" s="85"/>
      <c r="CL500" s="85"/>
      <c r="CM500" s="85"/>
      <c r="CN500" s="85"/>
      <c r="CO500" s="85"/>
      <c r="CP500" s="85"/>
      <c r="CQ500" s="85"/>
      <c r="CR500" s="85"/>
      <c r="CS500" s="85"/>
      <c r="CT500" s="85"/>
      <c r="CU500" s="85"/>
      <c r="CV500" s="85"/>
      <c r="CW500" s="85"/>
      <c r="CX500" s="85"/>
      <c r="CY500" s="85"/>
      <c r="CZ500" s="85"/>
      <c r="DA500" s="85"/>
      <c r="DB500" s="85"/>
      <c r="DC500" s="85"/>
      <c r="DD500" s="85"/>
      <c r="DE500" s="85"/>
    </row>
    <row r="501" spans="1:109" x14ac:dyDescent="0.2">
      <c r="A501" s="85"/>
      <c r="B501" s="85"/>
      <c r="C501" s="85"/>
      <c r="D501" s="85"/>
      <c r="E501" s="86"/>
      <c r="F501" s="85"/>
      <c r="G501" s="87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85"/>
      <c r="AG501" s="85"/>
      <c r="AH501" s="85"/>
      <c r="AI501" s="85"/>
      <c r="AJ501" s="85"/>
      <c r="AK501" s="85"/>
      <c r="AL501" s="85"/>
      <c r="AM501" s="85"/>
      <c r="AN501" s="85"/>
      <c r="AO501" s="85"/>
      <c r="AP501" s="85"/>
      <c r="AQ501" s="85"/>
      <c r="AR501" s="85"/>
      <c r="AS501" s="85"/>
      <c r="AT501" s="85"/>
      <c r="AU501" s="85"/>
      <c r="AV501" s="85"/>
      <c r="AW501" s="85"/>
      <c r="AX501" s="85"/>
      <c r="AY501" s="85"/>
      <c r="AZ501" s="85"/>
      <c r="BA501" s="85"/>
      <c r="BB501" s="85"/>
      <c r="BC501" s="85"/>
      <c r="BD501" s="85"/>
      <c r="BE501" s="85"/>
      <c r="BF501" s="88"/>
      <c r="BG501" s="85"/>
      <c r="BH501" s="85"/>
      <c r="BI501" s="85"/>
      <c r="BJ501" s="85"/>
      <c r="BK501" s="85"/>
      <c r="BL501" s="85"/>
      <c r="BM501" s="85"/>
      <c r="BN501" s="85"/>
      <c r="BO501" s="85"/>
      <c r="BP501" s="85"/>
      <c r="BQ501" s="85"/>
      <c r="BR501" s="85"/>
      <c r="BS501" s="85"/>
      <c r="BT501" s="85"/>
      <c r="BU501" s="85"/>
      <c r="BV501" s="85"/>
      <c r="BW501" s="85"/>
      <c r="BX501" s="85"/>
      <c r="BY501" s="85"/>
      <c r="BZ501" s="85"/>
      <c r="CA501" s="85"/>
      <c r="CB501" s="85"/>
      <c r="CC501" s="85"/>
      <c r="CD501" s="85"/>
      <c r="CE501" s="85"/>
      <c r="CF501" s="85"/>
      <c r="CG501" s="85"/>
      <c r="CH501" s="85"/>
      <c r="CI501" s="85"/>
      <c r="CJ501" s="85"/>
      <c r="CK501" s="85"/>
      <c r="CL501" s="85"/>
      <c r="CM501" s="85"/>
      <c r="CN501" s="85"/>
      <c r="CO501" s="85"/>
      <c r="CP501" s="85"/>
      <c r="CQ501" s="85"/>
      <c r="CR501" s="85"/>
      <c r="CS501" s="85"/>
      <c r="CT501" s="85"/>
      <c r="CU501" s="85"/>
      <c r="CV501" s="85"/>
      <c r="CW501" s="85"/>
      <c r="CX501" s="85"/>
      <c r="CY501" s="85"/>
      <c r="CZ501" s="85"/>
      <c r="DA501" s="85"/>
      <c r="DB501" s="85"/>
      <c r="DC501" s="85"/>
      <c r="DD501" s="85"/>
      <c r="DE501" s="85"/>
    </row>
    <row r="502" spans="1:109" x14ac:dyDescent="0.2">
      <c r="A502" s="85"/>
      <c r="B502" s="85"/>
      <c r="C502" s="85"/>
      <c r="D502" s="85"/>
      <c r="E502" s="86"/>
      <c r="F502" s="85"/>
      <c r="G502" s="87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85"/>
      <c r="AI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AV502" s="85"/>
      <c r="AW502" s="85"/>
      <c r="AX502" s="85"/>
      <c r="AY502" s="85"/>
      <c r="AZ502" s="85"/>
      <c r="BA502" s="85"/>
      <c r="BB502" s="85"/>
      <c r="BC502" s="85"/>
      <c r="BD502" s="85"/>
      <c r="BE502" s="85"/>
      <c r="BF502" s="88"/>
      <c r="BG502" s="85"/>
      <c r="BH502" s="85"/>
      <c r="BI502" s="85"/>
      <c r="BJ502" s="85"/>
      <c r="BK502" s="85"/>
      <c r="BL502" s="85"/>
      <c r="BM502" s="85"/>
      <c r="BN502" s="85"/>
      <c r="BO502" s="85"/>
      <c r="BP502" s="85"/>
      <c r="BQ502" s="85"/>
      <c r="BR502" s="85"/>
      <c r="BS502" s="85"/>
      <c r="BT502" s="85"/>
      <c r="BU502" s="85"/>
      <c r="BV502" s="85"/>
      <c r="BW502" s="85"/>
      <c r="BX502" s="85"/>
      <c r="BY502" s="85"/>
      <c r="BZ502" s="85"/>
      <c r="CA502" s="85"/>
      <c r="CB502" s="85"/>
      <c r="CC502" s="85"/>
      <c r="CD502" s="85"/>
      <c r="CE502" s="85"/>
      <c r="CF502" s="85"/>
      <c r="CG502" s="85"/>
      <c r="CH502" s="85"/>
      <c r="CI502" s="85"/>
      <c r="CJ502" s="85"/>
      <c r="CK502" s="85"/>
      <c r="CL502" s="85"/>
      <c r="CM502" s="85"/>
      <c r="CN502" s="85"/>
      <c r="CO502" s="85"/>
      <c r="CP502" s="85"/>
      <c r="CQ502" s="85"/>
      <c r="CR502" s="85"/>
      <c r="CS502" s="85"/>
      <c r="CT502" s="85"/>
      <c r="CU502" s="85"/>
      <c r="CV502" s="85"/>
      <c r="CW502" s="85"/>
      <c r="CX502" s="85"/>
      <c r="CY502" s="85"/>
      <c r="CZ502" s="85"/>
      <c r="DA502" s="85"/>
      <c r="DB502" s="85"/>
      <c r="DC502" s="85"/>
      <c r="DD502" s="85"/>
      <c r="DE502" s="85"/>
    </row>
    <row r="503" spans="1:109" x14ac:dyDescent="0.2">
      <c r="A503" s="85"/>
      <c r="B503" s="85"/>
      <c r="C503" s="85"/>
      <c r="D503" s="85"/>
      <c r="E503" s="86"/>
      <c r="F503" s="85"/>
      <c r="G503" s="87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F503" s="85"/>
      <c r="AG503" s="85"/>
      <c r="AH503" s="85"/>
      <c r="AI503" s="85"/>
      <c r="AJ503" s="85"/>
      <c r="AK503" s="85"/>
      <c r="AL503" s="85"/>
      <c r="AM503" s="85"/>
      <c r="AN503" s="85"/>
      <c r="AO503" s="85"/>
      <c r="AP503" s="85"/>
      <c r="AQ503" s="85"/>
      <c r="AR503" s="85"/>
      <c r="AS503" s="85"/>
      <c r="AT503" s="85"/>
      <c r="AU503" s="85"/>
      <c r="AV503" s="85"/>
      <c r="AW503" s="85"/>
      <c r="AX503" s="85"/>
      <c r="AY503" s="85"/>
      <c r="AZ503" s="85"/>
      <c r="BA503" s="85"/>
      <c r="BB503" s="85"/>
      <c r="BC503" s="85"/>
      <c r="BD503" s="85"/>
      <c r="BE503" s="85"/>
      <c r="BF503" s="88"/>
      <c r="BG503" s="85"/>
      <c r="BH503" s="85"/>
      <c r="BI503" s="85"/>
      <c r="BJ503" s="85"/>
      <c r="BK503" s="85"/>
      <c r="BL503" s="85"/>
      <c r="BM503" s="85"/>
      <c r="BN503" s="85"/>
      <c r="BO503" s="85"/>
      <c r="BP503" s="85"/>
      <c r="BQ503" s="85"/>
      <c r="BR503" s="85"/>
      <c r="BS503" s="85"/>
      <c r="BT503" s="85"/>
      <c r="BU503" s="85"/>
      <c r="BV503" s="85"/>
      <c r="BW503" s="85"/>
      <c r="BX503" s="85"/>
      <c r="BY503" s="85"/>
      <c r="BZ503" s="85"/>
      <c r="CA503" s="85"/>
      <c r="CB503" s="85"/>
      <c r="CC503" s="85"/>
      <c r="CD503" s="85"/>
      <c r="CE503" s="85"/>
      <c r="CF503" s="85"/>
      <c r="CG503" s="85"/>
      <c r="CH503" s="85"/>
      <c r="CI503" s="85"/>
      <c r="CJ503" s="85"/>
      <c r="CK503" s="85"/>
      <c r="CL503" s="85"/>
      <c r="CM503" s="85"/>
      <c r="CN503" s="85"/>
      <c r="CO503" s="85"/>
      <c r="CP503" s="85"/>
      <c r="CQ503" s="85"/>
      <c r="CR503" s="85"/>
      <c r="CS503" s="85"/>
      <c r="CT503" s="85"/>
      <c r="CU503" s="85"/>
      <c r="CV503" s="85"/>
      <c r="CW503" s="85"/>
      <c r="CX503" s="85"/>
      <c r="CY503" s="85"/>
      <c r="CZ503" s="85"/>
      <c r="DA503" s="85"/>
      <c r="DB503" s="85"/>
      <c r="DC503" s="85"/>
      <c r="DD503" s="85"/>
      <c r="DE503" s="85"/>
    </row>
    <row r="504" spans="1:109" x14ac:dyDescent="0.2">
      <c r="A504" s="85"/>
      <c r="B504" s="85"/>
      <c r="C504" s="85"/>
      <c r="D504" s="85"/>
      <c r="E504" s="86"/>
      <c r="F504" s="85"/>
      <c r="G504" s="87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  <c r="AH504" s="85"/>
      <c r="AI504" s="85"/>
      <c r="AJ504" s="85"/>
      <c r="AK504" s="85"/>
      <c r="AL504" s="85"/>
      <c r="AM504" s="85"/>
      <c r="AN504" s="85"/>
      <c r="AO504" s="85"/>
      <c r="AP504" s="85"/>
      <c r="AQ504" s="85"/>
      <c r="AR504" s="85"/>
      <c r="AS504" s="85"/>
      <c r="AT504" s="85"/>
      <c r="AU504" s="85"/>
      <c r="AV504" s="85"/>
      <c r="AW504" s="85"/>
      <c r="AX504" s="85"/>
      <c r="AY504" s="85"/>
      <c r="AZ504" s="85"/>
      <c r="BA504" s="85"/>
      <c r="BB504" s="85"/>
      <c r="BC504" s="85"/>
      <c r="BD504" s="85"/>
      <c r="BE504" s="85"/>
      <c r="BF504" s="88"/>
      <c r="BG504" s="85"/>
      <c r="BH504" s="85"/>
      <c r="BI504" s="85"/>
      <c r="BJ504" s="85"/>
      <c r="BK504" s="85"/>
      <c r="BL504" s="85"/>
      <c r="BM504" s="85"/>
      <c r="BN504" s="85"/>
      <c r="BO504" s="85"/>
      <c r="BP504" s="85"/>
      <c r="BQ504" s="85"/>
      <c r="BR504" s="85"/>
      <c r="BS504" s="85"/>
      <c r="BT504" s="85"/>
      <c r="BU504" s="85"/>
      <c r="BV504" s="85"/>
      <c r="BW504" s="85"/>
      <c r="BX504" s="85"/>
      <c r="BY504" s="85"/>
      <c r="BZ504" s="85"/>
      <c r="CA504" s="85"/>
      <c r="CB504" s="85"/>
      <c r="CC504" s="85"/>
      <c r="CD504" s="85"/>
      <c r="CE504" s="85"/>
      <c r="CF504" s="85"/>
      <c r="CG504" s="85"/>
      <c r="CH504" s="85"/>
      <c r="CI504" s="85"/>
      <c r="CJ504" s="85"/>
      <c r="CK504" s="85"/>
      <c r="CL504" s="85"/>
      <c r="CM504" s="85"/>
      <c r="CN504" s="85"/>
      <c r="CO504" s="85"/>
      <c r="CP504" s="85"/>
      <c r="CQ504" s="85"/>
      <c r="CR504" s="85"/>
      <c r="CS504" s="85"/>
      <c r="CT504" s="85"/>
      <c r="CU504" s="85"/>
      <c r="CV504" s="85"/>
      <c r="CW504" s="85"/>
      <c r="CX504" s="85"/>
      <c r="CY504" s="85"/>
      <c r="CZ504" s="85"/>
      <c r="DA504" s="85"/>
      <c r="DB504" s="85"/>
      <c r="DC504" s="85"/>
      <c r="DD504" s="85"/>
      <c r="DE504" s="85"/>
    </row>
    <row r="505" spans="1:109" x14ac:dyDescent="0.2">
      <c r="A505" s="85"/>
      <c r="B505" s="85"/>
      <c r="C505" s="85"/>
      <c r="D505" s="85"/>
      <c r="E505" s="86"/>
      <c r="F505" s="85"/>
      <c r="G505" s="87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85"/>
      <c r="AG505" s="85"/>
      <c r="AH505" s="85"/>
      <c r="AI505" s="85"/>
      <c r="AJ505" s="85"/>
      <c r="AK505" s="85"/>
      <c r="AL505" s="85"/>
      <c r="AM505" s="85"/>
      <c r="AN505" s="85"/>
      <c r="AO505" s="85"/>
      <c r="AP505" s="85"/>
      <c r="AQ505" s="85"/>
      <c r="AR505" s="85"/>
      <c r="AS505" s="85"/>
      <c r="AT505" s="85"/>
      <c r="AU505" s="85"/>
      <c r="AV505" s="85"/>
      <c r="AW505" s="85"/>
      <c r="AX505" s="85"/>
      <c r="AY505" s="85"/>
      <c r="AZ505" s="85"/>
      <c r="BA505" s="85"/>
      <c r="BB505" s="85"/>
      <c r="BC505" s="85"/>
      <c r="BD505" s="85"/>
      <c r="BE505" s="85"/>
      <c r="BF505" s="88"/>
      <c r="BG505" s="85"/>
      <c r="BH505" s="85"/>
      <c r="BI505" s="85"/>
      <c r="BJ505" s="85"/>
      <c r="BK505" s="85"/>
      <c r="BL505" s="85"/>
      <c r="BM505" s="85"/>
      <c r="BN505" s="85"/>
      <c r="BO505" s="85"/>
      <c r="BP505" s="85"/>
      <c r="BQ505" s="85"/>
      <c r="BR505" s="85"/>
      <c r="BS505" s="85"/>
      <c r="BT505" s="85"/>
      <c r="BU505" s="85"/>
      <c r="BV505" s="85"/>
      <c r="BW505" s="85"/>
      <c r="BX505" s="85"/>
      <c r="BY505" s="85"/>
      <c r="BZ505" s="85"/>
      <c r="CA505" s="85"/>
      <c r="CB505" s="85"/>
      <c r="CC505" s="85"/>
      <c r="CD505" s="85"/>
      <c r="CE505" s="85"/>
      <c r="CF505" s="85"/>
      <c r="CG505" s="85"/>
      <c r="CH505" s="85"/>
      <c r="CI505" s="85"/>
      <c r="CJ505" s="85"/>
      <c r="CK505" s="85"/>
      <c r="CL505" s="85"/>
      <c r="CM505" s="85"/>
      <c r="CN505" s="85"/>
      <c r="CO505" s="85"/>
      <c r="CP505" s="85"/>
      <c r="CQ505" s="85"/>
      <c r="CR505" s="85"/>
      <c r="CS505" s="85"/>
      <c r="CT505" s="85"/>
      <c r="CU505" s="85"/>
      <c r="CV505" s="85"/>
      <c r="CW505" s="85"/>
      <c r="CX505" s="85"/>
      <c r="CY505" s="85"/>
      <c r="CZ505" s="85"/>
      <c r="DA505" s="85"/>
      <c r="DB505" s="85"/>
      <c r="DC505" s="85"/>
      <c r="DD505" s="85"/>
      <c r="DE505" s="85"/>
    </row>
    <row r="506" spans="1:109" x14ac:dyDescent="0.2">
      <c r="A506" s="85"/>
      <c r="B506" s="85"/>
      <c r="C506" s="85"/>
      <c r="D506" s="85"/>
      <c r="E506" s="86"/>
      <c r="F506" s="85"/>
      <c r="G506" s="87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85"/>
      <c r="AG506" s="85"/>
      <c r="AH506" s="85"/>
      <c r="AI506" s="85"/>
      <c r="AJ506" s="85"/>
      <c r="AK506" s="85"/>
      <c r="AL506" s="85"/>
      <c r="AM506" s="85"/>
      <c r="AN506" s="85"/>
      <c r="AO506" s="85"/>
      <c r="AP506" s="85"/>
      <c r="AQ506" s="85"/>
      <c r="AR506" s="85"/>
      <c r="AS506" s="85"/>
      <c r="AT506" s="85"/>
      <c r="AU506" s="85"/>
      <c r="AV506" s="85"/>
      <c r="AW506" s="85"/>
      <c r="AX506" s="85"/>
      <c r="AY506" s="85"/>
      <c r="AZ506" s="85"/>
      <c r="BA506" s="85"/>
      <c r="BB506" s="85"/>
      <c r="BC506" s="85"/>
      <c r="BD506" s="85"/>
      <c r="BE506" s="85"/>
      <c r="BF506" s="88"/>
      <c r="BG506" s="85"/>
      <c r="BH506" s="85"/>
      <c r="BI506" s="85"/>
      <c r="BJ506" s="85"/>
      <c r="BK506" s="85"/>
      <c r="BL506" s="85"/>
      <c r="BM506" s="85"/>
      <c r="BN506" s="85"/>
      <c r="BO506" s="85"/>
      <c r="BP506" s="85"/>
      <c r="BQ506" s="85"/>
      <c r="BR506" s="85"/>
      <c r="BS506" s="85"/>
      <c r="BT506" s="85"/>
      <c r="BU506" s="85"/>
      <c r="BV506" s="85"/>
      <c r="BW506" s="85"/>
      <c r="BX506" s="85"/>
      <c r="BY506" s="85"/>
      <c r="BZ506" s="85"/>
      <c r="CA506" s="85"/>
      <c r="CB506" s="85"/>
      <c r="CC506" s="85"/>
      <c r="CD506" s="85"/>
      <c r="CE506" s="85"/>
      <c r="CF506" s="85"/>
      <c r="CG506" s="85"/>
      <c r="CH506" s="85"/>
      <c r="CI506" s="85"/>
      <c r="CJ506" s="85"/>
      <c r="CK506" s="85"/>
      <c r="CL506" s="85"/>
      <c r="CM506" s="85"/>
      <c r="CN506" s="85"/>
      <c r="CO506" s="85"/>
      <c r="CP506" s="85"/>
      <c r="CQ506" s="85"/>
      <c r="CR506" s="85"/>
      <c r="CS506" s="85"/>
      <c r="CT506" s="85"/>
      <c r="CU506" s="85"/>
      <c r="CV506" s="85"/>
      <c r="CW506" s="85"/>
      <c r="CX506" s="85"/>
      <c r="CY506" s="85"/>
      <c r="CZ506" s="85"/>
      <c r="DA506" s="85"/>
      <c r="DB506" s="85"/>
      <c r="DC506" s="85"/>
      <c r="DD506" s="85"/>
      <c r="DE506" s="85"/>
    </row>
    <row r="507" spans="1:109" x14ac:dyDescent="0.2">
      <c r="A507" s="85"/>
      <c r="B507" s="85"/>
      <c r="C507" s="85"/>
      <c r="D507" s="85"/>
      <c r="E507" s="86"/>
      <c r="F507" s="85"/>
      <c r="G507" s="87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85"/>
      <c r="AG507" s="85"/>
      <c r="AH507" s="85"/>
      <c r="AI507" s="85"/>
      <c r="AJ507" s="85"/>
      <c r="AK507" s="85"/>
      <c r="AL507" s="85"/>
      <c r="AM507" s="85"/>
      <c r="AN507" s="85"/>
      <c r="AO507" s="85"/>
      <c r="AP507" s="85"/>
      <c r="AQ507" s="85"/>
      <c r="AR507" s="85"/>
      <c r="AS507" s="85"/>
      <c r="AT507" s="85"/>
      <c r="AU507" s="85"/>
      <c r="AV507" s="85"/>
      <c r="AW507" s="85"/>
      <c r="AX507" s="85"/>
      <c r="AY507" s="85"/>
      <c r="AZ507" s="85"/>
      <c r="BA507" s="85"/>
      <c r="BB507" s="85"/>
      <c r="BC507" s="85"/>
      <c r="BD507" s="85"/>
      <c r="BE507" s="85"/>
      <c r="BF507" s="88"/>
      <c r="BG507" s="85"/>
      <c r="BH507" s="85"/>
      <c r="BI507" s="85"/>
      <c r="BJ507" s="85"/>
      <c r="BK507" s="85"/>
      <c r="BL507" s="85"/>
      <c r="BM507" s="85"/>
      <c r="BN507" s="85"/>
      <c r="BO507" s="85"/>
      <c r="BP507" s="85"/>
      <c r="BQ507" s="85"/>
      <c r="BR507" s="85"/>
      <c r="BS507" s="85"/>
      <c r="BT507" s="85"/>
      <c r="BU507" s="85"/>
      <c r="BV507" s="85"/>
      <c r="BW507" s="85"/>
      <c r="BX507" s="85"/>
      <c r="BY507" s="85"/>
      <c r="BZ507" s="85"/>
      <c r="CA507" s="85"/>
      <c r="CB507" s="85"/>
      <c r="CC507" s="85"/>
      <c r="CD507" s="85"/>
      <c r="CE507" s="85"/>
      <c r="CF507" s="85"/>
      <c r="CG507" s="85"/>
      <c r="CH507" s="85"/>
      <c r="CI507" s="85"/>
      <c r="CJ507" s="85"/>
      <c r="CK507" s="85"/>
      <c r="CL507" s="85"/>
      <c r="CM507" s="85"/>
      <c r="CN507" s="85"/>
      <c r="CO507" s="85"/>
      <c r="CP507" s="85"/>
      <c r="CQ507" s="85"/>
      <c r="CR507" s="85"/>
      <c r="CS507" s="85"/>
      <c r="CT507" s="85"/>
      <c r="CU507" s="85"/>
      <c r="CV507" s="85"/>
      <c r="CW507" s="85"/>
      <c r="CX507" s="85"/>
      <c r="CY507" s="85"/>
      <c r="CZ507" s="85"/>
      <c r="DA507" s="85"/>
      <c r="DB507" s="85"/>
      <c r="DC507" s="85"/>
      <c r="DD507" s="85"/>
      <c r="DE507" s="85"/>
    </row>
    <row r="508" spans="1:109" x14ac:dyDescent="0.2">
      <c r="A508" s="85"/>
      <c r="B508" s="85"/>
      <c r="C508" s="85"/>
      <c r="D508" s="85"/>
      <c r="E508" s="86"/>
      <c r="F508" s="85"/>
      <c r="G508" s="87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85"/>
      <c r="AG508" s="85"/>
      <c r="AH508" s="85"/>
      <c r="AI508" s="85"/>
      <c r="AJ508" s="85"/>
      <c r="AK508" s="85"/>
      <c r="AL508" s="85"/>
      <c r="AM508" s="85"/>
      <c r="AN508" s="85"/>
      <c r="AO508" s="85"/>
      <c r="AP508" s="85"/>
      <c r="AQ508" s="85"/>
      <c r="AR508" s="85"/>
      <c r="AS508" s="85"/>
      <c r="AT508" s="85"/>
      <c r="AU508" s="85"/>
      <c r="AV508" s="85"/>
      <c r="AW508" s="85"/>
      <c r="AX508" s="85"/>
      <c r="AY508" s="85"/>
      <c r="AZ508" s="85"/>
      <c r="BA508" s="85"/>
      <c r="BB508" s="85"/>
      <c r="BC508" s="85"/>
      <c r="BD508" s="85"/>
      <c r="BE508" s="85"/>
      <c r="BF508" s="88"/>
      <c r="BG508" s="85"/>
      <c r="BH508" s="85"/>
      <c r="BI508" s="85"/>
      <c r="BJ508" s="85"/>
      <c r="BK508" s="85"/>
      <c r="BL508" s="85"/>
      <c r="BM508" s="85"/>
      <c r="BN508" s="85"/>
      <c r="BO508" s="85"/>
      <c r="BP508" s="85"/>
      <c r="BQ508" s="85"/>
      <c r="BR508" s="85"/>
      <c r="BS508" s="85"/>
      <c r="BT508" s="85"/>
      <c r="BU508" s="85"/>
      <c r="BV508" s="85"/>
      <c r="BW508" s="85"/>
      <c r="BX508" s="85"/>
      <c r="BY508" s="85"/>
      <c r="BZ508" s="85"/>
      <c r="CA508" s="85"/>
      <c r="CB508" s="85"/>
      <c r="CC508" s="85"/>
      <c r="CD508" s="85"/>
      <c r="CE508" s="85"/>
      <c r="CF508" s="85"/>
      <c r="CG508" s="85"/>
      <c r="CH508" s="85"/>
      <c r="CI508" s="85"/>
      <c r="CJ508" s="85"/>
      <c r="CK508" s="85"/>
      <c r="CL508" s="85"/>
      <c r="CM508" s="85"/>
      <c r="CN508" s="85"/>
      <c r="CO508" s="85"/>
      <c r="CP508" s="85"/>
      <c r="CQ508" s="85"/>
      <c r="CR508" s="85"/>
      <c r="CS508" s="85"/>
      <c r="CT508" s="85"/>
      <c r="CU508" s="85"/>
      <c r="CV508" s="85"/>
      <c r="CW508" s="85"/>
      <c r="CX508" s="85"/>
      <c r="CY508" s="85"/>
      <c r="CZ508" s="85"/>
      <c r="DA508" s="85"/>
      <c r="DB508" s="85"/>
      <c r="DC508" s="85"/>
      <c r="DD508" s="85"/>
      <c r="DE508" s="85"/>
    </row>
    <row r="509" spans="1:109" x14ac:dyDescent="0.2">
      <c r="A509" s="85"/>
      <c r="B509" s="85"/>
      <c r="C509" s="85"/>
      <c r="D509" s="85"/>
      <c r="E509" s="86"/>
      <c r="F509" s="85"/>
      <c r="G509" s="87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F509" s="85"/>
      <c r="AG509" s="85"/>
      <c r="AH509" s="85"/>
      <c r="AI509" s="85"/>
      <c r="AJ509" s="85"/>
      <c r="AK509" s="85"/>
      <c r="AL509" s="85"/>
      <c r="AM509" s="85"/>
      <c r="AN509" s="85"/>
      <c r="AO509" s="85"/>
      <c r="AP509" s="85"/>
      <c r="AQ509" s="85"/>
      <c r="AR509" s="85"/>
      <c r="AS509" s="85"/>
      <c r="AT509" s="85"/>
      <c r="AU509" s="85"/>
      <c r="AV509" s="85"/>
      <c r="AW509" s="85"/>
      <c r="AX509" s="85"/>
      <c r="AY509" s="85"/>
      <c r="AZ509" s="85"/>
      <c r="BA509" s="85"/>
      <c r="BB509" s="85"/>
      <c r="BC509" s="85"/>
      <c r="BD509" s="85"/>
      <c r="BE509" s="85"/>
      <c r="BF509" s="88"/>
      <c r="BG509" s="85"/>
      <c r="BH509" s="85"/>
      <c r="BI509" s="85"/>
      <c r="BJ509" s="85"/>
      <c r="BK509" s="85"/>
      <c r="BL509" s="85"/>
      <c r="BM509" s="85"/>
      <c r="BN509" s="85"/>
      <c r="BO509" s="85"/>
      <c r="BP509" s="85"/>
      <c r="BQ509" s="85"/>
      <c r="BR509" s="85"/>
      <c r="BS509" s="85"/>
      <c r="BT509" s="85"/>
      <c r="BU509" s="85"/>
      <c r="BV509" s="85"/>
      <c r="BW509" s="85"/>
      <c r="BX509" s="85"/>
      <c r="BY509" s="85"/>
      <c r="BZ509" s="85"/>
      <c r="CA509" s="85"/>
      <c r="CB509" s="85"/>
      <c r="CC509" s="85"/>
      <c r="CD509" s="85"/>
      <c r="CE509" s="85"/>
      <c r="CF509" s="85"/>
      <c r="CG509" s="85"/>
      <c r="CH509" s="85"/>
      <c r="CI509" s="85"/>
      <c r="CJ509" s="85"/>
      <c r="CK509" s="85"/>
      <c r="CL509" s="85"/>
      <c r="CM509" s="85"/>
      <c r="CN509" s="85"/>
      <c r="CO509" s="85"/>
      <c r="CP509" s="85"/>
      <c r="CQ509" s="85"/>
      <c r="CR509" s="85"/>
      <c r="CS509" s="85"/>
      <c r="CT509" s="85"/>
      <c r="CU509" s="85"/>
      <c r="CV509" s="85"/>
      <c r="CW509" s="85"/>
      <c r="CX509" s="85"/>
      <c r="CY509" s="85"/>
      <c r="CZ509" s="85"/>
      <c r="DA509" s="85"/>
      <c r="DB509" s="85"/>
      <c r="DC509" s="85"/>
      <c r="DD509" s="85"/>
      <c r="DE509" s="85"/>
    </row>
    <row r="510" spans="1:109" x14ac:dyDescent="0.2">
      <c r="A510" s="85"/>
      <c r="B510" s="85"/>
      <c r="C510" s="85"/>
      <c r="D510" s="85"/>
      <c r="E510" s="86"/>
      <c r="F510" s="85"/>
      <c r="G510" s="87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85"/>
      <c r="AG510" s="85"/>
      <c r="AH510" s="85"/>
      <c r="AI510" s="85"/>
      <c r="AJ510" s="85"/>
      <c r="AK510" s="85"/>
      <c r="AL510" s="85"/>
      <c r="AM510" s="85"/>
      <c r="AN510" s="85"/>
      <c r="AO510" s="85"/>
      <c r="AP510" s="85"/>
      <c r="AQ510" s="85"/>
      <c r="AR510" s="85"/>
      <c r="AS510" s="85"/>
      <c r="AT510" s="85"/>
      <c r="AU510" s="85"/>
      <c r="AV510" s="85"/>
      <c r="AW510" s="85"/>
      <c r="AX510" s="85"/>
      <c r="AY510" s="85"/>
      <c r="AZ510" s="85"/>
      <c r="BA510" s="85"/>
      <c r="BB510" s="85"/>
      <c r="BC510" s="85"/>
      <c r="BD510" s="85"/>
      <c r="BE510" s="85"/>
      <c r="BF510" s="88"/>
      <c r="BG510" s="85"/>
      <c r="BH510" s="85"/>
      <c r="BI510" s="85"/>
      <c r="BJ510" s="85"/>
      <c r="BK510" s="85"/>
      <c r="BL510" s="85"/>
      <c r="BM510" s="85"/>
      <c r="BN510" s="85"/>
      <c r="BO510" s="85"/>
      <c r="BP510" s="85"/>
      <c r="BQ510" s="85"/>
      <c r="BR510" s="85"/>
      <c r="BS510" s="85"/>
      <c r="BT510" s="85"/>
      <c r="BU510" s="85"/>
      <c r="BV510" s="85"/>
      <c r="BW510" s="85"/>
      <c r="BX510" s="85"/>
      <c r="BY510" s="85"/>
      <c r="BZ510" s="85"/>
      <c r="CA510" s="85"/>
      <c r="CB510" s="85"/>
      <c r="CC510" s="85"/>
      <c r="CD510" s="85"/>
      <c r="CE510" s="85"/>
      <c r="CF510" s="85"/>
      <c r="CG510" s="85"/>
      <c r="CH510" s="85"/>
      <c r="CI510" s="85"/>
      <c r="CJ510" s="85"/>
      <c r="CK510" s="85"/>
      <c r="CL510" s="85"/>
      <c r="CM510" s="85"/>
      <c r="CN510" s="85"/>
      <c r="CO510" s="85"/>
      <c r="CP510" s="85"/>
      <c r="CQ510" s="85"/>
      <c r="CR510" s="85"/>
      <c r="CS510" s="85"/>
      <c r="CT510" s="85"/>
      <c r="CU510" s="85"/>
      <c r="CV510" s="85"/>
      <c r="CW510" s="85"/>
      <c r="CX510" s="85"/>
      <c r="CY510" s="85"/>
      <c r="CZ510" s="85"/>
      <c r="DA510" s="85"/>
      <c r="DB510" s="85"/>
      <c r="DC510" s="85"/>
      <c r="DD510" s="85"/>
      <c r="DE510" s="85"/>
    </row>
    <row r="511" spans="1:109" x14ac:dyDescent="0.2">
      <c r="A511" s="85"/>
      <c r="B511" s="85"/>
      <c r="C511" s="85"/>
      <c r="D511" s="85"/>
      <c r="E511" s="86"/>
      <c r="F511" s="85"/>
      <c r="G511" s="87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85"/>
      <c r="AG511" s="85"/>
      <c r="AH511" s="85"/>
      <c r="AI511" s="85"/>
      <c r="AJ511" s="85"/>
      <c r="AK511" s="85"/>
      <c r="AL511" s="85"/>
      <c r="AM511" s="85"/>
      <c r="AN511" s="85"/>
      <c r="AO511" s="85"/>
      <c r="AP511" s="85"/>
      <c r="AQ511" s="85"/>
      <c r="AR511" s="85"/>
      <c r="AS511" s="85"/>
      <c r="AT511" s="85"/>
      <c r="AU511" s="85"/>
      <c r="AV511" s="85"/>
      <c r="AW511" s="85"/>
      <c r="AX511" s="85"/>
      <c r="AY511" s="85"/>
      <c r="AZ511" s="85"/>
      <c r="BA511" s="85"/>
      <c r="BB511" s="85"/>
      <c r="BC511" s="85"/>
      <c r="BD511" s="85"/>
      <c r="BE511" s="85"/>
      <c r="BF511" s="88"/>
      <c r="BG511" s="85"/>
      <c r="BH511" s="85"/>
      <c r="BI511" s="85"/>
      <c r="BJ511" s="85"/>
      <c r="BK511" s="85"/>
      <c r="BL511" s="85"/>
      <c r="BM511" s="85"/>
      <c r="BN511" s="85"/>
      <c r="BO511" s="85"/>
      <c r="BP511" s="85"/>
      <c r="BQ511" s="85"/>
      <c r="BR511" s="85"/>
      <c r="BS511" s="85"/>
      <c r="BT511" s="85"/>
      <c r="BU511" s="85"/>
      <c r="BV511" s="85"/>
      <c r="BW511" s="85"/>
      <c r="BX511" s="85"/>
      <c r="BY511" s="85"/>
      <c r="BZ511" s="85"/>
      <c r="CA511" s="85"/>
      <c r="CB511" s="85"/>
      <c r="CC511" s="85"/>
      <c r="CD511" s="85"/>
      <c r="CE511" s="85"/>
      <c r="CF511" s="85"/>
      <c r="CG511" s="85"/>
      <c r="CH511" s="85"/>
      <c r="CI511" s="85"/>
      <c r="CJ511" s="85"/>
      <c r="CK511" s="85"/>
      <c r="CL511" s="85"/>
      <c r="CM511" s="85"/>
      <c r="CN511" s="85"/>
      <c r="CO511" s="85"/>
      <c r="CP511" s="85"/>
      <c r="CQ511" s="85"/>
      <c r="CR511" s="85"/>
      <c r="CS511" s="85"/>
      <c r="CT511" s="85"/>
      <c r="CU511" s="85"/>
      <c r="CV511" s="85"/>
      <c r="CW511" s="85"/>
      <c r="CX511" s="85"/>
      <c r="CY511" s="85"/>
      <c r="CZ511" s="85"/>
      <c r="DA511" s="85"/>
      <c r="DB511" s="85"/>
      <c r="DC511" s="85"/>
      <c r="DD511" s="85"/>
      <c r="DE511" s="85"/>
    </row>
    <row r="512" spans="1:109" x14ac:dyDescent="0.2">
      <c r="A512" s="85"/>
      <c r="B512" s="85"/>
      <c r="C512" s="85"/>
      <c r="D512" s="85"/>
      <c r="E512" s="86"/>
      <c r="F512" s="85"/>
      <c r="G512" s="87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85"/>
      <c r="AG512" s="85"/>
      <c r="AH512" s="85"/>
      <c r="AI512" s="85"/>
      <c r="AJ512" s="85"/>
      <c r="AK512" s="85"/>
      <c r="AL512" s="85"/>
      <c r="AM512" s="85"/>
      <c r="AN512" s="85"/>
      <c r="AO512" s="85"/>
      <c r="AP512" s="85"/>
      <c r="AQ512" s="85"/>
      <c r="AR512" s="85"/>
      <c r="AS512" s="85"/>
      <c r="AT512" s="85"/>
      <c r="AU512" s="85"/>
      <c r="AV512" s="85"/>
      <c r="AW512" s="85"/>
      <c r="AX512" s="85"/>
      <c r="AY512" s="85"/>
      <c r="AZ512" s="85"/>
      <c r="BA512" s="85"/>
      <c r="BB512" s="85"/>
      <c r="BC512" s="85"/>
      <c r="BD512" s="85"/>
      <c r="BE512" s="85"/>
      <c r="BF512" s="88"/>
      <c r="BG512" s="85"/>
      <c r="BH512" s="85"/>
      <c r="BI512" s="85"/>
      <c r="BJ512" s="85"/>
      <c r="BK512" s="85"/>
      <c r="BL512" s="85"/>
      <c r="BM512" s="85"/>
      <c r="BN512" s="85"/>
      <c r="BO512" s="85"/>
      <c r="BP512" s="85"/>
      <c r="BQ512" s="85"/>
      <c r="BR512" s="85"/>
      <c r="BS512" s="85"/>
      <c r="BT512" s="85"/>
      <c r="BU512" s="85"/>
      <c r="BV512" s="85"/>
      <c r="BW512" s="85"/>
      <c r="BX512" s="85"/>
      <c r="BY512" s="85"/>
      <c r="BZ512" s="85"/>
      <c r="CA512" s="85"/>
      <c r="CB512" s="85"/>
      <c r="CC512" s="85"/>
      <c r="CD512" s="85"/>
      <c r="CE512" s="85"/>
      <c r="CF512" s="85"/>
      <c r="CG512" s="85"/>
      <c r="CH512" s="85"/>
      <c r="CI512" s="85"/>
      <c r="CJ512" s="85"/>
      <c r="CK512" s="85"/>
      <c r="CL512" s="85"/>
      <c r="CM512" s="85"/>
      <c r="CN512" s="85"/>
      <c r="CO512" s="85"/>
      <c r="CP512" s="85"/>
      <c r="CQ512" s="85"/>
      <c r="CR512" s="85"/>
      <c r="CS512" s="85"/>
      <c r="CT512" s="85"/>
      <c r="CU512" s="85"/>
      <c r="CV512" s="85"/>
      <c r="CW512" s="85"/>
      <c r="CX512" s="85"/>
      <c r="CY512" s="85"/>
      <c r="CZ512" s="85"/>
      <c r="DA512" s="85"/>
      <c r="DB512" s="85"/>
      <c r="DC512" s="85"/>
      <c r="DD512" s="85"/>
      <c r="DE512" s="85"/>
    </row>
    <row r="513" spans="1:109" x14ac:dyDescent="0.2">
      <c r="A513" s="85"/>
      <c r="B513" s="85"/>
      <c r="C513" s="85"/>
      <c r="D513" s="85"/>
      <c r="E513" s="86"/>
      <c r="F513" s="85"/>
      <c r="G513" s="87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85"/>
      <c r="AG513" s="85"/>
      <c r="AH513" s="85"/>
      <c r="AI513" s="85"/>
      <c r="AJ513" s="85"/>
      <c r="AK513" s="85"/>
      <c r="AL513" s="85"/>
      <c r="AM513" s="85"/>
      <c r="AN513" s="85"/>
      <c r="AO513" s="85"/>
      <c r="AP513" s="85"/>
      <c r="AQ513" s="85"/>
      <c r="AR513" s="85"/>
      <c r="AS513" s="85"/>
      <c r="AT513" s="85"/>
      <c r="AU513" s="85"/>
      <c r="AV513" s="85"/>
      <c r="AW513" s="85"/>
      <c r="AX513" s="85"/>
      <c r="AY513" s="85"/>
      <c r="AZ513" s="85"/>
      <c r="BA513" s="85"/>
      <c r="BB513" s="85"/>
      <c r="BC513" s="85"/>
      <c r="BD513" s="85"/>
      <c r="BE513" s="85"/>
      <c r="BF513" s="88"/>
      <c r="BG513" s="85"/>
      <c r="BH513" s="85"/>
      <c r="BI513" s="85"/>
      <c r="BJ513" s="85"/>
      <c r="BK513" s="85"/>
      <c r="BL513" s="85"/>
      <c r="BM513" s="85"/>
      <c r="BN513" s="85"/>
      <c r="BO513" s="85"/>
      <c r="BP513" s="85"/>
      <c r="BQ513" s="85"/>
      <c r="BR513" s="85"/>
      <c r="BS513" s="85"/>
      <c r="BT513" s="85"/>
      <c r="BU513" s="85"/>
      <c r="BV513" s="85"/>
      <c r="BW513" s="85"/>
      <c r="BX513" s="85"/>
      <c r="BY513" s="85"/>
      <c r="BZ513" s="85"/>
      <c r="CA513" s="85"/>
      <c r="CB513" s="85"/>
      <c r="CC513" s="85"/>
      <c r="CD513" s="85"/>
      <c r="CE513" s="85"/>
      <c r="CF513" s="85"/>
      <c r="CG513" s="85"/>
      <c r="CH513" s="85"/>
      <c r="CI513" s="85"/>
      <c r="CJ513" s="85"/>
      <c r="CK513" s="85"/>
      <c r="CL513" s="85"/>
      <c r="CM513" s="85"/>
      <c r="CN513" s="85"/>
      <c r="CO513" s="85"/>
      <c r="CP513" s="85"/>
      <c r="CQ513" s="85"/>
      <c r="CR513" s="85"/>
      <c r="CS513" s="85"/>
      <c r="CT513" s="85"/>
      <c r="CU513" s="85"/>
      <c r="CV513" s="85"/>
      <c r="CW513" s="85"/>
      <c r="CX513" s="85"/>
      <c r="CY513" s="85"/>
      <c r="CZ513" s="85"/>
      <c r="DA513" s="85"/>
      <c r="DB513" s="85"/>
      <c r="DC513" s="85"/>
      <c r="DD513" s="85"/>
      <c r="DE513" s="85"/>
    </row>
    <row r="514" spans="1:109" x14ac:dyDescent="0.2">
      <c r="A514" s="85"/>
      <c r="B514" s="85"/>
      <c r="C514" s="85"/>
      <c r="D514" s="85"/>
      <c r="E514" s="86"/>
      <c r="F514" s="85"/>
      <c r="G514" s="87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85"/>
      <c r="AG514" s="85"/>
      <c r="AH514" s="85"/>
      <c r="AI514" s="85"/>
      <c r="AJ514" s="85"/>
      <c r="AK514" s="85"/>
      <c r="AL514" s="85"/>
      <c r="AM514" s="85"/>
      <c r="AN514" s="85"/>
      <c r="AO514" s="85"/>
      <c r="AP514" s="85"/>
      <c r="AQ514" s="85"/>
      <c r="AR514" s="85"/>
      <c r="AS514" s="85"/>
      <c r="AT514" s="85"/>
      <c r="AU514" s="85"/>
      <c r="AV514" s="85"/>
      <c r="AW514" s="85"/>
      <c r="AX514" s="85"/>
      <c r="AY514" s="85"/>
      <c r="AZ514" s="85"/>
      <c r="BA514" s="85"/>
      <c r="BB514" s="85"/>
      <c r="BC514" s="85"/>
      <c r="BD514" s="85"/>
      <c r="BE514" s="85"/>
      <c r="BF514" s="88"/>
      <c r="BG514" s="85"/>
      <c r="BH514" s="85"/>
      <c r="BI514" s="85"/>
      <c r="BJ514" s="85"/>
      <c r="BK514" s="85"/>
      <c r="BL514" s="85"/>
      <c r="BM514" s="85"/>
      <c r="BN514" s="85"/>
      <c r="BO514" s="85"/>
      <c r="BP514" s="85"/>
      <c r="BQ514" s="85"/>
      <c r="BR514" s="85"/>
      <c r="BS514" s="85"/>
      <c r="BT514" s="85"/>
      <c r="BU514" s="85"/>
      <c r="BV514" s="85"/>
      <c r="BW514" s="85"/>
      <c r="BX514" s="85"/>
      <c r="BY514" s="85"/>
      <c r="BZ514" s="85"/>
      <c r="CA514" s="85"/>
      <c r="CB514" s="85"/>
      <c r="CC514" s="85"/>
      <c r="CD514" s="85"/>
      <c r="CE514" s="85"/>
      <c r="CF514" s="85"/>
      <c r="CG514" s="85"/>
      <c r="CH514" s="85"/>
      <c r="CI514" s="85"/>
      <c r="CJ514" s="85"/>
      <c r="CK514" s="85"/>
      <c r="CL514" s="85"/>
      <c r="CM514" s="85"/>
      <c r="CN514" s="85"/>
      <c r="CO514" s="85"/>
      <c r="CP514" s="85"/>
      <c r="CQ514" s="85"/>
      <c r="CR514" s="85"/>
      <c r="CS514" s="85"/>
      <c r="CT514" s="85"/>
      <c r="CU514" s="85"/>
      <c r="CV514" s="85"/>
      <c r="CW514" s="85"/>
      <c r="CX514" s="85"/>
      <c r="CY514" s="85"/>
      <c r="CZ514" s="85"/>
      <c r="DA514" s="85"/>
      <c r="DB514" s="85"/>
      <c r="DC514" s="85"/>
      <c r="DD514" s="85"/>
      <c r="DE514" s="85"/>
    </row>
    <row r="515" spans="1:109" x14ac:dyDescent="0.2">
      <c r="A515" s="85"/>
      <c r="B515" s="85"/>
      <c r="C515" s="85"/>
      <c r="D515" s="85"/>
      <c r="E515" s="86"/>
      <c r="F515" s="85"/>
      <c r="G515" s="87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F515" s="85"/>
      <c r="AG515" s="85"/>
      <c r="AH515" s="85"/>
      <c r="AI515" s="85"/>
      <c r="AJ515" s="85"/>
      <c r="AK515" s="85"/>
      <c r="AL515" s="85"/>
      <c r="AM515" s="85"/>
      <c r="AN515" s="85"/>
      <c r="AO515" s="85"/>
      <c r="AP515" s="85"/>
      <c r="AQ515" s="85"/>
      <c r="AR515" s="85"/>
      <c r="AS515" s="85"/>
      <c r="AT515" s="85"/>
      <c r="AU515" s="85"/>
      <c r="AV515" s="85"/>
      <c r="AW515" s="85"/>
      <c r="AX515" s="85"/>
      <c r="AY515" s="85"/>
      <c r="AZ515" s="85"/>
      <c r="BA515" s="85"/>
      <c r="BB515" s="85"/>
      <c r="BC515" s="85"/>
      <c r="BD515" s="85"/>
      <c r="BE515" s="85"/>
      <c r="BF515" s="88"/>
      <c r="BG515" s="85"/>
      <c r="BH515" s="85"/>
      <c r="BI515" s="85"/>
      <c r="BJ515" s="85"/>
      <c r="BK515" s="85"/>
      <c r="BL515" s="85"/>
      <c r="BM515" s="85"/>
      <c r="BN515" s="85"/>
      <c r="BO515" s="85"/>
      <c r="BP515" s="85"/>
      <c r="BQ515" s="85"/>
      <c r="BR515" s="85"/>
      <c r="BS515" s="85"/>
      <c r="BT515" s="85"/>
      <c r="BU515" s="85"/>
      <c r="BV515" s="85"/>
      <c r="BW515" s="85"/>
      <c r="BX515" s="85"/>
      <c r="BY515" s="85"/>
      <c r="BZ515" s="85"/>
      <c r="CA515" s="85"/>
      <c r="CB515" s="85"/>
      <c r="CC515" s="85"/>
      <c r="CD515" s="85"/>
      <c r="CE515" s="85"/>
      <c r="CF515" s="85"/>
      <c r="CG515" s="85"/>
      <c r="CH515" s="85"/>
      <c r="CI515" s="85"/>
      <c r="CJ515" s="85"/>
      <c r="CK515" s="85"/>
      <c r="CL515" s="85"/>
      <c r="CM515" s="85"/>
      <c r="CN515" s="85"/>
      <c r="CO515" s="85"/>
      <c r="CP515" s="85"/>
      <c r="CQ515" s="85"/>
      <c r="CR515" s="85"/>
      <c r="CS515" s="85"/>
      <c r="CT515" s="85"/>
      <c r="CU515" s="85"/>
      <c r="CV515" s="85"/>
      <c r="CW515" s="85"/>
      <c r="CX515" s="85"/>
      <c r="CY515" s="85"/>
      <c r="CZ515" s="85"/>
      <c r="DA515" s="85"/>
      <c r="DB515" s="85"/>
      <c r="DC515" s="85"/>
      <c r="DD515" s="85"/>
      <c r="DE515" s="85"/>
    </row>
    <row r="516" spans="1:109" x14ac:dyDescent="0.2">
      <c r="A516" s="85"/>
      <c r="B516" s="85"/>
      <c r="C516" s="85"/>
      <c r="D516" s="85"/>
      <c r="E516" s="86"/>
      <c r="F516" s="85"/>
      <c r="G516" s="87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85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  <c r="AX516" s="85"/>
      <c r="AY516" s="85"/>
      <c r="AZ516" s="85"/>
      <c r="BA516" s="85"/>
      <c r="BB516" s="85"/>
      <c r="BC516" s="85"/>
      <c r="BD516" s="85"/>
      <c r="BE516" s="85"/>
      <c r="BF516" s="88"/>
      <c r="BG516" s="85"/>
      <c r="BH516" s="85"/>
      <c r="BI516" s="85"/>
      <c r="BJ516" s="85"/>
      <c r="BK516" s="85"/>
      <c r="BL516" s="85"/>
      <c r="BM516" s="85"/>
      <c r="BN516" s="85"/>
      <c r="BO516" s="85"/>
      <c r="BP516" s="85"/>
      <c r="BQ516" s="85"/>
      <c r="BR516" s="85"/>
      <c r="BS516" s="85"/>
      <c r="BT516" s="85"/>
      <c r="BU516" s="85"/>
      <c r="BV516" s="85"/>
      <c r="BW516" s="85"/>
      <c r="BX516" s="85"/>
      <c r="BY516" s="85"/>
      <c r="BZ516" s="85"/>
      <c r="CA516" s="85"/>
      <c r="CB516" s="85"/>
      <c r="CC516" s="85"/>
      <c r="CD516" s="85"/>
      <c r="CE516" s="85"/>
      <c r="CF516" s="85"/>
      <c r="CG516" s="85"/>
      <c r="CH516" s="85"/>
      <c r="CI516" s="85"/>
      <c r="CJ516" s="85"/>
      <c r="CK516" s="85"/>
      <c r="CL516" s="85"/>
      <c r="CM516" s="85"/>
      <c r="CN516" s="85"/>
      <c r="CO516" s="85"/>
      <c r="CP516" s="85"/>
      <c r="CQ516" s="85"/>
      <c r="CR516" s="85"/>
      <c r="CS516" s="85"/>
      <c r="CT516" s="85"/>
      <c r="CU516" s="85"/>
      <c r="CV516" s="85"/>
      <c r="CW516" s="85"/>
      <c r="CX516" s="85"/>
      <c r="CY516" s="85"/>
      <c r="CZ516" s="85"/>
      <c r="DA516" s="85"/>
      <c r="DB516" s="85"/>
      <c r="DC516" s="85"/>
      <c r="DD516" s="85"/>
      <c r="DE516" s="85"/>
    </row>
    <row r="517" spans="1:109" x14ac:dyDescent="0.2">
      <c r="A517" s="85"/>
      <c r="B517" s="85"/>
      <c r="C517" s="85"/>
      <c r="D517" s="85"/>
      <c r="E517" s="86"/>
      <c r="F517" s="85"/>
      <c r="G517" s="87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85"/>
      <c r="AG517" s="85"/>
      <c r="AH517" s="85"/>
      <c r="AI517" s="85"/>
      <c r="AJ517" s="85"/>
      <c r="AK517" s="85"/>
      <c r="AL517" s="85"/>
      <c r="AM517" s="85"/>
      <c r="AN517" s="85"/>
      <c r="AO517" s="85"/>
      <c r="AP517" s="85"/>
      <c r="AQ517" s="85"/>
      <c r="AR517" s="85"/>
      <c r="AS517" s="85"/>
      <c r="AT517" s="85"/>
      <c r="AU517" s="85"/>
      <c r="AV517" s="85"/>
      <c r="AW517" s="85"/>
      <c r="AX517" s="85"/>
      <c r="AY517" s="85"/>
      <c r="AZ517" s="85"/>
      <c r="BA517" s="85"/>
      <c r="BB517" s="85"/>
      <c r="BC517" s="85"/>
      <c r="BD517" s="85"/>
      <c r="BE517" s="85"/>
      <c r="BF517" s="88"/>
      <c r="BG517" s="85"/>
      <c r="BH517" s="85"/>
      <c r="BI517" s="85"/>
      <c r="BJ517" s="85"/>
      <c r="BK517" s="85"/>
      <c r="BL517" s="85"/>
      <c r="BM517" s="85"/>
      <c r="BN517" s="85"/>
      <c r="BO517" s="85"/>
      <c r="BP517" s="85"/>
      <c r="BQ517" s="85"/>
      <c r="BR517" s="85"/>
      <c r="BS517" s="85"/>
      <c r="BT517" s="85"/>
      <c r="BU517" s="85"/>
      <c r="BV517" s="85"/>
      <c r="BW517" s="85"/>
      <c r="BX517" s="85"/>
      <c r="BY517" s="85"/>
      <c r="BZ517" s="85"/>
      <c r="CA517" s="85"/>
      <c r="CB517" s="85"/>
      <c r="CC517" s="85"/>
      <c r="CD517" s="85"/>
      <c r="CE517" s="85"/>
      <c r="CF517" s="85"/>
      <c r="CG517" s="85"/>
      <c r="CH517" s="85"/>
      <c r="CI517" s="85"/>
      <c r="CJ517" s="85"/>
      <c r="CK517" s="85"/>
      <c r="CL517" s="85"/>
      <c r="CM517" s="85"/>
      <c r="CN517" s="85"/>
      <c r="CO517" s="85"/>
      <c r="CP517" s="85"/>
      <c r="CQ517" s="85"/>
      <c r="CR517" s="85"/>
      <c r="CS517" s="85"/>
      <c r="CT517" s="85"/>
      <c r="CU517" s="85"/>
      <c r="CV517" s="85"/>
      <c r="CW517" s="85"/>
      <c r="CX517" s="85"/>
      <c r="CY517" s="85"/>
      <c r="CZ517" s="85"/>
      <c r="DA517" s="85"/>
      <c r="DB517" s="85"/>
      <c r="DC517" s="85"/>
      <c r="DD517" s="85"/>
      <c r="DE517" s="85"/>
    </row>
    <row r="518" spans="1:109" x14ac:dyDescent="0.2">
      <c r="A518" s="85"/>
      <c r="B518" s="85"/>
      <c r="C518" s="85"/>
      <c r="D518" s="85"/>
      <c r="E518" s="86"/>
      <c r="F518" s="85"/>
      <c r="G518" s="87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85"/>
      <c r="AG518" s="85"/>
      <c r="AH518" s="85"/>
      <c r="AI518" s="85"/>
      <c r="AJ518" s="85"/>
      <c r="AK518" s="85"/>
      <c r="AL518" s="85"/>
      <c r="AM518" s="85"/>
      <c r="AN518" s="85"/>
      <c r="AO518" s="85"/>
      <c r="AP518" s="85"/>
      <c r="AQ518" s="85"/>
      <c r="AR518" s="85"/>
      <c r="AS518" s="85"/>
      <c r="AT518" s="85"/>
      <c r="AU518" s="85"/>
      <c r="AV518" s="85"/>
      <c r="AW518" s="85"/>
      <c r="AX518" s="85"/>
      <c r="AY518" s="85"/>
      <c r="AZ518" s="85"/>
      <c r="BA518" s="85"/>
      <c r="BB518" s="85"/>
      <c r="BC518" s="85"/>
      <c r="BD518" s="85"/>
      <c r="BE518" s="85"/>
      <c r="BF518" s="88"/>
      <c r="BG518" s="85"/>
      <c r="BH518" s="85"/>
      <c r="BI518" s="85"/>
      <c r="BJ518" s="85"/>
      <c r="BK518" s="85"/>
      <c r="BL518" s="85"/>
      <c r="BM518" s="85"/>
      <c r="BN518" s="85"/>
      <c r="BO518" s="85"/>
      <c r="BP518" s="85"/>
      <c r="BQ518" s="85"/>
      <c r="BR518" s="85"/>
      <c r="BS518" s="85"/>
      <c r="BT518" s="85"/>
      <c r="BU518" s="85"/>
      <c r="BV518" s="85"/>
      <c r="BW518" s="85"/>
      <c r="BX518" s="85"/>
      <c r="BY518" s="85"/>
      <c r="BZ518" s="85"/>
      <c r="CA518" s="85"/>
      <c r="CB518" s="85"/>
      <c r="CC518" s="85"/>
      <c r="CD518" s="85"/>
      <c r="CE518" s="85"/>
      <c r="CF518" s="85"/>
      <c r="CG518" s="85"/>
      <c r="CH518" s="85"/>
      <c r="CI518" s="85"/>
      <c r="CJ518" s="85"/>
      <c r="CK518" s="85"/>
      <c r="CL518" s="85"/>
      <c r="CM518" s="85"/>
      <c r="CN518" s="85"/>
      <c r="CO518" s="85"/>
      <c r="CP518" s="85"/>
      <c r="CQ518" s="85"/>
      <c r="CR518" s="85"/>
      <c r="CS518" s="85"/>
      <c r="CT518" s="85"/>
      <c r="CU518" s="85"/>
      <c r="CV518" s="85"/>
      <c r="CW518" s="85"/>
      <c r="CX518" s="85"/>
      <c r="CY518" s="85"/>
      <c r="CZ518" s="85"/>
      <c r="DA518" s="85"/>
      <c r="DB518" s="85"/>
      <c r="DC518" s="85"/>
      <c r="DD518" s="85"/>
      <c r="DE518" s="85"/>
    </row>
    <row r="519" spans="1:109" x14ac:dyDescent="0.2">
      <c r="A519" s="85"/>
      <c r="B519" s="85"/>
      <c r="C519" s="85"/>
      <c r="D519" s="85"/>
      <c r="E519" s="86"/>
      <c r="F519" s="85"/>
      <c r="G519" s="87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85"/>
      <c r="AG519" s="85"/>
      <c r="AH519" s="85"/>
      <c r="AI519" s="85"/>
      <c r="AJ519" s="85"/>
      <c r="AK519" s="85"/>
      <c r="AL519" s="85"/>
      <c r="AM519" s="85"/>
      <c r="AN519" s="85"/>
      <c r="AO519" s="85"/>
      <c r="AP519" s="85"/>
      <c r="AQ519" s="85"/>
      <c r="AR519" s="85"/>
      <c r="AS519" s="85"/>
      <c r="AT519" s="85"/>
      <c r="AU519" s="85"/>
      <c r="AV519" s="85"/>
      <c r="AW519" s="85"/>
      <c r="AX519" s="85"/>
      <c r="AY519" s="85"/>
      <c r="AZ519" s="85"/>
      <c r="BA519" s="85"/>
      <c r="BB519" s="85"/>
      <c r="BC519" s="85"/>
      <c r="BD519" s="85"/>
      <c r="BE519" s="85"/>
      <c r="BF519" s="88"/>
      <c r="BG519" s="85"/>
      <c r="BH519" s="85"/>
      <c r="BI519" s="85"/>
      <c r="BJ519" s="85"/>
      <c r="BK519" s="85"/>
      <c r="BL519" s="85"/>
      <c r="BM519" s="85"/>
      <c r="BN519" s="85"/>
      <c r="BO519" s="85"/>
      <c r="BP519" s="85"/>
      <c r="BQ519" s="85"/>
      <c r="BR519" s="85"/>
      <c r="BS519" s="85"/>
      <c r="BT519" s="85"/>
      <c r="BU519" s="85"/>
      <c r="BV519" s="85"/>
      <c r="BW519" s="85"/>
      <c r="BX519" s="85"/>
      <c r="BY519" s="85"/>
      <c r="BZ519" s="85"/>
      <c r="CA519" s="85"/>
      <c r="CB519" s="85"/>
      <c r="CC519" s="85"/>
      <c r="CD519" s="85"/>
      <c r="CE519" s="85"/>
      <c r="CF519" s="85"/>
      <c r="CG519" s="85"/>
      <c r="CH519" s="85"/>
      <c r="CI519" s="85"/>
      <c r="CJ519" s="85"/>
      <c r="CK519" s="85"/>
      <c r="CL519" s="85"/>
      <c r="CM519" s="85"/>
      <c r="CN519" s="85"/>
      <c r="CO519" s="85"/>
      <c r="CP519" s="85"/>
      <c r="CQ519" s="85"/>
      <c r="CR519" s="85"/>
      <c r="CS519" s="85"/>
      <c r="CT519" s="85"/>
      <c r="CU519" s="85"/>
      <c r="CV519" s="85"/>
      <c r="CW519" s="85"/>
      <c r="CX519" s="85"/>
      <c r="CY519" s="85"/>
      <c r="CZ519" s="85"/>
      <c r="DA519" s="85"/>
      <c r="DB519" s="85"/>
      <c r="DC519" s="85"/>
      <c r="DD519" s="85"/>
      <c r="DE519" s="85"/>
    </row>
    <row r="520" spans="1:109" x14ac:dyDescent="0.2">
      <c r="A520" s="85"/>
      <c r="B520" s="85"/>
      <c r="C520" s="85"/>
      <c r="D520" s="85"/>
      <c r="E520" s="86"/>
      <c r="F520" s="85"/>
      <c r="G520" s="87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  <c r="AH520" s="85"/>
      <c r="AI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AV520" s="85"/>
      <c r="AW520" s="85"/>
      <c r="AX520" s="85"/>
      <c r="AY520" s="85"/>
      <c r="AZ520" s="85"/>
      <c r="BA520" s="85"/>
      <c r="BB520" s="85"/>
      <c r="BC520" s="85"/>
      <c r="BD520" s="85"/>
      <c r="BE520" s="85"/>
      <c r="BF520" s="88"/>
      <c r="BG520" s="85"/>
      <c r="BH520" s="85"/>
      <c r="BI520" s="85"/>
      <c r="BJ520" s="85"/>
      <c r="BK520" s="85"/>
      <c r="BL520" s="85"/>
      <c r="BM520" s="85"/>
      <c r="BN520" s="85"/>
      <c r="BO520" s="85"/>
      <c r="BP520" s="85"/>
      <c r="BQ520" s="85"/>
      <c r="BR520" s="85"/>
      <c r="BS520" s="85"/>
      <c r="BT520" s="85"/>
      <c r="BU520" s="85"/>
      <c r="BV520" s="85"/>
      <c r="BW520" s="85"/>
      <c r="BX520" s="85"/>
      <c r="BY520" s="85"/>
      <c r="BZ520" s="85"/>
      <c r="CA520" s="85"/>
      <c r="CB520" s="85"/>
      <c r="CC520" s="85"/>
      <c r="CD520" s="85"/>
      <c r="CE520" s="85"/>
      <c r="CF520" s="85"/>
      <c r="CG520" s="85"/>
      <c r="CH520" s="85"/>
      <c r="CI520" s="85"/>
      <c r="CJ520" s="85"/>
      <c r="CK520" s="85"/>
      <c r="CL520" s="85"/>
      <c r="CM520" s="85"/>
      <c r="CN520" s="85"/>
      <c r="CO520" s="85"/>
      <c r="CP520" s="85"/>
      <c r="CQ520" s="85"/>
      <c r="CR520" s="85"/>
      <c r="CS520" s="85"/>
      <c r="CT520" s="85"/>
      <c r="CU520" s="85"/>
      <c r="CV520" s="85"/>
      <c r="CW520" s="85"/>
      <c r="CX520" s="85"/>
      <c r="CY520" s="85"/>
      <c r="CZ520" s="85"/>
      <c r="DA520" s="85"/>
      <c r="DB520" s="85"/>
      <c r="DC520" s="85"/>
      <c r="DD520" s="85"/>
      <c r="DE520" s="85"/>
    </row>
    <row r="521" spans="1:109" x14ac:dyDescent="0.2">
      <c r="A521" s="85"/>
      <c r="B521" s="85"/>
      <c r="C521" s="85"/>
      <c r="D521" s="85"/>
      <c r="E521" s="86"/>
      <c r="F521" s="85"/>
      <c r="G521" s="87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F521" s="85"/>
      <c r="AG521" s="85"/>
      <c r="AH521" s="85"/>
      <c r="AI521" s="85"/>
      <c r="AJ521" s="85"/>
      <c r="AK521" s="85"/>
      <c r="AL521" s="85"/>
      <c r="AM521" s="85"/>
      <c r="AN521" s="85"/>
      <c r="AO521" s="85"/>
      <c r="AP521" s="85"/>
      <c r="AQ521" s="85"/>
      <c r="AR521" s="85"/>
      <c r="AS521" s="85"/>
      <c r="AT521" s="85"/>
      <c r="AU521" s="85"/>
      <c r="AV521" s="85"/>
      <c r="AW521" s="85"/>
      <c r="AX521" s="85"/>
      <c r="AY521" s="85"/>
      <c r="AZ521" s="85"/>
      <c r="BA521" s="85"/>
      <c r="BB521" s="85"/>
      <c r="BC521" s="85"/>
      <c r="BD521" s="85"/>
      <c r="BE521" s="85"/>
      <c r="BF521" s="88"/>
      <c r="BG521" s="85"/>
      <c r="BH521" s="85"/>
      <c r="BI521" s="85"/>
      <c r="BJ521" s="85"/>
      <c r="BK521" s="85"/>
      <c r="BL521" s="85"/>
      <c r="BM521" s="85"/>
      <c r="BN521" s="85"/>
      <c r="BO521" s="85"/>
      <c r="BP521" s="85"/>
      <c r="BQ521" s="85"/>
      <c r="BR521" s="85"/>
      <c r="BS521" s="85"/>
      <c r="BT521" s="85"/>
      <c r="BU521" s="85"/>
      <c r="BV521" s="85"/>
      <c r="BW521" s="85"/>
      <c r="BX521" s="85"/>
      <c r="BY521" s="85"/>
      <c r="BZ521" s="85"/>
      <c r="CA521" s="85"/>
      <c r="CB521" s="85"/>
      <c r="CC521" s="85"/>
      <c r="CD521" s="85"/>
      <c r="CE521" s="85"/>
      <c r="CF521" s="85"/>
      <c r="CG521" s="85"/>
      <c r="CH521" s="85"/>
      <c r="CI521" s="85"/>
      <c r="CJ521" s="85"/>
      <c r="CK521" s="85"/>
      <c r="CL521" s="85"/>
      <c r="CM521" s="85"/>
      <c r="CN521" s="85"/>
      <c r="CO521" s="85"/>
      <c r="CP521" s="85"/>
      <c r="CQ521" s="85"/>
      <c r="CR521" s="85"/>
      <c r="CS521" s="85"/>
      <c r="CT521" s="85"/>
      <c r="CU521" s="85"/>
      <c r="CV521" s="85"/>
      <c r="CW521" s="85"/>
      <c r="CX521" s="85"/>
      <c r="CY521" s="85"/>
      <c r="CZ521" s="85"/>
      <c r="DA521" s="85"/>
      <c r="DB521" s="85"/>
      <c r="DC521" s="85"/>
      <c r="DD521" s="85"/>
      <c r="DE521" s="85"/>
    </row>
    <row r="522" spans="1:109" x14ac:dyDescent="0.2">
      <c r="A522" s="85"/>
      <c r="B522" s="85"/>
      <c r="C522" s="85"/>
      <c r="D522" s="85"/>
      <c r="E522" s="86"/>
      <c r="F522" s="85"/>
      <c r="G522" s="87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85"/>
      <c r="AG522" s="85"/>
      <c r="AH522" s="85"/>
      <c r="AI522" s="85"/>
      <c r="AJ522" s="85"/>
      <c r="AK522" s="85"/>
      <c r="AL522" s="85"/>
      <c r="AM522" s="85"/>
      <c r="AN522" s="85"/>
      <c r="AO522" s="85"/>
      <c r="AP522" s="85"/>
      <c r="AQ522" s="85"/>
      <c r="AR522" s="85"/>
      <c r="AS522" s="85"/>
      <c r="AT522" s="85"/>
      <c r="AU522" s="85"/>
      <c r="AV522" s="85"/>
      <c r="AW522" s="85"/>
      <c r="AX522" s="85"/>
      <c r="AY522" s="85"/>
      <c r="AZ522" s="85"/>
      <c r="BA522" s="85"/>
      <c r="BB522" s="85"/>
      <c r="BC522" s="85"/>
      <c r="BD522" s="85"/>
      <c r="BE522" s="85"/>
      <c r="BF522" s="88"/>
      <c r="BG522" s="85"/>
      <c r="BH522" s="85"/>
      <c r="BI522" s="85"/>
      <c r="BJ522" s="85"/>
      <c r="BK522" s="85"/>
      <c r="BL522" s="85"/>
      <c r="BM522" s="85"/>
      <c r="BN522" s="85"/>
      <c r="BO522" s="85"/>
      <c r="BP522" s="85"/>
      <c r="BQ522" s="85"/>
      <c r="BR522" s="85"/>
      <c r="BS522" s="85"/>
      <c r="BT522" s="85"/>
      <c r="BU522" s="85"/>
      <c r="BV522" s="85"/>
      <c r="BW522" s="85"/>
      <c r="BX522" s="85"/>
      <c r="BY522" s="85"/>
      <c r="BZ522" s="85"/>
      <c r="CA522" s="85"/>
      <c r="CB522" s="85"/>
      <c r="CC522" s="85"/>
      <c r="CD522" s="85"/>
      <c r="CE522" s="85"/>
      <c r="CF522" s="85"/>
      <c r="CG522" s="85"/>
      <c r="CH522" s="85"/>
      <c r="CI522" s="85"/>
      <c r="CJ522" s="85"/>
      <c r="CK522" s="85"/>
      <c r="CL522" s="85"/>
      <c r="CM522" s="85"/>
      <c r="CN522" s="85"/>
      <c r="CO522" s="85"/>
      <c r="CP522" s="85"/>
      <c r="CQ522" s="85"/>
      <c r="CR522" s="85"/>
      <c r="CS522" s="85"/>
      <c r="CT522" s="85"/>
      <c r="CU522" s="85"/>
      <c r="CV522" s="85"/>
      <c r="CW522" s="85"/>
      <c r="CX522" s="85"/>
      <c r="CY522" s="85"/>
      <c r="CZ522" s="85"/>
      <c r="DA522" s="85"/>
      <c r="DB522" s="85"/>
      <c r="DC522" s="85"/>
      <c r="DD522" s="85"/>
      <c r="DE522" s="85"/>
    </row>
    <row r="523" spans="1:109" x14ac:dyDescent="0.2">
      <c r="A523" s="85"/>
      <c r="B523" s="85"/>
      <c r="C523" s="85"/>
      <c r="D523" s="85"/>
      <c r="E523" s="86"/>
      <c r="F523" s="85"/>
      <c r="G523" s="87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85"/>
      <c r="AG523" s="85"/>
      <c r="AH523" s="85"/>
      <c r="AI523" s="85"/>
      <c r="AJ523" s="85"/>
      <c r="AK523" s="85"/>
      <c r="AL523" s="85"/>
      <c r="AM523" s="85"/>
      <c r="AN523" s="85"/>
      <c r="AO523" s="85"/>
      <c r="AP523" s="85"/>
      <c r="AQ523" s="85"/>
      <c r="AR523" s="85"/>
      <c r="AS523" s="85"/>
      <c r="AT523" s="85"/>
      <c r="AU523" s="85"/>
      <c r="AV523" s="85"/>
      <c r="AW523" s="85"/>
      <c r="AX523" s="85"/>
      <c r="AY523" s="85"/>
      <c r="AZ523" s="85"/>
      <c r="BA523" s="85"/>
      <c r="BB523" s="85"/>
      <c r="BC523" s="85"/>
      <c r="BD523" s="85"/>
      <c r="BE523" s="85"/>
      <c r="BF523" s="88"/>
      <c r="BG523" s="85"/>
      <c r="BH523" s="85"/>
      <c r="BI523" s="85"/>
      <c r="BJ523" s="85"/>
      <c r="BK523" s="85"/>
      <c r="BL523" s="85"/>
      <c r="BM523" s="85"/>
      <c r="BN523" s="85"/>
      <c r="BO523" s="85"/>
      <c r="BP523" s="85"/>
      <c r="BQ523" s="85"/>
      <c r="BR523" s="85"/>
      <c r="BS523" s="85"/>
      <c r="BT523" s="85"/>
      <c r="BU523" s="85"/>
      <c r="BV523" s="85"/>
      <c r="BW523" s="85"/>
      <c r="BX523" s="85"/>
      <c r="BY523" s="85"/>
      <c r="BZ523" s="85"/>
      <c r="CA523" s="85"/>
      <c r="CB523" s="85"/>
      <c r="CC523" s="85"/>
      <c r="CD523" s="85"/>
      <c r="CE523" s="85"/>
      <c r="CF523" s="85"/>
      <c r="CG523" s="85"/>
      <c r="CH523" s="85"/>
      <c r="CI523" s="85"/>
      <c r="CJ523" s="85"/>
      <c r="CK523" s="85"/>
      <c r="CL523" s="85"/>
      <c r="CM523" s="85"/>
      <c r="CN523" s="85"/>
      <c r="CO523" s="85"/>
      <c r="CP523" s="85"/>
      <c r="CQ523" s="85"/>
      <c r="CR523" s="85"/>
      <c r="CS523" s="85"/>
      <c r="CT523" s="85"/>
      <c r="CU523" s="85"/>
      <c r="CV523" s="85"/>
      <c r="CW523" s="85"/>
      <c r="CX523" s="85"/>
      <c r="CY523" s="85"/>
      <c r="CZ523" s="85"/>
      <c r="DA523" s="85"/>
      <c r="DB523" s="85"/>
      <c r="DC523" s="85"/>
      <c r="DD523" s="85"/>
      <c r="DE523" s="85"/>
    </row>
    <row r="524" spans="1:109" x14ac:dyDescent="0.2">
      <c r="A524" s="85"/>
      <c r="B524" s="85"/>
      <c r="C524" s="85"/>
      <c r="D524" s="85"/>
      <c r="E524" s="86"/>
      <c r="F524" s="85"/>
      <c r="G524" s="87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  <c r="AH524" s="85"/>
      <c r="AI524" s="85"/>
      <c r="AJ524" s="85"/>
      <c r="AK524" s="85"/>
      <c r="AL524" s="85"/>
      <c r="AM524" s="85"/>
      <c r="AN524" s="85"/>
      <c r="AO524" s="85"/>
      <c r="AP524" s="85"/>
      <c r="AQ524" s="85"/>
      <c r="AR524" s="85"/>
      <c r="AS524" s="85"/>
      <c r="AT524" s="85"/>
      <c r="AU524" s="85"/>
      <c r="AV524" s="85"/>
      <c r="AW524" s="85"/>
      <c r="AX524" s="85"/>
      <c r="AY524" s="85"/>
      <c r="AZ524" s="85"/>
      <c r="BA524" s="85"/>
      <c r="BB524" s="85"/>
      <c r="BC524" s="85"/>
      <c r="BD524" s="85"/>
      <c r="BE524" s="85"/>
      <c r="BF524" s="88"/>
      <c r="BG524" s="85"/>
      <c r="BH524" s="85"/>
      <c r="BI524" s="85"/>
      <c r="BJ524" s="85"/>
      <c r="BK524" s="85"/>
      <c r="BL524" s="85"/>
      <c r="BM524" s="85"/>
      <c r="BN524" s="85"/>
      <c r="BO524" s="85"/>
      <c r="BP524" s="85"/>
      <c r="BQ524" s="85"/>
      <c r="BR524" s="85"/>
      <c r="BS524" s="85"/>
      <c r="BT524" s="85"/>
      <c r="BU524" s="85"/>
      <c r="BV524" s="85"/>
      <c r="BW524" s="85"/>
      <c r="BX524" s="85"/>
      <c r="BY524" s="85"/>
      <c r="BZ524" s="85"/>
      <c r="CA524" s="85"/>
      <c r="CB524" s="85"/>
      <c r="CC524" s="85"/>
      <c r="CD524" s="85"/>
      <c r="CE524" s="85"/>
      <c r="CF524" s="85"/>
      <c r="CG524" s="85"/>
      <c r="CH524" s="85"/>
      <c r="CI524" s="85"/>
      <c r="CJ524" s="85"/>
      <c r="CK524" s="85"/>
      <c r="CL524" s="85"/>
      <c r="CM524" s="85"/>
      <c r="CN524" s="85"/>
      <c r="CO524" s="85"/>
      <c r="CP524" s="85"/>
      <c r="CQ524" s="85"/>
      <c r="CR524" s="85"/>
      <c r="CS524" s="85"/>
      <c r="CT524" s="85"/>
      <c r="CU524" s="85"/>
      <c r="CV524" s="85"/>
      <c r="CW524" s="85"/>
      <c r="CX524" s="85"/>
      <c r="CY524" s="85"/>
      <c r="CZ524" s="85"/>
      <c r="DA524" s="85"/>
      <c r="DB524" s="85"/>
      <c r="DC524" s="85"/>
      <c r="DD524" s="85"/>
      <c r="DE524" s="85"/>
    </row>
    <row r="525" spans="1:109" x14ac:dyDescent="0.2">
      <c r="A525" s="85"/>
      <c r="B525" s="85"/>
      <c r="C525" s="85"/>
      <c r="D525" s="85"/>
      <c r="E525" s="86"/>
      <c r="F525" s="85"/>
      <c r="G525" s="87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85"/>
      <c r="AG525" s="85"/>
      <c r="AH525" s="85"/>
      <c r="AI525" s="85"/>
      <c r="AJ525" s="85"/>
      <c r="AK525" s="85"/>
      <c r="AL525" s="85"/>
      <c r="AM525" s="85"/>
      <c r="AN525" s="85"/>
      <c r="AO525" s="85"/>
      <c r="AP525" s="85"/>
      <c r="AQ525" s="85"/>
      <c r="AR525" s="85"/>
      <c r="AS525" s="85"/>
      <c r="AT525" s="85"/>
      <c r="AU525" s="85"/>
      <c r="AV525" s="85"/>
      <c r="AW525" s="85"/>
      <c r="AX525" s="85"/>
      <c r="AY525" s="85"/>
      <c r="AZ525" s="85"/>
      <c r="BA525" s="85"/>
      <c r="BB525" s="85"/>
      <c r="BC525" s="85"/>
      <c r="BD525" s="85"/>
      <c r="BE525" s="85"/>
      <c r="BF525" s="88"/>
      <c r="BG525" s="85"/>
      <c r="BH525" s="85"/>
      <c r="BI525" s="85"/>
      <c r="BJ525" s="85"/>
      <c r="BK525" s="85"/>
      <c r="BL525" s="85"/>
      <c r="BM525" s="85"/>
      <c r="BN525" s="85"/>
      <c r="BO525" s="85"/>
      <c r="BP525" s="85"/>
      <c r="BQ525" s="85"/>
      <c r="BR525" s="85"/>
      <c r="BS525" s="85"/>
      <c r="BT525" s="85"/>
      <c r="BU525" s="85"/>
      <c r="BV525" s="85"/>
      <c r="BW525" s="85"/>
      <c r="BX525" s="85"/>
      <c r="BY525" s="85"/>
      <c r="BZ525" s="85"/>
      <c r="CA525" s="85"/>
      <c r="CB525" s="85"/>
      <c r="CC525" s="85"/>
      <c r="CD525" s="85"/>
      <c r="CE525" s="85"/>
      <c r="CF525" s="85"/>
      <c r="CG525" s="85"/>
      <c r="CH525" s="85"/>
      <c r="CI525" s="85"/>
      <c r="CJ525" s="85"/>
      <c r="CK525" s="85"/>
      <c r="CL525" s="85"/>
      <c r="CM525" s="85"/>
      <c r="CN525" s="85"/>
      <c r="CO525" s="85"/>
      <c r="CP525" s="85"/>
      <c r="CQ525" s="85"/>
      <c r="CR525" s="85"/>
      <c r="CS525" s="85"/>
      <c r="CT525" s="85"/>
      <c r="CU525" s="85"/>
      <c r="CV525" s="85"/>
      <c r="CW525" s="85"/>
      <c r="CX525" s="85"/>
      <c r="CY525" s="85"/>
      <c r="CZ525" s="85"/>
      <c r="DA525" s="85"/>
      <c r="DB525" s="85"/>
      <c r="DC525" s="85"/>
      <c r="DD525" s="85"/>
      <c r="DE525" s="85"/>
    </row>
    <row r="526" spans="1:109" x14ac:dyDescent="0.2">
      <c r="A526" s="85"/>
      <c r="B526" s="85"/>
      <c r="C526" s="85"/>
      <c r="D526" s="85"/>
      <c r="E526" s="86"/>
      <c r="F526" s="85"/>
      <c r="G526" s="87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85"/>
      <c r="AG526" s="85"/>
      <c r="AH526" s="85"/>
      <c r="AI526" s="85"/>
      <c r="AJ526" s="85"/>
      <c r="AK526" s="85"/>
      <c r="AL526" s="85"/>
      <c r="AM526" s="85"/>
      <c r="AN526" s="85"/>
      <c r="AO526" s="85"/>
      <c r="AP526" s="85"/>
      <c r="AQ526" s="85"/>
      <c r="AR526" s="85"/>
      <c r="AS526" s="85"/>
      <c r="AT526" s="85"/>
      <c r="AU526" s="85"/>
      <c r="AV526" s="85"/>
      <c r="AW526" s="85"/>
      <c r="AX526" s="85"/>
      <c r="AY526" s="85"/>
      <c r="AZ526" s="85"/>
      <c r="BA526" s="85"/>
      <c r="BB526" s="85"/>
      <c r="BC526" s="85"/>
      <c r="BD526" s="85"/>
      <c r="BE526" s="85"/>
      <c r="BF526" s="88"/>
      <c r="BG526" s="85"/>
      <c r="BH526" s="85"/>
      <c r="BI526" s="85"/>
      <c r="BJ526" s="85"/>
      <c r="BK526" s="85"/>
      <c r="BL526" s="85"/>
      <c r="BM526" s="85"/>
      <c r="BN526" s="85"/>
      <c r="BO526" s="85"/>
      <c r="BP526" s="85"/>
      <c r="BQ526" s="85"/>
      <c r="BR526" s="85"/>
      <c r="BS526" s="85"/>
      <c r="BT526" s="85"/>
      <c r="BU526" s="85"/>
      <c r="BV526" s="85"/>
      <c r="BW526" s="85"/>
      <c r="BX526" s="85"/>
      <c r="BY526" s="85"/>
      <c r="BZ526" s="85"/>
      <c r="CA526" s="85"/>
      <c r="CB526" s="85"/>
      <c r="CC526" s="85"/>
      <c r="CD526" s="85"/>
      <c r="CE526" s="85"/>
      <c r="CF526" s="85"/>
      <c r="CG526" s="85"/>
      <c r="CH526" s="85"/>
      <c r="CI526" s="85"/>
      <c r="CJ526" s="85"/>
      <c r="CK526" s="85"/>
      <c r="CL526" s="85"/>
      <c r="CM526" s="85"/>
      <c r="CN526" s="85"/>
      <c r="CO526" s="85"/>
      <c r="CP526" s="85"/>
      <c r="CQ526" s="85"/>
      <c r="CR526" s="85"/>
      <c r="CS526" s="85"/>
      <c r="CT526" s="85"/>
      <c r="CU526" s="85"/>
      <c r="CV526" s="85"/>
      <c r="CW526" s="85"/>
      <c r="CX526" s="85"/>
      <c r="CY526" s="85"/>
      <c r="CZ526" s="85"/>
      <c r="DA526" s="85"/>
      <c r="DB526" s="85"/>
      <c r="DC526" s="85"/>
      <c r="DD526" s="85"/>
      <c r="DE526" s="85"/>
    </row>
    <row r="527" spans="1:109" x14ac:dyDescent="0.2">
      <c r="A527" s="85"/>
      <c r="B527" s="85"/>
      <c r="C527" s="85"/>
      <c r="D527" s="85"/>
      <c r="E527" s="86"/>
      <c r="F527" s="85"/>
      <c r="G527" s="87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F527" s="85"/>
      <c r="AG527" s="85"/>
      <c r="AH527" s="85"/>
      <c r="AI527" s="85"/>
      <c r="AJ527" s="85"/>
      <c r="AK527" s="85"/>
      <c r="AL527" s="85"/>
      <c r="AM527" s="85"/>
      <c r="AN527" s="85"/>
      <c r="AO527" s="85"/>
      <c r="AP527" s="85"/>
      <c r="AQ527" s="85"/>
      <c r="AR527" s="85"/>
      <c r="AS527" s="85"/>
      <c r="AT527" s="85"/>
      <c r="AU527" s="85"/>
      <c r="AV527" s="85"/>
      <c r="AW527" s="85"/>
      <c r="AX527" s="85"/>
      <c r="AY527" s="85"/>
      <c r="AZ527" s="85"/>
      <c r="BA527" s="85"/>
      <c r="BB527" s="85"/>
      <c r="BC527" s="85"/>
      <c r="BD527" s="85"/>
      <c r="BE527" s="85"/>
      <c r="BF527" s="88"/>
      <c r="BG527" s="85"/>
      <c r="BH527" s="85"/>
      <c r="BI527" s="85"/>
      <c r="BJ527" s="85"/>
      <c r="BK527" s="85"/>
      <c r="BL527" s="85"/>
      <c r="BM527" s="85"/>
      <c r="BN527" s="85"/>
      <c r="BO527" s="85"/>
      <c r="BP527" s="85"/>
      <c r="BQ527" s="85"/>
      <c r="BR527" s="85"/>
      <c r="BS527" s="85"/>
      <c r="BT527" s="85"/>
      <c r="BU527" s="85"/>
      <c r="BV527" s="85"/>
      <c r="BW527" s="85"/>
      <c r="BX527" s="85"/>
      <c r="BY527" s="85"/>
      <c r="BZ527" s="85"/>
      <c r="CA527" s="85"/>
      <c r="CB527" s="85"/>
      <c r="CC527" s="85"/>
      <c r="CD527" s="85"/>
      <c r="CE527" s="85"/>
      <c r="CF527" s="85"/>
      <c r="CG527" s="85"/>
      <c r="CH527" s="85"/>
      <c r="CI527" s="85"/>
      <c r="CJ527" s="85"/>
      <c r="CK527" s="85"/>
      <c r="CL527" s="85"/>
      <c r="CM527" s="85"/>
      <c r="CN527" s="85"/>
      <c r="CO527" s="85"/>
      <c r="CP527" s="85"/>
      <c r="CQ527" s="85"/>
      <c r="CR527" s="85"/>
      <c r="CS527" s="85"/>
      <c r="CT527" s="85"/>
      <c r="CU527" s="85"/>
      <c r="CV527" s="85"/>
      <c r="CW527" s="85"/>
      <c r="CX527" s="85"/>
      <c r="CY527" s="85"/>
      <c r="CZ527" s="85"/>
      <c r="DA527" s="85"/>
      <c r="DB527" s="85"/>
      <c r="DC527" s="85"/>
      <c r="DD527" s="85"/>
      <c r="DE527" s="85"/>
    </row>
    <row r="528" spans="1:109" x14ac:dyDescent="0.2">
      <c r="A528" s="85"/>
      <c r="B528" s="85"/>
      <c r="C528" s="85"/>
      <c r="D528" s="85"/>
      <c r="E528" s="86"/>
      <c r="F528" s="85"/>
      <c r="G528" s="87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85"/>
      <c r="AG528" s="85"/>
      <c r="AH528" s="85"/>
      <c r="AI528" s="85"/>
      <c r="AJ528" s="85"/>
      <c r="AK528" s="85"/>
      <c r="AL528" s="85"/>
      <c r="AM528" s="85"/>
      <c r="AN528" s="85"/>
      <c r="AO528" s="85"/>
      <c r="AP528" s="85"/>
      <c r="AQ528" s="85"/>
      <c r="AR528" s="85"/>
      <c r="AS528" s="85"/>
      <c r="AT528" s="85"/>
      <c r="AU528" s="85"/>
      <c r="AV528" s="85"/>
      <c r="AW528" s="85"/>
      <c r="AX528" s="85"/>
      <c r="AY528" s="85"/>
      <c r="AZ528" s="85"/>
      <c r="BA528" s="85"/>
      <c r="BB528" s="85"/>
      <c r="BC528" s="85"/>
      <c r="BD528" s="85"/>
      <c r="BE528" s="85"/>
      <c r="BF528" s="88"/>
      <c r="BG528" s="85"/>
      <c r="BH528" s="85"/>
      <c r="BI528" s="85"/>
      <c r="BJ528" s="85"/>
      <c r="BK528" s="85"/>
      <c r="BL528" s="85"/>
      <c r="BM528" s="85"/>
      <c r="BN528" s="85"/>
      <c r="BO528" s="85"/>
      <c r="BP528" s="85"/>
      <c r="BQ528" s="85"/>
      <c r="BR528" s="85"/>
      <c r="BS528" s="85"/>
      <c r="BT528" s="85"/>
      <c r="BU528" s="85"/>
      <c r="BV528" s="85"/>
      <c r="BW528" s="85"/>
      <c r="BX528" s="85"/>
      <c r="BY528" s="85"/>
      <c r="BZ528" s="85"/>
      <c r="CA528" s="85"/>
      <c r="CB528" s="85"/>
      <c r="CC528" s="85"/>
      <c r="CD528" s="85"/>
      <c r="CE528" s="85"/>
      <c r="CF528" s="85"/>
      <c r="CG528" s="85"/>
      <c r="CH528" s="85"/>
      <c r="CI528" s="85"/>
      <c r="CJ528" s="85"/>
      <c r="CK528" s="85"/>
      <c r="CL528" s="85"/>
      <c r="CM528" s="85"/>
      <c r="CN528" s="85"/>
      <c r="CO528" s="85"/>
      <c r="CP528" s="85"/>
      <c r="CQ528" s="85"/>
      <c r="CR528" s="85"/>
      <c r="CS528" s="85"/>
      <c r="CT528" s="85"/>
      <c r="CU528" s="85"/>
      <c r="CV528" s="85"/>
      <c r="CW528" s="85"/>
      <c r="CX528" s="85"/>
      <c r="CY528" s="85"/>
      <c r="CZ528" s="85"/>
      <c r="DA528" s="85"/>
      <c r="DB528" s="85"/>
      <c r="DC528" s="85"/>
      <c r="DD528" s="85"/>
      <c r="DE528" s="85"/>
    </row>
    <row r="529" spans="1:109" x14ac:dyDescent="0.2">
      <c r="A529" s="85"/>
      <c r="B529" s="85"/>
      <c r="C529" s="85"/>
      <c r="D529" s="85"/>
      <c r="E529" s="86"/>
      <c r="F529" s="85"/>
      <c r="G529" s="87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85"/>
      <c r="AG529" s="85"/>
      <c r="AH529" s="85"/>
      <c r="AI529" s="85"/>
      <c r="AJ529" s="85"/>
      <c r="AK529" s="85"/>
      <c r="AL529" s="85"/>
      <c r="AM529" s="85"/>
      <c r="AN529" s="85"/>
      <c r="AO529" s="85"/>
      <c r="AP529" s="85"/>
      <c r="AQ529" s="85"/>
      <c r="AR529" s="85"/>
      <c r="AS529" s="85"/>
      <c r="AT529" s="85"/>
      <c r="AU529" s="85"/>
      <c r="AV529" s="85"/>
      <c r="AW529" s="85"/>
      <c r="AX529" s="85"/>
      <c r="AY529" s="85"/>
      <c r="AZ529" s="85"/>
      <c r="BA529" s="85"/>
      <c r="BB529" s="85"/>
      <c r="BC529" s="85"/>
      <c r="BD529" s="85"/>
      <c r="BE529" s="85"/>
      <c r="BF529" s="88"/>
      <c r="BG529" s="85"/>
      <c r="BH529" s="85"/>
      <c r="BI529" s="85"/>
      <c r="BJ529" s="85"/>
      <c r="BK529" s="85"/>
      <c r="BL529" s="85"/>
      <c r="BM529" s="85"/>
      <c r="BN529" s="85"/>
      <c r="BO529" s="85"/>
      <c r="BP529" s="85"/>
      <c r="BQ529" s="85"/>
      <c r="BR529" s="85"/>
      <c r="BS529" s="85"/>
      <c r="BT529" s="85"/>
      <c r="BU529" s="85"/>
      <c r="BV529" s="85"/>
      <c r="BW529" s="85"/>
      <c r="BX529" s="85"/>
      <c r="BY529" s="85"/>
      <c r="BZ529" s="85"/>
      <c r="CA529" s="85"/>
      <c r="CB529" s="85"/>
      <c r="CC529" s="85"/>
      <c r="CD529" s="85"/>
      <c r="CE529" s="85"/>
      <c r="CF529" s="85"/>
      <c r="CG529" s="85"/>
      <c r="CH529" s="85"/>
      <c r="CI529" s="85"/>
      <c r="CJ529" s="85"/>
      <c r="CK529" s="85"/>
      <c r="CL529" s="85"/>
      <c r="CM529" s="85"/>
      <c r="CN529" s="85"/>
      <c r="CO529" s="85"/>
      <c r="CP529" s="85"/>
      <c r="CQ529" s="85"/>
      <c r="CR529" s="85"/>
      <c r="CS529" s="85"/>
      <c r="CT529" s="85"/>
      <c r="CU529" s="85"/>
      <c r="CV529" s="85"/>
      <c r="CW529" s="85"/>
      <c r="CX529" s="85"/>
      <c r="CY529" s="85"/>
      <c r="CZ529" s="85"/>
      <c r="DA529" s="85"/>
      <c r="DB529" s="85"/>
      <c r="DC529" s="85"/>
      <c r="DD529" s="85"/>
      <c r="DE529" s="85"/>
    </row>
    <row r="530" spans="1:109" x14ac:dyDescent="0.2">
      <c r="A530" s="85"/>
      <c r="B530" s="85"/>
      <c r="C530" s="85"/>
      <c r="D530" s="85"/>
      <c r="E530" s="86"/>
      <c r="F530" s="85"/>
      <c r="G530" s="87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  <c r="AH530" s="85"/>
      <c r="AI530" s="85"/>
      <c r="AJ530" s="85"/>
      <c r="AK530" s="85"/>
      <c r="AL530" s="85"/>
      <c r="AM530" s="85"/>
      <c r="AN530" s="85"/>
      <c r="AO530" s="85"/>
      <c r="AP530" s="85"/>
      <c r="AQ530" s="85"/>
      <c r="AR530" s="85"/>
      <c r="AS530" s="85"/>
      <c r="AT530" s="85"/>
      <c r="AU530" s="85"/>
      <c r="AV530" s="85"/>
      <c r="AW530" s="85"/>
      <c r="AX530" s="85"/>
      <c r="AY530" s="85"/>
      <c r="AZ530" s="85"/>
      <c r="BA530" s="85"/>
      <c r="BB530" s="85"/>
      <c r="BC530" s="85"/>
      <c r="BD530" s="85"/>
      <c r="BE530" s="85"/>
      <c r="BF530" s="88"/>
      <c r="BG530" s="85"/>
      <c r="BH530" s="85"/>
      <c r="BI530" s="85"/>
      <c r="BJ530" s="85"/>
      <c r="BK530" s="85"/>
      <c r="BL530" s="85"/>
      <c r="BM530" s="85"/>
      <c r="BN530" s="85"/>
      <c r="BO530" s="85"/>
      <c r="BP530" s="85"/>
      <c r="BQ530" s="85"/>
      <c r="BR530" s="85"/>
      <c r="BS530" s="85"/>
      <c r="BT530" s="85"/>
      <c r="BU530" s="85"/>
      <c r="BV530" s="85"/>
      <c r="BW530" s="85"/>
      <c r="BX530" s="85"/>
      <c r="BY530" s="85"/>
      <c r="BZ530" s="85"/>
      <c r="CA530" s="85"/>
      <c r="CB530" s="85"/>
      <c r="CC530" s="85"/>
      <c r="CD530" s="85"/>
      <c r="CE530" s="85"/>
      <c r="CF530" s="85"/>
      <c r="CG530" s="85"/>
      <c r="CH530" s="85"/>
      <c r="CI530" s="85"/>
      <c r="CJ530" s="85"/>
      <c r="CK530" s="85"/>
      <c r="CL530" s="85"/>
      <c r="CM530" s="85"/>
      <c r="CN530" s="85"/>
      <c r="CO530" s="85"/>
      <c r="CP530" s="85"/>
      <c r="CQ530" s="85"/>
      <c r="CR530" s="85"/>
      <c r="CS530" s="85"/>
      <c r="CT530" s="85"/>
      <c r="CU530" s="85"/>
      <c r="CV530" s="85"/>
      <c r="CW530" s="85"/>
      <c r="CX530" s="85"/>
      <c r="CY530" s="85"/>
      <c r="CZ530" s="85"/>
      <c r="DA530" s="85"/>
      <c r="DB530" s="85"/>
      <c r="DC530" s="85"/>
      <c r="DD530" s="85"/>
      <c r="DE530" s="85"/>
    </row>
    <row r="531" spans="1:109" x14ac:dyDescent="0.2">
      <c r="A531" s="85"/>
      <c r="B531" s="85"/>
      <c r="C531" s="85"/>
      <c r="D531" s="85"/>
      <c r="E531" s="86"/>
      <c r="F531" s="85"/>
      <c r="G531" s="87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  <c r="AH531" s="85"/>
      <c r="AI531" s="85"/>
      <c r="AJ531" s="85"/>
      <c r="AK531" s="85"/>
      <c r="AL531" s="85"/>
      <c r="AM531" s="85"/>
      <c r="AN531" s="85"/>
      <c r="AO531" s="85"/>
      <c r="AP531" s="85"/>
      <c r="AQ531" s="85"/>
      <c r="AR531" s="85"/>
      <c r="AS531" s="85"/>
      <c r="AT531" s="85"/>
      <c r="AU531" s="85"/>
      <c r="AV531" s="85"/>
      <c r="AW531" s="85"/>
      <c r="AX531" s="85"/>
      <c r="AY531" s="85"/>
      <c r="AZ531" s="85"/>
      <c r="BA531" s="85"/>
      <c r="BB531" s="85"/>
      <c r="BC531" s="85"/>
      <c r="BD531" s="85"/>
      <c r="BE531" s="85"/>
      <c r="BF531" s="88"/>
      <c r="BG531" s="85"/>
      <c r="BH531" s="85"/>
      <c r="BI531" s="85"/>
      <c r="BJ531" s="85"/>
      <c r="BK531" s="85"/>
      <c r="BL531" s="85"/>
      <c r="BM531" s="85"/>
      <c r="BN531" s="85"/>
      <c r="BO531" s="85"/>
      <c r="BP531" s="85"/>
      <c r="BQ531" s="85"/>
      <c r="BR531" s="85"/>
      <c r="BS531" s="85"/>
      <c r="BT531" s="85"/>
      <c r="BU531" s="85"/>
      <c r="BV531" s="85"/>
      <c r="BW531" s="85"/>
      <c r="BX531" s="85"/>
      <c r="BY531" s="85"/>
      <c r="BZ531" s="85"/>
      <c r="CA531" s="85"/>
      <c r="CB531" s="85"/>
      <c r="CC531" s="85"/>
      <c r="CD531" s="85"/>
      <c r="CE531" s="85"/>
      <c r="CF531" s="85"/>
      <c r="CG531" s="85"/>
      <c r="CH531" s="85"/>
      <c r="CI531" s="85"/>
      <c r="CJ531" s="85"/>
      <c r="CK531" s="85"/>
      <c r="CL531" s="85"/>
      <c r="CM531" s="85"/>
      <c r="CN531" s="85"/>
      <c r="CO531" s="85"/>
      <c r="CP531" s="85"/>
      <c r="CQ531" s="85"/>
      <c r="CR531" s="85"/>
      <c r="CS531" s="85"/>
      <c r="CT531" s="85"/>
      <c r="CU531" s="85"/>
      <c r="CV531" s="85"/>
      <c r="CW531" s="85"/>
      <c r="CX531" s="85"/>
      <c r="CY531" s="85"/>
      <c r="CZ531" s="85"/>
      <c r="DA531" s="85"/>
      <c r="DB531" s="85"/>
      <c r="DC531" s="85"/>
      <c r="DD531" s="85"/>
      <c r="DE531" s="85"/>
    </row>
    <row r="532" spans="1:109" x14ac:dyDescent="0.2">
      <c r="A532" s="85"/>
      <c r="B532" s="85"/>
      <c r="C532" s="85"/>
      <c r="D532" s="85"/>
      <c r="E532" s="86"/>
      <c r="F532" s="85"/>
      <c r="G532" s="87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F532" s="85"/>
      <c r="AG532" s="85"/>
      <c r="AH532" s="85"/>
      <c r="AI532" s="85"/>
      <c r="AJ532" s="85"/>
      <c r="AK532" s="85"/>
      <c r="AL532" s="85"/>
      <c r="AM532" s="85"/>
      <c r="AN532" s="85"/>
      <c r="AO532" s="85"/>
      <c r="AP532" s="85"/>
      <c r="AQ532" s="85"/>
      <c r="AR532" s="85"/>
      <c r="AS532" s="85"/>
      <c r="AT532" s="85"/>
      <c r="AU532" s="85"/>
      <c r="AV532" s="85"/>
      <c r="AW532" s="85"/>
      <c r="AX532" s="85"/>
      <c r="AY532" s="85"/>
      <c r="AZ532" s="85"/>
      <c r="BA532" s="85"/>
      <c r="BB532" s="85"/>
      <c r="BC532" s="85"/>
      <c r="BD532" s="85"/>
      <c r="BE532" s="85"/>
      <c r="BF532" s="88"/>
      <c r="BG532" s="85"/>
      <c r="BH532" s="85"/>
      <c r="BI532" s="85"/>
      <c r="BJ532" s="85"/>
      <c r="BK532" s="85"/>
      <c r="BL532" s="85"/>
      <c r="BM532" s="85"/>
      <c r="BN532" s="85"/>
      <c r="BO532" s="85"/>
      <c r="BP532" s="85"/>
      <c r="BQ532" s="85"/>
      <c r="BR532" s="85"/>
      <c r="BS532" s="85"/>
      <c r="BT532" s="85"/>
      <c r="BU532" s="85"/>
      <c r="BV532" s="85"/>
      <c r="BW532" s="85"/>
      <c r="BX532" s="85"/>
      <c r="BY532" s="85"/>
      <c r="BZ532" s="85"/>
      <c r="CA532" s="85"/>
      <c r="CB532" s="85"/>
      <c r="CC532" s="85"/>
      <c r="CD532" s="85"/>
      <c r="CE532" s="85"/>
      <c r="CF532" s="85"/>
      <c r="CG532" s="85"/>
      <c r="CH532" s="85"/>
      <c r="CI532" s="85"/>
      <c r="CJ532" s="85"/>
      <c r="CK532" s="85"/>
      <c r="CL532" s="85"/>
      <c r="CM532" s="85"/>
      <c r="CN532" s="85"/>
      <c r="CO532" s="85"/>
      <c r="CP532" s="85"/>
      <c r="CQ532" s="85"/>
      <c r="CR532" s="85"/>
      <c r="CS532" s="85"/>
      <c r="CT532" s="85"/>
      <c r="CU532" s="85"/>
      <c r="CV532" s="85"/>
      <c r="CW532" s="85"/>
      <c r="CX532" s="85"/>
      <c r="CY532" s="85"/>
      <c r="CZ532" s="85"/>
      <c r="DA532" s="85"/>
      <c r="DB532" s="85"/>
      <c r="DC532" s="85"/>
      <c r="DD532" s="85"/>
      <c r="DE532" s="85"/>
    </row>
    <row r="533" spans="1:109" x14ac:dyDescent="0.2">
      <c r="A533" s="85"/>
      <c r="B533" s="85"/>
      <c r="C533" s="85"/>
      <c r="D533" s="85"/>
      <c r="E533" s="86"/>
      <c r="F533" s="85"/>
      <c r="G533" s="87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  <c r="AB533" s="85"/>
      <c r="AC533" s="85"/>
      <c r="AD533" s="85"/>
      <c r="AE533" s="85"/>
      <c r="AF533" s="85"/>
      <c r="AG533" s="85"/>
      <c r="AH533" s="85"/>
      <c r="AI533" s="85"/>
      <c r="AJ533" s="85"/>
      <c r="AK533" s="85"/>
      <c r="AL533" s="85"/>
      <c r="AM533" s="85"/>
      <c r="AN533" s="85"/>
      <c r="AO533" s="85"/>
      <c r="AP533" s="85"/>
      <c r="AQ533" s="85"/>
      <c r="AR533" s="85"/>
      <c r="AS533" s="85"/>
      <c r="AT533" s="85"/>
      <c r="AU533" s="85"/>
      <c r="AV533" s="85"/>
      <c r="AW533" s="85"/>
      <c r="AX533" s="85"/>
      <c r="AY533" s="85"/>
      <c r="AZ533" s="85"/>
      <c r="BA533" s="85"/>
      <c r="BB533" s="85"/>
      <c r="BC533" s="85"/>
      <c r="BD533" s="85"/>
      <c r="BE533" s="85"/>
      <c r="BF533" s="88"/>
      <c r="BG533" s="85"/>
      <c r="BH533" s="85"/>
      <c r="BI533" s="85"/>
      <c r="BJ533" s="85"/>
      <c r="BK533" s="85"/>
      <c r="BL533" s="85"/>
      <c r="BM533" s="85"/>
      <c r="BN533" s="85"/>
      <c r="BO533" s="85"/>
      <c r="BP533" s="85"/>
      <c r="BQ533" s="85"/>
      <c r="BR533" s="85"/>
      <c r="BS533" s="85"/>
      <c r="BT533" s="85"/>
      <c r="BU533" s="85"/>
      <c r="BV533" s="85"/>
      <c r="BW533" s="85"/>
      <c r="BX533" s="85"/>
      <c r="BY533" s="85"/>
      <c r="BZ533" s="85"/>
      <c r="CA533" s="85"/>
      <c r="CB533" s="85"/>
      <c r="CC533" s="85"/>
      <c r="CD533" s="85"/>
      <c r="CE533" s="85"/>
      <c r="CF533" s="85"/>
      <c r="CG533" s="85"/>
      <c r="CH533" s="85"/>
      <c r="CI533" s="85"/>
      <c r="CJ533" s="85"/>
      <c r="CK533" s="85"/>
      <c r="CL533" s="85"/>
      <c r="CM533" s="85"/>
      <c r="CN533" s="85"/>
      <c r="CO533" s="85"/>
      <c r="CP533" s="85"/>
      <c r="CQ533" s="85"/>
      <c r="CR533" s="85"/>
      <c r="CS533" s="85"/>
      <c r="CT533" s="85"/>
      <c r="CU533" s="85"/>
      <c r="CV533" s="85"/>
      <c r="CW533" s="85"/>
      <c r="CX533" s="85"/>
      <c r="CY533" s="85"/>
      <c r="CZ533" s="85"/>
      <c r="DA533" s="85"/>
      <c r="DB533" s="85"/>
      <c r="DC533" s="85"/>
      <c r="DD533" s="85"/>
      <c r="DE533" s="85"/>
    </row>
    <row r="534" spans="1:109" x14ac:dyDescent="0.2">
      <c r="A534" s="85"/>
      <c r="B534" s="85"/>
      <c r="C534" s="85"/>
      <c r="D534" s="85"/>
      <c r="E534" s="86"/>
      <c r="F534" s="85"/>
      <c r="G534" s="87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85"/>
      <c r="AI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AV534" s="85"/>
      <c r="AW534" s="85"/>
      <c r="AX534" s="85"/>
      <c r="AY534" s="85"/>
      <c r="AZ534" s="85"/>
      <c r="BA534" s="85"/>
      <c r="BB534" s="85"/>
      <c r="BC534" s="85"/>
      <c r="BD534" s="85"/>
      <c r="BE534" s="85"/>
      <c r="BF534" s="88"/>
      <c r="BG534" s="85"/>
      <c r="BH534" s="85"/>
      <c r="BI534" s="85"/>
      <c r="BJ534" s="85"/>
      <c r="BK534" s="85"/>
      <c r="BL534" s="85"/>
      <c r="BM534" s="85"/>
      <c r="BN534" s="85"/>
      <c r="BO534" s="85"/>
      <c r="BP534" s="85"/>
      <c r="BQ534" s="85"/>
      <c r="BR534" s="85"/>
      <c r="BS534" s="85"/>
      <c r="BT534" s="85"/>
      <c r="BU534" s="85"/>
      <c r="BV534" s="85"/>
      <c r="BW534" s="85"/>
      <c r="BX534" s="85"/>
      <c r="BY534" s="85"/>
      <c r="BZ534" s="85"/>
      <c r="CA534" s="85"/>
      <c r="CB534" s="85"/>
      <c r="CC534" s="85"/>
      <c r="CD534" s="85"/>
      <c r="CE534" s="85"/>
      <c r="CF534" s="85"/>
      <c r="CG534" s="85"/>
      <c r="CH534" s="85"/>
      <c r="CI534" s="85"/>
      <c r="CJ534" s="85"/>
      <c r="CK534" s="85"/>
      <c r="CL534" s="85"/>
      <c r="CM534" s="85"/>
      <c r="CN534" s="85"/>
      <c r="CO534" s="85"/>
      <c r="CP534" s="85"/>
      <c r="CQ534" s="85"/>
      <c r="CR534" s="85"/>
      <c r="CS534" s="85"/>
      <c r="CT534" s="85"/>
      <c r="CU534" s="85"/>
      <c r="CV534" s="85"/>
      <c r="CW534" s="85"/>
      <c r="CX534" s="85"/>
      <c r="CY534" s="85"/>
      <c r="CZ534" s="85"/>
      <c r="DA534" s="85"/>
      <c r="DB534" s="85"/>
      <c r="DC534" s="85"/>
      <c r="DD534" s="85"/>
      <c r="DE534" s="85"/>
    </row>
    <row r="535" spans="1:109" x14ac:dyDescent="0.2">
      <c r="A535" s="85"/>
      <c r="B535" s="85"/>
      <c r="C535" s="85"/>
      <c r="D535" s="85"/>
      <c r="E535" s="86"/>
      <c r="F535" s="85"/>
      <c r="G535" s="87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  <c r="AH535" s="85"/>
      <c r="AI535" s="85"/>
      <c r="AJ535" s="85"/>
      <c r="AK535" s="85"/>
      <c r="AL535" s="85"/>
      <c r="AM535" s="85"/>
      <c r="AN535" s="85"/>
      <c r="AO535" s="85"/>
      <c r="AP535" s="85"/>
      <c r="AQ535" s="85"/>
      <c r="AR535" s="85"/>
      <c r="AS535" s="85"/>
      <c r="AT535" s="85"/>
      <c r="AU535" s="85"/>
      <c r="AV535" s="85"/>
      <c r="AW535" s="85"/>
      <c r="AX535" s="85"/>
      <c r="AY535" s="85"/>
      <c r="AZ535" s="85"/>
      <c r="BA535" s="85"/>
      <c r="BB535" s="85"/>
      <c r="BC535" s="85"/>
      <c r="BD535" s="85"/>
      <c r="BE535" s="85"/>
      <c r="BF535" s="88"/>
      <c r="BG535" s="85"/>
      <c r="BH535" s="85"/>
      <c r="BI535" s="85"/>
      <c r="BJ535" s="85"/>
      <c r="BK535" s="85"/>
      <c r="BL535" s="85"/>
      <c r="BM535" s="85"/>
      <c r="BN535" s="85"/>
      <c r="BO535" s="85"/>
      <c r="BP535" s="85"/>
      <c r="BQ535" s="85"/>
      <c r="BR535" s="85"/>
      <c r="BS535" s="85"/>
      <c r="BT535" s="85"/>
      <c r="BU535" s="85"/>
      <c r="BV535" s="85"/>
      <c r="BW535" s="85"/>
      <c r="BX535" s="85"/>
      <c r="BY535" s="85"/>
      <c r="BZ535" s="85"/>
      <c r="CA535" s="85"/>
      <c r="CB535" s="85"/>
      <c r="CC535" s="85"/>
      <c r="CD535" s="85"/>
      <c r="CE535" s="85"/>
      <c r="CF535" s="85"/>
      <c r="CG535" s="85"/>
      <c r="CH535" s="85"/>
      <c r="CI535" s="85"/>
      <c r="CJ535" s="85"/>
      <c r="CK535" s="85"/>
      <c r="CL535" s="85"/>
      <c r="CM535" s="85"/>
      <c r="CN535" s="85"/>
      <c r="CO535" s="85"/>
      <c r="CP535" s="85"/>
      <c r="CQ535" s="85"/>
      <c r="CR535" s="85"/>
      <c r="CS535" s="85"/>
      <c r="CT535" s="85"/>
      <c r="CU535" s="85"/>
      <c r="CV535" s="85"/>
      <c r="CW535" s="85"/>
      <c r="CX535" s="85"/>
      <c r="CY535" s="85"/>
      <c r="CZ535" s="85"/>
      <c r="DA535" s="85"/>
      <c r="DB535" s="85"/>
      <c r="DC535" s="85"/>
      <c r="DD535" s="85"/>
      <c r="DE535" s="85"/>
    </row>
    <row r="536" spans="1:109" x14ac:dyDescent="0.2">
      <c r="A536" s="85"/>
      <c r="B536" s="85"/>
      <c r="C536" s="85"/>
      <c r="D536" s="85"/>
      <c r="E536" s="86"/>
      <c r="F536" s="85"/>
      <c r="G536" s="87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F536" s="85"/>
      <c r="AG536" s="85"/>
      <c r="AH536" s="85"/>
      <c r="AI536" s="85"/>
      <c r="AJ536" s="85"/>
      <c r="AK536" s="85"/>
      <c r="AL536" s="85"/>
      <c r="AM536" s="85"/>
      <c r="AN536" s="85"/>
      <c r="AO536" s="85"/>
      <c r="AP536" s="85"/>
      <c r="AQ536" s="85"/>
      <c r="AR536" s="85"/>
      <c r="AS536" s="85"/>
      <c r="AT536" s="85"/>
      <c r="AU536" s="85"/>
      <c r="AV536" s="85"/>
      <c r="AW536" s="85"/>
      <c r="AX536" s="85"/>
      <c r="AY536" s="85"/>
      <c r="AZ536" s="85"/>
      <c r="BA536" s="85"/>
      <c r="BB536" s="85"/>
      <c r="BC536" s="85"/>
      <c r="BD536" s="85"/>
      <c r="BE536" s="85"/>
      <c r="BF536" s="88"/>
      <c r="BG536" s="85"/>
      <c r="BH536" s="85"/>
      <c r="BI536" s="85"/>
      <c r="BJ536" s="85"/>
      <c r="BK536" s="85"/>
      <c r="BL536" s="85"/>
      <c r="BM536" s="85"/>
      <c r="BN536" s="85"/>
      <c r="BO536" s="85"/>
      <c r="BP536" s="85"/>
      <c r="BQ536" s="85"/>
      <c r="BR536" s="85"/>
      <c r="BS536" s="85"/>
      <c r="BT536" s="85"/>
      <c r="BU536" s="85"/>
      <c r="BV536" s="85"/>
      <c r="BW536" s="85"/>
      <c r="BX536" s="85"/>
      <c r="BY536" s="85"/>
      <c r="BZ536" s="85"/>
      <c r="CA536" s="85"/>
      <c r="CB536" s="85"/>
      <c r="CC536" s="85"/>
      <c r="CD536" s="85"/>
      <c r="CE536" s="85"/>
      <c r="CF536" s="85"/>
      <c r="CG536" s="85"/>
      <c r="CH536" s="85"/>
      <c r="CI536" s="85"/>
      <c r="CJ536" s="85"/>
      <c r="CK536" s="85"/>
      <c r="CL536" s="85"/>
      <c r="CM536" s="85"/>
      <c r="CN536" s="85"/>
      <c r="CO536" s="85"/>
      <c r="CP536" s="85"/>
      <c r="CQ536" s="85"/>
      <c r="CR536" s="85"/>
      <c r="CS536" s="85"/>
      <c r="CT536" s="85"/>
      <c r="CU536" s="85"/>
      <c r="CV536" s="85"/>
      <c r="CW536" s="85"/>
      <c r="CX536" s="85"/>
      <c r="CY536" s="85"/>
      <c r="CZ536" s="85"/>
      <c r="DA536" s="85"/>
      <c r="DB536" s="85"/>
      <c r="DC536" s="85"/>
      <c r="DD536" s="85"/>
      <c r="DE536" s="85"/>
    </row>
    <row r="537" spans="1:109" x14ac:dyDescent="0.2">
      <c r="A537" s="85"/>
      <c r="B537" s="85"/>
      <c r="C537" s="85"/>
      <c r="D537" s="85"/>
      <c r="E537" s="86"/>
      <c r="F537" s="85"/>
      <c r="G537" s="87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F537" s="85"/>
      <c r="AG537" s="85"/>
      <c r="AH537" s="85"/>
      <c r="AI537" s="85"/>
      <c r="AJ537" s="85"/>
      <c r="AK537" s="85"/>
      <c r="AL537" s="85"/>
      <c r="AM537" s="85"/>
      <c r="AN537" s="85"/>
      <c r="AO537" s="85"/>
      <c r="AP537" s="85"/>
      <c r="AQ537" s="85"/>
      <c r="AR537" s="85"/>
      <c r="AS537" s="85"/>
      <c r="AT537" s="85"/>
      <c r="AU537" s="85"/>
      <c r="AV537" s="85"/>
      <c r="AW537" s="85"/>
      <c r="AX537" s="85"/>
      <c r="AY537" s="85"/>
      <c r="AZ537" s="85"/>
      <c r="BA537" s="85"/>
      <c r="BB537" s="85"/>
      <c r="BC537" s="85"/>
      <c r="BD537" s="85"/>
      <c r="BE537" s="85"/>
      <c r="BF537" s="88"/>
      <c r="BG537" s="85"/>
      <c r="BH537" s="85"/>
      <c r="BI537" s="85"/>
      <c r="BJ537" s="85"/>
      <c r="BK537" s="85"/>
      <c r="BL537" s="85"/>
      <c r="BM537" s="85"/>
      <c r="BN537" s="85"/>
      <c r="BO537" s="85"/>
      <c r="BP537" s="85"/>
      <c r="BQ537" s="85"/>
      <c r="BR537" s="85"/>
      <c r="BS537" s="85"/>
      <c r="BT537" s="85"/>
      <c r="BU537" s="85"/>
      <c r="BV537" s="85"/>
      <c r="BW537" s="85"/>
      <c r="BX537" s="85"/>
      <c r="BY537" s="85"/>
      <c r="BZ537" s="85"/>
      <c r="CA537" s="85"/>
      <c r="CB537" s="85"/>
      <c r="CC537" s="85"/>
      <c r="CD537" s="85"/>
      <c r="CE537" s="85"/>
      <c r="CF537" s="85"/>
      <c r="CG537" s="85"/>
      <c r="CH537" s="85"/>
      <c r="CI537" s="85"/>
      <c r="CJ537" s="85"/>
      <c r="CK537" s="85"/>
      <c r="CL537" s="85"/>
      <c r="CM537" s="85"/>
      <c r="CN537" s="85"/>
      <c r="CO537" s="85"/>
      <c r="CP537" s="85"/>
      <c r="CQ537" s="85"/>
      <c r="CR537" s="85"/>
      <c r="CS537" s="85"/>
      <c r="CT537" s="85"/>
      <c r="CU537" s="85"/>
      <c r="CV537" s="85"/>
      <c r="CW537" s="85"/>
      <c r="CX537" s="85"/>
      <c r="CY537" s="85"/>
      <c r="CZ537" s="85"/>
      <c r="DA537" s="85"/>
      <c r="DB537" s="85"/>
      <c r="DC537" s="85"/>
      <c r="DD537" s="85"/>
      <c r="DE537" s="85"/>
    </row>
    <row r="538" spans="1:109" x14ac:dyDescent="0.2">
      <c r="A538" s="85"/>
      <c r="B538" s="85"/>
      <c r="C538" s="85"/>
      <c r="D538" s="85"/>
      <c r="E538" s="86"/>
      <c r="F538" s="85"/>
      <c r="G538" s="87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F538" s="85"/>
      <c r="AG538" s="85"/>
      <c r="AH538" s="85"/>
      <c r="AI538" s="85"/>
      <c r="AJ538" s="85"/>
      <c r="AK538" s="85"/>
      <c r="AL538" s="85"/>
      <c r="AM538" s="85"/>
      <c r="AN538" s="85"/>
      <c r="AO538" s="85"/>
      <c r="AP538" s="85"/>
      <c r="AQ538" s="85"/>
      <c r="AR538" s="85"/>
      <c r="AS538" s="85"/>
      <c r="AT538" s="85"/>
      <c r="AU538" s="85"/>
      <c r="AV538" s="85"/>
      <c r="AW538" s="85"/>
      <c r="AX538" s="85"/>
      <c r="AY538" s="85"/>
      <c r="AZ538" s="85"/>
      <c r="BA538" s="85"/>
      <c r="BB538" s="85"/>
      <c r="BC538" s="85"/>
      <c r="BD538" s="85"/>
      <c r="BE538" s="85"/>
      <c r="BF538" s="88"/>
      <c r="BG538" s="85"/>
      <c r="BH538" s="85"/>
      <c r="BI538" s="85"/>
      <c r="BJ538" s="85"/>
      <c r="BK538" s="85"/>
      <c r="BL538" s="85"/>
      <c r="BM538" s="85"/>
      <c r="BN538" s="85"/>
      <c r="BO538" s="85"/>
      <c r="BP538" s="85"/>
      <c r="BQ538" s="85"/>
      <c r="BR538" s="85"/>
      <c r="BS538" s="85"/>
      <c r="BT538" s="85"/>
      <c r="BU538" s="85"/>
      <c r="BV538" s="85"/>
      <c r="BW538" s="85"/>
      <c r="BX538" s="85"/>
      <c r="BY538" s="85"/>
      <c r="BZ538" s="85"/>
      <c r="CA538" s="85"/>
      <c r="CB538" s="85"/>
      <c r="CC538" s="85"/>
      <c r="CD538" s="85"/>
      <c r="CE538" s="85"/>
      <c r="CF538" s="85"/>
      <c r="CG538" s="85"/>
      <c r="CH538" s="85"/>
      <c r="CI538" s="85"/>
      <c r="CJ538" s="85"/>
      <c r="CK538" s="85"/>
      <c r="CL538" s="85"/>
      <c r="CM538" s="85"/>
      <c r="CN538" s="85"/>
      <c r="CO538" s="85"/>
      <c r="CP538" s="85"/>
      <c r="CQ538" s="85"/>
      <c r="CR538" s="85"/>
      <c r="CS538" s="85"/>
      <c r="CT538" s="85"/>
      <c r="CU538" s="85"/>
      <c r="CV538" s="85"/>
      <c r="CW538" s="85"/>
      <c r="CX538" s="85"/>
      <c r="CY538" s="85"/>
      <c r="CZ538" s="85"/>
      <c r="DA538" s="85"/>
      <c r="DB538" s="85"/>
      <c r="DC538" s="85"/>
      <c r="DD538" s="85"/>
      <c r="DE538" s="85"/>
    </row>
    <row r="539" spans="1:109" x14ac:dyDescent="0.2">
      <c r="A539" s="85"/>
      <c r="B539" s="85"/>
      <c r="C539" s="85"/>
      <c r="D539" s="85"/>
      <c r="E539" s="86"/>
      <c r="F539" s="85"/>
      <c r="G539" s="87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F539" s="85"/>
      <c r="AG539" s="85"/>
      <c r="AH539" s="85"/>
      <c r="AI539" s="85"/>
      <c r="AJ539" s="85"/>
      <c r="AK539" s="85"/>
      <c r="AL539" s="85"/>
      <c r="AM539" s="85"/>
      <c r="AN539" s="85"/>
      <c r="AO539" s="85"/>
      <c r="AP539" s="85"/>
      <c r="AQ539" s="85"/>
      <c r="AR539" s="85"/>
      <c r="AS539" s="85"/>
      <c r="AT539" s="85"/>
      <c r="AU539" s="85"/>
      <c r="AV539" s="85"/>
      <c r="AW539" s="85"/>
      <c r="AX539" s="85"/>
      <c r="AY539" s="85"/>
      <c r="AZ539" s="85"/>
      <c r="BA539" s="85"/>
      <c r="BB539" s="85"/>
      <c r="BC539" s="85"/>
      <c r="BD539" s="85"/>
      <c r="BE539" s="85"/>
      <c r="BF539" s="88"/>
      <c r="BG539" s="85"/>
      <c r="BH539" s="85"/>
      <c r="BI539" s="85"/>
      <c r="BJ539" s="85"/>
      <c r="BK539" s="85"/>
      <c r="BL539" s="85"/>
      <c r="BM539" s="85"/>
      <c r="BN539" s="85"/>
      <c r="BO539" s="85"/>
      <c r="BP539" s="85"/>
      <c r="BQ539" s="85"/>
      <c r="BR539" s="85"/>
      <c r="BS539" s="85"/>
      <c r="BT539" s="85"/>
      <c r="BU539" s="85"/>
      <c r="BV539" s="85"/>
      <c r="BW539" s="85"/>
      <c r="BX539" s="85"/>
      <c r="BY539" s="85"/>
      <c r="BZ539" s="85"/>
      <c r="CA539" s="85"/>
      <c r="CB539" s="85"/>
      <c r="CC539" s="85"/>
      <c r="CD539" s="85"/>
      <c r="CE539" s="85"/>
      <c r="CF539" s="85"/>
      <c r="CG539" s="85"/>
      <c r="CH539" s="85"/>
      <c r="CI539" s="85"/>
      <c r="CJ539" s="85"/>
      <c r="CK539" s="85"/>
      <c r="CL539" s="85"/>
      <c r="CM539" s="85"/>
      <c r="CN539" s="85"/>
      <c r="CO539" s="85"/>
      <c r="CP539" s="85"/>
      <c r="CQ539" s="85"/>
      <c r="CR539" s="85"/>
      <c r="CS539" s="85"/>
      <c r="CT539" s="85"/>
      <c r="CU539" s="85"/>
      <c r="CV539" s="85"/>
      <c r="CW539" s="85"/>
      <c r="CX539" s="85"/>
      <c r="CY539" s="85"/>
      <c r="CZ539" s="85"/>
      <c r="DA539" s="85"/>
      <c r="DB539" s="85"/>
      <c r="DC539" s="85"/>
      <c r="DD539" s="85"/>
      <c r="DE539" s="85"/>
    </row>
    <row r="540" spans="1:109" x14ac:dyDescent="0.2">
      <c r="A540" s="85"/>
      <c r="B540" s="85"/>
      <c r="C540" s="85"/>
      <c r="D540" s="85"/>
      <c r="E540" s="86"/>
      <c r="F540" s="85"/>
      <c r="G540" s="87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F540" s="85"/>
      <c r="AG540" s="85"/>
      <c r="AH540" s="85"/>
      <c r="AI540" s="85"/>
      <c r="AJ540" s="85"/>
      <c r="AK540" s="85"/>
      <c r="AL540" s="85"/>
      <c r="AM540" s="85"/>
      <c r="AN540" s="85"/>
      <c r="AO540" s="85"/>
      <c r="AP540" s="85"/>
      <c r="AQ540" s="85"/>
      <c r="AR540" s="85"/>
      <c r="AS540" s="85"/>
      <c r="AT540" s="85"/>
      <c r="AU540" s="85"/>
      <c r="AV540" s="85"/>
      <c r="AW540" s="85"/>
      <c r="AX540" s="85"/>
      <c r="AY540" s="85"/>
      <c r="AZ540" s="85"/>
      <c r="BA540" s="85"/>
      <c r="BB540" s="85"/>
      <c r="BC540" s="85"/>
      <c r="BD540" s="85"/>
      <c r="BE540" s="85"/>
      <c r="BF540" s="88"/>
      <c r="BG540" s="85"/>
      <c r="BH540" s="85"/>
      <c r="BI540" s="85"/>
      <c r="BJ540" s="85"/>
      <c r="BK540" s="85"/>
      <c r="BL540" s="85"/>
      <c r="BM540" s="85"/>
      <c r="BN540" s="85"/>
      <c r="BO540" s="85"/>
      <c r="BP540" s="85"/>
      <c r="BQ540" s="85"/>
      <c r="BR540" s="85"/>
      <c r="BS540" s="85"/>
      <c r="BT540" s="85"/>
      <c r="BU540" s="85"/>
      <c r="BV540" s="85"/>
      <c r="BW540" s="85"/>
      <c r="BX540" s="85"/>
      <c r="BY540" s="85"/>
      <c r="BZ540" s="85"/>
      <c r="CA540" s="85"/>
      <c r="CB540" s="85"/>
      <c r="CC540" s="85"/>
      <c r="CD540" s="85"/>
      <c r="CE540" s="85"/>
      <c r="CF540" s="85"/>
      <c r="CG540" s="85"/>
      <c r="CH540" s="85"/>
      <c r="CI540" s="85"/>
      <c r="CJ540" s="85"/>
      <c r="CK540" s="85"/>
      <c r="CL540" s="85"/>
      <c r="CM540" s="85"/>
      <c r="CN540" s="85"/>
      <c r="CO540" s="85"/>
      <c r="CP540" s="85"/>
      <c r="CQ540" s="85"/>
      <c r="CR540" s="85"/>
      <c r="CS540" s="85"/>
      <c r="CT540" s="85"/>
      <c r="CU540" s="85"/>
      <c r="CV540" s="85"/>
      <c r="CW540" s="85"/>
      <c r="CX540" s="85"/>
      <c r="CY540" s="85"/>
      <c r="CZ540" s="85"/>
      <c r="DA540" s="85"/>
      <c r="DB540" s="85"/>
      <c r="DC540" s="85"/>
      <c r="DD540" s="85"/>
      <c r="DE540" s="85"/>
    </row>
    <row r="541" spans="1:109" x14ac:dyDescent="0.2">
      <c r="A541" s="85"/>
      <c r="B541" s="85"/>
      <c r="C541" s="85"/>
      <c r="D541" s="85"/>
      <c r="E541" s="86"/>
      <c r="F541" s="85"/>
      <c r="G541" s="87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F541" s="85"/>
      <c r="AG541" s="85"/>
      <c r="AH541" s="85"/>
      <c r="AI541" s="85"/>
      <c r="AJ541" s="85"/>
      <c r="AK541" s="85"/>
      <c r="AL541" s="85"/>
      <c r="AM541" s="85"/>
      <c r="AN541" s="85"/>
      <c r="AO541" s="85"/>
      <c r="AP541" s="85"/>
      <c r="AQ541" s="85"/>
      <c r="AR541" s="85"/>
      <c r="AS541" s="85"/>
      <c r="AT541" s="85"/>
      <c r="AU541" s="85"/>
      <c r="AV541" s="85"/>
      <c r="AW541" s="85"/>
      <c r="AX541" s="85"/>
      <c r="AY541" s="85"/>
      <c r="AZ541" s="85"/>
      <c r="BA541" s="85"/>
      <c r="BB541" s="85"/>
      <c r="BC541" s="85"/>
      <c r="BD541" s="85"/>
      <c r="BE541" s="85"/>
      <c r="BF541" s="88"/>
      <c r="BG541" s="85"/>
      <c r="BH541" s="85"/>
      <c r="BI541" s="85"/>
      <c r="BJ541" s="85"/>
      <c r="BK541" s="85"/>
      <c r="BL541" s="85"/>
      <c r="BM541" s="85"/>
      <c r="BN541" s="85"/>
      <c r="BO541" s="85"/>
      <c r="BP541" s="85"/>
      <c r="BQ541" s="85"/>
      <c r="BR541" s="85"/>
      <c r="BS541" s="85"/>
      <c r="BT541" s="85"/>
      <c r="BU541" s="85"/>
      <c r="BV541" s="85"/>
      <c r="BW541" s="85"/>
      <c r="BX541" s="85"/>
      <c r="BY541" s="85"/>
      <c r="BZ541" s="85"/>
      <c r="CA541" s="85"/>
      <c r="CB541" s="85"/>
      <c r="CC541" s="85"/>
      <c r="CD541" s="85"/>
      <c r="CE541" s="85"/>
      <c r="CF541" s="85"/>
      <c r="CG541" s="85"/>
      <c r="CH541" s="85"/>
      <c r="CI541" s="85"/>
      <c r="CJ541" s="85"/>
      <c r="CK541" s="85"/>
      <c r="CL541" s="85"/>
      <c r="CM541" s="85"/>
      <c r="CN541" s="85"/>
      <c r="CO541" s="85"/>
      <c r="CP541" s="85"/>
      <c r="CQ541" s="85"/>
      <c r="CR541" s="85"/>
      <c r="CS541" s="85"/>
      <c r="CT541" s="85"/>
      <c r="CU541" s="85"/>
      <c r="CV541" s="85"/>
      <c r="CW541" s="85"/>
      <c r="CX541" s="85"/>
      <c r="CY541" s="85"/>
      <c r="CZ541" s="85"/>
      <c r="DA541" s="85"/>
      <c r="DB541" s="85"/>
      <c r="DC541" s="85"/>
      <c r="DD541" s="85"/>
      <c r="DE541" s="85"/>
    </row>
    <row r="542" spans="1:109" x14ac:dyDescent="0.2">
      <c r="A542" s="85"/>
      <c r="B542" s="85"/>
      <c r="C542" s="85"/>
      <c r="D542" s="85"/>
      <c r="E542" s="86"/>
      <c r="F542" s="85"/>
      <c r="G542" s="87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F542" s="85"/>
      <c r="AG542" s="85"/>
      <c r="AH542" s="85"/>
      <c r="AI542" s="85"/>
      <c r="AJ542" s="85"/>
      <c r="AK542" s="85"/>
      <c r="AL542" s="85"/>
      <c r="AM542" s="85"/>
      <c r="AN542" s="85"/>
      <c r="AO542" s="85"/>
      <c r="AP542" s="85"/>
      <c r="AQ542" s="85"/>
      <c r="AR542" s="85"/>
      <c r="AS542" s="85"/>
      <c r="AT542" s="85"/>
      <c r="AU542" s="85"/>
      <c r="AV542" s="85"/>
      <c r="AW542" s="85"/>
      <c r="AX542" s="85"/>
      <c r="AY542" s="85"/>
      <c r="AZ542" s="85"/>
      <c r="BA542" s="85"/>
      <c r="BB542" s="85"/>
      <c r="BC542" s="85"/>
      <c r="BD542" s="85"/>
      <c r="BE542" s="85"/>
      <c r="BF542" s="88"/>
      <c r="BG542" s="85"/>
      <c r="BH542" s="85"/>
      <c r="BI542" s="85"/>
      <c r="BJ542" s="85"/>
      <c r="BK542" s="85"/>
      <c r="BL542" s="85"/>
      <c r="BM542" s="85"/>
      <c r="BN542" s="85"/>
      <c r="BO542" s="85"/>
      <c r="BP542" s="85"/>
      <c r="BQ542" s="85"/>
      <c r="BR542" s="85"/>
      <c r="BS542" s="85"/>
      <c r="BT542" s="85"/>
      <c r="BU542" s="85"/>
      <c r="BV542" s="85"/>
      <c r="BW542" s="85"/>
      <c r="BX542" s="85"/>
      <c r="BY542" s="85"/>
      <c r="BZ542" s="85"/>
      <c r="CA542" s="85"/>
      <c r="CB542" s="85"/>
      <c r="CC542" s="85"/>
      <c r="CD542" s="85"/>
      <c r="CE542" s="85"/>
      <c r="CF542" s="85"/>
      <c r="CG542" s="85"/>
      <c r="CH542" s="85"/>
      <c r="CI542" s="85"/>
      <c r="CJ542" s="85"/>
      <c r="CK542" s="85"/>
      <c r="CL542" s="85"/>
      <c r="CM542" s="85"/>
      <c r="CN542" s="85"/>
      <c r="CO542" s="85"/>
      <c r="CP542" s="85"/>
      <c r="CQ542" s="85"/>
      <c r="CR542" s="85"/>
      <c r="CS542" s="85"/>
      <c r="CT542" s="85"/>
      <c r="CU542" s="85"/>
      <c r="CV542" s="85"/>
      <c r="CW542" s="85"/>
      <c r="CX542" s="85"/>
      <c r="CY542" s="85"/>
      <c r="CZ542" s="85"/>
      <c r="DA542" s="85"/>
      <c r="DB542" s="85"/>
      <c r="DC542" s="85"/>
      <c r="DD542" s="85"/>
      <c r="DE542" s="85"/>
    </row>
    <row r="543" spans="1:109" x14ac:dyDescent="0.2">
      <c r="A543" s="85"/>
      <c r="B543" s="85"/>
      <c r="C543" s="85"/>
      <c r="D543" s="85"/>
      <c r="E543" s="86"/>
      <c r="F543" s="85"/>
      <c r="G543" s="87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F543" s="85"/>
      <c r="AG543" s="85"/>
      <c r="AH543" s="85"/>
      <c r="AI543" s="85"/>
      <c r="AJ543" s="85"/>
      <c r="AK543" s="85"/>
      <c r="AL543" s="85"/>
      <c r="AM543" s="85"/>
      <c r="AN543" s="85"/>
      <c r="AO543" s="85"/>
      <c r="AP543" s="85"/>
      <c r="AQ543" s="85"/>
      <c r="AR543" s="85"/>
      <c r="AS543" s="85"/>
      <c r="AT543" s="85"/>
      <c r="AU543" s="85"/>
      <c r="AV543" s="85"/>
      <c r="AW543" s="85"/>
      <c r="AX543" s="85"/>
      <c r="AY543" s="85"/>
      <c r="AZ543" s="85"/>
      <c r="BA543" s="85"/>
      <c r="BB543" s="85"/>
      <c r="BC543" s="85"/>
      <c r="BD543" s="85"/>
      <c r="BE543" s="85"/>
      <c r="BF543" s="88"/>
      <c r="BG543" s="85"/>
      <c r="BH543" s="85"/>
      <c r="BI543" s="85"/>
      <c r="BJ543" s="85"/>
      <c r="BK543" s="85"/>
      <c r="BL543" s="85"/>
      <c r="BM543" s="85"/>
      <c r="BN543" s="85"/>
      <c r="BO543" s="85"/>
      <c r="BP543" s="85"/>
      <c r="BQ543" s="85"/>
      <c r="BR543" s="85"/>
      <c r="BS543" s="85"/>
      <c r="BT543" s="85"/>
      <c r="BU543" s="85"/>
      <c r="BV543" s="85"/>
      <c r="BW543" s="85"/>
      <c r="BX543" s="85"/>
      <c r="BY543" s="85"/>
      <c r="BZ543" s="85"/>
      <c r="CA543" s="85"/>
      <c r="CB543" s="85"/>
      <c r="CC543" s="85"/>
      <c r="CD543" s="85"/>
      <c r="CE543" s="85"/>
      <c r="CF543" s="85"/>
      <c r="CG543" s="85"/>
      <c r="CH543" s="85"/>
      <c r="CI543" s="85"/>
      <c r="CJ543" s="85"/>
      <c r="CK543" s="85"/>
      <c r="CL543" s="85"/>
      <c r="CM543" s="85"/>
      <c r="CN543" s="85"/>
      <c r="CO543" s="85"/>
      <c r="CP543" s="85"/>
      <c r="CQ543" s="85"/>
      <c r="CR543" s="85"/>
      <c r="CS543" s="85"/>
      <c r="CT543" s="85"/>
      <c r="CU543" s="85"/>
      <c r="CV543" s="85"/>
      <c r="CW543" s="85"/>
      <c r="CX543" s="85"/>
      <c r="CY543" s="85"/>
      <c r="CZ543" s="85"/>
      <c r="DA543" s="85"/>
      <c r="DB543" s="85"/>
      <c r="DC543" s="85"/>
      <c r="DD543" s="85"/>
      <c r="DE543" s="85"/>
    </row>
    <row r="544" spans="1:109" x14ac:dyDescent="0.2">
      <c r="A544" s="85"/>
      <c r="B544" s="85"/>
      <c r="C544" s="85"/>
      <c r="D544" s="85"/>
      <c r="E544" s="86"/>
      <c r="F544" s="85"/>
      <c r="G544" s="87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F544" s="85"/>
      <c r="AG544" s="85"/>
      <c r="AH544" s="85"/>
      <c r="AI544" s="85"/>
      <c r="AJ544" s="85"/>
      <c r="AK544" s="85"/>
      <c r="AL544" s="85"/>
      <c r="AM544" s="85"/>
      <c r="AN544" s="85"/>
      <c r="AO544" s="85"/>
      <c r="AP544" s="85"/>
      <c r="AQ544" s="85"/>
      <c r="AR544" s="85"/>
      <c r="AS544" s="85"/>
      <c r="AT544" s="85"/>
      <c r="AU544" s="85"/>
      <c r="AV544" s="85"/>
      <c r="AW544" s="85"/>
      <c r="AX544" s="85"/>
      <c r="AY544" s="85"/>
      <c r="AZ544" s="85"/>
      <c r="BA544" s="85"/>
      <c r="BB544" s="85"/>
      <c r="BC544" s="85"/>
      <c r="BD544" s="85"/>
      <c r="BE544" s="85"/>
      <c r="BF544" s="88"/>
      <c r="BG544" s="85"/>
      <c r="BH544" s="85"/>
      <c r="BI544" s="85"/>
      <c r="BJ544" s="85"/>
      <c r="BK544" s="85"/>
      <c r="BL544" s="85"/>
      <c r="BM544" s="85"/>
      <c r="BN544" s="85"/>
      <c r="BO544" s="85"/>
      <c r="BP544" s="85"/>
      <c r="BQ544" s="85"/>
      <c r="BR544" s="85"/>
      <c r="BS544" s="85"/>
      <c r="BT544" s="85"/>
      <c r="BU544" s="85"/>
      <c r="BV544" s="85"/>
      <c r="BW544" s="85"/>
      <c r="BX544" s="85"/>
      <c r="BY544" s="85"/>
      <c r="BZ544" s="85"/>
      <c r="CA544" s="85"/>
      <c r="CB544" s="85"/>
      <c r="CC544" s="85"/>
      <c r="CD544" s="85"/>
      <c r="CE544" s="85"/>
      <c r="CF544" s="85"/>
      <c r="CG544" s="85"/>
      <c r="CH544" s="85"/>
      <c r="CI544" s="85"/>
      <c r="CJ544" s="85"/>
      <c r="CK544" s="85"/>
      <c r="CL544" s="85"/>
      <c r="CM544" s="85"/>
      <c r="CN544" s="85"/>
      <c r="CO544" s="85"/>
      <c r="CP544" s="85"/>
      <c r="CQ544" s="85"/>
      <c r="CR544" s="85"/>
      <c r="CS544" s="85"/>
      <c r="CT544" s="85"/>
      <c r="CU544" s="85"/>
      <c r="CV544" s="85"/>
      <c r="CW544" s="85"/>
      <c r="CX544" s="85"/>
      <c r="CY544" s="85"/>
      <c r="CZ544" s="85"/>
      <c r="DA544" s="85"/>
      <c r="DB544" s="85"/>
      <c r="DC544" s="85"/>
      <c r="DD544" s="85"/>
      <c r="DE544" s="85"/>
    </row>
    <row r="545" spans="1:109" x14ac:dyDescent="0.2">
      <c r="A545" s="85"/>
      <c r="B545" s="85"/>
      <c r="C545" s="85"/>
      <c r="D545" s="85"/>
      <c r="E545" s="86"/>
      <c r="F545" s="85"/>
      <c r="G545" s="87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F545" s="85"/>
      <c r="AG545" s="85"/>
      <c r="AH545" s="85"/>
      <c r="AI545" s="85"/>
      <c r="AJ545" s="85"/>
      <c r="AK545" s="85"/>
      <c r="AL545" s="85"/>
      <c r="AM545" s="85"/>
      <c r="AN545" s="85"/>
      <c r="AO545" s="85"/>
      <c r="AP545" s="85"/>
      <c r="AQ545" s="85"/>
      <c r="AR545" s="85"/>
      <c r="AS545" s="85"/>
      <c r="AT545" s="85"/>
      <c r="AU545" s="85"/>
      <c r="AV545" s="85"/>
      <c r="AW545" s="85"/>
      <c r="AX545" s="85"/>
      <c r="AY545" s="85"/>
      <c r="AZ545" s="85"/>
      <c r="BA545" s="85"/>
      <c r="BB545" s="85"/>
      <c r="BC545" s="85"/>
      <c r="BD545" s="85"/>
      <c r="BE545" s="85"/>
      <c r="BF545" s="88"/>
      <c r="BG545" s="85"/>
      <c r="BH545" s="85"/>
      <c r="BI545" s="85"/>
      <c r="BJ545" s="85"/>
      <c r="BK545" s="85"/>
      <c r="BL545" s="85"/>
      <c r="BM545" s="85"/>
      <c r="BN545" s="85"/>
      <c r="BO545" s="85"/>
      <c r="BP545" s="85"/>
      <c r="BQ545" s="85"/>
      <c r="BR545" s="85"/>
      <c r="BS545" s="85"/>
      <c r="BT545" s="85"/>
      <c r="BU545" s="85"/>
      <c r="BV545" s="85"/>
      <c r="BW545" s="85"/>
      <c r="BX545" s="85"/>
      <c r="BY545" s="85"/>
      <c r="BZ545" s="85"/>
      <c r="CA545" s="85"/>
      <c r="CB545" s="85"/>
      <c r="CC545" s="85"/>
      <c r="CD545" s="85"/>
      <c r="CE545" s="85"/>
      <c r="CF545" s="85"/>
      <c r="CG545" s="85"/>
      <c r="CH545" s="85"/>
      <c r="CI545" s="85"/>
      <c r="CJ545" s="85"/>
      <c r="CK545" s="85"/>
      <c r="CL545" s="85"/>
      <c r="CM545" s="85"/>
      <c r="CN545" s="85"/>
      <c r="CO545" s="85"/>
      <c r="CP545" s="85"/>
      <c r="CQ545" s="85"/>
      <c r="CR545" s="85"/>
      <c r="CS545" s="85"/>
      <c r="CT545" s="85"/>
      <c r="CU545" s="85"/>
      <c r="CV545" s="85"/>
      <c r="CW545" s="85"/>
      <c r="CX545" s="85"/>
      <c r="CY545" s="85"/>
      <c r="CZ545" s="85"/>
      <c r="DA545" s="85"/>
      <c r="DB545" s="85"/>
      <c r="DC545" s="85"/>
      <c r="DD545" s="85"/>
      <c r="DE545" s="85"/>
    </row>
    <row r="546" spans="1:109" x14ac:dyDescent="0.2">
      <c r="A546" s="85"/>
      <c r="B546" s="85"/>
      <c r="C546" s="85"/>
      <c r="D546" s="85"/>
      <c r="E546" s="86"/>
      <c r="F546" s="85"/>
      <c r="G546" s="87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  <c r="AH546" s="85"/>
      <c r="AI546" s="85"/>
      <c r="AJ546" s="85"/>
      <c r="AK546" s="85"/>
      <c r="AL546" s="85"/>
      <c r="AM546" s="85"/>
      <c r="AN546" s="85"/>
      <c r="AO546" s="85"/>
      <c r="AP546" s="85"/>
      <c r="AQ546" s="85"/>
      <c r="AR546" s="85"/>
      <c r="AS546" s="85"/>
      <c r="AT546" s="85"/>
      <c r="AU546" s="85"/>
      <c r="AV546" s="85"/>
      <c r="AW546" s="85"/>
      <c r="AX546" s="85"/>
      <c r="AY546" s="85"/>
      <c r="AZ546" s="85"/>
      <c r="BA546" s="85"/>
      <c r="BB546" s="85"/>
      <c r="BC546" s="85"/>
      <c r="BD546" s="85"/>
      <c r="BE546" s="85"/>
      <c r="BF546" s="88"/>
      <c r="BG546" s="85"/>
      <c r="BH546" s="85"/>
      <c r="BI546" s="85"/>
      <c r="BJ546" s="85"/>
      <c r="BK546" s="85"/>
      <c r="BL546" s="85"/>
      <c r="BM546" s="85"/>
      <c r="BN546" s="85"/>
      <c r="BO546" s="85"/>
      <c r="BP546" s="85"/>
      <c r="BQ546" s="85"/>
      <c r="BR546" s="85"/>
      <c r="BS546" s="85"/>
      <c r="BT546" s="85"/>
      <c r="BU546" s="85"/>
      <c r="BV546" s="85"/>
      <c r="BW546" s="85"/>
      <c r="BX546" s="85"/>
      <c r="BY546" s="85"/>
      <c r="BZ546" s="85"/>
      <c r="CA546" s="85"/>
      <c r="CB546" s="85"/>
      <c r="CC546" s="85"/>
      <c r="CD546" s="85"/>
      <c r="CE546" s="85"/>
      <c r="CF546" s="85"/>
      <c r="CG546" s="85"/>
      <c r="CH546" s="85"/>
      <c r="CI546" s="85"/>
      <c r="CJ546" s="85"/>
      <c r="CK546" s="85"/>
      <c r="CL546" s="85"/>
      <c r="CM546" s="85"/>
      <c r="CN546" s="85"/>
      <c r="CO546" s="85"/>
      <c r="CP546" s="85"/>
      <c r="CQ546" s="85"/>
      <c r="CR546" s="85"/>
      <c r="CS546" s="85"/>
      <c r="CT546" s="85"/>
      <c r="CU546" s="85"/>
      <c r="CV546" s="85"/>
      <c r="CW546" s="85"/>
      <c r="CX546" s="85"/>
      <c r="CY546" s="85"/>
      <c r="CZ546" s="85"/>
      <c r="DA546" s="85"/>
      <c r="DB546" s="85"/>
      <c r="DC546" s="85"/>
      <c r="DD546" s="85"/>
      <c r="DE546" s="85"/>
    </row>
    <row r="547" spans="1:109" x14ac:dyDescent="0.2">
      <c r="A547" s="85"/>
      <c r="B547" s="85"/>
      <c r="C547" s="85"/>
      <c r="D547" s="85"/>
      <c r="E547" s="86"/>
      <c r="F547" s="85"/>
      <c r="G547" s="87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F547" s="85"/>
      <c r="AG547" s="85"/>
      <c r="AH547" s="85"/>
      <c r="AI547" s="85"/>
      <c r="AJ547" s="85"/>
      <c r="AK547" s="85"/>
      <c r="AL547" s="85"/>
      <c r="AM547" s="85"/>
      <c r="AN547" s="85"/>
      <c r="AO547" s="85"/>
      <c r="AP547" s="85"/>
      <c r="AQ547" s="85"/>
      <c r="AR547" s="85"/>
      <c r="AS547" s="85"/>
      <c r="AT547" s="85"/>
      <c r="AU547" s="85"/>
      <c r="AV547" s="85"/>
      <c r="AW547" s="85"/>
      <c r="AX547" s="85"/>
      <c r="AY547" s="85"/>
      <c r="AZ547" s="85"/>
      <c r="BA547" s="85"/>
      <c r="BB547" s="85"/>
      <c r="BC547" s="85"/>
      <c r="BD547" s="85"/>
      <c r="BE547" s="85"/>
      <c r="BF547" s="88"/>
      <c r="BG547" s="85"/>
      <c r="BH547" s="85"/>
      <c r="BI547" s="85"/>
      <c r="BJ547" s="85"/>
      <c r="BK547" s="85"/>
      <c r="BL547" s="85"/>
      <c r="BM547" s="85"/>
      <c r="BN547" s="85"/>
      <c r="BO547" s="85"/>
      <c r="BP547" s="85"/>
      <c r="BQ547" s="85"/>
      <c r="BR547" s="85"/>
      <c r="BS547" s="85"/>
      <c r="BT547" s="85"/>
      <c r="BU547" s="85"/>
      <c r="BV547" s="85"/>
      <c r="BW547" s="85"/>
      <c r="BX547" s="85"/>
      <c r="BY547" s="85"/>
      <c r="BZ547" s="85"/>
      <c r="CA547" s="85"/>
      <c r="CB547" s="85"/>
      <c r="CC547" s="85"/>
      <c r="CD547" s="85"/>
      <c r="CE547" s="85"/>
      <c r="CF547" s="85"/>
      <c r="CG547" s="85"/>
      <c r="CH547" s="85"/>
      <c r="CI547" s="85"/>
      <c r="CJ547" s="85"/>
      <c r="CK547" s="85"/>
      <c r="CL547" s="85"/>
      <c r="CM547" s="85"/>
      <c r="CN547" s="85"/>
      <c r="CO547" s="85"/>
      <c r="CP547" s="85"/>
      <c r="CQ547" s="85"/>
      <c r="CR547" s="85"/>
      <c r="CS547" s="85"/>
      <c r="CT547" s="85"/>
      <c r="CU547" s="85"/>
      <c r="CV547" s="85"/>
      <c r="CW547" s="85"/>
      <c r="CX547" s="85"/>
      <c r="CY547" s="85"/>
      <c r="CZ547" s="85"/>
      <c r="DA547" s="85"/>
      <c r="DB547" s="85"/>
      <c r="DC547" s="85"/>
      <c r="DD547" s="85"/>
      <c r="DE547" s="85"/>
    </row>
    <row r="548" spans="1:109" x14ac:dyDescent="0.2">
      <c r="A548" s="85"/>
      <c r="B548" s="85"/>
      <c r="C548" s="85"/>
      <c r="D548" s="85"/>
      <c r="E548" s="86"/>
      <c r="F548" s="85"/>
      <c r="G548" s="87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85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  <c r="AX548" s="85"/>
      <c r="AY548" s="85"/>
      <c r="AZ548" s="85"/>
      <c r="BA548" s="85"/>
      <c r="BB548" s="85"/>
      <c r="BC548" s="85"/>
      <c r="BD548" s="85"/>
      <c r="BE548" s="85"/>
      <c r="BF548" s="88"/>
      <c r="BG548" s="85"/>
      <c r="BH548" s="85"/>
      <c r="BI548" s="85"/>
      <c r="BJ548" s="85"/>
      <c r="BK548" s="85"/>
      <c r="BL548" s="85"/>
      <c r="BM548" s="85"/>
      <c r="BN548" s="85"/>
      <c r="BO548" s="85"/>
      <c r="BP548" s="85"/>
      <c r="BQ548" s="85"/>
      <c r="BR548" s="85"/>
      <c r="BS548" s="85"/>
      <c r="BT548" s="85"/>
      <c r="BU548" s="85"/>
      <c r="BV548" s="85"/>
      <c r="BW548" s="85"/>
      <c r="BX548" s="85"/>
      <c r="BY548" s="85"/>
      <c r="BZ548" s="85"/>
      <c r="CA548" s="85"/>
      <c r="CB548" s="85"/>
      <c r="CC548" s="85"/>
      <c r="CD548" s="85"/>
      <c r="CE548" s="85"/>
      <c r="CF548" s="85"/>
      <c r="CG548" s="85"/>
      <c r="CH548" s="85"/>
      <c r="CI548" s="85"/>
      <c r="CJ548" s="85"/>
      <c r="CK548" s="85"/>
      <c r="CL548" s="85"/>
      <c r="CM548" s="85"/>
      <c r="CN548" s="85"/>
      <c r="CO548" s="85"/>
      <c r="CP548" s="85"/>
      <c r="CQ548" s="85"/>
      <c r="CR548" s="85"/>
      <c r="CS548" s="85"/>
      <c r="CT548" s="85"/>
      <c r="CU548" s="85"/>
      <c r="CV548" s="85"/>
      <c r="CW548" s="85"/>
      <c r="CX548" s="85"/>
      <c r="CY548" s="85"/>
      <c r="CZ548" s="85"/>
      <c r="DA548" s="85"/>
      <c r="DB548" s="85"/>
      <c r="DC548" s="85"/>
      <c r="DD548" s="85"/>
      <c r="DE548" s="85"/>
    </row>
    <row r="549" spans="1:109" x14ac:dyDescent="0.2">
      <c r="A549" s="85"/>
      <c r="B549" s="85"/>
      <c r="C549" s="85"/>
      <c r="D549" s="85"/>
      <c r="E549" s="86"/>
      <c r="F549" s="85"/>
      <c r="G549" s="87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  <c r="AH549" s="85"/>
      <c r="AI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AV549" s="85"/>
      <c r="AW549" s="85"/>
      <c r="AX549" s="85"/>
      <c r="AY549" s="85"/>
      <c r="AZ549" s="85"/>
      <c r="BA549" s="85"/>
      <c r="BB549" s="85"/>
      <c r="BC549" s="85"/>
      <c r="BD549" s="85"/>
      <c r="BE549" s="85"/>
      <c r="BF549" s="88"/>
      <c r="BG549" s="85"/>
      <c r="BH549" s="85"/>
      <c r="BI549" s="85"/>
      <c r="BJ549" s="85"/>
      <c r="BK549" s="85"/>
      <c r="BL549" s="85"/>
      <c r="BM549" s="85"/>
      <c r="BN549" s="85"/>
      <c r="BO549" s="85"/>
      <c r="BP549" s="85"/>
      <c r="BQ549" s="85"/>
      <c r="BR549" s="85"/>
      <c r="BS549" s="85"/>
      <c r="BT549" s="85"/>
      <c r="BU549" s="85"/>
      <c r="BV549" s="85"/>
      <c r="BW549" s="85"/>
      <c r="BX549" s="85"/>
      <c r="BY549" s="85"/>
      <c r="BZ549" s="85"/>
      <c r="CA549" s="85"/>
      <c r="CB549" s="85"/>
      <c r="CC549" s="85"/>
      <c r="CD549" s="85"/>
      <c r="CE549" s="85"/>
      <c r="CF549" s="85"/>
      <c r="CG549" s="85"/>
      <c r="CH549" s="85"/>
      <c r="CI549" s="85"/>
      <c r="CJ549" s="85"/>
      <c r="CK549" s="85"/>
      <c r="CL549" s="85"/>
      <c r="CM549" s="85"/>
      <c r="CN549" s="85"/>
      <c r="CO549" s="85"/>
      <c r="CP549" s="85"/>
      <c r="CQ549" s="85"/>
      <c r="CR549" s="85"/>
      <c r="CS549" s="85"/>
      <c r="CT549" s="85"/>
      <c r="CU549" s="85"/>
      <c r="CV549" s="85"/>
      <c r="CW549" s="85"/>
      <c r="CX549" s="85"/>
      <c r="CY549" s="85"/>
      <c r="CZ549" s="85"/>
      <c r="DA549" s="85"/>
      <c r="DB549" s="85"/>
      <c r="DC549" s="85"/>
      <c r="DD549" s="85"/>
      <c r="DE549" s="85"/>
    </row>
    <row r="550" spans="1:109" x14ac:dyDescent="0.2">
      <c r="A550" s="85"/>
      <c r="B550" s="85"/>
      <c r="C550" s="85"/>
      <c r="D550" s="85"/>
      <c r="E550" s="86"/>
      <c r="F550" s="85"/>
      <c r="G550" s="87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  <c r="AH550" s="85"/>
      <c r="AI550" s="85"/>
      <c r="AJ550" s="85"/>
      <c r="AK550" s="85"/>
      <c r="AL550" s="85"/>
      <c r="AM550" s="85"/>
      <c r="AN550" s="85"/>
      <c r="AO550" s="85"/>
      <c r="AP550" s="85"/>
      <c r="AQ550" s="85"/>
      <c r="AR550" s="85"/>
      <c r="AS550" s="85"/>
      <c r="AT550" s="85"/>
      <c r="AU550" s="85"/>
      <c r="AV550" s="85"/>
      <c r="AW550" s="85"/>
      <c r="AX550" s="85"/>
      <c r="AY550" s="85"/>
      <c r="AZ550" s="85"/>
      <c r="BA550" s="85"/>
      <c r="BB550" s="85"/>
      <c r="BC550" s="85"/>
      <c r="BD550" s="85"/>
      <c r="BE550" s="85"/>
      <c r="BF550" s="88"/>
      <c r="BG550" s="85"/>
      <c r="BH550" s="85"/>
      <c r="BI550" s="85"/>
      <c r="BJ550" s="85"/>
      <c r="BK550" s="85"/>
      <c r="BL550" s="85"/>
      <c r="BM550" s="85"/>
      <c r="BN550" s="85"/>
      <c r="BO550" s="85"/>
      <c r="BP550" s="85"/>
      <c r="BQ550" s="85"/>
      <c r="BR550" s="85"/>
      <c r="BS550" s="85"/>
      <c r="BT550" s="85"/>
      <c r="BU550" s="85"/>
      <c r="BV550" s="85"/>
      <c r="BW550" s="85"/>
      <c r="BX550" s="85"/>
      <c r="BY550" s="85"/>
      <c r="BZ550" s="85"/>
      <c r="CA550" s="85"/>
      <c r="CB550" s="85"/>
      <c r="CC550" s="85"/>
      <c r="CD550" s="85"/>
      <c r="CE550" s="85"/>
      <c r="CF550" s="85"/>
      <c r="CG550" s="85"/>
      <c r="CH550" s="85"/>
      <c r="CI550" s="85"/>
      <c r="CJ550" s="85"/>
      <c r="CK550" s="85"/>
      <c r="CL550" s="85"/>
      <c r="CM550" s="85"/>
      <c r="CN550" s="85"/>
      <c r="CO550" s="85"/>
      <c r="CP550" s="85"/>
      <c r="CQ550" s="85"/>
      <c r="CR550" s="85"/>
      <c r="CS550" s="85"/>
      <c r="CT550" s="85"/>
      <c r="CU550" s="85"/>
      <c r="CV550" s="85"/>
      <c r="CW550" s="85"/>
      <c r="CX550" s="85"/>
      <c r="CY550" s="85"/>
      <c r="CZ550" s="85"/>
      <c r="DA550" s="85"/>
      <c r="DB550" s="85"/>
      <c r="DC550" s="85"/>
      <c r="DD550" s="85"/>
      <c r="DE550" s="85"/>
    </row>
    <row r="551" spans="1:109" x14ac:dyDescent="0.2">
      <c r="A551" s="85"/>
      <c r="B551" s="85"/>
      <c r="C551" s="85"/>
      <c r="D551" s="85"/>
      <c r="E551" s="86"/>
      <c r="F551" s="85"/>
      <c r="G551" s="87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F551" s="85"/>
      <c r="AG551" s="85"/>
      <c r="AH551" s="85"/>
      <c r="AI551" s="85"/>
      <c r="AJ551" s="85"/>
      <c r="AK551" s="85"/>
      <c r="AL551" s="85"/>
      <c r="AM551" s="85"/>
      <c r="AN551" s="85"/>
      <c r="AO551" s="85"/>
      <c r="AP551" s="85"/>
      <c r="AQ551" s="85"/>
      <c r="AR551" s="85"/>
      <c r="AS551" s="85"/>
      <c r="AT551" s="85"/>
      <c r="AU551" s="85"/>
      <c r="AV551" s="85"/>
      <c r="AW551" s="85"/>
      <c r="AX551" s="85"/>
      <c r="AY551" s="85"/>
      <c r="AZ551" s="85"/>
      <c r="BA551" s="85"/>
      <c r="BB551" s="85"/>
      <c r="BC551" s="85"/>
      <c r="BD551" s="85"/>
      <c r="BE551" s="85"/>
      <c r="BF551" s="88"/>
      <c r="BG551" s="85"/>
      <c r="BH551" s="85"/>
      <c r="BI551" s="85"/>
      <c r="BJ551" s="85"/>
      <c r="BK551" s="85"/>
      <c r="BL551" s="85"/>
      <c r="BM551" s="85"/>
      <c r="BN551" s="85"/>
      <c r="BO551" s="85"/>
      <c r="BP551" s="85"/>
      <c r="BQ551" s="85"/>
      <c r="BR551" s="85"/>
      <c r="BS551" s="85"/>
      <c r="BT551" s="85"/>
      <c r="BU551" s="85"/>
      <c r="BV551" s="85"/>
      <c r="BW551" s="85"/>
      <c r="BX551" s="85"/>
      <c r="BY551" s="85"/>
      <c r="BZ551" s="85"/>
      <c r="CA551" s="85"/>
      <c r="CB551" s="85"/>
      <c r="CC551" s="85"/>
      <c r="CD551" s="85"/>
      <c r="CE551" s="85"/>
      <c r="CF551" s="85"/>
      <c r="CG551" s="85"/>
      <c r="CH551" s="85"/>
      <c r="CI551" s="85"/>
      <c r="CJ551" s="85"/>
      <c r="CK551" s="85"/>
      <c r="CL551" s="85"/>
      <c r="CM551" s="85"/>
      <c r="CN551" s="85"/>
      <c r="CO551" s="85"/>
      <c r="CP551" s="85"/>
      <c r="CQ551" s="85"/>
      <c r="CR551" s="85"/>
      <c r="CS551" s="85"/>
      <c r="CT551" s="85"/>
      <c r="CU551" s="85"/>
      <c r="CV551" s="85"/>
      <c r="CW551" s="85"/>
      <c r="CX551" s="85"/>
      <c r="CY551" s="85"/>
      <c r="CZ551" s="85"/>
      <c r="DA551" s="85"/>
      <c r="DB551" s="85"/>
      <c r="DC551" s="85"/>
      <c r="DD551" s="85"/>
      <c r="DE551" s="85"/>
    </row>
    <row r="552" spans="1:109" x14ac:dyDescent="0.2">
      <c r="A552" s="85"/>
      <c r="B552" s="85"/>
      <c r="C552" s="85"/>
      <c r="D552" s="85"/>
      <c r="E552" s="86"/>
      <c r="F552" s="85"/>
      <c r="G552" s="87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  <c r="AH552" s="85"/>
      <c r="AI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AV552" s="85"/>
      <c r="AW552" s="85"/>
      <c r="AX552" s="85"/>
      <c r="AY552" s="85"/>
      <c r="AZ552" s="85"/>
      <c r="BA552" s="85"/>
      <c r="BB552" s="85"/>
      <c r="BC552" s="85"/>
      <c r="BD552" s="85"/>
      <c r="BE552" s="85"/>
      <c r="BF552" s="88"/>
      <c r="BG552" s="85"/>
      <c r="BH552" s="85"/>
      <c r="BI552" s="85"/>
      <c r="BJ552" s="85"/>
      <c r="BK552" s="85"/>
      <c r="BL552" s="85"/>
      <c r="BM552" s="85"/>
      <c r="BN552" s="85"/>
      <c r="BO552" s="85"/>
      <c r="BP552" s="85"/>
      <c r="BQ552" s="85"/>
      <c r="BR552" s="85"/>
      <c r="BS552" s="85"/>
      <c r="BT552" s="85"/>
      <c r="BU552" s="85"/>
      <c r="BV552" s="85"/>
      <c r="BW552" s="85"/>
      <c r="BX552" s="85"/>
      <c r="BY552" s="85"/>
      <c r="BZ552" s="85"/>
      <c r="CA552" s="85"/>
      <c r="CB552" s="85"/>
      <c r="CC552" s="85"/>
      <c r="CD552" s="85"/>
      <c r="CE552" s="85"/>
      <c r="CF552" s="85"/>
      <c r="CG552" s="85"/>
      <c r="CH552" s="85"/>
      <c r="CI552" s="85"/>
      <c r="CJ552" s="85"/>
      <c r="CK552" s="85"/>
      <c r="CL552" s="85"/>
      <c r="CM552" s="85"/>
      <c r="CN552" s="85"/>
      <c r="CO552" s="85"/>
      <c r="CP552" s="85"/>
      <c r="CQ552" s="85"/>
      <c r="CR552" s="85"/>
      <c r="CS552" s="85"/>
      <c r="CT552" s="85"/>
      <c r="CU552" s="85"/>
      <c r="CV552" s="85"/>
      <c r="CW552" s="85"/>
      <c r="CX552" s="85"/>
      <c r="CY552" s="85"/>
      <c r="CZ552" s="85"/>
      <c r="DA552" s="85"/>
      <c r="DB552" s="85"/>
      <c r="DC552" s="85"/>
      <c r="DD552" s="85"/>
      <c r="DE552" s="85"/>
    </row>
    <row r="553" spans="1:109" x14ac:dyDescent="0.2">
      <c r="A553" s="85"/>
      <c r="B553" s="85"/>
      <c r="C553" s="85"/>
      <c r="D553" s="85"/>
      <c r="E553" s="86"/>
      <c r="F553" s="85"/>
      <c r="G553" s="87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85"/>
      <c r="AG553" s="85"/>
      <c r="AH553" s="85"/>
      <c r="AI553" s="85"/>
      <c r="AJ553" s="85"/>
      <c r="AK553" s="85"/>
      <c r="AL553" s="85"/>
      <c r="AM553" s="85"/>
      <c r="AN553" s="85"/>
      <c r="AO553" s="85"/>
      <c r="AP553" s="85"/>
      <c r="AQ553" s="85"/>
      <c r="AR553" s="85"/>
      <c r="AS553" s="85"/>
      <c r="AT553" s="85"/>
      <c r="AU553" s="85"/>
      <c r="AV553" s="85"/>
      <c r="AW553" s="85"/>
      <c r="AX553" s="85"/>
      <c r="AY553" s="85"/>
      <c r="AZ553" s="85"/>
      <c r="BA553" s="85"/>
      <c r="BB553" s="85"/>
      <c r="BC553" s="85"/>
      <c r="BD553" s="85"/>
      <c r="BE553" s="85"/>
      <c r="BF553" s="88"/>
      <c r="BG553" s="85"/>
      <c r="BH553" s="85"/>
      <c r="BI553" s="85"/>
      <c r="BJ553" s="85"/>
      <c r="BK553" s="85"/>
      <c r="BL553" s="85"/>
      <c r="BM553" s="85"/>
      <c r="BN553" s="85"/>
      <c r="BO553" s="85"/>
      <c r="BP553" s="85"/>
      <c r="BQ553" s="85"/>
      <c r="BR553" s="85"/>
      <c r="BS553" s="85"/>
      <c r="BT553" s="85"/>
      <c r="BU553" s="85"/>
      <c r="BV553" s="85"/>
      <c r="BW553" s="85"/>
      <c r="BX553" s="85"/>
      <c r="BY553" s="85"/>
      <c r="BZ553" s="85"/>
      <c r="CA553" s="85"/>
      <c r="CB553" s="85"/>
      <c r="CC553" s="85"/>
      <c r="CD553" s="85"/>
      <c r="CE553" s="85"/>
      <c r="CF553" s="85"/>
      <c r="CG553" s="85"/>
      <c r="CH553" s="85"/>
      <c r="CI553" s="85"/>
      <c r="CJ553" s="85"/>
      <c r="CK553" s="85"/>
      <c r="CL553" s="85"/>
      <c r="CM553" s="85"/>
      <c r="CN553" s="85"/>
      <c r="CO553" s="85"/>
      <c r="CP553" s="85"/>
      <c r="CQ553" s="85"/>
      <c r="CR553" s="85"/>
      <c r="CS553" s="85"/>
      <c r="CT553" s="85"/>
      <c r="CU553" s="85"/>
      <c r="CV553" s="85"/>
      <c r="CW553" s="85"/>
      <c r="CX553" s="85"/>
      <c r="CY553" s="85"/>
      <c r="CZ553" s="85"/>
      <c r="DA553" s="85"/>
      <c r="DB553" s="85"/>
      <c r="DC553" s="85"/>
      <c r="DD553" s="85"/>
      <c r="DE553" s="85"/>
    </row>
    <row r="554" spans="1:109" x14ac:dyDescent="0.2">
      <c r="A554" s="85"/>
      <c r="B554" s="85"/>
      <c r="C554" s="85"/>
      <c r="D554" s="85"/>
      <c r="E554" s="86"/>
      <c r="F554" s="85"/>
      <c r="G554" s="87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F554" s="85"/>
      <c r="AG554" s="85"/>
      <c r="AH554" s="85"/>
      <c r="AI554" s="85"/>
      <c r="AJ554" s="85"/>
      <c r="AK554" s="85"/>
      <c r="AL554" s="85"/>
      <c r="AM554" s="85"/>
      <c r="AN554" s="85"/>
      <c r="AO554" s="85"/>
      <c r="AP554" s="85"/>
      <c r="AQ554" s="85"/>
      <c r="AR554" s="85"/>
      <c r="AS554" s="85"/>
      <c r="AT554" s="85"/>
      <c r="AU554" s="85"/>
      <c r="AV554" s="85"/>
      <c r="AW554" s="85"/>
      <c r="AX554" s="85"/>
      <c r="AY554" s="85"/>
      <c r="AZ554" s="85"/>
      <c r="BA554" s="85"/>
      <c r="BB554" s="85"/>
      <c r="BC554" s="85"/>
      <c r="BD554" s="85"/>
      <c r="BE554" s="85"/>
      <c r="BF554" s="88"/>
      <c r="BG554" s="85"/>
      <c r="BH554" s="85"/>
      <c r="BI554" s="85"/>
      <c r="BJ554" s="85"/>
      <c r="BK554" s="85"/>
      <c r="BL554" s="85"/>
      <c r="BM554" s="85"/>
      <c r="BN554" s="85"/>
      <c r="BO554" s="85"/>
      <c r="BP554" s="85"/>
      <c r="BQ554" s="85"/>
      <c r="BR554" s="85"/>
      <c r="BS554" s="85"/>
      <c r="BT554" s="85"/>
      <c r="BU554" s="85"/>
      <c r="BV554" s="85"/>
      <c r="BW554" s="85"/>
      <c r="BX554" s="85"/>
      <c r="BY554" s="85"/>
      <c r="BZ554" s="85"/>
      <c r="CA554" s="85"/>
      <c r="CB554" s="85"/>
      <c r="CC554" s="85"/>
      <c r="CD554" s="85"/>
      <c r="CE554" s="85"/>
      <c r="CF554" s="85"/>
      <c r="CG554" s="85"/>
      <c r="CH554" s="85"/>
      <c r="CI554" s="85"/>
      <c r="CJ554" s="85"/>
      <c r="CK554" s="85"/>
      <c r="CL554" s="85"/>
      <c r="CM554" s="85"/>
      <c r="CN554" s="85"/>
      <c r="CO554" s="85"/>
      <c r="CP554" s="85"/>
      <c r="CQ554" s="85"/>
      <c r="CR554" s="85"/>
      <c r="CS554" s="85"/>
      <c r="CT554" s="85"/>
      <c r="CU554" s="85"/>
      <c r="CV554" s="85"/>
      <c r="CW554" s="85"/>
      <c r="CX554" s="85"/>
      <c r="CY554" s="85"/>
      <c r="CZ554" s="85"/>
      <c r="DA554" s="85"/>
      <c r="DB554" s="85"/>
      <c r="DC554" s="85"/>
      <c r="DD554" s="85"/>
      <c r="DE554" s="85"/>
    </row>
    <row r="555" spans="1:109" x14ac:dyDescent="0.2">
      <c r="A555" s="85"/>
      <c r="B555" s="85"/>
      <c r="C555" s="85"/>
      <c r="D555" s="85"/>
      <c r="E555" s="86"/>
      <c r="F555" s="85"/>
      <c r="G555" s="87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F555" s="85"/>
      <c r="AG555" s="85"/>
      <c r="AH555" s="85"/>
      <c r="AI555" s="85"/>
      <c r="AJ555" s="85"/>
      <c r="AK555" s="85"/>
      <c r="AL555" s="85"/>
      <c r="AM555" s="85"/>
      <c r="AN555" s="85"/>
      <c r="AO555" s="85"/>
      <c r="AP555" s="85"/>
      <c r="AQ555" s="85"/>
      <c r="AR555" s="85"/>
      <c r="AS555" s="85"/>
      <c r="AT555" s="85"/>
      <c r="AU555" s="85"/>
      <c r="AV555" s="85"/>
      <c r="AW555" s="85"/>
      <c r="AX555" s="85"/>
      <c r="AY555" s="85"/>
      <c r="AZ555" s="85"/>
      <c r="BA555" s="85"/>
      <c r="BB555" s="85"/>
      <c r="BC555" s="85"/>
      <c r="BD555" s="85"/>
      <c r="BE555" s="85"/>
      <c r="BF555" s="88"/>
      <c r="BG555" s="85"/>
      <c r="BH555" s="85"/>
      <c r="BI555" s="85"/>
      <c r="BJ555" s="85"/>
      <c r="BK555" s="85"/>
      <c r="BL555" s="85"/>
      <c r="BM555" s="85"/>
      <c r="BN555" s="85"/>
      <c r="BO555" s="85"/>
      <c r="BP555" s="85"/>
      <c r="BQ555" s="85"/>
      <c r="BR555" s="85"/>
      <c r="BS555" s="85"/>
      <c r="BT555" s="85"/>
      <c r="BU555" s="85"/>
      <c r="BV555" s="85"/>
      <c r="BW555" s="85"/>
      <c r="BX555" s="85"/>
      <c r="BY555" s="85"/>
      <c r="BZ555" s="85"/>
      <c r="CA555" s="85"/>
      <c r="CB555" s="85"/>
      <c r="CC555" s="85"/>
      <c r="CD555" s="85"/>
      <c r="CE555" s="85"/>
      <c r="CF555" s="85"/>
      <c r="CG555" s="85"/>
      <c r="CH555" s="85"/>
      <c r="CI555" s="85"/>
      <c r="CJ555" s="85"/>
      <c r="CK555" s="85"/>
      <c r="CL555" s="85"/>
      <c r="CM555" s="85"/>
      <c r="CN555" s="85"/>
      <c r="CO555" s="85"/>
      <c r="CP555" s="85"/>
      <c r="CQ555" s="85"/>
      <c r="CR555" s="85"/>
      <c r="CS555" s="85"/>
      <c r="CT555" s="85"/>
      <c r="CU555" s="85"/>
      <c r="CV555" s="85"/>
      <c r="CW555" s="85"/>
      <c r="CX555" s="85"/>
      <c r="CY555" s="85"/>
      <c r="CZ555" s="85"/>
      <c r="DA555" s="85"/>
      <c r="DB555" s="85"/>
      <c r="DC555" s="85"/>
      <c r="DD555" s="85"/>
      <c r="DE555" s="85"/>
    </row>
    <row r="556" spans="1:109" x14ac:dyDescent="0.2">
      <c r="A556" s="85"/>
      <c r="B556" s="85"/>
      <c r="C556" s="85"/>
      <c r="D556" s="85"/>
      <c r="E556" s="86"/>
      <c r="F556" s="85"/>
      <c r="G556" s="87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F556" s="85"/>
      <c r="AG556" s="85"/>
      <c r="AH556" s="85"/>
      <c r="AI556" s="85"/>
      <c r="AJ556" s="85"/>
      <c r="AK556" s="85"/>
      <c r="AL556" s="85"/>
      <c r="AM556" s="85"/>
      <c r="AN556" s="85"/>
      <c r="AO556" s="85"/>
      <c r="AP556" s="85"/>
      <c r="AQ556" s="85"/>
      <c r="AR556" s="85"/>
      <c r="AS556" s="85"/>
      <c r="AT556" s="85"/>
      <c r="AU556" s="85"/>
      <c r="AV556" s="85"/>
      <c r="AW556" s="85"/>
      <c r="AX556" s="85"/>
      <c r="AY556" s="85"/>
      <c r="AZ556" s="85"/>
      <c r="BA556" s="85"/>
      <c r="BB556" s="85"/>
      <c r="BC556" s="85"/>
      <c r="BD556" s="85"/>
      <c r="BE556" s="85"/>
      <c r="BF556" s="88"/>
      <c r="BG556" s="85"/>
      <c r="BH556" s="85"/>
      <c r="BI556" s="85"/>
      <c r="BJ556" s="85"/>
      <c r="BK556" s="85"/>
      <c r="BL556" s="85"/>
      <c r="BM556" s="85"/>
      <c r="BN556" s="85"/>
      <c r="BO556" s="85"/>
      <c r="BP556" s="85"/>
      <c r="BQ556" s="85"/>
      <c r="BR556" s="85"/>
      <c r="BS556" s="85"/>
      <c r="BT556" s="85"/>
      <c r="BU556" s="85"/>
      <c r="BV556" s="85"/>
      <c r="BW556" s="85"/>
      <c r="BX556" s="85"/>
      <c r="BY556" s="85"/>
      <c r="BZ556" s="85"/>
      <c r="CA556" s="85"/>
      <c r="CB556" s="85"/>
      <c r="CC556" s="85"/>
      <c r="CD556" s="85"/>
      <c r="CE556" s="85"/>
      <c r="CF556" s="85"/>
      <c r="CG556" s="85"/>
      <c r="CH556" s="85"/>
      <c r="CI556" s="85"/>
      <c r="CJ556" s="85"/>
      <c r="CK556" s="85"/>
      <c r="CL556" s="85"/>
      <c r="CM556" s="85"/>
      <c r="CN556" s="85"/>
      <c r="CO556" s="85"/>
      <c r="CP556" s="85"/>
      <c r="CQ556" s="85"/>
      <c r="CR556" s="85"/>
      <c r="CS556" s="85"/>
      <c r="CT556" s="85"/>
      <c r="CU556" s="85"/>
      <c r="CV556" s="85"/>
      <c r="CW556" s="85"/>
      <c r="CX556" s="85"/>
      <c r="CY556" s="85"/>
      <c r="CZ556" s="85"/>
      <c r="DA556" s="85"/>
      <c r="DB556" s="85"/>
      <c r="DC556" s="85"/>
      <c r="DD556" s="85"/>
      <c r="DE556" s="85"/>
    </row>
    <row r="557" spans="1:109" x14ac:dyDescent="0.2">
      <c r="A557" s="85"/>
      <c r="B557" s="85"/>
      <c r="C557" s="85"/>
      <c r="D557" s="85"/>
      <c r="E557" s="86"/>
      <c r="F557" s="85"/>
      <c r="G557" s="87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  <c r="AB557" s="85"/>
      <c r="AC557" s="85"/>
      <c r="AD557" s="85"/>
      <c r="AE557" s="85"/>
      <c r="AF557" s="85"/>
      <c r="AG557" s="85"/>
      <c r="AH557" s="85"/>
      <c r="AI557" s="85"/>
      <c r="AJ557" s="85"/>
      <c r="AK557" s="85"/>
      <c r="AL557" s="85"/>
      <c r="AM557" s="85"/>
      <c r="AN557" s="85"/>
      <c r="AO557" s="85"/>
      <c r="AP557" s="85"/>
      <c r="AQ557" s="85"/>
      <c r="AR557" s="85"/>
      <c r="AS557" s="85"/>
      <c r="AT557" s="85"/>
      <c r="AU557" s="85"/>
      <c r="AV557" s="85"/>
      <c r="AW557" s="85"/>
      <c r="AX557" s="85"/>
      <c r="AY557" s="85"/>
      <c r="AZ557" s="85"/>
      <c r="BA557" s="85"/>
      <c r="BB557" s="85"/>
      <c r="BC557" s="85"/>
      <c r="BD557" s="85"/>
      <c r="BE557" s="85"/>
      <c r="BF557" s="88"/>
      <c r="BG557" s="85"/>
      <c r="BH557" s="85"/>
      <c r="BI557" s="85"/>
      <c r="BJ557" s="85"/>
      <c r="BK557" s="85"/>
      <c r="BL557" s="85"/>
      <c r="BM557" s="85"/>
      <c r="BN557" s="85"/>
      <c r="BO557" s="85"/>
      <c r="BP557" s="85"/>
      <c r="BQ557" s="85"/>
      <c r="BR557" s="85"/>
      <c r="BS557" s="85"/>
      <c r="BT557" s="85"/>
      <c r="BU557" s="85"/>
      <c r="BV557" s="85"/>
      <c r="BW557" s="85"/>
      <c r="BX557" s="85"/>
      <c r="BY557" s="85"/>
      <c r="BZ557" s="85"/>
      <c r="CA557" s="85"/>
      <c r="CB557" s="85"/>
      <c r="CC557" s="85"/>
      <c r="CD557" s="85"/>
      <c r="CE557" s="85"/>
      <c r="CF557" s="85"/>
      <c r="CG557" s="85"/>
      <c r="CH557" s="85"/>
      <c r="CI557" s="85"/>
      <c r="CJ557" s="85"/>
      <c r="CK557" s="85"/>
      <c r="CL557" s="85"/>
      <c r="CM557" s="85"/>
      <c r="CN557" s="85"/>
      <c r="CO557" s="85"/>
      <c r="CP557" s="85"/>
      <c r="CQ557" s="85"/>
      <c r="CR557" s="85"/>
      <c r="CS557" s="85"/>
      <c r="CT557" s="85"/>
      <c r="CU557" s="85"/>
      <c r="CV557" s="85"/>
      <c r="CW557" s="85"/>
      <c r="CX557" s="85"/>
      <c r="CY557" s="85"/>
      <c r="CZ557" s="85"/>
      <c r="DA557" s="85"/>
      <c r="DB557" s="85"/>
      <c r="DC557" s="85"/>
      <c r="DD557" s="85"/>
      <c r="DE557" s="85"/>
    </row>
    <row r="558" spans="1:109" x14ac:dyDescent="0.2">
      <c r="A558" s="85"/>
      <c r="B558" s="85"/>
      <c r="C558" s="85"/>
      <c r="D558" s="85"/>
      <c r="E558" s="86"/>
      <c r="F558" s="85"/>
      <c r="G558" s="87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F558" s="85"/>
      <c r="AG558" s="85"/>
      <c r="AH558" s="85"/>
      <c r="AI558" s="85"/>
      <c r="AJ558" s="85"/>
      <c r="AK558" s="85"/>
      <c r="AL558" s="85"/>
      <c r="AM558" s="85"/>
      <c r="AN558" s="85"/>
      <c r="AO558" s="85"/>
      <c r="AP558" s="85"/>
      <c r="AQ558" s="85"/>
      <c r="AR558" s="85"/>
      <c r="AS558" s="85"/>
      <c r="AT558" s="85"/>
      <c r="AU558" s="85"/>
      <c r="AV558" s="85"/>
      <c r="AW558" s="85"/>
      <c r="AX558" s="85"/>
      <c r="AY558" s="85"/>
      <c r="AZ558" s="85"/>
      <c r="BA558" s="85"/>
      <c r="BB558" s="85"/>
      <c r="BC558" s="85"/>
      <c r="BD558" s="85"/>
      <c r="BE558" s="85"/>
      <c r="BF558" s="88"/>
      <c r="BG558" s="85"/>
      <c r="BH558" s="85"/>
      <c r="BI558" s="85"/>
      <c r="BJ558" s="85"/>
      <c r="BK558" s="85"/>
      <c r="BL558" s="85"/>
      <c r="BM558" s="85"/>
      <c r="BN558" s="85"/>
      <c r="BO558" s="85"/>
      <c r="BP558" s="85"/>
      <c r="BQ558" s="85"/>
      <c r="BR558" s="85"/>
      <c r="BS558" s="85"/>
      <c r="BT558" s="85"/>
      <c r="BU558" s="85"/>
      <c r="BV558" s="85"/>
      <c r="BW558" s="85"/>
      <c r="BX558" s="85"/>
      <c r="BY558" s="85"/>
      <c r="BZ558" s="85"/>
      <c r="CA558" s="85"/>
      <c r="CB558" s="85"/>
      <c r="CC558" s="85"/>
      <c r="CD558" s="85"/>
      <c r="CE558" s="85"/>
      <c r="CF558" s="85"/>
      <c r="CG558" s="85"/>
      <c r="CH558" s="85"/>
      <c r="CI558" s="85"/>
      <c r="CJ558" s="85"/>
      <c r="CK558" s="85"/>
      <c r="CL558" s="85"/>
      <c r="CM558" s="85"/>
      <c r="CN558" s="85"/>
      <c r="CO558" s="85"/>
      <c r="CP558" s="85"/>
      <c r="CQ558" s="85"/>
      <c r="CR558" s="85"/>
      <c r="CS558" s="85"/>
      <c r="CT558" s="85"/>
      <c r="CU558" s="85"/>
      <c r="CV558" s="85"/>
      <c r="CW558" s="85"/>
      <c r="CX558" s="85"/>
      <c r="CY558" s="85"/>
      <c r="CZ558" s="85"/>
      <c r="DA558" s="85"/>
      <c r="DB558" s="85"/>
      <c r="DC558" s="85"/>
      <c r="DD558" s="85"/>
      <c r="DE558" s="85"/>
    </row>
    <row r="559" spans="1:109" x14ac:dyDescent="0.2">
      <c r="A559" s="85"/>
      <c r="B559" s="85"/>
      <c r="C559" s="85"/>
      <c r="D559" s="85"/>
      <c r="E559" s="86"/>
      <c r="F559" s="85"/>
      <c r="G559" s="87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F559" s="85"/>
      <c r="AG559" s="85"/>
      <c r="AH559" s="85"/>
      <c r="AI559" s="85"/>
      <c r="AJ559" s="85"/>
      <c r="AK559" s="85"/>
      <c r="AL559" s="85"/>
      <c r="AM559" s="85"/>
      <c r="AN559" s="85"/>
      <c r="AO559" s="85"/>
      <c r="AP559" s="85"/>
      <c r="AQ559" s="85"/>
      <c r="AR559" s="85"/>
      <c r="AS559" s="85"/>
      <c r="AT559" s="85"/>
      <c r="AU559" s="85"/>
      <c r="AV559" s="85"/>
      <c r="AW559" s="85"/>
      <c r="AX559" s="85"/>
      <c r="AY559" s="85"/>
      <c r="AZ559" s="85"/>
      <c r="BA559" s="85"/>
      <c r="BB559" s="85"/>
      <c r="BC559" s="85"/>
      <c r="BD559" s="85"/>
      <c r="BE559" s="85"/>
      <c r="BF559" s="88"/>
      <c r="BG559" s="85"/>
      <c r="BH559" s="85"/>
      <c r="BI559" s="85"/>
      <c r="BJ559" s="85"/>
      <c r="BK559" s="85"/>
      <c r="BL559" s="85"/>
      <c r="BM559" s="85"/>
      <c r="BN559" s="85"/>
      <c r="BO559" s="85"/>
      <c r="BP559" s="85"/>
      <c r="BQ559" s="85"/>
      <c r="BR559" s="85"/>
      <c r="BS559" s="85"/>
      <c r="BT559" s="85"/>
      <c r="BU559" s="85"/>
      <c r="BV559" s="85"/>
      <c r="BW559" s="85"/>
      <c r="BX559" s="85"/>
      <c r="BY559" s="85"/>
      <c r="BZ559" s="85"/>
      <c r="CA559" s="85"/>
      <c r="CB559" s="85"/>
      <c r="CC559" s="85"/>
      <c r="CD559" s="85"/>
      <c r="CE559" s="85"/>
      <c r="CF559" s="85"/>
      <c r="CG559" s="85"/>
      <c r="CH559" s="85"/>
      <c r="CI559" s="85"/>
      <c r="CJ559" s="85"/>
      <c r="CK559" s="85"/>
      <c r="CL559" s="85"/>
      <c r="CM559" s="85"/>
      <c r="CN559" s="85"/>
      <c r="CO559" s="85"/>
      <c r="CP559" s="85"/>
      <c r="CQ559" s="85"/>
      <c r="CR559" s="85"/>
      <c r="CS559" s="85"/>
      <c r="CT559" s="85"/>
      <c r="CU559" s="85"/>
      <c r="CV559" s="85"/>
      <c r="CW559" s="85"/>
      <c r="CX559" s="85"/>
      <c r="CY559" s="85"/>
      <c r="CZ559" s="85"/>
      <c r="DA559" s="85"/>
      <c r="DB559" s="85"/>
      <c r="DC559" s="85"/>
      <c r="DD559" s="85"/>
      <c r="DE559" s="85"/>
    </row>
    <row r="560" spans="1:109" x14ac:dyDescent="0.2">
      <c r="A560" s="85"/>
      <c r="B560" s="85"/>
      <c r="C560" s="85"/>
      <c r="D560" s="85"/>
      <c r="E560" s="86"/>
      <c r="F560" s="85"/>
      <c r="G560" s="87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F560" s="85"/>
      <c r="AG560" s="85"/>
      <c r="AH560" s="85"/>
      <c r="AI560" s="85"/>
      <c r="AJ560" s="85"/>
      <c r="AK560" s="85"/>
      <c r="AL560" s="85"/>
      <c r="AM560" s="85"/>
      <c r="AN560" s="85"/>
      <c r="AO560" s="85"/>
      <c r="AP560" s="85"/>
      <c r="AQ560" s="85"/>
      <c r="AR560" s="85"/>
      <c r="AS560" s="85"/>
      <c r="AT560" s="85"/>
      <c r="AU560" s="85"/>
      <c r="AV560" s="85"/>
      <c r="AW560" s="85"/>
      <c r="AX560" s="85"/>
      <c r="AY560" s="85"/>
      <c r="AZ560" s="85"/>
      <c r="BA560" s="85"/>
      <c r="BB560" s="85"/>
      <c r="BC560" s="85"/>
      <c r="BD560" s="85"/>
      <c r="BE560" s="85"/>
      <c r="BF560" s="88"/>
      <c r="BG560" s="85"/>
      <c r="BH560" s="85"/>
      <c r="BI560" s="85"/>
      <c r="BJ560" s="85"/>
      <c r="BK560" s="85"/>
      <c r="BL560" s="85"/>
      <c r="BM560" s="85"/>
      <c r="BN560" s="85"/>
      <c r="BO560" s="85"/>
      <c r="BP560" s="85"/>
      <c r="BQ560" s="85"/>
      <c r="BR560" s="85"/>
      <c r="BS560" s="85"/>
      <c r="BT560" s="85"/>
      <c r="BU560" s="85"/>
      <c r="BV560" s="85"/>
      <c r="BW560" s="85"/>
      <c r="BX560" s="85"/>
      <c r="BY560" s="85"/>
      <c r="BZ560" s="85"/>
      <c r="CA560" s="85"/>
      <c r="CB560" s="85"/>
      <c r="CC560" s="85"/>
      <c r="CD560" s="85"/>
      <c r="CE560" s="85"/>
      <c r="CF560" s="85"/>
      <c r="CG560" s="85"/>
      <c r="CH560" s="85"/>
      <c r="CI560" s="85"/>
      <c r="CJ560" s="85"/>
      <c r="CK560" s="85"/>
      <c r="CL560" s="85"/>
      <c r="CM560" s="85"/>
      <c r="CN560" s="85"/>
      <c r="CO560" s="85"/>
      <c r="CP560" s="85"/>
      <c r="CQ560" s="85"/>
      <c r="CR560" s="85"/>
      <c r="CS560" s="85"/>
      <c r="CT560" s="85"/>
      <c r="CU560" s="85"/>
      <c r="CV560" s="85"/>
      <c r="CW560" s="85"/>
      <c r="CX560" s="85"/>
      <c r="CY560" s="85"/>
      <c r="CZ560" s="85"/>
      <c r="DA560" s="85"/>
      <c r="DB560" s="85"/>
      <c r="DC560" s="85"/>
      <c r="DD560" s="85"/>
      <c r="DE560" s="85"/>
    </row>
    <row r="561" spans="1:109" x14ac:dyDescent="0.2">
      <c r="A561" s="85"/>
      <c r="B561" s="85"/>
      <c r="C561" s="85"/>
      <c r="D561" s="85"/>
      <c r="E561" s="86"/>
      <c r="F561" s="85"/>
      <c r="G561" s="87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F561" s="85"/>
      <c r="AG561" s="85"/>
      <c r="AH561" s="85"/>
      <c r="AI561" s="85"/>
      <c r="AJ561" s="85"/>
      <c r="AK561" s="85"/>
      <c r="AL561" s="85"/>
      <c r="AM561" s="85"/>
      <c r="AN561" s="85"/>
      <c r="AO561" s="85"/>
      <c r="AP561" s="85"/>
      <c r="AQ561" s="85"/>
      <c r="AR561" s="85"/>
      <c r="AS561" s="85"/>
      <c r="AT561" s="85"/>
      <c r="AU561" s="85"/>
      <c r="AV561" s="85"/>
      <c r="AW561" s="85"/>
      <c r="AX561" s="85"/>
      <c r="AY561" s="85"/>
      <c r="AZ561" s="85"/>
      <c r="BA561" s="85"/>
      <c r="BB561" s="85"/>
      <c r="BC561" s="85"/>
      <c r="BD561" s="85"/>
      <c r="BE561" s="85"/>
      <c r="BF561" s="88"/>
      <c r="BG561" s="85"/>
      <c r="BH561" s="85"/>
      <c r="BI561" s="85"/>
      <c r="BJ561" s="85"/>
      <c r="BK561" s="85"/>
      <c r="BL561" s="85"/>
      <c r="BM561" s="85"/>
      <c r="BN561" s="85"/>
      <c r="BO561" s="85"/>
      <c r="BP561" s="85"/>
      <c r="BQ561" s="85"/>
      <c r="BR561" s="85"/>
      <c r="BS561" s="85"/>
      <c r="BT561" s="85"/>
      <c r="BU561" s="85"/>
      <c r="BV561" s="85"/>
      <c r="BW561" s="85"/>
      <c r="BX561" s="85"/>
      <c r="BY561" s="85"/>
      <c r="BZ561" s="85"/>
      <c r="CA561" s="85"/>
      <c r="CB561" s="85"/>
      <c r="CC561" s="85"/>
      <c r="CD561" s="85"/>
      <c r="CE561" s="85"/>
      <c r="CF561" s="85"/>
      <c r="CG561" s="85"/>
      <c r="CH561" s="85"/>
      <c r="CI561" s="85"/>
      <c r="CJ561" s="85"/>
      <c r="CK561" s="85"/>
      <c r="CL561" s="85"/>
      <c r="CM561" s="85"/>
      <c r="CN561" s="85"/>
      <c r="CO561" s="85"/>
      <c r="CP561" s="85"/>
      <c r="CQ561" s="85"/>
      <c r="CR561" s="85"/>
      <c r="CS561" s="85"/>
      <c r="CT561" s="85"/>
      <c r="CU561" s="85"/>
      <c r="CV561" s="85"/>
      <c r="CW561" s="85"/>
      <c r="CX561" s="85"/>
      <c r="CY561" s="85"/>
      <c r="CZ561" s="85"/>
      <c r="DA561" s="85"/>
      <c r="DB561" s="85"/>
      <c r="DC561" s="85"/>
      <c r="DD561" s="85"/>
      <c r="DE561" s="85"/>
    </row>
    <row r="562" spans="1:109" x14ac:dyDescent="0.2">
      <c r="A562" s="85"/>
      <c r="B562" s="85"/>
      <c r="C562" s="85"/>
      <c r="D562" s="85"/>
      <c r="E562" s="86"/>
      <c r="F562" s="85"/>
      <c r="G562" s="87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85"/>
      <c r="AI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AV562" s="85"/>
      <c r="AW562" s="85"/>
      <c r="AX562" s="85"/>
      <c r="AY562" s="85"/>
      <c r="AZ562" s="85"/>
      <c r="BA562" s="85"/>
      <c r="BB562" s="85"/>
      <c r="BC562" s="85"/>
      <c r="BD562" s="85"/>
      <c r="BE562" s="85"/>
      <c r="BF562" s="88"/>
      <c r="BG562" s="85"/>
      <c r="BH562" s="85"/>
      <c r="BI562" s="85"/>
      <c r="BJ562" s="85"/>
      <c r="BK562" s="85"/>
      <c r="BL562" s="85"/>
      <c r="BM562" s="85"/>
      <c r="BN562" s="85"/>
      <c r="BO562" s="85"/>
      <c r="BP562" s="85"/>
      <c r="BQ562" s="85"/>
      <c r="BR562" s="85"/>
      <c r="BS562" s="85"/>
      <c r="BT562" s="85"/>
      <c r="BU562" s="85"/>
      <c r="BV562" s="85"/>
      <c r="BW562" s="85"/>
      <c r="BX562" s="85"/>
      <c r="BY562" s="85"/>
      <c r="BZ562" s="85"/>
      <c r="CA562" s="85"/>
      <c r="CB562" s="85"/>
      <c r="CC562" s="85"/>
      <c r="CD562" s="85"/>
      <c r="CE562" s="85"/>
      <c r="CF562" s="85"/>
      <c r="CG562" s="85"/>
      <c r="CH562" s="85"/>
      <c r="CI562" s="85"/>
      <c r="CJ562" s="85"/>
      <c r="CK562" s="85"/>
      <c r="CL562" s="85"/>
      <c r="CM562" s="85"/>
      <c r="CN562" s="85"/>
      <c r="CO562" s="85"/>
      <c r="CP562" s="85"/>
      <c r="CQ562" s="85"/>
      <c r="CR562" s="85"/>
      <c r="CS562" s="85"/>
      <c r="CT562" s="85"/>
      <c r="CU562" s="85"/>
      <c r="CV562" s="85"/>
      <c r="CW562" s="85"/>
      <c r="CX562" s="85"/>
      <c r="CY562" s="85"/>
      <c r="CZ562" s="85"/>
      <c r="DA562" s="85"/>
      <c r="DB562" s="85"/>
      <c r="DC562" s="85"/>
      <c r="DD562" s="85"/>
      <c r="DE562" s="85"/>
    </row>
    <row r="563" spans="1:109" x14ac:dyDescent="0.2">
      <c r="A563" s="85"/>
      <c r="B563" s="85"/>
      <c r="C563" s="85"/>
      <c r="D563" s="85"/>
      <c r="E563" s="86"/>
      <c r="F563" s="85"/>
      <c r="G563" s="87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F563" s="85"/>
      <c r="AG563" s="85"/>
      <c r="AH563" s="85"/>
      <c r="AI563" s="85"/>
      <c r="AJ563" s="85"/>
      <c r="AK563" s="85"/>
      <c r="AL563" s="85"/>
      <c r="AM563" s="85"/>
      <c r="AN563" s="85"/>
      <c r="AO563" s="85"/>
      <c r="AP563" s="85"/>
      <c r="AQ563" s="85"/>
      <c r="AR563" s="85"/>
      <c r="AS563" s="85"/>
      <c r="AT563" s="85"/>
      <c r="AU563" s="85"/>
      <c r="AV563" s="85"/>
      <c r="AW563" s="85"/>
      <c r="AX563" s="85"/>
      <c r="AY563" s="85"/>
      <c r="AZ563" s="85"/>
      <c r="BA563" s="85"/>
      <c r="BB563" s="85"/>
      <c r="BC563" s="85"/>
      <c r="BD563" s="85"/>
      <c r="BE563" s="85"/>
      <c r="BF563" s="88"/>
      <c r="BG563" s="85"/>
      <c r="BH563" s="85"/>
      <c r="BI563" s="85"/>
      <c r="BJ563" s="85"/>
      <c r="BK563" s="85"/>
      <c r="BL563" s="85"/>
      <c r="BM563" s="85"/>
      <c r="BN563" s="85"/>
      <c r="BO563" s="85"/>
      <c r="BP563" s="85"/>
      <c r="BQ563" s="85"/>
      <c r="BR563" s="85"/>
      <c r="BS563" s="85"/>
      <c r="BT563" s="85"/>
      <c r="BU563" s="85"/>
      <c r="BV563" s="85"/>
      <c r="BW563" s="85"/>
      <c r="BX563" s="85"/>
      <c r="BY563" s="85"/>
      <c r="BZ563" s="85"/>
      <c r="CA563" s="85"/>
      <c r="CB563" s="85"/>
      <c r="CC563" s="85"/>
      <c r="CD563" s="85"/>
      <c r="CE563" s="85"/>
      <c r="CF563" s="85"/>
      <c r="CG563" s="85"/>
      <c r="CH563" s="85"/>
      <c r="CI563" s="85"/>
      <c r="CJ563" s="85"/>
      <c r="CK563" s="85"/>
      <c r="CL563" s="85"/>
      <c r="CM563" s="85"/>
      <c r="CN563" s="85"/>
      <c r="CO563" s="85"/>
      <c r="CP563" s="85"/>
      <c r="CQ563" s="85"/>
      <c r="CR563" s="85"/>
      <c r="CS563" s="85"/>
      <c r="CT563" s="85"/>
      <c r="CU563" s="85"/>
      <c r="CV563" s="85"/>
      <c r="CW563" s="85"/>
      <c r="CX563" s="85"/>
      <c r="CY563" s="85"/>
      <c r="CZ563" s="85"/>
      <c r="DA563" s="85"/>
      <c r="DB563" s="85"/>
      <c r="DC563" s="85"/>
      <c r="DD563" s="85"/>
      <c r="DE563" s="85"/>
    </row>
    <row r="564" spans="1:109" x14ac:dyDescent="0.2">
      <c r="A564" s="85"/>
      <c r="B564" s="85"/>
      <c r="C564" s="85"/>
      <c r="D564" s="85"/>
      <c r="E564" s="86"/>
      <c r="F564" s="85"/>
      <c r="G564" s="87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85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  <c r="AX564" s="85"/>
      <c r="AY564" s="85"/>
      <c r="AZ564" s="85"/>
      <c r="BA564" s="85"/>
      <c r="BB564" s="85"/>
      <c r="BC564" s="85"/>
      <c r="BD564" s="85"/>
      <c r="BE564" s="85"/>
      <c r="BF564" s="88"/>
      <c r="BG564" s="85"/>
      <c r="BH564" s="85"/>
      <c r="BI564" s="85"/>
      <c r="BJ564" s="85"/>
      <c r="BK564" s="85"/>
      <c r="BL564" s="85"/>
      <c r="BM564" s="85"/>
      <c r="BN564" s="85"/>
      <c r="BO564" s="85"/>
      <c r="BP564" s="85"/>
      <c r="BQ564" s="85"/>
      <c r="BR564" s="85"/>
      <c r="BS564" s="85"/>
      <c r="BT564" s="85"/>
      <c r="BU564" s="85"/>
      <c r="BV564" s="85"/>
      <c r="BW564" s="85"/>
      <c r="BX564" s="85"/>
      <c r="BY564" s="85"/>
      <c r="BZ564" s="85"/>
      <c r="CA564" s="85"/>
      <c r="CB564" s="85"/>
      <c r="CC564" s="85"/>
      <c r="CD564" s="85"/>
      <c r="CE564" s="85"/>
      <c r="CF564" s="85"/>
      <c r="CG564" s="85"/>
      <c r="CH564" s="85"/>
      <c r="CI564" s="85"/>
      <c r="CJ564" s="85"/>
      <c r="CK564" s="85"/>
      <c r="CL564" s="85"/>
      <c r="CM564" s="85"/>
      <c r="CN564" s="85"/>
      <c r="CO564" s="85"/>
      <c r="CP564" s="85"/>
      <c r="CQ564" s="85"/>
      <c r="CR564" s="85"/>
      <c r="CS564" s="85"/>
      <c r="CT564" s="85"/>
      <c r="CU564" s="85"/>
      <c r="CV564" s="85"/>
      <c r="CW564" s="85"/>
      <c r="CX564" s="85"/>
      <c r="CY564" s="85"/>
      <c r="CZ564" s="85"/>
      <c r="DA564" s="85"/>
      <c r="DB564" s="85"/>
      <c r="DC564" s="85"/>
      <c r="DD564" s="85"/>
      <c r="DE564" s="85"/>
    </row>
    <row r="565" spans="1:109" x14ac:dyDescent="0.2">
      <c r="A565" s="85"/>
      <c r="B565" s="85"/>
      <c r="C565" s="85"/>
      <c r="D565" s="85"/>
      <c r="E565" s="86"/>
      <c r="F565" s="85"/>
      <c r="G565" s="87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85"/>
      <c r="AG565" s="85"/>
      <c r="AH565" s="85"/>
      <c r="AI565" s="85"/>
      <c r="AJ565" s="85"/>
      <c r="AK565" s="85"/>
      <c r="AL565" s="85"/>
      <c r="AM565" s="85"/>
      <c r="AN565" s="85"/>
      <c r="AO565" s="85"/>
      <c r="AP565" s="85"/>
      <c r="AQ565" s="85"/>
      <c r="AR565" s="85"/>
      <c r="AS565" s="85"/>
      <c r="AT565" s="85"/>
      <c r="AU565" s="85"/>
      <c r="AV565" s="85"/>
      <c r="AW565" s="85"/>
      <c r="AX565" s="85"/>
      <c r="AY565" s="85"/>
      <c r="AZ565" s="85"/>
      <c r="BA565" s="85"/>
      <c r="BB565" s="85"/>
      <c r="BC565" s="85"/>
      <c r="BD565" s="85"/>
      <c r="BE565" s="85"/>
      <c r="BF565" s="88"/>
      <c r="BG565" s="85"/>
      <c r="BH565" s="85"/>
      <c r="BI565" s="85"/>
      <c r="BJ565" s="85"/>
      <c r="BK565" s="85"/>
      <c r="BL565" s="85"/>
      <c r="BM565" s="85"/>
      <c r="BN565" s="85"/>
      <c r="BO565" s="85"/>
      <c r="BP565" s="85"/>
      <c r="BQ565" s="85"/>
      <c r="BR565" s="85"/>
      <c r="BS565" s="85"/>
      <c r="BT565" s="85"/>
      <c r="BU565" s="85"/>
      <c r="BV565" s="85"/>
      <c r="BW565" s="85"/>
      <c r="BX565" s="85"/>
      <c r="BY565" s="85"/>
      <c r="BZ565" s="85"/>
      <c r="CA565" s="85"/>
      <c r="CB565" s="85"/>
      <c r="CC565" s="85"/>
      <c r="CD565" s="85"/>
      <c r="CE565" s="85"/>
      <c r="CF565" s="85"/>
      <c r="CG565" s="85"/>
      <c r="CH565" s="85"/>
      <c r="CI565" s="85"/>
      <c r="CJ565" s="85"/>
      <c r="CK565" s="85"/>
      <c r="CL565" s="85"/>
      <c r="CM565" s="85"/>
      <c r="CN565" s="85"/>
      <c r="CO565" s="85"/>
      <c r="CP565" s="85"/>
      <c r="CQ565" s="85"/>
      <c r="CR565" s="85"/>
      <c r="CS565" s="85"/>
      <c r="CT565" s="85"/>
      <c r="CU565" s="85"/>
      <c r="CV565" s="85"/>
      <c r="CW565" s="85"/>
      <c r="CX565" s="85"/>
      <c r="CY565" s="85"/>
      <c r="CZ565" s="85"/>
      <c r="DA565" s="85"/>
      <c r="DB565" s="85"/>
      <c r="DC565" s="85"/>
      <c r="DD565" s="85"/>
      <c r="DE565" s="85"/>
    </row>
    <row r="566" spans="1:109" x14ac:dyDescent="0.2">
      <c r="A566" s="85"/>
      <c r="B566" s="85"/>
      <c r="C566" s="85"/>
      <c r="D566" s="85"/>
      <c r="E566" s="86"/>
      <c r="F566" s="85"/>
      <c r="G566" s="87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  <c r="AH566" s="85"/>
      <c r="AI566" s="85"/>
      <c r="AJ566" s="85"/>
      <c r="AK566" s="85"/>
      <c r="AL566" s="85"/>
      <c r="AM566" s="85"/>
      <c r="AN566" s="85"/>
      <c r="AO566" s="85"/>
      <c r="AP566" s="85"/>
      <c r="AQ566" s="85"/>
      <c r="AR566" s="85"/>
      <c r="AS566" s="85"/>
      <c r="AT566" s="85"/>
      <c r="AU566" s="85"/>
      <c r="AV566" s="85"/>
      <c r="AW566" s="85"/>
      <c r="AX566" s="85"/>
      <c r="AY566" s="85"/>
      <c r="AZ566" s="85"/>
      <c r="BA566" s="85"/>
      <c r="BB566" s="85"/>
      <c r="BC566" s="85"/>
      <c r="BD566" s="85"/>
      <c r="BE566" s="85"/>
      <c r="BF566" s="88"/>
      <c r="BG566" s="85"/>
      <c r="BH566" s="85"/>
      <c r="BI566" s="85"/>
      <c r="BJ566" s="85"/>
      <c r="BK566" s="85"/>
      <c r="BL566" s="85"/>
      <c r="BM566" s="85"/>
      <c r="BN566" s="85"/>
      <c r="BO566" s="85"/>
      <c r="BP566" s="85"/>
      <c r="BQ566" s="85"/>
      <c r="BR566" s="85"/>
      <c r="BS566" s="85"/>
      <c r="BT566" s="85"/>
      <c r="BU566" s="85"/>
      <c r="BV566" s="85"/>
      <c r="BW566" s="85"/>
      <c r="BX566" s="85"/>
      <c r="BY566" s="85"/>
      <c r="BZ566" s="85"/>
      <c r="CA566" s="85"/>
      <c r="CB566" s="85"/>
      <c r="CC566" s="85"/>
      <c r="CD566" s="85"/>
      <c r="CE566" s="85"/>
      <c r="CF566" s="85"/>
      <c r="CG566" s="85"/>
      <c r="CH566" s="85"/>
      <c r="CI566" s="85"/>
      <c r="CJ566" s="85"/>
      <c r="CK566" s="85"/>
      <c r="CL566" s="85"/>
      <c r="CM566" s="85"/>
      <c r="CN566" s="85"/>
      <c r="CO566" s="85"/>
      <c r="CP566" s="85"/>
      <c r="CQ566" s="85"/>
      <c r="CR566" s="85"/>
      <c r="CS566" s="85"/>
      <c r="CT566" s="85"/>
      <c r="CU566" s="85"/>
      <c r="CV566" s="85"/>
      <c r="CW566" s="85"/>
      <c r="CX566" s="85"/>
      <c r="CY566" s="85"/>
      <c r="CZ566" s="85"/>
      <c r="DA566" s="85"/>
      <c r="DB566" s="85"/>
      <c r="DC566" s="85"/>
      <c r="DD566" s="85"/>
      <c r="DE566" s="85"/>
    </row>
    <row r="567" spans="1:109" x14ac:dyDescent="0.2">
      <c r="A567" s="85"/>
      <c r="B567" s="85"/>
      <c r="C567" s="85"/>
      <c r="D567" s="85"/>
      <c r="E567" s="86"/>
      <c r="F567" s="85"/>
      <c r="G567" s="87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F567" s="85"/>
      <c r="AG567" s="85"/>
      <c r="AH567" s="85"/>
      <c r="AI567" s="85"/>
      <c r="AJ567" s="85"/>
      <c r="AK567" s="85"/>
      <c r="AL567" s="85"/>
      <c r="AM567" s="85"/>
      <c r="AN567" s="85"/>
      <c r="AO567" s="85"/>
      <c r="AP567" s="85"/>
      <c r="AQ567" s="85"/>
      <c r="AR567" s="85"/>
      <c r="AS567" s="85"/>
      <c r="AT567" s="85"/>
      <c r="AU567" s="85"/>
      <c r="AV567" s="85"/>
      <c r="AW567" s="85"/>
      <c r="AX567" s="85"/>
      <c r="AY567" s="85"/>
      <c r="AZ567" s="85"/>
      <c r="BA567" s="85"/>
      <c r="BB567" s="85"/>
      <c r="BC567" s="85"/>
      <c r="BD567" s="85"/>
      <c r="BE567" s="85"/>
      <c r="BF567" s="88"/>
      <c r="BG567" s="85"/>
      <c r="BH567" s="85"/>
      <c r="BI567" s="85"/>
      <c r="BJ567" s="85"/>
      <c r="BK567" s="85"/>
      <c r="BL567" s="85"/>
      <c r="BM567" s="85"/>
      <c r="BN567" s="85"/>
      <c r="BO567" s="85"/>
      <c r="BP567" s="85"/>
      <c r="BQ567" s="85"/>
      <c r="BR567" s="85"/>
      <c r="BS567" s="85"/>
      <c r="BT567" s="85"/>
      <c r="BU567" s="85"/>
      <c r="BV567" s="85"/>
      <c r="BW567" s="85"/>
      <c r="BX567" s="85"/>
      <c r="BY567" s="85"/>
      <c r="BZ567" s="85"/>
      <c r="CA567" s="85"/>
      <c r="CB567" s="85"/>
      <c r="CC567" s="85"/>
      <c r="CD567" s="85"/>
      <c r="CE567" s="85"/>
      <c r="CF567" s="85"/>
      <c r="CG567" s="85"/>
      <c r="CH567" s="85"/>
      <c r="CI567" s="85"/>
      <c r="CJ567" s="85"/>
      <c r="CK567" s="85"/>
      <c r="CL567" s="85"/>
      <c r="CM567" s="85"/>
      <c r="CN567" s="85"/>
      <c r="CO567" s="85"/>
      <c r="CP567" s="85"/>
      <c r="CQ567" s="85"/>
      <c r="CR567" s="85"/>
      <c r="CS567" s="85"/>
      <c r="CT567" s="85"/>
      <c r="CU567" s="85"/>
      <c r="CV567" s="85"/>
      <c r="CW567" s="85"/>
      <c r="CX567" s="85"/>
      <c r="CY567" s="85"/>
      <c r="CZ567" s="85"/>
      <c r="DA567" s="85"/>
      <c r="DB567" s="85"/>
      <c r="DC567" s="85"/>
      <c r="DD567" s="85"/>
      <c r="DE567" s="85"/>
    </row>
    <row r="568" spans="1:109" x14ac:dyDescent="0.2">
      <c r="A568" s="85"/>
      <c r="B568" s="85"/>
      <c r="C568" s="85"/>
      <c r="D568" s="85"/>
      <c r="E568" s="86"/>
      <c r="F568" s="85"/>
      <c r="G568" s="87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F568" s="85"/>
      <c r="AG568" s="85"/>
      <c r="AH568" s="85"/>
      <c r="AI568" s="85"/>
      <c r="AJ568" s="85"/>
      <c r="AK568" s="85"/>
      <c r="AL568" s="85"/>
      <c r="AM568" s="85"/>
      <c r="AN568" s="85"/>
      <c r="AO568" s="85"/>
      <c r="AP568" s="85"/>
      <c r="AQ568" s="85"/>
      <c r="AR568" s="85"/>
      <c r="AS568" s="85"/>
      <c r="AT568" s="85"/>
      <c r="AU568" s="85"/>
      <c r="AV568" s="85"/>
      <c r="AW568" s="85"/>
      <c r="AX568" s="85"/>
      <c r="AY568" s="85"/>
      <c r="AZ568" s="85"/>
      <c r="BA568" s="85"/>
      <c r="BB568" s="85"/>
      <c r="BC568" s="85"/>
      <c r="BD568" s="85"/>
      <c r="BE568" s="85"/>
      <c r="BF568" s="88"/>
      <c r="BG568" s="85"/>
      <c r="BH568" s="85"/>
      <c r="BI568" s="85"/>
      <c r="BJ568" s="85"/>
      <c r="BK568" s="85"/>
      <c r="BL568" s="85"/>
      <c r="BM568" s="85"/>
      <c r="BN568" s="85"/>
      <c r="BO568" s="85"/>
      <c r="BP568" s="85"/>
      <c r="BQ568" s="85"/>
      <c r="BR568" s="85"/>
      <c r="BS568" s="85"/>
      <c r="BT568" s="85"/>
      <c r="BU568" s="85"/>
      <c r="BV568" s="85"/>
      <c r="BW568" s="85"/>
      <c r="BX568" s="85"/>
      <c r="BY568" s="85"/>
      <c r="BZ568" s="85"/>
      <c r="CA568" s="85"/>
      <c r="CB568" s="85"/>
      <c r="CC568" s="85"/>
      <c r="CD568" s="85"/>
      <c r="CE568" s="85"/>
      <c r="CF568" s="85"/>
      <c r="CG568" s="85"/>
      <c r="CH568" s="85"/>
      <c r="CI568" s="85"/>
      <c r="CJ568" s="85"/>
      <c r="CK568" s="85"/>
      <c r="CL568" s="85"/>
      <c r="CM568" s="85"/>
      <c r="CN568" s="85"/>
      <c r="CO568" s="85"/>
      <c r="CP568" s="85"/>
      <c r="CQ568" s="85"/>
      <c r="CR568" s="85"/>
      <c r="CS568" s="85"/>
      <c r="CT568" s="85"/>
      <c r="CU568" s="85"/>
      <c r="CV568" s="85"/>
      <c r="CW568" s="85"/>
      <c r="CX568" s="85"/>
      <c r="CY568" s="85"/>
      <c r="CZ568" s="85"/>
      <c r="DA568" s="85"/>
      <c r="DB568" s="85"/>
      <c r="DC568" s="85"/>
      <c r="DD568" s="85"/>
      <c r="DE568" s="85"/>
    </row>
    <row r="569" spans="1:109" x14ac:dyDescent="0.2">
      <c r="A569" s="85"/>
      <c r="B569" s="85"/>
      <c r="C569" s="85"/>
      <c r="D569" s="85"/>
      <c r="E569" s="86"/>
      <c r="F569" s="85"/>
      <c r="G569" s="87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F569" s="85"/>
      <c r="AG569" s="85"/>
      <c r="AH569" s="85"/>
      <c r="AI569" s="85"/>
      <c r="AJ569" s="85"/>
      <c r="AK569" s="85"/>
      <c r="AL569" s="85"/>
      <c r="AM569" s="85"/>
      <c r="AN569" s="85"/>
      <c r="AO569" s="85"/>
      <c r="AP569" s="85"/>
      <c r="AQ569" s="85"/>
      <c r="AR569" s="85"/>
      <c r="AS569" s="85"/>
      <c r="AT569" s="85"/>
      <c r="AU569" s="85"/>
      <c r="AV569" s="85"/>
      <c r="AW569" s="85"/>
      <c r="AX569" s="85"/>
      <c r="AY569" s="85"/>
      <c r="AZ569" s="85"/>
      <c r="BA569" s="85"/>
      <c r="BB569" s="85"/>
      <c r="BC569" s="85"/>
      <c r="BD569" s="85"/>
      <c r="BE569" s="85"/>
      <c r="BF569" s="88"/>
      <c r="BG569" s="85"/>
      <c r="BH569" s="85"/>
      <c r="BI569" s="85"/>
      <c r="BJ569" s="85"/>
      <c r="BK569" s="85"/>
      <c r="BL569" s="85"/>
      <c r="BM569" s="85"/>
      <c r="BN569" s="85"/>
      <c r="BO569" s="85"/>
      <c r="BP569" s="85"/>
      <c r="BQ569" s="85"/>
      <c r="BR569" s="85"/>
      <c r="BS569" s="85"/>
      <c r="BT569" s="85"/>
      <c r="BU569" s="85"/>
      <c r="BV569" s="85"/>
      <c r="BW569" s="85"/>
      <c r="BX569" s="85"/>
      <c r="BY569" s="85"/>
      <c r="BZ569" s="85"/>
      <c r="CA569" s="85"/>
      <c r="CB569" s="85"/>
      <c r="CC569" s="85"/>
      <c r="CD569" s="85"/>
      <c r="CE569" s="85"/>
      <c r="CF569" s="85"/>
      <c r="CG569" s="85"/>
      <c r="CH569" s="85"/>
      <c r="CI569" s="85"/>
      <c r="CJ569" s="85"/>
      <c r="CK569" s="85"/>
      <c r="CL569" s="85"/>
      <c r="CM569" s="85"/>
      <c r="CN569" s="85"/>
      <c r="CO569" s="85"/>
      <c r="CP569" s="85"/>
      <c r="CQ569" s="85"/>
      <c r="CR569" s="85"/>
      <c r="CS569" s="85"/>
      <c r="CT569" s="85"/>
      <c r="CU569" s="85"/>
      <c r="CV569" s="85"/>
      <c r="CW569" s="85"/>
      <c r="CX569" s="85"/>
      <c r="CY569" s="85"/>
      <c r="CZ569" s="85"/>
      <c r="DA569" s="85"/>
      <c r="DB569" s="85"/>
      <c r="DC569" s="85"/>
      <c r="DD569" s="85"/>
      <c r="DE569" s="85"/>
    </row>
    <row r="570" spans="1:109" x14ac:dyDescent="0.2">
      <c r="A570" s="85"/>
      <c r="B570" s="85"/>
      <c r="C570" s="85"/>
      <c r="D570" s="85"/>
      <c r="E570" s="86"/>
      <c r="F570" s="85"/>
      <c r="G570" s="87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F570" s="85"/>
      <c r="AG570" s="85"/>
      <c r="AH570" s="85"/>
      <c r="AI570" s="85"/>
      <c r="AJ570" s="85"/>
      <c r="AK570" s="85"/>
      <c r="AL570" s="85"/>
      <c r="AM570" s="85"/>
      <c r="AN570" s="85"/>
      <c r="AO570" s="85"/>
      <c r="AP570" s="85"/>
      <c r="AQ570" s="85"/>
      <c r="AR570" s="85"/>
      <c r="AS570" s="85"/>
      <c r="AT570" s="85"/>
      <c r="AU570" s="85"/>
      <c r="AV570" s="85"/>
      <c r="AW570" s="85"/>
      <c r="AX570" s="85"/>
      <c r="AY570" s="85"/>
      <c r="AZ570" s="85"/>
      <c r="BA570" s="85"/>
      <c r="BB570" s="85"/>
      <c r="BC570" s="85"/>
      <c r="BD570" s="85"/>
      <c r="BE570" s="85"/>
      <c r="BF570" s="88"/>
      <c r="BG570" s="85"/>
      <c r="BH570" s="85"/>
      <c r="BI570" s="85"/>
      <c r="BJ570" s="85"/>
      <c r="BK570" s="85"/>
      <c r="BL570" s="85"/>
      <c r="BM570" s="85"/>
      <c r="BN570" s="85"/>
      <c r="BO570" s="85"/>
      <c r="BP570" s="85"/>
      <c r="BQ570" s="85"/>
      <c r="BR570" s="85"/>
      <c r="BS570" s="85"/>
      <c r="BT570" s="85"/>
      <c r="BU570" s="85"/>
      <c r="BV570" s="85"/>
      <c r="BW570" s="85"/>
      <c r="BX570" s="85"/>
      <c r="BY570" s="85"/>
      <c r="BZ570" s="85"/>
      <c r="CA570" s="85"/>
      <c r="CB570" s="85"/>
      <c r="CC570" s="85"/>
      <c r="CD570" s="85"/>
      <c r="CE570" s="85"/>
      <c r="CF570" s="85"/>
      <c r="CG570" s="85"/>
      <c r="CH570" s="85"/>
      <c r="CI570" s="85"/>
      <c r="CJ570" s="85"/>
      <c r="CK570" s="85"/>
      <c r="CL570" s="85"/>
      <c r="CM570" s="85"/>
      <c r="CN570" s="85"/>
      <c r="CO570" s="85"/>
      <c r="CP570" s="85"/>
      <c r="CQ570" s="85"/>
      <c r="CR570" s="85"/>
      <c r="CS570" s="85"/>
      <c r="CT570" s="85"/>
      <c r="CU570" s="85"/>
      <c r="CV570" s="85"/>
      <c r="CW570" s="85"/>
      <c r="CX570" s="85"/>
      <c r="CY570" s="85"/>
      <c r="CZ570" s="85"/>
      <c r="DA570" s="85"/>
      <c r="DB570" s="85"/>
      <c r="DC570" s="85"/>
      <c r="DD570" s="85"/>
      <c r="DE570" s="85"/>
    </row>
    <row r="571" spans="1:109" x14ac:dyDescent="0.2">
      <c r="A571" s="85"/>
      <c r="B571" s="85"/>
      <c r="C571" s="85"/>
      <c r="D571" s="85"/>
      <c r="E571" s="86"/>
      <c r="F571" s="85"/>
      <c r="G571" s="87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F571" s="85"/>
      <c r="AG571" s="85"/>
      <c r="AH571" s="85"/>
      <c r="AI571" s="85"/>
      <c r="AJ571" s="85"/>
      <c r="AK571" s="85"/>
      <c r="AL571" s="85"/>
      <c r="AM571" s="85"/>
      <c r="AN571" s="85"/>
      <c r="AO571" s="85"/>
      <c r="AP571" s="85"/>
      <c r="AQ571" s="85"/>
      <c r="AR571" s="85"/>
      <c r="AS571" s="85"/>
      <c r="AT571" s="85"/>
      <c r="AU571" s="85"/>
      <c r="AV571" s="85"/>
      <c r="AW571" s="85"/>
      <c r="AX571" s="85"/>
      <c r="AY571" s="85"/>
      <c r="AZ571" s="85"/>
      <c r="BA571" s="85"/>
      <c r="BB571" s="85"/>
      <c r="BC571" s="85"/>
      <c r="BD571" s="85"/>
      <c r="BE571" s="85"/>
      <c r="BF571" s="88"/>
      <c r="BG571" s="85"/>
      <c r="BH571" s="85"/>
      <c r="BI571" s="85"/>
      <c r="BJ571" s="85"/>
      <c r="BK571" s="85"/>
      <c r="BL571" s="85"/>
      <c r="BM571" s="85"/>
      <c r="BN571" s="85"/>
      <c r="BO571" s="85"/>
      <c r="BP571" s="85"/>
      <c r="BQ571" s="85"/>
      <c r="BR571" s="85"/>
      <c r="BS571" s="85"/>
      <c r="BT571" s="85"/>
      <c r="BU571" s="85"/>
      <c r="BV571" s="85"/>
      <c r="BW571" s="85"/>
      <c r="BX571" s="85"/>
      <c r="BY571" s="85"/>
      <c r="BZ571" s="85"/>
      <c r="CA571" s="85"/>
      <c r="CB571" s="85"/>
      <c r="CC571" s="85"/>
      <c r="CD571" s="85"/>
      <c r="CE571" s="85"/>
      <c r="CF571" s="85"/>
      <c r="CG571" s="85"/>
      <c r="CH571" s="85"/>
      <c r="CI571" s="85"/>
      <c r="CJ571" s="85"/>
      <c r="CK571" s="85"/>
      <c r="CL571" s="85"/>
      <c r="CM571" s="85"/>
      <c r="CN571" s="85"/>
      <c r="CO571" s="85"/>
      <c r="CP571" s="85"/>
      <c r="CQ571" s="85"/>
      <c r="CR571" s="85"/>
      <c r="CS571" s="85"/>
      <c r="CT571" s="85"/>
      <c r="CU571" s="85"/>
      <c r="CV571" s="85"/>
      <c r="CW571" s="85"/>
      <c r="CX571" s="85"/>
      <c r="CY571" s="85"/>
      <c r="CZ571" s="85"/>
      <c r="DA571" s="85"/>
      <c r="DB571" s="85"/>
      <c r="DC571" s="85"/>
      <c r="DD571" s="85"/>
      <c r="DE571" s="85"/>
    </row>
    <row r="572" spans="1:109" x14ac:dyDescent="0.2">
      <c r="A572" s="85"/>
      <c r="B572" s="85"/>
      <c r="C572" s="85"/>
      <c r="D572" s="85"/>
      <c r="E572" s="86"/>
      <c r="F572" s="85"/>
      <c r="G572" s="87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  <c r="AH572" s="85"/>
      <c r="AI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AV572" s="85"/>
      <c r="AW572" s="85"/>
      <c r="AX572" s="85"/>
      <c r="AY572" s="85"/>
      <c r="AZ572" s="85"/>
      <c r="BA572" s="85"/>
      <c r="BB572" s="85"/>
      <c r="BC572" s="85"/>
      <c r="BD572" s="85"/>
      <c r="BE572" s="85"/>
      <c r="BF572" s="88"/>
      <c r="BG572" s="85"/>
      <c r="BH572" s="85"/>
      <c r="BI572" s="85"/>
      <c r="BJ572" s="85"/>
      <c r="BK572" s="85"/>
      <c r="BL572" s="85"/>
      <c r="BM572" s="85"/>
      <c r="BN572" s="85"/>
      <c r="BO572" s="85"/>
      <c r="BP572" s="85"/>
      <c r="BQ572" s="85"/>
      <c r="BR572" s="85"/>
      <c r="BS572" s="85"/>
      <c r="BT572" s="85"/>
      <c r="BU572" s="85"/>
      <c r="BV572" s="85"/>
      <c r="BW572" s="85"/>
      <c r="BX572" s="85"/>
      <c r="BY572" s="85"/>
      <c r="BZ572" s="85"/>
      <c r="CA572" s="85"/>
      <c r="CB572" s="85"/>
      <c r="CC572" s="85"/>
      <c r="CD572" s="85"/>
      <c r="CE572" s="85"/>
      <c r="CF572" s="85"/>
      <c r="CG572" s="85"/>
      <c r="CH572" s="85"/>
      <c r="CI572" s="85"/>
      <c r="CJ572" s="85"/>
      <c r="CK572" s="85"/>
      <c r="CL572" s="85"/>
      <c r="CM572" s="85"/>
      <c r="CN572" s="85"/>
      <c r="CO572" s="85"/>
      <c r="CP572" s="85"/>
      <c r="CQ572" s="85"/>
      <c r="CR572" s="85"/>
      <c r="CS572" s="85"/>
      <c r="CT572" s="85"/>
      <c r="CU572" s="85"/>
      <c r="CV572" s="85"/>
      <c r="CW572" s="85"/>
      <c r="CX572" s="85"/>
      <c r="CY572" s="85"/>
      <c r="CZ572" s="85"/>
      <c r="DA572" s="85"/>
      <c r="DB572" s="85"/>
      <c r="DC572" s="85"/>
      <c r="DD572" s="85"/>
      <c r="DE572" s="85"/>
    </row>
    <row r="573" spans="1:109" x14ac:dyDescent="0.2">
      <c r="A573" s="85"/>
      <c r="B573" s="85"/>
      <c r="C573" s="85"/>
      <c r="D573" s="85"/>
      <c r="E573" s="86"/>
      <c r="F573" s="85"/>
      <c r="G573" s="87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F573" s="85"/>
      <c r="AG573" s="85"/>
      <c r="AH573" s="85"/>
      <c r="AI573" s="85"/>
      <c r="AJ573" s="85"/>
      <c r="AK573" s="85"/>
      <c r="AL573" s="85"/>
      <c r="AM573" s="85"/>
      <c r="AN573" s="85"/>
      <c r="AO573" s="85"/>
      <c r="AP573" s="85"/>
      <c r="AQ573" s="85"/>
      <c r="AR573" s="85"/>
      <c r="AS573" s="85"/>
      <c r="AT573" s="85"/>
      <c r="AU573" s="85"/>
      <c r="AV573" s="85"/>
      <c r="AW573" s="85"/>
      <c r="AX573" s="85"/>
      <c r="AY573" s="85"/>
      <c r="AZ573" s="85"/>
      <c r="BA573" s="85"/>
      <c r="BB573" s="85"/>
      <c r="BC573" s="85"/>
      <c r="BD573" s="85"/>
      <c r="BE573" s="85"/>
      <c r="BF573" s="88"/>
      <c r="BG573" s="85"/>
      <c r="BH573" s="85"/>
      <c r="BI573" s="85"/>
      <c r="BJ573" s="85"/>
      <c r="BK573" s="85"/>
      <c r="BL573" s="85"/>
      <c r="BM573" s="85"/>
      <c r="BN573" s="85"/>
      <c r="BO573" s="85"/>
      <c r="BP573" s="85"/>
      <c r="BQ573" s="85"/>
      <c r="BR573" s="85"/>
      <c r="BS573" s="85"/>
      <c r="BT573" s="85"/>
      <c r="BU573" s="85"/>
      <c r="BV573" s="85"/>
      <c r="BW573" s="85"/>
      <c r="BX573" s="85"/>
      <c r="BY573" s="85"/>
      <c r="BZ573" s="85"/>
      <c r="CA573" s="85"/>
      <c r="CB573" s="85"/>
      <c r="CC573" s="85"/>
      <c r="CD573" s="85"/>
      <c r="CE573" s="85"/>
      <c r="CF573" s="85"/>
      <c r="CG573" s="85"/>
      <c r="CH573" s="85"/>
      <c r="CI573" s="85"/>
      <c r="CJ573" s="85"/>
      <c r="CK573" s="85"/>
      <c r="CL573" s="85"/>
      <c r="CM573" s="85"/>
      <c r="CN573" s="85"/>
      <c r="CO573" s="85"/>
      <c r="CP573" s="85"/>
      <c r="CQ573" s="85"/>
      <c r="CR573" s="85"/>
      <c r="CS573" s="85"/>
      <c r="CT573" s="85"/>
      <c r="CU573" s="85"/>
      <c r="CV573" s="85"/>
      <c r="CW573" s="85"/>
      <c r="CX573" s="85"/>
      <c r="CY573" s="85"/>
      <c r="CZ573" s="85"/>
      <c r="DA573" s="85"/>
      <c r="DB573" s="85"/>
      <c r="DC573" s="85"/>
      <c r="DD573" s="85"/>
      <c r="DE573" s="85"/>
    </row>
    <row r="574" spans="1:109" x14ac:dyDescent="0.2">
      <c r="A574" s="85"/>
      <c r="B574" s="85"/>
      <c r="C574" s="85"/>
      <c r="D574" s="85"/>
      <c r="E574" s="86"/>
      <c r="F574" s="85"/>
      <c r="G574" s="87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F574" s="85"/>
      <c r="AG574" s="85"/>
      <c r="AH574" s="85"/>
      <c r="AI574" s="85"/>
      <c r="AJ574" s="85"/>
      <c r="AK574" s="85"/>
      <c r="AL574" s="85"/>
      <c r="AM574" s="85"/>
      <c r="AN574" s="85"/>
      <c r="AO574" s="85"/>
      <c r="AP574" s="85"/>
      <c r="AQ574" s="85"/>
      <c r="AR574" s="85"/>
      <c r="AS574" s="85"/>
      <c r="AT574" s="85"/>
      <c r="AU574" s="85"/>
      <c r="AV574" s="85"/>
      <c r="AW574" s="85"/>
      <c r="AX574" s="85"/>
      <c r="AY574" s="85"/>
      <c r="AZ574" s="85"/>
      <c r="BA574" s="85"/>
      <c r="BB574" s="85"/>
      <c r="BC574" s="85"/>
      <c r="BD574" s="85"/>
      <c r="BE574" s="85"/>
      <c r="BF574" s="88"/>
      <c r="BG574" s="85"/>
      <c r="BH574" s="85"/>
      <c r="BI574" s="85"/>
      <c r="BJ574" s="85"/>
      <c r="BK574" s="85"/>
      <c r="BL574" s="85"/>
      <c r="BM574" s="85"/>
      <c r="BN574" s="85"/>
      <c r="BO574" s="85"/>
      <c r="BP574" s="85"/>
      <c r="BQ574" s="85"/>
      <c r="BR574" s="85"/>
      <c r="BS574" s="85"/>
      <c r="BT574" s="85"/>
      <c r="BU574" s="85"/>
      <c r="BV574" s="85"/>
      <c r="BW574" s="85"/>
      <c r="BX574" s="85"/>
      <c r="BY574" s="85"/>
      <c r="BZ574" s="85"/>
      <c r="CA574" s="85"/>
      <c r="CB574" s="85"/>
      <c r="CC574" s="85"/>
      <c r="CD574" s="85"/>
      <c r="CE574" s="85"/>
      <c r="CF574" s="85"/>
      <c r="CG574" s="85"/>
      <c r="CH574" s="85"/>
      <c r="CI574" s="85"/>
      <c r="CJ574" s="85"/>
      <c r="CK574" s="85"/>
      <c r="CL574" s="85"/>
      <c r="CM574" s="85"/>
      <c r="CN574" s="85"/>
      <c r="CO574" s="85"/>
      <c r="CP574" s="85"/>
      <c r="CQ574" s="85"/>
      <c r="CR574" s="85"/>
      <c r="CS574" s="85"/>
      <c r="CT574" s="85"/>
      <c r="CU574" s="85"/>
      <c r="CV574" s="85"/>
      <c r="CW574" s="85"/>
      <c r="CX574" s="85"/>
      <c r="CY574" s="85"/>
      <c r="CZ574" s="85"/>
      <c r="DA574" s="85"/>
      <c r="DB574" s="85"/>
      <c r="DC574" s="85"/>
      <c r="DD574" s="85"/>
      <c r="DE574" s="85"/>
    </row>
    <row r="575" spans="1:109" x14ac:dyDescent="0.2">
      <c r="A575" s="85"/>
      <c r="B575" s="85"/>
      <c r="C575" s="85"/>
      <c r="D575" s="85"/>
      <c r="E575" s="86"/>
      <c r="F575" s="85"/>
      <c r="G575" s="87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F575" s="85"/>
      <c r="AG575" s="85"/>
      <c r="AH575" s="85"/>
      <c r="AI575" s="85"/>
      <c r="AJ575" s="85"/>
      <c r="AK575" s="85"/>
      <c r="AL575" s="85"/>
      <c r="AM575" s="85"/>
      <c r="AN575" s="85"/>
      <c r="AO575" s="85"/>
      <c r="AP575" s="85"/>
      <c r="AQ575" s="85"/>
      <c r="AR575" s="85"/>
      <c r="AS575" s="85"/>
      <c r="AT575" s="85"/>
      <c r="AU575" s="85"/>
      <c r="AV575" s="85"/>
      <c r="AW575" s="85"/>
      <c r="AX575" s="85"/>
      <c r="AY575" s="85"/>
      <c r="AZ575" s="85"/>
      <c r="BA575" s="85"/>
      <c r="BB575" s="85"/>
      <c r="BC575" s="85"/>
      <c r="BD575" s="85"/>
      <c r="BE575" s="85"/>
      <c r="BF575" s="88"/>
      <c r="BG575" s="85"/>
      <c r="BH575" s="85"/>
      <c r="BI575" s="85"/>
      <c r="BJ575" s="85"/>
      <c r="BK575" s="85"/>
      <c r="BL575" s="85"/>
      <c r="BM575" s="85"/>
      <c r="BN575" s="85"/>
      <c r="BO575" s="85"/>
      <c r="BP575" s="85"/>
      <c r="BQ575" s="85"/>
      <c r="BR575" s="85"/>
      <c r="BS575" s="85"/>
      <c r="BT575" s="85"/>
      <c r="BU575" s="85"/>
      <c r="BV575" s="85"/>
      <c r="BW575" s="85"/>
      <c r="BX575" s="85"/>
      <c r="BY575" s="85"/>
      <c r="BZ575" s="85"/>
      <c r="CA575" s="85"/>
      <c r="CB575" s="85"/>
      <c r="CC575" s="85"/>
      <c r="CD575" s="85"/>
      <c r="CE575" s="85"/>
      <c r="CF575" s="85"/>
      <c r="CG575" s="85"/>
      <c r="CH575" s="85"/>
      <c r="CI575" s="85"/>
      <c r="CJ575" s="85"/>
      <c r="CK575" s="85"/>
      <c r="CL575" s="85"/>
      <c r="CM575" s="85"/>
      <c r="CN575" s="85"/>
      <c r="CO575" s="85"/>
      <c r="CP575" s="85"/>
      <c r="CQ575" s="85"/>
      <c r="CR575" s="85"/>
      <c r="CS575" s="85"/>
      <c r="CT575" s="85"/>
      <c r="CU575" s="85"/>
      <c r="CV575" s="85"/>
      <c r="CW575" s="85"/>
      <c r="CX575" s="85"/>
      <c r="CY575" s="85"/>
      <c r="CZ575" s="85"/>
      <c r="DA575" s="85"/>
      <c r="DB575" s="85"/>
      <c r="DC575" s="85"/>
      <c r="DD575" s="85"/>
      <c r="DE575" s="85"/>
    </row>
    <row r="576" spans="1:109" x14ac:dyDescent="0.2">
      <c r="A576" s="85"/>
      <c r="B576" s="85"/>
      <c r="C576" s="85"/>
      <c r="D576" s="85"/>
      <c r="E576" s="86"/>
      <c r="F576" s="85"/>
      <c r="G576" s="87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  <c r="AH576" s="85"/>
      <c r="AI576" s="85"/>
      <c r="AJ576" s="85"/>
      <c r="AK576" s="85"/>
      <c r="AL576" s="85"/>
      <c r="AM576" s="85"/>
      <c r="AN576" s="85"/>
      <c r="AO576" s="85"/>
      <c r="AP576" s="85"/>
      <c r="AQ576" s="85"/>
      <c r="AR576" s="85"/>
      <c r="AS576" s="85"/>
      <c r="AT576" s="85"/>
      <c r="AU576" s="85"/>
      <c r="AV576" s="85"/>
      <c r="AW576" s="85"/>
      <c r="AX576" s="85"/>
      <c r="AY576" s="85"/>
      <c r="AZ576" s="85"/>
      <c r="BA576" s="85"/>
      <c r="BB576" s="85"/>
      <c r="BC576" s="85"/>
      <c r="BD576" s="85"/>
      <c r="BE576" s="85"/>
      <c r="BF576" s="88"/>
      <c r="BG576" s="85"/>
      <c r="BH576" s="85"/>
      <c r="BI576" s="85"/>
      <c r="BJ576" s="85"/>
      <c r="BK576" s="85"/>
      <c r="BL576" s="85"/>
      <c r="BM576" s="85"/>
      <c r="BN576" s="85"/>
      <c r="BO576" s="85"/>
      <c r="BP576" s="85"/>
      <c r="BQ576" s="85"/>
      <c r="BR576" s="85"/>
      <c r="BS576" s="85"/>
      <c r="BT576" s="85"/>
      <c r="BU576" s="85"/>
      <c r="BV576" s="85"/>
      <c r="BW576" s="85"/>
      <c r="BX576" s="85"/>
      <c r="BY576" s="85"/>
      <c r="BZ576" s="85"/>
      <c r="CA576" s="85"/>
      <c r="CB576" s="85"/>
      <c r="CC576" s="85"/>
      <c r="CD576" s="85"/>
      <c r="CE576" s="85"/>
      <c r="CF576" s="85"/>
      <c r="CG576" s="85"/>
      <c r="CH576" s="85"/>
      <c r="CI576" s="85"/>
      <c r="CJ576" s="85"/>
      <c r="CK576" s="85"/>
      <c r="CL576" s="85"/>
      <c r="CM576" s="85"/>
      <c r="CN576" s="85"/>
      <c r="CO576" s="85"/>
      <c r="CP576" s="85"/>
      <c r="CQ576" s="85"/>
      <c r="CR576" s="85"/>
      <c r="CS576" s="85"/>
      <c r="CT576" s="85"/>
      <c r="CU576" s="85"/>
      <c r="CV576" s="85"/>
      <c r="CW576" s="85"/>
      <c r="CX576" s="85"/>
      <c r="CY576" s="85"/>
      <c r="CZ576" s="85"/>
      <c r="DA576" s="85"/>
      <c r="DB576" s="85"/>
      <c r="DC576" s="85"/>
      <c r="DD576" s="85"/>
      <c r="DE576" s="85"/>
    </row>
    <row r="577" spans="1:109" x14ac:dyDescent="0.2">
      <c r="A577" s="85"/>
      <c r="B577" s="85"/>
      <c r="C577" s="85"/>
      <c r="D577" s="85"/>
      <c r="E577" s="86"/>
      <c r="F577" s="85"/>
      <c r="G577" s="87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F577" s="85"/>
      <c r="AG577" s="85"/>
      <c r="AH577" s="85"/>
      <c r="AI577" s="85"/>
      <c r="AJ577" s="85"/>
      <c r="AK577" s="85"/>
      <c r="AL577" s="85"/>
      <c r="AM577" s="85"/>
      <c r="AN577" s="85"/>
      <c r="AO577" s="85"/>
      <c r="AP577" s="85"/>
      <c r="AQ577" s="85"/>
      <c r="AR577" s="85"/>
      <c r="AS577" s="85"/>
      <c r="AT577" s="85"/>
      <c r="AU577" s="85"/>
      <c r="AV577" s="85"/>
      <c r="AW577" s="85"/>
      <c r="AX577" s="85"/>
      <c r="AY577" s="85"/>
      <c r="AZ577" s="85"/>
      <c r="BA577" s="85"/>
      <c r="BB577" s="85"/>
      <c r="BC577" s="85"/>
      <c r="BD577" s="85"/>
      <c r="BE577" s="85"/>
      <c r="BF577" s="88"/>
      <c r="BG577" s="85"/>
      <c r="BH577" s="85"/>
      <c r="BI577" s="85"/>
      <c r="BJ577" s="85"/>
      <c r="BK577" s="85"/>
      <c r="BL577" s="85"/>
      <c r="BM577" s="85"/>
      <c r="BN577" s="85"/>
      <c r="BO577" s="85"/>
      <c r="BP577" s="85"/>
      <c r="BQ577" s="85"/>
      <c r="BR577" s="85"/>
      <c r="BS577" s="85"/>
      <c r="BT577" s="85"/>
      <c r="BU577" s="85"/>
      <c r="BV577" s="85"/>
      <c r="BW577" s="85"/>
      <c r="BX577" s="85"/>
      <c r="BY577" s="85"/>
      <c r="BZ577" s="85"/>
      <c r="CA577" s="85"/>
      <c r="CB577" s="85"/>
      <c r="CC577" s="85"/>
      <c r="CD577" s="85"/>
      <c r="CE577" s="85"/>
      <c r="CF577" s="85"/>
      <c r="CG577" s="85"/>
      <c r="CH577" s="85"/>
      <c r="CI577" s="85"/>
      <c r="CJ577" s="85"/>
      <c r="CK577" s="85"/>
      <c r="CL577" s="85"/>
      <c r="CM577" s="85"/>
      <c r="CN577" s="85"/>
      <c r="CO577" s="85"/>
      <c r="CP577" s="85"/>
      <c r="CQ577" s="85"/>
      <c r="CR577" s="85"/>
      <c r="CS577" s="85"/>
      <c r="CT577" s="85"/>
      <c r="CU577" s="85"/>
      <c r="CV577" s="85"/>
      <c r="CW577" s="85"/>
      <c r="CX577" s="85"/>
      <c r="CY577" s="85"/>
      <c r="CZ577" s="85"/>
      <c r="DA577" s="85"/>
      <c r="DB577" s="85"/>
      <c r="DC577" s="85"/>
      <c r="DD577" s="85"/>
      <c r="DE577" s="85"/>
    </row>
    <row r="578" spans="1:109" x14ac:dyDescent="0.2">
      <c r="A578" s="85"/>
      <c r="B578" s="85"/>
      <c r="C578" s="85"/>
      <c r="D578" s="85"/>
      <c r="E578" s="86"/>
      <c r="F578" s="85"/>
      <c r="G578" s="87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85"/>
      <c r="AG578" s="85"/>
      <c r="AH578" s="85"/>
      <c r="AI578" s="85"/>
      <c r="AJ578" s="85"/>
      <c r="AK578" s="85"/>
      <c r="AL578" s="85"/>
      <c r="AM578" s="85"/>
      <c r="AN578" s="85"/>
      <c r="AO578" s="85"/>
      <c r="AP578" s="85"/>
      <c r="AQ578" s="85"/>
      <c r="AR578" s="85"/>
      <c r="AS578" s="85"/>
      <c r="AT578" s="85"/>
      <c r="AU578" s="85"/>
      <c r="AV578" s="85"/>
      <c r="AW578" s="85"/>
      <c r="AX578" s="85"/>
      <c r="AY578" s="85"/>
      <c r="AZ578" s="85"/>
      <c r="BA578" s="85"/>
      <c r="BB578" s="85"/>
      <c r="BC578" s="85"/>
      <c r="BD578" s="85"/>
      <c r="BE578" s="85"/>
      <c r="BF578" s="88"/>
      <c r="BG578" s="85"/>
      <c r="BH578" s="85"/>
      <c r="BI578" s="85"/>
      <c r="BJ578" s="85"/>
      <c r="BK578" s="85"/>
      <c r="BL578" s="85"/>
      <c r="BM578" s="85"/>
      <c r="BN578" s="85"/>
      <c r="BO578" s="85"/>
      <c r="BP578" s="85"/>
      <c r="BQ578" s="85"/>
      <c r="BR578" s="85"/>
      <c r="BS578" s="85"/>
      <c r="BT578" s="85"/>
      <c r="BU578" s="85"/>
      <c r="BV578" s="85"/>
      <c r="BW578" s="85"/>
      <c r="BX578" s="85"/>
      <c r="BY578" s="85"/>
      <c r="BZ578" s="85"/>
      <c r="CA578" s="85"/>
      <c r="CB578" s="85"/>
      <c r="CC578" s="85"/>
      <c r="CD578" s="85"/>
      <c r="CE578" s="85"/>
      <c r="CF578" s="85"/>
      <c r="CG578" s="85"/>
      <c r="CH578" s="85"/>
      <c r="CI578" s="85"/>
      <c r="CJ578" s="85"/>
      <c r="CK578" s="85"/>
      <c r="CL578" s="85"/>
      <c r="CM578" s="85"/>
      <c r="CN578" s="85"/>
      <c r="CO578" s="85"/>
      <c r="CP578" s="85"/>
      <c r="CQ578" s="85"/>
      <c r="CR578" s="85"/>
      <c r="CS578" s="85"/>
      <c r="CT578" s="85"/>
      <c r="CU578" s="85"/>
      <c r="CV578" s="85"/>
      <c r="CW578" s="85"/>
      <c r="CX578" s="85"/>
      <c r="CY578" s="85"/>
      <c r="CZ578" s="85"/>
      <c r="DA578" s="85"/>
      <c r="DB578" s="85"/>
      <c r="DC578" s="85"/>
      <c r="DD578" s="85"/>
      <c r="DE578" s="85"/>
    </row>
    <row r="579" spans="1:109" x14ac:dyDescent="0.2">
      <c r="A579" s="85"/>
      <c r="B579" s="85"/>
      <c r="C579" s="85"/>
      <c r="D579" s="85"/>
      <c r="E579" s="86"/>
      <c r="F579" s="85"/>
      <c r="G579" s="87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  <c r="AH579" s="85"/>
      <c r="AI579" s="85"/>
      <c r="AJ579" s="85"/>
      <c r="AK579" s="85"/>
      <c r="AL579" s="85"/>
      <c r="AM579" s="85"/>
      <c r="AN579" s="85"/>
      <c r="AO579" s="85"/>
      <c r="AP579" s="85"/>
      <c r="AQ579" s="85"/>
      <c r="AR579" s="85"/>
      <c r="AS579" s="85"/>
      <c r="AT579" s="85"/>
      <c r="AU579" s="85"/>
      <c r="AV579" s="85"/>
      <c r="AW579" s="85"/>
      <c r="AX579" s="85"/>
      <c r="AY579" s="85"/>
      <c r="AZ579" s="85"/>
      <c r="BA579" s="85"/>
      <c r="BB579" s="85"/>
      <c r="BC579" s="85"/>
      <c r="BD579" s="85"/>
      <c r="BE579" s="85"/>
      <c r="BF579" s="88"/>
      <c r="BG579" s="85"/>
      <c r="BH579" s="85"/>
      <c r="BI579" s="85"/>
      <c r="BJ579" s="85"/>
      <c r="BK579" s="85"/>
      <c r="BL579" s="85"/>
      <c r="BM579" s="85"/>
      <c r="BN579" s="85"/>
      <c r="BO579" s="85"/>
      <c r="BP579" s="85"/>
      <c r="BQ579" s="85"/>
      <c r="BR579" s="85"/>
      <c r="BS579" s="85"/>
      <c r="BT579" s="85"/>
      <c r="BU579" s="85"/>
      <c r="BV579" s="85"/>
      <c r="BW579" s="85"/>
      <c r="BX579" s="85"/>
      <c r="BY579" s="85"/>
      <c r="BZ579" s="85"/>
      <c r="CA579" s="85"/>
      <c r="CB579" s="85"/>
      <c r="CC579" s="85"/>
      <c r="CD579" s="85"/>
      <c r="CE579" s="85"/>
      <c r="CF579" s="85"/>
      <c r="CG579" s="85"/>
      <c r="CH579" s="85"/>
      <c r="CI579" s="85"/>
      <c r="CJ579" s="85"/>
      <c r="CK579" s="85"/>
      <c r="CL579" s="85"/>
      <c r="CM579" s="85"/>
      <c r="CN579" s="85"/>
      <c r="CO579" s="85"/>
      <c r="CP579" s="85"/>
      <c r="CQ579" s="85"/>
      <c r="CR579" s="85"/>
      <c r="CS579" s="85"/>
      <c r="CT579" s="85"/>
      <c r="CU579" s="85"/>
      <c r="CV579" s="85"/>
      <c r="CW579" s="85"/>
      <c r="CX579" s="85"/>
      <c r="CY579" s="85"/>
      <c r="CZ579" s="85"/>
      <c r="DA579" s="85"/>
      <c r="DB579" s="85"/>
      <c r="DC579" s="85"/>
      <c r="DD579" s="85"/>
      <c r="DE579" s="85"/>
    </row>
    <row r="580" spans="1:109" x14ac:dyDescent="0.2">
      <c r="A580" s="85"/>
      <c r="B580" s="85"/>
      <c r="C580" s="85"/>
      <c r="D580" s="85"/>
      <c r="E580" s="86"/>
      <c r="F580" s="85"/>
      <c r="G580" s="87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85"/>
      <c r="AG580" s="85"/>
      <c r="AH580" s="85"/>
      <c r="AI580" s="85"/>
      <c r="AJ580" s="85"/>
      <c r="AK580" s="85"/>
      <c r="AL580" s="85"/>
      <c r="AM580" s="85"/>
      <c r="AN580" s="85"/>
      <c r="AO580" s="85"/>
      <c r="AP580" s="85"/>
      <c r="AQ580" s="85"/>
      <c r="AR580" s="85"/>
      <c r="AS580" s="85"/>
      <c r="AT580" s="85"/>
      <c r="AU580" s="85"/>
      <c r="AV580" s="85"/>
      <c r="AW580" s="85"/>
      <c r="AX580" s="85"/>
      <c r="AY580" s="85"/>
      <c r="AZ580" s="85"/>
      <c r="BA580" s="85"/>
      <c r="BB580" s="85"/>
      <c r="BC580" s="85"/>
      <c r="BD580" s="85"/>
      <c r="BE580" s="85"/>
      <c r="BF580" s="88"/>
      <c r="BG580" s="85"/>
      <c r="BH580" s="85"/>
      <c r="BI580" s="85"/>
      <c r="BJ580" s="85"/>
      <c r="BK580" s="85"/>
      <c r="BL580" s="85"/>
      <c r="BM580" s="85"/>
      <c r="BN580" s="85"/>
      <c r="BO580" s="85"/>
      <c r="BP580" s="85"/>
      <c r="BQ580" s="85"/>
      <c r="BR580" s="85"/>
      <c r="BS580" s="85"/>
      <c r="BT580" s="85"/>
      <c r="BU580" s="85"/>
      <c r="BV580" s="85"/>
      <c r="BW580" s="85"/>
      <c r="BX580" s="85"/>
      <c r="BY580" s="85"/>
      <c r="BZ580" s="85"/>
      <c r="CA580" s="85"/>
      <c r="CB580" s="85"/>
      <c r="CC580" s="85"/>
      <c r="CD580" s="85"/>
      <c r="CE580" s="85"/>
      <c r="CF580" s="85"/>
      <c r="CG580" s="85"/>
      <c r="CH580" s="85"/>
      <c r="CI580" s="85"/>
      <c r="CJ580" s="85"/>
      <c r="CK580" s="85"/>
      <c r="CL580" s="85"/>
      <c r="CM580" s="85"/>
      <c r="CN580" s="85"/>
      <c r="CO580" s="85"/>
      <c r="CP580" s="85"/>
      <c r="CQ580" s="85"/>
      <c r="CR580" s="85"/>
      <c r="CS580" s="85"/>
      <c r="CT580" s="85"/>
      <c r="CU580" s="85"/>
      <c r="CV580" s="85"/>
      <c r="CW580" s="85"/>
      <c r="CX580" s="85"/>
      <c r="CY580" s="85"/>
      <c r="CZ580" s="85"/>
      <c r="DA580" s="85"/>
      <c r="DB580" s="85"/>
      <c r="DC580" s="85"/>
      <c r="DD580" s="85"/>
      <c r="DE580" s="85"/>
    </row>
    <row r="581" spans="1:109" x14ac:dyDescent="0.2">
      <c r="A581" s="85"/>
      <c r="B581" s="85"/>
      <c r="C581" s="85"/>
      <c r="D581" s="85"/>
      <c r="E581" s="86"/>
      <c r="F581" s="85"/>
      <c r="G581" s="87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  <c r="AH581" s="85"/>
      <c r="AI581" s="85"/>
      <c r="AJ581" s="85"/>
      <c r="AK581" s="85"/>
      <c r="AL581" s="85"/>
      <c r="AM581" s="85"/>
      <c r="AN581" s="85"/>
      <c r="AO581" s="85"/>
      <c r="AP581" s="85"/>
      <c r="AQ581" s="85"/>
      <c r="AR581" s="85"/>
      <c r="AS581" s="85"/>
      <c r="AT581" s="85"/>
      <c r="AU581" s="85"/>
      <c r="AV581" s="85"/>
      <c r="AW581" s="85"/>
      <c r="AX581" s="85"/>
      <c r="AY581" s="85"/>
      <c r="AZ581" s="85"/>
      <c r="BA581" s="85"/>
      <c r="BB581" s="85"/>
      <c r="BC581" s="85"/>
      <c r="BD581" s="85"/>
      <c r="BE581" s="85"/>
      <c r="BF581" s="88"/>
      <c r="BG581" s="85"/>
      <c r="BH581" s="85"/>
      <c r="BI581" s="85"/>
      <c r="BJ581" s="85"/>
      <c r="BK581" s="85"/>
      <c r="BL581" s="85"/>
      <c r="BM581" s="85"/>
      <c r="BN581" s="85"/>
      <c r="BO581" s="85"/>
      <c r="BP581" s="85"/>
      <c r="BQ581" s="85"/>
      <c r="BR581" s="85"/>
      <c r="BS581" s="85"/>
      <c r="BT581" s="85"/>
      <c r="BU581" s="85"/>
      <c r="BV581" s="85"/>
      <c r="BW581" s="85"/>
      <c r="BX581" s="85"/>
      <c r="BY581" s="85"/>
      <c r="BZ581" s="85"/>
      <c r="CA581" s="85"/>
      <c r="CB581" s="85"/>
      <c r="CC581" s="85"/>
      <c r="CD581" s="85"/>
      <c r="CE581" s="85"/>
      <c r="CF581" s="85"/>
      <c r="CG581" s="85"/>
      <c r="CH581" s="85"/>
      <c r="CI581" s="85"/>
      <c r="CJ581" s="85"/>
      <c r="CK581" s="85"/>
      <c r="CL581" s="85"/>
      <c r="CM581" s="85"/>
      <c r="CN581" s="85"/>
      <c r="CO581" s="85"/>
      <c r="CP581" s="85"/>
      <c r="CQ581" s="85"/>
      <c r="CR581" s="85"/>
      <c r="CS581" s="85"/>
      <c r="CT581" s="85"/>
      <c r="CU581" s="85"/>
      <c r="CV581" s="85"/>
      <c r="CW581" s="85"/>
      <c r="CX581" s="85"/>
      <c r="CY581" s="85"/>
      <c r="CZ581" s="85"/>
      <c r="DA581" s="85"/>
      <c r="DB581" s="85"/>
      <c r="DC581" s="85"/>
      <c r="DD581" s="85"/>
      <c r="DE581" s="85"/>
    </row>
    <row r="582" spans="1:109" x14ac:dyDescent="0.2">
      <c r="A582" s="85"/>
      <c r="B582" s="85"/>
      <c r="C582" s="85"/>
      <c r="D582" s="85"/>
      <c r="E582" s="86"/>
      <c r="F582" s="85"/>
      <c r="G582" s="87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85"/>
      <c r="AG582" s="85"/>
      <c r="AH582" s="85"/>
      <c r="AI582" s="85"/>
      <c r="AJ582" s="85"/>
      <c r="AK582" s="85"/>
      <c r="AL582" s="85"/>
      <c r="AM582" s="85"/>
      <c r="AN582" s="85"/>
      <c r="AO582" s="85"/>
      <c r="AP582" s="85"/>
      <c r="AQ582" s="85"/>
      <c r="AR582" s="85"/>
      <c r="AS582" s="85"/>
      <c r="AT582" s="85"/>
      <c r="AU582" s="85"/>
      <c r="AV582" s="85"/>
      <c r="AW582" s="85"/>
      <c r="AX582" s="85"/>
      <c r="AY582" s="85"/>
      <c r="AZ582" s="85"/>
      <c r="BA582" s="85"/>
      <c r="BB582" s="85"/>
      <c r="BC582" s="85"/>
      <c r="BD582" s="85"/>
      <c r="BE582" s="85"/>
      <c r="BF582" s="88"/>
      <c r="BG582" s="85"/>
      <c r="BH582" s="85"/>
      <c r="BI582" s="85"/>
      <c r="BJ582" s="85"/>
      <c r="BK582" s="85"/>
      <c r="BL582" s="85"/>
      <c r="BM582" s="85"/>
      <c r="BN582" s="85"/>
      <c r="BO582" s="85"/>
      <c r="BP582" s="85"/>
      <c r="BQ582" s="85"/>
      <c r="BR582" s="85"/>
      <c r="BS582" s="85"/>
      <c r="BT582" s="85"/>
      <c r="BU582" s="85"/>
      <c r="BV582" s="85"/>
      <c r="BW582" s="85"/>
      <c r="BX582" s="85"/>
      <c r="BY582" s="85"/>
      <c r="BZ582" s="85"/>
      <c r="CA582" s="85"/>
      <c r="CB582" s="85"/>
      <c r="CC582" s="85"/>
      <c r="CD582" s="85"/>
      <c r="CE582" s="85"/>
      <c r="CF582" s="85"/>
      <c r="CG582" s="85"/>
      <c r="CH582" s="85"/>
      <c r="CI582" s="85"/>
      <c r="CJ582" s="85"/>
      <c r="CK582" s="85"/>
      <c r="CL582" s="85"/>
      <c r="CM582" s="85"/>
      <c r="CN582" s="85"/>
      <c r="CO582" s="85"/>
      <c r="CP582" s="85"/>
      <c r="CQ582" s="85"/>
      <c r="CR582" s="85"/>
      <c r="CS582" s="85"/>
      <c r="CT582" s="85"/>
      <c r="CU582" s="85"/>
      <c r="CV582" s="85"/>
      <c r="CW582" s="85"/>
      <c r="CX582" s="85"/>
      <c r="CY582" s="85"/>
      <c r="CZ582" s="85"/>
      <c r="DA582" s="85"/>
      <c r="DB582" s="85"/>
      <c r="DC582" s="85"/>
      <c r="DD582" s="85"/>
      <c r="DE582" s="85"/>
    </row>
    <row r="583" spans="1:109" x14ac:dyDescent="0.2">
      <c r="A583" s="85"/>
      <c r="B583" s="85"/>
      <c r="C583" s="85"/>
      <c r="D583" s="85"/>
      <c r="E583" s="86"/>
      <c r="F583" s="85"/>
      <c r="G583" s="87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85"/>
      <c r="AG583" s="85"/>
      <c r="AH583" s="85"/>
      <c r="AI583" s="85"/>
      <c r="AJ583" s="85"/>
      <c r="AK583" s="85"/>
      <c r="AL583" s="85"/>
      <c r="AM583" s="85"/>
      <c r="AN583" s="85"/>
      <c r="AO583" s="85"/>
      <c r="AP583" s="85"/>
      <c r="AQ583" s="85"/>
      <c r="AR583" s="85"/>
      <c r="AS583" s="85"/>
      <c r="AT583" s="85"/>
      <c r="AU583" s="85"/>
      <c r="AV583" s="85"/>
      <c r="AW583" s="85"/>
      <c r="AX583" s="85"/>
      <c r="AY583" s="85"/>
      <c r="AZ583" s="85"/>
      <c r="BA583" s="85"/>
      <c r="BB583" s="85"/>
      <c r="BC583" s="85"/>
      <c r="BD583" s="85"/>
      <c r="BE583" s="85"/>
      <c r="BF583" s="88"/>
      <c r="BG583" s="85"/>
      <c r="BH583" s="85"/>
      <c r="BI583" s="85"/>
      <c r="BJ583" s="85"/>
      <c r="BK583" s="85"/>
      <c r="BL583" s="85"/>
      <c r="BM583" s="85"/>
      <c r="BN583" s="85"/>
      <c r="BO583" s="85"/>
      <c r="BP583" s="85"/>
      <c r="BQ583" s="85"/>
      <c r="BR583" s="85"/>
      <c r="BS583" s="85"/>
      <c r="BT583" s="85"/>
      <c r="BU583" s="85"/>
      <c r="BV583" s="85"/>
      <c r="BW583" s="85"/>
      <c r="BX583" s="85"/>
      <c r="BY583" s="85"/>
      <c r="BZ583" s="85"/>
      <c r="CA583" s="85"/>
      <c r="CB583" s="85"/>
      <c r="CC583" s="85"/>
      <c r="CD583" s="85"/>
      <c r="CE583" s="85"/>
      <c r="CF583" s="85"/>
      <c r="CG583" s="85"/>
      <c r="CH583" s="85"/>
      <c r="CI583" s="85"/>
      <c r="CJ583" s="85"/>
      <c r="CK583" s="85"/>
      <c r="CL583" s="85"/>
      <c r="CM583" s="85"/>
      <c r="CN583" s="85"/>
      <c r="CO583" s="85"/>
      <c r="CP583" s="85"/>
      <c r="CQ583" s="85"/>
      <c r="CR583" s="85"/>
      <c r="CS583" s="85"/>
      <c r="CT583" s="85"/>
      <c r="CU583" s="85"/>
      <c r="CV583" s="85"/>
      <c r="CW583" s="85"/>
      <c r="CX583" s="85"/>
      <c r="CY583" s="85"/>
      <c r="CZ583" s="85"/>
      <c r="DA583" s="85"/>
      <c r="DB583" s="85"/>
      <c r="DC583" s="85"/>
      <c r="DD583" s="85"/>
      <c r="DE583" s="85"/>
    </row>
    <row r="584" spans="1:109" x14ac:dyDescent="0.2">
      <c r="A584" s="85"/>
      <c r="B584" s="85"/>
      <c r="C584" s="85"/>
      <c r="D584" s="85"/>
      <c r="E584" s="86"/>
      <c r="F584" s="85"/>
      <c r="G584" s="87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85"/>
      <c r="AG584" s="85"/>
      <c r="AH584" s="85"/>
      <c r="AI584" s="85"/>
      <c r="AJ584" s="85"/>
      <c r="AK584" s="85"/>
      <c r="AL584" s="85"/>
      <c r="AM584" s="85"/>
      <c r="AN584" s="85"/>
      <c r="AO584" s="85"/>
      <c r="AP584" s="85"/>
      <c r="AQ584" s="85"/>
      <c r="AR584" s="85"/>
      <c r="AS584" s="85"/>
      <c r="AT584" s="85"/>
      <c r="AU584" s="85"/>
      <c r="AV584" s="85"/>
      <c r="AW584" s="85"/>
      <c r="AX584" s="85"/>
      <c r="AY584" s="85"/>
      <c r="AZ584" s="85"/>
      <c r="BA584" s="85"/>
      <c r="BB584" s="85"/>
      <c r="BC584" s="85"/>
      <c r="BD584" s="85"/>
      <c r="BE584" s="85"/>
      <c r="BF584" s="88"/>
      <c r="BG584" s="85"/>
      <c r="BH584" s="85"/>
      <c r="BI584" s="85"/>
      <c r="BJ584" s="85"/>
      <c r="BK584" s="85"/>
      <c r="BL584" s="85"/>
      <c r="BM584" s="85"/>
      <c r="BN584" s="85"/>
      <c r="BO584" s="85"/>
      <c r="BP584" s="85"/>
      <c r="BQ584" s="85"/>
      <c r="BR584" s="85"/>
      <c r="BS584" s="85"/>
      <c r="BT584" s="85"/>
      <c r="BU584" s="85"/>
      <c r="BV584" s="85"/>
      <c r="BW584" s="85"/>
      <c r="BX584" s="85"/>
      <c r="BY584" s="85"/>
      <c r="BZ584" s="85"/>
      <c r="CA584" s="85"/>
      <c r="CB584" s="85"/>
      <c r="CC584" s="85"/>
      <c r="CD584" s="85"/>
      <c r="CE584" s="85"/>
      <c r="CF584" s="85"/>
      <c r="CG584" s="85"/>
      <c r="CH584" s="85"/>
      <c r="CI584" s="85"/>
      <c r="CJ584" s="85"/>
      <c r="CK584" s="85"/>
      <c r="CL584" s="85"/>
      <c r="CM584" s="85"/>
      <c r="CN584" s="85"/>
      <c r="CO584" s="85"/>
      <c r="CP584" s="85"/>
      <c r="CQ584" s="85"/>
      <c r="CR584" s="85"/>
      <c r="CS584" s="85"/>
      <c r="CT584" s="85"/>
      <c r="CU584" s="85"/>
      <c r="CV584" s="85"/>
      <c r="CW584" s="85"/>
      <c r="CX584" s="85"/>
      <c r="CY584" s="85"/>
      <c r="CZ584" s="85"/>
      <c r="DA584" s="85"/>
      <c r="DB584" s="85"/>
      <c r="DC584" s="85"/>
      <c r="DD584" s="85"/>
      <c r="DE584" s="85"/>
    </row>
    <row r="585" spans="1:109" x14ac:dyDescent="0.2">
      <c r="A585" s="85"/>
      <c r="B585" s="85"/>
      <c r="C585" s="85"/>
      <c r="D585" s="85"/>
      <c r="E585" s="86"/>
      <c r="F585" s="85"/>
      <c r="G585" s="87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85"/>
      <c r="AG585" s="85"/>
      <c r="AH585" s="85"/>
      <c r="AI585" s="85"/>
      <c r="AJ585" s="85"/>
      <c r="AK585" s="85"/>
      <c r="AL585" s="85"/>
      <c r="AM585" s="85"/>
      <c r="AN585" s="85"/>
      <c r="AO585" s="85"/>
      <c r="AP585" s="85"/>
      <c r="AQ585" s="85"/>
      <c r="AR585" s="85"/>
      <c r="AS585" s="85"/>
      <c r="AT585" s="85"/>
      <c r="AU585" s="85"/>
      <c r="AV585" s="85"/>
      <c r="AW585" s="85"/>
      <c r="AX585" s="85"/>
      <c r="AY585" s="85"/>
      <c r="AZ585" s="85"/>
      <c r="BA585" s="85"/>
      <c r="BB585" s="85"/>
      <c r="BC585" s="85"/>
      <c r="BD585" s="85"/>
      <c r="BE585" s="85"/>
      <c r="BF585" s="88"/>
      <c r="BG585" s="85"/>
      <c r="BH585" s="85"/>
      <c r="BI585" s="85"/>
      <c r="BJ585" s="85"/>
      <c r="BK585" s="85"/>
      <c r="BL585" s="85"/>
      <c r="BM585" s="85"/>
      <c r="BN585" s="85"/>
      <c r="BO585" s="85"/>
      <c r="BP585" s="85"/>
      <c r="BQ585" s="85"/>
      <c r="BR585" s="85"/>
      <c r="BS585" s="85"/>
      <c r="BT585" s="85"/>
      <c r="BU585" s="85"/>
      <c r="BV585" s="85"/>
      <c r="BW585" s="85"/>
      <c r="BX585" s="85"/>
      <c r="BY585" s="85"/>
      <c r="BZ585" s="85"/>
      <c r="CA585" s="85"/>
      <c r="CB585" s="85"/>
      <c r="CC585" s="85"/>
      <c r="CD585" s="85"/>
      <c r="CE585" s="85"/>
      <c r="CF585" s="85"/>
      <c r="CG585" s="85"/>
      <c r="CH585" s="85"/>
      <c r="CI585" s="85"/>
      <c r="CJ585" s="85"/>
      <c r="CK585" s="85"/>
      <c r="CL585" s="85"/>
      <c r="CM585" s="85"/>
      <c r="CN585" s="85"/>
      <c r="CO585" s="85"/>
      <c r="CP585" s="85"/>
      <c r="CQ585" s="85"/>
      <c r="CR585" s="85"/>
      <c r="CS585" s="85"/>
      <c r="CT585" s="85"/>
      <c r="CU585" s="85"/>
      <c r="CV585" s="85"/>
      <c r="CW585" s="85"/>
      <c r="CX585" s="85"/>
      <c r="CY585" s="85"/>
      <c r="CZ585" s="85"/>
      <c r="DA585" s="85"/>
      <c r="DB585" s="85"/>
      <c r="DC585" s="85"/>
      <c r="DD585" s="85"/>
      <c r="DE585" s="85"/>
    </row>
    <row r="586" spans="1:109" x14ac:dyDescent="0.2">
      <c r="A586" s="85"/>
      <c r="B586" s="85"/>
      <c r="C586" s="85"/>
      <c r="D586" s="85"/>
      <c r="E586" s="86"/>
      <c r="F586" s="85"/>
      <c r="G586" s="87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  <c r="AH586" s="85"/>
      <c r="AI586" s="85"/>
      <c r="AJ586" s="85"/>
      <c r="AK586" s="85"/>
      <c r="AL586" s="85"/>
      <c r="AM586" s="85"/>
      <c r="AN586" s="85"/>
      <c r="AO586" s="85"/>
      <c r="AP586" s="85"/>
      <c r="AQ586" s="85"/>
      <c r="AR586" s="85"/>
      <c r="AS586" s="85"/>
      <c r="AT586" s="85"/>
      <c r="AU586" s="85"/>
      <c r="AV586" s="85"/>
      <c r="AW586" s="85"/>
      <c r="AX586" s="85"/>
      <c r="AY586" s="85"/>
      <c r="AZ586" s="85"/>
      <c r="BA586" s="85"/>
      <c r="BB586" s="85"/>
      <c r="BC586" s="85"/>
      <c r="BD586" s="85"/>
      <c r="BE586" s="85"/>
      <c r="BF586" s="88"/>
      <c r="BG586" s="85"/>
      <c r="BH586" s="85"/>
      <c r="BI586" s="85"/>
      <c r="BJ586" s="85"/>
      <c r="BK586" s="85"/>
      <c r="BL586" s="85"/>
      <c r="BM586" s="85"/>
      <c r="BN586" s="85"/>
      <c r="BO586" s="85"/>
      <c r="BP586" s="85"/>
      <c r="BQ586" s="85"/>
      <c r="BR586" s="85"/>
      <c r="BS586" s="85"/>
      <c r="BT586" s="85"/>
      <c r="BU586" s="85"/>
      <c r="BV586" s="85"/>
      <c r="BW586" s="85"/>
      <c r="BX586" s="85"/>
      <c r="BY586" s="85"/>
      <c r="BZ586" s="85"/>
      <c r="CA586" s="85"/>
      <c r="CB586" s="85"/>
      <c r="CC586" s="85"/>
      <c r="CD586" s="85"/>
      <c r="CE586" s="85"/>
      <c r="CF586" s="85"/>
      <c r="CG586" s="85"/>
      <c r="CH586" s="85"/>
      <c r="CI586" s="85"/>
      <c r="CJ586" s="85"/>
      <c r="CK586" s="85"/>
      <c r="CL586" s="85"/>
      <c r="CM586" s="85"/>
      <c r="CN586" s="85"/>
      <c r="CO586" s="85"/>
      <c r="CP586" s="85"/>
      <c r="CQ586" s="85"/>
      <c r="CR586" s="85"/>
      <c r="CS586" s="85"/>
      <c r="CT586" s="85"/>
      <c r="CU586" s="85"/>
      <c r="CV586" s="85"/>
      <c r="CW586" s="85"/>
      <c r="CX586" s="85"/>
      <c r="CY586" s="85"/>
      <c r="CZ586" s="85"/>
      <c r="DA586" s="85"/>
      <c r="DB586" s="85"/>
      <c r="DC586" s="85"/>
      <c r="DD586" s="85"/>
      <c r="DE586" s="85"/>
    </row>
    <row r="587" spans="1:109" x14ac:dyDescent="0.2">
      <c r="A587" s="85"/>
      <c r="B587" s="85"/>
      <c r="C587" s="85"/>
      <c r="D587" s="85"/>
      <c r="E587" s="86"/>
      <c r="F587" s="85"/>
      <c r="G587" s="87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85"/>
      <c r="AG587" s="85"/>
      <c r="AH587" s="85"/>
      <c r="AI587" s="85"/>
      <c r="AJ587" s="85"/>
      <c r="AK587" s="85"/>
      <c r="AL587" s="85"/>
      <c r="AM587" s="85"/>
      <c r="AN587" s="85"/>
      <c r="AO587" s="85"/>
      <c r="AP587" s="85"/>
      <c r="AQ587" s="85"/>
      <c r="AR587" s="85"/>
      <c r="AS587" s="85"/>
      <c r="AT587" s="85"/>
      <c r="AU587" s="85"/>
      <c r="AV587" s="85"/>
      <c r="AW587" s="85"/>
      <c r="AX587" s="85"/>
      <c r="AY587" s="85"/>
      <c r="AZ587" s="85"/>
      <c r="BA587" s="85"/>
      <c r="BB587" s="85"/>
      <c r="BC587" s="85"/>
      <c r="BD587" s="85"/>
      <c r="BE587" s="85"/>
      <c r="BF587" s="88"/>
      <c r="BG587" s="85"/>
      <c r="BH587" s="85"/>
      <c r="BI587" s="85"/>
      <c r="BJ587" s="85"/>
      <c r="BK587" s="85"/>
      <c r="BL587" s="85"/>
      <c r="BM587" s="85"/>
      <c r="BN587" s="85"/>
      <c r="BO587" s="85"/>
      <c r="BP587" s="85"/>
      <c r="BQ587" s="85"/>
      <c r="BR587" s="85"/>
      <c r="BS587" s="85"/>
      <c r="BT587" s="85"/>
      <c r="BU587" s="85"/>
      <c r="BV587" s="85"/>
      <c r="BW587" s="85"/>
      <c r="BX587" s="85"/>
      <c r="BY587" s="85"/>
      <c r="BZ587" s="85"/>
      <c r="CA587" s="85"/>
      <c r="CB587" s="85"/>
      <c r="CC587" s="85"/>
      <c r="CD587" s="85"/>
      <c r="CE587" s="85"/>
      <c r="CF587" s="85"/>
      <c r="CG587" s="85"/>
      <c r="CH587" s="85"/>
      <c r="CI587" s="85"/>
      <c r="CJ587" s="85"/>
      <c r="CK587" s="85"/>
      <c r="CL587" s="85"/>
      <c r="CM587" s="85"/>
      <c r="CN587" s="85"/>
      <c r="CO587" s="85"/>
      <c r="CP587" s="85"/>
      <c r="CQ587" s="85"/>
      <c r="CR587" s="85"/>
      <c r="CS587" s="85"/>
      <c r="CT587" s="85"/>
      <c r="CU587" s="85"/>
      <c r="CV587" s="85"/>
      <c r="CW587" s="85"/>
      <c r="CX587" s="85"/>
      <c r="CY587" s="85"/>
      <c r="CZ587" s="85"/>
      <c r="DA587" s="85"/>
      <c r="DB587" s="85"/>
      <c r="DC587" s="85"/>
      <c r="DD587" s="85"/>
      <c r="DE587" s="85"/>
    </row>
    <row r="588" spans="1:109" x14ac:dyDescent="0.2">
      <c r="A588" s="85"/>
      <c r="B588" s="85"/>
      <c r="C588" s="85"/>
      <c r="D588" s="85"/>
      <c r="E588" s="86"/>
      <c r="F588" s="85"/>
      <c r="G588" s="87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85"/>
      <c r="AG588" s="85"/>
      <c r="AH588" s="85"/>
      <c r="AI588" s="85"/>
      <c r="AJ588" s="85"/>
      <c r="AK588" s="85"/>
      <c r="AL588" s="85"/>
      <c r="AM588" s="85"/>
      <c r="AN588" s="85"/>
      <c r="AO588" s="85"/>
      <c r="AP588" s="85"/>
      <c r="AQ588" s="85"/>
      <c r="AR588" s="85"/>
      <c r="AS588" s="85"/>
      <c r="AT588" s="85"/>
      <c r="AU588" s="85"/>
      <c r="AV588" s="85"/>
      <c r="AW588" s="85"/>
      <c r="AX588" s="85"/>
      <c r="AY588" s="85"/>
      <c r="AZ588" s="85"/>
      <c r="BA588" s="85"/>
      <c r="BB588" s="85"/>
      <c r="BC588" s="85"/>
      <c r="BD588" s="85"/>
      <c r="BE588" s="85"/>
      <c r="BF588" s="88"/>
      <c r="BG588" s="85"/>
      <c r="BH588" s="85"/>
      <c r="BI588" s="85"/>
      <c r="BJ588" s="85"/>
      <c r="BK588" s="85"/>
      <c r="BL588" s="85"/>
      <c r="BM588" s="85"/>
      <c r="BN588" s="85"/>
      <c r="BO588" s="85"/>
      <c r="BP588" s="85"/>
      <c r="BQ588" s="85"/>
      <c r="BR588" s="85"/>
      <c r="BS588" s="85"/>
      <c r="BT588" s="85"/>
      <c r="BU588" s="85"/>
      <c r="BV588" s="85"/>
      <c r="BW588" s="85"/>
      <c r="BX588" s="85"/>
      <c r="BY588" s="85"/>
      <c r="BZ588" s="85"/>
      <c r="CA588" s="85"/>
      <c r="CB588" s="85"/>
      <c r="CC588" s="85"/>
      <c r="CD588" s="85"/>
      <c r="CE588" s="85"/>
      <c r="CF588" s="85"/>
      <c r="CG588" s="85"/>
      <c r="CH588" s="85"/>
      <c r="CI588" s="85"/>
      <c r="CJ588" s="85"/>
      <c r="CK588" s="85"/>
      <c r="CL588" s="85"/>
      <c r="CM588" s="85"/>
      <c r="CN588" s="85"/>
      <c r="CO588" s="85"/>
      <c r="CP588" s="85"/>
      <c r="CQ588" s="85"/>
      <c r="CR588" s="85"/>
      <c r="CS588" s="85"/>
      <c r="CT588" s="85"/>
      <c r="CU588" s="85"/>
      <c r="CV588" s="85"/>
      <c r="CW588" s="85"/>
      <c r="CX588" s="85"/>
      <c r="CY588" s="85"/>
      <c r="CZ588" s="85"/>
      <c r="DA588" s="85"/>
      <c r="DB588" s="85"/>
      <c r="DC588" s="85"/>
      <c r="DD588" s="85"/>
      <c r="DE588" s="85"/>
    </row>
    <row r="589" spans="1:109" x14ac:dyDescent="0.2">
      <c r="A589" s="85"/>
      <c r="B589" s="85"/>
      <c r="C589" s="85"/>
      <c r="D589" s="85"/>
      <c r="E589" s="86"/>
      <c r="F589" s="85"/>
      <c r="G589" s="87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85"/>
      <c r="AG589" s="85"/>
      <c r="AH589" s="85"/>
      <c r="AI589" s="85"/>
      <c r="AJ589" s="85"/>
      <c r="AK589" s="85"/>
      <c r="AL589" s="85"/>
      <c r="AM589" s="85"/>
      <c r="AN589" s="85"/>
      <c r="AO589" s="85"/>
      <c r="AP589" s="85"/>
      <c r="AQ589" s="85"/>
      <c r="AR589" s="85"/>
      <c r="AS589" s="85"/>
      <c r="AT589" s="85"/>
      <c r="AU589" s="85"/>
      <c r="AV589" s="85"/>
      <c r="AW589" s="85"/>
      <c r="AX589" s="85"/>
      <c r="AY589" s="85"/>
      <c r="AZ589" s="85"/>
      <c r="BA589" s="85"/>
      <c r="BB589" s="85"/>
      <c r="BC589" s="85"/>
      <c r="BD589" s="85"/>
      <c r="BE589" s="85"/>
      <c r="BF589" s="88"/>
      <c r="BG589" s="85"/>
      <c r="BH589" s="85"/>
      <c r="BI589" s="85"/>
      <c r="BJ589" s="85"/>
      <c r="BK589" s="85"/>
      <c r="BL589" s="85"/>
      <c r="BM589" s="85"/>
      <c r="BN589" s="85"/>
      <c r="BO589" s="85"/>
      <c r="BP589" s="85"/>
      <c r="BQ589" s="85"/>
      <c r="BR589" s="85"/>
      <c r="BS589" s="85"/>
      <c r="BT589" s="85"/>
      <c r="BU589" s="85"/>
      <c r="BV589" s="85"/>
      <c r="BW589" s="85"/>
      <c r="BX589" s="85"/>
      <c r="BY589" s="85"/>
      <c r="BZ589" s="85"/>
      <c r="CA589" s="85"/>
      <c r="CB589" s="85"/>
      <c r="CC589" s="85"/>
      <c r="CD589" s="85"/>
      <c r="CE589" s="85"/>
      <c r="CF589" s="85"/>
      <c r="CG589" s="85"/>
      <c r="CH589" s="85"/>
      <c r="CI589" s="85"/>
      <c r="CJ589" s="85"/>
      <c r="CK589" s="85"/>
      <c r="CL589" s="85"/>
      <c r="CM589" s="85"/>
      <c r="CN589" s="85"/>
      <c r="CO589" s="85"/>
      <c r="CP589" s="85"/>
      <c r="CQ589" s="85"/>
      <c r="CR589" s="85"/>
      <c r="CS589" s="85"/>
      <c r="CT589" s="85"/>
      <c r="CU589" s="85"/>
      <c r="CV589" s="85"/>
      <c r="CW589" s="85"/>
      <c r="CX589" s="85"/>
      <c r="CY589" s="85"/>
      <c r="CZ589" s="85"/>
      <c r="DA589" s="85"/>
      <c r="DB589" s="85"/>
      <c r="DC589" s="85"/>
      <c r="DD589" s="85"/>
      <c r="DE589" s="85"/>
    </row>
    <row r="590" spans="1:109" x14ac:dyDescent="0.2">
      <c r="A590" s="85"/>
      <c r="B590" s="85"/>
      <c r="C590" s="85"/>
      <c r="D590" s="85"/>
      <c r="E590" s="86"/>
      <c r="F590" s="85"/>
      <c r="G590" s="87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  <c r="AH590" s="85"/>
      <c r="AI590" s="85"/>
      <c r="AJ590" s="85"/>
      <c r="AK590" s="85"/>
      <c r="AL590" s="85"/>
      <c r="AM590" s="85"/>
      <c r="AN590" s="85"/>
      <c r="AO590" s="85"/>
      <c r="AP590" s="85"/>
      <c r="AQ590" s="85"/>
      <c r="AR590" s="85"/>
      <c r="AS590" s="85"/>
      <c r="AT590" s="85"/>
      <c r="AU590" s="85"/>
      <c r="AV590" s="85"/>
      <c r="AW590" s="85"/>
      <c r="AX590" s="85"/>
      <c r="AY590" s="85"/>
      <c r="AZ590" s="85"/>
      <c r="BA590" s="85"/>
      <c r="BB590" s="85"/>
      <c r="BC590" s="85"/>
      <c r="BD590" s="85"/>
      <c r="BE590" s="85"/>
      <c r="BF590" s="88"/>
      <c r="BG590" s="85"/>
      <c r="BH590" s="85"/>
      <c r="BI590" s="85"/>
      <c r="BJ590" s="85"/>
      <c r="BK590" s="85"/>
      <c r="BL590" s="85"/>
      <c r="BM590" s="85"/>
      <c r="BN590" s="85"/>
      <c r="BO590" s="85"/>
      <c r="BP590" s="85"/>
      <c r="BQ590" s="85"/>
      <c r="BR590" s="85"/>
      <c r="BS590" s="85"/>
      <c r="BT590" s="85"/>
      <c r="BU590" s="85"/>
      <c r="BV590" s="85"/>
      <c r="BW590" s="85"/>
      <c r="BX590" s="85"/>
      <c r="BY590" s="85"/>
      <c r="BZ590" s="85"/>
      <c r="CA590" s="85"/>
      <c r="CB590" s="85"/>
      <c r="CC590" s="85"/>
      <c r="CD590" s="85"/>
      <c r="CE590" s="85"/>
      <c r="CF590" s="85"/>
      <c r="CG590" s="85"/>
      <c r="CH590" s="85"/>
      <c r="CI590" s="85"/>
      <c r="CJ590" s="85"/>
      <c r="CK590" s="85"/>
      <c r="CL590" s="85"/>
      <c r="CM590" s="85"/>
      <c r="CN590" s="85"/>
      <c r="CO590" s="85"/>
      <c r="CP590" s="85"/>
      <c r="CQ590" s="85"/>
      <c r="CR590" s="85"/>
      <c r="CS590" s="85"/>
      <c r="CT590" s="85"/>
      <c r="CU590" s="85"/>
      <c r="CV590" s="85"/>
      <c r="CW590" s="85"/>
      <c r="CX590" s="85"/>
      <c r="CY590" s="85"/>
      <c r="CZ590" s="85"/>
      <c r="DA590" s="85"/>
      <c r="DB590" s="85"/>
      <c r="DC590" s="85"/>
      <c r="DD590" s="85"/>
      <c r="DE590" s="85"/>
    </row>
    <row r="591" spans="1:109" x14ac:dyDescent="0.2">
      <c r="A591" s="85"/>
      <c r="B591" s="85"/>
      <c r="C591" s="85"/>
      <c r="D591" s="85"/>
      <c r="E591" s="86"/>
      <c r="F591" s="85"/>
      <c r="G591" s="87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  <c r="AM591" s="85"/>
      <c r="AN591" s="85"/>
      <c r="AO591" s="85"/>
      <c r="AP591" s="85"/>
      <c r="AQ591" s="85"/>
      <c r="AR591" s="85"/>
      <c r="AS591" s="85"/>
      <c r="AT591" s="85"/>
      <c r="AU591" s="85"/>
      <c r="AV591" s="85"/>
      <c r="AW591" s="85"/>
      <c r="AX591" s="85"/>
      <c r="AY591" s="85"/>
      <c r="AZ591" s="85"/>
      <c r="BA591" s="85"/>
      <c r="BB591" s="85"/>
      <c r="BC591" s="85"/>
      <c r="BD591" s="85"/>
      <c r="BE591" s="85"/>
      <c r="BF591" s="88"/>
      <c r="BG591" s="85"/>
      <c r="BH591" s="85"/>
      <c r="BI591" s="85"/>
      <c r="BJ591" s="85"/>
      <c r="BK591" s="85"/>
      <c r="BL591" s="85"/>
      <c r="BM591" s="85"/>
      <c r="BN591" s="85"/>
      <c r="BO591" s="85"/>
      <c r="BP591" s="85"/>
      <c r="BQ591" s="85"/>
      <c r="BR591" s="85"/>
      <c r="BS591" s="85"/>
      <c r="BT591" s="85"/>
      <c r="BU591" s="85"/>
      <c r="BV591" s="85"/>
      <c r="BW591" s="85"/>
      <c r="BX591" s="85"/>
      <c r="BY591" s="85"/>
      <c r="BZ591" s="85"/>
      <c r="CA591" s="85"/>
      <c r="CB591" s="85"/>
      <c r="CC591" s="85"/>
      <c r="CD591" s="85"/>
      <c r="CE591" s="85"/>
      <c r="CF591" s="85"/>
      <c r="CG591" s="85"/>
      <c r="CH591" s="85"/>
      <c r="CI591" s="85"/>
      <c r="CJ591" s="85"/>
      <c r="CK591" s="85"/>
      <c r="CL591" s="85"/>
      <c r="CM591" s="85"/>
      <c r="CN591" s="85"/>
      <c r="CO591" s="85"/>
      <c r="CP591" s="85"/>
      <c r="CQ591" s="85"/>
      <c r="CR591" s="85"/>
      <c r="CS591" s="85"/>
      <c r="CT591" s="85"/>
      <c r="CU591" s="85"/>
      <c r="CV591" s="85"/>
      <c r="CW591" s="85"/>
      <c r="CX591" s="85"/>
      <c r="CY591" s="85"/>
      <c r="CZ591" s="85"/>
      <c r="DA591" s="85"/>
      <c r="DB591" s="85"/>
      <c r="DC591" s="85"/>
      <c r="DD591" s="85"/>
      <c r="DE591" s="85"/>
    </row>
    <row r="592" spans="1:109" x14ac:dyDescent="0.2">
      <c r="A592" s="85"/>
      <c r="B592" s="85"/>
      <c r="C592" s="85"/>
      <c r="D592" s="85"/>
      <c r="E592" s="86"/>
      <c r="F592" s="85"/>
      <c r="G592" s="87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  <c r="AM592" s="85"/>
      <c r="AN592" s="85"/>
      <c r="AO592" s="85"/>
      <c r="AP592" s="85"/>
      <c r="AQ592" s="85"/>
      <c r="AR592" s="85"/>
      <c r="AS592" s="85"/>
      <c r="AT592" s="85"/>
      <c r="AU592" s="85"/>
      <c r="AV592" s="85"/>
      <c r="AW592" s="85"/>
      <c r="AX592" s="85"/>
      <c r="AY592" s="85"/>
      <c r="AZ592" s="85"/>
      <c r="BA592" s="85"/>
      <c r="BB592" s="85"/>
      <c r="BC592" s="85"/>
      <c r="BD592" s="85"/>
      <c r="BE592" s="85"/>
      <c r="BF592" s="88"/>
      <c r="BG592" s="85"/>
      <c r="BH592" s="85"/>
      <c r="BI592" s="85"/>
      <c r="BJ592" s="85"/>
      <c r="BK592" s="85"/>
      <c r="BL592" s="85"/>
      <c r="BM592" s="85"/>
      <c r="BN592" s="85"/>
      <c r="BO592" s="85"/>
      <c r="BP592" s="85"/>
      <c r="BQ592" s="85"/>
      <c r="BR592" s="85"/>
      <c r="BS592" s="85"/>
      <c r="BT592" s="85"/>
      <c r="BU592" s="85"/>
      <c r="BV592" s="85"/>
      <c r="BW592" s="85"/>
      <c r="BX592" s="85"/>
      <c r="BY592" s="85"/>
      <c r="BZ592" s="85"/>
      <c r="CA592" s="85"/>
      <c r="CB592" s="85"/>
      <c r="CC592" s="85"/>
      <c r="CD592" s="85"/>
      <c r="CE592" s="85"/>
      <c r="CF592" s="85"/>
      <c r="CG592" s="85"/>
      <c r="CH592" s="85"/>
      <c r="CI592" s="85"/>
      <c r="CJ592" s="85"/>
      <c r="CK592" s="85"/>
      <c r="CL592" s="85"/>
      <c r="CM592" s="85"/>
      <c r="CN592" s="85"/>
      <c r="CO592" s="85"/>
      <c r="CP592" s="85"/>
      <c r="CQ592" s="85"/>
      <c r="CR592" s="85"/>
      <c r="CS592" s="85"/>
      <c r="CT592" s="85"/>
      <c r="CU592" s="85"/>
      <c r="CV592" s="85"/>
      <c r="CW592" s="85"/>
      <c r="CX592" s="85"/>
      <c r="CY592" s="85"/>
      <c r="CZ592" s="85"/>
      <c r="DA592" s="85"/>
      <c r="DB592" s="85"/>
      <c r="DC592" s="85"/>
      <c r="DD592" s="85"/>
      <c r="DE592" s="85"/>
    </row>
    <row r="593" spans="1:109" x14ac:dyDescent="0.2">
      <c r="A593" s="85"/>
      <c r="B593" s="85"/>
      <c r="C593" s="85"/>
      <c r="D593" s="85"/>
      <c r="E593" s="86"/>
      <c r="F593" s="85"/>
      <c r="G593" s="87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  <c r="AM593" s="85"/>
      <c r="AN593" s="85"/>
      <c r="AO593" s="85"/>
      <c r="AP593" s="85"/>
      <c r="AQ593" s="85"/>
      <c r="AR593" s="85"/>
      <c r="AS593" s="85"/>
      <c r="AT593" s="85"/>
      <c r="AU593" s="85"/>
      <c r="AV593" s="85"/>
      <c r="AW593" s="85"/>
      <c r="AX593" s="85"/>
      <c r="AY593" s="85"/>
      <c r="AZ593" s="85"/>
      <c r="BA593" s="85"/>
      <c r="BB593" s="85"/>
      <c r="BC593" s="85"/>
      <c r="BD593" s="85"/>
      <c r="BE593" s="85"/>
      <c r="BF593" s="88"/>
      <c r="BG593" s="85"/>
      <c r="BH593" s="85"/>
      <c r="BI593" s="85"/>
      <c r="BJ593" s="85"/>
      <c r="BK593" s="85"/>
      <c r="BL593" s="85"/>
      <c r="BM593" s="85"/>
      <c r="BN593" s="85"/>
      <c r="BO593" s="85"/>
      <c r="BP593" s="85"/>
      <c r="BQ593" s="85"/>
      <c r="BR593" s="85"/>
      <c r="BS593" s="85"/>
      <c r="BT593" s="85"/>
      <c r="BU593" s="85"/>
      <c r="BV593" s="85"/>
      <c r="BW593" s="85"/>
      <c r="BX593" s="85"/>
      <c r="BY593" s="85"/>
      <c r="BZ593" s="85"/>
      <c r="CA593" s="85"/>
      <c r="CB593" s="85"/>
      <c r="CC593" s="85"/>
      <c r="CD593" s="85"/>
      <c r="CE593" s="85"/>
      <c r="CF593" s="85"/>
      <c r="CG593" s="85"/>
      <c r="CH593" s="85"/>
      <c r="CI593" s="85"/>
      <c r="CJ593" s="85"/>
      <c r="CK593" s="85"/>
      <c r="CL593" s="85"/>
      <c r="CM593" s="85"/>
      <c r="CN593" s="85"/>
      <c r="CO593" s="85"/>
      <c r="CP593" s="85"/>
      <c r="CQ593" s="85"/>
      <c r="CR593" s="85"/>
      <c r="CS593" s="85"/>
      <c r="CT593" s="85"/>
      <c r="CU593" s="85"/>
      <c r="CV593" s="85"/>
      <c r="CW593" s="85"/>
      <c r="CX593" s="85"/>
      <c r="CY593" s="85"/>
      <c r="CZ593" s="85"/>
      <c r="DA593" s="85"/>
      <c r="DB593" s="85"/>
      <c r="DC593" s="85"/>
      <c r="DD593" s="85"/>
      <c r="DE593" s="85"/>
    </row>
    <row r="594" spans="1:109" x14ac:dyDescent="0.2">
      <c r="A594" s="85"/>
      <c r="B594" s="85"/>
      <c r="C594" s="85"/>
      <c r="D594" s="85"/>
      <c r="E594" s="86"/>
      <c r="F594" s="85"/>
      <c r="G594" s="87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AV594" s="85"/>
      <c r="AW594" s="85"/>
      <c r="AX594" s="85"/>
      <c r="AY594" s="85"/>
      <c r="AZ594" s="85"/>
      <c r="BA594" s="85"/>
      <c r="BB594" s="85"/>
      <c r="BC594" s="85"/>
      <c r="BD594" s="85"/>
      <c r="BE594" s="85"/>
      <c r="BF594" s="88"/>
      <c r="BG594" s="85"/>
      <c r="BH594" s="85"/>
      <c r="BI594" s="85"/>
      <c r="BJ594" s="85"/>
      <c r="BK594" s="85"/>
      <c r="BL594" s="85"/>
      <c r="BM594" s="85"/>
      <c r="BN594" s="85"/>
      <c r="BO594" s="85"/>
      <c r="BP594" s="85"/>
      <c r="BQ594" s="85"/>
      <c r="BR594" s="85"/>
      <c r="BS594" s="85"/>
      <c r="BT594" s="85"/>
      <c r="BU594" s="85"/>
      <c r="BV594" s="85"/>
      <c r="BW594" s="85"/>
      <c r="BX594" s="85"/>
      <c r="BY594" s="85"/>
      <c r="BZ594" s="85"/>
      <c r="CA594" s="85"/>
      <c r="CB594" s="85"/>
      <c r="CC594" s="85"/>
      <c r="CD594" s="85"/>
      <c r="CE594" s="85"/>
      <c r="CF594" s="85"/>
      <c r="CG594" s="85"/>
      <c r="CH594" s="85"/>
      <c r="CI594" s="85"/>
      <c r="CJ594" s="85"/>
      <c r="CK594" s="85"/>
      <c r="CL594" s="85"/>
      <c r="CM594" s="85"/>
      <c r="CN594" s="85"/>
      <c r="CO594" s="85"/>
      <c r="CP594" s="85"/>
      <c r="CQ594" s="85"/>
      <c r="CR594" s="85"/>
      <c r="CS594" s="85"/>
      <c r="CT594" s="85"/>
      <c r="CU594" s="85"/>
      <c r="CV594" s="85"/>
      <c r="CW594" s="85"/>
      <c r="CX594" s="85"/>
      <c r="CY594" s="85"/>
      <c r="CZ594" s="85"/>
      <c r="DA594" s="85"/>
      <c r="DB594" s="85"/>
      <c r="DC594" s="85"/>
      <c r="DD594" s="85"/>
      <c r="DE594" s="85"/>
    </row>
    <row r="595" spans="1:109" x14ac:dyDescent="0.2">
      <c r="A595" s="85"/>
      <c r="B595" s="85"/>
      <c r="C595" s="85"/>
      <c r="D595" s="85"/>
      <c r="E595" s="86"/>
      <c r="F595" s="85"/>
      <c r="G595" s="87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  <c r="AM595" s="85"/>
      <c r="AN595" s="85"/>
      <c r="AO595" s="85"/>
      <c r="AP595" s="85"/>
      <c r="AQ595" s="85"/>
      <c r="AR595" s="85"/>
      <c r="AS595" s="85"/>
      <c r="AT595" s="85"/>
      <c r="AU595" s="85"/>
      <c r="AV595" s="85"/>
      <c r="AW595" s="85"/>
      <c r="AX595" s="85"/>
      <c r="AY595" s="85"/>
      <c r="AZ595" s="85"/>
      <c r="BA595" s="85"/>
      <c r="BB595" s="85"/>
      <c r="BC595" s="85"/>
      <c r="BD595" s="85"/>
      <c r="BE595" s="85"/>
      <c r="BF595" s="88"/>
      <c r="BG595" s="85"/>
      <c r="BH595" s="85"/>
      <c r="BI595" s="85"/>
      <c r="BJ595" s="85"/>
      <c r="BK595" s="85"/>
      <c r="BL595" s="85"/>
      <c r="BM595" s="85"/>
      <c r="BN595" s="85"/>
      <c r="BO595" s="85"/>
      <c r="BP595" s="85"/>
      <c r="BQ595" s="85"/>
      <c r="BR595" s="85"/>
      <c r="BS595" s="85"/>
      <c r="BT595" s="85"/>
      <c r="BU595" s="85"/>
      <c r="BV595" s="85"/>
      <c r="BW595" s="85"/>
      <c r="BX595" s="85"/>
      <c r="BY595" s="85"/>
      <c r="BZ595" s="85"/>
      <c r="CA595" s="85"/>
      <c r="CB595" s="85"/>
      <c r="CC595" s="85"/>
      <c r="CD595" s="85"/>
      <c r="CE595" s="85"/>
      <c r="CF595" s="85"/>
      <c r="CG595" s="85"/>
      <c r="CH595" s="85"/>
      <c r="CI595" s="85"/>
      <c r="CJ595" s="85"/>
      <c r="CK595" s="85"/>
      <c r="CL595" s="85"/>
      <c r="CM595" s="85"/>
      <c r="CN595" s="85"/>
      <c r="CO595" s="85"/>
      <c r="CP595" s="85"/>
      <c r="CQ595" s="85"/>
      <c r="CR595" s="85"/>
      <c r="CS595" s="85"/>
      <c r="CT595" s="85"/>
      <c r="CU595" s="85"/>
      <c r="CV595" s="85"/>
      <c r="CW595" s="85"/>
      <c r="CX595" s="85"/>
      <c r="CY595" s="85"/>
      <c r="CZ595" s="85"/>
      <c r="DA595" s="85"/>
      <c r="DB595" s="85"/>
      <c r="DC595" s="85"/>
      <c r="DD595" s="85"/>
      <c r="DE595" s="85"/>
    </row>
    <row r="596" spans="1:109" x14ac:dyDescent="0.2">
      <c r="A596" s="85"/>
      <c r="B596" s="85"/>
      <c r="C596" s="85"/>
      <c r="D596" s="85"/>
      <c r="E596" s="86"/>
      <c r="F596" s="85"/>
      <c r="G596" s="87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AV596" s="85"/>
      <c r="AW596" s="85"/>
      <c r="AX596" s="85"/>
      <c r="AY596" s="85"/>
      <c r="AZ596" s="85"/>
      <c r="BA596" s="85"/>
      <c r="BB596" s="85"/>
      <c r="BC596" s="85"/>
      <c r="BD596" s="85"/>
      <c r="BE596" s="85"/>
      <c r="BF596" s="88"/>
      <c r="BG596" s="85"/>
      <c r="BH596" s="85"/>
      <c r="BI596" s="85"/>
      <c r="BJ596" s="85"/>
      <c r="BK596" s="85"/>
      <c r="BL596" s="85"/>
      <c r="BM596" s="85"/>
      <c r="BN596" s="85"/>
      <c r="BO596" s="85"/>
      <c r="BP596" s="85"/>
      <c r="BQ596" s="85"/>
      <c r="BR596" s="85"/>
      <c r="BS596" s="85"/>
      <c r="BT596" s="85"/>
      <c r="BU596" s="85"/>
      <c r="BV596" s="85"/>
      <c r="BW596" s="85"/>
      <c r="BX596" s="85"/>
      <c r="BY596" s="85"/>
      <c r="BZ596" s="85"/>
      <c r="CA596" s="85"/>
      <c r="CB596" s="85"/>
      <c r="CC596" s="85"/>
      <c r="CD596" s="85"/>
      <c r="CE596" s="85"/>
      <c r="CF596" s="85"/>
      <c r="CG596" s="85"/>
      <c r="CH596" s="85"/>
      <c r="CI596" s="85"/>
      <c r="CJ596" s="85"/>
      <c r="CK596" s="85"/>
      <c r="CL596" s="85"/>
      <c r="CM596" s="85"/>
      <c r="CN596" s="85"/>
      <c r="CO596" s="85"/>
      <c r="CP596" s="85"/>
      <c r="CQ596" s="85"/>
      <c r="CR596" s="85"/>
      <c r="CS596" s="85"/>
      <c r="CT596" s="85"/>
      <c r="CU596" s="85"/>
      <c r="CV596" s="85"/>
      <c r="CW596" s="85"/>
      <c r="CX596" s="85"/>
      <c r="CY596" s="85"/>
      <c r="CZ596" s="85"/>
      <c r="DA596" s="85"/>
      <c r="DB596" s="85"/>
      <c r="DC596" s="85"/>
      <c r="DD596" s="85"/>
      <c r="DE596" s="85"/>
    </row>
    <row r="597" spans="1:109" x14ac:dyDescent="0.2">
      <c r="A597" s="85"/>
      <c r="B597" s="85"/>
      <c r="C597" s="85"/>
      <c r="D597" s="85"/>
      <c r="E597" s="86"/>
      <c r="F597" s="85"/>
      <c r="G597" s="87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  <c r="AM597" s="85"/>
      <c r="AN597" s="85"/>
      <c r="AO597" s="85"/>
      <c r="AP597" s="85"/>
      <c r="AQ597" s="85"/>
      <c r="AR597" s="85"/>
      <c r="AS597" s="85"/>
      <c r="AT597" s="85"/>
      <c r="AU597" s="85"/>
      <c r="AV597" s="85"/>
      <c r="AW597" s="85"/>
      <c r="AX597" s="85"/>
      <c r="AY597" s="85"/>
      <c r="AZ597" s="85"/>
      <c r="BA597" s="85"/>
      <c r="BB597" s="85"/>
      <c r="BC597" s="85"/>
      <c r="BD597" s="85"/>
      <c r="BE597" s="85"/>
      <c r="BF597" s="88"/>
      <c r="BG597" s="85"/>
      <c r="BH597" s="85"/>
      <c r="BI597" s="85"/>
      <c r="BJ597" s="85"/>
      <c r="BK597" s="85"/>
      <c r="BL597" s="85"/>
      <c r="BM597" s="85"/>
      <c r="BN597" s="85"/>
      <c r="BO597" s="85"/>
      <c r="BP597" s="85"/>
      <c r="BQ597" s="85"/>
      <c r="BR597" s="85"/>
      <c r="BS597" s="85"/>
      <c r="BT597" s="85"/>
      <c r="BU597" s="85"/>
      <c r="BV597" s="85"/>
      <c r="BW597" s="85"/>
      <c r="BX597" s="85"/>
      <c r="BY597" s="85"/>
      <c r="BZ597" s="85"/>
      <c r="CA597" s="85"/>
      <c r="CB597" s="85"/>
      <c r="CC597" s="85"/>
      <c r="CD597" s="85"/>
      <c r="CE597" s="85"/>
      <c r="CF597" s="85"/>
      <c r="CG597" s="85"/>
      <c r="CH597" s="85"/>
      <c r="CI597" s="85"/>
      <c r="CJ597" s="85"/>
      <c r="CK597" s="85"/>
      <c r="CL597" s="85"/>
      <c r="CM597" s="85"/>
      <c r="CN597" s="85"/>
      <c r="CO597" s="85"/>
      <c r="CP597" s="85"/>
      <c r="CQ597" s="85"/>
      <c r="CR597" s="85"/>
      <c r="CS597" s="85"/>
      <c r="CT597" s="85"/>
      <c r="CU597" s="85"/>
      <c r="CV597" s="85"/>
      <c r="CW597" s="85"/>
      <c r="CX597" s="85"/>
      <c r="CY597" s="85"/>
      <c r="CZ597" s="85"/>
      <c r="DA597" s="85"/>
      <c r="DB597" s="85"/>
      <c r="DC597" s="85"/>
      <c r="DD597" s="85"/>
      <c r="DE597" s="85"/>
    </row>
    <row r="598" spans="1:109" x14ac:dyDescent="0.2">
      <c r="A598" s="85"/>
      <c r="B598" s="85"/>
      <c r="C598" s="85"/>
      <c r="D598" s="85"/>
      <c r="E598" s="86"/>
      <c r="F598" s="85"/>
      <c r="G598" s="87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  <c r="AM598" s="85"/>
      <c r="AN598" s="85"/>
      <c r="AO598" s="85"/>
      <c r="AP598" s="85"/>
      <c r="AQ598" s="85"/>
      <c r="AR598" s="85"/>
      <c r="AS598" s="85"/>
      <c r="AT598" s="85"/>
      <c r="AU598" s="85"/>
      <c r="AV598" s="85"/>
      <c r="AW598" s="85"/>
      <c r="AX598" s="85"/>
      <c r="AY598" s="85"/>
      <c r="AZ598" s="85"/>
      <c r="BA598" s="85"/>
      <c r="BB598" s="85"/>
      <c r="BC598" s="85"/>
      <c r="BD598" s="85"/>
      <c r="BE598" s="85"/>
      <c r="BF598" s="88"/>
      <c r="BG598" s="85"/>
      <c r="BH598" s="85"/>
      <c r="BI598" s="85"/>
      <c r="BJ598" s="85"/>
      <c r="BK598" s="85"/>
      <c r="BL598" s="85"/>
      <c r="BM598" s="85"/>
      <c r="BN598" s="85"/>
      <c r="BO598" s="85"/>
      <c r="BP598" s="85"/>
      <c r="BQ598" s="85"/>
      <c r="BR598" s="85"/>
      <c r="BS598" s="85"/>
      <c r="BT598" s="85"/>
      <c r="BU598" s="85"/>
      <c r="BV598" s="85"/>
      <c r="BW598" s="85"/>
      <c r="BX598" s="85"/>
      <c r="BY598" s="85"/>
      <c r="BZ598" s="85"/>
      <c r="CA598" s="85"/>
      <c r="CB598" s="85"/>
      <c r="CC598" s="85"/>
      <c r="CD598" s="85"/>
      <c r="CE598" s="85"/>
      <c r="CF598" s="85"/>
      <c r="CG598" s="85"/>
      <c r="CH598" s="85"/>
      <c r="CI598" s="85"/>
      <c r="CJ598" s="85"/>
      <c r="CK598" s="85"/>
      <c r="CL598" s="85"/>
      <c r="CM598" s="85"/>
      <c r="CN598" s="85"/>
      <c r="CO598" s="85"/>
      <c r="CP598" s="85"/>
      <c r="CQ598" s="85"/>
      <c r="CR598" s="85"/>
      <c r="CS598" s="85"/>
      <c r="CT598" s="85"/>
      <c r="CU598" s="85"/>
      <c r="CV598" s="85"/>
      <c r="CW598" s="85"/>
      <c r="CX598" s="85"/>
      <c r="CY598" s="85"/>
      <c r="CZ598" s="85"/>
      <c r="DA598" s="85"/>
      <c r="DB598" s="85"/>
      <c r="DC598" s="85"/>
      <c r="DD598" s="85"/>
      <c r="DE598" s="85"/>
    </row>
    <row r="599" spans="1:109" x14ac:dyDescent="0.2">
      <c r="A599" s="85"/>
      <c r="B599" s="85"/>
      <c r="C599" s="85"/>
      <c r="D599" s="85"/>
      <c r="E599" s="86"/>
      <c r="F599" s="85"/>
      <c r="G599" s="87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  <c r="AM599" s="85"/>
      <c r="AN599" s="85"/>
      <c r="AO599" s="85"/>
      <c r="AP599" s="85"/>
      <c r="AQ599" s="85"/>
      <c r="AR599" s="85"/>
      <c r="AS599" s="85"/>
      <c r="AT599" s="85"/>
      <c r="AU599" s="85"/>
      <c r="AV599" s="85"/>
      <c r="AW599" s="85"/>
      <c r="AX599" s="85"/>
      <c r="AY599" s="85"/>
      <c r="AZ599" s="85"/>
      <c r="BA599" s="85"/>
      <c r="BB599" s="85"/>
      <c r="BC599" s="85"/>
      <c r="BD599" s="85"/>
      <c r="BE599" s="85"/>
      <c r="BF599" s="88"/>
      <c r="BG599" s="85"/>
      <c r="BH599" s="85"/>
      <c r="BI599" s="85"/>
      <c r="BJ599" s="85"/>
      <c r="BK599" s="85"/>
      <c r="BL599" s="85"/>
      <c r="BM599" s="85"/>
      <c r="BN599" s="85"/>
      <c r="BO599" s="85"/>
      <c r="BP599" s="85"/>
      <c r="BQ599" s="85"/>
      <c r="BR599" s="85"/>
      <c r="BS599" s="85"/>
      <c r="BT599" s="85"/>
      <c r="BU599" s="85"/>
      <c r="BV599" s="85"/>
      <c r="BW599" s="85"/>
      <c r="BX599" s="85"/>
      <c r="BY599" s="85"/>
      <c r="BZ599" s="85"/>
      <c r="CA599" s="85"/>
      <c r="CB599" s="85"/>
      <c r="CC599" s="85"/>
      <c r="CD599" s="85"/>
      <c r="CE599" s="85"/>
      <c r="CF599" s="85"/>
      <c r="CG599" s="85"/>
      <c r="CH599" s="85"/>
      <c r="CI599" s="85"/>
      <c r="CJ599" s="85"/>
      <c r="CK599" s="85"/>
      <c r="CL599" s="85"/>
      <c r="CM599" s="85"/>
      <c r="CN599" s="85"/>
      <c r="CO599" s="85"/>
      <c r="CP599" s="85"/>
      <c r="CQ599" s="85"/>
      <c r="CR599" s="85"/>
      <c r="CS599" s="85"/>
      <c r="CT599" s="85"/>
      <c r="CU599" s="85"/>
      <c r="CV599" s="85"/>
      <c r="CW599" s="85"/>
      <c r="CX599" s="85"/>
      <c r="CY599" s="85"/>
      <c r="CZ599" s="85"/>
      <c r="DA599" s="85"/>
      <c r="DB599" s="85"/>
      <c r="DC599" s="85"/>
      <c r="DD599" s="85"/>
      <c r="DE599" s="85"/>
    </row>
    <row r="600" spans="1:109" x14ac:dyDescent="0.2">
      <c r="A600" s="85"/>
      <c r="B600" s="85"/>
      <c r="C600" s="85"/>
      <c r="D600" s="85"/>
      <c r="E600" s="86"/>
      <c r="F600" s="85"/>
      <c r="G600" s="87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  <c r="AM600" s="85"/>
      <c r="AN600" s="85"/>
      <c r="AO600" s="85"/>
      <c r="AP600" s="85"/>
      <c r="AQ600" s="85"/>
      <c r="AR600" s="85"/>
      <c r="AS600" s="85"/>
      <c r="AT600" s="85"/>
      <c r="AU600" s="85"/>
      <c r="AV600" s="85"/>
      <c r="AW600" s="85"/>
      <c r="AX600" s="85"/>
      <c r="AY600" s="85"/>
      <c r="AZ600" s="85"/>
      <c r="BA600" s="85"/>
      <c r="BB600" s="85"/>
      <c r="BC600" s="85"/>
      <c r="BD600" s="85"/>
      <c r="BE600" s="85"/>
      <c r="BF600" s="88"/>
      <c r="BG600" s="85"/>
      <c r="BH600" s="85"/>
      <c r="BI600" s="85"/>
      <c r="BJ600" s="85"/>
      <c r="BK600" s="85"/>
      <c r="BL600" s="85"/>
      <c r="BM600" s="85"/>
      <c r="BN600" s="85"/>
      <c r="BO600" s="85"/>
      <c r="BP600" s="85"/>
      <c r="BQ600" s="85"/>
      <c r="BR600" s="85"/>
      <c r="BS600" s="85"/>
      <c r="BT600" s="85"/>
      <c r="BU600" s="85"/>
      <c r="BV600" s="85"/>
      <c r="BW600" s="85"/>
      <c r="BX600" s="85"/>
      <c r="BY600" s="85"/>
      <c r="BZ600" s="85"/>
      <c r="CA600" s="85"/>
      <c r="CB600" s="85"/>
      <c r="CC600" s="85"/>
      <c r="CD600" s="85"/>
      <c r="CE600" s="85"/>
      <c r="CF600" s="85"/>
      <c r="CG600" s="85"/>
      <c r="CH600" s="85"/>
      <c r="CI600" s="85"/>
      <c r="CJ600" s="85"/>
      <c r="CK600" s="85"/>
      <c r="CL600" s="85"/>
      <c r="CM600" s="85"/>
      <c r="CN600" s="85"/>
      <c r="CO600" s="85"/>
      <c r="CP600" s="85"/>
      <c r="CQ600" s="85"/>
      <c r="CR600" s="85"/>
      <c r="CS600" s="85"/>
      <c r="CT600" s="85"/>
      <c r="CU600" s="85"/>
      <c r="CV600" s="85"/>
      <c r="CW600" s="85"/>
      <c r="CX600" s="85"/>
      <c r="CY600" s="85"/>
      <c r="CZ600" s="85"/>
      <c r="DA600" s="85"/>
      <c r="DB600" s="85"/>
      <c r="DC600" s="85"/>
      <c r="DD600" s="85"/>
      <c r="DE600" s="85"/>
    </row>
    <row r="601" spans="1:109" x14ac:dyDescent="0.2">
      <c r="A601" s="85"/>
      <c r="B601" s="85"/>
      <c r="C601" s="85"/>
      <c r="D601" s="85"/>
      <c r="E601" s="86"/>
      <c r="F601" s="85"/>
      <c r="G601" s="87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  <c r="AM601" s="85"/>
      <c r="AN601" s="85"/>
      <c r="AO601" s="85"/>
      <c r="AP601" s="85"/>
      <c r="AQ601" s="85"/>
      <c r="AR601" s="85"/>
      <c r="AS601" s="85"/>
      <c r="AT601" s="85"/>
      <c r="AU601" s="85"/>
      <c r="AV601" s="85"/>
      <c r="AW601" s="85"/>
      <c r="AX601" s="85"/>
      <c r="AY601" s="85"/>
      <c r="AZ601" s="85"/>
      <c r="BA601" s="85"/>
      <c r="BB601" s="85"/>
      <c r="BC601" s="85"/>
      <c r="BD601" s="85"/>
      <c r="BE601" s="85"/>
      <c r="BF601" s="88"/>
      <c r="BG601" s="85"/>
      <c r="BH601" s="85"/>
      <c r="BI601" s="85"/>
      <c r="BJ601" s="85"/>
      <c r="BK601" s="85"/>
      <c r="BL601" s="85"/>
      <c r="BM601" s="85"/>
      <c r="BN601" s="85"/>
      <c r="BO601" s="85"/>
      <c r="BP601" s="85"/>
      <c r="BQ601" s="85"/>
      <c r="BR601" s="85"/>
      <c r="BS601" s="85"/>
      <c r="BT601" s="85"/>
      <c r="BU601" s="85"/>
      <c r="BV601" s="85"/>
      <c r="BW601" s="85"/>
      <c r="BX601" s="85"/>
      <c r="BY601" s="85"/>
      <c r="BZ601" s="85"/>
      <c r="CA601" s="85"/>
      <c r="CB601" s="85"/>
      <c r="CC601" s="85"/>
      <c r="CD601" s="85"/>
      <c r="CE601" s="85"/>
      <c r="CF601" s="85"/>
      <c r="CG601" s="85"/>
      <c r="CH601" s="85"/>
      <c r="CI601" s="85"/>
      <c r="CJ601" s="85"/>
      <c r="CK601" s="85"/>
      <c r="CL601" s="85"/>
      <c r="CM601" s="85"/>
      <c r="CN601" s="85"/>
      <c r="CO601" s="85"/>
      <c r="CP601" s="85"/>
      <c r="CQ601" s="85"/>
      <c r="CR601" s="85"/>
      <c r="CS601" s="85"/>
      <c r="CT601" s="85"/>
      <c r="CU601" s="85"/>
      <c r="CV601" s="85"/>
      <c r="CW601" s="85"/>
      <c r="CX601" s="85"/>
      <c r="CY601" s="85"/>
      <c r="CZ601" s="85"/>
      <c r="DA601" s="85"/>
      <c r="DB601" s="85"/>
      <c r="DC601" s="85"/>
      <c r="DD601" s="85"/>
      <c r="DE601" s="85"/>
    </row>
    <row r="602" spans="1:109" x14ac:dyDescent="0.2">
      <c r="A602" s="85"/>
      <c r="B602" s="85"/>
      <c r="C602" s="85"/>
      <c r="D602" s="85"/>
      <c r="E602" s="86"/>
      <c r="F602" s="85"/>
      <c r="G602" s="87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  <c r="AM602" s="85"/>
      <c r="AN602" s="85"/>
      <c r="AO602" s="85"/>
      <c r="AP602" s="85"/>
      <c r="AQ602" s="85"/>
      <c r="AR602" s="85"/>
      <c r="AS602" s="85"/>
      <c r="AT602" s="85"/>
      <c r="AU602" s="85"/>
      <c r="AV602" s="85"/>
      <c r="AW602" s="85"/>
      <c r="AX602" s="85"/>
      <c r="AY602" s="85"/>
      <c r="AZ602" s="85"/>
      <c r="BA602" s="85"/>
      <c r="BB602" s="85"/>
      <c r="BC602" s="85"/>
      <c r="BD602" s="85"/>
      <c r="BE602" s="85"/>
      <c r="BF602" s="88"/>
      <c r="BG602" s="85"/>
      <c r="BH602" s="85"/>
      <c r="BI602" s="85"/>
      <c r="BJ602" s="85"/>
      <c r="BK602" s="85"/>
      <c r="BL602" s="85"/>
      <c r="BM602" s="85"/>
      <c r="BN602" s="85"/>
      <c r="BO602" s="85"/>
      <c r="BP602" s="85"/>
      <c r="BQ602" s="85"/>
      <c r="BR602" s="85"/>
      <c r="BS602" s="85"/>
      <c r="BT602" s="85"/>
      <c r="BU602" s="85"/>
      <c r="BV602" s="85"/>
      <c r="BW602" s="85"/>
      <c r="BX602" s="85"/>
      <c r="BY602" s="85"/>
      <c r="BZ602" s="85"/>
      <c r="CA602" s="85"/>
      <c r="CB602" s="85"/>
      <c r="CC602" s="85"/>
      <c r="CD602" s="85"/>
      <c r="CE602" s="85"/>
      <c r="CF602" s="85"/>
      <c r="CG602" s="85"/>
      <c r="CH602" s="85"/>
      <c r="CI602" s="85"/>
      <c r="CJ602" s="85"/>
      <c r="CK602" s="85"/>
      <c r="CL602" s="85"/>
      <c r="CM602" s="85"/>
      <c r="CN602" s="85"/>
      <c r="CO602" s="85"/>
      <c r="CP602" s="85"/>
      <c r="CQ602" s="85"/>
      <c r="CR602" s="85"/>
      <c r="CS602" s="85"/>
      <c r="CT602" s="85"/>
      <c r="CU602" s="85"/>
      <c r="CV602" s="85"/>
      <c r="CW602" s="85"/>
      <c r="CX602" s="85"/>
      <c r="CY602" s="85"/>
      <c r="CZ602" s="85"/>
      <c r="DA602" s="85"/>
      <c r="DB602" s="85"/>
      <c r="DC602" s="85"/>
      <c r="DD602" s="85"/>
      <c r="DE602" s="85"/>
    </row>
    <row r="603" spans="1:109" x14ac:dyDescent="0.2">
      <c r="A603" s="85"/>
      <c r="B603" s="85"/>
      <c r="C603" s="85"/>
      <c r="D603" s="85"/>
      <c r="E603" s="86"/>
      <c r="F603" s="85"/>
      <c r="G603" s="87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  <c r="AM603" s="85"/>
      <c r="AN603" s="85"/>
      <c r="AO603" s="85"/>
      <c r="AP603" s="85"/>
      <c r="AQ603" s="85"/>
      <c r="AR603" s="85"/>
      <c r="AS603" s="85"/>
      <c r="AT603" s="85"/>
      <c r="AU603" s="85"/>
      <c r="AV603" s="85"/>
      <c r="AW603" s="85"/>
      <c r="AX603" s="85"/>
      <c r="AY603" s="85"/>
      <c r="AZ603" s="85"/>
      <c r="BA603" s="85"/>
      <c r="BB603" s="85"/>
      <c r="BC603" s="85"/>
      <c r="BD603" s="85"/>
      <c r="BE603" s="85"/>
      <c r="BF603" s="88"/>
      <c r="BG603" s="85"/>
      <c r="BH603" s="85"/>
      <c r="BI603" s="85"/>
      <c r="BJ603" s="85"/>
      <c r="BK603" s="85"/>
      <c r="BL603" s="85"/>
      <c r="BM603" s="85"/>
      <c r="BN603" s="85"/>
      <c r="BO603" s="85"/>
      <c r="BP603" s="85"/>
      <c r="BQ603" s="85"/>
      <c r="BR603" s="85"/>
      <c r="BS603" s="85"/>
      <c r="BT603" s="85"/>
      <c r="BU603" s="85"/>
      <c r="BV603" s="85"/>
      <c r="BW603" s="85"/>
      <c r="BX603" s="85"/>
      <c r="BY603" s="85"/>
      <c r="BZ603" s="85"/>
      <c r="CA603" s="85"/>
      <c r="CB603" s="85"/>
      <c r="CC603" s="85"/>
      <c r="CD603" s="85"/>
      <c r="CE603" s="85"/>
      <c r="CF603" s="85"/>
      <c r="CG603" s="85"/>
      <c r="CH603" s="85"/>
      <c r="CI603" s="85"/>
      <c r="CJ603" s="85"/>
      <c r="CK603" s="85"/>
      <c r="CL603" s="85"/>
      <c r="CM603" s="85"/>
      <c r="CN603" s="85"/>
      <c r="CO603" s="85"/>
      <c r="CP603" s="85"/>
      <c r="CQ603" s="85"/>
      <c r="CR603" s="85"/>
      <c r="CS603" s="85"/>
      <c r="CT603" s="85"/>
      <c r="CU603" s="85"/>
      <c r="CV603" s="85"/>
      <c r="CW603" s="85"/>
      <c r="CX603" s="85"/>
      <c r="CY603" s="85"/>
      <c r="CZ603" s="85"/>
      <c r="DA603" s="85"/>
      <c r="DB603" s="85"/>
      <c r="DC603" s="85"/>
      <c r="DD603" s="85"/>
      <c r="DE603" s="85"/>
    </row>
    <row r="604" spans="1:109" x14ac:dyDescent="0.2">
      <c r="A604" s="85"/>
      <c r="B604" s="85"/>
      <c r="C604" s="85"/>
      <c r="D604" s="85"/>
      <c r="E604" s="86"/>
      <c r="F604" s="85"/>
      <c r="G604" s="87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  <c r="AM604" s="85"/>
      <c r="AN604" s="85"/>
      <c r="AO604" s="85"/>
      <c r="AP604" s="85"/>
      <c r="AQ604" s="85"/>
      <c r="AR604" s="85"/>
      <c r="AS604" s="85"/>
      <c r="AT604" s="85"/>
      <c r="AU604" s="85"/>
      <c r="AV604" s="85"/>
      <c r="AW604" s="85"/>
      <c r="AX604" s="85"/>
      <c r="AY604" s="85"/>
      <c r="AZ604" s="85"/>
      <c r="BA604" s="85"/>
      <c r="BB604" s="85"/>
      <c r="BC604" s="85"/>
      <c r="BD604" s="85"/>
      <c r="BE604" s="85"/>
      <c r="BF604" s="88"/>
      <c r="BG604" s="85"/>
      <c r="BH604" s="85"/>
      <c r="BI604" s="85"/>
      <c r="BJ604" s="85"/>
      <c r="BK604" s="85"/>
      <c r="BL604" s="85"/>
      <c r="BM604" s="85"/>
      <c r="BN604" s="85"/>
      <c r="BO604" s="85"/>
      <c r="BP604" s="85"/>
      <c r="BQ604" s="85"/>
      <c r="BR604" s="85"/>
      <c r="BS604" s="85"/>
      <c r="BT604" s="85"/>
      <c r="BU604" s="85"/>
      <c r="BV604" s="85"/>
      <c r="BW604" s="85"/>
      <c r="BX604" s="85"/>
      <c r="BY604" s="85"/>
      <c r="BZ604" s="85"/>
      <c r="CA604" s="85"/>
      <c r="CB604" s="85"/>
      <c r="CC604" s="85"/>
      <c r="CD604" s="85"/>
      <c r="CE604" s="85"/>
      <c r="CF604" s="85"/>
      <c r="CG604" s="85"/>
      <c r="CH604" s="85"/>
      <c r="CI604" s="85"/>
      <c r="CJ604" s="85"/>
      <c r="CK604" s="85"/>
      <c r="CL604" s="85"/>
      <c r="CM604" s="85"/>
      <c r="CN604" s="85"/>
      <c r="CO604" s="85"/>
      <c r="CP604" s="85"/>
      <c r="CQ604" s="85"/>
      <c r="CR604" s="85"/>
      <c r="CS604" s="85"/>
      <c r="CT604" s="85"/>
      <c r="CU604" s="85"/>
      <c r="CV604" s="85"/>
      <c r="CW604" s="85"/>
      <c r="CX604" s="85"/>
      <c r="CY604" s="85"/>
      <c r="CZ604" s="85"/>
      <c r="DA604" s="85"/>
      <c r="DB604" s="85"/>
      <c r="DC604" s="85"/>
      <c r="DD604" s="85"/>
      <c r="DE604" s="85"/>
    </row>
    <row r="605" spans="1:109" x14ac:dyDescent="0.2">
      <c r="A605" s="85"/>
      <c r="B605" s="85"/>
      <c r="C605" s="85"/>
      <c r="D605" s="85"/>
      <c r="E605" s="86"/>
      <c r="F605" s="85"/>
      <c r="G605" s="87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  <c r="AM605" s="85"/>
      <c r="AN605" s="85"/>
      <c r="AO605" s="85"/>
      <c r="AP605" s="85"/>
      <c r="AQ605" s="85"/>
      <c r="AR605" s="85"/>
      <c r="AS605" s="85"/>
      <c r="AT605" s="85"/>
      <c r="AU605" s="85"/>
      <c r="AV605" s="85"/>
      <c r="AW605" s="85"/>
      <c r="AX605" s="85"/>
      <c r="AY605" s="85"/>
      <c r="AZ605" s="85"/>
      <c r="BA605" s="85"/>
      <c r="BB605" s="85"/>
      <c r="BC605" s="85"/>
      <c r="BD605" s="85"/>
      <c r="BE605" s="85"/>
      <c r="BF605" s="88"/>
      <c r="BG605" s="85"/>
      <c r="BH605" s="85"/>
      <c r="BI605" s="85"/>
      <c r="BJ605" s="85"/>
      <c r="BK605" s="85"/>
      <c r="BL605" s="85"/>
      <c r="BM605" s="85"/>
      <c r="BN605" s="85"/>
      <c r="BO605" s="85"/>
      <c r="BP605" s="85"/>
      <c r="BQ605" s="85"/>
      <c r="BR605" s="85"/>
      <c r="BS605" s="85"/>
      <c r="BT605" s="85"/>
      <c r="BU605" s="85"/>
      <c r="BV605" s="85"/>
      <c r="BW605" s="85"/>
      <c r="BX605" s="85"/>
      <c r="BY605" s="85"/>
      <c r="BZ605" s="85"/>
      <c r="CA605" s="85"/>
      <c r="CB605" s="85"/>
      <c r="CC605" s="85"/>
      <c r="CD605" s="85"/>
      <c r="CE605" s="85"/>
      <c r="CF605" s="85"/>
      <c r="CG605" s="85"/>
      <c r="CH605" s="85"/>
      <c r="CI605" s="85"/>
      <c r="CJ605" s="85"/>
      <c r="CK605" s="85"/>
      <c r="CL605" s="85"/>
      <c r="CM605" s="85"/>
      <c r="CN605" s="85"/>
      <c r="CO605" s="85"/>
      <c r="CP605" s="85"/>
      <c r="CQ605" s="85"/>
      <c r="CR605" s="85"/>
      <c r="CS605" s="85"/>
      <c r="CT605" s="85"/>
      <c r="CU605" s="85"/>
      <c r="CV605" s="85"/>
      <c r="CW605" s="85"/>
      <c r="CX605" s="85"/>
      <c r="CY605" s="85"/>
      <c r="CZ605" s="85"/>
      <c r="DA605" s="85"/>
      <c r="DB605" s="85"/>
      <c r="DC605" s="85"/>
      <c r="DD605" s="85"/>
      <c r="DE605" s="85"/>
    </row>
    <row r="606" spans="1:109" x14ac:dyDescent="0.2">
      <c r="A606" s="85"/>
      <c r="B606" s="85"/>
      <c r="C606" s="85"/>
      <c r="D606" s="85"/>
      <c r="E606" s="86"/>
      <c r="F606" s="85"/>
      <c r="G606" s="87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AV606" s="85"/>
      <c r="AW606" s="85"/>
      <c r="AX606" s="85"/>
      <c r="AY606" s="85"/>
      <c r="AZ606" s="85"/>
      <c r="BA606" s="85"/>
      <c r="BB606" s="85"/>
      <c r="BC606" s="85"/>
      <c r="BD606" s="85"/>
      <c r="BE606" s="85"/>
      <c r="BF606" s="88"/>
      <c r="BG606" s="85"/>
      <c r="BH606" s="85"/>
      <c r="BI606" s="85"/>
      <c r="BJ606" s="85"/>
      <c r="BK606" s="85"/>
      <c r="BL606" s="85"/>
      <c r="BM606" s="85"/>
      <c r="BN606" s="85"/>
      <c r="BO606" s="85"/>
      <c r="BP606" s="85"/>
      <c r="BQ606" s="85"/>
      <c r="BR606" s="85"/>
      <c r="BS606" s="85"/>
      <c r="BT606" s="85"/>
      <c r="BU606" s="85"/>
      <c r="BV606" s="85"/>
      <c r="BW606" s="85"/>
      <c r="BX606" s="85"/>
      <c r="BY606" s="85"/>
      <c r="BZ606" s="85"/>
      <c r="CA606" s="85"/>
      <c r="CB606" s="85"/>
      <c r="CC606" s="85"/>
      <c r="CD606" s="85"/>
      <c r="CE606" s="85"/>
      <c r="CF606" s="85"/>
      <c r="CG606" s="85"/>
      <c r="CH606" s="85"/>
      <c r="CI606" s="85"/>
      <c r="CJ606" s="85"/>
      <c r="CK606" s="85"/>
      <c r="CL606" s="85"/>
      <c r="CM606" s="85"/>
      <c r="CN606" s="85"/>
      <c r="CO606" s="85"/>
      <c r="CP606" s="85"/>
      <c r="CQ606" s="85"/>
      <c r="CR606" s="85"/>
      <c r="CS606" s="85"/>
      <c r="CT606" s="85"/>
      <c r="CU606" s="85"/>
      <c r="CV606" s="85"/>
      <c r="CW606" s="85"/>
      <c r="CX606" s="85"/>
      <c r="CY606" s="85"/>
      <c r="CZ606" s="85"/>
      <c r="DA606" s="85"/>
      <c r="DB606" s="85"/>
      <c r="DC606" s="85"/>
      <c r="DD606" s="85"/>
      <c r="DE606" s="85"/>
    </row>
    <row r="607" spans="1:109" x14ac:dyDescent="0.2">
      <c r="A607" s="85"/>
      <c r="B607" s="85"/>
      <c r="C607" s="85"/>
      <c r="D607" s="85"/>
      <c r="E607" s="86"/>
      <c r="F607" s="85"/>
      <c r="G607" s="87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  <c r="AM607" s="85"/>
      <c r="AN607" s="85"/>
      <c r="AO607" s="85"/>
      <c r="AP607" s="85"/>
      <c r="AQ607" s="85"/>
      <c r="AR607" s="85"/>
      <c r="AS607" s="85"/>
      <c r="AT607" s="85"/>
      <c r="AU607" s="85"/>
      <c r="AV607" s="85"/>
      <c r="AW607" s="85"/>
      <c r="AX607" s="85"/>
      <c r="AY607" s="85"/>
      <c r="AZ607" s="85"/>
      <c r="BA607" s="85"/>
      <c r="BB607" s="85"/>
      <c r="BC607" s="85"/>
      <c r="BD607" s="85"/>
      <c r="BE607" s="85"/>
      <c r="BF607" s="88"/>
      <c r="BG607" s="85"/>
      <c r="BH607" s="85"/>
      <c r="BI607" s="85"/>
      <c r="BJ607" s="85"/>
      <c r="BK607" s="85"/>
      <c r="BL607" s="85"/>
      <c r="BM607" s="85"/>
      <c r="BN607" s="85"/>
      <c r="BO607" s="85"/>
      <c r="BP607" s="85"/>
      <c r="BQ607" s="85"/>
      <c r="BR607" s="85"/>
      <c r="BS607" s="85"/>
      <c r="BT607" s="85"/>
      <c r="BU607" s="85"/>
      <c r="BV607" s="85"/>
      <c r="BW607" s="85"/>
      <c r="BX607" s="85"/>
      <c r="BY607" s="85"/>
      <c r="BZ607" s="85"/>
      <c r="CA607" s="85"/>
      <c r="CB607" s="85"/>
      <c r="CC607" s="85"/>
      <c r="CD607" s="85"/>
      <c r="CE607" s="85"/>
      <c r="CF607" s="85"/>
      <c r="CG607" s="85"/>
      <c r="CH607" s="85"/>
      <c r="CI607" s="85"/>
      <c r="CJ607" s="85"/>
      <c r="CK607" s="85"/>
      <c r="CL607" s="85"/>
      <c r="CM607" s="85"/>
      <c r="CN607" s="85"/>
      <c r="CO607" s="85"/>
      <c r="CP607" s="85"/>
      <c r="CQ607" s="85"/>
      <c r="CR607" s="85"/>
      <c r="CS607" s="85"/>
      <c r="CT607" s="85"/>
      <c r="CU607" s="85"/>
      <c r="CV607" s="85"/>
      <c r="CW607" s="85"/>
      <c r="CX607" s="85"/>
      <c r="CY607" s="85"/>
      <c r="CZ607" s="85"/>
      <c r="DA607" s="85"/>
      <c r="DB607" s="85"/>
      <c r="DC607" s="85"/>
      <c r="DD607" s="85"/>
      <c r="DE607" s="85"/>
    </row>
    <row r="608" spans="1:109" x14ac:dyDescent="0.2">
      <c r="A608" s="85"/>
      <c r="B608" s="85"/>
      <c r="C608" s="85"/>
      <c r="D608" s="85"/>
      <c r="E608" s="86"/>
      <c r="F608" s="85"/>
      <c r="G608" s="87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  <c r="AX608" s="85"/>
      <c r="AY608" s="85"/>
      <c r="AZ608" s="85"/>
      <c r="BA608" s="85"/>
      <c r="BB608" s="85"/>
      <c r="BC608" s="85"/>
      <c r="BD608" s="85"/>
      <c r="BE608" s="85"/>
      <c r="BF608" s="88"/>
      <c r="BG608" s="85"/>
      <c r="BH608" s="85"/>
      <c r="BI608" s="85"/>
      <c r="BJ608" s="85"/>
      <c r="BK608" s="85"/>
      <c r="BL608" s="85"/>
      <c r="BM608" s="85"/>
      <c r="BN608" s="85"/>
      <c r="BO608" s="85"/>
      <c r="BP608" s="85"/>
      <c r="BQ608" s="85"/>
      <c r="BR608" s="85"/>
      <c r="BS608" s="85"/>
      <c r="BT608" s="85"/>
      <c r="BU608" s="85"/>
      <c r="BV608" s="85"/>
      <c r="BW608" s="85"/>
      <c r="BX608" s="85"/>
      <c r="BY608" s="85"/>
      <c r="BZ608" s="85"/>
      <c r="CA608" s="85"/>
      <c r="CB608" s="85"/>
      <c r="CC608" s="85"/>
      <c r="CD608" s="85"/>
      <c r="CE608" s="85"/>
      <c r="CF608" s="85"/>
      <c r="CG608" s="85"/>
      <c r="CH608" s="85"/>
      <c r="CI608" s="85"/>
      <c r="CJ608" s="85"/>
      <c r="CK608" s="85"/>
      <c r="CL608" s="85"/>
      <c r="CM608" s="85"/>
      <c r="CN608" s="85"/>
      <c r="CO608" s="85"/>
      <c r="CP608" s="85"/>
      <c r="CQ608" s="85"/>
      <c r="CR608" s="85"/>
      <c r="CS608" s="85"/>
      <c r="CT608" s="85"/>
      <c r="CU608" s="85"/>
      <c r="CV608" s="85"/>
      <c r="CW608" s="85"/>
      <c r="CX608" s="85"/>
      <c r="CY608" s="85"/>
      <c r="CZ608" s="85"/>
      <c r="DA608" s="85"/>
      <c r="DB608" s="85"/>
      <c r="DC608" s="85"/>
      <c r="DD608" s="85"/>
      <c r="DE608" s="85"/>
    </row>
    <row r="609" spans="1:109" x14ac:dyDescent="0.2">
      <c r="A609" s="85"/>
      <c r="B609" s="85"/>
      <c r="C609" s="85"/>
      <c r="D609" s="85"/>
      <c r="E609" s="86"/>
      <c r="F609" s="85"/>
      <c r="G609" s="87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  <c r="AM609" s="85"/>
      <c r="AN609" s="85"/>
      <c r="AO609" s="85"/>
      <c r="AP609" s="85"/>
      <c r="AQ609" s="85"/>
      <c r="AR609" s="85"/>
      <c r="AS609" s="85"/>
      <c r="AT609" s="85"/>
      <c r="AU609" s="85"/>
      <c r="AV609" s="85"/>
      <c r="AW609" s="85"/>
      <c r="AX609" s="85"/>
      <c r="AY609" s="85"/>
      <c r="AZ609" s="85"/>
      <c r="BA609" s="85"/>
      <c r="BB609" s="85"/>
      <c r="BC609" s="85"/>
      <c r="BD609" s="85"/>
      <c r="BE609" s="85"/>
      <c r="BF609" s="88"/>
      <c r="BG609" s="85"/>
      <c r="BH609" s="85"/>
      <c r="BI609" s="85"/>
      <c r="BJ609" s="85"/>
      <c r="BK609" s="85"/>
      <c r="BL609" s="85"/>
      <c r="BM609" s="85"/>
      <c r="BN609" s="85"/>
      <c r="BO609" s="85"/>
      <c r="BP609" s="85"/>
      <c r="BQ609" s="85"/>
      <c r="BR609" s="85"/>
      <c r="BS609" s="85"/>
      <c r="BT609" s="85"/>
      <c r="BU609" s="85"/>
      <c r="BV609" s="85"/>
      <c r="BW609" s="85"/>
      <c r="BX609" s="85"/>
      <c r="BY609" s="85"/>
      <c r="BZ609" s="85"/>
      <c r="CA609" s="85"/>
      <c r="CB609" s="85"/>
      <c r="CC609" s="85"/>
      <c r="CD609" s="85"/>
      <c r="CE609" s="85"/>
      <c r="CF609" s="85"/>
      <c r="CG609" s="85"/>
      <c r="CH609" s="85"/>
      <c r="CI609" s="85"/>
      <c r="CJ609" s="85"/>
      <c r="CK609" s="85"/>
      <c r="CL609" s="85"/>
      <c r="CM609" s="85"/>
      <c r="CN609" s="85"/>
      <c r="CO609" s="85"/>
      <c r="CP609" s="85"/>
      <c r="CQ609" s="85"/>
      <c r="CR609" s="85"/>
      <c r="CS609" s="85"/>
      <c r="CT609" s="85"/>
      <c r="CU609" s="85"/>
      <c r="CV609" s="85"/>
      <c r="CW609" s="85"/>
      <c r="CX609" s="85"/>
      <c r="CY609" s="85"/>
      <c r="CZ609" s="85"/>
      <c r="DA609" s="85"/>
      <c r="DB609" s="85"/>
      <c r="DC609" s="85"/>
      <c r="DD609" s="85"/>
      <c r="DE609" s="85"/>
    </row>
    <row r="610" spans="1:109" x14ac:dyDescent="0.2">
      <c r="A610" s="85"/>
      <c r="B610" s="85"/>
      <c r="C610" s="85"/>
      <c r="D610" s="85"/>
      <c r="E610" s="86"/>
      <c r="F610" s="85"/>
      <c r="G610" s="87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  <c r="AM610" s="85"/>
      <c r="AN610" s="85"/>
      <c r="AO610" s="85"/>
      <c r="AP610" s="85"/>
      <c r="AQ610" s="85"/>
      <c r="AR610" s="85"/>
      <c r="AS610" s="85"/>
      <c r="AT610" s="85"/>
      <c r="AU610" s="85"/>
      <c r="AV610" s="85"/>
      <c r="AW610" s="85"/>
      <c r="AX610" s="85"/>
      <c r="AY610" s="85"/>
      <c r="AZ610" s="85"/>
      <c r="BA610" s="85"/>
      <c r="BB610" s="85"/>
      <c r="BC610" s="85"/>
      <c r="BD610" s="85"/>
      <c r="BE610" s="85"/>
      <c r="BF610" s="88"/>
      <c r="BG610" s="85"/>
      <c r="BH610" s="85"/>
      <c r="BI610" s="85"/>
      <c r="BJ610" s="85"/>
      <c r="BK610" s="85"/>
      <c r="BL610" s="85"/>
      <c r="BM610" s="85"/>
      <c r="BN610" s="85"/>
      <c r="BO610" s="85"/>
      <c r="BP610" s="85"/>
      <c r="BQ610" s="85"/>
      <c r="BR610" s="85"/>
      <c r="BS610" s="85"/>
      <c r="BT610" s="85"/>
      <c r="BU610" s="85"/>
      <c r="BV610" s="85"/>
      <c r="BW610" s="85"/>
      <c r="BX610" s="85"/>
      <c r="BY610" s="85"/>
      <c r="BZ610" s="85"/>
      <c r="CA610" s="85"/>
      <c r="CB610" s="85"/>
      <c r="CC610" s="85"/>
      <c r="CD610" s="85"/>
      <c r="CE610" s="85"/>
      <c r="CF610" s="85"/>
      <c r="CG610" s="85"/>
      <c r="CH610" s="85"/>
      <c r="CI610" s="85"/>
      <c r="CJ610" s="85"/>
      <c r="CK610" s="85"/>
      <c r="CL610" s="85"/>
      <c r="CM610" s="85"/>
      <c r="CN610" s="85"/>
      <c r="CO610" s="85"/>
      <c r="CP610" s="85"/>
      <c r="CQ610" s="85"/>
      <c r="CR610" s="85"/>
      <c r="CS610" s="85"/>
      <c r="CT610" s="85"/>
      <c r="CU610" s="85"/>
      <c r="CV610" s="85"/>
      <c r="CW610" s="85"/>
      <c r="CX610" s="85"/>
      <c r="CY610" s="85"/>
      <c r="CZ610" s="85"/>
      <c r="DA610" s="85"/>
      <c r="DB610" s="85"/>
      <c r="DC610" s="85"/>
      <c r="DD610" s="85"/>
      <c r="DE610" s="85"/>
    </row>
    <row r="611" spans="1:109" x14ac:dyDescent="0.2">
      <c r="A611" s="85"/>
      <c r="B611" s="85"/>
      <c r="C611" s="85"/>
      <c r="D611" s="85"/>
      <c r="E611" s="86"/>
      <c r="F611" s="85"/>
      <c r="G611" s="87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  <c r="AM611" s="85"/>
      <c r="AN611" s="85"/>
      <c r="AO611" s="85"/>
      <c r="AP611" s="85"/>
      <c r="AQ611" s="85"/>
      <c r="AR611" s="85"/>
      <c r="AS611" s="85"/>
      <c r="AT611" s="85"/>
      <c r="AU611" s="85"/>
      <c r="AV611" s="85"/>
      <c r="AW611" s="85"/>
      <c r="AX611" s="85"/>
      <c r="AY611" s="85"/>
      <c r="AZ611" s="85"/>
      <c r="BA611" s="85"/>
      <c r="BB611" s="85"/>
      <c r="BC611" s="85"/>
      <c r="BD611" s="85"/>
      <c r="BE611" s="85"/>
      <c r="BF611" s="88"/>
      <c r="BG611" s="85"/>
      <c r="BH611" s="85"/>
      <c r="BI611" s="85"/>
      <c r="BJ611" s="85"/>
      <c r="BK611" s="85"/>
      <c r="BL611" s="85"/>
      <c r="BM611" s="85"/>
      <c r="BN611" s="85"/>
      <c r="BO611" s="85"/>
      <c r="BP611" s="85"/>
      <c r="BQ611" s="85"/>
      <c r="BR611" s="85"/>
      <c r="BS611" s="85"/>
      <c r="BT611" s="85"/>
      <c r="BU611" s="85"/>
      <c r="BV611" s="85"/>
      <c r="BW611" s="85"/>
      <c r="BX611" s="85"/>
      <c r="BY611" s="85"/>
      <c r="BZ611" s="85"/>
      <c r="CA611" s="85"/>
      <c r="CB611" s="85"/>
      <c r="CC611" s="85"/>
      <c r="CD611" s="85"/>
      <c r="CE611" s="85"/>
      <c r="CF611" s="85"/>
      <c r="CG611" s="85"/>
      <c r="CH611" s="85"/>
      <c r="CI611" s="85"/>
      <c r="CJ611" s="85"/>
      <c r="CK611" s="85"/>
      <c r="CL611" s="85"/>
      <c r="CM611" s="85"/>
      <c r="CN611" s="85"/>
      <c r="CO611" s="85"/>
      <c r="CP611" s="85"/>
      <c r="CQ611" s="85"/>
      <c r="CR611" s="85"/>
      <c r="CS611" s="85"/>
      <c r="CT611" s="85"/>
      <c r="CU611" s="85"/>
      <c r="CV611" s="85"/>
      <c r="CW611" s="85"/>
      <c r="CX611" s="85"/>
      <c r="CY611" s="85"/>
      <c r="CZ611" s="85"/>
      <c r="DA611" s="85"/>
      <c r="DB611" s="85"/>
      <c r="DC611" s="85"/>
      <c r="DD611" s="85"/>
      <c r="DE611" s="85"/>
    </row>
    <row r="612" spans="1:109" x14ac:dyDescent="0.2">
      <c r="A612" s="85"/>
      <c r="B612" s="85"/>
      <c r="C612" s="85"/>
      <c r="D612" s="85"/>
      <c r="E612" s="86"/>
      <c r="F612" s="85"/>
      <c r="G612" s="87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  <c r="AM612" s="85"/>
      <c r="AN612" s="85"/>
      <c r="AO612" s="85"/>
      <c r="AP612" s="85"/>
      <c r="AQ612" s="85"/>
      <c r="AR612" s="85"/>
      <c r="AS612" s="85"/>
      <c r="AT612" s="85"/>
      <c r="AU612" s="85"/>
      <c r="AV612" s="85"/>
      <c r="AW612" s="85"/>
      <c r="AX612" s="85"/>
      <c r="AY612" s="85"/>
      <c r="AZ612" s="85"/>
      <c r="BA612" s="85"/>
      <c r="BB612" s="85"/>
      <c r="BC612" s="85"/>
      <c r="BD612" s="85"/>
      <c r="BE612" s="85"/>
      <c r="BF612" s="88"/>
      <c r="BG612" s="85"/>
      <c r="BH612" s="85"/>
      <c r="BI612" s="85"/>
      <c r="BJ612" s="85"/>
      <c r="BK612" s="85"/>
      <c r="BL612" s="85"/>
      <c r="BM612" s="85"/>
      <c r="BN612" s="85"/>
      <c r="BO612" s="85"/>
      <c r="BP612" s="85"/>
      <c r="BQ612" s="85"/>
      <c r="BR612" s="85"/>
      <c r="BS612" s="85"/>
      <c r="BT612" s="85"/>
      <c r="BU612" s="85"/>
      <c r="BV612" s="85"/>
      <c r="BW612" s="85"/>
      <c r="BX612" s="85"/>
      <c r="BY612" s="85"/>
      <c r="BZ612" s="85"/>
      <c r="CA612" s="85"/>
      <c r="CB612" s="85"/>
      <c r="CC612" s="85"/>
      <c r="CD612" s="85"/>
      <c r="CE612" s="85"/>
      <c r="CF612" s="85"/>
      <c r="CG612" s="85"/>
      <c r="CH612" s="85"/>
      <c r="CI612" s="85"/>
      <c r="CJ612" s="85"/>
      <c r="CK612" s="85"/>
      <c r="CL612" s="85"/>
      <c r="CM612" s="85"/>
      <c r="CN612" s="85"/>
      <c r="CO612" s="85"/>
      <c r="CP612" s="85"/>
      <c r="CQ612" s="85"/>
      <c r="CR612" s="85"/>
      <c r="CS612" s="85"/>
      <c r="CT612" s="85"/>
      <c r="CU612" s="85"/>
      <c r="CV612" s="85"/>
      <c r="CW612" s="85"/>
      <c r="CX612" s="85"/>
      <c r="CY612" s="85"/>
      <c r="CZ612" s="85"/>
      <c r="DA612" s="85"/>
      <c r="DB612" s="85"/>
      <c r="DC612" s="85"/>
      <c r="DD612" s="85"/>
      <c r="DE612" s="85"/>
    </row>
    <row r="613" spans="1:109" x14ac:dyDescent="0.2">
      <c r="A613" s="85"/>
      <c r="B613" s="85"/>
      <c r="C613" s="85"/>
      <c r="D613" s="85"/>
      <c r="E613" s="86"/>
      <c r="F613" s="85"/>
      <c r="G613" s="87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  <c r="AM613" s="85"/>
      <c r="AN613" s="85"/>
      <c r="AO613" s="85"/>
      <c r="AP613" s="85"/>
      <c r="AQ613" s="85"/>
      <c r="AR613" s="85"/>
      <c r="AS613" s="85"/>
      <c r="AT613" s="85"/>
      <c r="AU613" s="85"/>
      <c r="AV613" s="85"/>
      <c r="AW613" s="85"/>
      <c r="AX613" s="85"/>
      <c r="AY613" s="85"/>
      <c r="AZ613" s="85"/>
      <c r="BA613" s="85"/>
      <c r="BB613" s="85"/>
      <c r="BC613" s="85"/>
      <c r="BD613" s="85"/>
      <c r="BE613" s="85"/>
      <c r="BF613" s="88"/>
      <c r="BG613" s="85"/>
      <c r="BH613" s="85"/>
      <c r="BI613" s="85"/>
      <c r="BJ613" s="85"/>
      <c r="BK613" s="85"/>
      <c r="BL613" s="85"/>
      <c r="BM613" s="85"/>
      <c r="BN613" s="85"/>
      <c r="BO613" s="85"/>
      <c r="BP613" s="85"/>
      <c r="BQ613" s="85"/>
      <c r="BR613" s="85"/>
      <c r="BS613" s="85"/>
      <c r="BT613" s="85"/>
      <c r="BU613" s="85"/>
      <c r="BV613" s="85"/>
      <c r="BW613" s="85"/>
      <c r="BX613" s="85"/>
      <c r="BY613" s="85"/>
      <c r="BZ613" s="85"/>
      <c r="CA613" s="85"/>
      <c r="CB613" s="85"/>
      <c r="CC613" s="85"/>
      <c r="CD613" s="85"/>
      <c r="CE613" s="85"/>
      <c r="CF613" s="85"/>
      <c r="CG613" s="85"/>
      <c r="CH613" s="85"/>
      <c r="CI613" s="85"/>
      <c r="CJ613" s="85"/>
      <c r="CK613" s="85"/>
      <c r="CL613" s="85"/>
      <c r="CM613" s="85"/>
      <c r="CN613" s="85"/>
      <c r="CO613" s="85"/>
      <c r="CP613" s="85"/>
      <c r="CQ613" s="85"/>
      <c r="CR613" s="85"/>
      <c r="CS613" s="85"/>
      <c r="CT613" s="85"/>
      <c r="CU613" s="85"/>
      <c r="CV613" s="85"/>
      <c r="CW613" s="85"/>
      <c r="CX613" s="85"/>
      <c r="CY613" s="85"/>
      <c r="CZ613" s="85"/>
      <c r="DA613" s="85"/>
      <c r="DB613" s="85"/>
      <c r="DC613" s="85"/>
      <c r="DD613" s="85"/>
      <c r="DE613" s="85"/>
    </row>
    <row r="614" spans="1:109" x14ac:dyDescent="0.2">
      <c r="A614" s="85"/>
      <c r="B614" s="85"/>
      <c r="C614" s="85"/>
      <c r="D614" s="85"/>
      <c r="E614" s="86"/>
      <c r="F614" s="85"/>
      <c r="G614" s="87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  <c r="AM614" s="85"/>
      <c r="AN614" s="85"/>
      <c r="AO614" s="85"/>
      <c r="AP614" s="85"/>
      <c r="AQ614" s="85"/>
      <c r="AR614" s="85"/>
      <c r="AS614" s="85"/>
      <c r="AT614" s="85"/>
      <c r="AU614" s="85"/>
      <c r="AV614" s="85"/>
      <c r="AW614" s="85"/>
      <c r="AX614" s="85"/>
      <c r="AY614" s="85"/>
      <c r="AZ614" s="85"/>
      <c r="BA614" s="85"/>
      <c r="BB614" s="85"/>
      <c r="BC614" s="85"/>
      <c r="BD614" s="85"/>
      <c r="BE614" s="85"/>
      <c r="BF614" s="88"/>
      <c r="BG614" s="85"/>
      <c r="BH614" s="85"/>
      <c r="BI614" s="85"/>
      <c r="BJ614" s="85"/>
      <c r="BK614" s="85"/>
      <c r="BL614" s="85"/>
      <c r="BM614" s="85"/>
      <c r="BN614" s="85"/>
      <c r="BO614" s="85"/>
      <c r="BP614" s="85"/>
      <c r="BQ614" s="85"/>
      <c r="BR614" s="85"/>
      <c r="BS614" s="85"/>
      <c r="BT614" s="85"/>
      <c r="BU614" s="85"/>
      <c r="BV614" s="85"/>
      <c r="BW614" s="85"/>
      <c r="BX614" s="85"/>
      <c r="BY614" s="85"/>
      <c r="BZ614" s="85"/>
      <c r="CA614" s="85"/>
      <c r="CB614" s="85"/>
      <c r="CC614" s="85"/>
      <c r="CD614" s="85"/>
      <c r="CE614" s="85"/>
      <c r="CF614" s="85"/>
      <c r="CG614" s="85"/>
      <c r="CH614" s="85"/>
      <c r="CI614" s="85"/>
      <c r="CJ614" s="85"/>
      <c r="CK614" s="85"/>
      <c r="CL614" s="85"/>
      <c r="CM614" s="85"/>
      <c r="CN614" s="85"/>
      <c r="CO614" s="85"/>
      <c r="CP614" s="85"/>
      <c r="CQ614" s="85"/>
      <c r="CR614" s="85"/>
      <c r="CS614" s="85"/>
      <c r="CT614" s="85"/>
      <c r="CU614" s="85"/>
      <c r="CV614" s="85"/>
      <c r="CW614" s="85"/>
      <c r="CX614" s="85"/>
      <c r="CY614" s="85"/>
      <c r="CZ614" s="85"/>
      <c r="DA614" s="85"/>
      <c r="DB614" s="85"/>
      <c r="DC614" s="85"/>
      <c r="DD614" s="85"/>
      <c r="DE614" s="85"/>
    </row>
    <row r="615" spans="1:109" x14ac:dyDescent="0.2">
      <c r="A615" s="85"/>
      <c r="B615" s="85"/>
      <c r="C615" s="85"/>
      <c r="D615" s="85"/>
      <c r="E615" s="86"/>
      <c r="F615" s="85"/>
      <c r="G615" s="87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  <c r="AM615" s="85"/>
      <c r="AN615" s="85"/>
      <c r="AO615" s="85"/>
      <c r="AP615" s="85"/>
      <c r="AQ615" s="85"/>
      <c r="AR615" s="85"/>
      <c r="AS615" s="85"/>
      <c r="AT615" s="85"/>
      <c r="AU615" s="85"/>
      <c r="AV615" s="85"/>
      <c r="AW615" s="85"/>
      <c r="AX615" s="85"/>
      <c r="AY615" s="85"/>
      <c r="AZ615" s="85"/>
      <c r="BA615" s="85"/>
      <c r="BB615" s="85"/>
      <c r="BC615" s="85"/>
      <c r="BD615" s="85"/>
      <c r="BE615" s="85"/>
      <c r="BF615" s="88"/>
      <c r="BG615" s="85"/>
      <c r="BH615" s="85"/>
      <c r="BI615" s="85"/>
      <c r="BJ615" s="85"/>
      <c r="BK615" s="85"/>
      <c r="BL615" s="85"/>
      <c r="BM615" s="85"/>
      <c r="BN615" s="85"/>
      <c r="BO615" s="85"/>
      <c r="BP615" s="85"/>
      <c r="BQ615" s="85"/>
      <c r="BR615" s="85"/>
      <c r="BS615" s="85"/>
      <c r="BT615" s="85"/>
      <c r="BU615" s="85"/>
      <c r="BV615" s="85"/>
      <c r="BW615" s="85"/>
      <c r="BX615" s="85"/>
      <c r="BY615" s="85"/>
      <c r="BZ615" s="85"/>
      <c r="CA615" s="85"/>
      <c r="CB615" s="85"/>
      <c r="CC615" s="85"/>
      <c r="CD615" s="85"/>
      <c r="CE615" s="85"/>
      <c r="CF615" s="85"/>
      <c r="CG615" s="85"/>
      <c r="CH615" s="85"/>
      <c r="CI615" s="85"/>
      <c r="CJ615" s="85"/>
      <c r="CK615" s="85"/>
      <c r="CL615" s="85"/>
      <c r="CM615" s="85"/>
      <c r="CN615" s="85"/>
      <c r="CO615" s="85"/>
      <c r="CP615" s="85"/>
      <c r="CQ615" s="85"/>
      <c r="CR615" s="85"/>
      <c r="CS615" s="85"/>
      <c r="CT615" s="85"/>
      <c r="CU615" s="85"/>
      <c r="CV615" s="85"/>
      <c r="CW615" s="85"/>
      <c r="CX615" s="85"/>
      <c r="CY615" s="85"/>
      <c r="CZ615" s="85"/>
      <c r="DA615" s="85"/>
      <c r="DB615" s="85"/>
      <c r="DC615" s="85"/>
      <c r="DD615" s="85"/>
      <c r="DE615" s="85"/>
    </row>
    <row r="616" spans="1:109" x14ac:dyDescent="0.2">
      <c r="A616" s="85"/>
      <c r="B616" s="85"/>
      <c r="C616" s="85"/>
      <c r="D616" s="85"/>
      <c r="E616" s="86"/>
      <c r="F616" s="85"/>
      <c r="G616" s="87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85"/>
      <c r="AG616" s="85"/>
      <c r="AH616" s="85"/>
      <c r="AI616" s="85"/>
      <c r="AJ616" s="85"/>
      <c r="AK616" s="85"/>
      <c r="AL616" s="85"/>
      <c r="AM616" s="85"/>
      <c r="AN616" s="85"/>
      <c r="AO616" s="85"/>
      <c r="AP616" s="85"/>
      <c r="AQ616" s="85"/>
      <c r="AR616" s="85"/>
      <c r="AS616" s="85"/>
      <c r="AT616" s="85"/>
      <c r="AU616" s="85"/>
      <c r="AV616" s="85"/>
      <c r="AW616" s="85"/>
      <c r="AX616" s="85"/>
      <c r="AY616" s="85"/>
      <c r="AZ616" s="85"/>
      <c r="BA616" s="85"/>
      <c r="BB616" s="85"/>
      <c r="BC616" s="85"/>
      <c r="BD616" s="85"/>
      <c r="BE616" s="85"/>
      <c r="BF616" s="88"/>
      <c r="BG616" s="85"/>
      <c r="BH616" s="85"/>
      <c r="BI616" s="85"/>
      <c r="BJ616" s="85"/>
      <c r="BK616" s="85"/>
      <c r="BL616" s="85"/>
      <c r="BM616" s="85"/>
      <c r="BN616" s="85"/>
      <c r="BO616" s="85"/>
      <c r="BP616" s="85"/>
      <c r="BQ616" s="85"/>
      <c r="BR616" s="85"/>
      <c r="BS616" s="85"/>
      <c r="BT616" s="85"/>
      <c r="BU616" s="85"/>
      <c r="BV616" s="85"/>
      <c r="BW616" s="85"/>
      <c r="BX616" s="85"/>
      <c r="BY616" s="85"/>
      <c r="BZ616" s="85"/>
      <c r="CA616" s="85"/>
      <c r="CB616" s="85"/>
      <c r="CC616" s="85"/>
      <c r="CD616" s="85"/>
      <c r="CE616" s="85"/>
      <c r="CF616" s="85"/>
      <c r="CG616" s="85"/>
      <c r="CH616" s="85"/>
      <c r="CI616" s="85"/>
      <c r="CJ616" s="85"/>
      <c r="CK616" s="85"/>
      <c r="CL616" s="85"/>
      <c r="CM616" s="85"/>
      <c r="CN616" s="85"/>
      <c r="CO616" s="85"/>
      <c r="CP616" s="85"/>
      <c r="CQ616" s="85"/>
      <c r="CR616" s="85"/>
      <c r="CS616" s="85"/>
      <c r="CT616" s="85"/>
      <c r="CU616" s="85"/>
      <c r="CV616" s="85"/>
      <c r="CW616" s="85"/>
      <c r="CX616" s="85"/>
      <c r="CY616" s="85"/>
      <c r="CZ616" s="85"/>
      <c r="DA616" s="85"/>
      <c r="DB616" s="85"/>
      <c r="DC616" s="85"/>
      <c r="DD616" s="85"/>
      <c r="DE616" s="85"/>
    </row>
    <row r="617" spans="1:109" x14ac:dyDescent="0.2">
      <c r="A617" s="85"/>
      <c r="B617" s="85"/>
      <c r="C617" s="85"/>
      <c r="D617" s="85"/>
      <c r="E617" s="86"/>
      <c r="F617" s="85"/>
      <c r="G617" s="87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F617" s="85"/>
      <c r="AG617" s="85"/>
      <c r="AH617" s="85"/>
      <c r="AI617" s="85"/>
      <c r="AJ617" s="85"/>
      <c r="AK617" s="85"/>
      <c r="AL617" s="85"/>
      <c r="AM617" s="85"/>
      <c r="AN617" s="85"/>
      <c r="AO617" s="85"/>
      <c r="AP617" s="85"/>
      <c r="AQ617" s="85"/>
      <c r="AR617" s="85"/>
      <c r="AS617" s="85"/>
      <c r="AT617" s="85"/>
      <c r="AU617" s="85"/>
      <c r="AV617" s="85"/>
      <c r="AW617" s="85"/>
      <c r="AX617" s="85"/>
      <c r="AY617" s="85"/>
      <c r="AZ617" s="85"/>
      <c r="BA617" s="85"/>
      <c r="BB617" s="85"/>
      <c r="BC617" s="85"/>
      <c r="BD617" s="85"/>
      <c r="BE617" s="85"/>
      <c r="BF617" s="88"/>
      <c r="BG617" s="85"/>
      <c r="BH617" s="85"/>
      <c r="BI617" s="85"/>
      <c r="BJ617" s="85"/>
      <c r="BK617" s="85"/>
      <c r="BL617" s="85"/>
      <c r="BM617" s="85"/>
      <c r="BN617" s="85"/>
      <c r="BO617" s="85"/>
      <c r="BP617" s="85"/>
      <c r="BQ617" s="85"/>
      <c r="BR617" s="85"/>
      <c r="BS617" s="85"/>
      <c r="BT617" s="85"/>
      <c r="BU617" s="85"/>
      <c r="BV617" s="85"/>
      <c r="BW617" s="85"/>
      <c r="BX617" s="85"/>
      <c r="BY617" s="85"/>
      <c r="BZ617" s="85"/>
      <c r="CA617" s="85"/>
      <c r="CB617" s="85"/>
      <c r="CC617" s="85"/>
      <c r="CD617" s="85"/>
      <c r="CE617" s="85"/>
      <c r="CF617" s="85"/>
      <c r="CG617" s="85"/>
      <c r="CH617" s="85"/>
      <c r="CI617" s="85"/>
      <c r="CJ617" s="85"/>
      <c r="CK617" s="85"/>
      <c r="CL617" s="85"/>
      <c r="CM617" s="85"/>
      <c r="CN617" s="85"/>
      <c r="CO617" s="85"/>
      <c r="CP617" s="85"/>
      <c r="CQ617" s="85"/>
      <c r="CR617" s="85"/>
      <c r="CS617" s="85"/>
      <c r="CT617" s="85"/>
      <c r="CU617" s="85"/>
      <c r="CV617" s="85"/>
      <c r="CW617" s="85"/>
      <c r="CX617" s="85"/>
      <c r="CY617" s="85"/>
      <c r="CZ617" s="85"/>
      <c r="DA617" s="85"/>
      <c r="DB617" s="85"/>
      <c r="DC617" s="85"/>
      <c r="DD617" s="85"/>
      <c r="DE617" s="85"/>
    </row>
    <row r="618" spans="1:109" x14ac:dyDescent="0.2">
      <c r="A618" s="85"/>
      <c r="B618" s="85"/>
      <c r="C618" s="85"/>
      <c r="D618" s="85"/>
      <c r="E618" s="86"/>
      <c r="F618" s="85"/>
      <c r="G618" s="87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F618" s="85"/>
      <c r="AG618" s="85"/>
      <c r="AH618" s="85"/>
      <c r="AI618" s="85"/>
      <c r="AJ618" s="85"/>
      <c r="AK618" s="85"/>
      <c r="AL618" s="85"/>
      <c r="AM618" s="85"/>
      <c r="AN618" s="85"/>
      <c r="AO618" s="85"/>
      <c r="AP618" s="85"/>
      <c r="AQ618" s="85"/>
      <c r="AR618" s="85"/>
      <c r="AS618" s="85"/>
      <c r="AT618" s="85"/>
      <c r="AU618" s="85"/>
      <c r="AV618" s="85"/>
      <c r="AW618" s="85"/>
      <c r="AX618" s="85"/>
      <c r="AY618" s="85"/>
      <c r="AZ618" s="85"/>
      <c r="BA618" s="85"/>
      <c r="BB618" s="85"/>
      <c r="BC618" s="85"/>
      <c r="BD618" s="85"/>
      <c r="BE618" s="85"/>
      <c r="BF618" s="88"/>
      <c r="BG618" s="85"/>
      <c r="BH618" s="85"/>
      <c r="BI618" s="85"/>
      <c r="BJ618" s="85"/>
      <c r="BK618" s="85"/>
      <c r="BL618" s="85"/>
      <c r="BM618" s="85"/>
      <c r="BN618" s="85"/>
      <c r="BO618" s="85"/>
      <c r="BP618" s="85"/>
      <c r="BQ618" s="85"/>
      <c r="BR618" s="85"/>
      <c r="BS618" s="85"/>
      <c r="BT618" s="85"/>
      <c r="BU618" s="85"/>
      <c r="BV618" s="85"/>
      <c r="BW618" s="85"/>
      <c r="BX618" s="85"/>
      <c r="BY618" s="85"/>
      <c r="BZ618" s="85"/>
      <c r="CA618" s="85"/>
      <c r="CB618" s="85"/>
      <c r="CC618" s="85"/>
      <c r="CD618" s="85"/>
      <c r="CE618" s="85"/>
      <c r="CF618" s="85"/>
      <c r="CG618" s="85"/>
      <c r="CH618" s="85"/>
      <c r="CI618" s="85"/>
      <c r="CJ618" s="85"/>
      <c r="CK618" s="85"/>
      <c r="CL618" s="85"/>
      <c r="CM618" s="85"/>
      <c r="CN618" s="85"/>
      <c r="CO618" s="85"/>
      <c r="CP618" s="85"/>
      <c r="CQ618" s="85"/>
      <c r="CR618" s="85"/>
      <c r="CS618" s="85"/>
      <c r="CT618" s="85"/>
      <c r="CU618" s="85"/>
      <c r="CV618" s="85"/>
      <c r="CW618" s="85"/>
      <c r="CX618" s="85"/>
      <c r="CY618" s="85"/>
      <c r="CZ618" s="85"/>
      <c r="DA618" s="85"/>
      <c r="DB618" s="85"/>
      <c r="DC618" s="85"/>
      <c r="DD618" s="85"/>
      <c r="DE618" s="85"/>
    </row>
    <row r="619" spans="1:109" x14ac:dyDescent="0.2">
      <c r="A619" s="85"/>
      <c r="B619" s="85"/>
      <c r="C619" s="85"/>
      <c r="D619" s="85"/>
      <c r="E619" s="86"/>
      <c r="F619" s="85"/>
      <c r="G619" s="87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F619" s="85"/>
      <c r="AG619" s="85"/>
      <c r="AH619" s="85"/>
      <c r="AI619" s="85"/>
      <c r="AJ619" s="85"/>
      <c r="AK619" s="85"/>
      <c r="AL619" s="85"/>
      <c r="AM619" s="85"/>
      <c r="AN619" s="85"/>
      <c r="AO619" s="85"/>
      <c r="AP619" s="85"/>
      <c r="AQ619" s="85"/>
      <c r="AR619" s="85"/>
      <c r="AS619" s="85"/>
      <c r="AT619" s="85"/>
      <c r="AU619" s="85"/>
      <c r="AV619" s="85"/>
      <c r="AW619" s="85"/>
      <c r="AX619" s="85"/>
      <c r="AY619" s="85"/>
      <c r="AZ619" s="85"/>
      <c r="BA619" s="85"/>
      <c r="BB619" s="85"/>
      <c r="BC619" s="85"/>
      <c r="BD619" s="85"/>
      <c r="BE619" s="85"/>
      <c r="BF619" s="88"/>
      <c r="BG619" s="85"/>
      <c r="BH619" s="85"/>
      <c r="BI619" s="85"/>
      <c r="BJ619" s="85"/>
      <c r="BK619" s="85"/>
      <c r="BL619" s="85"/>
      <c r="BM619" s="85"/>
      <c r="BN619" s="85"/>
      <c r="BO619" s="85"/>
      <c r="BP619" s="85"/>
      <c r="BQ619" s="85"/>
      <c r="BR619" s="85"/>
      <c r="BS619" s="85"/>
      <c r="BT619" s="85"/>
      <c r="BU619" s="85"/>
      <c r="BV619" s="85"/>
      <c r="BW619" s="85"/>
      <c r="BX619" s="85"/>
      <c r="BY619" s="85"/>
      <c r="BZ619" s="85"/>
      <c r="CA619" s="85"/>
      <c r="CB619" s="85"/>
      <c r="CC619" s="85"/>
      <c r="CD619" s="85"/>
      <c r="CE619" s="85"/>
      <c r="CF619" s="85"/>
      <c r="CG619" s="85"/>
      <c r="CH619" s="85"/>
      <c r="CI619" s="85"/>
      <c r="CJ619" s="85"/>
      <c r="CK619" s="85"/>
      <c r="CL619" s="85"/>
      <c r="CM619" s="85"/>
      <c r="CN619" s="85"/>
      <c r="CO619" s="85"/>
      <c r="CP619" s="85"/>
      <c r="CQ619" s="85"/>
      <c r="CR619" s="85"/>
      <c r="CS619" s="85"/>
      <c r="CT619" s="85"/>
      <c r="CU619" s="85"/>
      <c r="CV619" s="85"/>
      <c r="CW619" s="85"/>
      <c r="CX619" s="85"/>
      <c r="CY619" s="85"/>
      <c r="CZ619" s="85"/>
      <c r="DA619" s="85"/>
      <c r="DB619" s="85"/>
      <c r="DC619" s="85"/>
      <c r="DD619" s="85"/>
      <c r="DE619" s="85"/>
    </row>
    <row r="620" spans="1:109" x14ac:dyDescent="0.2">
      <c r="A620" s="85"/>
      <c r="B620" s="85"/>
      <c r="C620" s="85"/>
      <c r="D620" s="85"/>
      <c r="E620" s="86"/>
      <c r="F620" s="85"/>
      <c r="G620" s="87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F620" s="85"/>
      <c r="AG620" s="85"/>
      <c r="AH620" s="85"/>
      <c r="AI620" s="85"/>
      <c r="AJ620" s="85"/>
      <c r="AK620" s="85"/>
      <c r="AL620" s="85"/>
      <c r="AM620" s="85"/>
      <c r="AN620" s="85"/>
      <c r="AO620" s="85"/>
      <c r="AP620" s="85"/>
      <c r="AQ620" s="85"/>
      <c r="AR620" s="85"/>
      <c r="AS620" s="85"/>
      <c r="AT620" s="85"/>
      <c r="AU620" s="85"/>
      <c r="AV620" s="85"/>
      <c r="AW620" s="85"/>
      <c r="AX620" s="85"/>
      <c r="AY620" s="85"/>
      <c r="AZ620" s="85"/>
      <c r="BA620" s="85"/>
      <c r="BB620" s="85"/>
      <c r="BC620" s="85"/>
      <c r="BD620" s="85"/>
      <c r="BE620" s="85"/>
      <c r="BF620" s="88"/>
      <c r="BG620" s="85"/>
      <c r="BH620" s="85"/>
      <c r="BI620" s="85"/>
      <c r="BJ620" s="85"/>
      <c r="BK620" s="85"/>
      <c r="BL620" s="85"/>
      <c r="BM620" s="85"/>
      <c r="BN620" s="85"/>
      <c r="BO620" s="85"/>
      <c r="BP620" s="85"/>
      <c r="BQ620" s="85"/>
      <c r="BR620" s="85"/>
      <c r="BS620" s="85"/>
      <c r="BT620" s="85"/>
      <c r="BU620" s="85"/>
      <c r="BV620" s="85"/>
      <c r="BW620" s="85"/>
      <c r="BX620" s="85"/>
      <c r="BY620" s="85"/>
      <c r="BZ620" s="85"/>
      <c r="CA620" s="85"/>
      <c r="CB620" s="85"/>
      <c r="CC620" s="85"/>
      <c r="CD620" s="85"/>
      <c r="CE620" s="85"/>
      <c r="CF620" s="85"/>
      <c r="CG620" s="85"/>
      <c r="CH620" s="85"/>
      <c r="CI620" s="85"/>
      <c r="CJ620" s="85"/>
      <c r="CK620" s="85"/>
      <c r="CL620" s="85"/>
      <c r="CM620" s="85"/>
      <c r="CN620" s="85"/>
      <c r="CO620" s="85"/>
      <c r="CP620" s="85"/>
      <c r="CQ620" s="85"/>
      <c r="CR620" s="85"/>
      <c r="CS620" s="85"/>
      <c r="CT620" s="85"/>
      <c r="CU620" s="85"/>
      <c r="CV620" s="85"/>
      <c r="CW620" s="85"/>
      <c r="CX620" s="85"/>
      <c r="CY620" s="85"/>
      <c r="CZ620" s="85"/>
      <c r="DA620" s="85"/>
      <c r="DB620" s="85"/>
      <c r="DC620" s="85"/>
      <c r="DD620" s="85"/>
      <c r="DE620" s="85"/>
    </row>
    <row r="621" spans="1:109" x14ac:dyDescent="0.2">
      <c r="A621" s="85"/>
      <c r="B621" s="85"/>
      <c r="C621" s="85"/>
      <c r="D621" s="85"/>
      <c r="E621" s="86"/>
      <c r="F621" s="85"/>
      <c r="G621" s="87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F621" s="85"/>
      <c r="AG621" s="85"/>
      <c r="AH621" s="85"/>
      <c r="AI621" s="85"/>
      <c r="AJ621" s="85"/>
      <c r="AK621" s="85"/>
      <c r="AL621" s="85"/>
      <c r="AM621" s="85"/>
      <c r="AN621" s="85"/>
      <c r="AO621" s="85"/>
      <c r="AP621" s="85"/>
      <c r="AQ621" s="85"/>
      <c r="AR621" s="85"/>
      <c r="AS621" s="85"/>
      <c r="AT621" s="85"/>
      <c r="AU621" s="85"/>
      <c r="AV621" s="85"/>
      <c r="AW621" s="85"/>
      <c r="AX621" s="85"/>
      <c r="AY621" s="85"/>
      <c r="AZ621" s="85"/>
      <c r="BA621" s="85"/>
      <c r="BB621" s="85"/>
      <c r="BC621" s="85"/>
      <c r="BD621" s="85"/>
      <c r="BE621" s="85"/>
      <c r="BF621" s="88"/>
      <c r="BG621" s="85"/>
      <c r="BH621" s="85"/>
      <c r="BI621" s="85"/>
      <c r="BJ621" s="85"/>
      <c r="BK621" s="85"/>
      <c r="BL621" s="85"/>
      <c r="BM621" s="85"/>
      <c r="BN621" s="85"/>
      <c r="BO621" s="85"/>
      <c r="BP621" s="85"/>
      <c r="BQ621" s="85"/>
      <c r="BR621" s="85"/>
      <c r="BS621" s="85"/>
      <c r="BT621" s="85"/>
      <c r="BU621" s="85"/>
      <c r="BV621" s="85"/>
      <c r="BW621" s="85"/>
      <c r="BX621" s="85"/>
      <c r="BY621" s="85"/>
      <c r="BZ621" s="85"/>
      <c r="CA621" s="85"/>
      <c r="CB621" s="85"/>
      <c r="CC621" s="85"/>
      <c r="CD621" s="85"/>
      <c r="CE621" s="85"/>
      <c r="CF621" s="85"/>
      <c r="CG621" s="85"/>
      <c r="CH621" s="85"/>
      <c r="CI621" s="85"/>
      <c r="CJ621" s="85"/>
      <c r="CK621" s="85"/>
      <c r="CL621" s="85"/>
      <c r="CM621" s="85"/>
      <c r="CN621" s="85"/>
      <c r="CO621" s="85"/>
      <c r="CP621" s="85"/>
      <c r="CQ621" s="85"/>
      <c r="CR621" s="85"/>
      <c r="CS621" s="85"/>
      <c r="CT621" s="85"/>
      <c r="CU621" s="85"/>
      <c r="CV621" s="85"/>
      <c r="CW621" s="85"/>
      <c r="CX621" s="85"/>
      <c r="CY621" s="85"/>
      <c r="CZ621" s="85"/>
      <c r="DA621" s="85"/>
      <c r="DB621" s="85"/>
      <c r="DC621" s="85"/>
      <c r="DD621" s="85"/>
      <c r="DE621" s="85"/>
    </row>
    <row r="622" spans="1:109" x14ac:dyDescent="0.2">
      <c r="A622" s="85"/>
      <c r="B622" s="85"/>
      <c r="C622" s="85"/>
      <c r="D622" s="85"/>
      <c r="E622" s="86"/>
      <c r="F622" s="85"/>
      <c r="G622" s="87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F622" s="85"/>
      <c r="AG622" s="85"/>
      <c r="AH622" s="85"/>
      <c r="AI622" s="85"/>
      <c r="AJ622" s="85"/>
      <c r="AK622" s="85"/>
      <c r="AL622" s="85"/>
      <c r="AM622" s="85"/>
      <c r="AN622" s="85"/>
      <c r="AO622" s="85"/>
      <c r="AP622" s="85"/>
      <c r="AQ622" s="85"/>
      <c r="AR622" s="85"/>
      <c r="AS622" s="85"/>
      <c r="AT622" s="85"/>
      <c r="AU622" s="85"/>
      <c r="AV622" s="85"/>
      <c r="AW622" s="85"/>
      <c r="AX622" s="85"/>
      <c r="AY622" s="85"/>
      <c r="AZ622" s="85"/>
      <c r="BA622" s="85"/>
      <c r="BB622" s="85"/>
      <c r="BC622" s="85"/>
      <c r="BD622" s="85"/>
      <c r="BE622" s="85"/>
      <c r="BF622" s="88"/>
      <c r="BG622" s="85"/>
      <c r="BH622" s="85"/>
      <c r="BI622" s="85"/>
      <c r="BJ622" s="85"/>
      <c r="BK622" s="85"/>
      <c r="BL622" s="85"/>
      <c r="BM622" s="85"/>
      <c r="BN622" s="85"/>
      <c r="BO622" s="85"/>
      <c r="BP622" s="85"/>
      <c r="BQ622" s="85"/>
      <c r="BR622" s="85"/>
      <c r="BS622" s="85"/>
      <c r="BT622" s="85"/>
      <c r="BU622" s="85"/>
      <c r="BV622" s="85"/>
      <c r="BW622" s="85"/>
      <c r="BX622" s="85"/>
      <c r="BY622" s="85"/>
      <c r="BZ622" s="85"/>
      <c r="CA622" s="85"/>
      <c r="CB622" s="85"/>
      <c r="CC622" s="85"/>
      <c r="CD622" s="85"/>
      <c r="CE622" s="85"/>
      <c r="CF622" s="85"/>
      <c r="CG622" s="85"/>
      <c r="CH622" s="85"/>
      <c r="CI622" s="85"/>
      <c r="CJ622" s="85"/>
      <c r="CK622" s="85"/>
      <c r="CL622" s="85"/>
      <c r="CM622" s="85"/>
      <c r="CN622" s="85"/>
      <c r="CO622" s="85"/>
      <c r="CP622" s="85"/>
      <c r="CQ622" s="85"/>
      <c r="CR622" s="85"/>
      <c r="CS622" s="85"/>
      <c r="CT622" s="85"/>
      <c r="CU622" s="85"/>
      <c r="CV622" s="85"/>
      <c r="CW622" s="85"/>
      <c r="CX622" s="85"/>
      <c r="CY622" s="85"/>
      <c r="CZ622" s="85"/>
      <c r="DA622" s="85"/>
      <c r="DB622" s="85"/>
      <c r="DC622" s="85"/>
      <c r="DD622" s="85"/>
      <c r="DE622" s="85"/>
    </row>
    <row r="623" spans="1:109" x14ac:dyDescent="0.2">
      <c r="A623" s="85"/>
      <c r="B623" s="85"/>
      <c r="C623" s="85"/>
      <c r="D623" s="85"/>
      <c r="E623" s="86"/>
      <c r="F623" s="85"/>
      <c r="G623" s="87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85"/>
      <c r="AG623" s="85"/>
      <c r="AH623" s="85"/>
      <c r="AI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AV623" s="85"/>
      <c r="AW623" s="85"/>
      <c r="AX623" s="85"/>
      <c r="AY623" s="85"/>
      <c r="AZ623" s="85"/>
      <c r="BA623" s="85"/>
      <c r="BB623" s="85"/>
      <c r="BC623" s="85"/>
      <c r="BD623" s="85"/>
      <c r="BE623" s="85"/>
      <c r="BF623" s="88"/>
      <c r="BG623" s="85"/>
      <c r="BH623" s="85"/>
      <c r="BI623" s="85"/>
      <c r="BJ623" s="85"/>
      <c r="BK623" s="85"/>
      <c r="BL623" s="85"/>
      <c r="BM623" s="85"/>
      <c r="BN623" s="85"/>
      <c r="BO623" s="85"/>
      <c r="BP623" s="85"/>
      <c r="BQ623" s="85"/>
      <c r="BR623" s="85"/>
      <c r="BS623" s="85"/>
      <c r="BT623" s="85"/>
      <c r="BU623" s="85"/>
      <c r="BV623" s="85"/>
      <c r="BW623" s="85"/>
      <c r="BX623" s="85"/>
      <c r="BY623" s="85"/>
      <c r="BZ623" s="85"/>
      <c r="CA623" s="85"/>
      <c r="CB623" s="85"/>
      <c r="CC623" s="85"/>
      <c r="CD623" s="85"/>
      <c r="CE623" s="85"/>
      <c r="CF623" s="85"/>
      <c r="CG623" s="85"/>
      <c r="CH623" s="85"/>
      <c r="CI623" s="85"/>
      <c r="CJ623" s="85"/>
      <c r="CK623" s="85"/>
      <c r="CL623" s="85"/>
      <c r="CM623" s="85"/>
      <c r="CN623" s="85"/>
      <c r="CO623" s="85"/>
      <c r="CP623" s="85"/>
      <c r="CQ623" s="85"/>
      <c r="CR623" s="85"/>
      <c r="CS623" s="85"/>
      <c r="CT623" s="85"/>
      <c r="CU623" s="85"/>
      <c r="CV623" s="85"/>
      <c r="CW623" s="85"/>
      <c r="CX623" s="85"/>
      <c r="CY623" s="85"/>
      <c r="CZ623" s="85"/>
      <c r="DA623" s="85"/>
      <c r="DB623" s="85"/>
      <c r="DC623" s="85"/>
      <c r="DD623" s="85"/>
      <c r="DE623" s="85"/>
    </row>
    <row r="624" spans="1:109" x14ac:dyDescent="0.2">
      <c r="A624" s="85"/>
      <c r="B624" s="85"/>
      <c r="C624" s="85"/>
      <c r="D624" s="85"/>
      <c r="E624" s="86"/>
      <c r="F624" s="85"/>
      <c r="G624" s="87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F624" s="85"/>
      <c r="AG624" s="85"/>
      <c r="AH624" s="85"/>
      <c r="AI624" s="85"/>
      <c r="AJ624" s="85"/>
      <c r="AK624" s="85"/>
      <c r="AL624" s="85"/>
      <c r="AM624" s="85"/>
      <c r="AN624" s="85"/>
      <c r="AO624" s="85"/>
      <c r="AP624" s="85"/>
      <c r="AQ624" s="85"/>
      <c r="AR624" s="85"/>
      <c r="AS624" s="85"/>
      <c r="AT624" s="85"/>
      <c r="AU624" s="85"/>
      <c r="AV624" s="85"/>
      <c r="AW624" s="85"/>
      <c r="AX624" s="85"/>
      <c r="AY624" s="85"/>
      <c r="AZ624" s="85"/>
      <c r="BA624" s="85"/>
      <c r="BB624" s="85"/>
      <c r="BC624" s="85"/>
      <c r="BD624" s="85"/>
      <c r="BE624" s="85"/>
      <c r="BF624" s="88"/>
      <c r="BG624" s="85"/>
      <c r="BH624" s="85"/>
      <c r="BI624" s="85"/>
      <c r="BJ624" s="85"/>
      <c r="BK624" s="85"/>
      <c r="BL624" s="85"/>
      <c r="BM624" s="85"/>
      <c r="BN624" s="85"/>
      <c r="BO624" s="85"/>
      <c r="BP624" s="85"/>
      <c r="BQ624" s="85"/>
      <c r="BR624" s="85"/>
      <c r="BS624" s="85"/>
      <c r="BT624" s="85"/>
      <c r="BU624" s="85"/>
      <c r="BV624" s="85"/>
      <c r="BW624" s="85"/>
      <c r="BX624" s="85"/>
      <c r="BY624" s="85"/>
      <c r="BZ624" s="85"/>
      <c r="CA624" s="85"/>
      <c r="CB624" s="85"/>
      <c r="CC624" s="85"/>
      <c r="CD624" s="85"/>
      <c r="CE624" s="85"/>
      <c r="CF624" s="85"/>
      <c r="CG624" s="85"/>
      <c r="CH624" s="85"/>
      <c r="CI624" s="85"/>
      <c r="CJ624" s="85"/>
      <c r="CK624" s="85"/>
      <c r="CL624" s="85"/>
      <c r="CM624" s="85"/>
      <c r="CN624" s="85"/>
      <c r="CO624" s="85"/>
      <c r="CP624" s="85"/>
      <c r="CQ624" s="85"/>
      <c r="CR624" s="85"/>
      <c r="CS624" s="85"/>
      <c r="CT624" s="85"/>
      <c r="CU624" s="85"/>
      <c r="CV624" s="85"/>
      <c r="CW624" s="85"/>
      <c r="CX624" s="85"/>
      <c r="CY624" s="85"/>
      <c r="CZ624" s="85"/>
      <c r="DA624" s="85"/>
      <c r="DB624" s="85"/>
      <c r="DC624" s="85"/>
      <c r="DD624" s="85"/>
      <c r="DE624" s="85"/>
    </row>
    <row r="625" spans="1:109" x14ac:dyDescent="0.2">
      <c r="A625" s="85"/>
      <c r="B625" s="85"/>
      <c r="C625" s="85"/>
      <c r="D625" s="85"/>
      <c r="E625" s="86"/>
      <c r="F625" s="85"/>
      <c r="G625" s="87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F625" s="85"/>
      <c r="AG625" s="85"/>
      <c r="AH625" s="85"/>
      <c r="AI625" s="85"/>
      <c r="AJ625" s="85"/>
      <c r="AK625" s="85"/>
      <c r="AL625" s="85"/>
      <c r="AM625" s="85"/>
      <c r="AN625" s="85"/>
      <c r="AO625" s="85"/>
      <c r="AP625" s="85"/>
      <c r="AQ625" s="85"/>
      <c r="AR625" s="85"/>
      <c r="AS625" s="85"/>
      <c r="AT625" s="85"/>
      <c r="AU625" s="85"/>
      <c r="AV625" s="85"/>
      <c r="AW625" s="85"/>
      <c r="AX625" s="85"/>
      <c r="AY625" s="85"/>
      <c r="AZ625" s="85"/>
      <c r="BA625" s="85"/>
      <c r="BB625" s="85"/>
      <c r="BC625" s="85"/>
      <c r="BD625" s="85"/>
      <c r="BE625" s="85"/>
      <c r="BF625" s="88"/>
      <c r="BG625" s="85"/>
      <c r="BH625" s="85"/>
      <c r="BI625" s="85"/>
      <c r="BJ625" s="85"/>
      <c r="BK625" s="85"/>
      <c r="BL625" s="85"/>
      <c r="BM625" s="85"/>
      <c r="BN625" s="85"/>
      <c r="BO625" s="85"/>
      <c r="BP625" s="85"/>
      <c r="BQ625" s="85"/>
      <c r="BR625" s="85"/>
      <c r="BS625" s="85"/>
      <c r="BT625" s="85"/>
      <c r="BU625" s="85"/>
      <c r="BV625" s="85"/>
      <c r="BW625" s="85"/>
      <c r="BX625" s="85"/>
      <c r="BY625" s="85"/>
      <c r="BZ625" s="85"/>
      <c r="CA625" s="85"/>
      <c r="CB625" s="85"/>
      <c r="CC625" s="85"/>
      <c r="CD625" s="85"/>
      <c r="CE625" s="85"/>
      <c r="CF625" s="85"/>
      <c r="CG625" s="85"/>
      <c r="CH625" s="85"/>
      <c r="CI625" s="85"/>
      <c r="CJ625" s="85"/>
      <c r="CK625" s="85"/>
      <c r="CL625" s="85"/>
      <c r="CM625" s="85"/>
      <c r="CN625" s="85"/>
      <c r="CO625" s="85"/>
      <c r="CP625" s="85"/>
      <c r="CQ625" s="85"/>
      <c r="CR625" s="85"/>
      <c r="CS625" s="85"/>
      <c r="CT625" s="85"/>
      <c r="CU625" s="85"/>
      <c r="CV625" s="85"/>
      <c r="CW625" s="85"/>
      <c r="CX625" s="85"/>
      <c r="CY625" s="85"/>
      <c r="CZ625" s="85"/>
      <c r="DA625" s="85"/>
      <c r="DB625" s="85"/>
      <c r="DC625" s="85"/>
      <c r="DD625" s="85"/>
      <c r="DE625" s="85"/>
    </row>
    <row r="626" spans="1:109" x14ac:dyDescent="0.2">
      <c r="A626" s="85"/>
      <c r="B626" s="85"/>
      <c r="C626" s="85"/>
      <c r="D626" s="85"/>
      <c r="E626" s="86"/>
      <c r="F626" s="85"/>
      <c r="G626" s="87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85"/>
      <c r="AP626" s="85"/>
      <c r="AQ626" s="85"/>
      <c r="AR626" s="85"/>
      <c r="AS626" s="85"/>
      <c r="AT626" s="85"/>
      <c r="AU626" s="85"/>
      <c r="AV626" s="85"/>
      <c r="AW626" s="85"/>
      <c r="AX626" s="85"/>
      <c r="AY626" s="85"/>
      <c r="AZ626" s="85"/>
      <c r="BA626" s="85"/>
      <c r="BB626" s="85"/>
      <c r="BC626" s="85"/>
      <c r="BD626" s="85"/>
      <c r="BE626" s="85"/>
      <c r="BF626" s="88"/>
      <c r="BG626" s="85"/>
      <c r="BH626" s="85"/>
      <c r="BI626" s="85"/>
      <c r="BJ626" s="85"/>
      <c r="BK626" s="85"/>
      <c r="BL626" s="85"/>
      <c r="BM626" s="85"/>
      <c r="BN626" s="85"/>
      <c r="BO626" s="85"/>
      <c r="BP626" s="85"/>
      <c r="BQ626" s="85"/>
      <c r="BR626" s="85"/>
      <c r="BS626" s="85"/>
      <c r="BT626" s="85"/>
      <c r="BU626" s="85"/>
      <c r="BV626" s="85"/>
      <c r="BW626" s="85"/>
      <c r="BX626" s="85"/>
      <c r="BY626" s="85"/>
      <c r="BZ626" s="85"/>
      <c r="CA626" s="85"/>
      <c r="CB626" s="85"/>
      <c r="CC626" s="85"/>
      <c r="CD626" s="85"/>
      <c r="CE626" s="85"/>
      <c r="CF626" s="85"/>
      <c r="CG626" s="85"/>
      <c r="CH626" s="85"/>
      <c r="CI626" s="85"/>
      <c r="CJ626" s="85"/>
      <c r="CK626" s="85"/>
      <c r="CL626" s="85"/>
      <c r="CM626" s="85"/>
      <c r="CN626" s="85"/>
      <c r="CO626" s="85"/>
      <c r="CP626" s="85"/>
      <c r="CQ626" s="85"/>
      <c r="CR626" s="85"/>
      <c r="CS626" s="85"/>
      <c r="CT626" s="85"/>
      <c r="CU626" s="85"/>
      <c r="CV626" s="85"/>
      <c r="CW626" s="85"/>
      <c r="CX626" s="85"/>
      <c r="CY626" s="85"/>
      <c r="CZ626" s="85"/>
      <c r="DA626" s="85"/>
      <c r="DB626" s="85"/>
      <c r="DC626" s="85"/>
      <c r="DD626" s="85"/>
      <c r="DE626" s="85"/>
    </row>
    <row r="627" spans="1:109" x14ac:dyDescent="0.2">
      <c r="A627" s="85"/>
      <c r="B627" s="85"/>
      <c r="C627" s="85"/>
      <c r="D627" s="85"/>
      <c r="E627" s="86"/>
      <c r="F627" s="85"/>
      <c r="G627" s="87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F627" s="85"/>
      <c r="AG627" s="85"/>
      <c r="AH627" s="85"/>
      <c r="AI627" s="85"/>
      <c r="AJ627" s="85"/>
      <c r="AK627" s="85"/>
      <c r="AL627" s="85"/>
      <c r="AM627" s="85"/>
      <c r="AN627" s="85"/>
      <c r="AO627" s="85"/>
      <c r="AP627" s="85"/>
      <c r="AQ627" s="85"/>
      <c r="AR627" s="85"/>
      <c r="AS627" s="85"/>
      <c r="AT627" s="85"/>
      <c r="AU627" s="85"/>
      <c r="AV627" s="85"/>
      <c r="AW627" s="85"/>
      <c r="AX627" s="85"/>
      <c r="AY627" s="85"/>
      <c r="AZ627" s="85"/>
      <c r="BA627" s="85"/>
      <c r="BB627" s="85"/>
      <c r="BC627" s="85"/>
      <c r="BD627" s="85"/>
      <c r="BE627" s="85"/>
      <c r="BF627" s="88"/>
      <c r="BG627" s="85"/>
      <c r="BH627" s="85"/>
      <c r="BI627" s="85"/>
      <c r="BJ627" s="85"/>
      <c r="BK627" s="85"/>
      <c r="BL627" s="85"/>
      <c r="BM627" s="85"/>
      <c r="BN627" s="85"/>
      <c r="BO627" s="85"/>
      <c r="BP627" s="85"/>
      <c r="BQ627" s="85"/>
      <c r="BR627" s="85"/>
      <c r="BS627" s="85"/>
      <c r="BT627" s="85"/>
      <c r="BU627" s="85"/>
      <c r="BV627" s="85"/>
      <c r="BW627" s="85"/>
      <c r="BX627" s="85"/>
      <c r="BY627" s="85"/>
      <c r="BZ627" s="85"/>
      <c r="CA627" s="85"/>
      <c r="CB627" s="85"/>
      <c r="CC627" s="85"/>
      <c r="CD627" s="85"/>
      <c r="CE627" s="85"/>
      <c r="CF627" s="85"/>
      <c r="CG627" s="85"/>
      <c r="CH627" s="85"/>
      <c r="CI627" s="85"/>
      <c r="CJ627" s="85"/>
      <c r="CK627" s="85"/>
      <c r="CL627" s="85"/>
      <c r="CM627" s="85"/>
      <c r="CN627" s="85"/>
      <c r="CO627" s="85"/>
      <c r="CP627" s="85"/>
      <c r="CQ627" s="85"/>
      <c r="CR627" s="85"/>
      <c r="CS627" s="85"/>
      <c r="CT627" s="85"/>
      <c r="CU627" s="85"/>
      <c r="CV627" s="85"/>
      <c r="CW627" s="85"/>
      <c r="CX627" s="85"/>
      <c r="CY627" s="85"/>
      <c r="CZ627" s="85"/>
      <c r="DA627" s="85"/>
      <c r="DB627" s="85"/>
      <c r="DC627" s="85"/>
      <c r="DD627" s="85"/>
      <c r="DE627" s="85"/>
    </row>
    <row r="628" spans="1:109" x14ac:dyDescent="0.2">
      <c r="A628" s="85"/>
      <c r="B628" s="85"/>
      <c r="C628" s="85"/>
      <c r="D628" s="85"/>
      <c r="E628" s="86"/>
      <c r="F628" s="85"/>
      <c r="G628" s="87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85"/>
      <c r="AG628" s="85"/>
      <c r="AH628" s="85"/>
      <c r="AI628" s="85"/>
      <c r="AJ628" s="85"/>
      <c r="AK628" s="85"/>
      <c r="AL628" s="85"/>
      <c r="AM628" s="85"/>
      <c r="AN628" s="85"/>
      <c r="AO628" s="85"/>
      <c r="AP628" s="85"/>
      <c r="AQ628" s="85"/>
      <c r="AR628" s="85"/>
      <c r="AS628" s="85"/>
      <c r="AT628" s="85"/>
      <c r="AU628" s="85"/>
      <c r="AV628" s="85"/>
      <c r="AW628" s="85"/>
      <c r="AX628" s="85"/>
      <c r="AY628" s="85"/>
      <c r="AZ628" s="85"/>
      <c r="BA628" s="85"/>
      <c r="BB628" s="85"/>
      <c r="BC628" s="85"/>
      <c r="BD628" s="85"/>
      <c r="BE628" s="85"/>
      <c r="BF628" s="88"/>
      <c r="BG628" s="85"/>
      <c r="BH628" s="85"/>
      <c r="BI628" s="85"/>
      <c r="BJ628" s="85"/>
      <c r="BK628" s="85"/>
      <c r="BL628" s="85"/>
      <c r="BM628" s="85"/>
      <c r="BN628" s="85"/>
      <c r="BO628" s="85"/>
      <c r="BP628" s="85"/>
      <c r="BQ628" s="85"/>
      <c r="BR628" s="85"/>
      <c r="BS628" s="85"/>
      <c r="BT628" s="85"/>
      <c r="BU628" s="85"/>
      <c r="BV628" s="85"/>
      <c r="BW628" s="85"/>
      <c r="BX628" s="85"/>
      <c r="BY628" s="85"/>
      <c r="BZ628" s="85"/>
      <c r="CA628" s="85"/>
      <c r="CB628" s="85"/>
      <c r="CC628" s="85"/>
      <c r="CD628" s="85"/>
      <c r="CE628" s="85"/>
      <c r="CF628" s="85"/>
      <c r="CG628" s="85"/>
      <c r="CH628" s="85"/>
      <c r="CI628" s="85"/>
      <c r="CJ628" s="85"/>
      <c r="CK628" s="85"/>
      <c r="CL628" s="85"/>
      <c r="CM628" s="85"/>
      <c r="CN628" s="85"/>
      <c r="CO628" s="85"/>
      <c r="CP628" s="85"/>
      <c r="CQ628" s="85"/>
      <c r="CR628" s="85"/>
      <c r="CS628" s="85"/>
      <c r="CT628" s="85"/>
      <c r="CU628" s="85"/>
      <c r="CV628" s="85"/>
      <c r="CW628" s="85"/>
      <c r="CX628" s="85"/>
      <c r="CY628" s="85"/>
      <c r="CZ628" s="85"/>
      <c r="DA628" s="85"/>
      <c r="DB628" s="85"/>
      <c r="DC628" s="85"/>
      <c r="DD628" s="85"/>
      <c r="DE628" s="85"/>
    </row>
    <row r="629" spans="1:109" x14ac:dyDescent="0.2">
      <c r="A629" s="85"/>
      <c r="B629" s="85"/>
      <c r="C629" s="85"/>
      <c r="D629" s="85"/>
      <c r="E629" s="86"/>
      <c r="F629" s="85"/>
      <c r="G629" s="87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F629" s="85"/>
      <c r="AG629" s="85"/>
      <c r="AH629" s="85"/>
      <c r="AI629" s="85"/>
      <c r="AJ629" s="85"/>
      <c r="AK629" s="85"/>
      <c r="AL629" s="85"/>
      <c r="AM629" s="85"/>
      <c r="AN629" s="85"/>
      <c r="AO629" s="85"/>
      <c r="AP629" s="85"/>
      <c r="AQ629" s="85"/>
      <c r="AR629" s="85"/>
      <c r="AS629" s="85"/>
      <c r="AT629" s="85"/>
      <c r="AU629" s="85"/>
      <c r="AV629" s="85"/>
      <c r="AW629" s="85"/>
      <c r="AX629" s="85"/>
      <c r="AY629" s="85"/>
      <c r="AZ629" s="85"/>
      <c r="BA629" s="85"/>
      <c r="BB629" s="85"/>
      <c r="BC629" s="85"/>
      <c r="BD629" s="85"/>
      <c r="BE629" s="85"/>
      <c r="BF629" s="88"/>
      <c r="BG629" s="85"/>
      <c r="BH629" s="85"/>
      <c r="BI629" s="85"/>
      <c r="BJ629" s="85"/>
      <c r="BK629" s="85"/>
      <c r="BL629" s="85"/>
      <c r="BM629" s="85"/>
      <c r="BN629" s="85"/>
      <c r="BO629" s="85"/>
      <c r="BP629" s="85"/>
      <c r="BQ629" s="85"/>
      <c r="BR629" s="85"/>
      <c r="BS629" s="85"/>
      <c r="BT629" s="85"/>
      <c r="BU629" s="85"/>
      <c r="BV629" s="85"/>
      <c r="BW629" s="85"/>
      <c r="BX629" s="85"/>
      <c r="BY629" s="85"/>
      <c r="BZ629" s="85"/>
      <c r="CA629" s="85"/>
      <c r="CB629" s="85"/>
      <c r="CC629" s="85"/>
      <c r="CD629" s="85"/>
      <c r="CE629" s="85"/>
      <c r="CF629" s="85"/>
      <c r="CG629" s="85"/>
      <c r="CH629" s="85"/>
      <c r="CI629" s="85"/>
      <c r="CJ629" s="85"/>
      <c r="CK629" s="85"/>
      <c r="CL629" s="85"/>
      <c r="CM629" s="85"/>
      <c r="CN629" s="85"/>
      <c r="CO629" s="85"/>
      <c r="CP629" s="85"/>
      <c r="CQ629" s="85"/>
      <c r="CR629" s="85"/>
      <c r="CS629" s="85"/>
      <c r="CT629" s="85"/>
      <c r="CU629" s="85"/>
      <c r="CV629" s="85"/>
      <c r="CW629" s="85"/>
      <c r="CX629" s="85"/>
      <c r="CY629" s="85"/>
      <c r="CZ629" s="85"/>
      <c r="DA629" s="85"/>
      <c r="DB629" s="85"/>
      <c r="DC629" s="85"/>
      <c r="DD629" s="85"/>
      <c r="DE629" s="85"/>
    </row>
    <row r="630" spans="1:109" x14ac:dyDescent="0.2">
      <c r="A630" s="85"/>
      <c r="B630" s="85"/>
      <c r="C630" s="85"/>
      <c r="D630" s="85"/>
      <c r="E630" s="86"/>
      <c r="F630" s="85"/>
      <c r="G630" s="87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85"/>
      <c r="AG630" s="85"/>
      <c r="AH630" s="85"/>
      <c r="AI630" s="85"/>
      <c r="AJ630" s="85"/>
      <c r="AK630" s="85"/>
      <c r="AL630" s="85"/>
      <c r="AM630" s="85"/>
      <c r="AN630" s="85"/>
      <c r="AO630" s="85"/>
      <c r="AP630" s="85"/>
      <c r="AQ630" s="85"/>
      <c r="AR630" s="85"/>
      <c r="AS630" s="85"/>
      <c r="AT630" s="85"/>
      <c r="AU630" s="85"/>
      <c r="AV630" s="85"/>
      <c r="AW630" s="85"/>
      <c r="AX630" s="85"/>
      <c r="AY630" s="85"/>
      <c r="AZ630" s="85"/>
      <c r="BA630" s="85"/>
      <c r="BB630" s="85"/>
      <c r="BC630" s="85"/>
      <c r="BD630" s="85"/>
      <c r="BE630" s="85"/>
      <c r="BF630" s="88"/>
      <c r="BG630" s="85"/>
      <c r="BH630" s="85"/>
      <c r="BI630" s="85"/>
      <c r="BJ630" s="85"/>
      <c r="BK630" s="85"/>
      <c r="BL630" s="85"/>
      <c r="BM630" s="85"/>
      <c r="BN630" s="85"/>
      <c r="BO630" s="85"/>
      <c r="BP630" s="85"/>
      <c r="BQ630" s="85"/>
      <c r="BR630" s="85"/>
      <c r="BS630" s="85"/>
      <c r="BT630" s="85"/>
      <c r="BU630" s="85"/>
      <c r="BV630" s="85"/>
      <c r="BW630" s="85"/>
      <c r="BX630" s="85"/>
      <c r="BY630" s="85"/>
      <c r="BZ630" s="85"/>
      <c r="CA630" s="85"/>
      <c r="CB630" s="85"/>
      <c r="CC630" s="85"/>
      <c r="CD630" s="85"/>
      <c r="CE630" s="85"/>
      <c r="CF630" s="85"/>
      <c r="CG630" s="85"/>
      <c r="CH630" s="85"/>
      <c r="CI630" s="85"/>
      <c r="CJ630" s="85"/>
      <c r="CK630" s="85"/>
      <c r="CL630" s="85"/>
      <c r="CM630" s="85"/>
      <c r="CN630" s="85"/>
      <c r="CO630" s="85"/>
      <c r="CP630" s="85"/>
      <c r="CQ630" s="85"/>
      <c r="CR630" s="85"/>
      <c r="CS630" s="85"/>
      <c r="CT630" s="85"/>
      <c r="CU630" s="85"/>
      <c r="CV630" s="85"/>
      <c r="CW630" s="85"/>
      <c r="CX630" s="85"/>
      <c r="CY630" s="85"/>
      <c r="CZ630" s="85"/>
      <c r="DA630" s="85"/>
      <c r="DB630" s="85"/>
      <c r="DC630" s="85"/>
      <c r="DD630" s="85"/>
      <c r="DE630" s="85"/>
    </row>
    <row r="631" spans="1:109" x14ac:dyDescent="0.2">
      <c r="A631" s="85"/>
      <c r="B631" s="85"/>
      <c r="C631" s="85"/>
      <c r="D631" s="85"/>
      <c r="E631" s="86"/>
      <c r="F631" s="85"/>
      <c r="G631" s="87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F631" s="85"/>
      <c r="AG631" s="85"/>
      <c r="AH631" s="85"/>
      <c r="AI631" s="85"/>
      <c r="AJ631" s="85"/>
      <c r="AK631" s="85"/>
      <c r="AL631" s="85"/>
      <c r="AM631" s="85"/>
      <c r="AN631" s="85"/>
      <c r="AO631" s="85"/>
      <c r="AP631" s="85"/>
      <c r="AQ631" s="85"/>
      <c r="AR631" s="85"/>
      <c r="AS631" s="85"/>
      <c r="AT631" s="85"/>
      <c r="AU631" s="85"/>
      <c r="AV631" s="85"/>
      <c r="AW631" s="85"/>
      <c r="AX631" s="85"/>
      <c r="AY631" s="85"/>
      <c r="AZ631" s="85"/>
      <c r="BA631" s="85"/>
      <c r="BB631" s="85"/>
      <c r="BC631" s="85"/>
      <c r="BD631" s="85"/>
      <c r="BE631" s="85"/>
      <c r="BF631" s="88"/>
      <c r="BG631" s="85"/>
      <c r="BH631" s="85"/>
      <c r="BI631" s="85"/>
      <c r="BJ631" s="85"/>
      <c r="BK631" s="85"/>
      <c r="BL631" s="85"/>
      <c r="BM631" s="85"/>
      <c r="BN631" s="85"/>
      <c r="BO631" s="85"/>
      <c r="BP631" s="85"/>
      <c r="BQ631" s="85"/>
      <c r="BR631" s="85"/>
      <c r="BS631" s="85"/>
      <c r="BT631" s="85"/>
      <c r="BU631" s="85"/>
      <c r="BV631" s="85"/>
      <c r="BW631" s="85"/>
      <c r="BX631" s="85"/>
      <c r="BY631" s="85"/>
      <c r="BZ631" s="85"/>
      <c r="CA631" s="85"/>
      <c r="CB631" s="85"/>
      <c r="CC631" s="85"/>
      <c r="CD631" s="85"/>
      <c r="CE631" s="85"/>
      <c r="CF631" s="85"/>
      <c r="CG631" s="85"/>
      <c r="CH631" s="85"/>
      <c r="CI631" s="85"/>
      <c r="CJ631" s="85"/>
      <c r="CK631" s="85"/>
      <c r="CL631" s="85"/>
      <c r="CM631" s="85"/>
      <c r="CN631" s="85"/>
      <c r="CO631" s="85"/>
      <c r="CP631" s="85"/>
      <c r="CQ631" s="85"/>
      <c r="CR631" s="85"/>
      <c r="CS631" s="85"/>
      <c r="CT631" s="85"/>
      <c r="CU631" s="85"/>
      <c r="CV631" s="85"/>
      <c r="CW631" s="85"/>
      <c r="CX631" s="85"/>
      <c r="CY631" s="85"/>
      <c r="CZ631" s="85"/>
      <c r="DA631" s="85"/>
      <c r="DB631" s="85"/>
      <c r="DC631" s="85"/>
      <c r="DD631" s="85"/>
      <c r="DE631" s="85"/>
    </row>
    <row r="632" spans="1:109" x14ac:dyDescent="0.2">
      <c r="A632" s="85"/>
      <c r="B632" s="85"/>
      <c r="C632" s="85"/>
      <c r="D632" s="85"/>
      <c r="E632" s="86"/>
      <c r="F632" s="85"/>
      <c r="G632" s="87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F632" s="85"/>
      <c r="AG632" s="85"/>
      <c r="AH632" s="85"/>
      <c r="AI632" s="85"/>
      <c r="AJ632" s="85"/>
      <c r="AK632" s="85"/>
      <c r="AL632" s="85"/>
      <c r="AM632" s="85"/>
      <c r="AN632" s="85"/>
      <c r="AO632" s="85"/>
      <c r="AP632" s="85"/>
      <c r="AQ632" s="85"/>
      <c r="AR632" s="85"/>
      <c r="AS632" s="85"/>
      <c r="AT632" s="85"/>
      <c r="AU632" s="85"/>
      <c r="AV632" s="85"/>
      <c r="AW632" s="85"/>
      <c r="AX632" s="85"/>
      <c r="AY632" s="85"/>
      <c r="AZ632" s="85"/>
      <c r="BA632" s="85"/>
      <c r="BB632" s="85"/>
      <c r="BC632" s="85"/>
      <c r="BD632" s="85"/>
      <c r="BE632" s="85"/>
      <c r="BF632" s="88"/>
      <c r="BG632" s="85"/>
      <c r="BH632" s="85"/>
      <c r="BI632" s="85"/>
      <c r="BJ632" s="85"/>
      <c r="BK632" s="85"/>
      <c r="BL632" s="85"/>
      <c r="BM632" s="85"/>
      <c r="BN632" s="85"/>
      <c r="BO632" s="85"/>
      <c r="BP632" s="85"/>
      <c r="BQ632" s="85"/>
      <c r="BR632" s="85"/>
      <c r="BS632" s="85"/>
      <c r="BT632" s="85"/>
      <c r="BU632" s="85"/>
      <c r="BV632" s="85"/>
      <c r="BW632" s="85"/>
      <c r="BX632" s="85"/>
      <c r="BY632" s="85"/>
      <c r="BZ632" s="85"/>
      <c r="CA632" s="85"/>
      <c r="CB632" s="85"/>
      <c r="CC632" s="85"/>
      <c r="CD632" s="85"/>
      <c r="CE632" s="85"/>
      <c r="CF632" s="85"/>
      <c r="CG632" s="85"/>
      <c r="CH632" s="85"/>
      <c r="CI632" s="85"/>
      <c r="CJ632" s="85"/>
      <c r="CK632" s="85"/>
      <c r="CL632" s="85"/>
      <c r="CM632" s="85"/>
      <c r="CN632" s="85"/>
      <c r="CO632" s="85"/>
      <c r="CP632" s="85"/>
      <c r="CQ632" s="85"/>
      <c r="CR632" s="85"/>
      <c r="CS632" s="85"/>
      <c r="CT632" s="85"/>
      <c r="CU632" s="85"/>
      <c r="CV632" s="85"/>
      <c r="CW632" s="85"/>
      <c r="CX632" s="85"/>
      <c r="CY632" s="85"/>
      <c r="CZ632" s="85"/>
      <c r="DA632" s="85"/>
      <c r="DB632" s="85"/>
      <c r="DC632" s="85"/>
      <c r="DD632" s="85"/>
      <c r="DE632" s="85"/>
    </row>
    <row r="633" spans="1:109" x14ac:dyDescent="0.2">
      <c r="A633" s="85"/>
      <c r="B633" s="85"/>
      <c r="C633" s="85"/>
      <c r="D633" s="85"/>
      <c r="E633" s="86"/>
      <c r="F633" s="85"/>
      <c r="G633" s="87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85"/>
      <c r="AG633" s="85"/>
      <c r="AH633" s="85"/>
      <c r="AI633" s="85"/>
      <c r="AJ633" s="85"/>
      <c r="AK633" s="85"/>
      <c r="AL633" s="85"/>
      <c r="AM633" s="85"/>
      <c r="AN633" s="85"/>
      <c r="AO633" s="85"/>
      <c r="AP633" s="85"/>
      <c r="AQ633" s="85"/>
      <c r="AR633" s="85"/>
      <c r="AS633" s="85"/>
      <c r="AT633" s="85"/>
      <c r="AU633" s="85"/>
      <c r="AV633" s="85"/>
      <c r="AW633" s="85"/>
      <c r="AX633" s="85"/>
      <c r="AY633" s="85"/>
      <c r="AZ633" s="85"/>
      <c r="BA633" s="85"/>
      <c r="BB633" s="85"/>
      <c r="BC633" s="85"/>
      <c r="BD633" s="85"/>
      <c r="BE633" s="85"/>
      <c r="BF633" s="88"/>
      <c r="BG633" s="85"/>
      <c r="BH633" s="85"/>
      <c r="BI633" s="85"/>
      <c r="BJ633" s="85"/>
      <c r="BK633" s="85"/>
      <c r="BL633" s="85"/>
      <c r="BM633" s="85"/>
      <c r="BN633" s="85"/>
      <c r="BO633" s="85"/>
      <c r="BP633" s="85"/>
      <c r="BQ633" s="85"/>
      <c r="BR633" s="85"/>
      <c r="BS633" s="85"/>
      <c r="BT633" s="85"/>
      <c r="BU633" s="85"/>
      <c r="BV633" s="85"/>
      <c r="BW633" s="85"/>
      <c r="BX633" s="85"/>
      <c r="BY633" s="85"/>
      <c r="BZ633" s="85"/>
      <c r="CA633" s="85"/>
      <c r="CB633" s="85"/>
      <c r="CC633" s="85"/>
      <c r="CD633" s="85"/>
      <c r="CE633" s="85"/>
      <c r="CF633" s="85"/>
      <c r="CG633" s="85"/>
      <c r="CH633" s="85"/>
      <c r="CI633" s="85"/>
      <c r="CJ633" s="85"/>
      <c r="CK633" s="85"/>
      <c r="CL633" s="85"/>
      <c r="CM633" s="85"/>
      <c r="CN633" s="85"/>
      <c r="CO633" s="85"/>
      <c r="CP633" s="85"/>
      <c r="CQ633" s="85"/>
      <c r="CR633" s="85"/>
      <c r="CS633" s="85"/>
      <c r="CT633" s="85"/>
      <c r="CU633" s="85"/>
      <c r="CV633" s="85"/>
      <c r="CW633" s="85"/>
      <c r="CX633" s="85"/>
      <c r="CY633" s="85"/>
      <c r="CZ633" s="85"/>
      <c r="DA633" s="85"/>
      <c r="DB633" s="85"/>
      <c r="DC633" s="85"/>
      <c r="DD633" s="85"/>
      <c r="DE633" s="85"/>
    </row>
    <row r="634" spans="1:109" x14ac:dyDescent="0.2">
      <c r="A634" s="85"/>
      <c r="B634" s="85"/>
      <c r="C634" s="85"/>
      <c r="D634" s="85"/>
      <c r="E634" s="86"/>
      <c r="F634" s="85"/>
      <c r="G634" s="87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85"/>
      <c r="AG634" s="85"/>
      <c r="AH634" s="85"/>
      <c r="AI634" s="85"/>
      <c r="AJ634" s="85"/>
      <c r="AK634" s="85"/>
      <c r="AL634" s="85"/>
      <c r="AM634" s="85"/>
      <c r="AN634" s="85"/>
      <c r="AO634" s="85"/>
      <c r="AP634" s="85"/>
      <c r="AQ634" s="85"/>
      <c r="AR634" s="85"/>
      <c r="AS634" s="85"/>
      <c r="AT634" s="85"/>
      <c r="AU634" s="85"/>
      <c r="AV634" s="85"/>
      <c r="AW634" s="85"/>
      <c r="AX634" s="85"/>
      <c r="AY634" s="85"/>
      <c r="AZ634" s="85"/>
      <c r="BA634" s="85"/>
      <c r="BB634" s="85"/>
      <c r="BC634" s="85"/>
      <c r="BD634" s="85"/>
      <c r="BE634" s="85"/>
      <c r="BF634" s="88"/>
      <c r="BG634" s="85"/>
      <c r="BH634" s="85"/>
      <c r="BI634" s="85"/>
      <c r="BJ634" s="85"/>
      <c r="BK634" s="85"/>
      <c r="BL634" s="85"/>
      <c r="BM634" s="85"/>
      <c r="BN634" s="85"/>
      <c r="BO634" s="85"/>
      <c r="BP634" s="85"/>
      <c r="BQ634" s="85"/>
      <c r="BR634" s="85"/>
      <c r="BS634" s="85"/>
      <c r="BT634" s="85"/>
      <c r="BU634" s="85"/>
      <c r="BV634" s="85"/>
      <c r="BW634" s="85"/>
      <c r="BX634" s="85"/>
      <c r="BY634" s="85"/>
      <c r="BZ634" s="85"/>
      <c r="CA634" s="85"/>
      <c r="CB634" s="85"/>
      <c r="CC634" s="85"/>
      <c r="CD634" s="85"/>
      <c r="CE634" s="85"/>
      <c r="CF634" s="85"/>
      <c r="CG634" s="85"/>
      <c r="CH634" s="85"/>
      <c r="CI634" s="85"/>
      <c r="CJ634" s="85"/>
      <c r="CK634" s="85"/>
      <c r="CL634" s="85"/>
      <c r="CM634" s="85"/>
      <c r="CN634" s="85"/>
      <c r="CO634" s="85"/>
      <c r="CP634" s="85"/>
      <c r="CQ634" s="85"/>
      <c r="CR634" s="85"/>
      <c r="CS634" s="85"/>
      <c r="CT634" s="85"/>
      <c r="CU634" s="85"/>
      <c r="CV634" s="85"/>
      <c r="CW634" s="85"/>
      <c r="CX634" s="85"/>
      <c r="CY634" s="85"/>
      <c r="CZ634" s="85"/>
      <c r="DA634" s="85"/>
      <c r="DB634" s="85"/>
      <c r="DC634" s="85"/>
      <c r="DD634" s="85"/>
      <c r="DE634" s="85"/>
    </row>
    <row r="635" spans="1:109" x14ac:dyDescent="0.2">
      <c r="A635" s="85"/>
      <c r="B635" s="85"/>
      <c r="C635" s="85"/>
      <c r="D635" s="85"/>
      <c r="E635" s="86"/>
      <c r="F635" s="85"/>
      <c r="G635" s="87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F635" s="85"/>
      <c r="AG635" s="85"/>
      <c r="AH635" s="85"/>
      <c r="AI635" s="85"/>
      <c r="AJ635" s="85"/>
      <c r="AK635" s="85"/>
      <c r="AL635" s="85"/>
      <c r="AM635" s="85"/>
      <c r="AN635" s="85"/>
      <c r="AO635" s="85"/>
      <c r="AP635" s="85"/>
      <c r="AQ635" s="85"/>
      <c r="AR635" s="85"/>
      <c r="AS635" s="85"/>
      <c r="AT635" s="85"/>
      <c r="AU635" s="85"/>
      <c r="AV635" s="85"/>
      <c r="AW635" s="85"/>
      <c r="AX635" s="85"/>
      <c r="AY635" s="85"/>
      <c r="AZ635" s="85"/>
      <c r="BA635" s="85"/>
      <c r="BB635" s="85"/>
      <c r="BC635" s="85"/>
      <c r="BD635" s="85"/>
      <c r="BE635" s="85"/>
      <c r="BF635" s="88"/>
      <c r="BG635" s="85"/>
      <c r="BH635" s="85"/>
      <c r="BI635" s="85"/>
      <c r="BJ635" s="85"/>
      <c r="BK635" s="85"/>
      <c r="BL635" s="85"/>
      <c r="BM635" s="85"/>
      <c r="BN635" s="85"/>
      <c r="BO635" s="85"/>
      <c r="BP635" s="85"/>
      <c r="BQ635" s="85"/>
      <c r="BR635" s="85"/>
      <c r="BS635" s="85"/>
      <c r="BT635" s="85"/>
      <c r="BU635" s="85"/>
      <c r="BV635" s="85"/>
      <c r="BW635" s="85"/>
      <c r="BX635" s="85"/>
      <c r="BY635" s="85"/>
      <c r="BZ635" s="85"/>
      <c r="CA635" s="85"/>
      <c r="CB635" s="85"/>
      <c r="CC635" s="85"/>
      <c r="CD635" s="85"/>
      <c r="CE635" s="85"/>
      <c r="CF635" s="85"/>
      <c r="CG635" s="85"/>
      <c r="CH635" s="85"/>
      <c r="CI635" s="85"/>
      <c r="CJ635" s="85"/>
      <c r="CK635" s="85"/>
      <c r="CL635" s="85"/>
      <c r="CM635" s="85"/>
      <c r="CN635" s="85"/>
      <c r="CO635" s="85"/>
      <c r="CP635" s="85"/>
      <c r="CQ635" s="85"/>
      <c r="CR635" s="85"/>
      <c r="CS635" s="85"/>
      <c r="CT635" s="85"/>
      <c r="CU635" s="85"/>
      <c r="CV635" s="85"/>
      <c r="CW635" s="85"/>
      <c r="CX635" s="85"/>
      <c r="CY635" s="85"/>
      <c r="CZ635" s="85"/>
      <c r="DA635" s="85"/>
      <c r="DB635" s="85"/>
      <c r="DC635" s="85"/>
      <c r="DD635" s="85"/>
      <c r="DE635" s="85"/>
    </row>
    <row r="636" spans="1:109" x14ac:dyDescent="0.2">
      <c r="A636" s="85"/>
      <c r="B636" s="85"/>
      <c r="C636" s="85"/>
      <c r="D636" s="85"/>
      <c r="E636" s="86"/>
      <c r="F636" s="85"/>
      <c r="G636" s="87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F636" s="85"/>
      <c r="AG636" s="85"/>
      <c r="AH636" s="85"/>
      <c r="AI636" s="85"/>
      <c r="AJ636" s="85"/>
      <c r="AK636" s="85"/>
      <c r="AL636" s="85"/>
      <c r="AM636" s="85"/>
      <c r="AN636" s="85"/>
      <c r="AO636" s="85"/>
      <c r="AP636" s="85"/>
      <c r="AQ636" s="85"/>
      <c r="AR636" s="85"/>
      <c r="AS636" s="85"/>
      <c r="AT636" s="85"/>
      <c r="AU636" s="85"/>
      <c r="AV636" s="85"/>
      <c r="AW636" s="85"/>
      <c r="AX636" s="85"/>
      <c r="AY636" s="85"/>
      <c r="AZ636" s="85"/>
      <c r="BA636" s="85"/>
      <c r="BB636" s="85"/>
      <c r="BC636" s="85"/>
      <c r="BD636" s="85"/>
      <c r="BE636" s="85"/>
      <c r="BF636" s="88"/>
      <c r="BG636" s="85"/>
      <c r="BH636" s="85"/>
      <c r="BI636" s="85"/>
      <c r="BJ636" s="85"/>
      <c r="BK636" s="85"/>
      <c r="BL636" s="85"/>
      <c r="BM636" s="85"/>
      <c r="BN636" s="85"/>
      <c r="BO636" s="85"/>
      <c r="BP636" s="85"/>
      <c r="BQ636" s="85"/>
      <c r="BR636" s="85"/>
      <c r="BS636" s="85"/>
      <c r="BT636" s="85"/>
      <c r="BU636" s="85"/>
      <c r="BV636" s="85"/>
      <c r="BW636" s="85"/>
      <c r="BX636" s="85"/>
      <c r="BY636" s="85"/>
      <c r="BZ636" s="85"/>
      <c r="CA636" s="85"/>
      <c r="CB636" s="85"/>
      <c r="CC636" s="85"/>
      <c r="CD636" s="85"/>
      <c r="CE636" s="85"/>
      <c r="CF636" s="85"/>
      <c r="CG636" s="85"/>
      <c r="CH636" s="85"/>
      <c r="CI636" s="85"/>
      <c r="CJ636" s="85"/>
      <c r="CK636" s="85"/>
      <c r="CL636" s="85"/>
      <c r="CM636" s="85"/>
      <c r="CN636" s="85"/>
      <c r="CO636" s="85"/>
      <c r="CP636" s="85"/>
      <c r="CQ636" s="85"/>
      <c r="CR636" s="85"/>
      <c r="CS636" s="85"/>
      <c r="CT636" s="85"/>
      <c r="CU636" s="85"/>
      <c r="CV636" s="85"/>
      <c r="CW636" s="85"/>
      <c r="CX636" s="85"/>
      <c r="CY636" s="85"/>
      <c r="CZ636" s="85"/>
      <c r="DA636" s="85"/>
      <c r="DB636" s="85"/>
      <c r="DC636" s="85"/>
      <c r="DD636" s="85"/>
      <c r="DE636" s="85"/>
    </row>
    <row r="637" spans="1:109" x14ac:dyDescent="0.2">
      <c r="A637" s="85"/>
      <c r="B637" s="85"/>
      <c r="C637" s="85"/>
      <c r="D637" s="85"/>
      <c r="E637" s="86"/>
      <c r="F637" s="85"/>
      <c r="G637" s="87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F637" s="85"/>
      <c r="AG637" s="85"/>
      <c r="AH637" s="85"/>
      <c r="AI637" s="85"/>
      <c r="AJ637" s="85"/>
      <c r="AK637" s="85"/>
      <c r="AL637" s="85"/>
      <c r="AM637" s="85"/>
      <c r="AN637" s="85"/>
      <c r="AO637" s="85"/>
      <c r="AP637" s="85"/>
      <c r="AQ637" s="85"/>
      <c r="AR637" s="85"/>
      <c r="AS637" s="85"/>
      <c r="AT637" s="85"/>
      <c r="AU637" s="85"/>
      <c r="AV637" s="85"/>
      <c r="AW637" s="85"/>
      <c r="AX637" s="85"/>
      <c r="AY637" s="85"/>
      <c r="AZ637" s="85"/>
      <c r="BA637" s="85"/>
      <c r="BB637" s="85"/>
      <c r="BC637" s="85"/>
      <c r="BD637" s="85"/>
      <c r="BE637" s="85"/>
      <c r="BF637" s="88"/>
      <c r="BG637" s="85"/>
      <c r="BH637" s="85"/>
      <c r="BI637" s="85"/>
      <c r="BJ637" s="85"/>
      <c r="BK637" s="85"/>
      <c r="BL637" s="85"/>
      <c r="BM637" s="85"/>
      <c r="BN637" s="85"/>
      <c r="BO637" s="85"/>
      <c r="BP637" s="85"/>
      <c r="BQ637" s="85"/>
      <c r="BR637" s="85"/>
      <c r="BS637" s="85"/>
      <c r="BT637" s="85"/>
      <c r="BU637" s="85"/>
      <c r="BV637" s="85"/>
      <c r="BW637" s="85"/>
      <c r="BX637" s="85"/>
      <c r="BY637" s="85"/>
      <c r="BZ637" s="85"/>
      <c r="CA637" s="85"/>
      <c r="CB637" s="85"/>
      <c r="CC637" s="85"/>
      <c r="CD637" s="85"/>
      <c r="CE637" s="85"/>
      <c r="CF637" s="85"/>
      <c r="CG637" s="85"/>
      <c r="CH637" s="85"/>
      <c r="CI637" s="85"/>
      <c r="CJ637" s="85"/>
      <c r="CK637" s="85"/>
      <c r="CL637" s="85"/>
      <c r="CM637" s="85"/>
      <c r="CN637" s="85"/>
      <c r="CO637" s="85"/>
      <c r="CP637" s="85"/>
      <c r="CQ637" s="85"/>
      <c r="CR637" s="85"/>
      <c r="CS637" s="85"/>
      <c r="CT637" s="85"/>
      <c r="CU637" s="85"/>
      <c r="CV637" s="85"/>
      <c r="CW637" s="85"/>
      <c r="CX637" s="85"/>
      <c r="CY637" s="85"/>
      <c r="CZ637" s="85"/>
      <c r="DA637" s="85"/>
      <c r="DB637" s="85"/>
      <c r="DC637" s="85"/>
      <c r="DD637" s="85"/>
      <c r="DE637" s="85"/>
    </row>
    <row r="638" spans="1:109" x14ac:dyDescent="0.2">
      <c r="A638" s="85"/>
      <c r="B638" s="85"/>
      <c r="C638" s="85"/>
      <c r="D638" s="85"/>
      <c r="E638" s="86"/>
      <c r="F638" s="85"/>
      <c r="G638" s="87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85"/>
      <c r="AG638" s="85"/>
      <c r="AH638" s="85"/>
      <c r="AI638" s="85"/>
      <c r="AJ638" s="85"/>
      <c r="AK638" s="85"/>
      <c r="AL638" s="85"/>
      <c r="AM638" s="85"/>
      <c r="AN638" s="85"/>
      <c r="AO638" s="85"/>
      <c r="AP638" s="85"/>
      <c r="AQ638" s="85"/>
      <c r="AR638" s="85"/>
      <c r="AS638" s="85"/>
      <c r="AT638" s="85"/>
      <c r="AU638" s="85"/>
      <c r="AV638" s="85"/>
      <c r="AW638" s="85"/>
      <c r="AX638" s="85"/>
      <c r="AY638" s="85"/>
      <c r="AZ638" s="85"/>
      <c r="BA638" s="85"/>
      <c r="BB638" s="85"/>
      <c r="BC638" s="85"/>
      <c r="BD638" s="85"/>
      <c r="BE638" s="85"/>
      <c r="BF638" s="88"/>
      <c r="BG638" s="85"/>
      <c r="BH638" s="85"/>
      <c r="BI638" s="85"/>
      <c r="BJ638" s="85"/>
      <c r="BK638" s="85"/>
      <c r="BL638" s="85"/>
      <c r="BM638" s="85"/>
      <c r="BN638" s="85"/>
      <c r="BO638" s="85"/>
      <c r="BP638" s="85"/>
      <c r="BQ638" s="85"/>
      <c r="BR638" s="85"/>
      <c r="BS638" s="85"/>
      <c r="BT638" s="85"/>
      <c r="BU638" s="85"/>
      <c r="BV638" s="85"/>
      <c r="BW638" s="85"/>
      <c r="BX638" s="85"/>
      <c r="BY638" s="85"/>
      <c r="BZ638" s="85"/>
      <c r="CA638" s="85"/>
      <c r="CB638" s="85"/>
      <c r="CC638" s="85"/>
      <c r="CD638" s="85"/>
      <c r="CE638" s="85"/>
      <c r="CF638" s="85"/>
      <c r="CG638" s="85"/>
      <c r="CH638" s="85"/>
      <c r="CI638" s="85"/>
      <c r="CJ638" s="85"/>
      <c r="CK638" s="85"/>
      <c r="CL638" s="85"/>
      <c r="CM638" s="85"/>
      <c r="CN638" s="85"/>
      <c r="CO638" s="85"/>
      <c r="CP638" s="85"/>
      <c r="CQ638" s="85"/>
      <c r="CR638" s="85"/>
      <c r="CS638" s="85"/>
      <c r="CT638" s="85"/>
      <c r="CU638" s="85"/>
      <c r="CV638" s="85"/>
      <c r="CW638" s="85"/>
      <c r="CX638" s="85"/>
      <c r="CY638" s="85"/>
      <c r="CZ638" s="85"/>
      <c r="DA638" s="85"/>
      <c r="DB638" s="85"/>
      <c r="DC638" s="85"/>
      <c r="DD638" s="85"/>
      <c r="DE638" s="85"/>
    </row>
    <row r="639" spans="1:109" x14ac:dyDescent="0.2">
      <c r="A639" s="85"/>
      <c r="B639" s="85"/>
      <c r="C639" s="85"/>
      <c r="D639" s="85"/>
      <c r="E639" s="86"/>
      <c r="F639" s="85"/>
      <c r="G639" s="87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F639" s="85"/>
      <c r="AG639" s="85"/>
      <c r="AH639" s="85"/>
      <c r="AI639" s="85"/>
      <c r="AJ639" s="85"/>
      <c r="AK639" s="85"/>
      <c r="AL639" s="85"/>
      <c r="AM639" s="85"/>
      <c r="AN639" s="85"/>
      <c r="AO639" s="85"/>
      <c r="AP639" s="85"/>
      <c r="AQ639" s="85"/>
      <c r="AR639" s="85"/>
      <c r="AS639" s="85"/>
      <c r="AT639" s="85"/>
      <c r="AU639" s="85"/>
      <c r="AV639" s="85"/>
      <c r="AW639" s="85"/>
      <c r="AX639" s="85"/>
      <c r="AY639" s="85"/>
      <c r="AZ639" s="85"/>
      <c r="BA639" s="85"/>
      <c r="BB639" s="85"/>
      <c r="BC639" s="85"/>
      <c r="BD639" s="85"/>
      <c r="BE639" s="85"/>
      <c r="BF639" s="88"/>
      <c r="BG639" s="85"/>
      <c r="BH639" s="85"/>
      <c r="BI639" s="85"/>
      <c r="BJ639" s="85"/>
      <c r="BK639" s="85"/>
      <c r="BL639" s="85"/>
      <c r="BM639" s="85"/>
      <c r="BN639" s="85"/>
      <c r="BO639" s="85"/>
      <c r="BP639" s="85"/>
      <c r="BQ639" s="85"/>
      <c r="BR639" s="85"/>
      <c r="BS639" s="85"/>
      <c r="BT639" s="85"/>
      <c r="BU639" s="85"/>
      <c r="BV639" s="85"/>
      <c r="BW639" s="85"/>
      <c r="BX639" s="85"/>
      <c r="BY639" s="85"/>
      <c r="BZ639" s="85"/>
      <c r="CA639" s="85"/>
      <c r="CB639" s="85"/>
      <c r="CC639" s="85"/>
      <c r="CD639" s="85"/>
      <c r="CE639" s="85"/>
      <c r="CF639" s="85"/>
      <c r="CG639" s="85"/>
      <c r="CH639" s="85"/>
      <c r="CI639" s="85"/>
      <c r="CJ639" s="85"/>
      <c r="CK639" s="85"/>
      <c r="CL639" s="85"/>
      <c r="CM639" s="85"/>
      <c r="CN639" s="85"/>
      <c r="CO639" s="85"/>
      <c r="CP639" s="85"/>
      <c r="CQ639" s="85"/>
      <c r="CR639" s="85"/>
      <c r="CS639" s="85"/>
      <c r="CT639" s="85"/>
      <c r="CU639" s="85"/>
      <c r="CV639" s="85"/>
      <c r="CW639" s="85"/>
      <c r="CX639" s="85"/>
      <c r="CY639" s="85"/>
      <c r="CZ639" s="85"/>
      <c r="DA639" s="85"/>
      <c r="DB639" s="85"/>
      <c r="DC639" s="85"/>
      <c r="DD639" s="85"/>
      <c r="DE639" s="85"/>
    </row>
    <row r="640" spans="1:109" x14ac:dyDescent="0.2">
      <c r="A640" s="85"/>
      <c r="B640" s="85"/>
      <c r="C640" s="85"/>
      <c r="D640" s="85"/>
      <c r="E640" s="86"/>
      <c r="F640" s="85"/>
      <c r="G640" s="87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F640" s="85"/>
      <c r="AG640" s="85"/>
      <c r="AH640" s="85"/>
      <c r="AI640" s="85"/>
      <c r="AJ640" s="85"/>
      <c r="AK640" s="85"/>
      <c r="AL640" s="85"/>
      <c r="AM640" s="85"/>
      <c r="AN640" s="85"/>
      <c r="AO640" s="85"/>
      <c r="AP640" s="85"/>
      <c r="AQ640" s="85"/>
      <c r="AR640" s="85"/>
      <c r="AS640" s="85"/>
      <c r="AT640" s="85"/>
      <c r="AU640" s="85"/>
      <c r="AV640" s="85"/>
      <c r="AW640" s="85"/>
      <c r="AX640" s="85"/>
      <c r="AY640" s="85"/>
      <c r="AZ640" s="85"/>
      <c r="BA640" s="85"/>
      <c r="BB640" s="85"/>
      <c r="BC640" s="85"/>
      <c r="BD640" s="85"/>
      <c r="BE640" s="85"/>
      <c r="BF640" s="88"/>
      <c r="BG640" s="85"/>
      <c r="BH640" s="85"/>
      <c r="BI640" s="85"/>
      <c r="BJ640" s="85"/>
      <c r="BK640" s="85"/>
      <c r="BL640" s="85"/>
      <c r="BM640" s="85"/>
      <c r="BN640" s="85"/>
      <c r="BO640" s="85"/>
      <c r="BP640" s="85"/>
      <c r="BQ640" s="85"/>
      <c r="BR640" s="85"/>
      <c r="BS640" s="85"/>
      <c r="BT640" s="85"/>
      <c r="BU640" s="85"/>
      <c r="BV640" s="85"/>
      <c r="BW640" s="85"/>
      <c r="BX640" s="85"/>
      <c r="BY640" s="85"/>
      <c r="BZ640" s="85"/>
      <c r="CA640" s="85"/>
      <c r="CB640" s="85"/>
      <c r="CC640" s="85"/>
      <c r="CD640" s="85"/>
      <c r="CE640" s="85"/>
      <c r="CF640" s="85"/>
      <c r="CG640" s="85"/>
      <c r="CH640" s="85"/>
      <c r="CI640" s="85"/>
      <c r="CJ640" s="85"/>
      <c r="CK640" s="85"/>
      <c r="CL640" s="85"/>
      <c r="CM640" s="85"/>
      <c r="CN640" s="85"/>
      <c r="CO640" s="85"/>
      <c r="CP640" s="85"/>
      <c r="CQ640" s="85"/>
      <c r="CR640" s="85"/>
      <c r="CS640" s="85"/>
      <c r="CT640" s="85"/>
      <c r="CU640" s="85"/>
      <c r="CV640" s="85"/>
      <c r="CW640" s="85"/>
      <c r="CX640" s="85"/>
      <c r="CY640" s="85"/>
      <c r="CZ640" s="85"/>
      <c r="DA640" s="85"/>
      <c r="DB640" s="85"/>
      <c r="DC640" s="85"/>
      <c r="DD640" s="85"/>
      <c r="DE640" s="85"/>
    </row>
    <row r="641" spans="1:109" x14ac:dyDescent="0.2">
      <c r="A641" s="85"/>
      <c r="B641" s="85"/>
      <c r="C641" s="85"/>
      <c r="D641" s="85"/>
      <c r="E641" s="86"/>
      <c r="F641" s="85"/>
      <c r="G641" s="87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  <c r="AB641" s="85"/>
      <c r="AC641" s="85"/>
      <c r="AD641" s="85"/>
      <c r="AE641" s="85"/>
      <c r="AF641" s="85"/>
      <c r="AG641" s="85"/>
      <c r="AH641" s="85"/>
      <c r="AI641" s="85"/>
      <c r="AJ641" s="85"/>
      <c r="AK641" s="85"/>
      <c r="AL641" s="85"/>
      <c r="AM641" s="85"/>
      <c r="AN641" s="85"/>
      <c r="AO641" s="85"/>
      <c r="AP641" s="85"/>
      <c r="AQ641" s="85"/>
      <c r="AR641" s="85"/>
      <c r="AS641" s="85"/>
      <c r="AT641" s="85"/>
      <c r="AU641" s="85"/>
      <c r="AV641" s="85"/>
      <c r="AW641" s="85"/>
      <c r="AX641" s="85"/>
      <c r="AY641" s="85"/>
      <c r="AZ641" s="85"/>
      <c r="BA641" s="85"/>
      <c r="BB641" s="85"/>
      <c r="BC641" s="85"/>
      <c r="BD641" s="85"/>
      <c r="BE641" s="85"/>
      <c r="BF641" s="88"/>
      <c r="BG641" s="85"/>
      <c r="BH641" s="85"/>
      <c r="BI641" s="85"/>
      <c r="BJ641" s="85"/>
      <c r="BK641" s="85"/>
      <c r="BL641" s="85"/>
      <c r="BM641" s="85"/>
      <c r="BN641" s="85"/>
      <c r="BO641" s="85"/>
      <c r="BP641" s="85"/>
      <c r="BQ641" s="85"/>
      <c r="BR641" s="85"/>
      <c r="BS641" s="85"/>
      <c r="BT641" s="85"/>
      <c r="BU641" s="85"/>
      <c r="BV641" s="85"/>
      <c r="BW641" s="85"/>
      <c r="BX641" s="85"/>
      <c r="BY641" s="85"/>
      <c r="BZ641" s="85"/>
      <c r="CA641" s="85"/>
      <c r="CB641" s="85"/>
      <c r="CC641" s="85"/>
      <c r="CD641" s="85"/>
      <c r="CE641" s="85"/>
      <c r="CF641" s="85"/>
      <c r="CG641" s="85"/>
      <c r="CH641" s="85"/>
      <c r="CI641" s="85"/>
      <c r="CJ641" s="85"/>
      <c r="CK641" s="85"/>
      <c r="CL641" s="85"/>
      <c r="CM641" s="85"/>
      <c r="CN641" s="85"/>
      <c r="CO641" s="85"/>
      <c r="CP641" s="85"/>
      <c r="CQ641" s="85"/>
      <c r="CR641" s="85"/>
      <c r="CS641" s="85"/>
      <c r="CT641" s="85"/>
      <c r="CU641" s="85"/>
      <c r="CV641" s="85"/>
      <c r="CW641" s="85"/>
      <c r="CX641" s="85"/>
      <c r="CY641" s="85"/>
      <c r="CZ641" s="85"/>
      <c r="DA641" s="85"/>
      <c r="DB641" s="85"/>
      <c r="DC641" s="85"/>
      <c r="DD641" s="85"/>
      <c r="DE641" s="85"/>
    </row>
    <row r="642" spans="1:109" x14ac:dyDescent="0.2">
      <c r="A642" s="85"/>
      <c r="B642" s="85"/>
      <c r="C642" s="85"/>
      <c r="D642" s="85"/>
      <c r="E642" s="86"/>
      <c r="F642" s="85"/>
      <c r="G642" s="87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  <c r="AH642" s="85"/>
      <c r="AI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AV642" s="85"/>
      <c r="AW642" s="85"/>
      <c r="AX642" s="85"/>
      <c r="AY642" s="85"/>
      <c r="AZ642" s="85"/>
      <c r="BA642" s="85"/>
      <c r="BB642" s="85"/>
      <c r="BC642" s="85"/>
      <c r="BD642" s="85"/>
      <c r="BE642" s="85"/>
      <c r="BF642" s="88"/>
      <c r="BG642" s="85"/>
      <c r="BH642" s="85"/>
      <c r="BI642" s="85"/>
      <c r="BJ642" s="85"/>
      <c r="BK642" s="85"/>
      <c r="BL642" s="85"/>
      <c r="BM642" s="85"/>
      <c r="BN642" s="85"/>
      <c r="BO642" s="85"/>
      <c r="BP642" s="85"/>
      <c r="BQ642" s="85"/>
      <c r="BR642" s="85"/>
      <c r="BS642" s="85"/>
      <c r="BT642" s="85"/>
      <c r="BU642" s="85"/>
      <c r="BV642" s="85"/>
      <c r="BW642" s="85"/>
      <c r="BX642" s="85"/>
      <c r="BY642" s="85"/>
      <c r="BZ642" s="85"/>
      <c r="CA642" s="85"/>
      <c r="CB642" s="85"/>
      <c r="CC642" s="85"/>
      <c r="CD642" s="85"/>
      <c r="CE642" s="85"/>
      <c r="CF642" s="85"/>
      <c r="CG642" s="85"/>
      <c r="CH642" s="85"/>
      <c r="CI642" s="85"/>
      <c r="CJ642" s="85"/>
      <c r="CK642" s="85"/>
      <c r="CL642" s="85"/>
      <c r="CM642" s="85"/>
      <c r="CN642" s="85"/>
      <c r="CO642" s="85"/>
      <c r="CP642" s="85"/>
      <c r="CQ642" s="85"/>
      <c r="CR642" s="85"/>
      <c r="CS642" s="85"/>
      <c r="CT642" s="85"/>
      <c r="CU642" s="85"/>
      <c r="CV642" s="85"/>
      <c r="CW642" s="85"/>
      <c r="CX642" s="85"/>
      <c r="CY642" s="85"/>
      <c r="CZ642" s="85"/>
      <c r="DA642" s="85"/>
      <c r="DB642" s="85"/>
      <c r="DC642" s="85"/>
      <c r="DD642" s="85"/>
      <c r="DE642" s="85"/>
    </row>
    <row r="643" spans="1:109" x14ac:dyDescent="0.2">
      <c r="A643" s="85"/>
      <c r="B643" s="85"/>
      <c r="C643" s="85"/>
      <c r="D643" s="85"/>
      <c r="E643" s="86"/>
      <c r="F643" s="85"/>
      <c r="G643" s="87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  <c r="AH643" s="85"/>
      <c r="AI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AV643" s="85"/>
      <c r="AW643" s="85"/>
      <c r="AX643" s="85"/>
      <c r="AY643" s="85"/>
      <c r="AZ643" s="85"/>
      <c r="BA643" s="85"/>
      <c r="BB643" s="85"/>
      <c r="BC643" s="85"/>
      <c r="BD643" s="85"/>
      <c r="BE643" s="85"/>
      <c r="BF643" s="88"/>
      <c r="BG643" s="85"/>
      <c r="BH643" s="85"/>
      <c r="BI643" s="85"/>
      <c r="BJ643" s="85"/>
      <c r="BK643" s="85"/>
      <c r="BL643" s="85"/>
      <c r="BM643" s="85"/>
      <c r="BN643" s="85"/>
      <c r="BO643" s="85"/>
      <c r="BP643" s="85"/>
      <c r="BQ643" s="85"/>
      <c r="BR643" s="85"/>
      <c r="BS643" s="85"/>
      <c r="BT643" s="85"/>
      <c r="BU643" s="85"/>
      <c r="BV643" s="85"/>
      <c r="BW643" s="85"/>
      <c r="BX643" s="85"/>
      <c r="BY643" s="85"/>
      <c r="BZ643" s="85"/>
      <c r="CA643" s="85"/>
      <c r="CB643" s="85"/>
      <c r="CC643" s="85"/>
      <c r="CD643" s="85"/>
      <c r="CE643" s="85"/>
      <c r="CF643" s="85"/>
      <c r="CG643" s="85"/>
      <c r="CH643" s="85"/>
      <c r="CI643" s="85"/>
      <c r="CJ643" s="85"/>
      <c r="CK643" s="85"/>
      <c r="CL643" s="85"/>
      <c r="CM643" s="85"/>
      <c r="CN643" s="85"/>
      <c r="CO643" s="85"/>
      <c r="CP643" s="85"/>
      <c r="CQ643" s="85"/>
      <c r="CR643" s="85"/>
      <c r="CS643" s="85"/>
      <c r="CT643" s="85"/>
      <c r="CU643" s="85"/>
      <c r="CV643" s="85"/>
      <c r="CW643" s="85"/>
      <c r="CX643" s="85"/>
      <c r="CY643" s="85"/>
      <c r="CZ643" s="85"/>
      <c r="DA643" s="85"/>
      <c r="DB643" s="85"/>
      <c r="DC643" s="85"/>
      <c r="DD643" s="85"/>
      <c r="DE643" s="85"/>
    </row>
    <row r="644" spans="1:109" x14ac:dyDescent="0.2">
      <c r="A644" s="85"/>
      <c r="B644" s="85"/>
      <c r="C644" s="85"/>
      <c r="D644" s="85"/>
      <c r="E644" s="86"/>
      <c r="F644" s="85"/>
      <c r="G644" s="87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F644" s="85"/>
      <c r="AG644" s="85"/>
      <c r="AH644" s="85"/>
      <c r="AI644" s="85"/>
      <c r="AJ644" s="85"/>
      <c r="AK644" s="85"/>
      <c r="AL644" s="85"/>
      <c r="AM644" s="85"/>
      <c r="AN644" s="85"/>
      <c r="AO644" s="85"/>
      <c r="AP644" s="85"/>
      <c r="AQ644" s="85"/>
      <c r="AR644" s="85"/>
      <c r="AS644" s="85"/>
      <c r="AT644" s="85"/>
      <c r="AU644" s="85"/>
      <c r="AV644" s="85"/>
      <c r="AW644" s="85"/>
      <c r="AX644" s="85"/>
      <c r="AY644" s="85"/>
      <c r="AZ644" s="85"/>
      <c r="BA644" s="85"/>
      <c r="BB644" s="85"/>
      <c r="BC644" s="85"/>
      <c r="BD644" s="85"/>
      <c r="BE644" s="85"/>
      <c r="BF644" s="88"/>
      <c r="BG644" s="85"/>
      <c r="BH644" s="85"/>
      <c r="BI644" s="85"/>
      <c r="BJ644" s="85"/>
      <c r="BK644" s="85"/>
      <c r="BL644" s="85"/>
      <c r="BM644" s="85"/>
      <c r="BN644" s="85"/>
      <c r="BO644" s="85"/>
      <c r="BP644" s="85"/>
      <c r="BQ644" s="85"/>
      <c r="BR644" s="85"/>
      <c r="BS644" s="85"/>
      <c r="BT644" s="85"/>
      <c r="BU644" s="85"/>
      <c r="BV644" s="85"/>
      <c r="BW644" s="85"/>
      <c r="BX644" s="85"/>
      <c r="BY644" s="85"/>
      <c r="BZ644" s="85"/>
      <c r="CA644" s="85"/>
      <c r="CB644" s="85"/>
      <c r="CC644" s="85"/>
      <c r="CD644" s="85"/>
      <c r="CE644" s="85"/>
      <c r="CF644" s="85"/>
      <c r="CG644" s="85"/>
      <c r="CH644" s="85"/>
      <c r="CI644" s="85"/>
      <c r="CJ644" s="85"/>
      <c r="CK644" s="85"/>
      <c r="CL644" s="85"/>
      <c r="CM644" s="85"/>
      <c r="CN644" s="85"/>
      <c r="CO644" s="85"/>
      <c r="CP644" s="85"/>
      <c r="CQ644" s="85"/>
      <c r="CR644" s="85"/>
      <c r="CS644" s="85"/>
      <c r="CT644" s="85"/>
      <c r="CU644" s="85"/>
      <c r="CV644" s="85"/>
      <c r="CW644" s="85"/>
      <c r="CX644" s="85"/>
      <c r="CY644" s="85"/>
      <c r="CZ644" s="85"/>
      <c r="DA644" s="85"/>
      <c r="DB644" s="85"/>
      <c r="DC644" s="85"/>
      <c r="DD644" s="85"/>
      <c r="DE644" s="85"/>
    </row>
    <row r="645" spans="1:109" x14ac:dyDescent="0.2">
      <c r="A645" s="85"/>
      <c r="B645" s="85"/>
      <c r="C645" s="85"/>
      <c r="D645" s="85"/>
      <c r="E645" s="86"/>
      <c r="F645" s="85"/>
      <c r="G645" s="87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F645" s="85"/>
      <c r="AG645" s="85"/>
      <c r="AH645" s="85"/>
      <c r="AI645" s="85"/>
      <c r="AJ645" s="85"/>
      <c r="AK645" s="85"/>
      <c r="AL645" s="85"/>
      <c r="AM645" s="85"/>
      <c r="AN645" s="85"/>
      <c r="AO645" s="85"/>
      <c r="AP645" s="85"/>
      <c r="AQ645" s="85"/>
      <c r="AR645" s="85"/>
      <c r="AS645" s="85"/>
      <c r="AT645" s="85"/>
      <c r="AU645" s="85"/>
      <c r="AV645" s="85"/>
      <c r="AW645" s="85"/>
      <c r="AX645" s="85"/>
      <c r="AY645" s="85"/>
      <c r="AZ645" s="85"/>
      <c r="BA645" s="85"/>
      <c r="BB645" s="85"/>
      <c r="BC645" s="85"/>
      <c r="BD645" s="85"/>
      <c r="BE645" s="85"/>
      <c r="BF645" s="88"/>
      <c r="BG645" s="85"/>
      <c r="BH645" s="85"/>
      <c r="BI645" s="85"/>
      <c r="BJ645" s="85"/>
      <c r="BK645" s="85"/>
      <c r="BL645" s="85"/>
      <c r="BM645" s="85"/>
      <c r="BN645" s="85"/>
      <c r="BO645" s="85"/>
      <c r="BP645" s="85"/>
      <c r="BQ645" s="85"/>
      <c r="BR645" s="85"/>
      <c r="BS645" s="85"/>
      <c r="BT645" s="85"/>
      <c r="BU645" s="85"/>
      <c r="BV645" s="85"/>
      <c r="BW645" s="85"/>
      <c r="BX645" s="85"/>
      <c r="BY645" s="85"/>
      <c r="BZ645" s="85"/>
      <c r="CA645" s="85"/>
      <c r="CB645" s="85"/>
      <c r="CC645" s="85"/>
      <c r="CD645" s="85"/>
      <c r="CE645" s="85"/>
      <c r="CF645" s="85"/>
      <c r="CG645" s="85"/>
      <c r="CH645" s="85"/>
      <c r="CI645" s="85"/>
      <c r="CJ645" s="85"/>
      <c r="CK645" s="85"/>
      <c r="CL645" s="85"/>
      <c r="CM645" s="85"/>
      <c r="CN645" s="85"/>
      <c r="CO645" s="85"/>
      <c r="CP645" s="85"/>
      <c r="CQ645" s="85"/>
      <c r="CR645" s="85"/>
      <c r="CS645" s="85"/>
      <c r="CT645" s="85"/>
      <c r="CU645" s="85"/>
      <c r="CV645" s="85"/>
      <c r="CW645" s="85"/>
      <c r="CX645" s="85"/>
      <c r="CY645" s="85"/>
      <c r="CZ645" s="85"/>
      <c r="DA645" s="85"/>
      <c r="DB645" s="85"/>
      <c r="DC645" s="85"/>
      <c r="DD645" s="85"/>
      <c r="DE645" s="85"/>
    </row>
    <row r="646" spans="1:109" x14ac:dyDescent="0.2">
      <c r="A646" s="85"/>
      <c r="B646" s="85"/>
      <c r="C646" s="85"/>
      <c r="D646" s="85"/>
      <c r="E646" s="86"/>
      <c r="F646" s="85"/>
      <c r="G646" s="87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85"/>
      <c r="AP646" s="85"/>
      <c r="AQ646" s="85"/>
      <c r="AR646" s="85"/>
      <c r="AS646" s="85"/>
      <c r="AT646" s="85"/>
      <c r="AU646" s="85"/>
      <c r="AV646" s="85"/>
      <c r="AW646" s="85"/>
      <c r="AX646" s="85"/>
      <c r="AY646" s="85"/>
      <c r="AZ646" s="85"/>
      <c r="BA646" s="85"/>
      <c r="BB646" s="85"/>
      <c r="BC646" s="85"/>
      <c r="BD646" s="85"/>
      <c r="BE646" s="85"/>
      <c r="BF646" s="88"/>
      <c r="BG646" s="85"/>
      <c r="BH646" s="85"/>
      <c r="BI646" s="85"/>
      <c r="BJ646" s="85"/>
      <c r="BK646" s="85"/>
      <c r="BL646" s="85"/>
      <c r="BM646" s="85"/>
      <c r="BN646" s="85"/>
      <c r="BO646" s="85"/>
      <c r="BP646" s="85"/>
      <c r="BQ646" s="85"/>
      <c r="BR646" s="85"/>
      <c r="BS646" s="85"/>
      <c r="BT646" s="85"/>
      <c r="BU646" s="85"/>
      <c r="BV646" s="85"/>
      <c r="BW646" s="85"/>
      <c r="BX646" s="85"/>
      <c r="BY646" s="85"/>
      <c r="BZ646" s="85"/>
      <c r="CA646" s="85"/>
      <c r="CB646" s="85"/>
      <c r="CC646" s="85"/>
      <c r="CD646" s="85"/>
      <c r="CE646" s="85"/>
      <c r="CF646" s="85"/>
      <c r="CG646" s="85"/>
      <c r="CH646" s="85"/>
      <c r="CI646" s="85"/>
      <c r="CJ646" s="85"/>
      <c r="CK646" s="85"/>
      <c r="CL646" s="85"/>
      <c r="CM646" s="85"/>
      <c r="CN646" s="85"/>
      <c r="CO646" s="85"/>
      <c r="CP646" s="85"/>
      <c r="CQ646" s="85"/>
      <c r="CR646" s="85"/>
      <c r="CS646" s="85"/>
      <c r="CT646" s="85"/>
      <c r="CU646" s="85"/>
      <c r="CV646" s="85"/>
      <c r="CW646" s="85"/>
      <c r="CX646" s="85"/>
      <c r="CY646" s="85"/>
      <c r="CZ646" s="85"/>
      <c r="DA646" s="85"/>
      <c r="DB646" s="85"/>
      <c r="DC646" s="85"/>
      <c r="DD646" s="85"/>
      <c r="DE646" s="85"/>
    </row>
    <row r="647" spans="1:109" x14ac:dyDescent="0.2">
      <c r="A647" s="85"/>
      <c r="B647" s="85"/>
      <c r="C647" s="85"/>
      <c r="D647" s="85"/>
      <c r="E647" s="86"/>
      <c r="F647" s="85"/>
      <c r="G647" s="87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F647" s="85"/>
      <c r="AG647" s="85"/>
      <c r="AH647" s="85"/>
      <c r="AI647" s="85"/>
      <c r="AJ647" s="85"/>
      <c r="AK647" s="85"/>
      <c r="AL647" s="85"/>
      <c r="AM647" s="85"/>
      <c r="AN647" s="85"/>
      <c r="AO647" s="85"/>
      <c r="AP647" s="85"/>
      <c r="AQ647" s="85"/>
      <c r="AR647" s="85"/>
      <c r="AS647" s="85"/>
      <c r="AT647" s="85"/>
      <c r="AU647" s="85"/>
      <c r="AV647" s="85"/>
      <c r="AW647" s="85"/>
      <c r="AX647" s="85"/>
      <c r="AY647" s="85"/>
      <c r="AZ647" s="85"/>
      <c r="BA647" s="85"/>
      <c r="BB647" s="85"/>
      <c r="BC647" s="85"/>
      <c r="BD647" s="85"/>
      <c r="BE647" s="85"/>
      <c r="BF647" s="88"/>
      <c r="BG647" s="85"/>
      <c r="BH647" s="85"/>
      <c r="BI647" s="85"/>
      <c r="BJ647" s="85"/>
      <c r="BK647" s="85"/>
      <c r="BL647" s="85"/>
      <c r="BM647" s="85"/>
      <c r="BN647" s="85"/>
      <c r="BO647" s="85"/>
      <c r="BP647" s="85"/>
      <c r="BQ647" s="85"/>
      <c r="BR647" s="85"/>
      <c r="BS647" s="85"/>
      <c r="BT647" s="85"/>
      <c r="BU647" s="85"/>
      <c r="BV647" s="85"/>
      <c r="BW647" s="85"/>
      <c r="BX647" s="85"/>
      <c r="BY647" s="85"/>
      <c r="BZ647" s="85"/>
      <c r="CA647" s="85"/>
      <c r="CB647" s="85"/>
      <c r="CC647" s="85"/>
      <c r="CD647" s="85"/>
      <c r="CE647" s="85"/>
      <c r="CF647" s="85"/>
      <c r="CG647" s="85"/>
      <c r="CH647" s="85"/>
      <c r="CI647" s="85"/>
      <c r="CJ647" s="85"/>
      <c r="CK647" s="85"/>
      <c r="CL647" s="85"/>
      <c r="CM647" s="85"/>
      <c r="CN647" s="85"/>
      <c r="CO647" s="85"/>
      <c r="CP647" s="85"/>
      <c r="CQ647" s="85"/>
      <c r="CR647" s="85"/>
      <c r="CS647" s="85"/>
      <c r="CT647" s="85"/>
      <c r="CU647" s="85"/>
      <c r="CV647" s="85"/>
      <c r="CW647" s="85"/>
      <c r="CX647" s="85"/>
      <c r="CY647" s="85"/>
      <c r="CZ647" s="85"/>
      <c r="DA647" s="85"/>
      <c r="DB647" s="85"/>
      <c r="DC647" s="85"/>
      <c r="DD647" s="85"/>
      <c r="DE647" s="85"/>
    </row>
    <row r="648" spans="1:109" x14ac:dyDescent="0.2">
      <c r="A648" s="85"/>
      <c r="B648" s="85"/>
      <c r="C648" s="85"/>
      <c r="D648" s="85"/>
      <c r="E648" s="86"/>
      <c r="F648" s="85"/>
      <c r="G648" s="87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F648" s="85"/>
      <c r="AG648" s="85"/>
      <c r="AH648" s="85"/>
      <c r="AI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AV648" s="85"/>
      <c r="AW648" s="85"/>
      <c r="AX648" s="85"/>
      <c r="AY648" s="85"/>
      <c r="AZ648" s="85"/>
      <c r="BA648" s="85"/>
      <c r="BB648" s="85"/>
      <c r="BC648" s="85"/>
      <c r="BD648" s="85"/>
      <c r="BE648" s="85"/>
      <c r="BF648" s="88"/>
      <c r="BG648" s="85"/>
      <c r="BH648" s="85"/>
      <c r="BI648" s="85"/>
      <c r="BJ648" s="85"/>
      <c r="BK648" s="85"/>
      <c r="BL648" s="85"/>
      <c r="BM648" s="85"/>
      <c r="BN648" s="85"/>
      <c r="BO648" s="85"/>
      <c r="BP648" s="85"/>
      <c r="BQ648" s="85"/>
      <c r="BR648" s="85"/>
      <c r="BS648" s="85"/>
      <c r="BT648" s="85"/>
      <c r="BU648" s="85"/>
      <c r="BV648" s="85"/>
      <c r="BW648" s="85"/>
      <c r="BX648" s="85"/>
      <c r="BY648" s="85"/>
      <c r="BZ648" s="85"/>
      <c r="CA648" s="85"/>
      <c r="CB648" s="85"/>
      <c r="CC648" s="85"/>
      <c r="CD648" s="85"/>
      <c r="CE648" s="85"/>
      <c r="CF648" s="85"/>
      <c r="CG648" s="85"/>
      <c r="CH648" s="85"/>
      <c r="CI648" s="85"/>
      <c r="CJ648" s="85"/>
      <c r="CK648" s="85"/>
      <c r="CL648" s="85"/>
      <c r="CM648" s="85"/>
      <c r="CN648" s="85"/>
      <c r="CO648" s="85"/>
      <c r="CP648" s="85"/>
      <c r="CQ648" s="85"/>
      <c r="CR648" s="85"/>
      <c r="CS648" s="85"/>
      <c r="CT648" s="85"/>
      <c r="CU648" s="85"/>
      <c r="CV648" s="85"/>
      <c r="CW648" s="85"/>
      <c r="CX648" s="85"/>
      <c r="CY648" s="85"/>
      <c r="CZ648" s="85"/>
      <c r="DA648" s="85"/>
      <c r="DB648" s="85"/>
      <c r="DC648" s="85"/>
      <c r="DD648" s="85"/>
      <c r="DE648" s="85"/>
    </row>
    <row r="649" spans="1:109" x14ac:dyDescent="0.2">
      <c r="A649" s="85"/>
      <c r="B649" s="85"/>
      <c r="C649" s="85"/>
      <c r="D649" s="85"/>
      <c r="E649" s="86"/>
      <c r="F649" s="85"/>
      <c r="G649" s="87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  <c r="AH649" s="85"/>
      <c r="AI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AV649" s="85"/>
      <c r="AW649" s="85"/>
      <c r="AX649" s="85"/>
      <c r="AY649" s="85"/>
      <c r="AZ649" s="85"/>
      <c r="BA649" s="85"/>
      <c r="BB649" s="85"/>
      <c r="BC649" s="85"/>
      <c r="BD649" s="85"/>
      <c r="BE649" s="85"/>
      <c r="BF649" s="88"/>
      <c r="BG649" s="85"/>
      <c r="BH649" s="85"/>
      <c r="BI649" s="85"/>
      <c r="BJ649" s="85"/>
      <c r="BK649" s="85"/>
      <c r="BL649" s="85"/>
      <c r="BM649" s="85"/>
      <c r="BN649" s="85"/>
      <c r="BO649" s="85"/>
      <c r="BP649" s="85"/>
      <c r="BQ649" s="85"/>
      <c r="BR649" s="85"/>
      <c r="BS649" s="85"/>
      <c r="BT649" s="85"/>
      <c r="BU649" s="85"/>
      <c r="BV649" s="85"/>
      <c r="BW649" s="85"/>
      <c r="BX649" s="85"/>
      <c r="BY649" s="85"/>
      <c r="BZ649" s="85"/>
      <c r="CA649" s="85"/>
      <c r="CB649" s="85"/>
      <c r="CC649" s="85"/>
      <c r="CD649" s="85"/>
      <c r="CE649" s="85"/>
      <c r="CF649" s="85"/>
      <c r="CG649" s="85"/>
      <c r="CH649" s="85"/>
      <c r="CI649" s="85"/>
      <c r="CJ649" s="85"/>
      <c r="CK649" s="85"/>
      <c r="CL649" s="85"/>
      <c r="CM649" s="85"/>
      <c r="CN649" s="85"/>
      <c r="CO649" s="85"/>
      <c r="CP649" s="85"/>
      <c r="CQ649" s="85"/>
      <c r="CR649" s="85"/>
      <c r="CS649" s="85"/>
      <c r="CT649" s="85"/>
      <c r="CU649" s="85"/>
      <c r="CV649" s="85"/>
      <c r="CW649" s="85"/>
      <c r="CX649" s="85"/>
      <c r="CY649" s="85"/>
      <c r="CZ649" s="85"/>
      <c r="DA649" s="85"/>
      <c r="DB649" s="85"/>
      <c r="DC649" s="85"/>
      <c r="DD649" s="85"/>
      <c r="DE649" s="85"/>
    </row>
    <row r="650" spans="1:109" x14ac:dyDescent="0.2">
      <c r="A650" s="85"/>
      <c r="B650" s="85"/>
      <c r="C650" s="85"/>
      <c r="D650" s="85"/>
      <c r="E650" s="86"/>
      <c r="F650" s="85"/>
      <c r="G650" s="87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85"/>
      <c r="AG650" s="85"/>
      <c r="AH650" s="85"/>
      <c r="AI650" s="85"/>
      <c r="AJ650" s="85"/>
      <c r="AK650" s="85"/>
      <c r="AL650" s="85"/>
      <c r="AM650" s="85"/>
      <c r="AN650" s="85"/>
      <c r="AO650" s="85"/>
      <c r="AP650" s="85"/>
      <c r="AQ650" s="85"/>
      <c r="AR650" s="85"/>
      <c r="AS650" s="85"/>
      <c r="AT650" s="85"/>
      <c r="AU650" s="85"/>
      <c r="AV650" s="85"/>
      <c r="AW650" s="85"/>
      <c r="AX650" s="85"/>
      <c r="AY650" s="85"/>
      <c r="AZ650" s="85"/>
      <c r="BA650" s="85"/>
      <c r="BB650" s="85"/>
      <c r="BC650" s="85"/>
      <c r="BD650" s="85"/>
      <c r="BE650" s="85"/>
      <c r="BF650" s="88"/>
      <c r="BG650" s="85"/>
      <c r="BH650" s="85"/>
      <c r="BI650" s="85"/>
      <c r="BJ650" s="85"/>
      <c r="BK650" s="85"/>
      <c r="BL650" s="85"/>
      <c r="BM650" s="85"/>
      <c r="BN650" s="85"/>
      <c r="BO650" s="85"/>
      <c r="BP650" s="85"/>
      <c r="BQ650" s="85"/>
      <c r="BR650" s="85"/>
      <c r="BS650" s="85"/>
      <c r="BT650" s="85"/>
      <c r="BU650" s="85"/>
      <c r="BV650" s="85"/>
      <c r="BW650" s="85"/>
      <c r="BX650" s="85"/>
      <c r="BY650" s="85"/>
      <c r="BZ650" s="85"/>
      <c r="CA650" s="85"/>
      <c r="CB650" s="85"/>
      <c r="CC650" s="85"/>
      <c r="CD650" s="85"/>
      <c r="CE650" s="85"/>
      <c r="CF650" s="85"/>
      <c r="CG650" s="85"/>
      <c r="CH650" s="85"/>
      <c r="CI650" s="85"/>
      <c r="CJ650" s="85"/>
      <c r="CK650" s="85"/>
      <c r="CL650" s="85"/>
      <c r="CM650" s="85"/>
      <c r="CN650" s="85"/>
      <c r="CO650" s="85"/>
      <c r="CP650" s="85"/>
      <c r="CQ650" s="85"/>
      <c r="CR650" s="85"/>
      <c r="CS650" s="85"/>
      <c r="CT650" s="85"/>
      <c r="CU650" s="85"/>
      <c r="CV650" s="85"/>
      <c r="CW650" s="85"/>
      <c r="CX650" s="85"/>
      <c r="CY650" s="85"/>
      <c r="CZ650" s="85"/>
      <c r="DA650" s="85"/>
      <c r="DB650" s="85"/>
      <c r="DC650" s="85"/>
      <c r="DD650" s="85"/>
      <c r="DE650" s="85"/>
    </row>
    <row r="651" spans="1:109" x14ac:dyDescent="0.2">
      <c r="A651" s="85"/>
      <c r="B651" s="85"/>
      <c r="C651" s="85"/>
      <c r="D651" s="85"/>
      <c r="E651" s="86"/>
      <c r="F651" s="85"/>
      <c r="G651" s="87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  <c r="AH651" s="85"/>
      <c r="AI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AV651" s="85"/>
      <c r="AW651" s="85"/>
      <c r="AX651" s="85"/>
      <c r="AY651" s="85"/>
      <c r="AZ651" s="85"/>
      <c r="BA651" s="85"/>
      <c r="BB651" s="85"/>
      <c r="BC651" s="85"/>
      <c r="BD651" s="85"/>
      <c r="BE651" s="85"/>
      <c r="BF651" s="88"/>
      <c r="BG651" s="85"/>
      <c r="BH651" s="85"/>
      <c r="BI651" s="85"/>
      <c r="BJ651" s="85"/>
      <c r="BK651" s="85"/>
      <c r="BL651" s="85"/>
      <c r="BM651" s="85"/>
      <c r="BN651" s="85"/>
      <c r="BO651" s="85"/>
      <c r="BP651" s="85"/>
      <c r="BQ651" s="85"/>
      <c r="BR651" s="85"/>
      <c r="BS651" s="85"/>
      <c r="BT651" s="85"/>
      <c r="BU651" s="85"/>
      <c r="BV651" s="85"/>
      <c r="BW651" s="85"/>
      <c r="BX651" s="85"/>
      <c r="BY651" s="85"/>
      <c r="BZ651" s="85"/>
      <c r="CA651" s="85"/>
      <c r="CB651" s="85"/>
      <c r="CC651" s="85"/>
      <c r="CD651" s="85"/>
      <c r="CE651" s="85"/>
      <c r="CF651" s="85"/>
      <c r="CG651" s="85"/>
      <c r="CH651" s="85"/>
      <c r="CI651" s="85"/>
      <c r="CJ651" s="85"/>
      <c r="CK651" s="85"/>
      <c r="CL651" s="85"/>
      <c r="CM651" s="85"/>
      <c r="CN651" s="85"/>
      <c r="CO651" s="85"/>
      <c r="CP651" s="85"/>
      <c r="CQ651" s="85"/>
      <c r="CR651" s="85"/>
      <c r="CS651" s="85"/>
      <c r="CT651" s="85"/>
      <c r="CU651" s="85"/>
      <c r="CV651" s="85"/>
      <c r="CW651" s="85"/>
      <c r="CX651" s="85"/>
      <c r="CY651" s="85"/>
      <c r="CZ651" s="85"/>
      <c r="DA651" s="85"/>
      <c r="DB651" s="85"/>
      <c r="DC651" s="85"/>
      <c r="DD651" s="85"/>
      <c r="DE651" s="85"/>
    </row>
    <row r="652" spans="1:109" x14ac:dyDescent="0.2">
      <c r="A652" s="85"/>
      <c r="B652" s="85"/>
      <c r="C652" s="85"/>
      <c r="D652" s="85"/>
      <c r="E652" s="86"/>
      <c r="F652" s="85"/>
      <c r="G652" s="87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85"/>
      <c r="AG652" s="85"/>
      <c r="AH652" s="85"/>
      <c r="AI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AV652" s="85"/>
      <c r="AW652" s="85"/>
      <c r="AX652" s="85"/>
      <c r="AY652" s="85"/>
      <c r="AZ652" s="85"/>
      <c r="BA652" s="85"/>
      <c r="BB652" s="85"/>
      <c r="BC652" s="85"/>
      <c r="BD652" s="85"/>
      <c r="BE652" s="85"/>
      <c r="BF652" s="88"/>
      <c r="BG652" s="85"/>
      <c r="BH652" s="85"/>
      <c r="BI652" s="85"/>
      <c r="BJ652" s="85"/>
      <c r="BK652" s="85"/>
      <c r="BL652" s="85"/>
      <c r="BM652" s="85"/>
      <c r="BN652" s="85"/>
      <c r="BO652" s="85"/>
      <c r="BP652" s="85"/>
      <c r="BQ652" s="85"/>
      <c r="BR652" s="85"/>
      <c r="BS652" s="85"/>
      <c r="BT652" s="85"/>
      <c r="BU652" s="85"/>
      <c r="BV652" s="85"/>
      <c r="BW652" s="85"/>
      <c r="BX652" s="85"/>
      <c r="BY652" s="85"/>
      <c r="BZ652" s="85"/>
      <c r="CA652" s="85"/>
      <c r="CB652" s="85"/>
      <c r="CC652" s="85"/>
      <c r="CD652" s="85"/>
      <c r="CE652" s="85"/>
      <c r="CF652" s="85"/>
      <c r="CG652" s="85"/>
      <c r="CH652" s="85"/>
      <c r="CI652" s="85"/>
      <c r="CJ652" s="85"/>
      <c r="CK652" s="85"/>
      <c r="CL652" s="85"/>
      <c r="CM652" s="85"/>
      <c r="CN652" s="85"/>
      <c r="CO652" s="85"/>
      <c r="CP652" s="85"/>
      <c r="CQ652" s="85"/>
      <c r="CR652" s="85"/>
      <c r="CS652" s="85"/>
      <c r="CT652" s="85"/>
      <c r="CU652" s="85"/>
      <c r="CV652" s="85"/>
      <c r="CW652" s="85"/>
      <c r="CX652" s="85"/>
      <c r="CY652" s="85"/>
      <c r="CZ652" s="85"/>
      <c r="DA652" s="85"/>
      <c r="DB652" s="85"/>
      <c r="DC652" s="85"/>
      <c r="DD652" s="85"/>
      <c r="DE652" s="85"/>
    </row>
    <row r="653" spans="1:109" x14ac:dyDescent="0.2">
      <c r="A653" s="85"/>
      <c r="B653" s="85"/>
      <c r="C653" s="85"/>
      <c r="D653" s="85"/>
      <c r="E653" s="86"/>
      <c r="F653" s="85"/>
      <c r="G653" s="87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  <c r="AH653" s="85"/>
      <c r="AI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AV653" s="85"/>
      <c r="AW653" s="85"/>
      <c r="AX653" s="85"/>
      <c r="AY653" s="85"/>
      <c r="AZ653" s="85"/>
      <c r="BA653" s="85"/>
      <c r="BB653" s="85"/>
      <c r="BC653" s="85"/>
      <c r="BD653" s="85"/>
      <c r="BE653" s="85"/>
      <c r="BF653" s="88"/>
      <c r="BG653" s="85"/>
      <c r="BH653" s="85"/>
      <c r="BI653" s="85"/>
      <c r="BJ653" s="85"/>
      <c r="BK653" s="85"/>
      <c r="BL653" s="85"/>
      <c r="BM653" s="85"/>
      <c r="BN653" s="85"/>
      <c r="BO653" s="85"/>
      <c r="BP653" s="85"/>
      <c r="BQ653" s="85"/>
      <c r="BR653" s="85"/>
      <c r="BS653" s="85"/>
      <c r="BT653" s="85"/>
      <c r="BU653" s="85"/>
      <c r="BV653" s="85"/>
      <c r="BW653" s="85"/>
      <c r="BX653" s="85"/>
      <c r="BY653" s="85"/>
      <c r="BZ653" s="85"/>
      <c r="CA653" s="85"/>
      <c r="CB653" s="85"/>
      <c r="CC653" s="85"/>
      <c r="CD653" s="85"/>
      <c r="CE653" s="85"/>
      <c r="CF653" s="85"/>
      <c r="CG653" s="85"/>
      <c r="CH653" s="85"/>
      <c r="CI653" s="85"/>
      <c r="CJ653" s="85"/>
      <c r="CK653" s="85"/>
      <c r="CL653" s="85"/>
      <c r="CM653" s="85"/>
      <c r="CN653" s="85"/>
      <c r="CO653" s="85"/>
      <c r="CP653" s="85"/>
      <c r="CQ653" s="85"/>
      <c r="CR653" s="85"/>
      <c r="CS653" s="85"/>
      <c r="CT653" s="85"/>
      <c r="CU653" s="85"/>
      <c r="CV653" s="85"/>
      <c r="CW653" s="85"/>
      <c r="CX653" s="85"/>
      <c r="CY653" s="85"/>
      <c r="CZ653" s="85"/>
      <c r="DA653" s="85"/>
      <c r="DB653" s="85"/>
      <c r="DC653" s="85"/>
      <c r="DD653" s="85"/>
      <c r="DE653" s="85"/>
    </row>
    <row r="654" spans="1:109" x14ac:dyDescent="0.2">
      <c r="A654" s="85"/>
      <c r="B654" s="85"/>
      <c r="C654" s="85"/>
      <c r="D654" s="85"/>
      <c r="E654" s="86"/>
      <c r="F654" s="85"/>
      <c r="G654" s="87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  <c r="AY654" s="85"/>
      <c r="AZ654" s="85"/>
      <c r="BA654" s="85"/>
      <c r="BB654" s="85"/>
      <c r="BC654" s="85"/>
      <c r="BD654" s="85"/>
      <c r="BE654" s="85"/>
      <c r="BF654" s="88"/>
      <c r="BG654" s="85"/>
      <c r="BH654" s="85"/>
      <c r="BI654" s="85"/>
      <c r="BJ654" s="85"/>
      <c r="BK654" s="85"/>
      <c r="BL654" s="85"/>
      <c r="BM654" s="85"/>
      <c r="BN654" s="85"/>
      <c r="BO654" s="85"/>
      <c r="BP654" s="85"/>
      <c r="BQ654" s="85"/>
      <c r="BR654" s="85"/>
      <c r="BS654" s="85"/>
      <c r="BT654" s="85"/>
      <c r="BU654" s="85"/>
      <c r="BV654" s="85"/>
      <c r="BW654" s="85"/>
      <c r="BX654" s="85"/>
      <c r="BY654" s="85"/>
      <c r="BZ654" s="85"/>
      <c r="CA654" s="85"/>
      <c r="CB654" s="85"/>
      <c r="CC654" s="85"/>
      <c r="CD654" s="85"/>
      <c r="CE654" s="85"/>
      <c r="CF654" s="85"/>
      <c r="CG654" s="85"/>
      <c r="CH654" s="85"/>
      <c r="CI654" s="85"/>
      <c r="CJ654" s="85"/>
      <c r="CK654" s="85"/>
      <c r="CL654" s="85"/>
      <c r="CM654" s="85"/>
      <c r="CN654" s="85"/>
      <c r="CO654" s="85"/>
      <c r="CP654" s="85"/>
      <c r="CQ654" s="85"/>
      <c r="CR654" s="85"/>
      <c r="CS654" s="85"/>
      <c r="CT654" s="85"/>
      <c r="CU654" s="85"/>
      <c r="CV654" s="85"/>
      <c r="CW654" s="85"/>
      <c r="CX654" s="85"/>
      <c r="CY654" s="85"/>
      <c r="CZ654" s="85"/>
      <c r="DA654" s="85"/>
      <c r="DB654" s="85"/>
      <c r="DC654" s="85"/>
      <c r="DD654" s="85"/>
      <c r="DE654" s="85"/>
    </row>
    <row r="655" spans="1:109" x14ac:dyDescent="0.2">
      <c r="A655" s="85"/>
      <c r="B655" s="85"/>
      <c r="C655" s="85"/>
      <c r="D655" s="85"/>
      <c r="E655" s="86"/>
      <c r="F655" s="85"/>
      <c r="G655" s="87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85"/>
      <c r="AG655" s="85"/>
      <c r="AH655" s="85"/>
      <c r="AI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AV655" s="85"/>
      <c r="AW655" s="85"/>
      <c r="AX655" s="85"/>
      <c r="AY655" s="85"/>
      <c r="AZ655" s="85"/>
      <c r="BA655" s="85"/>
      <c r="BB655" s="85"/>
      <c r="BC655" s="85"/>
      <c r="BD655" s="85"/>
      <c r="BE655" s="85"/>
      <c r="BF655" s="88"/>
      <c r="BG655" s="85"/>
      <c r="BH655" s="85"/>
      <c r="BI655" s="85"/>
      <c r="BJ655" s="85"/>
      <c r="BK655" s="85"/>
      <c r="BL655" s="85"/>
      <c r="BM655" s="85"/>
      <c r="BN655" s="85"/>
      <c r="BO655" s="85"/>
      <c r="BP655" s="85"/>
      <c r="BQ655" s="85"/>
      <c r="BR655" s="85"/>
      <c r="BS655" s="85"/>
      <c r="BT655" s="85"/>
      <c r="BU655" s="85"/>
      <c r="BV655" s="85"/>
      <c r="BW655" s="85"/>
      <c r="BX655" s="85"/>
      <c r="BY655" s="85"/>
      <c r="BZ655" s="85"/>
      <c r="CA655" s="85"/>
      <c r="CB655" s="85"/>
      <c r="CC655" s="85"/>
      <c r="CD655" s="85"/>
      <c r="CE655" s="85"/>
      <c r="CF655" s="85"/>
      <c r="CG655" s="85"/>
      <c r="CH655" s="85"/>
      <c r="CI655" s="85"/>
      <c r="CJ655" s="85"/>
      <c r="CK655" s="85"/>
      <c r="CL655" s="85"/>
      <c r="CM655" s="85"/>
      <c r="CN655" s="85"/>
      <c r="CO655" s="85"/>
      <c r="CP655" s="85"/>
      <c r="CQ655" s="85"/>
      <c r="CR655" s="85"/>
      <c r="CS655" s="85"/>
      <c r="CT655" s="85"/>
      <c r="CU655" s="85"/>
      <c r="CV655" s="85"/>
      <c r="CW655" s="85"/>
      <c r="CX655" s="85"/>
      <c r="CY655" s="85"/>
      <c r="CZ655" s="85"/>
      <c r="DA655" s="85"/>
      <c r="DB655" s="85"/>
      <c r="DC655" s="85"/>
      <c r="DD655" s="85"/>
      <c r="DE655" s="85"/>
    </row>
    <row r="656" spans="1:109" x14ac:dyDescent="0.2">
      <c r="A656" s="85"/>
      <c r="B656" s="85"/>
      <c r="C656" s="85"/>
      <c r="D656" s="85"/>
      <c r="E656" s="86"/>
      <c r="F656" s="85"/>
      <c r="G656" s="87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85"/>
      <c r="AG656" s="85"/>
      <c r="AH656" s="85"/>
      <c r="AI656" s="85"/>
      <c r="AJ656" s="85"/>
      <c r="AK656" s="85"/>
      <c r="AL656" s="85"/>
      <c r="AM656" s="85"/>
      <c r="AN656" s="85"/>
      <c r="AO656" s="85"/>
      <c r="AP656" s="85"/>
      <c r="AQ656" s="85"/>
      <c r="AR656" s="85"/>
      <c r="AS656" s="85"/>
      <c r="AT656" s="85"/>
      <c r="AU656" s="85"/>
      <c r="AV656" s="85"/>
      <c r="AW656" s="85"/>
      <c r="AX656" s="85"/>
      <c r="AY656" s="85"/>
      <c r="AZ656" s="85"/>
      <c r="BA656" s="85"/>
      <c r="BB656" s="85"/>
      <c r="BC656" s="85"/>
      <c r="BD656" s="85"/>
      <c r="BE656" s="85"/>
      <c r="BF656" s="88"/>
      <c r="BG656" s="85"/>
      <c r="BH656" s="85"/>
      <c r="BI656" s="85"/>
      <c r="BJ656" s="85"/>
      <c r="BK656" s="85"/>
      <c r="BL656" s="85"/>
      <c r="BM656" s="85"/>
      <c r="BN656" s="85"/>
      <c r="BO656" s="85"/>
      <c r="BP656" s="85"/>
      <c r="BQ656" s="85"/>
      <c r="BR656" s="85"/>
      <c r="BS656" s="85"/>
      <c r="BT656" s="85"/>
      <c r="BU656" s="85"/>
      <c r="BV656" s="85"/>
      <c r="BW656" s="85"/>
      <c r="BX656" s="85"/>
      <c r="BY656" s="85"/>
      <c r="BZ656" s="85"/>
      <c r="CA656" s="85"/>
      <c r="CB656" s="85"/>
      <c r="CC656" s="85"/>
      <c r="CD656" s="85"/>
      <c r="CE656" s="85"/>
      <c r="CF656" s="85"/>
      <c r="CG656" s="85"/>
      <c r="CH656" s="85"/>
      <c r="CI656" s="85"/>
      <c r="CJ656" s="85"/>
      <c r="CK656" s="85"/>
      <c r="CL656" s="85"/>
      <c r="CM656" s="85"/>
      <c r="CN656" s="85"/>
      <c r="CO656" s="85"/>
      <c r="CP656" s="85"/>
      <c r="CQ656" s="85"/>
      <c r="CR656" s="85"/>
      <c r="CS656" s="85"/>
      <c r="CT656" s="85"/>
      <c r="CU656" s="85"/>
      <c r="CV656" s="85"/>
      <c r="CW656" s="85"/>
      <c r="CX656" s="85"/>
      <c r="CY656" s="85"/>
      <c r="CZ656" s="85"/>
      <c r="DA656" s="85"/>
      <c r="DB656" s="85"/>
      <c r="DC656" s="85"/>
      <c r="DD656" s="85"/>
      <c r="DE656" s="85"/>
    </row>
    <row r="657" spans="1:109" x14ac:dyDescent="0.2">
      <c r="A657" s="85"/>
      <c r="B657" s="85"/>
      <c r="C657" s="85"/>
      <c r="D657" s="85"/>
      <c r="E657" s="86"/>
      <c r="F657" s="85"/>
      <c r="G657" s="87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85"/>
      <c r="AG657" s="85"/>
      <c r="AH657" s="85"/>
      <c r="AI657" s="85"/>
      <c r="AJ657" s="85"/>
      <c r="AK657" s="85"/>
      <c r="AL657" s="85"/>
      <c r="AM657" s="85"/>
      <c r="AN657" s="85"/>
      <c r="AO657" s="85"/>
      <c r="AP657" s="85"/>
      <c r="AQ657" s="85"/>
      <c r="AR657" s="85"/>
      <c r="AS657" s="85"/>
      <c r="AT657" s="85"/>
      <c r="AU657" s="85"/>
      <c r="AV657" s="85"/>
      <c r="AW657" s="85"/>
      <c r="AX657" s="85"/>
      <c r="AY657" s="85"/>
      <c r="AZ657" s="85"/>
      <c r="BA657" s="85"/>
      <c r="BB657" s="85"/>
      <c r="BC657" s="85"/>
      <c r="BD657" s="85"/>
      <c r="BE657" s="85"/>
      <c r="BF657" s="88"/>
      <c r="BG657" s="85"/>
      <c r="BH657" s="85"/>
      <c r="BI657" s="85"/>
      <c r="BJ657" s="85"/>
      <c r="BK657" s="85"/>
      <c r="BL657" s="85"/>
      <c r="BM657" s="85"/>
      <c r="BN657" s="85"/>
      <c r="BO657" s="85"/>
      <c r="BP657" s="85"/>
      <c r="BQ657" s="85"/>
      <c r="BR657" s="85"/>
      <c r="BS657" s="85"/>
      <c r="BT657" s="85"/>
      <c r="BU657" s="85"/>
      <c r="BV657" s="85"/>
      <c r="BW657" s="85"/>
      <c r="BX657" s="85"/>
      <c r="BY657" s="85"/>
      <c r="BZ657" s="85"/>
      <c r="CA657" s="85"/>
      <c r="CB657" s="85"/>
      <c r="CC657" s="85"/>
      <c r="CD657" s="85"/>
      <c r="CE657" s="85"/>
      <c r="CF657" s="85"/>
      <c r="CG657" s="85"/>
      <c r="CH657" s="85"/>
      <c r="CI657" s="85"/>
      <c r="CJ657" s="85"/>
      <c r="CK657" s="85"/>
      <c r="CL657" s="85"/>
      <c r="CM657" s="85"/>
      <c r="CN657" s="85"/>
      <c r="CO657" s="85"/>
      <c r="CP657" s="85"/>
      <c r="CQ657" s="85"/>
      <c r="CR657" s="85"/>
      <c r="CS657" s="85"/>
      <c r="CT657" s="85"/>
      <c r="CU657" s="85"/>
      <c r="CV657" s="85"/>
      <c r="CW657" s="85"/>
      <c r="CX657" s="85"/>
      <c r="CY657" s="85"/>
      <c r="CZ657" s="85"/>
      <c r="DA657" s="85"/>
      <c r="DB657" s="85"/>
      <c r="DC657" s="85"/>
      <c r="DD657" s="85"/>
      <c r="DE657" s="85"/>
    </row>
    <row r="658" spans="1:109" x14ac:dyDescent="0.2">
      <c r="A658" s="85"/>
      <c r="B658" s="85"/>
      <c r="C658" s="85"/>
      <c r="D658" s="85"/>
      <c r="E658" s="86"/>
      <c r="F658" s="85"/>
      <c r="G658" s="87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85"/>
      <c r="AG658" s="85"/>
      <c r="AH658" s="85"/>
      <c r="AI658" s="85"/>
      <c r="AJ658" s="85"/>
      <c r="AK658" s="85"/>
      <c r="AL658" s="85"/>
      <c r="AM658" s="85"/>
      <c r="AN658" s="85"/>
      <c r="AO658" s="85"/>
      <c r="AP658" s="85"/>
      <c r="AQ658" s="85"/>
      <c r="AR658" s="85"/>
      <c r="AS658" s="85"/>
      <c r="AT658" s="85"/>
      <c r="AU658" s="85"/>
      <c r="AV658" s="85"/>
      <c r="AW658" s="85"/>
      <c r="AX658" s="85"/>
      <c r="AY658" s="85"/>
      <c r="AZ658" s="85"/>
      <c r="BA658" s="85"/>
      <c r="BB658" s="85"/>
      <c r="BC658" s="85"/>
      <c r="BD658" s="85"/>
      <c r="BE658" s="85"/>
      <c r="BF658" s="88"/>
      <c r="BG658" s="85"/>
      <c r="BH658" s="85"/>
      <c r="BI658" s="85"/>
      <c r="BJ658" s="85"/>
      <c r="BK658" s="85"/>
      <c r="BL658" s="85"/>
      <c r="BM658" s="85"/>
      <c r="BN658" s="85"/>
      <c r="BO658" s="85"/>
      <c r="BP658" s="85"/>
      <c r="BQ658" s="85"/>
      <c r="BR658" s="85"/>
      <c r="BS658" s="85"/>
      <c r="BT658" s="85"/>
      <c r="BU658" s="85"/>
      <c r="BV658" s="85"/>
      <c r="BW658" s="85"/>
      <c r="BX658" s="85"/>
      <c r="BY658" s="85"/>
      <c r="BZ658" s="85"/>
      <c r="CA658" s="85"/>
      <c r="CB658" s="85"/>
      <c r="CC658" s="85"/>
      <c r="CD658" s="85"/>
      <c r="CE658" s="85"/>
      <c r="CF658" s="85"/>
      <c r="CG658" s="85"/>
      <c r="CH658" s="85"/>
      <c r="CI658" s="85"/>
      <c r="CJ658" s="85"/>
      <c r="CK658" s="85"/>
      <c r="CL658" s="85"/>
      <c r="CM658" s="85"/>
      <c r="CN658" s="85"/>
      <c r="CO658" s="85"/>
      <c r="CP658" s="85"/>
      <c r="CQ658" s="85"/>
      <c r="CR658" s="85"/>
      <c r="CS658" s="85"/>
      <c r="CT658" s="85"/>
      <c r="CU658" s="85"/>
      <c r="CV658" s="85"/>
      <c r="CW658" s="85"/>
      <c r="CX658" s="85"/>
      <c r="CY658" s="85"/>
      <c r="CZ658" s="85"/>
      <c r="DA658" s="85"/>
      <c r="DB658" s="85"/>
      <c r="DC658" s="85"/>
      <c r="DD658" s="85"/>
      <c r="DE658" s="85"/>
    </row>
    <row r="659" spans="1:109" x14ac:dyDescent="0.2">
      <c r="A659" s="85"/>
      <c r="B659" s="85"/>
      <c r="C659" s="85"/>
      <c r="D659" s="85"/>
      <c r="E659" s="86"/>
      <c r="F659" s="85"/>
      <c r="G659" s="87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85"/>
      <c r="AG659" s="85"/>
      <c r="AH659" s="85"/>
      <c r="AI659" s="85"/>
      <c r="AJ659" s="85"/>
      <c r="AK659" s="85"/>
      <c r="AL659" s="85"/>
      <c r="AM659" s="85"/>
      <c r="AN659" s="85"/>
      <c r="AO659" s="85"/>
      <c r="AP659" s="85"/>
      <c r="AQ659" s="85"/>
      <c r="AR659" s="85"/>
      <c r="AS659" s="85"/>
      <c r="AT659" s="85"/>
      <c r="AU659" s="85"/>
      <c r="AV659" s="85"/>
      <c r="AW659" s="85"/>
      <c r="AX659" s="85"/>
      <c r="AY659" s="85"/>
      <c r="AZ659" s="85"/>
      <c r="BA659" s="85"/>
      <c r="BB659" s="85"/>
      <c r="BC659" s="85"/>
      <c r="BD659" s="85"/>
      <c r="BE659" s="85"/>
      <c r="BF659" s="88"/>
      <c r="BG659" s="85"/>
      <c r="BH659" s="85"/>
      <c r="BI659" s="85"/>
      <c r="BJ659" s="85"/>
      <c r="BK659" s="85"/>
      <c r="BL659" s="85"/>
      <c r="BM659" s="85"/>
      <c r="BN659" s="85"/>
      <c r="BO659" s="85"/>
      <c r="BP659" s="85"/>
      <c r="BQ659" s="85"/>
      <c r="BR659" s="85"/>
      <c r="BS659" s="85"/>
      <c r="BT659" s="85"/>
      <c r="BU659" s="85"/>
      <c r="BV659" s="85"/>
      <c r="BW659" s="85"/>
      <c r="BX659" s="85"/>
      <c r="BY659" s="85"/>
      <c r="BZ659" s="85"/>
      <c r="CA659" s="85"/>
      <c r="CB659" s="85"/>
      <c r="CC659" s="85"/>
      <c r="CD659" s="85"/>
      <c r="CE659" s="85"/>
      <c r="CF659" s="85"/>
      <c r="CG659" s="85"/>
      <c r="CH659" s="85"/>
      <c r="CI659" s="85"/>
      <c r="CJ659" s="85"/>
      <c r="CK659" s="85"/>
      <c r="CL659" s="85"/>
      <c r="CM659" s="85"/>
      <c r="CN659" s="85"/>
      <c r="CO659" s="85"/>
      <c r="CP659" s="85"/>
      <c r="CQ659" s="85"/>
      <c r="CR659" s="85"/>
      <c r="CS659" s="85"/>
      <c r="CT659" s="85"/>
      <c r="CU659" s="85"/>
      <c r="CV659" s="85"/>
      <c r="CW659" s="85"/>
      <c r="CX659" s="85"/>
      <c r="CY659" s="85"/>
      <c r="CZ659" s="85"/>
      <c r="DA659" s="85"/>
      <c r="DB659" s="85"/>
      <c r="DC659" s="85"/>
      <c r="DD659" s="85"/>
      <c r="DE659" s="85"/>
    </row>
    <row r="660" spans="1:109" x14ac:dyDescent="0.2">
      <c r="A660" s="85"/>
      <c r="B660" s="85"/>
      <c r="C660" s="85"/>
      <c r="D660" s="85"/>
      <c r="E660" s="86"/>
      <c r="F660" s="85"/>
      <c r="G660" s="87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85"/>
      <c r="AG660" s="85"/>
      <c r="AH660" s="85"/>
      <c r="AI660" s="85"/>
      <c r="AJ660" s="85"/>
      <c r="AK660" s="85"/>
      <c r="AL660" s="85"/>
      <c r="AM660" s="85"/>
      <c r="AN660" s="85"/>
      <c r="AO660" s="85"/>
      <c r="AP660" s="85"/>
      <c r="AQ660" s="85"/>
      <c r="AR660" s="85"/>
      <c r="AS660" s="85"/>
      <c r="AT660" s="85"/>
      <c r="AU660" s="85"/>
      <c r="AV660" s="85"/>
      <c r="AW660" s="85"/>
      <c r="AX660" s="85"/>
      <c r="AY660" s="85"/>
      <c r="AZ660" s="85"/>
      <c r="BA660" s="85"/>
      <c r="BB660" s="85"/>
      <c r="BC660" s="85"/>
      <c r="BD660" s="85"/>
      <c r="BE660" s="85"/>
      <c r="BF660" s="88"/>
      <c r="BG660" s="85"/>
      <c r="BH660" s="85"/>
      <c r="BI660" s="85"/>
      <c r="BJ660" s="85"/>
      <c r="BK660" s="85"/>
      <c r="BL660" s="85"/>
      <c r="BM660" s="85"/>
      <c r="BN660" s="85"/>
      <c r="BO660" s="85"/>
      <c r="BP660" s="85"/>
      <c r="BQ660" s="85"/>
      <c r="BR660" s="85"/>
      <c r="BS660" s="85"/>
      <c r="BT660" s="85"/>
      <c r="BU660" s="85"/>
      <c r="BV660" s="85"/>
      <c r="BW660" s="85"/>
      <c r="BX660" s="85"/>
      <c r="BY660" s="85"/>
      <c r="BZ660" s="85"/>
      <c r="CA660" s="85"/>
      <c r="CB660" s="85"/>
      <c r="CC660" s="85"/>
      <c r="CD660" s="85"/>
      <c r="CE660" s="85"/>
      <c r="CF660" s="85"/>
      <c r="CG660" s="85"/>
      <c r="CH660" s="85"/>
      <c r="CI660" s="85"/>
      <c r="CJ660" s="85"/>
      <c r="CK660" s="85"/>
      <c r="CL660" s="85"/>
      <c r="CM660" s="85"/>
      <c r="CN660" s="85"/>
      <c r="CO660" s="85"/>
      <c r="CP660" s="85"/>
      <c r="CQ660" s="85"/>
      <c r="CR660" s="85"/>
      <c r="CS660" s="85"/>
      <c r="CT660" s="85"/>
      <c r="CU660" s="85"/>
      <c r="CV660" s="85"/>
      <c r="CW660" s="85"/>
      <c r="CX660" s="85"/>
      <c r="CY660" s="85"/>
      <c r="CZ660" s="85"/>
      <c r="DA660" s="85"/>
      <c r="DB660" s="85"/>
      <c r="DC660" s="85"/>
      <c r="DD660" s="85"/>
      <c r="DE660" s="85"/>
    </row>
    <row r="661" spans="1:109" x14ac:dyDescent="0.2">
      <c r="A661" s="85"/>
      <c r="B661" s="85"/>
      <c r="C661" s="85"/>
      <c r="D661" s="85"/>
      <c r="E661" s="86"/>
      <c r="F661" s="85"/>
      <c r="G661" s="87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85"/>
      <c r="AG661" s="85"/>
      <c r="AH661" s="85"/>
      <c r="AI661" s="85"/>
      <c r="AJ661" s="85"/>
      <c r="AK661" s="85"/>
      <c r="AL661" s="85"/>
      <c r="AM661" s="85"/>
      <c r="AN661" s="85"/>
      <c r="AO661" s="85"/>
      <c r="AP661" s="85"/>
      <c r="AQ661" s="85"/>
      <c r="AR661" s="85"/>
      <c r="AS661" s="85"/>
      <c r="AT661" s="85"/>
      <c r="AU661" s="85"/>
      <c r="AV661" s="85"/>
      <c r="AW661" s="85"/>
      <c r="AX661" s="85"/>
      <c r="AY661" s="85"/>
      <c r="AZ661" s="85"/>
      <c r="BA661" s="85"/>
      <c r="BB661" s="85"/>
      <c r="BC661" s="85"/>
      <c r="BD661" s="85"/>
      <c r="BE661" s="85"/>
      <c r="BF661" s="88"/>
      <c r="BG661" s="85"/>
      <c r="BH661" s="85"/>
      <c r="BI661" s="85"/>
      <c r="BJ661" s="85"/>
      <c r="BK661" s="85"/>
      <c r="BL661" s="85"/>
      <c r="BM661" s="85"/>
      <c r="BN661" s="85"/>
      <c r="BO661" s="85"/>
      <c r="BP661" s="85"/>
      <c r="BQ661" s="85"/>
      <c r="BR661" s="85"/>
      <c r="BS661" s="85"/>
      <c r="BT661" s="85"/>
      <c r="BU661" s="85"/>
      <c r="BV661" s="85"/>
      <c r="BW661" s="85"/>
      <c r="BX661" s="85"/>
      <c r="BY661" s="85"/>
      <c r="BZ661" s="85"/>
      <c r="CA661" s="85"/>
      <c r="CB661" s="85"/>
      <c r="CC661" s="85"/>
      <c r="CD661" s="85"/>
      <c r="CE661" s="85"/>
      <c r="CF661" s="85"/>
      <c r="CG661" s="85"/>
      <c r="CH661" s="85"/>
      <c r="CI661" s="85"/>
      <c r="CJ661" s="85"/>
      <c r="CK661" s="85"/>
      <c r="CL661" s="85"/>
      <c r="CM661" s="85"/>
      <c r="CN661" s="85"/>
      <c r="CO661" s="85"/>
      <c r="CP661" s="85"/>
      <c r="CQ661" s="85"/>
      <c r="CR661" s="85"/>
      <c r="CS661" s="85"/>
      <c r="CT661" s="85"/>
      <c r="CU661" s="85"/>
      <c r="CV661" s="85"/>
      <c r="CW661" s="85"/>
      <c r="CX661" s="85"/>
      <c r="CY661" s="85"/>
      <c r="CZ661" s="85"/>
      <c r="DA661" s="85"/>
      <c r="DB661" s="85"/>
      <c r="DC661" s="85"/>
      <c r="DD661" s="85"/>
      <c r="DE661" s="85"/>
    </row>
    <row r="662" spans="1:109" x14ac:dyDescent="0.2">
      <c r="A662" s="85"/>
      <c r="B662" s="85"/>
      <c r="C662" s="85"/>
      <c r="D662" s="85"/>
      <c r="E662" s="86"/>
      <c r="F662" s="85"/>
      <c r="G662" s="87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85"/>
      <c r="AG662" s="85"/>
      <c r="AH662" s="85"/>
      <c r="AI662" s="85"/>
      <c r="AJ662" s="85"/>
      <c r="AK662" s="85"/>
      <c r="AL662" s="85"/>
      <c r="AM662" s="85"/>
      <c r="AN662" s="85"/>
      <c r="AO662" s="85"/>
      <c r="AP662" s="85"/>
      <c r="AQ662" s="85"/>
      <c r="AR662" s="85"/>
      <c r="AS662" s="85"/>
      <c r="AT662" s="85"/>
      <c r="AU662" s="85"/>
      <c r="AV662" s="85"/>
      <c r="AW662" s="85"/>
      <c r="AX662" s="85"/>
      <c r="AY662" s="85"/>
      <c r="AZ662" s="85"/>
      <c r="BA662" s="85"/>
      <c r="BB662" s="85"/>
      <c r="BC662" s="85"/>
      <c r="BD662" s="85"/>
      <c r="BE662" s="85"/>
      <c r="BF662" s="88"/>
      <c r="BG662" s="85"/>
      <c r="BH662" s="85"/>
      <c r="BI662" s="85"/>
      <c r="BJ662" s="85"/>
      <c r="BK662" s="85"/>
      <c r="BL662" s="85"/>
      <c r="BM662" s="85"/>
      <c r="BN662" s="85"/>
      <c r="BO662" s="85"/>
      <c r="BP662" s="85"/>
      <c r="BQ662" s="85"/>
      <c r="BR662" s="85"/>
      <c r="BS662" s="85"/>
      <c r="BT662" s="85"/>
      <c r="BU662" s="85"/>
      <c r="BV662" s="85"/>
      <c r="BW662" s="85"/>
      <c r="BX662" s="85"/>
      <c r="BY662" s="85"/>
      <c r="BZ662" s="85"/>
      <c r="CA662" s="85"/>
      <c r="CB662" s="85"/>
      <c r="CC662" s="85"/>
      <c r="CD662" s="85"/>
      <c r="CE662" s="85"/>
      <c r="CF662" s="85"/>
      <c r="CG662" s="85"/>
      <c r="CH662" s="85"/>
      <c r="CI662" s="85"/>
      <c r="CJ662" s="85"/>
      <c r="CK662" s="85"/>
      <c r="CL662" s="85"/>
      <c r="CM662" s="85"/>
      <c r="CN662" s="85"/>
      <c r="CO662" s="85"/>
      <c r="CP662" s="85"/>
      <c r="CQ662" s="85"/>
      <c r="CR662" s="85"/>
      <c r="CS662" s="85"/>
      <c r="CT662" s="85"/>
      <c r="CU662" s="85"/>
      <c r="CV662" s="85"/>
      <c r="CW662" s="85"/>
      <c r="CX662" s="85"/>
      <c r="CY662" s="85"/>
      <c r="CZ662" s="85"/>
      <c r="DA662" s="85"/>
      <c r="DB662" s="85"/>
      <c r="DC662" s="85"/>
      <c r="DD662" s="85"/>
      <c r="DE662" s="85"/>
    </row>
    <row r="663" spans="1:109" x14ac:dyDescent="0.2">
      <c r="A663" s="85"/>
      <c r="B663" s="85"/>
      <c r="C663" s="85"/>
      <c r="D663" s="85"/>
      <c r="E663" s="86"/>
      <c r="F663" s="85"/>
      <c r="G663" s="87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85"/>
      <c r="AG663" s="85"/>
      <c r="AH663" s="85"/>
      <c r="AI663" s="85"/>
      <c r="AJ663" s="85"/>
      <c r="AK663" s="85"/>
      <c r="AL663" s="85"/>
      <c r="AM663" s="85"/>
      <c r="AN663" s="85"/>
      <c r="AO663" s="85"/>
      <c r="AP663" s="85"/>
      <c r="AQ663" s="85"/>
      <c r="AR663" s="85"/>
      <c r="AS663" s="85"/>
      <c r="AT663" s="85"/>
      <c r="AU663" s="85"/>
      <c r="AV663" s="85"/>
      <c r="AW663" s="85"/>
      <c r="AX663" s="85"/>
      <c r="AY663" s="85"/>
      <c r="AZ663" s="85"/>
      <c r="BA663" s="85"/>
      <c r="BB663" s="85"/>
      <c r="BC663" s="85"/>
      <c r="BD663" s="85"/>
      <c r="BE663" s="85"/>
      <c r="BF663" s="88"/>
      <c r="BG663" s="85"/>
      <c r="BH663" s="85"/>
      <c r="BI663" s="85"/>
      <c r="BJ663" s="85"/>
      <c r="BK663" s="85"/>
      <c r="BL663" s="85"/>
      <c r="BM663" s="85"/>
      <c r="BN663" s="85"/>
      <c r="BO663" s="85"/>
      <c r="BP663" s="85"/>
      <c r="BQ663" s="85"/>
      <c r="BR663" s="85"/>
      <c r="BS663" s="85"/>
      <c r="BT663" s="85"/>
      <c r="BU663" s="85"/>
      <c r="BV663" s="85"/>
      <c r="BW663" s="85"/>
      <c r="BX663" s="85"/>
      <c r="BY663" s="85"/>
      <c r="BZ663" s="85"/>
      <c r="CA663" s="85"/>
      <c r="CB663" s="85"/>
      <c r="CC663" s="85"/>
      <c r="CD663" s="85"/>
      <c r="CE663" s="85"/>
      <c r="CF663" s="85"/>
      <c r="CG663" s="85"/>
      <c r="CH663" s="85"/>
      <c r="CI663" s="85"/>
      <c r="CJ663" s="85"/>
      <c r="CK663" s="85"/>
      <c r="CL663" s="85"/>
      <c r="CM663" s="85"/>
      <c r="CN663" s="85"/>
      <c r="CO663" s="85"/>
      <c r="CP663" s="85"/>
      <c r="CQ663" s="85"/>
      <c r="CR663" s="85"/>
      <c r="CS663" s="85"/>
      <c r="CT663" s="85"/>
      <c r="CU663" s="85"/>
      <c r="CV663" s="85"/>
      <c r="CW663" s="85"/>
      <c r="CX663" s="85"/>
      <c r="CY663" s="85"/>
      <c r="CZ663" s="85"/>
      <c r="DA663" s="85"/>
      <c r="DB663" s="85"/>
      <c r="DC663" s="85"/>
      <c r="DD663" s="85"/>
      <c r="DE663" s="85"/>
    </row>
    <row r="664" spans="1:109" x14ac:dyDescent="0.2">
      <c r="A664" s="85"/>
      <c r="B664" s="85"/>
      <c r="C664" s="85"/>
      <c r="D664" s="85"/>
      <c r="E664" s="86"/>
      <c r="F664" s="85"/>
      <c r="G664" s="87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85"/>
      <c r="AG664" s="85"/>
      <c r="AH664" s="85"/>
      <c r="AI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AV664" s="85"/>
      <c r="AW664" s="85"/>
      <c r="AX664" s="85"/>
      <c r="AY664" s="85"/>
      <c r="AZ664" s="85"/>
      <c r="BA664" s="85"/>
      <c r="BB664" s="85"/>
      <c r="BC664" s="85"/>
      <c r="BD664" s="85"/>
      <c r="BE664" s="85"/>
      <c r="BF664" s="88"/>
      <c r="BG664" s="85"/>
      <c r="BH664" s="85"/>
      <c r="BI664" s="85"/>
      <c r="BJ664" s="85"/>
      <c r="BK664" s="85"/>
      <c r="BL664" s="85"/>
      <c r="BM664" s="85"/>
      <c r="BN664" s="85"/>
      <c r="BO664" s="85"/>
      <c r="BP664" s="85"/>
      <c r="BQ664" s="85"/>
      <c r="BR664" s="85"/>
      <c r="BS664" s="85"/>
      <c r="BT664" s="85"/>
      <c r="BU664" s="85"/>
      <c r="BV664" s="85"/>
      <c r="BW664" s="85"/>
      <c r="BX664" s="85"/>
      <c r="BY664" s="85"/>
      <c r="BZ664" s="85"/>
      <c r="CA664" s="85"/>
      <c r="CB664" s="85"/>
      <c r="CC664" s="85"/>
      <c r="CD664" s="85"/>
      <c r="CE664" s="85"/>
      <c r="CF664" s="85"/>
      <c r="CG664" s="85"/>
      <c r="CH664" s="85"/>
      <c r="CI664" s="85"/>
      <c r="CJ664" s="85"/>
      <c r="CK664" s="85"/>
      <c r="CL664" s="85"/>
      <c r="CM664" s="85"/>
      <c r="CN664" s="85"/>
      <c r="CO664" s="85"/>
      <c r="CP664" s="85"/>
      <c r="CQ664" s="85"/>
      <c r="CR664" s="85"/>
      <c r="CS664" s="85"/>
      <c r="CT664" s="85"/>
      <c r="CU664" s="85"/>
      <c r="CV664" s="85"/>
      <c r="CW664" s="85"/>
      <c r="CX664" s="85"/>
      <c r="CY664" s="85"/>
      <c r="CZ664" s="85"/>
      <c r="DA664" s="85"/>
      <c r="DB664" s="85"/>
      <c r="DC664" s="85"/>
      <c r="DD664" s="85"/>
      <c r="DE664" s="85"/>
    </row>
    <row r="665" spans="1:109" x14ac:dyDescent="0.2">
      <c r="A665" s="85"/>
      <c r="B665" s="85"/>
      <c r="C665" s="85"/>
      <c r="D665" s="85"/>
      <c r="E665" s="86"/>
      <c r="F665" s="85"/>
      <c r="G665" s="87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  <c r="AH665" s="85"/>
      <c r="AI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AV665" s="85"/>
      <c r="AW665" s="85"/>
      <c r="AX665" s="85"/>
      <c r="AY665" s="85"/>
      <c r="AZ665" s="85"/>
      <c r="BA665" s="85"/>
      <c r="BB665" s="85"/>
      <c r="BC665" s="85"/>
      <c r="BD665" s="85"/>
      <c r="BE665" s="85"/>
      <c r="BF665" s="88"/>
      <c r="BG665" s="85"/>
      <c r="BH665" s="85"/>
      <c r="BI665" s="85"/>
      <c r="BJ665" s="85"/>
      <c r="BK665" s="85"/>
      <c r="BL665" s="85"/>
      <c r="BM665" s="85"/>
      <c r="BN665" s="85"/>
      <c r="BO665" s="85"/>
      <c r="BP665" s="85"/>
      <c r="BQ665" s="85"/>
      <c r="BR665" s="85"/>
      <c r="BS665" s="85"/>
      <c r="BT665" s="85"/>
      <c r="BU665" s="85"/>
      <c r="BV665" s="85"/>
      <c r="BW665" s="85"/>
      <c r="BX665" s="85"/>
      <c r="BY665" s="85"/>
      <c r="BZ665" s="85"/>
      <c r="CA665" s="85"/>
      <c r="CB665" s="85"/>
      <c r="CC665" s="85"/>
      <c r="CD665" s="85"/>
      <c r="CE665" s="85"/>
      <c r="CF665" s="85"/>
      <c r="CG665" s="85"/>
      <c r="CH665" s="85"/>
      <c r="CI665" s="85"/>
      <c r="CJ665" s="85"/>
      <c r="CK665" s="85"/>
      <c r="CL665" s="85"/>
      <c r="CM665" s="85"/>
      <c r="CN665" s="85"/>
      <c r="CO665" s="85"/>
      <c r="CP665" s="85"/>
      <c r="CQ665" s="85"/>
      <c r="CR665" s="85"/>
      <c r="CS665" s="85"/>
      <c r="CT665" s="85"/>
      <c r="CU665" s="85"/>
      <c r="CV665" s="85"/>
      <c r="CW665" s="85"/>
      <c r="CX665" s="85"/>
      <c r="CY665" s="85"/>
      <c r="CZ665" s="85"/>
      <c r="DA665" s="85"/>
      <c r="DB665" s="85"/>
      <c r="DC665" s="85"/>
      <c r="DD665" s="85"/>
      <c r="DE665" s="85"/>
    </row>
    <row r="666" spans="1:109" x14ac:dyDescent="0.2">
      <c r="A666" s="85"/>
      <c r="B666" s="85"/>
      <c r="C666" s="85"/>
      <c r="D666" s="85"/>
      <c r="E666" s="86"/>
      <c r="F666" s="85"/>
      <c r="G666" s="87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AV666" s="85"/>
      <c r="AW666" s="85"/>
      <c r="AX666" s="85"/>
      <c r="AY666" s="85"/>
      <c r="AZ666" s="85"/>
      <c r="BA666" s="85"/>
      <c r="BB666" s="85"/>
      <c r="BC666" s="85"/>
      <c r="BD666" s="85"/>
      <c r="BE666" s="85"/>
      <c r="BF666" s="88"/>
      <c r="BG666" s="85"/>
      <c r="BH666" s="85"/>
      <c r="BI666" s="85"/>
      <c r="BJ666" s="85"/>
      <c r="BK666" s="85"/>
      <c r="BL666" s="85"/>
      <c r="BM666" s="85"/>
      <c r="BN666" s="85"/>
      <c r="BO666" s="85"/>
      <c r="BP666" s="85"/>
      <c r="BQ666" s="85"/>
      <c r="BR666" s="85"/>
      <c r="BS666" s="85"/>
      <c r="BT666" s="85"/>
      <c r="BU666" s="85"/>
      <c r="BV666" s="85"/>
      <c r="BW666" s="85"/>
      <c r="BX666" s="85"/>
      <c r="BY666" s="85"/>
      <c r="BZ666" s="85"/>
      <c r="CA666" s="85"/>
      <c r="CB666" s="85"/>
      <c r="CC666" s="85"/>
      <c r="CD666" s="85"/>
      <c r="CE666" s="85"/>
      <c r="CF666" s="85"/>
      <c r="CG666" s="85"/>
      <c r="CH666" s="85"/>
      <c r="CI666" s="85"/>
      <c r="CJ666" s="85"/>
      <c r="CK666" s="85"/>
      <c r="CL666" s="85"/>
      <c r="CM666" s="85"/>
      <c r="CN666" s="85"/>
      <c r="CO666" s="85"/>
      <c r="CP666" s="85"/>
      <c r="CQ666" s="85"/>
      <c r="CR666" s="85"/>
      <c r="CS666" s="85"/>
      <c r="CT666" s="85"/>
      <c r="CU666" s="85"/>
      <c r="CV666" s="85"/>
      <c r="CW666" s="85"/>
      <c r="CX666" s="85"/>
      <c r="CY666" s="85"/>
      <c r="CZ666" s="85"/>
      <c r="DA666" s="85"/>
      <c r="DB666" s="85"/>
      <c r="DC666" s="85"/>
      <c r="DD666" s="85"/>
      <c r="DE666" s="85"/>
    </row>
    <row r="667" spans="1:109" x14ac:dyDescent="0.2">
      <c r="A667" s="85"/>
      <c r="B667" s="85"/>
      <c r="C667" s="85"/>
      <c r="D667" s="85"/>
      <c r="E667" s="86"/>
      <c r="F667" s="85"/>
      <c r="G667" s="87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  <c r="AH667" s="85"/>
      <c r="AI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AV667" s="85"/>
      <c r="AW667" s="85"/>
      <c r="AX667" s="85"/>
      <c r="AY667" s="85"/>
      <c r="AZ667" s="85"/>
      <c r="BA667" s="85"/>
      <c r="BB667" s="85"/>
      <c r="BC667" s="85"/>
      <c r="BD667" s="85"/>
      <c r="BE667" s="85"/>
      <c r="BF667" s="88"/>
      <c r="BG667" s="85"/>
      <c r="BH667" s="85"/>
      <c r="BI667" s="85"/>
      <c r="BJ667" s="85"/>
      <c r="BK667" s="85"/>
      <c r="BL667" s="85"/>
      <c r="BM667" s="85"/>
      <c r="BN667" s="85"/>
      <c r="BO667" s="85"/>
      <c r="BP667" s="85"/>
      <c r="BQ667" s="85"/>
      <c r="BR667" s="85"/>
      <c r="BS667" s="85"/>
      <c r="BT667" s="85"/>
      <c r="BU667" s="85"/>
      <c r="BV667" s="85"/>
      <c r="BW667" s="85"/>
      <c r="BX667" s="85"/>
      <c r="BY667" s="85"/>
      <c r="BZ667" s="85"/>
      <c r="CA667" s="85"/>
      <c r="CB667" s="85"/>
      <c r="CC667" s="85"/>
      <c r="CD667" s="85"/>
      <c r="CE667" s="85"/>
      <c r="CF667" s="85"/>
      <c r="CG667" s="85"/>
      <c r="CH667" s="85"/>
      <c r="CI667" s="85"/>
      <c r="CJ667" s="85"/>
      <c r="CK667" s="85"/>
      <c r="CL667" s="85"/>
      <c r="CM667" s="85"/>
      <c r="CN667" s="85"/>
      <c r="CO667" s="85"/>
      <c r="CP667" s="85"/>
      <c r="CQ667" s="85"/>
      <c r="CR667" s="85"/>
      <c r="CS667" s="85"/>
      <c r="CT667" s="85"/>
      <c r="CU667" s="85"/>
      <c r="CV667" s="85"/>
      <c r="CW667" s="85"/>
      <c r="CX667" s="85"/>
      <c r="CY667" s="85"/>
      <c r="CZ667" s="85"/>
      <c r="DA667" s="85"/>
      <c r="DB667" s="85"/>
      <c r="DC667" s="85"/>
      <c r="DD667" s="85"/>
      <c r="DE667" s="85"/>
    </row>
    <row r="668" spans="1:109" x14ac:dyDescent="0.2">
      <c r="A668" s="85"/>
      <c r="B668" s="85"/>
      <c r="C668" s="85"/>
      <c r="D668" s="85"/>
      <c r="E668" s="86"/>
      <c r="F668" s="85"/>
      <c r="G668" s="87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  <c r="AH668" s="85"/>
      <c r="AI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AV668" s="85"/>
      <c r="AW668" s="85"/>
      <c r="AX668" s="85"/>
      <c r="AY668" s="85"/>
      <c r="AZ668" s="85"/>
      <c r="BA668" s="85"/>
      <c r="BB668" s="85"/>
      <c r="BC668" s="85"/>
      <c r="BD668" s="85"/>
      <c r="BE668" s="85"/>
      <c r="BF668" s="88"/>
      <c r="BG668" s="85"/>
      <c r="BH668" s="85"/>
      <c r="BI668" s="85"/>
      <c r="BJ668" s="85"/>
      <c r="BK668" s="85"/>
      <c r="BL668" s="85"/>
      <c r="BM668" s="85"/>
      <c r="BN668" s="85"/>
      <c r="BO668" s="85"/>
      <c r="BP668" s="85"/>
      <c r="BQ668" s="85"/>
      <c r="BR668" s="85"/>
      <c r="BS668" s="85"/>
      <c r="BT668" s="85"/>
      <c r="BU668" s="85"/>
      <c r="BV668" s="85"/>
      <c r="BW668" s="85"/>
      <c r="BX668" s="85"/>
      <c r="BY668" s="85"/>
      <c r="BZ668" s="85"/>
      <c r="CA668" s="85"/>
      <c r="CB668" s="85"/>
      <c r="CC668" s="85"/>
      <c r="CD668" s="85"/>
      <c r="CE668" s="85"/>
      <c r="CF668" s="85"/>
      <c r="CG668" s="85"/>
      <c r="CH668" s="85"/>
      <c r="CI668" s="85"/>
      <c r="CJ668" s="85"/>
      <c r="CK668" s="85"/>
      <c r="CL668" s="85"/>
      <c r="CM668" s="85"/>
      <c r="CN668" s="85"/>
      <c r="CO668" s="85"/>
      <c r="CP668" s="85"/>
      <c r="CQ668" s="85"/>
      <c r="CR668" s="85"/>
      <c r="CS668" s="85"/>
      <c r="CT668" s="85"/>
      <c r="CU668" s="85"/>
      <c r="CV668" s="85"/>
      <c r="CW668" s="85"/>
      <c r="CX668" s="85"/>
      <c r="CY668" s="85"/>
      <c r="CZ668" s="85"/>
      <c r="DA668" s="85"/>
      <c r="DB668" s="85"/>
      <c r="DC668" s="85"/>
      <c r="DD668" s="85"/>
      <c r="DE668" s="85"/>
    </row>
    <row r="669" spans="1:109" x14ac:dyDescent="0.2">
      <c r="A669" s="85"/>
      <c r="B669" s="85"/>
      <c r="C669" s="85"/>
      <c r="D669" s="85"/>
      <c r="E669" s="86"/>
      <c r="F669" s="85"/>
      <c r="G669" s="87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85"/>
      <c r="AG669" s="85"/>
      <c r="AH669" s="85"/>
      <c r="AI669" s="85"/>
      <c r="AJ669" s="85"/>
      <c r="AK669" s="85"/>
      <c r="AL669" s="85"/>
      <c r="AM669" s="85"/>
      <c r="AN669" s="85"/>
      <c r="AO669" s="85"/>
      <c r="AP669" s="85"/>
      <c r="AQ669" s="85"/>
      <c r="AR669" s="85"/>
      <c r="AS669" s="85"/>
      <c r="AT669" s="85"/>
      <c r="AU669" s="85"/>
      <c r="AV669" s="85"/>
      <c r="AW669" s="85"/>
      <c r="AX669" s="85"/>
      <c r="AY669" s="85"/>
      <c r="AZ669" s="85"/>
      <c r="BA669" s="85"/>
      <c r="BB669" s="85"/>
      <c r="BC669" s="85"/>
      <c r="BD669" s="85"/>
      <c r="BE669" s="85"/>
      <c r="BF669" s="88"/>
      <c r="BG669" s="85"/>
      <c r="BH669" s="85"/>
      <c r="BI669" s="85"/>
      <c r="BJ669" s="85"/>
      <c r="BK669" s="85"/>
      <c r="BL669" s="85"/>
      <c r="BM669" s="85"/>
      <c r="BN669" s="85"/>
      <c r="BO669" s="85"/>
      <c r="BP669" s="85"/>
      <c r="BQ669" s="85"/>
      <c r="BR669" s="85"/>
      <c r="BS669" s="85"/>
      <c r="BT669" s="85"/>
      <c r="BU669" s="85"/>
      <c r="BV669" s="85"/>
      <c r="BW669" s="85"/>
      <c r="BX669" s="85"/>
      <c r="BY669" s="85"/>
      <c r="BZ669" s="85"/>
      <c r="CA669" s="85"/>
      <c r="CB669" s="85"/>
      <c r="CC669" s="85"/>
      <c r="CD669" s="85"/>
      <c r="CE669" s="85"/>
      <c r="CF669" s="85"/>
      <c r="CG669" s="85"/>
      <c r="CH669" s="85"/>
      <c r="CI669" s="85"/>
      <c r="CJ669" s="85"/>
      <c r="CK669" s="85"/>
      <c r="CL669" s="85"/>
      <c r="CM669" s="85"/>
      <c r="CN669" s="85"/>
      <c r="CO669" s="85"/>
      <c r="CP669" s="85"/>
      <c r="CQ669" s="85"/>
      <c r="CR669" s="85"/>
      <c r="CS669" s="85"/>
      <c r="CT669" s="85"/>
      <c r="CU669" s="85"/>
      <c r="CV669" s="85"/>
      <c r="CW669" s="85"/>
      <c r="CX669" s="85"/>
      <c r="CY669" s="85"/>
      <c r="CZ669" s="85"/>
      <c r="DA669" s="85"/>
      <c r="DB669" s="85"/>
      <c r="DC669" s="85"/>
      <c r="DD669" s="85"/>
      <c r="DE669" s="85"/>
    </row>
    <row r="670" spans="1:109" x14ac:dyDescent="0.2">
      <c r="A670" s="85"/>
      <c r="B670" s="85"/>
      <c r="C670" s="85"/>
      <c r="D670" s="85"/>
      <c r="E670" s="86"/>
      <c r="F670" s="85"/>
      <c r="G670" s="87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  <c r="AH670" s="85"/>
      <c r="AI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AV670" s="85"/>
      <c r="AW670" s="85"/>
      <c r="AX670" s="85"/>
      <c r="AY670" s="85"/>
      <c r="AZ670" s="85"/>
      <c r="BA670" s="85"/>
      <c r="BB670" s="85"/>
      <c r="BC670" s="85"/>
      <c r="BD670" s="85"/>
      <c r="BE670" s="85"/>
      <c r="BF670" s="88"/>
      <c r="BG670" s="85"/>
      <c r="BH670" s="85"/>
      <c r="BI670" s="85"/>
      <c r="BJ670" s="85"/>
      <c r="BK670" s="85"/>
      <c r="BL670" s="85"/>
      <c r="BM670" s="85"/>
      <c r="BN670" s="85"/>
      <c r="BO670" s="85"/>
      <c r="BP670" s="85"/>
      <c r="BQ670" s="85"/>
      <c r="BR670" s="85"/>
      <c r="BS670" s="85"/>
      <c r="BT670" s="85"/>
      <c r="BU670" s="85"/>
      <c r="BV670" s="85"/>
      <c r="BW670" s="85"/>
      <c r="BX670" s="85"/>
      <c r="BY670" s="85"/>
      <c r="BZ670" s="85"/>
      <c r="CA670" s="85"/>
      <c r="CB670" s="85"/>
      <c r="CC670" s="85"/>
      <c r="CD670" s="85"/>
      <c r="CE670" s="85"/>
      <c r="CF670" s="85"/>
      <c r="CG670" s="85"/>
      <c r="CH670" s="85"/>
      <c r="CI670" s="85"/>
      <c r="CJ670" s="85"/>
      <c r="CK670" s="85"/>
      <c r="CL670" s="85"/>
      <c r="CM670" s="85"/>
      <c r="CN670" s="85"/>
      <c r="CO670" s="85"/>
      <c r="CP670" s="85"/>
      <c r="CQ670" s="85"/>
      <c r="CR670" s="85"/>
      <c r="CS670" s="85"/>
      <c r="CT670" s="85"/>
      <c r="CU670" s="85"/>
      <c r="CV670" s="85"/>
      <c r="CW670" s="85"/>
      <c r="CX670" s="85"/>
      <c r="CY670" s="85"/>
      <c r="CZ670" s="85"/>
      <c r="DA670" s="85"/>
      <c r="DB670" s="85"/>
      <c r="DC670" s="85"/>
      <c r="DD670" s="85"/>
      <c r="DE670" s="85"/>
    </row>
    <row r="671" spans="1:109" x14ac:dyDescent="0.2">
      <c r="A671" s="85"/>
      <c r="B671" s="85"/>
      <c r="C671" s="85"/>
      <c r="D671" s="85"/>
      <c r="E671" s="86"/>
      <c r="F671" s="85"/>
      <c r="G671" s="87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  <c r="AH671" s="85"/>
      <c r="AI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AV671" s="85"/>
      <c r="AW671" s="85"/>
      <c r="AX671" s="85"/>
      <c r="AY671" s="85"/>
      <c r="AZ671" s="85"/>
      <c r="BA671" s="85"/>
      <c r="BB671" s="85"/>
      <c r="BC671" s="85"/>
      <c r="BD671" s="85"/>
      <c r="BE671" s="85"/>
      <c r="BF671" s="88"/>
      <c r="BG671" s="85"/>
      <c r="BH671" s="85"/>
      <c r="BI671" s="85"/>
      <c r="BJ671" s="85"/>
      <c r="BK671" s="85"/>
      <c r="BL671" s="85"/>
      <c r="BM671" s="85"/>
      <c r="BN671" s="85"/>
      <c r="BO671" s="85"/>
      <c r="BP671" s="85"/>
      <c r="BQ671" s="85"/>
      <c r="BR671" s="85"/>
      <c r="BS671" s="85"/>
      <c r="BT671" s="85"/>
      <c r="BU671" s="85"/>
      <c r="BV671" s="85"/>
      <c r="BW671" s="85"/>
      <c r="BX671" s="85"/>
      <c r="BY671" s="85"/>
      <c r="BZ671" s="85"/>
      <c r="CA671" s="85"/>
      <c r="CB671" s="85"/>
      <c r="CC671" s="85"/>
      <c r="CD671" s="85"/>
      <c r="CE671" s="85"/>
      <c r="CF671" s="85"/>
      <c r="CG671" s="85"/>
      <c r="CH671" s="85"/>
      <c r="CI671" s="85"/>
      <c r="CJ671" s="85"/>
      <c r="CK671" s="85"/>
      <c r="CL671" s="85"/>
      <c r="CM671" s="85"/>
      <c r="CN671" s="85"/>
      <c r="CO671" s="85"/>
      <c r="CP671" s="85"/>
      <c r="CQ671" s="85"/>
      <c r="CR671" s="85"/>
      <c r="CS671" s="85"/>
      <c r="CT671" s="85"/>
      <c r="CU671" s="85"/>
      <c r="CV671" s="85"/>
      <c r="CW671" s="85"/>
      <c r="CX671" s="85"/>
      <c r="CY671" s="85"/>
      <c r="CZ671" s="85"/>
      <c r="DA671" s="85"/>
      <c r="DB671" s="85"/>
      <c r="DC671" s="85"/>
      <c r="DD671" s="85"/>
      <c r="DE671" s="85"/>
    </row>
    <row r="672" spans="1:109" x14ac:dyDescent="0.2">
      <c r="A672" s="85"/>
      <c r="B672" s="85"/>
      <c r="C672" s="85"/>
      <c r="D672" s="85"/>
      <c r="E672" s="86"/>
      <c r="F672" s="85"/>
      <c r="G672" s="87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85"/>
      <c r="AG672" s="85"/>
      <c r="AH672" s="85"/>
      <c r="AI672" s="85"/>
      <c r="AJ672" s="85"/>
      <c r="AK672" s="85"/>
      <c r="AL672" s="85"/>
      <c r="AM672" s="85"/>
      <c r="AN672" s="85"/>
      <c r="AO672" s="85"/>
      <c r="AP672" s="85"/>
      <c r="AQ672" s="85"/>
      <c r="AR672" s="85"/>
      <c r="AS672" s="85"/>
      <c r="AT672" s="85"/>
      <c r="AU672" s="85"/>
      <c r="AV672" s="85"/>
      <c r="AW672" s="85"/>
      <c r="AX672" s="85"/>
      <c r="AY672" s="85"/>
      <c r="AZ672" s="85"/>
      <c r="BA672" s="85"/>
      <c r="BB672" s="85"/>
      <c r="BC672" s="85"/>
      <c r="BD672" s="85"/>
      <c r="BE672" s="85"/>
      <c r="BF672" s="88"/>
      <c r="BG672" s="85"/>
      <c r="BH672" s="85"/>
      <c r="BI672" s="85"/>
      <c r="BJ672" s="85"/>
      <c r="BK672" s="85"/>
      <c r="BL672" s="85"/>
      <c r="BM672" s="85"/>
      <c r="BN672" s="85"/>
      <c r="BO672" s="85"/>
      <c r="BP672" s="85"/>
      <c r="BQ672" s="85"/>
      <c r="BR672" s="85"/>
      <c r="BS672" s="85"/>
      <c r="BT672" s="85"/>
      <c r="BU672" s="85"/>
      <c r="BV672" s="85"/>
      <c r="BW672" s="85"/>
      <c r="BX672" s="85"/>
      <c r="BY672" s="85"/>
      <c r="BZ672" s="85"/>
      <c r="CA672" s="85"/>
      <c r="CB672" s="85"/>
      <c r="CC672" s="85"/>
      <c r="CD672" s="85"/>
      <c r="CE672" s="85"/>
      <c r="CF672" s="85"/>
      <c r="CG672" s="85"/>
      <c r="CH672" s="85"/>
      <c r="CI672" s="85"/>
      <c r="CJ672" s="85"/>
      <c r="CK672" s="85"/>
      <c r="CL672" s="85"/>
      <c r="CM672" s="85"/>
      <c r="CN672" s="85"/>
      <c r="CO672" s="85"/>
      <c r="CP672" s="85"/>
      <c r="CQ672" s="85"/>
      <c r="CR672" s="85"/>
      <c r="CS672" s="85"/>
      <c r="CT672" s="85"/>
      <c r="CU672" s="85"/>
      <c r="CV672" s="85"/>
      <c r="CW672" s="85"/>
      <c r="CX672" s="85"/>
      <c r="CY672" s="85"/>
      <c r="CZ672" s="85"/>
      <c r="DA672" s="85"/>
      <c r="DB672" s="85"/>
      <c r="DC672" s="85"/>
      <c r="DD672" s="85"/>
      <c r="DE672" s="85"/>
    </row>
    <row r="673" spans="1:109" x14ac:dyDescent="0.2">
      <c r="A673" s="85"/>
      <c r="B673" s="85"/>
      <c r="C673" s="85"/>
      <c r="D673" s="85"/>
      <c r="E673" s="86"/>
      <c r="F673" s="85"/>
      <c r="G673" s="87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  <c r="AH673" s="85"/>
      <c r="AI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AV673" s="85"/>
      <c r="AW673" s="85"/>
      <c r="AX673" s="85"/>
      <c r="AY673" s="85"/>
      <c r="AZ673" s="85"/>
      <c r="BA673" s="85"/>
      <c r="BB673" s="85"/>
      <c r="BC673" s="85"/>
      <c r="BD673" s="85"/>
      <c r="BE673" s="85"/>
      <c r="BF673" s="88"/>
      <c r="BG673" s="85"/>
      <c r="BH673" s="85"/>
      <c r="BI673" s="85"/>
      <c r="BJ673" s="85"/>
      <c r="BK673" s="85"/>
      <c r="BL673" s="85"/>
      <c r="BM673" s="85"/>
      <c r="BN673" s="85"/>
      <c r="BO673" s="85"/>
      <c r="BP673" s="85"/>
      <c r="BQ673" s="85"/>
      <c r="BR673" s="85"/>
      <c r="BS673" s="85"/>
      <c r="BT673" s="85"/>
      <c r="BU673" s="85"/>
      <c r="BV673" s="85"/>
      <c r="BW673" s="85"/>
      <c r="BX673" s="85"/>
      <c r="BY673" s="85"/>
      <c r="BZ673" s="85"/>
      <c r="CA673" s="85"/>
      <c r="CB673" s="85"/>
      <c r="CC673" s="85"/>
      <c r="CD673" s="85"/>
      <c r="CE673" s="85"/>
      <c r="CF673" s="85"/>
      <c r="CG673" s="85"/>
      <c r="CH673" s="85"/>
      <c r="CI673" s="85"/>
      <c r="CJ673" s="85"/>
      <c r="CK673" s="85"/>
      <c r="CL673" s="85"/>
      <c r="CM673" s="85"/>
      <c r="CN673" s="85"/>
      <c r="CO673" s="85"/>
      <c r="CP673" s="85"/>
      <c r="CQ673" s="85"/>
      <c r="CR673" s="85"/>
      <c r="CS673" s="85"/>
      <c r="CT673" s="85"/>
      <c r="CU673" s="85"/>
      <c r="CV673" s="85"/>
      <c r="CW673" s="85"/>
      <c r="CX673" s="85"/>
      <c r="CY673" s="85"/>
      <c r="CZ673" s="85"/>
      <c r="DA673" s="85"/>
      <c r="DB673" s="85"/>
      <c r="DC673" s="85"/>
      <c r="DD673" s="85"/>
      <c r="DE673" s="85"/>
    </row>
    <row r="674" spans="1:109" x14ac:dyDescent="0.2">
      <c r="A674" s="85"/>
      <c r="B674" s="85"/>
      <c r="C674" s="85"/>
      <c r="D674" s="85"/>
      <c r="E674" s="86"/>
      <c r="F674" s="85"/>
      <c r="G674" s="87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85"/>
      <c r="AG674" s="85"/>
      <c r="AH674" s="85"/>
      <c r="AI674" s="85"/>
      <c r="AJ674" s="85"/>
      <c r="AK674" s="85"/>
      <c r="AL674" s="85"/>
      <c r="AM674" s="85"/>
      <c r="AN674" s="85"/>
      <c r="AO674" s="85"/>
      <c r="AP674" s="85"/>
      <c r="AQ674" s="85"/>
      <c r="AR674" s="85"/>
      <c r="AS674" s="85"/>
      <c r="AT674" s="85"/>
      <c r="AU674" s="85"/>
      <c r="AV674" s="85"/>
      <c r="AW674" s="85"/>
      <c r="AX674" s="85"/>
      <c r="AY674" s="85"/>
      <c r="AZ674" s="85"/>
      <c r="BA674" s="85"/>
      <c r="BB674" s="85"/>
      <c r="BC674" s="85"/>
      <c r="BD674" s="85"/>
      <c r="BE674" s="85"/>
      <c r="BF674" s="88"/>
      <c r="BG674" s="85"/>
      <c r="BH674" s="85"/>
      <c r="BI674" s="85"/>
      <c r="BJ674" s="85"/>
      <c r="BK674" s="85"/>
      <c r="BL674" s="85"/>
      <c r="BM674" s="85"/>
      <c r="BN674" s="85"/>
      <c r="BO674" s="85"/>
      <c r="BP674" s="85"/>
      <c r="BQ674" s="85"/>
      <c r="BR674" s="85"/>
      <c r="BS674" s="85"/>
      <c r="BT674" s="85"/>
      <c r="BU674" s="85"/>
      <c r="BV674" s="85"/>
      <c r="BW674" s="85"/>
      <c r="BX674" s="85"/>
      <c r="BY674" s="85"/>
      <c r="BZ674" s="85"/>
      <c r="CA674" s="85"/>
      <c r="CB674" s="85"/>
      <c r="CC674" s="85"/>
      <c r="CD674" s="85"/>
      <c r="CE674" s="85"/>
      <c r="CF674" s="85"/>
      <c r="CG674" s="85"/>
      <c r="CH674" s="85"/>
      <c r="CI674" s="85"/>
      <c r="CJ674" s="85"/>
      <c r="CK674" s="85"/>
      <c r="CL674" s="85"/>
      <c r="CM674" s="85"/>
      <c r="CN674" s="85"/>
      <c r="CO674" s="85"/>
      <c r="CP674" s="85"/>
      <c r="CQ674" s="85"/>
      <c r="CR674" s="85"/>
      <c r="CS674" s="85"/>
      <c r="CT674" s="85"/>
      <c r="CU674" s="85"/>
      <c r="CV674" s="85"/>
      <c r="CW674" s="85"/>
      <c r="CX674" s="85"/>
      <c r="CY674" s="85"/>
      <c r="CZ674" s="85"/>
      <c r="DA674" s="85"/>
      <c r="DB674" s="85"/>
      <c r="DC674" s="85"/>
      <c r="DD674" s="85"/>
      <c r="DE674" s="85"/>
    </row>
    <row r="675" spans="1:109" x14ac:dyDescent="0.2">
      <c r="A675" s="85"/>
      <c r="B675" s="85"/>
      <c r="C675" s="85"/>
      <c r="D675" s="85"/>
      <c r="E675" s="86"/>
      <c r="F675" s="85"/>
      <c r="G675" s="87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85"/>
      <c r="AG675" s="85"/>
      <c r="AH675" s="85"/>
      <c r="AI675" s="85"/>
      <c r="AJ675" s="85"/>
      <c r="AK675" s="85"/>
      <c r="AL675" s="85"/>
      <c r="AM675" s="85"/>
      <c r="AN675" s="85"/>
      <c r="AO675" s="85"/>
      <c r="AP675" s="85"/>
      <c r="AQ675" s="85"/>
      <c r="AR675" s="85"/>
      <c r="AS675" s="85"/>
      <c r="AT675" s="85"/>
      <c r="AU675" s="85"/>
      <c r="AV675" s="85"/>
      <c r="AW675" s="85"/>
      <c r="AX675" s="85"/>
      <c r="AY675" s="85"/>
      <c r="AZ675" s="85"/>
      <c r="BA675" s="85"/>
      <c r="BB675" s="85"/>
      <c r="BC675" s="85"/>
      <c r="BD675" s="85"/>
      <c r="BE675" s="85"/>
      <c r="BF675" s="88"/>
      <c r="BG675" s="85"/>
      <c r="BH675" s="85"/>
      <c r="BI675" s="85"/>
      <c r="BJ675" s="85"/>
      <c r="BK675" s="85"/>
      <c r="BL675" s="85"/>
      <c r="BM675" s="85"/>
      <c r="BN675" s="85"/>
      <c r="BO675" s="85"/>
      <c r="BP675" s="85"/>
      <c r="BQ675" s="85"/>
      <c r="BR675" s="85"/>
      <c r="BS675" s="85"/>
      <c r="BT675" s="85"/>
      <c r="BU675" s="85"/>
      <c r="BV675" s="85"/>
      <c r="BW675" s="85"/>
      <c r="BX675" s="85"/>
      <c r="BY675" s="85"/>
      <c r="BZ675" s="85"/>
      <c r="CA675" s="85"/>
      <c r="CB675" s="85"/>
      <c r="CC675" s="85"/>
      <c r="CD675" s="85"/>
      <c r="CE675" s="85"/>
      <c r="CF675" s="85"/>
      <c r="CG675" s="85"/>
      <c r="CH675" s="85"/>
      <c r="CI675" s="85"/>
      <c r="CJ675" s="85"/>
      <c r="CK675" s="85"/>
      <c r="CL675" s="85"/>
      <c r="CM675" s="85"/>
      <c r="CN675" s="85"/>
      <c r="CO675" s="85"/>
      <c r="CP675" s="85"/>
      <c r="CQ675" s="85"/>
      <c r="CR675" s="85"/>
      <c r="CS675" s="85"/>
      <c r="CT675" s="85"/>
      <c r="CU675" s="85"/>
      <c r="CV675" s="85"/>
      <c r="CW675" s="85"/>
      <c r="CX675" s="85"/>
      <c r="CY675" s="85"/>
      <c r="CZ675" s="85"/>
      <c r="DA675" s="85"/>
      <c r="DB675" s="85"/>
      <c r="DC675" s="85"/>
      <c r="DD675" s="85"/>
      <c r="DE675" s="85"/>
    </row>
    <row r="676" spans="1:109" x14ac:dyDescent="0.2">
      <c r="A676" s="85"/>
      <c r="B676" s="85"/>
      <c r="C676" s="85"/>
      <c r="D676" s="85"/>
      <c r="E676" s="86"/>
      <c r="F676" s="85"/>
      <c r="G676" s="87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85"/>
      <c r="AG676" s="85"/>
      <c r="AH676" s="85"/>
      <c r="AI676" s="85"/>
      <c r="AJ676" s="85"/>
      <c r="AK676" s="85"/>
      <c r="AL676" s="85"/>
      <c r="AM676" s="85"/>
      <c r="AN676" s="85"/>
      <c r="AO676" s="85"/>
      <c r="AP676" s="85"/>
      <c r="AQ676" s="85"/>
      <c r="AR676" s="85"/>
      <c r="AS676" s="85"/>
      <c r="AT676" s="85"/>
      <c r="AU676" s="85"/>
      <c r="AV676" s="85"/>
      <c r="AW676" s="85"/>
      <c r="AX676" s="85"/>
      <c r="AY676" s="85"/>
      <c r="AZ676" s="85"/>
      <c r="BA676" s="85"/>
      <c r="BB676" s="85"/>
      <c r="BC676" s="85"/>
      <c r="BD676" s="85"/>
      <c r="BE676" s="85"/>
      <c r="BF676" s="88"/>
      <c r="BG676" s="85"/>
      <c r="BH676" s="85"/>
      <c r="BI676" s="85"/>
      <c r="BJ676" s="85"/>
      <c r="BK676" s="85"/>
      <c r="BL676" s="85"/>
      <c r="BM676" s="85"/>
      <c r="BN676" s="85"/>
      <c r="BO676" s="85"/>
      <c r="BP676" s="85"/>
      <c r="BQ676" s="85"/>
      <c r="BR676" s="85"/>
      <c r="BS676" s="85"/>
      <c r="BT676" s="85"/>
      <c r="BU676" s="85"/>
      <c r="BV676" s="85"/>
      <c r="BW676" s="85"/>
      <c r="BX676" s="85"/>
      <c r="BY676" s="85"/>
      <c r="BZ676" s="85"/>
      <c r="CA676" s="85"/>
      <c r="CB676" s="85"/>
      <c r="CC676" s="85"/>
      <c r="CD676" s="85"/>
      <c r="CE676" s="85"/>
      <c r="CF676" s="85"/>
      <c r="CG676" s="85"/>
      <c r="CH676" s="85"/>
      <c r="CI676" s="85"/>
      <c r="CJ676" s="85"/>
      <c r="CK676" s="85"/>
      <c r="CL676" s="85"/>
      <c r="CM676" s="85"/>
      <c r="CN676" s="85"/>
      <c r="CO676" s="85"/>
      <c r="CP676" s="85"/>
      <c r="CQ676" s="85"/>
      <c r="CR676" s="85"/>
      <c r="CS676" s="85"/>
      <c r="CT676" s="85"/>
      <c r="CU676" s="85"/>
      <c r="CV676" s="85"/>
      <c r="CW676" s="85"/>
      <c r="CX676" s="85"/>
      <c r="CY676" s="85"/>
      <c r="CZ676" s="85"/>
      <c r="DA676" s="85"/>
      <c r="DB676" s="85"/>
      <c r="DC676" s="85"/>
      <c r="DD676" s="85"/>
      <c r="DE676" s="85"/>
    </row>
    <row r="677" spans="1:109" x14ac:dyDescent="0.2">
      <c r="A677" s="85"/>
      <c r="B677" s="85"/>
      <c r="C677" s="85"/>
      <c r="D677" s="85"/>
      <c r="E677" s="86"/>
      <c r="F677" s="85"/>
      <c r="G677" s="87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85"/>
      <c r="AG677" s="85"/>
      <c r="AH677" s="85"/>
      <c r="AI677" s="85"/>
      <c r="AJ677" s="85"/>
      <c r="AK677" s="85"/>
      <c r="AL677" s="85"/>
      <c r="AM677" s="85"/>
      <c r="AN677" s="85"/>
      <c r="AO677" s="85"/>
      <c r="AP677" s="85"/>
      <c r="AQ677" s="85"/>
      <c r="AR677" s="85"/>
      <c r="AS677" s="85"/>
      <c r="AT677" s="85"/>
      <c r="AU677" s="85"/>
      <c r="AV677" s="85"/>
      <c r="AW677" s="85"/>
      <c r="AX677" s="85"/>
      <c r="AY677" s="85"/>
      <c r="AZ677" s="85"/>
      <c r="BA677" s="85"/>
      <c r="BB677" s="85"/>
      <c r="BC677" s="85"/>
      <c r="BD677" s="85"/>
      <c r="BE677" s="85"/>
      <c r="BF677" s="88"/>
      <c r="BG677" s="85"/>
      <c r="BH677" s="85"/>
      <c r="BI677" s="85"/>
      <c r="BJ677" s="85"/>
      <c r="BK677" s="85"/>
      <c r="BL677" s="85"/>
      <c r="BM677" s="85"/>
      <c r="BN677" s="85"/>
      <c r="BO677" s="85"/>
      <c r="BP677" s="85"/>
      <c r="BQ677" s="85"/>
      <c r="BR677" s="85"/>
      <c r="BS677" s="85"/>
      <c r="BT677" s="85"/>
      <c r="BU677" s="85"/>
      <c r="BV677" s="85"/>
      <c r="BW677" s="85"/>
      <c r="BX677" s="85"/>
      <c r="BY677" s="85"/>
      <c r="BZ677" s="85"/>
      <c r="CA677" s="85"/>
      <c r="CB677" s="85"/>
      <c r="CC677" s="85"/>
      <c r="CD677" s="85"/>
      <c r="CE677" s="85"/>
      <c r="CF677" s="85"/>
      <c r="CG677" s="85"/>
      <c r="CH677" s="85"/>
      <c r="CI677" s="85"/>
      <c r="CJ677" s="85"/>
      <c r="CK677" s="85"/>
      <c r="CL677" s="85"/>
      <c r="CM677" s="85"/>
      <c r="CN677" s="85"/>
      <c r="CO677" s="85"/>
      <c r="CP677" s="85"/>
      <c r="CQ677" s="85"/>
      <c r="CR677" s="85"/>
      <c r="CS677" s="85"/>
      <c r="CT677" s="85"/>
      <c r="CU677" s="85"/>
      <c r="CV677" s="85"/>
      <c r="CW677" s="85"/>
      <c r="CX677" s="85"/>
      <c r="CY677" s="85"/>
      <c r="CZ677" s="85"/>
      <c r="DA677" s="85"/>
      <c r="DB677" s="85"/>
      <c r="DC677" s="85"/>
      <c r="DD677" s="85"/>
      <c r="DE677" s="85"/>
    </row>
    <row r="678" spans="1:109" x14ac:dyDescent="0.2">
      <c r="A678" s="85"/>
      <c r="B678" s="85"/>
      <c r="C678" s="85"/>
      <c r="D678" s="85"/>
      <c r="E678" s="86"/>
      <c r="F678" s="85"/>
      <c r="G678" s="87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  <c r="AY678" s="85"/>
      <c r="AZ678" s="85"/>
      <c r="BA678" s="85"/>
      <c r="BB678" s="85"/>
      <c r="BC678" s="85"/>
      <c r="BD678" s="85"/>
      <c r="BE678" s="85"/>
      <c r="BF678" s="88"/>
      <c r="BG678" s="85"/>
      <c r="BH678" s="85"/>
      <c r="BI678" s="85"/>
      <c r="BJ678" s="85"/>
      <c r="BK678" s="85"/>
      <c r="BL678" s="85"/>
      <c r="BM678" s="85"/>
      <c r="BN678" s="85"/>
      <c r="BO678" s="85"/>
      <c r="BP678" s="85"/>
      <c r="BQ678" s="85"/>
      <c r="BR678" s="85"/>
      <c r="BS678" s="85"/>
      <c r="BT678" s="85"/>
      <c r="BU678" s="85"/>
      <c r="BV678" s="85"/>
      <c r="BW678" s="85"/>
      <c r="BX678" s="85"/>
      <c r="BY678" s="85"/>
      <c r="BZ678" s="85"/>
      <c r="CA678" s="85"/>
      <c r="CB678" s="85"/>
      <c r="CC678" s="85"/>
      <c r="CD678" s="85"/>
      <c r="CE678" s="85"/>
      <c r="CF678" s="85"/>
      <c r="CG678" s="85"/>
      <c r="CH678" s="85"/>
      <c r="CI678" s="85"/>
      <c r="CJ678" s="85"/>
      <c r="CK678" s="85"/>
      <c r="CL678" s="85"/>
      <c r="CM678" s="85"/>
      <c r="CN678" s="85"/>
      <c r="CO678" s="85"/>
      <c r="CP678" s="85"/>
      <c r="CQ678" s="85"/>
      <c r="CR678" s="85"/>
      <c r="CS678" s="85"/>
      <c r="CT678" s="85"/>
      <c r="CU678" s="85"/>
      <c r="CV678" s="85"/>
      <c r="CW678" s="85"/>
      <c r="CX678" s="85"/>
      <c r="CY678" s="85"/>
      <c r="CZ678" s="85"/>
      <c r="DA678" s="85"/>
      <c r="DB678" s="85"/>
      <c r="DC678" s="85"/>
      <c r="DD678" s="85"/>
      <c r="DE678" s="85"/>
    </row>
    <row r="679" spans="1:109" x14ac:dyDescent="0.2">
      <c r="A679" s="85"/>
      <c r="B679" s="85"/>
      <c r="C679" s="85"/>
      <c r="D679" s="85"/>
      <c r="E679" s="86"/>
      <c r="F679" s="85"/>
      <c r="G679" s="87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  <c r="AH679" s="85"/>
      <c r="AI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AV679" s="85"/>
      <c r="AW679" s="85"/>
      <c r="AX679" s="85"/>
      <c r="AY679" s="85"/>
      <c r="AZ679" s="85"/>
      <c r="BA679" s="85"/>
      <c r="BB679" s="85"/>
      <c r="BC679" s="85"/>
      <c r="BD679" s="85"/>
      <c r="BE679" s="85"/>
      <c r="BF679" s="88"/>
      <c r="BG679" s="85"/>
      <c r="BH679" s="85"/>
      <c r="BI679" s="85"/>
      <c r="BJ679" s="85"/>
      <c r="BK679" s="85"/>
      <c r="BL679" s="85"/>
      <c r="BM679" s="85"/>
      <c r="BN679" s="85"/>
      <c r="BO679" s="85"/>
      <c r="BP679" s="85"/>
      <c r="BQ679" s="85"/>
      <c r="BR679" s="85"/>
      <c r="BS679" s="85"/>
      <c r="BT679" s="85"/>
      <c r="BU679" s="85"/>
      <c r="BV679" s="85"/>
      <c r="BW679" s="85"/>
      <c r="BX679" s="85"/>
      <c r="BY679" s="85"/>
      <c r="BZ679" s="85"/>
      <c r="CA679" s="85"/>
      <c r="CB679" s="85"/>
      <c r="CC679" s="85"/>
      <c r="CD679" s="85"/>
      <c r="CE679" s="85"/>
      <c r="CF679" s="85"/>
      <c r="CG679" s="85"/>
      <c r="CH679" s="85"/>
      <c r="CI679" s="85"/>
      <c r="CJ679" s="85"/>
      <c r="CK679" s="85"/>
      <c r="CL679" s="85"/>
      <c r="CM679" s="85"/>
      <c r="CN679" s="85"/>
      <c r="CO679" s="85"/>
      <c r="CP679" s="85"/>
      <c r="CQ679" s="85"/>
      <c r="CR679" s="85"/>
      <c r="CS679" s="85"/>
      <c r="CT679" s="85"/>
      <c r="CU679" s="85"/>
      <c r="CV679" s="85"/>
      <c r="CW679" s="85"/>
      <c r="CX679" s="85"/>
      <c r="CY679" s="85"/>
      <c r="CZ679" s="85"/>
      <c r="DA679" s="85"/>
      <c r="DB679" s="85"/>
      <c r="DC679" s="85"/>
      <c r="DD679" s="85"/>
      <c r="DE679" s="85"/>
    </row>
    <row r="680" spans="1:109" x14ac:dyDescent="0.2">
      <c r="A680" s="85"/>
      <c r="B680" s="85"/>
      <c r="C680" s="85"/>
      <c r="D680" s="85"/>
      <c r="E680" s="86"/>
      <c r="F680" s="85"/>
      <c r="G680" s="87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  <c r="BB680" s="85"/>
      <c r="BC680" s="85"/>
      <c r="BD680" s="85"/>
      <c r="BE680" s="85"/>
      <c r="BF680" s="88"/>
      <c r="BG680" s="85"/>
      <c r="BH680" s="85"/>
      <c r="BI680" s="85"/>
      <c r="BJ680" s="85"/>
      <c r="BK680" s="85"/>
      <c r="BL680" s="85"/>
      <c r="BM680" s="85"/>
      <c r="BN680" s="85"/>
      <c r="BO680" s="85"/>
      <c r="BP680" s="85"/>
      <c r="BQ680" s="85"/>
      <c r="BR680" s="85"/>
      <c r="BS680" s="85"/>
      <c r="BT680" s="85"/>
      <c r="BU680" s="85"/>
      <c r="BV680" s="85"/>
      <c r="BW680" s="85"/>
      <c r="BX680" s="85"/>
      <c r="BY680" s="85"/>
      <c r="BZ680" s="85"/>
      <c r="CA680" s="85"/>
      <c r="CB680" s="85"/>
      <c r="CC680" s="85"/>
      <c r="CD680" s="85"/>
      <c r="CE680" s="85"/>
      <c r="CF680" s="85"/>
      <c r="CG680" s="85"/>
      <c r="CH680" s="85"/>
      <c r="CI680" s="85"/>
      <c r="CJ680" s="85"/>
      <c r="CK680" s="85"/>
      <c r="CL680" s="85"/>
      <c r="CM680" s="85"/>
      <c r="CN680" s="85"/>
      <c r="CO680" s="85"/>
      <c r="CP680" s="85"/>
      <c r="CQ680" s="85"/>
      <c r="CR680" s="85"/>
      <c r="CS680" s="85"/>
      <c r="CT680" s="85"/>
      <c r="CU680" s="85"/>
      <c r="CV680" s="85"/>
      <c r="CW680" s="85"/>
      <c r="CX680" s="85"/>
      <c r="CY680" s="85"/>
      <c r="CZ680" s="85"/>
      <c r="DA680" s="85"/>
      <c r="DB680" s="85"/>
      <c r="DC680" s="85"/>
      <c r="DD680" s="85"/>
      <c r="DE680" s="85"/>
    </row>
    <row r="681" spans="1:109" x14ac:dyDescent="0.2">
      <c r="A681" s="85"/>
      <c r="B681" s="85"/>
      <c r="C681" s="85"/>
      <c r="D681" s="85"/>
      <c r="E681" s="86"/>
      <c r="F681" s="85"/>
      <c r="G681" s="87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85"/>
      <c r="AI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AV681" s="85"/>
      <c r="AW681" s="85"/>
      <c r="AX681" s="85"/>
      <c r="AY681" s="85"/>
      <c r="AZ681" s="85"/>
      <c r="BA681" s="85"/>
      <c r="BB681" s="85"/>
      <c r="BC681" s="85"/>
      <c r="BD681" s="85"/>
      <c r="BE681" s="85"/>
      <c r="BF681" s="88"/>
      <c r="BG681" s="85"/>
      <c r="BH681" s="85"/>
      <c r="BI681" s="85"/>
      <c r="BJ681" s="85"/>
      <c r="BK681" s="85"/>
      <c r="BL681" s="85"/>
      <c r="BM681" s="85"/>
      <c r="BN681" s="85"/>
      <c r="BO681" s="85"/>
      <c r="BP681" s="85"/>
      <c r="BQ681" s="85"/>
      <c r="BR681" s="85"/>
      <c r="BS681" s="85"/>
      <c r="BT681" s="85"/>
      <c r="BU681" s="85"/>
      <c r="BV681" s="85"/>
      <c r="BW681" s="85"/>
      <c r="BX681" s="85"/>
      <c r="BY681" s="85"/>
      <c r="BZ681" s="85"/>
      <c r="CA681" s="85"/>
      <c r="CB681" s="85"/>
      <c r="CC681" s="85"/>
      <c r="CD681" s="85"/>
      <c r="CE681" s="85"/>
      <c r="CF681" s="85"/>
      <c r="CG681" s="85"/>
      <c r="CH681" s="85"/>
      <c r="CI681" s="85"/>
      <c r="CJ681" s="85"/>
      <c r="CK681" s="85"/>
      <c r="CL681" s="85"/>
      <c r="CM681" s="85"/>
      <c r="CN681" s="85"/>
      <c r="CO681" s="85"/>
      <c r="CP681" s="85"/>
      <c r="CQ681" s="85"/>
      <c r="CR681" s="85"/>
      <c r="CS681" s="85"/>
      <c r="CT681" s="85"/>
      <c r="CU681" s="85"/>
      <c r="CV681" s="85"/>
      <c r="CW681" s="85"/>
      <c r="CX681" s="85"/>
      <c r="CY681" s="85"/>
      <c r="CZ681" s="85"/>
      <c r="DA681" s="85"/>
      <c r="DB681" s="85"/>
      <c r="DC681" s="85"/>
      <c r="DD681" s="85"/>
      <c r="DE681" s="85"/>
    </row>
    <row r="682" spans="1:109" x14ac:dyDescent="0.2">
      <c r="A682" s="85"/>
      <c r="B682" s="85"/>
      <c r="C682" s="85"/>
      <c r="D682" s="85"/>
      <c r="E682" s="86"/>
      <c r="F682" s="85"/>
      <c r="G682" s="87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85"/>
      <c r="AI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AV682" s="85"/>
      <c r="AW682" s="85"/>
      <c r="AX682" s="85"/>
      <c r="AY682" s="85"/>
      <c r="AZ682" s="85"/>
      <c r="BA682" s="85"/>
      <c r="BB682" s="85"/>
      <c r="BC682" s="85"/>
      <c r="BD682" s="85"/>
      <c r="BE682" s="85"/>
      <c r="BF682" s="88"/>
      <c r="BG682" s="85"/>
      <c r="BH682" s="85"/>
      <c r="BI682" s="85"/>
      <c r="BJ682" s="85"/>
      <c r="BK682" s="85"/>
      <c r="BL682" s="85"/>
      <c r="BM682" s="85"/>
      <c r="BN682" s="85"/>
      <c r="BO682" s="85"/>
      <c r="BP682" s="85"/>
      <c r="BQ682" s="85"/>
      <c r="BR682" s="85"/>
      <c r="BS682" s="85"/>
      <c r="BT682" s="85"/>
      <c r="BU682" s="85"/>
      <c r="BV682" s="85"/>
      <c r="BW682" s="85"/>
      <c r="BX682" s="85"/>
      <c r="BY682" s="85"/>
      <c r="BZ682" s="85"/>
      <c r="CA682" s="85"/>
      <c r="CB682" s="85"/>
      <c r="CC682" s="85"/>
      <c r="CD682" s="85"/>
      <c r="CE682" s="85"/>
      <c r="CF682" s="85"/>
      <c r="CG682" s="85"/>
      <c r="CH682" s="85"/>
      <c r="CI682" s="85"/>
      <c r="CJ682" s="85"/>
      <c r="CK682" s="85"/>
      <c r="CL682" s="85"/>
      <c r="CM682" s="85"/>
      <c r="CN682" s="85"/>
      <c r="CO682" s="85"/>
      <c r="CP682" s="85"/>
      <c r="CQ682" s="85"/>
      <c r="CR682" s="85"/>
      <c r="CS682" s="85"/>
      <c r="CT682" s="85"/>
      <c r="CU682" s="85"/>
      <c r="CV682" s="85"/>
      <c r="CW682" s="85"/>
      <c r="CX682" s="85"/>
      <c r="CY682" s="85"/>
      <c r="CZ682" s="85"/>
      <c r="DA682" s="85"/>
      <c r="DB682" s="85"/>
      <c r="DC682" s="85"/>
      <c r="DD682" s="85"/>
      <c r="DE682" s="85"/>
    </row>
    <row r="683" spans="1:109" x14ac:dyDescent="0.2">
      <c r="A683" s="85"/>
      <c r="B683" s="85"/>
      <c r="C683" s="85"/>
      <c r="D683" s="85"/>
      <c r="E683" s="86"/>
      <c r="F683" s="85"/>
      <c r="G683" s="87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  <c r="AY683" s="85"/>
      <c r="AZ683" s="85"/>
      <c r="BA683" s="85"/>
      <c r="BB683" s="85"/>
      <c r="BC683" s="85"/>
      <c r="BD683" s="85"/>
      <c r="BE683" s="85"/>
      <c r="BF683" s="88"/>
      <c r="BG683" s="85"/>
      <c r="BH683" s="85"/>
      <c r="BI683" s="85"/>
      <c r="BJ683" s="85"/>
      <c r="BK683" s="85"/>
      <c r="BL683" s="85"/>
      <c r="BM683" s="85"/>
      <c r="BN683" s="85"/>
      <c r="BO683" s="85"/>
      <c r="BP683" s="85"/>
      <c r="BQ683" s="85"/>
      <c r="BR683" s="85"/>
      <c r="BS683" s="85"/>
      <c r="BT683" s="85"/>
      <c r="BU683" s="85"/>
      <c r="BV683" s="85"/>
      <c r="BW683" s="85"/>
      <c r="BX683" s="85"/>
      <c r="BY683" s="85"/>
      <c r="BZ683" s="85"/>
      <c r="CA683" s="85"/>
      <c r="CB683" s="85"/>
      <c r="CC683" s="85"/>
      <c r="CD683" s="85"/>
      <c r="CE683" s="85"/>
      <c r="CF683" s="85"/>
      <c r="CG683" s="85"/>
      <c r="CH683" s="85"/>
      <c r="CI683" s="85"/>
      <c r="CJ683" s="85"/>
      <c r="CK683" s="85"/>
      <c r="CL683" s="85"/>
      <c r="CM683" s="85"/>
      <c r="CN683" s="85"/>
      <c r="CO683" s="85"/>
      <c r="CP683" s="85"/>
      <c r="CQ683" s="85"/>
      <c r="CR683" s="85"/>
      <c r="CS683" s="85"/>
      <c r="CT683" s="85"/>
      <c r="CU683" s="85"/>
      <c r="CV683" s="85"/>
      <c r="CW683" s="85"/>
      <c r="CX683" s="85"/>
      <c r="CY683" s="85"/>
      <c r="CZ683" s="85"/>
      <c r="DA683" s="85"/>
      <c r="DB683" s="85"/>
      <c r="DC683" s="85"/>
      <c r="DD683" s="85"/>
      <c r="DE683" s="85"/>
    </row>
    <row r="684" spans="1:109" x14ac:dyDescent="0.2">
      <c r="A684" s="85"/>
      <c r="B684" s="85"/>
      <c r="C684" s="85"/>
      <c r="D684" s="85"/>
      <c r="E684" s="86"/>
      <c r="F684" s="85"/>
      <c r="G684" s="87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85"/>
      <c r="AI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AV684" s="85"/>
      <c r="AW684" s="85"/>
      <c r="AX684" s="85"/>
      <c r="AY684" s="85"/>
      <c r="AZ684" s="85"/>
      <c r="BA684" s="85"/>
      <c r="BB684" s="85"/>
      <c r="BC684" s="85"/>
      <c r="BD684" s="85"/>
      <c r="BE684" s="85"/>
      <c r="BF684" s="88"/>
      <c r="BG684" s="85"/>
      <c r="BH684" s="85"/>
      <c r="BI684" s="85"/>
      <c r="BJ684" s="85"/>
      <c r="BK684" s="85"/>
      <c r="BL684" s="85"/>
      <c r="BM684" s="85"/>
      <c r="BN684" s="85"/>
      <c r="BO684" s="85"/>
      <c r="BP684" s="85"/>
      <c r="BQ684" s="85"/>
      <c r="BR684" s="85"/>
      <c r="BS684" s="85"/>
      <c r="BT684" s="85"/>
      <c r="BU684" s="85"/>
      <c r="BV684" s="85"/>
      <c r="BW684" s="85"/>
      <c r="BX684" s="85"/>
      <c r="BY684" s="85"/>
      <c r="BZ684" s="85"/>
      <c r="CA684" s="85"/>
      <c r="CB684" s="85"/>
      <c r="CC684" s="85"/>
      <c r="CD684" s="85"/>
      <c r="CE684" s="85"/>
      <c r="CF684" s="85"/>
      <c r="CG684" s="85"/>
      <c r="CH684" s="85"/>
      <c r="CI684" s="85"/>
      <c r="CJ684" s="85"/>
      <c r="CK684" s="85"/>
      <c r="CL684" s="85"/>
      <c r="CM684" s="85"/>
      <c r="CN684" s="85"/>
      <c r="CO684" s="85"/>
      <c r="CP684" s="85"/>
      <c r="CQ684" s="85"/>
      <c r="CR684" s="85"/>
      <c r="CS684" s="85"/>
      <c r="CT684" s="85"/>
      <c r="CU684" s="85"/>
      <c r="CV684" s="85"/>
      <c r="CW684" s="85"/>
      <c r="CX684" s="85"/>
      <c r="CY684" s="85"/>
      <c r="CZ684" s="85"/>
      <c r="DA684" s="85"/>
      <c r="DB684" s="85"/>
      <c r="DC684" s="85"/>
      <c r="DD684" s="85"/>
      <c r="DE684" s="85"/>
    </row>
    <row r="685" spans="1:109" x14ac:dyDescent="0.2">
      <c r="A685" s="85"/>
      <c r="B685" s="85"/>
      <c r="C685" s="85"/>
      <c r="D685" s="85"/>
      <c r="E685" s="86"/>
      <c r="F685" s="85"/>
      <c r="G685" s="87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85"/>
      <c r="AI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AV685" s="85"/>
      <c r="AW685" s="85"/>
      <c r="AX685" s="85"/>
      <c r="AY685" s="85"/>
      <c r="AZ685" s="85"/>
      <c r="BA685" s="85"/>
      <c r="BB685" s="85"/>
      <c r="BC685" s="85"/>
      <c r="BD685" s="85"/>
      <c r="BE685" s="85"/>
      <c r="BF685" s="88"/>
      <c r="BG685" s="85"/>
      <c r="BH685" s="85"/>
      <c r="BI685" s="85"/>
      <c r="BJ685" s="85"/>
      <c r="BK685" s="85"/>
      <c r="BL685" s="85"/>
      <c r="BM685" s="85"/>
      <c r="BN685" s="85"/>
      <c r="BO685" s="85"/>
      <c r="BP685" s="85"/>
      <c r="BQ685" s="85"/>
      <c r="BR685" s="85"/>
      <c r="BS685" s="85"/>
      <c r="BT685" s="85"/>
      <c r="BU685" s="85"/>
      <c r="BV685" s="85"/>
      <c r="BW685" s="85"/>
      <c r="BX685" s="85"/>
      <c r="BY685" s="85"/>
      <c r="BZ685" s="85"/>
      <c r="CA685" s="85"/>
      <c r="CB685" s="85"/>
      <c r="CC685" s="85"/>
      <c r="CD685" s="85"/>
      <c r="CE685" s="85"/>
      <c r="CF685" s="85"/>
      <c r="CG685" s="85"/>
      <c r="CH685" s="85"/>
      <c r="CI685" s="85"/>
      <c r="CJ685" s="85"/>
      <c r="CK685" s="85"/>
      <c r="CL685" s="85"/>
      <c r="CM685" s="85"/>
      <c r="CN685" s="85"/>
      <c r="CO685" s="85"/>
      <c r="CP685" s="85"/>
      <c r="CQ685" s="85"/>
      <c r="CR685" s="85"/>
      <c r="CS685" s="85"/>
      <c r="CT685" s="85"/>
      <c r="CU685" s="85"/>
      <c r="CV685" s="85"/>
      <c r="CW685" s="85"/>
      <c r="CX685" s="85"/>
      <c r="CY685" s="85"/>
      <c r="CZ685" s="85"/>
      <c r="DA685" s="85"/>
      <c r="DB685" s="85"/>
      <c r="DC685" s="85"/>
      <c r="DD685" s="85"/>
      <c r="DE685" s="85"/>
    </row>
    <row r="686" spans="1:109" x14ac:dyDescent="0.2">
      <c r="A686" s="85"/>
      <c r="B686" s="85"/>
      <c r="C686" s="85"/>
      <c r="D686" s="85"/>
      <c r="E686" s="86"/>
      <c r="F686" s="85"/>
      <c r="G686" s="87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AV686" s="85"/>
      <c r="AW686" s="85"/>
      <c r="AX686" s="85"/>
      <c r="AY686" s="85"/>
      <c r="AZ686" s="85"/>
      <c r="BA686" s="85"/>
      <c r="BB686" s="85"/>
      <c r="BC686" s="85"/>
      <c r="BD686" s="85"/>
      <c r="BE686" s="85"/>
      <c r="BF686" s="88"/>
      <c r="BG686" s="85"/>
      <c r="BH686" s="85"/>
      <c r="BI686" s="85"/>
      <c r="BJ686" s="85"/>
      <c r="BK686" s="85"/>
      <c r="BL686" s="85"/>
      <c r="BM686" s="85"/>
      <c r="BN686" s="85"/>
      <c r="BO686" s="85"/>
      <c r="BP686" s="85"/>
      <c r="BQ686" s="85"/>
      <c r="BR686" s="85"/>
      <c r="BS686" s="85"/>
      <c r="BT686" s="85"/>
      <c r="BU686" s="85"/>
      <c r="BV686" s="85"/>
      <c r="BW686" s="85"/>
      <c r="BX686" s="85"/>
      <c r="BY686" s="85"/>
      <c r="BZ686" s="85"/>
      <c r="CA686" s="85"/>
      <c r="CB686" s="85"/>
      <c r="CC686" s="85"/>
      <c r="CD686" s="85"/>
      <c r="CE686" s="85"/>
      <c r="CF686" s="85"/>
      <c r="CG686" s="85"/>
      <c r="CH686" s="85"/>
      <c r="CI686" s="85"/>
      <c r="CJ686" s="85"/>
      <c r="CK686" s="85"/>
      <c r="CL686" s="85"/>
      <c r="CM686" s="85"/>
      <c r="CN686" s="85"/>
      <c r="CO686" s="85"/>
      <c r="CP686" s="85"/>
      <c r="CQ686" s="85"/>
      <c r="CR686" s="85"/>
      <c r="CS686" s="85"/>
      <c r="CT686" s="85"/>
      <c r="CU686" s="85"/>
      <c r="CV686" s="85"/>
      <c r="CW686" s="85"/>
      <c r="CX686" s="85"/>
      <c r="CY686" s="85"/>
      <c r="CZ686" s="85"/>
      <c r="DA686" s="85"/>
      <c r="DB686" s="85"/>
      <c r="DC686" s="85"/>
      <c r="DD686" s="85"/>
      <c r="DE686" s="85"/>
    </row>
    <row r="687" spans="1:109" x14ac:dyDescent="0.2">
      <c r="A687" s="85"/>
      <c r="B687" s="85"/>
      <c r="C687" s="85"/>
      <c r="D687" s="85"/>
      <c r="E687" s="86"/>
      <c r="F687" s="85"/>
      <c r="G687" s="87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85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  <c r="AX687" s="85"/>
      <c r="AY687" s="85"/>
      <c r="AZ687" s="85"/>
      <c r="BA687" s="85"/>
      <c r="BB687" s="85"/>
      <c r="BC687" s="85"/>
      <c r="BD687" s="85"/>
      <c r="BE687" s="85"/>
      <c r="BF687" s="88"/>
      <c r="BG687" s="85"/>
      <c r="BH687" s="85"/>
      <c r="BI687" s="85"/>
      <c r="BJ687" s="85"/>
      <c r="BK687" s="85"/>
      <c r="BL687" s="85"/>
      <c r="BM687" s="85"/>
      <c r="BN687" s="85"/>
      <c r="BO687" s="85"/>
      <c r="BP687" s="85"/>
      <c r="BQ687" s="85"/>
      <c r="BR687" s="85"/>
      <c r="BS687" s="85"/>
      <c r="BT687" s="85"/>
      <c r="BU687" s="85"/>
      <c r="BV687" s="85"/>
      <c r="BW687" s="85"/>
      <c r="BX687" s="85"/>
      <c r="BY687" s="85"/>
      <c r="BZ687" s="85"/>
      <c r="CA687" s="85"/>
      <c r="CB687" s="85"/>
      <c r="CC687" s="85"/>
      <c r="CD687" s="85"/>
      <c r="CE687" s="85"/>
      <c r="CF687" s="85"/>
      <c r="CG687" s="85"/>
      <c r="CH687" s="85"/>
      <c r="CI687" s="85"/>
      <c r="CJ687" s="85"/>
      <c r="CK687" s="85"/>
      <c r="CL687" s="85"/>
      <c r="CM687" s="85"/>
      <c r="CN687" s="85"/>
      <c r="CO687" s="85"/>
      <c r="CP687" s="85"/>
      <c r="CQ687" s="85"/>
      <c r="CR687" s="85"/>
      <c r="CS687" s="85"/>
      <c r="CT687" s="85"/>
      <c r="CU687" s="85"/>
      <c r="CV687" s="85"/>
      <c r="CW687" s="85"/>
      <c r="CX687" s="85"/>
      <c r="CY687" s="85"/>
      <c r="CZ687" s="85"/>
      <c r="DA687" s="85"/>
      <c r="DB687" s="85"/>
      <c r="DC687" s="85"/>
      <c r="DD687" s="85"/>
      <c r="DE687" s="85"/>
    </row>
    <row r="688" spans="1:109" x14ac:dyDescent="0.2">
      <c r="A688" s="85"/>
      <c r="B688" s="85"/>
      <c r="C688" s="85"/>
      <c r="D688" s="85"/>
      <c r="E688" s="86"/>
      <c r="F688" s="85"/>
      <c r="G688" s="87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  <c r="AY688" s="85"/>
      <c r="AZ688" s="85"/>
      <c r="BA688" s="85"/>
      <c r="BB688" s="85"/>
      <c r="BC688" s="85"/>
      <c r="BD688" s="85"/>
      <c r="BE688" s="85"/>
      <c r="BF688" s="88"/>
      <c r="BG688" s="85"/>
      <c r="BH688" s="85"/>
      <c r="BI688" s="85"/>
      <c r="BJ688" s="85"/>
      <c r="BK688" s="85"/>
      <c r="BL688" s="85"/>
      <c r="BM688" s="85"/>
      <c r="BN688" s="85"/>
      <c r="BO688" s="85"/>
      <c r="BP688" s="85"/>
      <c r="BQ688" s="85"/>
      <c r="BR688" s="85"/>
      <c r="BS688" s="85"/>
      <c r="BT688" s="85"/>
      <c r="BU688" s="85"/>
      <c r="BV688" s="85"/>
      <c r="BW688" s="85"/>
      <c r="BX688" s="85"/>
      <c r="BY688" s="85"/>
      <c r="BZ688" s="85"/>
      <c r="CA688" s="85"/>
      <c r="CB688" s="85"/>
      <c r="CC688" s="85"/>
      <c r="CD688" s="85"/>
      <c r="CE688" s="85"/>
      <c r="CF688" s="85"/>
      <c r="CG688" s="85"/>
      <c r="CH688" s="85"/>
      <c r="CI688" s="85"/>
      <c r="CJ688" s="85"/>
      <c r="CK688" s="85"/>
      <c r="CL688" s="85"/>
      <c r="CM688" s="85"/>
      <c r="CN688" s="85"/>
      <c r="CO688" s="85"/>
      <c r="CP688" s="85"/>
      <c r="CQ688" s="85"/>
      <c r="CR688" s="85"/>
      <c r="CS688" s="85"/>
      <c r="CT688" s="85"/>
      <c r="CU688" s="85"/>
      <c r="CV688" s="85"/>
      <c r="CW688" s="85"/>
      <c r="CX688" s="85"/>
      <c r="CY688" s="85"/>
      <c r="CZ688" s="85"/>
      <c r="DA688" s="85"/>
      <c r="DB688" s="85"/>
      <c r="DC688" s="85"/>
      <c r="DD688" s="85"/>
      <c r="DE688" s="85"/>
    </row>
    <row r="689" spans="1:109" x14ac:dyDescent="0.2">
      <c r="A689" s="85"/>
      <c r="B689" s="85"/>
      <c r="C689" s="85"/>
      <c r="D689" s="85"/>
      <c r="E689" s="86"/>
      <c r="F689" s="85"/>
      <c r="G689" s="87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  <c r="AY689" s="85"/>
      <c r="AZ689" s="85"/>
      <c r="BA689" s="85"/>
      <c r="BB689" s="85"/>
      <c r="BC689" s="85"/>
      <c r="BD689" s="85"/>
      <c r="BE689" s="85"/>
      <c r="BF689" s="88"/>
      <c r="BG689" s="85"/>
      <c r="BH689" s="85"/>
      <c r="BI689" s="85"/>
      <c r="BJ689" s="85"/>
      <c r="BK689" s="85"/>
      <c r="BL689" s="85"/>
      <c r="BM689" s="85"/>
      <c r="BN689" s="85"/>
      <c r="BO689" s="85"/>
      <c r="BP689" s="85"/>
      <c r="BQ689" s="85"/>
      <c r="BR689" s="85"/>
      <c r="BS689" s="85"/>
      <c r="BT689" s="85"/>
      <c r="BU689" s="85"/>
      <c r="BV689" s="85"/>
      <c r="BW689" s="85"/>
      <c r="BX689" s="85"/>
      <c r="BY689" s="85"/>
      <c r="BZ689" s="85"/>
      <c r="CA689" s="85"/>
      <c r="CB689" s="85"/>
      <c r="CC689" s="85"/>
      <c r="CD689" s="85"/>
      <c r="CE689" s="85"/>
      <c r="CF689" s="85"/>
      <c r="CG689" s="85"/>
      <c r="CH689" s="85"/>
      <c r="CI689" s="85"/>
      <c r="CJ689" s="85"/>
      <c r="CK689" s="85"/>
      <c r="CL689" s="85"/>
      <c r="CM689" s="85"/>
      <c r="CN689" s="85"/>
      <c r="CO689" s="85"/>
      <c r="CP689" s="85"/>
      <c r="CQ689" s="85"/>
      <c r="CR689" s="85"/>
      <c r="CS689" s="85"/>
      <c r="CT689" s="85"/>
      <c r="CU689" s="85"/>
      <c r="CV689" s="85"/>
      <c r="CW689" s="85"/>
      <c r="CX689" s="85"/>
      <c r="CY689" s="85"/>
      <c r="CZ689" s="85"/>
      <c r="DA689" s="85"/>
      <c r="DB689" s="85"/>
      <c r="DC689" s="85"/>
      <c r="DD689" s="85"/>
      <c r="DE689" s="85"/>
    </row>
    <row r="690" spans="1:109" x14ac:dyDescent="0.2">
      <c r="A690" s="85"/>
      <c r="B690" s="85"/>
      <c r="C690" s="85"/>
      <c r="D690" s="85"/>
      <c r="E690" s="86"/>
      <c r="F690" s="85"/>
      <c r="G690" s="87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85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  <c r="AX690" s="85"/>
      <c r="AY690" s="85"/>
      <c r="AZ690" s="85"/>
      <c r="BA690" s="85"/>
      <c r="BB690" s="85"/>
      <c r="BC690" s="85"/>
      <c r="BD690" s="85"/>
      <c r="BE690" s="85"/>
      <c r="BF690" s="88"/>
      <c r="BG690" s="85"/>
      <c r="BH690" s="85"/>
      <c r="BI690" s="85"/>
      <c r="BJ690" s="85"/>
      <c r="BK690" s="85"/>
      <c r="BL690" s="85"/>
      <c r="BM690" s="85"/>
      <c r="BN690" s="85"/>
      <c r="BO690" s="85"/>
      <c r="BP690" s="85"/>
      <c r="BQ690" s="85"/>
      <c r="BR690" s="85"/>
      <c r="BS690" s="85"/>
      <c r="BT690" s="85"/>
      <c r="BU690" s="85"/>
      <c r="BV690" s="85"/>
      <c r="BW690" s="85"/>
      <c r="BX690" s="85"/>
      <c r="BY690" s="85"/>
      <c r="BZ690" s="85"/>
      <c r="CA690" s="85"/>
      <c r="CB690" s="85"/>
      <c r="CC690" s="85"/>
      <c r="CD690" s="85"/>
      <c r="CE690" s="85"/>
      <c r="CF690" s="85"/>
      <c r="CG690" s="85"/>
      <c r="CH690" s="85"/>
      <c r="CI690" s="85"/>
      <c r="CJ690" s="85"/>
      <c r="CK690" s="85"/>
      <c r="CL690" s="85"/>
      <c r="CM690" s="85"/>
      <c r="CN690" s="85"/>
      <c r="CO690" s="85"/>
      <c r="CP690" s="85"/>
      <c r="CQ690" s="85"/>
      <c r="CR690" s="85"/>
      <c r="CS690" s="85"/>
      <c r="CT690" s="85"/>
      <c r="CU690" s="85"/>
      <c r="CV690" s="85"/>
      <c r="CW690" s="85"/>
      <c r="CX690" s="85"/>
      <c r="CY690" s="85"/>
      <c r="CZ690" s="85"/>
      <c r="DA690" s="85"/>
      <c r="DB690" s="85"/>
      <c r="DC690" s="85"/>
      <c r="DD690" s="85"/>
      <c r="DE690" s="85"/>
    </row>
    <row r="691" spans="1:109" x14ac:dyDescent="0.2">
      <c r="A691" s="85"/>
      <c r="B691" s="85"/>
      <c r="C691" s="85"/>
      <c r="D691" s="85"/>
      <c r="E691" s="86"/>
      <c r="F691" s="85"/>
      <c r="G691" s="87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85"/>
      <c r="AI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AV691" s="85"/>
      <c r="AW691" s="85"/>
      <c r="AX691" s="85"/>
      <c r="AY691" s="85"/>
      <c r="AZ691" s="85"/>
      <c r="BA691" s="85"/>
      <c r="BB691" s="85"/>
      <c r="BC691" s="85"/>
      <c r="BD691" s="85"/>
      <c r="BE691" s="85"/>
      <c r="BF691" s="88"/>
      <c r="BG691" s="85"/>
      <c r="BH691" s="85"/>
      <c r="BI691" s="85"/>
      <c r="BJ691" s="85"/>
      <c r="BK691" s="85"/>
      <c r="BL691" s="85"/>
      <c r="BM691" s="85"/>
      <c r="BN691" s="85"/>
      <c r="BO691" s="85"/>
      <c r="BP691" s="85"/>
      <c r="BQ691" s="85"/>
      <c r="BR691" s="85"/>
      <c r="BS691" s="85"/>
      <c r="BT691" s="85"/>
      <c r="BU691" s="85"/>
      <c r="BV691" s="85"/>
      <c r="BW691" s="85"/>
      <c r="BX691" s="85"/>
      <c r="BY691" s="85"/>
      <c r="BZ691" s="85"/>
      <c r="CA691" s="85"/>
      <c r="CB691" s="85"/>
      <c r="CC691" s="85"/>
      <c r="CD691" s="85"/>
      <c r="CE691" s="85"/>
      <c r="CF691" s="85"/>
      <c r="CG691" s="85"/>
      <c r="CH691" s="85"/>
      <c r="CI691" s="85"/>
      <c r="CJ691" s="85"/>
      <c r="CK691" s="85"/>
      <c r="CL691" s="85"/>
      <c r="CM691" s="85"/>
      <c r="CN691" s="85"/>
      <c r="CO691" s="85"/>
      <c r="CP691" s="85"/>
      <c r="CQ691" s="85"/>
      <c r="CR691" s="85"/>
      <c r="CS691" s="85"/>
      <c r="CT691" s="85"/>
      <c r="CU691" s="85"/>
      <c r="CV691" s="85"/>
      <c r="CW691" s="85"/>
      <c r="CX691" s="85"/>
      <c r="CY691" s="85"/>
      <c r="CZ691" s="85"/>
      <c r="DA691" s="85"/>
      <c r="DB691" s="85"/>
      <c r="DC691" s="85"/>
      <c r="DD691" s="85"/>
      <c r="DE691" s="85"/>
    </row>
    <row r="692" spans="1:109" x14ac:dyDescent="0.2">
      <c r="A692" s="85"/>
      <c r="B692" s="85"/>
      <c r="C692" s="85"/>
      <c r="D692" s="85"/>
      <c r="E692" s="86"/>
      <c r="F692" s="85"/>
      <c r="G692" s="87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85"/>
      <c r="AI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AV692" s="85"/>
      <c r="AW692" s="85"/>
      <c r="AX692" s="85"/>
      <c r="AY692" s="85"/>
      <c r="AZ692" s="85"/>
      <c r="BA692" s="85"/>
      <c r="BB692" s="85"/>
      <c r="BC692" s="85"/>
      <c r="BD692" s="85"/>
      <c r="BE692" s="85"/>
      <c r="BF692" s="88"/>
      <c r="BG692" s="85"/>
      <c r="BH692" s="85"/>
      <c r="BI692" s="85"/>
      <c r="BJ692" s="85"/>
      <c r="BK692" s="85"/>
      <c r="BL692" s="85"/>
      <c r="BM692" s="85"/>
      <c r="BN692" s="85"/>
      <c r="BO692" s="85"/>
      <c r="BP692" s="85"/>
      <c r="BQ692" s="85"/>
      <c r="BR692" s="85"/>
      <c r="BS692" s="85"/>
      <c r="BT692" s="85"/>
      <c r="BU692" s="85"/>
      <c r="BV692" s="85"/>
      <c r="BW692" s="85"/>
      <c r="BX692" s="85"/>
      <c r="BY692" s="85"/>
      <c r="BZ692" s="85"/>
      <c r="CA692" s="85"/>
      <c r="CB692" s="85"/>
      <c r="CC692" s="85"/>
      <c r="CD692" s="85"/>
      <c r="CE692" s="85"/>
      <c r="CF692" s="85"/>
      <c r="CG692" s="85"/>
      <c r="CH692" s="85"/>
      <c r="CI692" s="85"/>
      <c r="CJ692" s="85"/>
      <c r="CK692" s="85"/>
      <c r="CL692" s="85"/>
      <c r="CM692" s="85"/>
      <c r="CN692" s="85"/>
      <c r="CO692" s="85"/>
      <c r="CP692" s="85"/>
      <c r="CQ692" s="85"/>
      <c r="CR692" s="85"/>
      <c r="CS692" s="85"/>
      <c r="CT692" s="85"/>
      <c r="CU692" s="85"/>
      <c r="CV692" s="85"/>
      <c r="CW692" s="85"/>
      <c r="CX692" s="85"/>
      <c r="CY692" s="85"/>
      <c r="CZ692" s="85"/>
      <c r="DA692" s="85"/>
      <c r="DB692" s="85"/>
      <c r="DC692" s="85"/>
      <c r="DD692" s="85"/>
      <c r="DE692" s="85"/>
    </row>
    <row r="693" spans="1:109" x14ac:dyDescent="0.2">
      <c r="A693" s="85"/>
      <c r="B693" s="85"/>
      <c r="C693" s="85"/>
      <c r="D693" s="85"/>
      <c r="E693" s="86"/>
      <c r="F693" s="85"/>
      <c r="G693" s="87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85"/>
      <c r="AI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AV693" s="85"/>
      <c r="AW693" s="85"/>
      <c r="AX693" s="85"/>
      <c r="AY693" s="85"/>
      <c r="AZ693" s="85"/>
      <c r="BA693" s="85"/>
      <c r="BB693" s="85"/>
      <c r="BC693" s="85"/>
      <c r="BD693" s="85"/>
      <c r="BE693" s="85"/>
      <c r="BF693" s="88"/>
      <c r="BG693" s="85"/>
      <c r="BH693" s="85"/>
      <c r="BI693" s="85"/>
      <c r="BJ693" s="85"/>
      <c r="BK693" s="85"/>
      <c r="BL693" s="85"/>
      <c r="BM693" s="85"/>
      <c r="BN693" s="85"/>
      <c r="BO693" s="85"/>
      <c r="BP693" s="85"/>
      <c r="BQ693" s="85"/>
      <c r="BR693" s="85"/>
      <c r="BS693" s="85"/>
      <c r="BT693" s="85"/>
      <c r="BU693" s="85"/>
      <c r="BV693" s="85"/>
      <c r="BW693" s="85"/>
      <c r="BX693" s="85"/>
      <c r="BY693" s="85"/>
      <c r="BZ693" s="85"/>
      <c r="CA693" s="85"/>
      <c r="CB693" s="85"/>
      <c r="CC693" s="85"/>
      <c r="CD693" s="85"/>
      <c r="CE693" s="85"/>
      <c r="CF693" s="85"/>
      <c r="CG693" s="85"/>
      <c r="CH693" s="85"/>
      <c r="CI693" s="85"/>
      <c r="CJ693" s="85"/>
      <c r="CK693" s="85"/>
      <c r="CL693" s="85"/>
      <c r="CM693" s="85"/>
      <c r="CN693" s="85"/>
      <c r="CO693" s="85"/>
      <c r="CP693" s="85"/>
      <c r="CQ693" s="85"/>
      <c r="CR693" s="85"/>
      <c r="CS693" s="85"/>
      <c r="CT693" s="85"/>
      <c r="CU693" s="85"/>
      <c r="CV693" s="85"/>
      <c r="CW693" s="85"/>
      <c r="CX693" s="85"/>
      <c r="CY693" s="85"/>
      <c r="CZ693" s="85"/>
      <c r="DA693" s="85"/>
      <c r="DB693" s="85"/>
      <c r="DC693" s="85"/>
      <c r="DD693" s="85"/>
      <c r="DE693" s="85"/>
    </row>
    <row r="694" spans="1:109" x14ac:dyDescent="0.2">
      <c r="A694" s="85"/>
      <c r="B694" s="85"/>
      <c r="C694" s="85"/>
      <c r="D694" s="85"/>
      <c r="E694" s="86"/>
      <c r="F694" s="85"/>
      <c r="G694" s="87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  <c r="BC694" s="85"/>
      <c r="BD694" s="85"/>
      <c r="BE694" s="85"/>
      <c r="BF694" s="88"/>
      <c r="BG694" s="85"/>
      <c r="BH694" s="85"/>
      <c r="BI694" s="85"/>
      <c r="BJ694" s="85"/>
      <c r="BK694" s="85"/>
      <c r="BL694" s="85"/>
      <c r="BM694" s="85"/>
      <c r="BN694" s="85"/>
      <c r="BO694" s="85"/>
      <c r="BP694" s="85"/>
      <c r="BQ694" s="85"/>
      <c r="BR694" s="85"/>
      <c r="BS694" s="85"/>
      <c r="BT694" s="85"/>
      <c r="BU694" s="85"/>
      <c r="BV694" s="85"/>
      <c r="BW694" s="85"/>
      <c r="BX694" s="85"/>
      <c r="BY694" s="85"/>
      <c r="BZ694" s="85"/>
      <c r="CA694" s="85"/>
      <c r="CB694" s="85"/>
      <c r="CC694" s="85"/>
      <c r="CD694" s="85"/>
      <c r="CE694" s="85"/>
      <c r="CF694" s="85"/>
      <c r="CG694" s="85"/>
      <c r="CH694" s="85"/>
      <c r="CI694" s="85"/>
      <c r="CJ694" s="85"/>
      <c r="CK694" s="85"/>
      <c r="CL694" s="85"/>
      <c r="CM694" s="85"/>
      <c r="CN694" s="85"/>
      <c r="CO694" s="85"/>
      <c r="CP694" s="85"/>
      <c r="CQ694" s="85"/>
      <c r="CR694" s="85"/>
      <c r="CS694" s="85"/>
      <c r="CT694" s="85"/>
      <c r="CU694" s="85"/>
      <c r="CV694" s="85"/>
      <c r="CW694" s="85"/>
      <c r="CX694" s="85"/>
      <c r="CY694" s="85"/>
      <c r="CZ694" s="85"/>
      <c r="DA694" s="85"/>
      <c r="DB694" s="85"/>
      <c r="DC694" s="85"/>
      <c r="DD694" s="85"/>
      <c r="DE694" s="85"/>
    </row>
    <row r="695" spans="1:109" x14ac:dyDescent="0.2">
      <c r="A695" s="85"/>
      <c r="B695" s="85"/>
      <c r="C695" s="85"/>
      <c r="D695" s="85"/>
      <c r="E695" s="86"/>
      <c r="F695" s="85"/>
      <c r="G695" s="87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85"/>
      <c r="AI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AV695" s="85"/>
      <c r="AW695" s="85"/>
      <c r="AX695" s="85"/>
      <c r="AY695" s="85"/>
      <c r="AZ695" s="85"/>
      <c r="BA695" s="85"/>
      <c r="BB695" s="85"/>
      <c r="BC695" s="85"/>
      <c r="BD695" s="85"/>
      <c r="BE695" s="85"/>
      <c r="BF695" s="88"/>
      <c r="BG695" s="85"/>
      <c r="BH695" s="85"/>
      <c r="BI695" s="85"/>
      <c r="BJ695" s="85"/>
      <c r="BK695" s="85"/>
      <c r="BL695" s="85"/>
      <c r="BM695" s="85"/>
      <c r="BN695" s="85"/>
      <c r="BO695" s="85"/>
      <c r="BP695" s="85"/>
      <c r="BQ695" s="85"/>
      <c r="BR695" s="85"/>
      <c r="BS695" s="85"/>
      <c r="BT695" s="85"/>
      <c r="BU695" s="85"/>
      <c r="BV695" s="85"/>
      <c r="BW695" s="85"/>
      <c r="BX695" s="85"/>
      <c r="BY695" s="85"/>
      <c r="BZ695" s="85"/>
      <c r="CA695" s="85"/>
      <c r="CB695" s="85"/>
      <c r="CC695" s="85"/>
      <c r="CD695" s="85"/>
      <c r="CE695" s="85"/>
      <c r="CF695" s="85"/>
      <c r="CG695" s="85"/>
      <c r="CH695" s="85"/>
      <c r="CI695" s="85"/>
      <c r="CJ695" s="85"/>
      <c r="CK695" s="85"/>
      <c r="CL695" s="85"/>
      <c r="CM695" s="85"/>
      <c r="CN695" s="85"/>
      <c r="CO695" s="85"/>
      <c r="CP695" s="85"/>
      <c r="CQ695" s="85"/>
      <c r="CR695" s="85"/>
      <c r="CS695" s="85"/>
      <c r="CT695" s="85"/>
      <c r="CU695" s="85"/>
      <c r="CV695" s="85"/>
      <c r="CW695" s="85"/>
      <c r="CX695" s="85"/>
      <c r="CY695" s="85"/>
      <c r="CZ695" s="85"/>
      <c r="DA695" s="85"/>
      <c r="DB695" s="85"/>
      <c r="DC695" s="85"/>
      <c r="DD695" s="85"/>
      <c r="DE695" s="85"/>
    </row>
    <row r="696" spans="1:109" x14ac:dyDescent="0.2">
      <c r="A696" s="85"/>
      <c r="B696" s="85"/>
      <c r="C696" s="85"/>
      <c r="D696" s="85"/>
      <c r="E696" s="86"/>
      <c r="F696" s="85"/>
      <c r="G696" s="87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85"/>
      <c r="AI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AV696" s="85"/>
      <c r="AW696" s="85"/>
      <c r="AX696" s="85"/>
      <c r="AY696" s="85"/>
      <c r="AZ696" s="85"/>
      <c r="BA696" s="85"/>
      <c r="BB696" s="85"/>
      <c r="BC696" s="85"/>
      <c r="BD696" s="85"/>
      <c r="BE696" s="85"/>
      <c r="BF696" s="88"/>
      <c r="BG696" s="85"/>
      <c r="BH696" s="85"/>
      <c r="BI696" s="85"/>
      <c r="BJ696" s="85"/>
      <c r="BK696" s="85"/>
      <c r="BL696" s="85"/>
      <c r="BM696" s="85"/>
      <c r="BN696" s="85"/>
      <c r="BO696" s="85"/>
      <c r="BP696" s="85"/>
      <c r="BQ696" s="85"/>
      <c r="BR696" s="85"/>
      <c r="BS696" s="85"/>
      <c r="BT696" s="85"/>
      <c r="BU696" s="85"/>
      <c r="BV696" s="85"/>
      <c r="BW696" s="85"/>
      <c r="BX696" s="85"/>
      <c r="BY696" s="85"/>
      <c r="BZ696" s="85"/>
      <c r="CA696" s="85"/>
      <c r="CB696" s="85"/>
      <c r="CC696" s="85"/>
      <c r="CD696" s="85"/>
      <c r="CE696" s="85"/>
      <c r="CF696" s="85"/>
      <c r="CG696" s="85"/>
      <c r="CH696" s="85"/>
      <c r="CI696" s="85"/>
      <c r="CJ696" s="85"/>
      <c r="CK696" s="85"/>
      <c r="CL696" s="85"/>
      <c r="CM696" s="85"/>
      <c r="CN696" s="85"/>
      <c r="CO696" s="85"/>
      <c r="CP696" s="85"/>
      <c r="CQ696" s="85"/>
      <c r="CR696" s="85"/>
      <c r="CS696" s="85"/>
      <c r="CT696" s="85"/>
      <c r="CU696" s="85"/>
      <c r="CV696" s="85"/>
      <c r="CW696" s="85"/>
      <c r="CX696" s="85"/>
      <c r="CY696" s="85"/>
      <c r="CZ696" s="85"/>
      <c r="DA696" s="85"/>
      <c r="DB696" s="85"/>
      <c r="DC696" s="85"/>
      <c r="DD696" s="85"/>
      <c r="DE696" s="85"/>
    </row>
    <row r="697" spans="1:109" x14ac:dyDescent="0.2">
      <c r="A697" s="85"/>
      <c r="B697" s="85"/>
      <c r="C697" s="85"/>
      <c r="D697" s="85"/>
      <c r="E697" s="86"/>
      <c r="F697" s="85"/>
      <c r="G697" s="87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85"/>
      <c r="AI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AV697" s="85"/>
      <c r="AW697" s="85"/>
      <c r="AX697" s="85"/>
      <c r="AY697" s="85"/>
      <c r="AZ697" s="85"/>
      <c r="BA697" s="85"/>
      <c r="BB697" s="85"/>
      <c r="BC697" s="85"/>
      <c r="BD697" s="85"/>
      <c r="BE697" s="85"/>
      <c r="BF697" s="88"/>
      <c r="BG697" s="85"/>
      <c r="BH697" s="85"/>
      <c r="BI697" s="85"/>
      <c r="BJ697" s="85"/>
      <c r="BK697" s="85"/>
      <c r="BL697" s="85"/>
      <c r="BM697" s="85"/>
      <c r="BN697" s="85"/>
      <c r="BO697" s="85"/>
      <c r="BP697" s="85"/>
      <c r="BQ697" s="85"/>
      <c r="BR697" s="85"/>
      <c r="BS697" s="85"/>
      <c r="BT697" s="85"/>
      <c r="BU697" s="85"/>
      <c r="BV697" s="85"/>
      <c r="BW697" s="85"/>
      <c r="BX697" s="85"/>
      <c r="BY697" s="85"/>
      <c r="BZ697" s="85"/>
      <c r="CA697" s="85"/>
      <c r="CB697" s="85"/>
      <c r="CC697" s="85"/>
      <c r="CD697" s="85"/>
      <c r="CE697" s="85"/>
      <c r="CF697" s="85"/>
      <c r="CG697" s="85"/>
      <c r="CH697" s="85"/>
      <c r="CI697" s="85"/>
      <c r="CJ697" s="85"/>
      <c r="CK697" s="85"/>
      <c r="CL697" s="85"/>
      <c r="CM697" s="85"/>
      <c r="CN697" s="85"/>
      <c r="CO697" s="85"/>
      <c r="CP697" s="85"/>
      <c r="CQ697" s="85"/>
      <c r="CR697" s="85"/>
      <c r="CS697" s="85"/>
      <c r="CT697" s="85"/>
      <c r="CU697" s="85"/>
      <c r="CV697" s="85"/>
      <c r="CW697" s="85"/>
      <c r="CX697" s="85"/>
      <c r="CY697" s="85"/>
      <c r="CZ697" s="85"/>
      <c r="DA697" s="85"/>
      <c r="DB697" s="85"/>
      <c r="DC697" s="85"/>
      <c r="DD697" s="85"/>
      <c r="DE697" s="85"/>
    </row>
    <row r="698" spans="1:109" x14ac:dyDescent="0.2">
      <c r="A698" s="85"/>
      <c r="B698" s="85"/>
      <c r="C698" s="85"/>
      <c r="D698" s="85"/>
      <c r="E698" s="86"/>
      <c r="F698" s="85"/>
      <c r="G698" s="87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85"/>
      <c r="AI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AV698" s="85"/>
      <c r="AW698" s="85"/>
      <c r="AX698" s="85"/>
      <c r="AY698" s="85"/>
      <c r="AZ698" s="85"/>
      <c r="BA698" s="85"/>
      <c r="BB698" s="85"/>
      <c r="BC698" s="85"/>
      <c r="BD698" s="85"/>
      <c r="BE698" s="85"/>
      <c r="BF698" s="88"/>
      <c r="BG698" s="85"/>
      <c r="BH698" s="85"/>
      <c r="BI698" s="85"/>
      <c r="BJ698" s="85"/>
      <c r="BK698" s="85"/>
      <c r="BL698" s="85"/>
      <c r="BM698" s="85"/>
      <c r="BN698" s="85"/>
      <c r="BO698" s="85"/>
      <c r="BP698" s="85"/>
      <c r="BQ698" s="85"/>
      <c r="BR698" s="85"/>
      <c r="BS698" s="85"/>
      <c r="BT698" s="85"/>
      <c r="BU698" s="85"/>
      <c r="BV698" s="85"/>
      <c r="BW698" s="85"/>
      <c r="BX698" s="85"/>
      <c r="BY698" s="85"/>
      <c r="BZ698" s="85"/>
      <c r="CA698" s="85"/>
      <c r="CB698" s="85"/>
      <c r="CC698" s="85"/>
      <c r="CD698" s="85"/>
      <c r="CE698" s="85"/>
      <c r="CF698" s="85"/>
      <c r="CG698" s="85"/>
      <c r="CH698" s="85"/>
      <c r="CI698" s="85"/>
      <c r="CJ698" s="85"/>
      <c r="CK698" s="85"/>
      <c r="CL698" s="85"/>
      <c r="CM698" s="85"/>
      <c r="CN698" s="85"/>
      <c r="CO698" s="85"/>
      <c r="CP698" s="85"/>
      <c r="CQ698" s="85"/>
      <c r="CR698" s="85"/>
      <c r="CS698" s="85"/>
      <c r="CT698" s="85"/>
      <c r="CU698" s="85"/>
      <c r="CV698" s="85"/>
      <c r="CW698" s="85"/>
      <c r="CX698" s="85"/>
      <c r="CY698" s="85"/>
      <c r="CZ698" s="85"/>
      <c r="DA698" s="85"/>
      <c r="DB698" s="85"/>
      <c r="DC698" s="85"/>
      <c r="DD698" s="85"/>
      <c r="DE698" s="85"/>
    </row>
    <row r="699" spans="1:109" x14ac:dyDescent="0.2">
      <c r="A699" s="85"/>
      <c r="B699" s="85"/>
      <c r="C699" s="85"/>
      <c r="D699" s="85"/>
      <c r="E699" s="86"/>
      <c r="F699" s="85"/>
      <c r="G699" s="87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85"/>
      <c r="AI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AV699" s="85"/>
      <c r="AW699" s="85"/>
      <c r="AX699" s="85"/>
      <c r="AY699" s="85"/>
      <c r="AZ699" s="85"/>
      <c r="BA699" s="85"/>
      <c r="BB699" s="85"/>
      <c r="BC699" s="85"/>
      <c r="BD699" s="85"/>
      <c r="BE699" s="85"/>
      <c r="BF699" s="88"/>
      <c r="BG699" s="85"/>
      <c r="BH699" s="85"/>
      <c r="BI699" s="85"/>
      <c r="BJ699" s="85"/>
      <c r="BK699" s="85"/>
      <c r="BL699" s="85"/>
      <c r="BM699" s="85"/>
      <c r="BN699" s="85"/>
      <c r="BO699" s="85"/>
      <c r="BP699" s="85"/>
      <c r="BQ699" s="85"/>
      <c r="BR699" s="85"/>
      <c r="BS699" s="85"/>
      <c r="BT699" s="85"/>
      <c r="BU699" s="85"/>
      <c r="BV699" s="85"/>
      <c r="BW699" s="85"/>
      <c r="BX699" s="85"/>
      <c r="BY699" s="85"/>
      <c r="BZ699" s="85"/>
      <c r="CA699" s="85"/>
      <c r="CB699" s="85"/>
      <c r="CC699" s="85"/>
      <c r="CD699" s="85"/>
      <c r="CE699" s="85"/>
      <c r="CF699" s="85"/>
      <c r="CG699" s="85"/>
      <c r="CH699" s="85"/>
      <c r="CI699" s="85"/>
      <c r="CJ699" s="85"/>
      <c r="CK699" s="85"/>
      <c r="CL699" s="85"/>
      <c r="CM699" s="85"/>
      <c r="CN699" s="85"/>
      <c r="CO699" s="85"/>
      <c r="CP699" s="85"/>
      <c r="CQ699" s="85"/>
      <c r="CR699" s="85"/>
      <c r="CS699" s="85"/>
      <c r="CT699" s="85"/>
      <c r="CU699" s="85"/>
      <c r="CV699" s="85"/>
      <c r="CW699" s="85"/>
      <c r="CX699" s="85"/>
      <c r="CY699" s="85"/>
      <c r="CZ699" s="85"/>
      <c r="DA699" s="85"/>
      <c r="DB699" s="85"/>
      <c r="DC699" s="85"/>
      <c r="DD699" s="85"/>
      <c r="DE699" s="85"/>
    </row>
    <row r="700" spans="1:109" x14ac:dyDescent="0.2">
      <c r="A700" s="85"/>
      <c r="B700" s="85"/>
      <c r="C700" s="85"/>
      <c r="D700" s="85"/>
      <c r="E700" s="86"/>
      <c r="F700" s="85"/>
      <c r="G700" s="87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85"/>
      <c r="AI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AV700" s="85"/>
      <c r="AW700" s="85"/>
      <c r="AX700" s="85"/>
      <c r="AY700" s="85"/>
      <c r="AZ700" s="85"/>
      <c r="BA700" s="85"/>
      <c r="BB700" s="85"/>
      <c r="BC700" s="85"/>
      <c r="BD700" s="85"/>
      <c r="BE700" s="85"/>
      <c r="BF700" s="88"/>
      <c r="BG700" s="85"/>
      <c r="BH700" s="85"/>
      <c r="BI700" s="85"/>
      <c r="BJ700" s="85"/>
      <c r="BK700" s="85"/>
      <c r="BL700" s="85"/>
      <c r="BM700" s="85"/>
      <c r="BN700" s="85"/>
      <c r="BO700" s="85"/>
      <c r="BP700" s="85"/>
      <c r="BQ700" s="85"/>
      <c r="BR700" s="85"/>
      <c r="BS700" s="85"/>
      <c r="BT700" s="85"/>
      <c r="BU700" s="85"/>
      <c r="BV700" s="85"/>
      <c r="BW700" s="85"/>
      <c r="BX700" s="85"/>
      <c r="BY700" s="85"/>
      <c r="BZ700" s="85"/>
      <c r="CA700" s="85"/>
      <c r="CB700" s="85"/>
      <c r="CC700" s="85"/>
      <c r="CD700" s="85"/>
      <c r="CE700" s="85"/>
      <c r="CF700" s="85"/>
      <c r="CG700" s="85"/>
      <c r="CH700" s="85"/>
      <c r="CI700" s="85"/>
      <c r="CJ700" s="85"/>
      <c r="CK700" s="85"/>
      <c r="CL700" s="85"/>
      <c r="CM700" s="85"/>
      <c r="CN700" s="85"/>
      <c r="CO700" s="85"/>
      <c r="CP700" s="85"/>
      <c r="CQ700" s="85"/>
      <c r="CR700" s="85"/>
      <c r="CS700" s="85"/>
      <c r="CT700" s="85"/>
      <c r="CU700" s="85"/>
      <c r="CV700" s="85"/>
      <c r="CW700" s="85"/>
      <c r="CX700" s="85"/>
      <c r="CY700" s="85"/>
      <c r="CZ700" s="85"/>
      <c r="DA700" s="85"/>
      <c r="DB700" s="85"/>
      <c r="DC700" s="85"/>
      <c r="DD700" s="85"/>
      <c r="DE700" s="85"/>
    </row>
    <row r="701" spans="1:109" x14ac:dyDescent="0.2">
      <c r="A701" s="85"/>
      <c r="B701" s="85"/>
      <c r="C701" s="85"/>
      <c r="D701" s="85"/>
      <c r="E701" s="86"/>
      <c r="F701" s="85"/>
      <c r="G701" s="87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85"/>
      <c r="AI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AV701" s="85"/>
      <c r="AW701" s="85"/>
      <c r="AX701" s="85"/>
      <c r="AY701" s="85"/>
      <c r="AZ701" s="85"/>
      <c r="BA701" s="85"/>
      <c r="BB701" s="85"/>
      <c r="BC701" s="85"/>
      <c r="BD701" s="85"/>
      <c r="BE701" s="85"/>
      <c r="BF701" s="88"/>
      <c r="BG701" s="85"/>
      <c r="BH701" s="85"/>
      <c r="BI701" s="85"/>
      <c r="BJ701" s="85"/>
      <c r="BK701" s="85"/>
      <c r="BL701" s="85"/>
      <c r="BM701" s="85"/>
      <c r="BN701" s="85"/>
      <c r="BO701" s="85"/>
      <c r="BP701" s="85"/>
      <c r="BQ701" s="85"/>
      <c r="BR701" s="85"/>
      <c r="BS701" s="85"/>
      <c r="BT701" s="85"/>
      <c r="BU701" s="85"/>
      <c r="BV701" s="85"/>
      <c r="BW701" s="85"/>
      <c r="BX701" s="85"/>
      <c r="BY701" s="85"/>
      <c r="BZ701" s="85"/>
      <c r="CA701" s="85"/>
      <c r="CB701" s="85"/>
      <c r="CC701" s="85"/>
      <c r="CD701" s="85"/>
      <c r="CE701" s="85"/>
      <c r="CF701" s="85"/>
      <c r="CG701" s="85"/>
      <c r="CH701" s="85"/>
      <c r="CI701" s="85"/>
      <c r="CJ701" s="85"/>
      <c r="CK701" s="85"/>
      <c r="CL701" s="85"/>
      <c r="CM701" s="85"/>
      <c r="CN701" s="85"/>
      <c r="CO701" s="85"/>
      <c r="CP701" s="85"/>
      <c r="CQ701" s="85"/>
      <c r="CR701" s="85"/>
      <c r="CS701" s="85"/>
      <c r="CT701" s="85"/>
      <c r="CU701" s="85"/>
      <c r="CV701" s="85"/>
      <c r="CW701" s="85"/>
      <c r="CX701" s="85"/>
      <c r="CY701" s="85"/>
      <c r="CZ701" s="85"/>
      <c r="DA701" s="85"/>
      <c r="DB701" s="85"/>
      <c r="DC701" s="85"/>
      <c r="DD701" s="85"/>
      <c r="DE701" s="85"/>
    </row>
    <row r="702" spans="1:109" x14ac:dyDescent="0.2">
      <c r="A702" s="85"/>
      <c r="B702" s="85"/>
      <c r="C702" s="85"/>
      <c r="D702" s="85"/>
      <c r="E702" s="86"/>
      <c r="F702" s="85"/>
      <c r="G702" s="87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85"/>
      <c r="AI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AV702" s="85"/>
      <c r="AW702" s="85"/>
      <c r="AX702" s="85"/>
      <c r="AY702" s="85"/>
      <c r="AZ702" s="85"/>
      <c r="BA702" s="85"/>
      <c r="BB702" s="85"/>
      <c r="BC702" s="85"/>
      <c r="BD702" s="85"/>
      <c r="BE702" s="85"/>
      <c r="BF702" s="88"/>
      <c r="BG702" s="85"/>
      <c r="BH702" s="85"/>
      <c r="BI702" s="85"/>
      <c r="BJ702" s="85"/>
      <c r="BK702" s="85"/>
      <c r="BL702" s="85"/>
      <c r="BM702" s="85"/>
      <c r="BN702" s="85"/>
      <c r="BO702" s="85"/>
      <c r="BP702" s="85"/>
      <c r="BQ702" s="85"/>
      <c r="BR702" s="85"/>
      <c r="BS702" s="85"/>
      <c r="BT702" s="85"/>
      <c r="BU702" s="85"/>
      <c r="BV702" s="85"/>
      <c r="BW702" s="85"/>
      <c r="BX702" s="85"/>
      <c r="BY702" s="85"/>
      <c r="BZ702" s="85"/>
      <c r="CA702" s="85"/>
      <c r="CB702" s="85"/>
      <c r="CC702" s="85"/>
      <c r="CD702" s="85"/>
      <c r="CE702" s="85"/>
      <c r="CF702" s="85"/>
      <c r="CG702" s="85"/>
      <c r="CH702" s="85"/>
      <c r="CI702" s="85"/>
      <c r="CJ702" s="85"/>
      <c r="CK702" s="85"/>
      <c r="CL702" s="85"/>
      <c r="CM702" s="85"/>
      <c r="CN702" s="85"/>
      <c r="CO702" s="85"/>
      <c r="CP702" s="85"/>
      <c r="CQ702" s="85"/>
      <c r="CR702" s="85"/>
      <c r="CS702" s="85"/>
      <c r="CT702" s="85"/>
      <c r="CU702" s="85"/>
      <c r="CV702" s="85"/>
      <c r="CW702" s="85"/>
      <c r="CX702" s="85"/>
      <c r="CY702" s="85"/>
      <c r="CZ702" s="85"/>
      <c r="DA702" s="85"/>
      <c r="DB702" s="85"/>
      <c r="DC702" s="85"/>
      <c r="DD702" s="85"/>
      <c r="DE702" s="85"/>
    </row>
    <row r="703" spans="1:109" x14ac:dyDescent="0.2">
      <c r="A703" s="85"/>
      <c r="B703" s="85"/>
      <c r="C703" s="85"/>
      <c r="D703" s="85"/>
      <c r="E703" s="86"/>
      <c r="F703" s="85"/>
      <c r="G703" s="87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85"/>
      <c r="AI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AV703" s="85"/>
      <c r="AW703" s="85"/>
      <c r="AX703" s="85"/>
      <c r="AY703" s="85"/>
      <c r="AZ703" s="85"/>
      <c r="BA703" s="85"/>
      <c r="BB703" s="85"/>
      <c r="BC703" s="85"/>
      <c r="BD703" s="85"/>
      <c r="BE703" s="85"/>
      <c r="BF703" s="88"/>
      <c r="BG703" s="85"/>
      <c r="BH703" s="85"/>
      <c r="BI703" s="85"/>
      <c r="BJ703" s="85"/>
      <c r="BK703" s="85"/>
      <c r="BL703" s="85"/>
      <c r="BM703" s="85"/>
      <c r="BN703" s="85"/>
      <c r="BO703" s="85"/>
      <c r="BP703" s="85"/>
      <c r="BQ703" s="85"/>
      <c r="BR703" s="85"/>
      <c r="BS703" s="85"/>
      <c r="BT703" s="85"/>
      <c r="BU703" s="85"/>
      <c r="BV703" s="85"/>
      <c r="BW703" s="85"/>
      <c r="BX703" s="85"/>
      <c r="BY703" s="85"/>
      <c r="BZ703" s="85"/>
      <c r="CA703" s="85"/>
      <c r="CB703" s="85"/>
      <c r="CC703" s="85"/>
      <c r="CD703" s="85"/>
      <c r="CE703" s="85"/>
      <c r="CF703" s="85"/>
      <c r="CG703" s="85"/>
      <c r="CH703" s="85"/>
      <c r="CI703" s="85"/>
      <c r="CJ703" s="85"/>
      <c r="CK703" s="85"/>
      <c r="CL703" s="85"/>
      <c r="CM703" s="85"/>
      <c r="CN703" s="85"/>
      <c r="CO703" s="85"/>
      <c r="CP703" s="85"/>
      <c r="CQ703" s="85"/>
      <c r="CR703" s="85"/>
      <c r="CS703" s="85"/>
      <c r="CT703" s="85"/>
      <c r="CU703" s="85"/>
      <c r="CV703" s="85"/>
      <c r="CW703" s="85"/>
      <c r="CX703" s="85"/>
      <c r="CY703" s="85"/>
      <c r="CZ703" s="85"/>
      <c r="DA703" s="85"/>
      <c r="DB703" s="85"/>
      <c r="DC703" s="85"/>
      <c r="DD703" s="85"/>
      <c r="DE703" s="85"/>
    </row>
    <row r="704" spans="1:109" x14ac:dyDescent="0.2">
      <c r="A704" s="85"/>
      <c r="B704" s="85"/>
      <c r="C704" s="85"/>
      <c r="D704" s="85"/>
      <c r="E704" s="86"/>
      <c r="F704" s="85"/>
      <c r="G704" s="87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85"/>
      <c r="AI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AV704" s="85"/>
      <c r="AW704" s="85"/>
      <c r="AX704" s="85"/>
      <c r="AY704" s="85"/>
      <c r="AZ704" s="85"/>
      <c r="BA704" s="85"/>
      <c r="BB704" s="85"/>
      <c r="BC704" s="85"/>
      <c r="BD704" s="85"/>
      <c r="BE704" s="85"/>
      <c r="BF704" s="88"/>
      <c r="BG704" s="85"/>
      <c r="BH704" s="85"/>
      <c r="BI704" s="85"/>
      <c r="BJ704" s="85"/>
      <c r="BK704" s="85"/>
      <c r="BL704" s="85"/>
      <c r="BM704" s="85"/>
      <c r="BN704" s="85"/>
      <c r="BO704" s="85"/>
      <c r="BP704" s="85"/>
      <c r="BQ704" s="85"/>
      <c r="BR704" s="85"/>
      <c r="BS704" s="85"/>
      <c r="BT704" s="85"/>
      <c r="BU704" s="85"/>
      <c r="BV704" s="85"/>
      <c r="BW704" s="85"/>
      <c r="BX704" s="85"/>
      <c r="BY704" s="85"/>
      <c r="BZ704" s="85"/>
      <c r="CA704" s="85"/>
      <c r="CB704" s="85"/>
      <c r="CC704" s="85"/>
      <c r="CD704" s="85"/>
      <c r="CE704" s="85"/>
      <c r="CF704" s="85"/>
      <c r="CG704" s="85"/>
      <c r="CH704" s="85"/>
      <c r="CI704" s="85"/>
      <c r="CJ704" s="85"/>
      <c r="CK704" s="85"/>
      <c r="CL704" s="85"/>
      <c r="CM704" s="85"/>
      <c r="CN704" s="85"/>
      <c r="CO704" s="85"/>
      <c r="CP704" s="85"/>
      <c r="CQ704" s="85"/>
      <c r="CR704" s="85"/>
      <c r="CS704" s="85"/>
      <c r="CT704" s="85"/>
      <c r="CU704" s="85"/>
      <c r="CV704" s="85"/>
      <c r="CW704" s="85"/>
      <c r="CX704" s="85"/>
      <c r="CY704" s="85"/>
      <c r="CZ704" s="85"/>
      <c r="DA704" s="85"/>
      <c r="DB704" s="85"/>
      <c r="DC704" s="85"/>
      <c r="DD704" s="85"/>
      <c r="DE704" s="85"/>
    </row>
    <row r="705" spans="1:109" x14ac:dyDescent="0.2">
      <c r="A705" s="85"/>
      <c r="B705" s="85"/>
      <c r="C705" s="85"/>
      <c r="D705" s="85"/>
      <c r="E705" s="86"/>
      <c r="F705" s="85"/>
      <c r="G705" s="87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85"/>
      <c r="AI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AV705" s="85"/>
      <c r="AW705" s="85"/>
      <c r="AX705" s="85"/>
      <c r="AY705" s="85"/>
      <c r="AZ705" s="85"/>
      <c r="BA705" s="85"/>
      <c r="BB705" s="85"/>
      <c r="BC705" s="85"/>
      <c r="BD705" s="85"/>
      <c r="BE705" s="85"/>
      <c r="BF705" s="88"/>
      <c r="BG705" s="85"/>
      <c r="BH705" s="85"/>
      <c r="BI705" s="85"/>
      <c r="BJ705" s="85"/>
      <c r="BK705" s="85"/>
      <c r="BL705" s="85"/>
      <c r="BM705" s="85"/>
      <c r="BN705" s="85"/>
      <c r="BO705" s="85"/>
      <c r="BP705" s="85"/>
      <c r="BQ705" s="85"/>
      <c r="BR705" s="85"/>
      <c r="BS705" s="85"/>
      <c r="BT705" s="85"/>
      <c r="BU705" s="85"/>
      <c r="BV705" s="85"/>
      <c r="BW705" s="85"/>
      <c r="BX705" s="85"/>
      <c r="BY705" s="85"/>
      <c r="BZ705" s="85"/>
      <c r="CA705" s="85"/>
      <c r="CB705" s="85"/>
      <c r="CC705" s="85"/>
      <c r="CD705" s="85"/>
      <c r="CE705" s="85"/>
      <c r="CF705" s="85"/>
      <c r="CG705" s="85"/>
      <c r="CH705" s="85"/>
      <c r="CI705" s="85"/>
      <c r="CJ705" s="85"/>
      <c r="CK705" s="85"/>
      <c r="CL705" s="85"/>
      <c r="CM705" s="85"/>
      <c r="CN705" s="85"/>
      <c r="CO705" s="85"/>
      <c r="CP705" s="85"/>
      <c r="CQ705" s="85"/>
      <c r="CR705" s="85"/>
      <c r="CS705" s="85"/>
      <c r="CT705" s="85"/>
      <c r="CU705" s="85"/>
      <c r="CV705" s="85"/>
      <c r="CW705" s="85"/>
      <c r="CX705" s="85"/>
      <c r="CY705" s="85"/>
      <c r="CZ705" s="85"/>
      <c r="DA705" s="85"/>
      <c r="DB705" s="85"/>
      <c r="DC705" s="85"/>
      <c r="DD705" s="85"/>
      <c r="DE705" s="85"/>
    </row>
    <row r="706" spans="1:109" x14ac:dyDescent="0.2">
      <c r="A706" s="85"/>
      <c r="B706" s="85"/>
      <c r="C706" s="85"/>
      <c r="D706" s="85"/>
      <c r="E706" s="86"/>
      <c r="F706" s="85"/>
      <c r="G706" s="87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  <c r="BB706" s="85"/>
      <c r="BC706" s="85"/>
      <c r="BD706" s="85"/>
      <c r="BE706" s="85"/>
      <c r="BF706" s="88"/>
      <c r="BG706" s="85"/>
      <c r="BH706" s="85"/>
      <c r="BI706" s="85"/>
      <c r="BJ706" s="85"/>
      <c r="BK706" s="85"/>
      <c r="BL706" s="85"/>
      <c r="BM706" s="85"/>
      <c r="BN706" s="85"/>
      <c r="BO706" s="85"/>
      <c r="BP706" s="85"/>
      <c r="BQ706" s="85"/>
      <c r="BR706" s="85"/>
      <c r="BS706" s="85"/>
      <c r="BT706" s="85"/>
      <c r="BU706" s="85"/>
      <c r="BV706" s="85"/>
      <c r="BW706" s="85"/>
      <c r="BX706" s="85"/>
      <c r="BY706" s="85"/>
      <c r="BZ706" s="85"/>
      <c r="CA706" s="85"/>
      <c r="CB706" s="85"/>
      <c r="CC706" s="85"/>
      <c r="CD706" s="85"/>
      <c r="CE706" s="85"/>
      <c r="CF706" s="85"/>
      <c r="CG706" s="85"/>
      <c r="CH706" s="85"/>
      <c r="CI706" s="85"/>
      <c r="CJ706" s="85"/>
      <c r="CK706" s="85"/>
      <c r="CL706" s="85"/>
      <c r="CM706" s="85"/>
      <c r="CN706" s="85"/>
      <c r="CO706" s="85"/>
      <c r="CP706" s="85"/>
      <c r="CQ706" s="85"/>
      <c r="CR706" s="85"/>
      <c r="CS706" s="85"/>
      <c r="CT706" s="85"/>
      <c r="CU706" s="85"/>
      <c r="CV706" s="85"/>
      <c r="CW706" s="85"/>
      <c r="CX706" s="85"/>
      <c r="CY706" s="85"/>
      <c r="CZ706" s="85"/>
      <c r="DA706" s="85"/>
      <c r="DB706" s="85"/>
      <c r="DC706" s="85"/>
      <c r="DD706" s="85"/>
      <c r="DE706" s="85"/>
    </row>
    <row r="707" spans="1:109" x14ac:dyDescent="0.2">
      <c r="A707" s="85"/>
      <c r="B707" s="85"/>
      <c r="C707" s="85"/>
      <c r="D707" s="85"/>
      <c r="E707" s="86"/>
      <c r="F707" s="85"/>
      <c r="G707" s="87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85"/>
      <c r="AI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AV707" s="85"/>
      <c r="AW707" s="85"/>
      <c r="AX707" s="85"/>
      <c r="AY707" s="85"/>
      <c r="AZ707" s="85"/>
      <c r="BA707" s="85"/>
      <c r="BB707" s="85"/>
      <c r="BC707" s="85"/>
      <c r="BD707" s="85"/>
      <c r="BE707" s="85"/>
      <c r="BF707" s="88"/>
      <c r="BG707" s="85"/>
      <c r="BH707" s="85"/>
      <c r="BI707" s="85"/>
      <c r="BJ707" s="85"/>
      <c r="BK707" s="85"/>
      <c r="BL707" s="85"/>
      <c r="BM707" s="85"/>
      <c r="BN707" s="85"/>
      <c r="BO707" s="85"/>
      <c r="BP707" s="85"/>
      <c r="BQ707" s="85"/>
      <c r="BR707" s="85"/>
      <c r="BS707" s="85"/>
      <c r="BT707" s="85"/>
      <c r="BU707" s="85"/>
      <c r="BV707" s="85"/>
      <c r="BW707" s="85"/>
      <c r="BX707" s="85"/>
      <c r="BY707" s="85"/>
      <c r="BZ707" s="85"/>
      <c r="CA707" s="85"/>
      <c r="CB707" s="85"/>
      <c r="CC707" s="85"/>
      <c r="CD707" s="85"/>
      <c r="CE707" s="85"/>
      <c r="CF707" s="85"/>
      <c r="CG707" s="85"/>
      <c r="CH707" s="85"/>
      <c r="CI707" s="85"/>
      <c r="CJ707" s="85"/>
      <c r="CK707" s="85"/>
      <c r="CL707" s="85"/>
      <c r="CM707" s="85"/>
      <c r="CN707" s="85"/>
      <c r="CO707" s="85"/>
      <c r="CP707" s="85"/>
      <c r="CQ707" s="85"/>
      <c r="CR707" s="85"/>
      <c r="CS707" s="85"/>
      <c r="CT707" s="85"/>
      <c r="CU707" s="85"/>
      <c r="CV707" s="85"/>
      <c r="CW707" s="85"/>
      <c r="CX707" s="85"/>
      <c r="CY707" s="85"/>
      <c r="CZ707" s="85"/>
      <c r="DA707" s="85"/>
      <c r="DB707" s="85"/>
      <c r="DC707" s="85"/>
      <c r="DD707" s="85"/>
      <c r="DE707" s="85"/>
    </row>
    <row r="708" spans="1:109" x14ac:dyDescent="0.2">
      <c r="A708" s="85"/>
      <c r="B708" s="85"/>
      <c r="C708" s="85"/>
      <c r="D708" s="85"/>
      <c r="E708" s="86"/>
      <c r="F708" s="85"/>
      <c r="G708" s="87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85"/>
      <c r="AI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AV708" s="85"/>
      <c r="AW708" s="85"/>
      <c r="AX708" s="85"/>
      <c r="AY708" s="85"/>
      <c r="AZ708" s="85"/>
      <c r="BA708" s="85"/>
      <c r="BB708" s="85"/>
      <c r="BC708" s="85"/>
      <c r="BD708" s="85"/>
      <c r="BE708" s="85"/>
      <c r="BF708" s="88"/>
      <c r="BG708" s="85"/>
      <c r="BH708" s="85"/>
      <c r="BI708" s="85"/>
      <c r="BJ708" s="85"/>
      <c r="BK708" s="85"/>
      <c r="BL708" s="85"/>
      <c r="BM708" s="85"/>
      <c r="BN708" s="85"/>
      <c r="BO708" s="85"/>
      <c r="BP708" s="85"/>
      <c r="BQ708" s="85"/>
      <c r="BR708" s="85"/>
      <c r="BS708" s="85"/>
      <c r="BT708" s="85"/>
      <c r="BU708" s="85"/>
      <c r="BV708" s="85"/>
      <c r="BW708" s="85"/>
      <c r="BX708" s="85"/>
      <c r="BY708" s="85"/>
      <c r="BZ708" s="85"/>
      <c r="CA708" s="85"/>
      <c r="CB708" s="85"/>
      <c r="CC708" s="85"/>
      <c r="CD708" s="85"/>
      <c r="CE708" s="85"/>
      <c r="CF708" s="85"/>
      <c r="CG708" s="85"/>
      <c r="CH708" s="85"/>
      <c r="CI708" s="85"/>
      <c r="CJ708" s="85"/>
      <c r="CK708" s="85"/>
      <c r="CL708" s="85"/>
      <c r="CM708" s="85"/>
      <c r="CN708" s="85"/>
      <c r="CO708" s="85"/>
      <c r="CP708" s="85"/>
      <c r="CQ708" s="85"/>
      <c r="CR708" s="85"/>
      <c r="CS708" s="85"/>
      <c r="CT708" s="85"/>
      <c r="CU708" s="85"/>
      <c r="CV708" s="85"/>
      <c r="CW708" s="85"/>
      <c r="CX708" s="85"/>
      <c r="CY708" s="85"/>
      <c r="CZ708" s="85"/>
      <c r="DA708" s="85"/>
      <c r="DB708" s="85"/>
      <c r="DC708" s="85"/>
      <c r="DD708" s="85"/>
      <c r="DE708" s="85"/>
    </row>
    <row r="709" spans="1:109" x14ac:dyDescent="0.2">
      <c r="A709" s="85"/>
      <c r="B709" s="85"/>
      <c r="C709" s="85"/>
      <c r="D709" s="85"/>
      <c r="E709" s="86"/>
      <c r="F709" s="85"/>
      <c r="G709" s="87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  <c r="AY709" s="85"/>
      <c r="AZ709" s="85"/>
      <c r="BA709" s="85"/>
      <c r="BB709" s="85"/>
      <c r="BC709" s="85"/>
      <c r="BD709" s="85"/>
      <c r="BE709" s="85"/>
      <c r="BF709" s="88"/>
      <c r="BG709" s="85"/>
      <c r="BH709" s="85"/>
      <c r="BI709" s="85"/>
      <c r="BJ709" s="85"/>
      <c r="BK709" s="85"/>
      <c r="BL709" s="85"/>
      <c r="BM709" s="85"/>
      <c r="BN709" s="85"/>
      <c r="BO709" s="85"/>
      <c r="BP709" s="85"/>
      <c r="BQ709" s="85"/>
      <c r="BR709" s="85"/>
      <c r="BS709" s="85"/>
      <c r="BT709" s="85"/>
      <c r="BU709" s="85"/>
      <c r="BV709" s="85"/>
      <c r="BW709" s="85"/>
      <c r="BX709" s="85"/>
      <c r="BY709" s="85"/>
      <c r="BZ709" s="85"/>
      <c r="CA709" s="85"/>
      <c r="CB709" s="85"/>
      <c r="CC709" s="85"/>
      <c r="CD709" s="85"/>
      <c r="CE709" s="85"/>
      <c r="CF709" s="85"/>
      <c r="CG709" s="85"/>
      <c r="CH709" s="85"/>
      <c r="CI709" s="85"/>
      <c r="CJ709" s="85"/>
      <c r="CK709" s="85"/>
      <c r="CL709" s="85"/>
      <c r="CM709" s="85"/>
      <c r="CN709" s="85"/>
      <c r="CO709" s="85"/>
      <c r="CP709" s="85"/>
      <c r="CQ709" s="85"/>
      <c r="CR709" s="85"/>
      <c r="CS709" s="85"/>
      <c r="CT709" s="85"/>
      <c r="CU709" s="85"/>
      <c r="CV709" s="85"/>
      <c r="CW709" s="85"/>
      <c r="CX709" s="85"/>
      <c r="CY709" s="85"/>
      <c r="CZ709" s="85"/>
      <c r="DA709" s="85"/>
      <c r="DB709" s="85"/>
      <c r="DC709" s="85"/>
      <c r="DD709" s="85"/>
      <c r="DE709" s="85"/>
    </row>
    <row r="710" spans="1:109" x14ac:dyDescent="0.2">
      <c r="A710" s="85"/>
      <c r="B710" s="85"/>
      <c r="C710" s="85"/>
      <c r="D710" s="85"/>
      <c r="E710" s="86"/>
      <c r="F710" s="85"/>
      <c r="G710" s="87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  <c r="BB710" s="85"/>
      <c r="BC710" s="85"/>
      <c r="BD710" s="85"/>
      <c r="BE710" s="85"/>
      <c r="BF710" s="88"/>
      <c r="BG710" s="85"/>
      <c r="BH710" s="85"/>
      <c r="BI710" s="85"/>
      <c r="BJ710" s="85"/>
      <c r="BK710" s="85"/>
      <c r="BL710" s="85"/>
      <c r="BM710" s="85"/>
      <c r="BN710" s="85"/>
      <c r="BO710" s="85"/>
      <c r="BP710" s="85"/>
      <c r="BQ710" s="85"/>
      <c r="BR710" s="85"/>
      <c r="BS710" s="85"/>
      <c r="BT710" s="85"/>
      <c r="BU710" s="85"/>
      <c r="BV710" s="85"/>
      <c r="BW710" s="85"/>
      <c r="BX710" s="85"/>
      <c r="BY710" s="85"/>
      <c r="BZ710" s="85"/>
      <c r="CA710" s="85"/>
      <c r="CB710" s="85"/>
      <c r="CC710" s="85"/>
      <c r="CD710" s="85"/>
      <c r="CE710" s="85"/>
      <c r="CF710" s="85"/>
      <c r="CG710" s="85"/>
      <c r="CH710" s="85"/>
      <c r="CI710" s="85"/>
      <c r="CJ710" s="85"/>
      <c r="CK710" s="85"/>
      <c r="CL710" s="85"/>
      <c r="CM710" s="85"/>
      <c r="CN710" s="85"/>
      <c r="CO710" s="85"/>
      <c r="CP710" s="85"/>
      <c r="CQ710" s="85"/>
      <c r="CR710" s="85"/>
      <c r="CS710" s="85"/>
      <c r="CT710" s="85"/>
      <c r="CU710" s="85"/>
      <c r="CV710" s="85"/>
      <c r="CW710" s="85"/>
      <c r="CX710" s="85"/>
      <c r="CY710" s="85"/>
      <c r="CZ710" s="85"/>
      <c r="DA710" s="85"/>
      <c r="DB710" s="85"/>
      <c r="DC710" s="85"/>
      <c r="DD710" s="85"/>
      <c r="DE710" s="85"/>
    </row>
    <row r="711" spans="1:109" x14ac:dyDescent="0.2">
      <c r="A711" s="85"/>
      <c r="B711" s="85"/>
      <c r="C711" s="85"/>
      <c r="D711" s="85"/>
      <c r="E711" s="86"/>
      <c r="F711" s="85"/>
      <c r="G711" s="87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85"/>
      <c r="AI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AV711" s="85"/>
      <c r="AW711" s="85"/>
      <c r="AX711" s="85"/>
      <c r="AY711" s="85"/>
      <c r="AZ711" s="85"/>
      <c r="BA711" s="85"/>
      <c r="BB711" s="85"/>
      <c r="BC711" s="85"/>
      <c r="BD711" s="85"/>
      <c r="BE711" s="85"/>
      <c r="BF711" s="88"/>
      <c r="BG711" s="85"/>
      <c r="BH711" s="85"/>
      <c r="BI711" s="85"/>
      <c r="BJ711" s="85"/>
      <c r="BK711" s="85"/>
      <c r="BL711" s="85"/>
      <c r="BM711" s="85"/>
      <c r="BN711" s="85"/>
      <c r="BO711" s="85"/>
      <c r="BP711" s="85"/>
      <c r="BQ711" s="85"/>
      <c r="BR711" s="85"/>
      <c r="BS711" s="85"/>
      <c r="BT711" s="85"/>
      <c r="BU711" s="85"/>
      <c r="BV711" s="85"/>
      <c r="BW711" s="85"/>
      <c r="BX711" s="85"/>
      <c r="BY711" s="85"/>
      <c r="BZ711" s="85"/>
      <c r="CA711" s="85"/>
      <c r="CB711" s="85"/>
      <c r="CC711" s="85"/>
      <c r="CD711" s="85"/>
      <c r="CE711" s="85"/>
      <c r="CF711" s="85"/>
      <c r="CG711" s="85"/>
      <c r="CH711" s="85"/>
      <c r="CI711" s="85"/>
      <c r="CJ711" s="85"/>
      <c r="CK711" s="85"/>
      <c r="CL711" s="85"/>
      <c r="CM711" s="85"/>
      <c r="CN711" s="85"/>
      <c r="CO711" s="85"/>
      <c r="CP711" s="85"/>
      <c r="CQ711" s="85"/>
      <c r="CR711" s="85"/>
      <c r="CS711" s="85"/>
      <c r="CT711" s="85"/>
      <c r="CU711" s="85"/>
      <c r="CV711" s="85"/>
      <c r="CW711" s="85"/>
      <c r="CX711" s="85"/>
      <c r="CY711" s="85"/>
      <c r="CZ711" s="85"/>
      <c r="DA711" s="85"/>
      <c r="DB711" s="85"/>
      <c r="DC711" s="85"/>
      <c r="DD711" s="85"/>
      <c r="DE711" s="85"/>
    </row>
    <row r="712" spans="1:109" x14ac:dyDescent="0.2">
      <c r="A712" s="85"/>
      <c r="B712" s="85"/>
      <c r="C712" s="85"/>
      <c r="D712" s="85"/>
      <c r="E712" s="86"/>
      <c r="F712" s="85"/>
      <c r="G712" s="87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  <c r="AY712" s="85"/>
      <c r="AZ712" s="85"/>
      <c r="BA712" s="85"/>
      <c r="BB712" s="85"/>
      <c r="BC712" s="85"/>
      <c r="BD712" s="85"/>
      <c r="BE712" s="85"/>
      <c r="BF712" s="88"/>
      <c r="BG712" s="85"/>
      <c r="BH712" s="85"/>
      <c r="BI712" s="85"/>
      <c r="BJ712" s="85"/>
      <c r="BK712" s="85"/>
      <c r="BL712" s="85"/>
      <c r="BM712" s="85"/>
      <c r="BN712" s="85"/>
      <c r="BO712" s="85"/>
      <c r="BP712" s="85"/>
      <c r="BQ712" s="85"/>
      <c r="BR712" s="85"/>
      <c r="BS712" s="85"/>
      <c r="BT712" s="85"/>
      <c r="BU712" s="85"/>
      <c r="BV712" s="85"/>
      <c r="BW712" s="85"/>
      <c r="BX712" s="85"/>
      <c r="BY712" s="85"/>
      <c r="BZ712" s="85"/>
      <c r="CA712" s="85"/>
      <c r="CB712" s="85"/>
      <c r="CC712" s="85"/>
      <c r="CD712" s="85"/>
      <c r="CE712" s="85"/>
      <c r="CF712" s="85"/>
      <c r="CG712" s="85"/>
      <c r="CH712" s="85"/>
      <c r="CI712" s="85"/>
      <c r="CJ712" s="85"/>
      <c r="CK712" s="85"/>
      <c r="CL712" s="85"/>
      <c r="CM712" s="85"/>
      <c r="CN712" s="85"/>
      <c r="CO712" s="85"/>
      <c r="CP712" s="85"/>
      <c r="CQ712" s="85"/>
      <c r="CR712" s="85"/>
      <c r="CS712" s="85"/>
      <c r="CT712" s="85"/>
      <c r="CU712" s="85"/>
      <c r="CV712" s="85"/>
      <c r="CW712" s="85"/>
      <c r="CX712" s="85"/>
      <c r="CY712" s="85"/>
      <c r="CZ712" s="85"/>
      <c r="DA712" s="85"/>
      <c r="DB712" s="85"/>
      <c r="DC712" s="85"/>
      <c r="DD712" s="85"/>
      <c r="DE712" s="85"/>
    </row>
    <row r="713" spans="1:109" x14ac:dyDescent="0.2">
      <c r="A713" s="85"/>
      <c r="B713" s="85"/>
      <c r="C713" s="85"/>
      <c r="D713" s="85"/>
      <c r="E713" s="86"/>
      <c r="F713" s="85"/>
      <c r="G713" s="87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  <c r="AY713" s="85"/>
      <c r="AZ713" s="85"/>
      <c r="BA713" s="85"/>
      <c r="BB713" s="85"/>
      <c r="BC713" s="85"/>
      <c r="BD713" s="85"/>
      <c r="BE713" s="85"/>
      <c r="BF713" s="88"/>
      <c r="BG713" s="85"/>
      <c r="BH713" s="85"/>
      <c r="BI713" s="85"/>
      <c r="BJ713" s="85"/>
      <c r="BK713" s="85"/>
      <c r="BL713" s="85"/>
      <c r="BM713" s="85"/>
      <c r="BN713" s="85"/>
      <c r="BO713" s="85"/>
      <c r="BP713" s="85"/>
      <c r="BQ713" s="85"/>
      <c r="BR713" s="85"/>
      <c r="BS713" s="85"/>
      <c r="BT713" s="85"/>
      <c r="BU713" s="85"/>
      <c r="BV713" s="85"/>
      <c r="BW713" s="85"/>
      <c r="BX713" s="85"/>
      <c r="BY713" s="85"/>
      <c r="BZ713" s="85"/>
      <c r="CA713" s="85"/>
      <c r="CB713" s="85"/>
      <c r="CC713" s="85"/>
      <c r="CD713" s="85"/>
      <c r="CE713" s="85"/>
      <c r="CF713" s="85"/>
      <c r="CG713" s="85"/>
      <c r="CH713" s="85"/>
      <c r="CI713" s="85"/>
      <c r="CJ713" s="85"/>
      <c r="CK713" s="85"/>
      <c r="CL713" s="85"/>
      <c r="CM713" s="85"/>
      <c r="CN713" s="85"/>
      <c r="CO713" s="85"/>
      <c r="CP713" s="85"/>
      <c r="CQ713" s="85"/>
      <c r="CR713" s="85"/>
      <c r="CS713" s="85"/>
      <c r="CT713" s="85"/>
      <c r="CU713" s="85"/>
      <c r="CV713" s="85"/>
      <c r="CW713" s="85"/>
      <c r="CX713" s="85"/>
      <c r="CY713" s="85"/>
      <c r="CZ713" s="85"/>
      <c r="DA713" s="85"/>
      <c r="DB713" s="85"/>
      <c r="DC713" s="85"/>
      <c r="DD713" s="85"/>
      <c r="DE713" s="85"/>
    </row>
    <row r="714" spans="1:109" x14ac:dyDescent="0.2">
      <c r="A714" s="85"/>
      <c r="B714" s="85"/>
      <c r="C714" s="85"/>
      <c r="D714" s="85"/>
      <c r="E714" s="86"/>
      <c r="F714" s="85"/>
      <c r="G714" s="87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  <c r="BB714" s="85"/>
      <c r="BC714" s="85"/>
      <c r="BD714" s="85"/>
      <c r="BE714" s="85"/>
      <c r="BF714" s="88"/>
      <c r="BG714" s="85"/>
      <c r="BH714" s="85"/>
      <c r="BI714" s="85"/>
      <c r="BJ714" s="85"/>
      <c r="BK714" s="85"/>
      <c r="BL714" s="85"/>
      <c r="BM714" s="85"/>
      <c r="BN714" s="85"/>
      <c r="BO714" s="85"/>
      <c r="BP714" s="85"/>
      <c r="BQ714" s="85"/>
      <c r="BR714" s="85"/>
      <c r="BS714" s="85"/>
      <c r="BT714" s="85"/>
      <c r="BU714" s="85"/>
      <c r="BV714" s="85"/>
      <c r="BW714" s="85"/>
      <c r="BX714" s="85"/>
      <c r="BY714" s="85"/>
      <c r="BZ714" s="85"/>
      <c r="CA714" s="85"/>
      <c r="CB714" s="85"/>
      <c r="CC714" s="85"/>
      <c r="CD714" s="85"/>
      <c r="CE714" s="85"/>
      <c r="CF714" s="85"/>
      <c r="CG714" s="85"/>
      <c r="CH714" s="85"/>
      <c r="CI714" s="85"/>
      <c r="CJ714" s="85"/>
      <c r="CK714" s="85"/>
      <c r="CL714" s="85"/>
      <c r="CM714" s="85"/>
      <c r="CN714" s="85"/>
      <c r="CO714" s="85"/>
      <c r="CP714" s="85"/>
      <c r="CQ714" s="85"/>
      <c r="CR714" s="85"/>
      <c r="CS714" s="85"/>
      <c r="CT714" s="85"/>
      <c r="CU714" s="85"/>
      <c r="CV714" s="85"/>
      <c r="CW714" s="85"/>
      <c r="CX714" s="85"/>
      <c r="CY714" s="85"/>
      <c r="CZ714" s="85"/>
      <c r="DA714" s="85"/>
      <c r="DB714" s="85"/>
      <c r="DC714" s="85"/>
      <c r="DD714" s="85"/>
      <c r="DE714" s="85"/>
    </row>
    <row r="715" spans="1:109" x14ac:dyDescent="0.2">
      <c r="A715" s="85"/>
      <c r="B715" s="85"/>
      <c r="C715" s="85"/>
      <c r="D715" s="85"/>
      <c r="E715" s="86"/>
      <c r="F715" s="85"/>
      <c r="G715" s="87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85"/>
      <c r="AI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AV715" s="85"/>
      <c r="AW715" s="85"/>
      <c r="AX715" s="85"/>
      <c r="AY715" s="85"/>
      <c r="AZ715" s="85"/>
      <c r="BA715" s="85"/>
      <c r="BB715" s="85"/>
      <c r="BC715" s="85"/>
      <c r="BD715" s="85"/>
      <c r="BE715" s="85"/>
      <c r="BF715" s="88"/>
      <c r="BG715" s="85"/>
      <c r="BH715" s="85"/>
      <c r="BI715" s="85"/>
      <c r="BJ715" s="85"/>
      <c r="BK715" s="85"/>
      <c r="BL715" s="85"/>
      <c r="BM715" s="85"/>
      <c r="BN715" s="85"/>
      <c r="BO715" s="85"/>
      <c r="BP715" s="85"/>
      <c r="BQ715" s="85"/>
      <c r="BR715" s="85"/>
      <c r="BS715" s="85"/>
      <c r="BT715" s="85"/>
      <c r="BU715" s="85"/>
      <c r="BV715" s="85"/>
      <c r="BW715" s="85"/>
      <c r="BX715" s="85"/>
      <c r="BY715" s="85"/>
      <c r="BZ715" s="85"/>
      <c r="CA715" s="85"/>
      <c r="CB715" s="85"/>
      <c r="CC715" s="85"/>
      <c r="CD715" s="85"/>
      <c r="CE715" s="85"/>
      <c r="CF715" s="85"/>
      <c r="CG715" s="85"/>
      <c r="CH715" s="85"/>
      <c r="CI715" s="85"/>
      <c r="CJ715" s="85"/>
      <c r="CK715" s="85"/>
      <c r="CL715" s="85"/>
      <c r="CM715" s="85"/>
      <c r="CN715" s="85"/>
      <c r="CO715" s="85"/>
      <c r="CP715" s="85"/>
      <c r="CQ715" s="85"/>
      <c r="CR715" s="85"/>
      <c r="CS715" s="85"/>
      <c r="CT715" s="85"/>
      <c r="CU715" s="85"/>
      <c r="CV715" s="85"/>
      <c r="CW715" s="85"/>
      <c r="CX715" s="85"/>
      <c r="CY715" s="85"/>
      <c r="CZ715" s="85"/>
      <c r="DA715" s="85"/>
      <c r="DB715" s="85"/>
      <c r="DC715" s="85"/>
      <c r="DD715" s="85"/>
      <c r="DE715" s="85"/>
    </row>
    <row r="716" spans="1:109" x14ac:dyDescent="0.2">
      <c r="A716" s="85"/>
      <c r="B716" s="85"/>
      <c r="C716" s="85"/>
      <c r="D716" s="85"/>
      <c r="E716" s="86"/>
      <c r="F716" s="85"/>
      <c r="G716" s="87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85"/>
      <c r="AI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AV716" s="85"/>
      <c r="AW716" s="85"/>
      <c r="AX716" s="85"/>
      <c r="AY716" s="85"/>
      <c r="AZ716" s="85"/>
      <c r="BA716" s="85"/>
      <c r="BB716" s="85"/>
      <c r="BC716" s="85"/>
      <c r="BD716" s="85"/>
      <c r="BE716" s="85"/>
      <c r="BF716" s="88"/>
      <c r="BG716" s="85"/>
      <c r="BH716" s="85"/>
      <c r="BI716" s="85"/>
      <c r="BJ716" s="85"/>
      <c r="BK716" s="85"/>
      <c r="BL716" s="85"/>
      <c r="BM716" s="85"/>
      <c r="BN716" s="85"/>
      <c r="BO716" s="85"/>
      <c r="BP716" s="85"/>
      <c r="BQ716" s="85"/>
      <c r="BR716" s="85"/>
      <c r="BS716" s="85"/>
      <c r="BT716" s="85"/>
      <c r="BU716" s="85"/>
      <c r="BV716" s="85"/>
      <c r="BW716" s="85"/>
      <c r="BX716" s="85"/>
      <c r="BY716" s="85"/>
      <c r="BZ716" s="85"/>
      <c r="CA716" s="85"/>
      <c r="CB716" s="85"/>
      <c r="CC716" s="85"/>
      <c r="CD716" s="85"/>
      <c r="CE716" s="85"/>
      <c r="CF716" s="85"/>
      <c r="CG716" s="85"/>
      <c r="CH716" s="85"/>
      <c r="CI716" s="85"/>
      <c r="CJ716" s="85"/>
      <c r="CK716" s="85"/>
      <c r="CL716" s="85"/>
      <c r="CM716" s="85"/>
      <c r="CN716" s="85"/>
      <c r="CO716" s="85"/>
      <c r="CP716" s="85"/>
      <c r="CQ716" s="85"/>
      <c r="CR716" s="85"/>
      <c r="CS716" s="85"/>
      <c r="CT716" s="85"/>
      <c r="CU716" s="85"/>
      <c r="CV716" s="85"/>
      <c r="CW716" s="85"/>
      <c r="CX716" s="85"/>
      <c r="CY716" s="85"/>
      <c r="CZ716" s="85"/>
      <c r="DA716" s="85"/>
      <c r="DB716" s="85"/>
      <c r="DC716" s="85"/>
      <c r="DD716" s="85"/>
      <c r="DE716" s="85"/>
    </row>
    <row r="717" spans="1:109" x14ac:dyDescent="0.2">
      <c r="A717" s="85"/>
      <c r="B717" s="85"/>
      <c r="C717" s="85"/>
      <c r="D717" s="85"/>
      <c r="E717" s="86"/>
      <c r="F717" s="85"/>
      <c r="G717" s="87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  <c r="BE717" s="85"/>
      <c r="BF717" s="88"/>
      <c r="BG717" s="85"/>
      <c r="BH717" s="85"/>
      <c r="BI717" s="85"/>
      <c r="BJ717" s="85"/>
      <c r="BK717" s="85"/>
      <c r="BL717" s="85"/>
      <c r="BM717" s="85"/>
      <c r="BN717" s="85"/>
      <c r="BO717" s="85"/>
      <c r="BP717" s="85"/>
      <c r="BQ717" s="85"/>
      <c r="BR717" s="85"/>
      <c r="BS717" s="85"/>
      <c r="BT717" s="85"/>
      <c r="BU717" s="85"/>
      <c r="BV717" s="85"/>
      <c r="BW717" s="85"/>
      <c r="BX717" s="85"/>
      <c r="BY717" s="85"/>
      <c r="BZ717" s="85"/>
      <c r="CA717" s="85"/>
      <c r="CB717" s="85"/>
      <c r="CC717" s="85"/>
      <c r="CD717" s="85"/>
      <c r="CE717" s="85"/>
      <c r="CF717" s="85"/>
      <c r="CG717" s="85"/>
      <c r="CH717" s="85"/>
      <c r="CI717" s="85"/>
      <c r="CJ717" s="85"/>
      <c r="CK717" s="85"/>
      <c r="CL717" s="85"/>
      <c r="CM717" s="85"/>
      <c r="CN717" s="85"/>
      <c r="CO717" s="85"/>
      <c r="CP717" s="85"/>
      <c r="CQ717" s="85"/>
      <c r="CR717" s="85"/>
      <c r="CS717" s="85"/>
      <c r="CT717" s="85"/>
      <c r="CU717" s="85"/>
      <c r="CV717" s="85"/>
      <c r="CW717" s="85"/>
      <c r="CX717" s="85"/>
      <c r="CY717" s="85"/>
      <c r="CZ717" s="85"/>
      <c r="DA717" s="85"/>
      <c r="DB717" s="85"/>
      <c r="DC717" s="85"/>
      <c r="DD717" s="85"/>
      <c r="DE717" s="85"/>
    </row>
    <row r="718" spans="1:109" x14ac:dyDescent="0.2">
      <c r="A718" s="85"/>
      <c r="B718" s="85"/>
      <c r="C718" s="85"/>
      <c r="D718" s="85"/>
      <c r="E718" s="86"/>
      <c r="F718" s="85"/>
      <c r="G718" s="87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  <c r="AY718" s="85"/>
      <c r="AZ718" s="85"/>
      <c r="BA718" s="85"/>
      <c r="BB718" s="85"/>
      <c r="BC718" s="85"/>
      <c r="BD718" s="85"/>
      <c r="BE718" s="85"/>
      <c r="BF718" s="88"/>
      <c r="BG718" s="85"/>
      <c r="BH718" s="85"/>
      <c r="BI718" s="85"/>
      <c r="BJ718" s="85"/>
      <c r="BK718" s="85"/>
      <c r="BL718" s="85"/>
      <c r="BM718" s="85"/>
      <c r="BN718" s="85"/>
      <c r="BO718" s="85"/>
      <c r="BP718" s="85"/>
      <c r="BQ718" s="85"/>
      <c r="BR718" s="85"/>
      <c r="BS718" s="85"/>
      <c r="BT718" s="85"/>
      <c r="BU718" s="85"/>
      <c r="BV718" s="85"/>
      <c r="BW718" s="85"/>
      <c r="BX718" s="85"/>
      <c r="BY718" s="85"/>
      <c r="BZ718" s="85"/>
      <c r="CA718" s="85"/>
      <c r="CB718" s="85"/>
      <c r="CC718" s="85"/>
      <c r="CD718" s="85"/>
      <c r="CE718" s="85"/>
      <c r="CF718" s="85"/>
      <c r="CG718" s="85"/>
      <c r="CH718" s="85"/>
      <c r="CI718" s="85"/>
      <c r="CJ718" s="85"/>
      <c r="CK718" s="85"/>
      <c r="CL718" s="85"/>
      <c r="CM718" s="85"/>
      <c r="CN718" s="85"/>
      <c r="CO718" s="85"/>
      <c r="CP718" s="85"/>
      <c r="CQ718" s="85"/>
      <c r="CR718" s="85"/>
      <c r="CS718" s="85"/>
      <c r="CT718" s="85"/>
      <c r="CU718" s="85"/>
      <c r="CV718" s="85"/>
      <c r="CW718" s="85"/>
      <c r="CX718" s="85"/>
      <c r="CY718" s="85"/>
      <c r="CZ718" s="85"/>
      <c r="DA718" s="85"/>
      <c r="DB718" s="85"/>
      <c r="DC718" s="85"/>
      <c r="DD718" s="85"/>
      <c r="DE718" s="85"/>
    </row>
    <row r="719" spans="1:109" x14ac:dyDescent="0.2">
      <c r="A719" s="85"/>
      <c r="B719" s="85"/>
      <c r="C719" s="85"/>
      <c r="D719" s="85"/>
      <c r="E719" s="86"/>
      <c r="F719" s="85"/>
      <c r="G719" s="87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  <c r="AY719" s="85"/>
      <c r="AZ719" s="85"/>
      <c r="BA719" s="85"/>
      <c r="BB719" s="85"/>
      <c r="BC719" s="85"/>
      <c r="BD719" s="85"/>
      <c r="BE719" s="85"/>
      <c r="BF719" s="88"/>
      <c r="BG719" s="85"/>
      <c r="BH719" s="85"/>
      <c r="BI719" s="85"/>
      <c r="BJ719" s="85"/>
      <c r="BK719" s="85"/>
      <c r="BL719" s="85"/>
      <c r="BM719" s="85"/>
      <c r="BN719" s="85"/>
      <c r="BO719" s="85"/>
      <c r="BP719" s="85"/>
      <c r="BQ719" s="85"/>
      <c r="BR719" s="85"/>
      <c r="BS719" s="85"/>
      <c r="BT719" s="85"/>
      <c r="BU719" s="85"/>
      <c r="BV719" s="85"/>
      <c r="BW719" s="85"/>
      <c r="BX719" s="85"/>
      <c r="BY719" s="85"/>
      <c r="BZ719" s="85"/>
      <c r="CA719" s="85"/>
      <c r="CB719" s="85"/>
      <c r="CC719" s="85"/>
      <c r="CD719" s="85"/>
      <c r="CE719" s="85"/>
      <c r="CF719" s="85"/>
      <c r="CG719" s="85"/>
      <c r="CH719" s="85"/>
      <c r="CI719" s="85"/>
      <c r="CJ719" s="85"/>
      <c r="CK719" s="85"/>
      <c r="CL719" s="85"/>
      <c r="CM719" s="85"/>
      <c r="CN719" s="85"/>
      <c r="CO719" s="85"/>
      <c r="CP719" s="85"/>
      <c r="CQ719" s="85"/>
      <c r="CR719" s="85"/>
      <c r="CS719" s="85"/>
      <c r="CT719" s="85"/>
      <c r="CU719" s="85"/>
      <c r="CV719" s="85"/>
      <c r="CW719" s="85"/>
      <c r="CX719" s="85"/>
      <c r="CY719" s="85"/>
      <c r="CZ719" s="85"/>
      <c r="DA719" s="85"/>
      <c r="DB719" s="85"/>
      <c r="DC719" s="85"/>
      <c r="DD719" s="85"/>
      <c r="DE719" s="85"/>
    </row>
    <row r="720" spans="1:109" x14ac:dyDescent="0.2">
      <c r="A720" s="85"/>
      <c r="B720" s="85"/>
      <c r="C720" s="85"/>
      <c r="D720" s="85"/>
      <c r="E720" s="86"/>
      <c r="F720" s="85"/>
      <c r="G720" s="87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  <c r="BB720" s="85"/>
      <c r="BC720" s="85"/>
      <c r="BD720" s="85"/>
      <c r="BE720" s="85"/>
      <c r="BF720" s="88"/>
      <c r="BG720" s="85"/>
      <c r="BH720" s="85"/>
      <c r="BI720" s="85"/>
      <c r="BJ720" s="85"/>
      <c r="BK720" s="85"/>
      <c r="BL720" s="85"/>
      <c r="BM720" s="85"/>
      <c r="BN720" s="85"/>
      <c r="BO720" s="85"/>
      <c r="BP720" s="85"/>
      <c r="BQ720" s="85"/>
      <c r="BR720" s="85"/>
      <c r="BS720" s="85"/>
      <c r="BT720" s="85"/>
      <c r="BU720" s="85"/>
      <c r="BV720" s="85"/>
      <c r="BW720" s="85"/>
      <c r="BX720" s="85"/>
      <c r="BY720" s="85"/>
      <c r="BZ720" s="85"/>
      <c r="CA720" s="85"/>
      <c r="CB720" s="85"/>
      <c r="CC720" s="85"/>
      <c r="CD720" s="85"/>
      <c r="CE720" s="85"/>
      <c r="CF720" s="85"/>
      <c r="CG720" s="85"/>
      <c r="CH720" s="85"/>
      <c r="CI720" s="85"/>
      <c r="CJ720" s="85"/>
      <c r="CK720" s="85"/>
      <c r="CL720" s="85"/>
      <c r="CM720" s="85"/>
      <c r="CN720" s="85"/>
      <c r="CO720" s="85"/>
      <c r="CP720" s="85"/>
      <c r="CQ720" s="85"/>
      <c r="CR720" s="85"/>
      <c r="CS720" s="85"/>
      <c r="CT720" s="85"/>
      <c r="CU720" s="85"/>
      <c r="CV720" s="85"/>
      <c r="CW720" s="85"/>
      <c r="CX720" s="85"/>
      <c r="CY720" s="85"/>
      <c r="CZ720" s="85"/>
      <c r="DA720" s="85"/>
      <c r="DB720" s="85"/>
      <c r="DC720" s="85"/>
      <c r="DD720" s="85"/>
      <c r="DE720" s="85"/>
    </row>
    <row r="721" spans="1:109" x14ac:dyDescent="0.2">
      <c r="A721" s="85"/>
      <c r="B721" s="85"/>
      <c r="C721" s="85"/>
      <c r="D721" s="85"/>
      <c r="E721" s="86"/>
      <c r="F721" s="85"/>
      <c r="G721" s="87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  <c r="AY721" s="85"/>
      <c r="AZ721" s="85"/>
      <c r="BA721" s="85"/>
      <c r="BB721" s="85"/>
      <c r="BC721" s="85"/>
      <c r="BD721" s="85"/>
      <c r="BE721" s="85"/>
      <c r="BF721" s="88"/>
      <c r="BG721" s="85"/>
      <c r="BH721" s="85"/>
      <c r="BI721" s="85"/>
      <c r="BJ721" s="85"/>
      <c r="BK721" s="85"/>
      <c r="BL721" s="85"/>
      <c r="BM721" s="85"/>
      <c r="BN721" s="85"/>
      <c r="BO721" s="85"/>
      <c r="BP721" s="85"/>
      <c r="BQ721" s="85"/>
      <c r="BR721" s="85"/>
      <c r="BS721" s="85"/>
      <c r="BT721" s="85"/>
      <c r="BU721" s="85"/>
      <c r="BV721" s="85"/>
      <c r="BW721" s="85"/>
      <c r="BX721" s="85"/>
      <c r="BY721" s="85"/>
      <c r="BZ721" s="85"/>
      <c r="CA721" s="85"/>
      <c r="CB721" s="85"/>
      <c r="CC721" s="85"/>
      <c r="CD721" s="85"/>
      <c r="CE721" s="85"/>
      <c r="CF721" s="85"/>
      <c r="CG721" s="85"/>
      <c r="CH721" s="85"/>
      <c r="CI721" s="85"/>
      <c r="CJ721" s="85"/>
      <c r="CK721" s="85"/>
      <c r="CL721" s="85"/>
      <c r="CM721" s="85"/>
      <c r="CN721" s="85"/>
      <c r="CO721" s="85"/>
      <c r="CP721" s="85"/>
      <c r="CQ721" s="85"/>
      <c r="CR721" s="85"/>
      <c r="CS721" s="85"/>
      <c r="CT721" s="85"/>
      <c r="CU721" s="85"/>
      <c r="CV721" s="85"/>
      <c r="CW721" s="85"/>
      <c r="CX721" s="85"/>
      <c r="CY721" s="85"/>
      <c r="CZ721" s="85"/>
      <c r="DA721" s="85"/>
      <c r="DB721" s="85"/>
      <c r="DC721" s="85"/>
      <c r="DD721" s="85"/>
      <c r="DE721" s="85"/>
    </row>
    <row r="722" spans="1:109" x14ac:dyDescent="0.2">
      <c r="A722" s="85"/>
      <c r="B722" s="85"/>
      <c r="C722" s="85"/>
      <c r="D722" s="85"/>
      <c r="E722" s="86"/>
      <c r="F722" s="85"/>
      <c r="G722" s="87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  <c r="AY722" s="85"/>
      <c r="AZ722" s="85"/>
      <c r="BA722" s="85"/>
      <c r="BB722" s="85"/>
      <c r="BC722" s="85"/>
      <c r="BD722" s="85"/>
      <c r="BE722" s="85"/>
      <c r="BF722" s="88"/>
      <c r="BG722" s="85"/>
      <c r="BH722" s="85"/>
      <c r="BI722" s="85"/>
      <c r="BJ722" s="85"/>
      <c r="BK722" s="85"/>
      <c r="BL722" s="85"/>
      <c r="BM722" s="85"/>
      <c r="BN722" s="85"/>
      <c r="BO722" s="85"/>
      <c r="BP722" s="85"/>
      <c r="BQ722" s="85"/>
      <c r="BR722" s="85"/>
      <c r="BS722" s="85"/>
      <c r="BT722" s="85"/>
      <c r="BU722" s="85"/>
      <c r="BV722" s="85"/>
      <c r="BW722" s="85"/>
      <c r="BX722" s="85"/>
      <c r="BY722" s="85"/>
      <c r="BZ722" s="85"/>
      <c r="CA722" s="85"/>
      <c r="CB722" s="85"/>
      <c r="CC722" s="85"/>
      <c r="CD722" s="85"/>
      <c r="CE722" s="85"/>
      <c r="CF722" s="85"/>
      <c r="CG722" s="85"/>
      <c r="CH722" s="85"/>
      <c r="CI722" s="85"/>
      <c r="CJ722" s="85"/>
      <c r="CK722" s="85"/>
      <c r="CL722" s="85"/>
      <c r="CM722" s="85"/>
      <c r="CN722" s="85"/>
      <c r="CO722" s="85"/>
      <c r="CP722" s="85"/>
      <c r="CQ722" s="85"/>
      <c r="CR722" s="85"/>
      <c r="CS722" s="85"/>
      <c r="CT722" s="85"/>
      <c r="CU722" s="85"/>
      <c r="CV722" s="85"/>
      <c r="CW722" s="85"/>
      <c r="CX722" s="85"/>
      <c r="CY722" s="85"/>
      <c r="CZ722" s="85"/>
      <c r="DA722" s="85"/>
      <c r="DB722" s="85"/>
      <c r="DC722" s="85"/>
      <c r="DD722" s="85"/>
      <c r="DE722" s="85"/>
    </row>
    <row r="723" spans="1:109" x14ac:dyDescent="0.2">
      <c r="A723" s="85"/>
      <c r="B723" s="85"/>
      <c r="C723" s="85"/>
      <c r="D723" s="85"/>
      <c r="E723" s="86"/>
      <c r="F723" s="85"/>
      <c r="G723" s="87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  <c r="AY723" s="85"/>
      <c r="AZ723" s="85"/>
      <c r="BA723" s="85"/>
      <c r="BB723" s="85"/>
      <c r="BC723" s="85"/>
      <c r="BD723" s="85"/>
      <c r="BE723" s="85"/>
      <c r="BF723" s="88"/>
      <c r="BG723" s="85"/>
      <c r="BH723" s="85"/>
      <c r="BI723" s="85"/>
      <c r="BJ723" s="85"/>
      <c r="BK723" s="85"/>
      <c r="BL723" s="85"/>
      <c r="BM723" s="85"/>
      <c r="BN723" s="85"/>
      <c r="BO723" s="85"/>
      <c r="BP723" s="85"/>
      <c r="BQ723" s="85"/>
      <c r="BR723" s="85"/>
      <c r="BS723" s="85"/>
      <c r="BT723" s="85"/>
      <c r="BU723" s="85"/>
      <c r="BV723" s="85"/>
      <c r="BW723" s="85"/>
      <c r="BX723" s="85"/>
      <c r="BY723" s="85"/>
      <c r="BZ723" s="85"/>
      <c r="CA723" s="85"/>
      <c r="CB723" s="85"/>
      <c r="CC723" s="85"/>
      <c r="CD723" s="85"/>
      <c r="CE723" s="85"/>
      <c r="CF723" s="85"/>
      <c r="CG723" s="85"/>
      <c r="CH723" s="85"/>
      <c r="CI723" s="85"/>
      <c r="CJ723" s="85"/>
      <c r="CK723" s="85"/>
      <c r="CL723" s="85"/>
      <c r="CM723" s="85"/>
      <c r="CN723" s="85"/>
      <c r="CO723" s="85"/>
      <c r="CP723" s="85"/>
      <c r="CQ723" s="85"/>
      <c r="CR723" s="85"/>
      <c r="CS723" s="85"/>
      <c r="CT723" s="85"/>
      <c r="CU723" s="85"/>
      <c r="CV723" s="85"/>
      <c r="CW723" s="85"/>
      <c r="CX723" s="85"/>
      <c r="CY723" s="85"/>
      <c r="CZ723" s="85"/>
      <c r="DA723" s="85"/>
      <c r="DB723" s="85"/>
      <c r="DC723" s="85"/>
      <c r="DD723" s="85"/>
      <c r="DE723" s="85"/>
    </row>
    <row r="724" spans="1:109" x14ac:dyDescent="0.2">
      <c r="A724" s="85"/>
      <c r="B724" s="85"/>
      <c r="C724" s="85"/>
      <c r="D724" s="85"/>
      <c r="E724" s="86"/>
      <c r="F724" s="85"/>
      <c r="G724" s="87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  <c r="AY724" s="85"/>
      <c r="AZ724" s="85"/>
      <c r="BA724" s="85"/>
      <c r="BB724" s="85"/>
      <c r="BC724" s="85"/>
      <c r="BD724" s="85"/>
      <c r="BE724" s="85"/>
      <c r="BF724" s="88"/>
      <c r="BG724" s="85"/>
      <c r="BH724" s="85"/>
      <c r="BI724" s="85"/>
      <c r="BJ724" s="85"/>
      <c r="BK724" s="85"/>
      <c r="BL724" s="85"/>
      <c r="BM724" s="85"/>
      <c r="BN724" s="85"/>
      <c r="BO724" s="85"/>
      <c r="BP724" s="85"/>
      <c r="BQ724" s="85"/>
      <c r="BR724" s="85"/>
      <c r="BS724" s="85"/>
      <c r="BT724" s="85"/>
      <c r="BU724" s="85"/>
      <c r="BV724" s="85"/>
      <c r="BW724" s="85"/>
      <c r="BX724" s="85"/>
      <c r="BY724" s="85"/>
      <c r="BZ724" s="85"/>
      <c r="CA724" s="85"/>
      <c r="CB724" s="85"/>
      <c r="CC724" s="85"/>
      <c r="CD724" s="85"/>
      <c r="CE724" s="85"/>
      <c r="CF724" s="85"/>
      <c r="CG724" s="85"/>
      <c r="CH724" s="85"/>
      <c r="CI724" s="85"/>
      <c r="CJ724" s="85"/>
      <c r="CK724" s="85"/>
      <c r="CL724" s="85"/>
      <c r="CM724" s="85"/>
      <c r="CN724" s="85"/>
      <c r="CO724" s="85"/>
      <c r="CP724" s="85"/>
      <c r="CQ724" s="85"/>
      <c r="CR724" s="85"/>
      <c r="CS724" s="85"/>
      <c r="CT724" s="85"/>
      <c r="CU724" s="85"/>
      <c r="CV724" s="85"/>
      <c r="CW724" s="85"/>
      <c r="CX724" s="85"/>
      <c r="CY724" s="85"/>
      <c r="CZ724" s="85"/>
      <c r="DA724" s="85"/>
      <c r="DB724" s="85"/>
      <c r="DC724" s="85"/>
      <c r="DD724" s="85"/>
      <c r="DE724" s="85"/>
    </row>
    <row r="725" spans="1:109" x14ac:dyDescent="0.2">
      <c r="A725" s="85"/>
      <c r="B725" s="85"/>
      <c r="C725" s="85"/>
      <c r="D725" s="85"/>
      <c r="E725" s="86"/>
      <c r="F725" s="85"/>
      <c r="G725" s="87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  <c r="AY725" s="85"/>
      <c r="AZ725" s="85"/>
      <c r="BA725" s="85"/>
      <c r="BB725" s="85"/>
      <c r="BC725" s="85"/>
      <c r="BD725" s="85"/>
      <c r="BE725" s="85"/>
      <c r="BF725" s="88"/>
      <c r="BG725" s="85"/>
      <c r="BH725" s="85"/>
      <c r="BI725" s="85"/>
      <c r="BJ725" s="85"/>
      <c r="BK725" s="85"/>
      <c r="BL725" s="85"/>
      <c r="BM725" s="85"/>
      <c r="BN725" s="85"/>
      <c r="BO725" s="85"/>
      <c r="BP725" s="85"/>
      <c r="BQ725" s="85"/>
      <c r="BR725" s="85"/>
      <c r="BS725" s="85"/>
      <c r="BT725" s="85"/>
      <c r="BU725" s="85"/>
      <c r="BV725" s="85"/>
      <c r="BW725" s="85"/>
      <c r="BX725" s="85"/>
      <c r="BY725" s="85"/>
      <c r="BZ725" s="85"/>
      <c r="CA725" s="85"/>
      <c r="CB725" s="85"/>
      <c r="CC725" s="85"/>
      <c r="CD725" s="85"/>
      <c r="CE725" s="85"/>
      <c r="CF725" s="85"/>
      <c r="CG725" s="85"/>
      <c r="CH725" s="85"/>
      <c r="CI725" s="85"/>
      <c r="CJ725" s="85"/>
      <c r="CK725" s="85"/>
      <c r="CL725" s="85"/>
      <c r="CM725" s="85"/>
      <c r="CN725" s="85"/>
      <c r="CO725" s="85"/>
      <c r="CP725" s="85"/>
      <c r="CQ725" s="85"/>
      <c r="CR725" s="85"/>
      <c r="CS725" s="85"/>
      <c r="CT725" s="85"/>
      <c r="CU725" s="85"/>
      <c r="CV725" s="85"/>
      <c r="CW725" s="85"/>
      <c r="CX725" s="85"/>
      <c r="CY725" s="85"/>
      <c r="CZ725" s="85"/>
      <c r="DA725" s="85"/>
      <c r="DB725" s="85"/>
      <c r="DC725" s="85"/>
      <c r="DD725" s="85"/>
      <c r="DE725" s="85"/>
    </row>
    <row r="726" spans="1:109" x14ac:dyDescent="0.2">
      <c r="A726" s="85"/>
      <c r="B726" s="85"/>
      <c r="C726" s="85"/>
      <c r="D726" s="85"/>
      <c r="E726" s="86"/>
      <c r="F726" s="85"/>
      <c r="G726" s="87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  <c r="AY726" s="85"/>
      <c r="AZ726" s="85"/>
      <c r="BA726" s="85"/>
      <c r="BB726" s="85"/>
      <c r="BC726" s="85"/>
      <c r="BD726" s="85"/>
      <c r="BE726" s="85"/>
      <c r="BF726" s="88"/>
      <c r="BG726" s="85"/>
      <c r="BH726" s="85"/>
      <c r="BI726" s="85"/>
      <c r="BJ726" s="85"/>
      <c r="BK726" s="85"/>
      <c r="BL726" s="85"/>
      <c r="BM726" s="85"/>
      <c r="BN726" s="85"/>
      <c r="BO726" s="85"/>
      <c r="BP726" s="85"/>
      <c r="BQ726" s="85"/>
      <c r="BR726" s="85"/>
      <c r="BS726" s="85"/>
      <c r="BT726" s="85"/>
      <c r="BU726" s="85"/>
      <c r="BV726" s="85"/>
      <c r="BW726" s="85"/>
      <c r="BX726" s="85"/>
      <c r="BY726" s="85"/>
      <c r="BZ726" s="85"/>
      <c r="CA726" s="85"/>
      <c r="CB726" s="85"/>
      <c r="CC726" s="85"/>
      <c r="CD726" s="85"/>
      <c r="CE726" s="85"/>
      <c r="CF726" s="85"/>
      <c r="CG726" s="85"/>
      <c r="CH726" s="85"/>
      <c r="CI726" s="85"/>
      <c r="CJ726" s="85"/>
      <c r="CK726" s="85"/>
      <c r="CL726" s="85"/>
      <c r="CM726" s="85"/>
      <c r="CN726" s="85"/>
      <c r="CO726" s="85"/>
      <c r="CP726" s="85"/>
      <c r="CQ726" s="85"/>
      <c r="CR726" s="85"/>
      <c r="CS726" s="85"/>
      <c r="CT726" s="85"/>
      <c r="CU726" s="85"/>
      <c r="CV726" s="85"/>
      <c r="CW726" s="85"/>
      <c r="CX726" s="85"/>
      <c r="CY726" s="85"/>
      <c r="CZ726" s="85"/>
      <c r="DA726" s="85"/>
      <c r="DB726" s="85"/>
      <c r="DC726" s="85"/>
      <c r="DD726" s="85"/>
      <c r="DE726" s="85"/>
    </row>
    <row r="727" spans="1:109" x14ac:dyDescent="0.2">
      <c r="A727" s="85"/>
      <c r="B727" s="85"/>
      <c r="C727" s="85"/>
      <c r="D727" s="85"/>
      <c r="E727" s="86"/>
      <c r="F727" s="85"/>
      <c r="G727" s="87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  <c r="AY727" s="85"/>
      <c r="AZ727" s="85"/>
      <c r="BA727" s="85"/>
      <c r="BB727" s="85"/>
      <c r="BC727" s="85"/>
      <c r="BD727" s="85"/>
      <c r="BE727" s="85"/>
      <c r="BF727" s="88"/>
      <c r="BG727" s="85"/>
      <c r="BH727" s="85"/>
      <c r="BI727" s="85"/>
      <c r="BJ727" s="85"/>
      <c r="BK727" s="85"/>
      <c r="BL727" s="85"/>
      <c r="BM727" s="85"/>
      <c r="BN727" s="85"/>
      <c r="BO727" s="85"/>
      <c r="BP727" s="85"/>
      <c r="BQ727" s="85"/>
      <c r="BR727" s="85"/>
      <c r="BS727" s="85"/>
      <c r="BT727" s="85"/>
      <c r="BU727" s="85"/>
      <c r="BV727" s="85"/>
      <c r="BW727" s="85"/>
      <c r="BX727" s="85"/>
      <c r="BY727" s="85"/>
      <c r="BZ727" s="85"/>
      <c r="CA727" s="85"/>
      <c r="CB727" s="85"/>
      <c r="CC727" s="85"/>
      <c r="CD727" s="85"/>
      <c r="CE727" s="85"/>
      <c r="CF727" s="85"/>
      <c r="CG727" s="85"/>
      <c r="CH727" s="85"/>
      <c r="CI727" s="85"/>
      <c r="CJ727" s="85"/>
      <c r="CK727" s="85"/>
      <c r="CL727" s="85"/>
      <c r="CM727" s="85"/>
      <c r="CN727" s="85"/>
      <c r="CO727" s="85"/>
      <c r="CP727" s="85"/>
      <c r="CQ727" s="85"/>
      <c r="CR727" s="85"/>
      <c r="CS727" s="85"/>
      <c r="CT727" s="85"/>
      <c r="CU727" s="85"/>
      <c r="CV727" s="85"/>
      <c r="CW727" s="85"/>
      <c r="CX727" s="85"/>
      <c r="CY727" s="85"/>
      <c r="CZ727" s="85"/>
      <c r="DA727" s="85"/>
      <c r="DB727" s="85"/>
      <c r="DC727" s="85"/>
      <c r="DD727" s="85"/>
      <c r="DE727" s="85"/>
    </row>
    <row r="728" spans="1:109" x14ac:dyDescent="0.2">
      <c r="A728" s="85"/>
      <c r="B728" s="85"/>
      <c r="C728" s="85"/>
      <c r="D728" s="85"/>
      <c r="E728" s="86"/>
      <c r="F728" s="85"/>
      <c r="G728" s="87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  <c r="AY728" s="85"/>
      <c r="AZ728" s="85"/>
      <c r="BA728" s="85"/>
      <c r="BB728" s="85"/>
      <c r="BC728" s="85"/>
      <c r="BD728" s="85"/>
      <c r="BE728" s="85"/>
      <c r="BF728" s="88"/>
      <c r="BG728" s="85"/>
      <c r="BH728" s="85"/>
      <c r="BI728" s="85"/>
      <c r="BJ728" s="85"/>
      <c r="BK728" s="85"/>
      <c r="BL728" s="85"/>
      <c r="BM728" s="85"/>
      <c r="BN728" s="85"/>
      <c r="BO728" s="85"/>
      <c r="BP728" s="85"/>
      <c r="BQ728" s="85"/>
      <c r="BR728" s="85"/>
      <c r="BS728" s="85"/>
      <c r="BT728" s="85"/>
      <c r="BU728" s="85"/>
      <c r="BV728" s="85"/>
      <c r="BW728" s="85"/>
      <c r="BX728" s="85"/>
      <c r="BY728" s="85"/>
      <c r="BZ728" s="85"/>
      <c r="CA728" s="85"/>
      <c r="CB728" s="85"/>
      <c r="CC728" s="85"/>
      <c r="CD728" s="85"/>
      <c r="CE728" s="85"/>
      <c r="CF728" s="85"/>
      <c r="CG728" s="85"/>
      <c r="CH728" s="85"/>
      <c r="CI728" s="85"/>
      <c r="CJ728" s="85"/>
      <c r="CK728" s="85"/>
      <c r="CL728" s="85"/>
      <c r="CM728" s="85"/>
      <c r="CN728" s="85"/>
      <c r="CO728" s="85"/>
      <c r="CP728" s="85"/>
      <c r="CQ728" s="85"/>
      <c r="CR728" s="85"/>
      <c r="CS728" s="85"/>
      <c r="CT728" s="85"/>
      <c r="CU728" s="85"/>
      <c r="CV728" s="85"/>
      <c r="CW728" s="85"/>
      <c r="CX728" s="85"/>
      <c r="CY728" s="85"/>
      <c r="CZ728" s="85"/>
      <c r="DA728" s="85"/>
      <c r="DB728" s="85"/>
      <c r="DC728" s="85"/>
      <c r="DD728" s="85"/>
      <c r="DE728" s="85"/>
    </row>
    <row r="729" spans="1:109" x14ac:dyDescent="0.2">
      <c r="A729" s="85"/>
      <c r="B729" s="85"/>
      <c r="C729" s="85"/>
      <c r="D729" s="85"/>
      <c r="E729" s="86"/>
      <c r="F729" s="85"/>
      <c r="G729" s="87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  <c r="AY729" s="85"/>
      <c r="AZ729" s="85"/>
      <c r="BA729" s="85"/>
      <c r="BB729" s="85"/>
      <c r="BC729" s="85"/>
      <c r="BD729" s="85"/>
      <c r="BE729" s="85"/>
      <c r="BF729" s="88"/>
      <c r="BG729" s="85"/>
      <c r="BH729" s="85"/>
      <c r="BI729" s="85"/>
      <c r="BJ729" s="85"/>
      <c r="BK729" s="85"/>
      <c r="BL729" s="85"/>
      <c r="BM729" s="85"/>
      <c r="BN729" s="85"/>
      <c r="BO729" s="85"/>
      <c r="BP729" s="85"/>
      <c r="BQ729" s="85"/>
      <c r="BR729" s="85"/>
      <c r="BS729" s="85"/>
      <c r="BT729" s="85"/>
      <c r="BU729" s="85"/>
      <c r="BV729" s="85"/>
      <c r="BW729" s="85"/>
      <c r="BX729" s="85"/>
      <c r="BY729" s="85"/>
      <c r="BZ729" s="85"/>
      <c r="CA729" s="85"/>
      <c r="CB729" s="85"/>
      <c r="CC729" s="85"/>
      <c r="CD729" s="85"/>
      <c r="CE729" s="85"/>
      <c r="CF729" s="85"/>
      <c r="CG729" s="85"/>
      <c r="CH729" s="85"/>
      <c r="CI729" s="85"/>
      <c r="CJ729" s="85"/>
      <c r="CK729" s="85"/>
      <c r="CL729" s="85"/>
      <c r="CM729" s="85"/>
      <c r="CN729" s="85"/>
      <c r="CO729" s="85"/>
      <c r="CP729" s="85"/>
      <c r="CQ729" s="85"/>
      <c r="CR729" s="85"/>
      <c r="CS729" s="85"/>
      <c r="CT729" s="85"/>
      <c r="CU729" s="85"/>
      <c r="CV729" s="85"/>
      <c r="CW729" s="85"/>
      <c r="CX729" s="85"/>
      <c r="CY729" s="85"/>
      <c r="CZ729" s="85"/>
      <c r="DA729" s="85"/>
      <c r="DB729" s="85"/>
      <c r="DC729" s="85"/>
      <c r="DD729" s="85"/>
      <c r="DE729" s="85"/>
    </row>
    <row r="730" spans="1:109" x14ac:dyDescent="0.2">
      <c r="A730" s="85"/>
      <c r="B730" s="85"/>
      <c r="C730" s="85"/>
      <c r="D730" s="85"/>
      <c r="E730" s="86"/>
      <c r="F730" s="85"/>
      <c r="G730" s="87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  <c r="AY730" s="85"/>
      <c r="AZ730" s="85"/>
      <c r="BA730" s="85"/>
      <c r="BB730" s="85"/>
      <c r="BC730" s="85"/>
      <c r="BD730" s="85"/>
      <c r="BE730" s="85"/>
      <c r="BF730" s="88"/>
      <c r="BG730" s="85"/>
      <c r="BH730" s="85"/>
      <c r="BI730" s="85"/>
      <c r="BJ730" s="85"/>
      <c r="BK730" s="85"/>
      <c r="BL730" s="85"/>
      <c r="BM730" s="85"/>
      <c r="BN730" s="85"/>
      <c r="BO730" s="85"/>
      <c r="BP730" s="85"/>
      <c r="BQ730" s="85"/>
      <c r="BR730" s="85"/>
      <c r="BS730" s="85"/>
      <c r="BT730" s="85"/>
      <c r="BU730" s="85"/>
      <c r="BV730" s="85"/>
      <c r="BW730" s="85"/>
      <c r="BX730" s="85"/>
      <c r="BY730" s="85"/>
      <c r="BZ730" s="85"/>
      <c r="CA730" s="85"/>
      <c r="CB730" s="85"/>
      <c r="CC730" s="85"/>
      <c r="CD730" s="85"/>
      <c r="CE730" s="85"/>
      <c r="CF730" s="85"/>
      <c r="CG730" s="85"/>
      <c r="CH730" s="85"/>
      <c r="CI730" s="85"/>
      <c r="CJ730" s="85"/>
      <c r="CK730" s="85"/>
      <c r="CL730" s="85"/>
      <c r="CM730" s="85"/>
      <c r="CN730" s="85"/>
      <c r="CO730" s="85"/>
      <c r="CP730" s="85"/>
      <c r="CQ730" s="85"/>
      <c r="CR730" s="85"/>
      <c r="CS730" s="85"/>
      <c r="CT730" s="85"/>
      <c r="CU730" s="85"/>
      <c r="CV730" s="85"/>
      <c r="CW730" s="85"/>
      <c r="CX730" s="85"/>
      <c r="CY730" s="85"/>
      <c r="CZ730" s="85"/>
      <c r="DA730" s="85"/>
      <c r="DB730" s="85"/>
      <c r="DC730" s="85"/>
      <c r="DD730" s="85"/>
      <c r="DE730" s="85"/>
    </row>
    <row r="731" spans="1:109" x14ac:dyDescent="0.2">
      <c r="A731" s="85"/>
      <c r="B731" s="85"/>
      <c r="C731" s="85"/>
      <c r="D731" s="85"/>
      <c r="E731" s="86"/>
      <c r="F731" s="85"/>
      <c r="G731" s="87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  <c r="AY731" s="85"/>
      <c r="AZ731" s="85"/>
      <c r="BA731" s="85"/>
      <c r="BB731" s="85"/>
      <c r="BC731" s="85"/>
      <c r="BD731" s="85"/>
      <c r="BE731" s="85"/>
      <c r="BF731" s="88"/>
      <c r="BG731" s="85"/>
      <c r="BH731" s="85"/>
      <c r="BI731" s="85"/>
      <c r="BJ731" s="85"/>
      <c r="BK731" s="85"/>
      <c r="BL731" s="85"/>
      <c r="BM731" s="85"/>
      <c r="BN731" s="85"/>
      <c r="BO731" s="85"/>
      <c r="BP731" s="85"/>
      <c r="BQ731" s="85"/>
      <c r="BR731" s="85"/>
      <c r="BS731" s="85"/>
      <c r="BT731" s="85"/>
      <c r="BU731" s="85"/>
      <c r="BV731" s="85"/>
      <c r="BW731" s="85"/>
      <c r="BX731" s="85"/>
      <c r="BY731" s="85"/>
      <c r="BZ731" s="85"/>
      <c r="CA731" s="85"/>
      <c r="CB731" s="85"/>
      <c r="CC731" s="85"/>
      <c r="CD731" s="85"/>
      <c r="CE731" s="85"/>
      <c r="CF731" s="85"/>
      <c r="CG731" s="85"/>
      <c r="CH731" s="85"/>
      <c r="CI731" s="85"/>
      <c r="CJ731" s="85"/>
      <c r="CK731" s="85"/>
      <c r="CL731" s="85"/>
      <c r="CM731" s="85"/>
      <c r="CN731" s="85"/>
      <c r="CO731" s="85"/>
      <c r="CP731" s="85"/>
      <c r="CQ731" s="85"/>
      <c r="CR731" s="85"/>
      <c r="CS731" s="85"/>
      <c r="CT731" s="85"/>
      <c r="CU731" s="85"/>
      <c r="CV731" s="85"/>
      <c r="CW731" s="85"/>
      <c r="CX731" s="85"/>
      <c r="CY731" s="85"/>
      <c r="CZ731" s="85"/>
      <c r="DA731" s="85"/>
      <c r="DB731" s="85"/>
      <c r="DC731" s="85"/>
      <c r="DD731" s="85"/>
      <c r="DE731" s="85"/>
    </row>
    <row r="732" spans="1:109" x14ac:dyDescent="0.2">
      <c r="A732" s="85"/>
      <c r="B732" s="85"/>
      <c r="C732" s="85"/>
      <c r="D732" s="85"/>
      <c r="E732" s="86"/>
      <c r="F732" s="85"/>
      <c r="G732" s="87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  <c r="BB732" s="85"/>
      <c r="BC732" s="85"/>
      <c r="BD732" s="85"/>
      <c r="BE732" s="85"/>
      <c r="BF732" s="88"/>
      <c r="BG732" s="85"/>
      <c r="BH732" s="85"/>
      <c r="BI732" s="85"/>
      <c r="BJ732" s="85"/>
      <c r="BK732" s="85"/>
      <c r="BL732" s="85"/>
      <c r="BM732" s="85"/>
      <c r="BN732" s="85"/>
      <c r="BO732" s="85"/>
      <c r="BP732" s="85"/>
      <c r="BQ732" s="85"/>
      <c r="BR732" s="85"/>
      <c r="BS732" s="85"/>
      <c r="BT732" s="85"/>
      <c r="BU732" s="85"/>
      <c r="BV732" s="85"/>
      <c r="BW732" s="85"/>
      <c r="BX732" s="85"/>
      <c r="BY732" s="85"/>
      <c r="BZ732" s="85"/>
      <c r="CA732" s="85"/>
      <c r="CB732" s="85"/>
      <c r="CC732" s="85"/>
      <c r="CD732" s="85"/>
      <c r="CE732" s="85"/>
      <c r="CF732" s="85"/>
      <c r="CG732" s="85"/>
      <c r="CH732" s="85"/>
      <c r="CI732" s="85"/>
      <c r="CJ732" s="85"/>
      <c r="CK732" s="85"/>
      <c r="CL732" s="85"/>
      <c r="CM732" s="85"/>
      <c r="CN732" s="85"/>
      <c r="CO732" s="85"/>
      <c r="CP732" s="85"/>
      <c r="CQ732" s="85"/>
      <c r="CR732" s="85"/>
      <c r="CS732" s="85"/>
      <c r="CT732" s="85"/>
      <c r="CU732" s="85"/>
      <c r="CV732" s="85"/>
      <c r="CW732" s="85"/>
      <c r="CX732" s="85"/>
      <c r="CY732" s="85"/>
      <c r="CZ732" s="85"/>
      <c r="DA732" s="85"/>
      <c r="DB732" s="85"/>
      <c r="DC732" s="85"/>
      <c r="DD732" s="85"/>
      <c r="DE732" s="85"/>
    </row>
    <row r="733" spans="1:109" x14ac:dyDescent="0.2">
      <c r="A733" s="85"/>
      <c r="B733" s="85"/>
      <c r="C733" s="85"/>
      <c r="D733" s="85"/>
      <c r="E733" s="86"/>
      <c r="F733" s="85"/>
      <c r="G733" s="87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  <c r="AY733" s="85"/>
      <c r="AZ733" s="85"/>
      <c r="BA733" s="85"/>
      <c r="BB733" s="85"/>
      <c r="BC733" s="85"/>
      <c r="BD733" s="85"/>
      <c r="BE733" s="85"/>
      <c r="BF733" s="88"/>
      <c r="BG733" s="85"/>
      <c r="BH733" s="85"/>
      <c r="BI733" s="85"/>
      <c r="BJ733" s="85"/>
      <c r="BK733" s="85"/>
      <c r="BL733" s="85"/>
      <c r="BM733" s="85"/>
      <c r="BN733" s="85"/>
      <c r="BO733" s="85"/>
      <c r="BP733" s="85"/>
      <c r="BQ733" s="85"/>
      <c r="BR733" s="85"/>
      <c r="BS733" s="85"/>
      <c r="BT733" s="85"/>
      <c r="BU733" s="85"/>
      <c r="BV733" s="85"/>
      <c r="BW733" s="85"/>
      <c r="BX733" s="85"/>
      <c r="BY733" s="85"/>
      <c r="BZ733" s="85"/>
      <c r="CA733" s="85"/>
      <c r="CB733" s="85"/>
      <c r="CC733" s="85"/>
      <c r="CD733" s="85"/>
      <c r="CE733" s="85"/>
      <c r="CF733" s="85"/>
      <c r="CG733" s="85"/>
      <c r="CH733" s="85"/>
      <c r="CI733" s="85"/>
      <c r="CJ733" s="85"/>
      <c r="CK733" s="85"/>
      <c r="CL733" s="85"/>
      <c r="CM733" s="85"/>
      <c r="CN733" s="85"/>
      <c r="CO733" s="85"/>
      <c r="CP733" s="85"/>
      <c r="CQ733" s="85"/>
      <c r="CR733" s="85"/>
      <c r="CS733" s="85"/>
      <c r="CT733" s="85"/>
      <c r="CU733" s="85"/>
      <c r="CV733" s="85"/>
      <c r="CW733" s="85"/>
      <c r="CX733" s="85"/>
      <c r="CY733" s="85"/>
      <c r="CZ733" s="85"/>
      <c r="DA733" s="85"/>
      <c r="DB733" s="85"/>
      <c r="DC733" s="85"/>
      <c r="DD733" s="85"/>
      <c r="DE733" s="85"/>
    </row>
    <row r="734" spans="1:109" x14ac:dyDescent="0.2">
      <c r="A734" s="85"/>
      <c r="B734" s="85"/>
      <c r="C734" s="85"/>
      <c r="D734" s="85"/>
      <c r="E734" s="86"/>
      <c r="F734" s="85"/>
      <c r="G734" s="87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  <c r="AY734" s="85"/>
      <c r="AZ734" s="85"/>
      <c r="BA734" s="85"/>
      <c r="BB734" s="85"/>
      <c r="BC734" s="85"/>
      <c r="BD734" s="85"/>
      <c r="BE734" s="85"/>
      <c r="BF734" s="88"/>
      <c r="BG734" s="85"/>
      <c r="BH734" s="85"/>
      <c r="BI734" s="85"/>
      <c r="BJ734" s="85"/>
      <c r="BK734" s="85"/>
      <c r="BL734" s="85"/>
      <c r="BM734" s="85"/>
      <c r="BN734" s="85"/>
      <c r="BO734" s="85"/>
      <c r="BP734" s="85"/>
      <c r="BQ734" s="85"/>
      <c r="BR734" s="85"/>
      <c r="BS734" s="85"/>
      <c r="BT734" s="85"/>
      <c r="BU734" s="85"/>
      <c r="BV734" s="85"/>
      <c r="BW734" s="85"/>
      <c r="BX734" s="85"/>
      <c r="BY734" s="85"/>
      <c r="BZ734" s="85"/>
      <c r="CA734" s="85"/>
      <c r="CB734" s="85"/>
      <c r="CC734" s="85"/>
      <c r="CD734" s="85"/>
      <c r="CE734" s="85"/>
      <c r="CF734" s="85"/>
      <c r="CG734" s="85"/>
      <c r="CH734" s="85"/>
      <c r="CI734" s="85"/>
      <c r="CJ734" s="85"/>
      <c r="CK734" s="85"/>
      <c r="CL734" s="85"/>
      <c r="CM734" s="85"/>
      <c r="CN734" s="85"/>
      <c r="CO734" s="85"/>
      <c r="CP734" s="85"/>
      <c r="CQ734" s="85"/>
      <c r="CR734" s="85"/>
      <c r="CS734" s="85"/>
      <c r="CT734" s="85"/>
      <c r="CU734" s="85"/>
      <c r="CV734" s="85"/>
      <c r="CW734" s="85"/>
      <c r="CX734" s="85"/>
      <c r="CY734" s="85"/>
      <c r="CZ734" s="85"/>
      <c r="DA734" s="85"/>
      <c r="DB734" s="85"/>
      <c r="DC734" s="85"/>
      <c r="DD734" s="85"/>
      <c r="DE734" s="85"/>
    </row>
    <row r="735" spans="1:109" x14ac:dyDescent="0.2">
      <c r="A735" s="85"/>
      <c r="B735" s="85"/>
      <c r="C735" s="85"/>
      <c r="D735" s="85"/>
      <c r="E735" s="86"/>
      <c r="F735" s="85"/>
      <c r="G735" s="87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  <c r="AY735" s="85"/>
      <c r="AZ735" s="85"/>
      <c r="BA735" s="85"/>
      <c r="BB735" s="85"/>
      <c r="BC735" s="85"/>
      <c r="BD735" s="85"/>
      <c r="BE735" s="85"/>
      <c r="BF735" s="88"/>
      <c r="BG735" s="85"/>
      <c r="BH735" s="85"/>
      <c r="BI735" s="85"/>
      <c r="BJ735" s="85"/>
      <c r="BK735" s="85"/>
      <c r="BL735" s="85"/>
      <c r="BM735" s="85"/>
      <c r="BN735" s="85"/>
      <c r="BO735" s="85"/>
      <c r="BP735" s="85"/>
      <c r="BQ735" s="85"/>
      <c r="BR735" s="85"/>
      <c r="BS735" s="85"/>
      <c r="BT735" s="85"/>
      <c r="BU735" s="85"/>
      <c r="BV735" s="85"/>
      <c r="BW735" s="85"/>
      <c r="BX735" s="85"/>
      <c r="BY735" s="85"/>
      <c r="BZ735" s="85"/>
      <c r="CA735" s="85"/>
      <c r="CB735" s="85"/>
      <c r="CC735" s="85"/>
      <c r="CD735" s="85"/>
      <c r="CE735" s="85"/>
      <c r="CF735" s="85"/>
      <c r="CG735" s="85"/>
      <c r="CH735" s="85"/>
      <c r="CI735" s="85"/>
      <c r="CJ735" s="85"/>
      <c r="CK735" s="85"/>
      <c r="CL735" s="85"/>
      <c r="CM735" s="85"/>
      <c r="CN735" s="85"/>
      <c r="CO735" s="85"/>
      <c r="CP735" s="85"/>
      <c r="CQ735" s="85"/>
      <c r="CR735" s="85"/>
      <c r="CS735" s="85"/>
      <c r="CT735" s="85"/>
      <c r="CU735" s="85"/>
      <c r="CV735" s="85"/>
      <c r="CW735" s="85"/>
      <c r="CX735" s="85"/>
      <c r="CY735" s="85"/>
      <c r="CZ735" s="85"/>
      <c r="DA735" s="85"/>
      <c r="DB735" s="85"/>
      <c r="DC735" s="85"/>
      <c r="DD735" s="85"/>
      <c r="DE735" s="85"/>
    </row>
    <row r="736" spans="1:109" x14ac:dyDescent="0.2">
      <c r="A736" s="85"/>
      <c r="B736" s="85"/>
      <c r="C736" s="85"/>
      <c r="D736" s="85"/>
      <c r="E736" s="86"/>
      <c r="F736" s="85"/>
      <c r="G736" s="87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  <c r="AY736" s="85"/>
      <c r="AZ736" s="85"/>
      <c r="BA736" s="85"/>
      <c r="BB736" s="85"/>
      <c r="BC736" s="85"/>
      <c r="BD736" s="85"/>
      <c r="BE736" s="85"/>
      <c r="BF736" s="88"/>
      <c r="BG736" s="85"/>
      <c r="BH736" s="85"/>
      <c r="BI736" s="85"/>
      <c r="BJ736" s="85"/>
      <c r="BK736" s="85"/>
      <c r="BL736" s="85"/>
      <c r="BM736" s="85"/>
      <c r="BN736" s="85"/>
      <c r="BO736" s="85"/>
      <c r="BP736" s="85"/>
      <c r="BQ736" s="85"/>
      <c r="BR736" s="85"/>
      <c r="BS736" s="85"/>
      <c r="BT736" s="85"/>
      <c r="BU736" s="85"/>
      <c r="BV736" s="85"/>
      <c r="BW736" s="85"/>
      <c r="BX736" s="85"/>
      <c r="BY736" s="85"/>
      <c r="BZ736" s="85"/>
      <c r="CA736" s="85"/>
      <c r="CB736" s="85"/>
      <c r="CC736" s="85"/>
      <c r="CD736" s="85"/>
      <c r="CE736" s="85"/>
      <c r="CF736" s="85"/>
      <c r="CG736" s="85"/>
      <c r="CH736" s="85"/>
      <c r="CI736" s="85"/>
      <c r="CJ736" s="85"/>
      <c r="CK736" s="85"/>
      <c r="CL736" s="85"/>
      <c r="CM736" s="85"/>
      <c r="CN736" s="85"/>
      <c r="CO736" s="85"/>
      <c r="CP736" s="85"/>
      <c r="CQ736" s="85"/>
      <c r="CR736" s="85"/>
      <c r="CS736" s="85"/>
      <c r="CT736" s="85"/>
      <c r="CU736" s="85"/>
      <c r="CV736" s="85"/>
      <c r="CW736" s="85"/>
      <c r="CX736" s="85"/>
      <c r="CY736" s="85"/>
      <c r="CZ736" s="85"/>
      <c r="DA736" s="85"/>
      <c r="DB736" s="85"/>
      <c r="DC736" s="85"/>
      <c r="DD736" s="85"/>
      <c r="DE736" s="85"/>
    </row>
    <row r="737" spans="1:109" x14ac:dyDescent="0.2">
      <c r="A737" s="85"/>
      <c r="B737" s="85"/>
      <c r="C737" s="85"/>
      <c r="D737" s="85"/>
      <c r="E737" s="86"/>
      <c r="F737" s="85"/>
      <c r="G737" s="87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85"/>
      <c r="AI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AV737" s="85"/>
      <c r="AW737" s="85"/>
      <c r="AX737" s="85"/>
      <c r="AY737" s="85"/>
      <c r="AZ737" s="85"/>
      <c r="BA737" s="85"/>
      <c r="BB737" s="85"/>
      <c r="BC737" s="85"/>
      <c r="BD737" s="85"/>
      <c r="BE737" s="85"/>
      <c r="BF737" s="88"/>
      <c r="BG737" s="85"/>
      <c r="BH737" s="85"/>
      <c r="BI737" s="85"/>
      <c r="BJ737" s="85"/>
      <c r="BK737" s="85"/>
      <c r="BL737" s="85"/>
      <c r="BM737" s="85"/>
      <c r="BN737" s="85"/>
      <c r="BO737" s="85"/>
      <c r="BP737" s="85"/>
      <c r="BQ737" s="85"/>
      <c r="BR737" s="85"/>
      <c r="BS737" s="85"/>
      <c r="BT737" s="85"/>
      <c r="BU737" s="85"/>
      <c r="BV737" s="85"/>
      <c r="BW737" s="85"/>
      <c r="BX737" s="85"/>
      <c r="BY737" s="85"/>
      <c r="BZ737" s="85"/>
      <c r="CA737" s="85"/>
      <c r="CB737" s="85"/>
      <c r="CC737" s="85"/>
      <c r="CD737" s="85"/>
      <c r="CE737" s="85"/>
      <c r="CF737" s="85"/>
      <c r="CG737" s="85"/>
      <c r="CH737" s="85"/>
      <c r="CI737" s="85"/>
      <c r="CJ737" s="85"/>
      <c r="CK737" s="85"/>
      <c r="CL737" s="85"/>
      <c r="CM737" s="85"/>
      <c r="CN737" s="85"/>
      <c r="CO737" s="85"/>
      <c r="CP737" s="85"/>
      <c r="CQ737" s="85"/>
      <c r="CR737" s="85"/>
      <c r="CS737" s="85"/>
      <c r="CT737" s="85"/>
      <c r="CU737" s="85"/>
      <c r="CV737" s="85"/>
      <c r="CW737" s="85"/>
      <c r="CX737" s="85"/>
      <c r="CY737" s="85"/>
      <c r="CZ737" s="85"/>
      <c r="DA737" s="85"/>
      <c r="DB737" s="85"/>
      <c r="DC737" s="85"/>
      <c r="DD737" s="85"/>
      <c r="DE737" s="85"/>
    </row>
    <row r="738" spans="1:109" x14ac:dyDescent="0.2">
      <c r="A738" s="85"/>
      <c r="B738" s="85"/>
      <c r="C738" s="85"/>
      <c r="D738" s="85"/>
      <c r="E738" s="86"/>
      <c r="F738" s="85"/>
      <c r="G738" s="87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  <c r="AY738" s="85"/>
      <c r="AZ738" s="85"/>
      <c r="BA738" s="85"/>
      <c r="BB738" s="85"/>
      <c r="BC738" s="85"/>
      <c r="BD738" s="85"/>
      <c r="BE738" s="85"/>
      <c r="BF738" s="88"/>
      <c r="BG738" s="85"/>
      <c r="BH738" s="85"/>
      <c r="BI738" s="85"/>
      <c r="BJ738" s="85"/>
      <c r="BK738" s="85"/>
      <c r="BL738" s="85"/>
      <c r="BM738" s="85"/>
      <c r="BN738" s="85"/>
      <c r="BO738" s="85"/>
      <c r="BP738" s="85"/>
      <c r="BQ738" s="85"/>
      <c r="BR738" s="85"/>
      <c r="BS738" s="85"/>
      <c r="BT738" s="85"/>
      <c r="BU738" s="85"/>
      <c r="BV738" s="85"/>
      <c r="BW738" s="85"/>
      <c r="BX738" s="85"/>
      <c r="BY738" s="85"/>
      <c r="BZ738" s="85"/>
      <c r="CA738" s="85"/>
      <c r="CB738" s="85"/>
      <c r="CC738" s="85"/>
      <c r="CD738" s="85"/>
      <c r="CE738" s="85"/>
      <c r="CF738" s="85"/>
      <c r="CG738" s="85"/>
      <c r="CH738" s="85"/>
      <c r="CI738" s="85"/>
      <c r="CJ738" s="85"/>
      <c r="CK738" s="85"/>
      <c r="CL738" s="85"/>
      <c r="CM738" s="85"/>
      <c r="CN738" s="85"/>
      <c r="CO738" s="85"/>
      <c r="CP738" s="85"/>
      <c r="CQ738" s="85"/>
      <c r="CR738" s="85"/>
      <c r="CS738" s="85"/>
      <c r="CT738" s="85"/>
      <c r="CU738" s="85"/>
      <c r="CV738" s="85"/>
      <c r="CW738" s="85"/>
      <c r="CX738" s="85"/>
      <c r="CY738" s="85"/>
      <c r="CZ738" s="85"/>
      <c r="DA738" s="85"/>
      <c r="DB738" s="85"/>
      <c r="DC738" s="85"/>
      <c r="DD738" s="85"/>
      <c r="DE738" s="85"/>
    </row>
    <row r="739" spans="1:109" x14ac:dyDescent="0.2">
      <c r="A739" s="85"/>
      <c r="B739" s="85"/>
      <c r="C739" s="85"/>
      <c r="D739" s="85"/>
      <c r="E739" s="86"/>
      <c r="F739" s="85"/>
      <c r="G739" s="87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85"/>
      <c r="AI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AV739" s="85"/>
      <c r="AW739" s="85"/>
      <c r="AX739" s="85"/>
      <c r="AY739" s="85"/>
      <c r="AZ739" s="85"/>
      <c r="BA739" s="85"/>
      <c r="BB739" s="85"/>
      <c r="BC739" s="85"/>
      <c r="BD739" s="85"/>
      <c r="BE739" s="85"/>
      <c r="BF739" s="88"/>
      <c r="BG739" s="85"/>
      <c r="BH739" s="85"/>
      <c r="BI739" s="85"/>
      <c r="BJ739" s="85"/>
      <c r="BK739" s="85"/>
      <c r="BL739" s="85"/>
      <c r="BM739" s="85"/>
      <c r="BN739" s="85"/>
      <c r="BO739" s="85"/>
      <c r="BP739" s="85"/>
      <c r="BQ739" s="85"/>
      <c r="BR739" s="85"/>
      <c r="BS739" s="85"/>
      <c r="BT739" s="85"/>
      <c r="BU739" s="85"/>
      <c r="BV739" s="85"/>
      <c r="BW739" s="85"/>
      <c r="BX739" s="85"/>
      <c r="BY739" s="85"/>
      <c r="BZ739" s="85"/>
      <c r="CA739" s="85"/>
      <c r="CB739" s="85"/>
      <c r="CC739" s="85"/>
      <c r="CD739" s="85"/>
      <c r="CE739" s="85"/>
      <c r="CF739" s="85"/>
      <c r="CG739" s="85"/>
      <c r="CH739" s="85"/>
      <c r="CI739" s="85"/>
      <c r="CJ739" s="85"/>
      <c r="CK739" s="85"/>
      <c r="CL739" s="85"/>
      <c r="CM739" s="85"/>
      <c r="CN739" s="85"/>
      <c r="CO739" s="85"/>
      <c r="CP739" s="85"/>
      <c r="CQ739" s="85"/>
      <c r="CR739" s="85"/>
      <c r="CS739" s="85"/>
      <c r="CT739" s="85"/>
      <c r="CU739" s="85"/>
      <c r="CV739" s="85"/>
      <c r="CW739" s="85"/>
      <c r="CX739" s="85"/>
      <c r="CY739" s="85"/>
      <c r="CZ739" s="85"/>
      <c r="DA739" s="85"/>
      <c r="DB739" s="85"/>
      <c r="DC739" s="85"/>
      <c r="DD739" s="85"/>
      <c r="DE739" s="85"/>
    </row>
    <row r="740" spans="1:109" x14ac:dyDescent="0.2">
      <c r="A740" s="85"/>
      <c r="B740" s="85"/>
      <c r="C740" s="85"/>
      <c r="D740" s="85"/>
      <c r="E740" s="86"/>
      <c r="F740" s="85"/>
      <c r="G740" s="87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85"/>
      <c r="AI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AV740" s="85"/>
      <c r="AW740" s="85"/>
      <c r="AX740" s="85"/>
      <c r="AY740" s="85"/>
      <c r="AZ740" s="85"/>
      <c r="BA740" s="85"/>
      <c r="BB740" s="85"/>
      <c r="BC740" s="85"/>
      <c r="BD740" s="85"/>
      <c r="BE740" s="85"/>
      <c r="BF740" s="88"/>
      <c r="BG740" s="85"/>
      <c r="BH740" s="85"/>
      <c r="BI740" s="85"/>
      <c r="BJ740" s="85"/>
      <c r="BK740" s="85"/>
      <c r="BL740" s="85"/>
      <c r="BM740" s="85"/>
      <c r="BN740" s="85"/>
      <c r="BO740" s="85"/>
      <c r="BP740" s="85"/>
      <c r="BQ740" s="85"/>
      <c r="BR740" s="85"/>
      <c r="BS740" s="85"/>
      <c r="BT740" s="85"/>
      <c r="BU740" s="85"/>
      <c r="BV740" s="85"/>
      <c r="BW740" s="85"/>
      <c r="BX740" s="85"/>
      <c r="BY740" s="85"/>
      <c r="BZ740" s="85"/>
      <c r="CA740" s="85"/>
      <c r="CB740" s="85"/>
      <c r="CC740" s="85"/>
      <c r="CD740" s="85"/>
      <c r="CE740" s="85"/>
      <c r="CF740" s="85"/>
      <c r="CG740" s="85"/>
      <c r="CH740" s="85"/>
      <c r="CI740" s="85"/>
      <c r="CJ740" s="85"/>
      <c r="CK740" s="85"/>
      <c r="CL740" s="85"/>
      <c r="CM740" s="85"/>
      <c r="CN740" s="85"/>
      <c r="CO740" s="85"/>
      <c r="CP740" s="85"/>
      <c r="CQ740" s="85"/>
      <c r="CR740" s="85"/>
      <c r="CS740" s="85"/>
      <c r="CT740" s="85"/>
      <c r="CU740" s="85"/>
      <c r="CV740" s="85"/>
      <c r="CW740" s="85"/>
      <c r="CX740" s="85"/>
      <c r="CY740" s="85"/>
      <c r="CZ740" s="85"/>
      <c r="DA740" s="85"/>
      <c r="DB740" s="85"/>
      <c r="DC740" s="85"/>
      <c r="DD740" s="85"/>
      <c r="DE740" s="85"/>
    </row>
    <row r="741" spans="1:109" x14ac:dyDescent="0.2">
      <c r="A741" s="85"/>
      <c r="B741" s="85"/>
      <c r="C741" s="85"/>
      <c r="D741" s="85"/>
      <c r="E741" s="86"/>
      <c r="F741" s="85"/>
      <c r="G741" s="87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85"/>
      <c r="AI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AV741" s="85"/>
      <c r="AW741" s="85"/>
      <c r="AX741" s="85"/>
      <c r="AY741" s="85"/>
      <c r="AZ741" s="85"/>
      <c r="BA741" s="85"/>
      <c r="BB741" s="85"/>
      <c r="BC741" s="85"/>
      <c r="BD741" s="85"/>
      <c r="BE741" s="85"/>
      <c r="BF741" s="88"/>
      <c r="BG741" s="85"/>
      <c r="BH741" s="85"/>
      <c r="BI741" s="85"/>
      <c r="BJ741" s="85"/>
      <c r="BK741" s="85"/>
      <c r="BL741" s="85"/>
      <c r="BM741" s="85"/>
      <c r="BN741" s="85"/>
      <c r="BO741" s="85"/>
      <c r="BP741" s="85"/>
      <c r="BQ741" s="85"/>
      <c r="BR741" s="85"/>
      <c r="BS741" s="85"/>
      <c r="BT741" s="85"/>
      <c r="BU741" s="85"/>
      <c r="BV741" s="85"/>
      <c r="BW741" s="85"/>
      <c r="BX741" s="85"/>
      <c r="BY741" s="85"/>
      <c r="BZ741" s="85"/>
      <c r="CA741" s="85"/>
      <c r="CB741" s="85"/>
      <c r="CC741" s="85"/>
      <c r="CD741" s="85"/>
      <c r="CE741" s="85"/>
      <c r="CF741" s="85"/>
      <c r="CG741" s="85"/>
      <c r="CH741" s="85"/>
      <c r="CI741" s="85"/>
      <c r="CJ741" s="85"/>
      <c r="CK741" s="85"/>
      <c r="CL741" s="85"/>
      <c r="CM741" s="85"/>
      <c r="CN741" s="85"/>
      <c r="CO741" s="85"/>
      <c r="CP741" s="85"/>
      <c r="CQ741" s="85"/>
      <c r="CR741" s="85"/>
      <c r="CS741" s="85"/>
      <c r="CT741" s="85"/>
      <c r="CU741" s="85"/>
      <c r="CV741" s="85"/>
      <c r="CW741" s="85"/>
      <c r="CX741" s="85"/>
      <c r="CY741" s="85"/>
      <c r="CZ741" s="85"/>
      <c r="DA741" s="85"/>
      <c r="DB741" s="85"/>
      <c r="DC741" s="85"/>
      <c r="DD741" s="85"/>
      <c r="DE741" s="85"/>
    </row>
    <row r="742" spans="1:109" x14ac:dyDescent="0.2">
      <c r="A742" s="85"/>
      <c r="B742" s="85"/>
      <c r="C742" s="85"/>
      <c r="D742" s="85"/>
      <c r="E742" s="86"/>
      <c r="F742" s="85"/>
      <c r="G742" s="87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85"/>
      <c r="AI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AV742" s="85"/>
      <c r="AW742" s="85"/>
      <c r="AX742" s="85"/>
      <c r="AY742" s="85"/>
      <c r="AZ742" s="85"/>
      <c r="BA742" s="85"/>
      <c r="BB742" s="85"/>
      <c r="BC742" s="85"/>
      <c r="BD742" s="85"/>
      <c r="BE742" s="85"/>
      <c r="BF742" s="88"/>
      <c r="BG742" s="85"/>
      <c r="BH742" s="85"/>
      <c r="BI742" s="85"/>
      <c r="BJ742" s="85"/>
      <c r="BK742" s="85"/>
      <c r="BL742" s="85"/>
      <c r="BM742" s="85"/>
      <c r="BN742" s="85"/>
      <c r="BO742" s="85"/>
      <c r="BP742" s="85"/>
      <c r="BQ742" s="85"/>
      <c r="BR742" s="85"/>
      <c r="BS742" s="85"/>
      <c r="BT742" s="85"/>
      <c r="BU742" s="85"/>
      <c r="BV742" s="85"/>
      <c r="BW742" s="85"/>
      <c r="BX742" s="85"/>
      <c r="BY742" s="85"/>
      <c r="BZ742" s="85"/>
      <c r="CA742" s="85"/>
      <c r="CB742" s="85"/>
      <c r="CC742" s="85"/>
      <c r="CD742" s="85"/>
      <c r="CE742" s="85"/>
      <c r="CF742" s="85"/>
      <c r="CG742" s="85"/>
      <c r="CH742" s="85"/>
      <c r="CI742" s="85"/>
      <c r="CJ742" s="85"/>
      <c r="CK742" s="85"/>
      <c r="CL742" s="85"/>
      <c r="CM742" s="85"/>
      <c r="CN742" s="85"/>
      <c r="CO742" s="85"/>
      <c r="CP742" s="85"/>
      <c r="CQ742" s="85"/>
      <c r="CR742" s="85"/>
      <c r="CS742" s="85"/>
      <c r="CT742" s="85"/>
      <c r="CU742" s="85"/>
      <c r="CV742" s="85"/>
      <c r="CW742" s="85"/>
      <c r="CX742" s="85"/>
      <c r="CY742" s="85"/>
      <c r="CZ742" s="85"/>
      <c r="DA742" s="85"/>
      <c r="DB742" s="85"/>
      <c r="DC742" s="85"/>
      <c r="DD742" s="85"/>
      <c r="DE742" s="85"/>
    </row>
    <row r="743" spans="1:109" x14ac:dyDescent="0.2">
      <c r="A743" s="85"/>
      <c r="B743" s="85"/>
      <c r="C743" s="85"/>
      <c r="D743" s="85"/>
      <c r="E743" s="86"/>
      <c r="F743" s="85"/>
      <c r="G743" s="87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  <c r="AY743" s="85"/>
      <c r="AZ743" s="85"/>
      <c r="BA743" s="85"/>
      <c r="BB743" s="85"/>
      <c r="BC743" s="85"/>
      <c r="BD743" s="85"/>
      <c r="BE743" s="85"/>
      <c r="BF743" s="88"/>
      <c r="BG743" s="85"/>
      <c r="BH743" s="85"/>
      <c r="BI743" s="85"/>
      <c r="BJ743" s="85"/>
      <c r="BK743" s="85"/>
      <c r="BL743" s="85"/>
      <c r="BM743" s="85"/>
      <c r="BN743" s="85"/>
      <c r="BO743" s="85"/>
      <c r="BP743" s="85"/>
      <c r="BQ743" s="85"/>
      <c r="BR743" s="85"/>
      <c r="BS743" s="85"/>
      <c r="BT743" s="85"/>
      <c r="BU743" s="85"/>
      <c r="BV743" s="85"/>
      <c r="BW743" s="85"/>
      <c r="BX743" s="85"/>
      <c r="BY743" s="85"/>
      <c r="BZ743" s="85"/>
      <c r="CA743" s="85"/>
      <c r="CB743" s="85"/>
      <c r="CC743" s="85"/>
      <c r="CD743" s="85"/>
      <c r="CE743" s="85"/>
      <c r="CF743" s="85"/>
      <c r="CG743" s="85"/>
      <c r="CH743" s="85"/>
      <c r="CI743" s="85"/>
      <c r="CJ743" s="85"/>
      <c r="CK743" s="85"/>
      <c r="CL743" s="85"/>
      <c r="CM743" s="85"/>
      <c r="CN743" s="85"/>
      <c r="CO743" s="85"/>
      <c r="CP743" s="85"/>
      <c r="CQ743" s="85"/>
      <c r="CR743" s="85"/>
      <c r="CS743" s="85"/>
      <c r="CT743" s="85"/>
      <c r="CU743" s="85"/>
      <c r="CV743" s="85"/>
      <c r="CW743" s="85"/>
      <c r="CX743" s="85"/>
      <c r="CY743" s="85"/>
      <c r="CZ743" s="85"/>
      <c r="DA743" s="85"/>
      <c r="DB743" s="85"/>
      <c r="DC743" s="85"/>
      <c r="DD743" s="85"/>
      <c r="DE743" s="85"/>
    </row>
    <row r="744" spans="1:109" x14ac:dyDescent="0.2">
      <c r="A744" s="85"/>
      <c r="B744" s="85"/>
      <c r="C744" s="85"/>
      <c r="D744" s="85"/>
      <c r="E744" s="86"/>
      <c r="F744" s="85"/>
      <c r="G744" s="87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  <c r="BB744" s="85"/>
      <c r="BC744" s="85"/>
      <c r="BD744" s="85"/>
      <c r="BE744" s="85"/>
      <c r="BF744" s="88"/>
      <c r="BG744" s="85"/>
      <c r="BH744" s="85"/>
      <c r="BI744" s="85"/>
      <c r="BJ744" s="85"/>
      <c r="BK744" s="85"/>
      <c r="BL744" s="85"/>
      <c r="BM744" s="85"/>
      <c r="BN744" s="85"/>
      <c r="BO744" s="85"/>
      <c r="BP744" s="85"/>
      <c r="BQ744" s="85"/>
      <c r="BR744" s="85"/>
      <c r="BS744" s="85"/>
      <c r="BT744" s="85"/>
      <c r="BU744" s="85"/>
      <c r="BV744" s="85"/>
      <c r="BW744" s="85"/>
      <c r="BX744" s="85"/>
      <c r="BY744" s="85"/>
      <c r="BZ744" s="85"/>
      <c r="CA744" s="85"/>
      <c r="CB744" s="85"/>
      <c r="CC744" s="85"/>
      <c r="CD744" s="85"/>
      <c r="CE744" s="85"/>
      <c r="CF744" s="85"/>
      <c r="CG744" s="85"/>
      <c r="CH744" s="85"/>
      <c r="CI744" s="85"/>
      <c r="CJ744" s="85"/>
      <c r="CK744" s="85"/>
      <c r="CL744" s="85"/>
      <c r="CM744" s="85"/>
      <c r="CN744" s="85"/>
      <c r="CO744" s="85"/>
      <c r="CP744" s="85"/>
      <c r="CQ744" s="85"/>
      <c r="CR744" s="85"/>
      <c r="CS744" s="85"/>
      <c r="CT744" s="85"/>
      <c r="CU744" s="85"/>
      <c r="CV744" s="85"/>
      <c r="CW744" s="85"/>
      <c r="CX744" s="85"/>
      <c r="CY744" s="85"/>
      <c r="CZ744" s="85"/>
      <c r="DA744" s="85"/>
      <c r="DB744" s="85"/>
      <c r="DC744" s="85"/>
      <c r="DD744" s="85"/>
      <c r="DE744" s="85"/>
    </row>
    <row r="745" spans="1:109" x14ac:dyDescent="0.2">
      <c r="A745" s="85"/>
      <c r="B745" s="85"/>
      <c r="C745" s="85"/>
      <c r="D745" s="85"/>
      <c r="E745" s="86"/>
      <c r="F745" s="85"/>
      <c r="G745" s="87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  <c r="AY745" s="85"/>
      <c r="AZ745" s="85"/>
      <c r="BA745" s="85"/>
      <c r="BB745" s="85"/>
      <c r="BC745" s="85"/>
      <c r="BD745" s="85"/>
      <c r="BE745" s="85"/>
      <c r="BF745" s="88"/>
      <c r="BG745" s="85"/>
      <c r="BH745" s="85"/>
      <c r="BI745" s="85"/>
      <c r="BJ745" s="85"/>
      <c r="BK745" s="85"/>
      <c r="BL745" s="85"/>
      <c r="BM745" s="85"/>
      <c r="BN745" s="85"/>
      <c r="BO745" s="85"/>
      <c r="BP745" s="85"/>
      <c r="BQ745" s="85"/>
      <c r="BR745" s="85"/>
      <c r="BS745" s="85"/>
      <c r="BT745" s="85"/>
      <c r="BU745" s="85"/>
      <c r="BV745" s="85"/>
      <c r="BW745" s="85"/>
      <c r="BX745" s="85"/>
      <c r="BY745" s="85"/>
      <c r="BZ745" s="85"/>
      <c r="CA745" s="85"/>
      <c r="CB745" s="85"/>
      <c r="CC745" s="85"/>
      <c r="CD745" s="85"/>
      <c r="CE745" s="85"/>
      <c r="CF745" s="85"/>
      <c r="CG745" s="85"/>
      <c r="CH745" s="85"/>
      <c r="CI745" s="85"/>
      <c r="CJ745" s="85"/>
      <c r="CK745" s="85"/>
      <c r="CL745" s="85"/>
      <c r="CM745" s="85"/>
      <c r="CN745" s="85"/>
      <c r="CO745" s="85"/>
      <c r="CP745" s="85"/>
      <c r="CQ745" s="85"/>
      <c r="CR745" s="85"/>
      <c r="CS745" s="85"/>
      <c r="CT745" s="85"/>
      <c r="CU745" s="85"/>
      <c r="CV745" s="85"/>
      <c r="CW745" s="85"/>
      <c r="CX745" s="85"/>
      <c r="CY745" s="85"/>
      <c r="CZ745" s="85"/>
      <c r="DA745" s="85"/>
      <c r="DB745" s="85"/>
      <c r="DC745" s="85"/>
      <c r="DD745" s="85"/>
      <c r="DE745" s="85"/>
    </row>
    <row r="746" spans="1:109" x14ac:dyDescent="0.2">
      <c r="A746" s="85"/>
      <c r="B746" s="85"/>
      <c r="C746" s="85"/>
      <c r="D746" s="85"/>
      <c r="E746" s="86"/>
      <c r="F746" s="85"/>
      <c r="G746" s="87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  <c r="AY746" s="85"/>
      <c r="AZ746" s="85"/>
      <c r="BA746" s="85"/>
      <c r="BB746" s="85"/>
      <c r="BC746" s="85"/>
      <c r="BD746" s="85"/>
      <c r="BE746" s="85"/>
      <c r="BF746" s="88"/>
      <c r="BG746" s="85"/>
      <c r="BH746" s="85"/>
      <c r="BI746" s="85"/>
      <c r="BJ746" s="85"/>
      <c r="BK746" s="85"/>
      <c r="BL746" s="85"/>
      <c r="BM746" s="85"/>
      <c r="BN746" s="85"/>
      <c r="BO746" s="85"/>
      <c r="BP746" s="85"/>
      <c r="BQ746" s="85"/>
      <c r="BR746" s="85"/>
      <c r="BS746" s="85"/>
      <c r="BT746" s="85"/>
      <c r="BU746" s="85"/>
      <c r="BV746" s="85"/>
      <c r="BW746" s="85"/>
      <c r="BX746" s="85"/>
      <c r="BY746" s="85"/>
      <c r="BZ746" s="85"/>
      <c r="CA746" s="85"/>
      <c r="CB746" s="85"/>
      <c r="CC746" s="85"/>
      <c r="CD746" s="85"/>
      <c r="CE746" s="85"/>
      <c r="CF746" s="85"/>
      <c r="CG746" s="85"/>
      <c r="CH746" s="85"/>
      <c r="CI746" s="85"/>
      <c r="CJ746" s="85"/>
      <c r="CK746" s="85"/>
      <c r="CL746" s="85"/>
      <c r="CM746" s="85"/>
      <c r="CN746" s="85"/>
      <c r="CO746" s="85"/>
      <c r="CP746" s="85"/>
      <c r="CQ746" s="85"/>
      <c r="CR746" s="85"/>
      <c r="CS746" s="85"/>
      <c r="CT746" s="85"/>
      <c r="CU746" s="85"/>
      <c r="CV746" s="85"/>
      <c r="CW746" s="85"/>
      <c r="CX746" s="85"/>
      <c r="CY746" s="85"/>
      <c r="CZ746" s="85"/>
      <c r="DA746" s="85"/>
      <c r="DB746" s="85"/>
      <c r="DC746" s="85"/>
      <c r="DD746" s="85"/>
      <c r="DE746" s="85"/>
    </row>
    <row r="747" spans="1:109" x14ac:dyDescent="0.2">
      <c r="A747" s="85"/>
      <c r="B747" s="85"/>
      <c r="C747" s="85"/>
      <c r="D747" s="85"/>
      <c r="E747" s="86"/>
      <c r="F747" s="85"/>
      <c r="G747" s="87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  <c r="AY747" s="85"/>
      <c r="AZ747" s="85"/>
      <c r="BA747" s="85"/>
      <c r="BB747" s="85"/>
      <c r="BC747" s="85"/>
      <c r="BD747" s="85"/>
      <c r="BE747" s="85"/>
      <c r="BF747" s="88"/>
      <c r="BG747" s="85"/>
      <c r="BH747" s="85"/>
      <c r="BI747" s="85"/>
      <c r="BJ747" s="85"/>
      <c r="BK747" s="85"/>
      <c r="BL747" s="85"/>
      <c r="BM747" s="85"/>
      <c r="BN747" s="85"/>
      <c r="BO747" s="85"/>
      <c r="BP747" s="85"/>
      <c r="BQ747" s="85"/>
      <c r="BR747" s="85"/>
      <c r="BS747" s="85"/>
      <c r="BT747" s="85"/>
      <c r="BU747" s="85"/>
      <c r="BV747" s="85"/>
      <c r="BW747" s="85"/>
      <c r="BX747" s="85"/>
      <c r="BY747" s="85"/>
      <c r="BZ747" s="85"/>
      <c r="CA747" s="85"/>
      <c r="CB747" s="85"/>
      <c r="CC747" s="85"/>
      <c r="CD747" s="85"/>
      <c r="CE747" s="85"/>
      <c r="CF747" s="85"/>
      <c r="CG747" s="85"/>
      <c r="CH747" s="85"/>
      <c r="CI747" s="85"/>
      <c r="CJ747" s="85"/>
      <c r="CK747" s="85"/>
      <c r="CL747" s="85"/>
      <c r="CM747" s="85"/>
      <c r="CN747" s="85"/>
      <c r="CO747" s="85"/>
      <c r="CP747" s="85"/>
      <c r="CQ747" s="85"/>
      <c r="CR747" s="85"/>
      <c r="CS747" s="85"/>
      <c r="CT747" s="85"/>
      <c r="CU747" s="85"/>
      <c r="CV747" s="85"/>
      <c r="CW747" s="85"/>
      <c r="CX747" s="85"/>
      <c r="CY747" s="85"/>
      <c r="CZ747" s="85"/>
      <c r="DA747" s="85"/>
      <c r="DB747" s="85"/>
      <c r="DC747" s="85"/>
      <c r="DD747" s="85"/>
      <c r="DE747" s="85"/>
    </row>
    <row r="748" spans="1:109" x14ac:dyDescent="0.2">
      <c r="A748" s="85"/>
      <c r="B748" s="85"/>
      <c r="C748" s="85"/>
      <c r="D748" s="85"/>
      <c r="E748" s="86"/>
      <c r="F748" s="85"/>
      <c r="G748" s="87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  <c r="AY748" s="85"/>
      <c r="AZ748" s="85"/>
      <c r="BA748" s="85"/>
      <c r="BB748" s="85"/>
      <c r="BC748" s="85"/>
      <c r="BD748" s="85"/>
      <c r="BE748" s="85"/>
      <c r="BF748" s="88"/>
      <c r="BG748" s="85"/>
      <c r="BH748" s="85"/>
      <c r="BI748" s="85"/>
      <c r="BJ748" s="85"/>
      <c r="BK748" s="85"/>
      <c r="BL748" s="85"/>
      <c r="BM748" s="85"/>
      <c r="BN748" s="85"/>
      <c r="BO748" s="85"/>
      <c r="BP748" s="85"/>
      <c r="BQ748" s="85"/>
      <c r="BR748" s="85"/>
      <c r="BS748" s="85"/>
      <c r="BT748" s="85"/>
      <c r="BU748" s="85"/>
      <c r="BV748" s="85"/>
      <c r="BW748" s="85"/>
      <c r="BX748" s="85"/>
      <c r="BY748" s="85"/>
      <c r="BZ748" s="85"/>
      <c r="CA748" s="85"/>
      <c r="CB748" s="85"/>
      <c r="CC748" s="85"/>
      <c r="CD748" s="85"/>
      <c r="CE748" s="85"/>
      <c r="CF748" s="85"/>
      <c r="CG748" s="85"/>
      <c r="CH748" s="85"/>
      <c r="CI748" s="85"/>
      <c r="CJ748" s="85"/>
      <c r="CK748" s="85"/>
      <c r="CL748" s="85"/>
      <c r="CM748" s="85"/>
      <c r="CN748" s="85"/>
      <c r="CO748" s="85"/>
      <c r="CP748" s="85"/>
      <c r="CQ748" s="85"/>
      <c r="CR748" s="85"/>
      <c r="CS748" s="85"/>
      <c r="CT748" s="85"/>
      <c r="CU748" s="85"/>
      <c r="CV748" s="85"/>
      <c r="CW748" s="85"/>
      <c r="CX748" s="85"/>
      <c r="CY748" s="85"/>
      <c r="CZ748" s="85"/>
      <c r="DA748" s="85"/>
      <c r="DB748" s="85"/>
      <c r="DC748" s="85"/>
      <c r="DD748" s="85"/>
      <c r="DE748" s="85"/>
    </row>
    <row r="749" spans="1:109" x14ac:dyDescent="0.2">
      <c r="A749" s="85"/>
      <c r="B749" s="85"/>
      <c r="C749" s="85"/>
      <c r="D749" s="85"/>
      <c r="E749" s="86"/>
      <c r="F749" s="85"/>
      <c r="G749" s="87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  <c r="AY749" s="85"/>
      <c r="AZ749" s="85"/>
      <c r="BA749" s="85"/>
      <c r="BB749" s="85"/>
      <c r="BC749" s="85"/>
      <c r="BD749" s="85"/>
      <c r="BE749" s="85"/>
      <c r="BF749" s="88"/>
      <c r="BG749" s="85"/>
      <c r="BH749" s="85"/>
      <c r="BI749" s="85"/>
      <c r="BJ749" s="85"/>
      <c r="BK749" s="85"/>
      <c r="BL749" s="85"/>
      <c r="BM749" s="85"/>
      <c r="BN749" s="85"/>
      <c r="BO749" s="85"/>
      <c r="BP749" s="85"/>
      <c r="BQ749" s="85"/>
      <c r="BR749" s="85"/>
      <c r="BS749" s="85"/>
      <c r="BT749" s="85"/>
      <c r="BU749" s="85"/>
      <c r="BV749" s="85"/>
      <c r="BW749" s="85"/>
      <c r="BX749" s="85"/>
      <c r="BY749" s="85"/>
      <c r="BZ749" s="85"/>
      <c r="CA749" s="85"/>
      <c r="CB749" s="85"/>
      <c r="CC749" s="85"/>
      <c r="CD749" s="85"/>
      <c r="CE749" s="85"/>
      <c r="CF749" s="85"/>
      <c r="CG749" s="85"/>
      <c r="CH749" s="85"/>
      <c r="CI749" s="85"/>
      <c r="CJ749" s="85"/>
      <c r="CK749" s="85"/>
      <c r="CL749" s="85"/>
      <c r="CM749" s="85"/>
      <c r="CN749" s="85"/>
      <c r="CO749" s="85"/>
      <c r="CP749" s="85"/>
      <c r="CQ749" s="85"/>
      <c r="CR749" s="85"/>
      <c r="CS749" s="85"/>
      <c r="CT749" s="85"/>
      <c r="CU749" s="85"/>
      <c r="CV749" s="85"/>
      <c r="CW749" s="85"/>
      <c r="CX749" s="85"/>
      <c r="CY749" s="85"/>
      <c r="CZ749" s="85"/>
      <c r="DA749" s="85"/>
      <c r="DB749" s="85"/>
      <c r="DC749" s="85"/>
      <c r="DD749" s="85"/>
      <c r="DE749" s="85"/>
    </row>
    <row r="750" spans="1:109" x14ac:dyDescent="0.2">
      <c r="A750" s="85"/>
      <c r="B750" s="85"/>
      <c r="C750" s="85"/>
      <c r="D750" s="85"/>
      <c r="E750" s="86"/>
      <c r="F750" s="85"/>
      <c r="G750" s="87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  <c r="AY750" s="85"/>
      <c r="AZ750" s="85"/>
      <c r="BA750" s="85"/>
      <c r="BB750" s="85"/>
      <c r="BC750" s="85"/>
      <c r="BD750" s="85"/>
      <c r="BE750" s="85"/>
      <c r="BF750" s="88"/>
      <c r="BG750" s="85"/>
      <c r="BH750" s="85"/>
      <c r="BI750" s="85"/>
      <c r="BJ750" s="85"/>
      <c r="BK750" s="85"/>
      <c r="BL750" s="85"/>
      <c r="BM750" s="85"/>
      <c r="BN750" s="85"/>
      <c r="BO750" s="85"/>
      <c r="BP750" s="85"/>
      <c r="BQ750" s="85"/>
      <c r="BR750" s="85"/>
      <c r="BS750" s="85"/>
      <c r="BT750" s="85"/>
      <c r="BU750" s="85"/>
      <c r="BV750" s="85"/>
      <c r="BW750" s="85"/>
      <c r="BX750" s="85"/>
      <c r="BY750" s="85"/>
      <c r="BZ750" s="85"/>
      <c r="CA750" s="85"/>
      <c r="CB750" s="85"/>
      <c r="CC750" s="85"/>
      <c r="CD750" s="85"/>
      <c r="CE750" s="85"/>
      <c r="CF750" s="85"/>
      <c r="CG750" s="85"/>
      <c r="CH750" s="85"/>
      <c r="CI750" s="85"/>
      <c r="CJ750" s="85"/>
      <c r="CK750" s="85"/>
      <c r="CL750" s="85"/>
      <c r="CM750" s="85"/>
      <c r="CN750" s="85"/>
      <c r="CO750" s="85"/>
      <c r="CP750" s="85"/>
      <c r="CQ750" s="85"/>
      <c r="CR750" s="85"/>
      <c r="CS750" s="85"/>
      <c r="CT750" s="85"/>
      <c r="CU750" s="85"/>
      <c r="CV750" s="85"/>
      <c r="CW750" s="85"/>
      <c r="CX750" s="85"/>
      <c r="CY750" s="85"/>
      <c r="CZ750" s="85"/>
      <c r="DA750" s="85"/>
      <c r="DB750" s="85"/>
      <c r="DC750" s="85"/>
      <c r="DD750" s="85"/>
      <c r="DE750" s="85"/>
    </row>
    <row r="751" spans="1:109" x14ac:dyDescent="0.2">
      <c r="A751" s="85"/>
      <c r="B751" s="85"/>
      <c r="C751" s="85"/>
      <c r="D751" s="85"/>
      <c r="E751" s="86"/>
      <c r="F751" s="85"/>
      <c r="G751" s="87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  <c r="AY751" s="85"/>
      <c r="AZ751" s="85"/>
      <c r="BA751" s="85"/>
      <c r="BB751" s="85"/>
      <c r="BC751" s="85"/>
      <c r="BD751" s="85"/>
      <c r="BE751" s="85"/>
      <c r="BF751" s="88"/>
      <c r="BG751" s="85"/>
      <c r="BH751" s="85"/>
      <c r="BI751" s="85"/>
      <c r="BJ751" s="85"/>
      <c r="BK751" s="85"/>
      <c r="BL751" s="85"/>
      <c r="BM751" s="85"/>
      <c r="BN751" s="85"/>
      <c r="BO751" s="85"/>
      <c r="BP751" s="85"/>
      <c r="BQ751" s="85"/>
      <c r="BR751" s="85"/>
      <c r="BS751" s="85"/>
      <c r="BT751" s="85"/>
      <c r="BU751" s="85"/>
      <c r="BV751" s="85"/>
      <c r="BW751" s="85"/>
      <c r="BX751" s="85"/>
      <c r="BY751" s="85"/>
      <c r="BZ751" s="85"/>
      <c r="CA751" s="85"/>
      <c r="CB751" s="85"/>
      <c r="CC751" s="85"/>
      <c r="CD751" s="85"/>
      <c r="CE751" s="85"/>
      <c r="CF751" s="85"/>
      <c r="CG751" s="85"/>
      <c r="CH751" s="85"/>
      <c r="CI751" s="85"/>
      <c r="CJ751" s="85"/>
      <c r="CK751" s="85"/>
      <c r="CL751" s="85"/>
      <c r="CM751" s="85"/>
      <c r="CN751" s="85"/>
      <c r="CO751" s="85"/>
      <c r="CP751" s="85"/>
      <c r="CQ751" s="85"/>
      <c r="CR751" s="85"/>
      <c r="CS751" s="85"/>
      <c r="CT751" s="85"/>
      <c r="CU751" s="85"/>
      <c r="CV751" s="85"/>
      <c r="CW751" s="85"/>
      <c r="CX751" s="85"/>
      <c r="CY751" s="85"/>
      <c r="CZ751" s="85"/>
      <c r="DA751" s="85"/>
      <c r="DB751" s="85"/>
      <c r="DC751" s="85"/>
      <c r="DD751" s="85"/>
      <c r="DE751" s="85"/>
    </row>
    <row r="752" spans="1:109" x14ac:dyDescent="0.2">
      <c r="A752" s="85"/>
      <c r="B752" s="85"/>
      <c r="C752" s="85"/>
      <c r="D752" s="85"/>
      <c r="E752" s="86"/>
      <c r="F752" s="85"/>
      <c r="G752" s="87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  <c r="AY752" s="85"/>
      <c r="AZ752" s="85"/>
      <c r="BA752" s="85"/>
      <c r="BB752" s="85"/>
      <c r="BC752" s="85"/>
      <c r="BD752" s="85"/>
      <c r="BE752" s="85"/>
      <c r="BF752" s="88"/>
      <c r="BG752" s="85"/>
      <c r="BH752" s="85"/>
      <c r="BI752" s="85"/>
      <c r="BJ752" s="85"/>
      <c r="BK752" s="85"/>
      <c r="BL752" s="85"/>
      <c r="BM752" s="85"/>
      <c r="BN752" s="85"/>
      <c r="BO752" s="85"/>
      <c r="BP752" s="85"/>
      <c r="BQ752" s="85"/>
      <c r="BR752" s="85"/>
      <c r="BS752" s="85"/>
      <c r="BT752" s="85"/>
      <c r="BU752" s="85"/>
      <c r="BV752" s="85"/>
      <c r="BW752" s="85"/>
      <c r="BX752" s="85"/>
      <c r="BY752" s="85"/>
      <c r="BZ752" s="85"/>
      <c r="CA752" s="85"/>
      <c r="CB752" s="85"/>
      <c r="CC752" s="85"/>
      <c r="CD752" s="85"/>
      <c r="CE752" s="85"/>
      <c r="CF752" s="85"/>
      <c r="CG752" s="85"/>
      <c r="CH752" s="85"/>
      <c r="CI752" s="85"/>
      <c r="CJ752" s="85"/>
      <c r="CK752" s="85"/>
      <c r="CL752" s="85"/>
      <c r="CM752" s="85"/>
      <c r="CN752" s="85"/>
      <c r="CO752" s="85"/>
      <c r="CP752" s="85"/>
      <c r="CQ752" s="85"/>
      <c r="CR752" s="85"/>
      <c r="CS752" s="85"/>
      <c r="CT752" s="85"/>
      <c r="CU752" s="85"/>
      <c r="CV752" s="85"/>
      <c r="CW752" s="85"/>
      <c r="CX752" s="85"/>
      <c r="CY752" s="85"/>
      <c r="CZ752" s="85"/>
      <c r="DA752" s="85"/>
      <c r="DB752" s="85"/>
      <c r="DC752" s="85"/>
      <c r="DD752" s="85"/>
      <c r="DE752" s="85"/>
    </row>
    <row r="753" spans="1:109" x14ac:dyDescent="0.2">
      <c r="A753" s="85"/>
      <c r="B753" s="85"/>
      <c r="C753" s="85"/>
      <c r="D753" s="85"/>
      <c r="E753" s="86"/>
      <c r="F753" s="85"/>
      <c r="G753" s="87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  <c r="AY753" s="85"/>
      <c r="AZ753" s="85"/>
      <c r="BA753" s="85"/>
      <c r="BB753" s="85"/>
      <c r="BC753" s="85"/>
      <c r="BD753" s="85"/>
      <c r="BE753" s="85"/>
      <c r="BF753" s="88"/>
      <c r="BG753" s="85"/>
      <c r="BH753" s="85"/>
      <c r="BI753" s="85"/>
      <c r="BJ753" s="85"/>
      <c r="BK753" s="85"/>
      <c r="BL753" s="85"/>
      <c r="BM753" s="85"/>
      <c r="BN753" s="85"/>
      <c r="BO753" s="85"/>
      <c r="BP753" s="85"/>
      <c r="BQ753" s="85"/>
      <c r="BR753" s="85"/>
      <c r="BS753" s="85"/>
      <c r="BT753" s="85"/>
      <c r="BU753" s="85"/>
      <c r="BV753" s="85"/>
      <c r="BW753" s="85"/>
      <c r="BX753" s="85"/>
      <c r="BY753" s="85"/>
      <c r="BZ753" s="85"/>
      <c r="CA753" s="85"/>
      <c r="CB753" s="85"/>
      <c r="CC753" s="85"/>
      <c r="CD753" s="85"/>
      <c r="CE753" s="85"/>
      <c r="CF753" s="85"/>
      <c r="CG753" s="85"/>
      <c r="CH753" s="85"/>
      <c r="CI753" s="85"/>
      <c r="CJ753" s="85"/>
      <c r="CK753" s="85"/>
      <c r="CL753" s="85"/>
      <c r="CM753" s="85"/>
      <c r="CN753" s="85"/>
      <c r="CO753" s="85"/>
      <c r="CP753" s="85"/>
      <c r="CQ753" s="85"/>
      <c r="CR753" s="85"/>
      <c r="CS753" s="85"/>
      <c r="CT753" s="85"/>
      <c r="CU753" s="85"/>
      <c r="CV753" s="85"/>
      <c r="CW753" s="85"/>
      <c r="CX753" s="85"/>
      <c r="CY753" s="85"/>
      <c r="CZ753" s="85"/>
      <c r="DA753" s="85"/>
      <c r="DB753" s="85"/>
      <c r="DC753" s="85"/>
      <c r="DD753" s="85"/>
      <c r="DE753" s="85"/>
    </row>
    <row r="754" spans="1:109" x14ac:dyDescent="0.2">
      <c r="A754" s="85"/>
      <c r="B754" s="85"/>
      <c r="C754" s="85"/>
      <c r="D754" s="85"/>
      <c r="E754" s="86"/>
      <c r="F754" s="85"/>
      <c r="G754" s="87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  <c r="AY754" s="85"/>
      <c r="AZ754" s="85"/>
      <c r="BA754" s="85"/>
      <c r="BB754" s="85"/>
      <c r="BC754" s="85"/>
      <c r="BD754" s="85"/>
      <c r="BE754" s="85"/>
      <c r="BF754" s="88"/>
      <c r="BG754" s="85"/>
      <c r="BH754" s="85"/>
      <c r="BI754" s="85"/>
      <c r="BJ754" s="85"/>
      <c r="BK754" s="85"/>
      <c r="BL754" s="85"/>
      <c r="BM754" s="85"/>
      <c r="BN754" s="85"/>
      <c r="BO754" s="85"/>
      <c r="BP754" s="85"/>
      <c r="BQ754" s="85"/>
      <c r="BR754" s="85"/>
      <c r="BS754" s="85"/>
      <c r="BT754" s="85"/>
      <c r="BU754" s="85"/>
      <c r="BV754" s="85"/>
      <c r="BW754" s="85"/>
      <c r="BX754" s="85"/>
      <c r="BY754" s="85"/>
      <c r="BZ754" s="85"/>
      <c r="CA754" s="85"/>
      <c r="CB754" s="85"/>
      <c r="CC754" s="85"/>
      <c r="CD754" s="85"/>
      <c r="CE754" s="85"/>
      <c r="CF754" s="85"/>
      <c r="CG754" s="85"/>
      <c r="CH754" s="85"/>
      <c r="CI754" s="85"/>
      <c r="CJ754" s="85"/>
      <c r="CK754" s="85"/>
      <c r="CL754" s="85"/>
      <c r="CM754" s="85"/>
      <c r="CN754" s="85"/>
      <c r="CO754" s="85"/>
      <c r="CP754" s="85"/>
      <c r="CQ754" s="85"/>
      <c r="CR754" s="85"/>
      <c r="CS754" s="85"/>
      <c r="CT754" s="85"/>
      <c r="CU754" s="85"/>
      <c r="CV754" s="85"/>
      <c r="CW754" s="85"/>
      <c r="CX754" s="85"/>
      <c r="CY754" s="85"/>
      <c r="CZ754" s="85"/>
      <c r="DA754" s="85"/>
      <c r="DB754" s="85"/>
      <c r="DC754" s="85"/>
      <c r="DD754" s="85"/>
      <c r="DE754" s="85"/>
    </row>
    <row r="755" spans="1:109" x14ac:dyDescent="0.2">
      <c r="A755" s="85"/>
      <c r="B755" s="85"/>
      <c r="C755" s="85"/>
      <c r="D755" s="85"/>
      <c r="E755" s="86"/>
      <c r="F755" s="85"/>
      <c r="G755" s="87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85"/>
      <c r="AI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AV755" s="85"/>
      <c r="AW755" s="85"/>
      <c r="AX755" s="85"/>
      <c r="AY755" s="85"/>
      <c r="AZ755" s="85"/>
      <c r="BA755" s="85"/>
      <c r="BB755" s="85"/>
      <c r="BC755" s="85"/>
      <c r="BD755" s="85"/>
      <c r="BE755" s="85"/>
      <c r="BF755" s="88"/>
      <c r="BG755" s="85"/>
      <c r="BH755" s="85"/>
      <c r="BI755" s="85"/>
      <c r="BJ755" s="85"/>
      <c r="BK755" s="85"/>
      <c r="BL755" s="85"/>
      <c r="BM755" s="85"/>
      <c r="BN755" s="85"/>
      <c r="BO755" s="85"/>
      <c r="BP755" s="85"/>
      <c r="BQ755" s="85"/>
      <c r="BR755" s="85"/>
      <c r="BS755" s="85"/>
      <c r="BT755" s="85"/>
      <c r="BU755" s="85"/>
      <c r="BV755" s="85"/>
      <c r="BW755" s="85"/>
      <c r="BX755" s="85"/>
      <c r="BY755" s="85"/>
      <c r="BZ755" s="85"/>
      <c r="CA755" s="85"/>
      <c r="CB755" s="85"/>
      <c r="CC755" s="85"/>
      <c r="CD755" s="85"/>
      <c r="CE755" s="85"/>
      <c r="CF755" s="85"/>
      <c r="CG755" s="85"/>
      <c r="CH755" s="85"/>
      <c r="CI755" s="85"/>
      <c r="CJ755" s="85"/>
      <c r="CK755" s="85"/>
      <c r="CL755" s="85"/>
      <c r="CM755" s="85"/>
      <c r="CN755" s="85"/>
      <c r="CO755" s="85"/>
      <c r="CP755" s="85"/>
      <c r="CQ755" s="85"/>
      <c r="CR755" s="85"/>
      <c r="CS755" s="85"/>
      <c r="CT755" s="85"/>
      <c r="CU755" s="85"/>
      <c r="CV755" s="85"/>
      <c r="CW755" s="85"/>
      <c r="CX755" s="85"/>
      <c r="CY755" s="85"/>
      <c r="CZ755" s="85"/>
      <c r="DA755" s="85"/>
      <c r="DB755" s="85"/>
      <c r="DC755" s="85"/>
      <c r="DD755" s="85"/>
      <c r="DE755" s="85"/>
    </row>
    <row r="756" spans="1:109" x14ac:dyDescent="0.2">
      <c r="A756" s="85"/>
      <c r="B756" s="85"/>
      <c r="C756" s="85"/>
      <c r="D756" s="85"/>
      <c r="E756" s="86"/>
      <c r="F756" s="85"/>
      <c r="G756" s="87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85"/>
      <c r="AI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AV756" s="85"/>
      <c r="AW756" s="85"/>
      <c r="AX756" s="85"/>
      <c r="AY756" s="85"/>
      <c r="AZ756" s="85"/>
      <c r="BA756" s="85"/>
      <c r="BB756" s="85"/>
      <c r="BC756" s="85"/>
      <c r="BD756" s="85"/>
      <c r="BE756" s="85"/>
      <c r="BF756" s="88"/>
      <c r="BG756" s="85"/>
      <c r="BH756" s="85"/>
      <c r="BI756" s="85"/>
      <c r="BJ756" s="85"/>
      <c r="BK756" s="85"/>
      <c r="BL756" s="85"/>
      <c r="BM756" s="85"/>
      <c r="BN756" s="85"/>
      <c r="BO756" s="85"/>
      <c r="BP756" s="85"/>
      <c r="BQ756" s="85"/>
      <c r="BR756" s="85"/>
      <c r="BS756" s="85"/>
      <c r="BT756" s="85"/>
      <c r="BU756" s="85"/>
      <c r="BV756" s="85"/>
      <c r="BW756" s="85"/>
      <c r="BX756" s="85"/>
      <c r="BY756" s="85"/>
      <c r="BZ756" s="85"/>
      <c r="CA756" s="85"/>
      <c r="CB756" s="85"/>
      <c r="CC756" s="85"/>
      <c r="CD756" s="85"/>
      <c r="CE756" s="85"/>
      <c r="CF756" s="85"/>
      <c r="CG756" s="85"/>
      <c r="CH756" s="85"/>
      <c r="CI756" s="85"/>
      <c r="CJ756" s="85"/>
      <c r="CK756" s="85"/>
      <c r="CL756" s="85"/>
      <c r="CM756" s="85"/>
      <c r="CN756" s="85"/>
      <c r="CO756" s="85"/>
      <c r="CP756" s="85"/>
      <c r="CQ756" s="85"/>
      <c r="CR756" s="85"/>
      <c r="CS756" s="85"/>
      <c r="CT756" s="85"/>
      <c r="CU756" s="85"/>
      <c r="CV756" s="85"/>
      <c r="CW756" s="85"/>
      <c r="CX756" s="85"/>
      <c r="CY756" s="85"/>
      <c r="CZ756" s="85"/>
      <c r="DA756" s="85"/>
      <c r="DB756" s="85"/>
      <c r="DC756" s="85"/>
      <c r="DD756" s="85"/>
      <c r="DE756" s="85"/>
    </row>
    <row r="757" spans="1:109" x14ac:dyDescent="0.2">
      <c r="A757" s="85"/>
      <c r="B757" s="85"/>
      <c r="C757" s="85"/>
      <c r="D757" s="85"/>
      <c r="E757" s="86"/>
      <c r="F757" s="85"/>
      <c r="G757" s="87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  <c r="AY757" s="85"/>
      <c r="AZ757" s="85"/>
      <c r="BA757" s="85"/>
      <c r="BB757" s="85"/>
      <c r="BC757" s="85"/>
      <c r="BD757" s="85"/>
      <c r="BE757" s="85"/>
      <c r="BF757" s="88"/>
      <c r="BG757" s="85"/>
      <c r="BH757" s="85"/>
      <c r="BI757" s="85"/>
      <c r="BJ757" s="85"/>
      <c r="BK757" s="85"/>
      <c r="BL757" s="85"/>
      <c r="BM757" s="85"/>
      <c r="BN757" s="85"/>
      <c r="BO757" s="85"/>
      <c r="BP757" s="85"/>
      <c r="BQ757" s="85"/>
      <c r="BR757" s="85"/>
      <c r="BS757" s="85"/>
      <c r="BT757" s="85"/>
      <c r="BU757" s="85"/>
      <c r="BV757" s="85"/>
      <c r="BW757" s="85"/>
      <c r="BX757" s="85"/>
      <c r="BY757" s="85"/>
      <c r="BZ757" s="85"/>
      <c r="CA757" s="85"/>
      <c r="CB757" s="85"/>
      <c r="CC757" s="85"/>
      <c r="CD757" s="85"/>
      <c r="CE757" s="85"/>
      <c r="CF757" s="85"/>
      <c r="CG757" s="85"/>
      <c r="CH757" s="85"/>
      <c r="CI757" s="85"/>
      <c r="CJ757" s="85"/>
      <c r="CK757" s="85"/>
      <c r="CL757" s="85"/>
      <c r="CM757" s="85"/>
      <c r="CN757" s="85"/>
      <c r="CO757" s="85"/>
      <c r="CP757" s="85"/>
      <c r="CQ757" s="85"/>
      <c r="CR757" s="85"/>
      <c r="CS757" s="85"/>
      <c r="CT757" s="85"/>
      <c r="CU757" s="85"/>
      <c r="CV757" s="85"/>
      <c r="CW757" s="85"/>
      <c r="CX757" s="85"/>
      <c r="CY757" s="85"/>
      <c r="CZ757" s="85"/>
      <c r="DA757" s="85"/>
      <c r="DB757" s="85"/>
      <c r="DC757" s="85"/>
      <c r="DD757" s="85"/>
      <c r="DE757" s="85"/>
    </row>
    <row r="758" spans="1:109" x14ac:dyDescent="0.2">
      <c r="A758" s="85"/>
      <c r="B758" s="85"/>
      <c r="C758" s="85"/>
      <c r="D758" s="85"/>
      <c r="E758" s="86"/>
      <c r="F758" s="85"/>
      <c r="G758" s="87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  <c r="AY758" s="85"/>
      <c r="AZ758" s="85"/>
      <c r="BA758" s="85"/>
      <c r="BB758" s="85"/>
      <c r="BC758" s="85"/>
      <c r="BD758" s="85"/>
      <c r="BE758" s="85"/>
      <c r="BF758" s="88"/>
      <c r="BG758" s="85"/>
      <c r="BH758" s="85"/>
      <c r="BI758" s="85"/>
      <c r="BJ758" s="85"/>
      <c r="BK758" s="85"/>
      <c r="BL758" s="85"/>
      <c r="BM758" s="85"/>
      <c r="BN758" s="85"/>
      <c r="BO758" s="85"/>
      <c r="BP758" s="85"/>
      <c r="BQ758" s="85"/>
      <c r="BR758" s="85"/>
      <c r="BS758" s="85"/>
      <c r="BT758" s="85"/>
      <c r="BU758" s="85"/>
      <c r="BV758" s="85"/>
      <c r="BW758" s="85"/>
      <c r="BX758" s="85"/>
      <c r="BY758" s="85"/>
      <c r="BZ758" s="85"/>
      <c r="CA758" s="85"/>
      <c r="CB758" s="85"/>
      <c r="CC758" s="85"/>
      <c r="CD758" s="85"/>
      <c r="CE758" s="85"/>
      <c r="CF758" s="85"/>
      <c r="CG758" s="85"/>
      <c r="CH758" s="85"/>
      <c r="CI758" s="85"/>
      <c r="CJ758" s="85"/>
      <c r="CK758" s="85"/>
      <c r="CL758" s="85"/>
      <c r="CM758" s="85"/>
      <c r="CN758" s="85"/>
      <c r="CO758" s="85"/>
      <c r="CP758" s="85"/>
      <c r="CQ758" s="85"/>
      <c r="CR758" s="85"/>
      <c r="CS758" s="85"/>
      <c r="CT758" s="85"/>
      <c r="CU758" s="85"/>
      <c r="CV758" s="85"/>
      <c r="CW758" s="85"/>
      <c r="CX758" s="85"/>
      <c r="CY758" s="85"/>
      <c r="CZ758" s="85"/>
      <c r="DA758" s="85"/>
      <c r="DB758" s="85"/>
      <c r="DC758" s="85"/>
      <c r="DD758" s="85"/>
      <c r="DE758" s="85"/>
    </row>
    <row r="759" spans="1:109" x14ac:dyDescent="0.2">
      <c r="A759" s="85"/>
      <c r="B759" s="85"/>
      <c r="C759" s="85"/>
      <c r="D759" s="85"/>
      <c r="E759" s="86"/>
      <c r="F759" s="85"/>
      <c r="G759" s="87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85"/>
      <c r="AI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AV759" s="85"/>
      <c r="AW759" s="85"/>
      <c r="AX759" s="85"/>
      <c r="AY759" s="85"/>
      <c r="AZ759" s="85"/>
      <c r="BA759" s="85"/>
      <c r="BB759" s="85"/>
      <c r="BC759" s="85"/>
      <c r="BD759" s="85"/>
      <c r="BE759" s="85"/>
      <c r="BF759" s="88"/>
      <c r="BG759" s="85"/>
      <c r="BH759" s="85"/>
      <c r="BI759" s="85"/>
      <c r="BJ759" s="85"/>
      <c r="BK759" s="85"/>
      <c r="BL759" s="85"/>
      <c r="BM759" s="85"/>
      <c r="BN759" s="85"/>
      <c r="BO759" s="85"/>
      <c r="BP759" s="85"/>
      <c r="BQ759" s="85"/>
      <c r="BR759" s="85"/>
      <c r="BS759" s="85"/>
      <c r="BT759" s="85"/>
      <c r="BU759" s="85"/>
      <c r="BV759" s="85"/>
      <c r="BW759" s="85"/>
      <c r="BX759" s="85"/>
      <c r="BY759" s="85"/>
      <c r="BZ759" s="85"/>
      <c r="CA759" s="85"/>
      <c r="CB759" s="85"/>
      <c r="CC759" s="85"/>
      <c r="CD759" s="85"/>
      <c r="CE759" s="85"/>
      <c r="CF759" s="85"/>
      <c r="CG759" s="85"/>
      <c r="CH759" s="85"/>
      <c r="CI759" s="85"/>
      <c r="CJ759" s="85"/>
      <c r="CK759" s="85"/>
      <c r="CL759" s="85"/>
      <c r="CM759" s="85"/>
      <c r="CN759" s="85"/>
      <c r="CO759" s="85"/>
      <c r="CP759" s="85"/>
      <c r="CQ759" s="85"/>
      <c r="CR759" s="85"/>
      <c r="CS759" s="85"/>
      <c r="CT759" s="85"/>
      <c r="CU759" s="85"/>
      <c r="CV759" s="85"/>
      <c r="CW759" s="85"/>
      <c r="CX759" s="85"/>
      <c r="CY759" s="85"/>
      <c r="CZ759" s="85"/>
      <c r="DA759" s="85"/>
      <c r="DB759" s="85"/>
      <c r="DC759" s="85"/>
      <c r="DD759" s="85"/>
      <c r="DE759" s="85"/>
    </row>
    <row r="760" spans="1:109" x14ac:dyDescent="0.2">
      <c r="A760" s="85"/>
      <c r="B760" s="85"/>
      <c r="C760" s="85"/>
      <c r="D760" s="85"/>
      <c r="E760" s="86"/>
      <c r="F760" s="85"/>
      <c r="G760" s="87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85"/>
      <c r="AI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AV760" s="85"/>
      <c r="AW760" s="85"/>
      <c r="AX760" s="85"/>
      <c r="AY760" s="85"/>
      <c r="AZ760" s="85"/>
      <c r="BA760" s="85"/>
      <c r="BB760" s="85"/>
      <c r="BC760" s="85"/>
      <c r="BD760" s="85"/>
      <c r="BE760" s="85"/>
      <c r="BF760" s="88"/>
      <c r="BG760" s="85"/>
      <c r="BH760" s="85"/>
      <c r="BI760" s="85"/>
      <c r="BJ760" s="85"/>
      <c r="BK760" s="85"/>
      <c r="BL760" s="85"/>
      <c r="BM760" s="85"/>
      <c r="BN760" s="85"/>
      <c r="BO760" s="85"/>
      <c r="BP760" s="85"/>
      <c r="BQ760" s="85"/>
      <c r="BR760" s="85"/>
      <c r="BS760" s="85"/>
      <c r="BT760" s="85"/>
      <c r="BU760" s="85"/>
      <c r="BV760" s="85"/>
      <c r="BW760" s="85"/>
      <c r="BX760" s="85"/>
      <c r="BY760" s="85"/>
      <c r="BZ760" s="85"/>
      <c r="CA760" s="85"/>
      <c r="CB760" s="85"/>
      <c r="CC760" s="85"/>
      <c r="CD760" s="85"/>
      <c r="CE760" s="85"/>
      <c r="CF760" s="85"/>
      <c r="CG760" s="85"/>
      <c r="CH760" s="85"/>
      <c r="CI760" s="85"/>
      <c r="CJ760" s="85"/>
      <c r="CK760" s="85"/>
      <c r="CL760" s="85"/>
      <c r="CM760" s="85"/>
      <c r="CN760" s="85"/>
      <c r="CO760" s="85"/>
      <c r="CP760" s="85"/>
      <c r="CQ760" s="85"/>
      <c r="CR760" s="85"/>
      <c r="CS760" s="85"/>
      <c r="CT760" s="85"/>
      <c r="CU760" s="85"/>
      <c r="CV760" s="85"/>
      <c r="CW760" s="85"/>
      <c r="CX760" s="85"/>
      <c r="CY760" s="85"/>
      <c r="CZ760" s="85"/>
      <c r="DA760" s="85"/>
      <c r="DB760" s="85"/>
      <c r="DC760" s="85"/>
      <c r="DD760" s="85"/>
      <c r="DE760" s="85"/>
    </row>
    <row r="761" spans="1:109" x14ac:dyDescent="0.2">
      <c r="A761" s="85"/>
      <c r="B761" s="85"/>
      <c r="C761" s="85"/>
      <c r="D761" s="85"/>
      <c r="E761" s="86"/>
      <c r="F761" s="85"/>
      <c r="G761" s="87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85"/>
      <c r="AI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AV761" s="85"/>
      <c r="AW761" s="85"/>
      <c r="AX761" s="85"/>
      <c r="AY761" s="85"/>
      <c r="AZ761" s="85"/>
      <c r="BA761" s="85"/>
      <c r="BB761" s="85"/>
      <c r="BC761" s="85"/>
      <c r="BD761" s="85"/>
      <c r="BE761" s="85"/>
      <c r="BF761" s="88"/>
      <c r="BG761" s="85"/>
      <c r="BH761" s="85"/>
      <c r="BI761" s="85"/>
      <c r="BJ761" s="85"/>
      <c r="BK761" s="85"/>
      <c r="BL761" s="85"/>
      <c r="BM761" s="85"/>
      <c r="BN761" s="85"/>
      <c r="BO761" s="85"/>
      <c r="BP761" s="85"/>
      <c r="BQ761" s="85"/>
      <c r="BR761" s="85"/>
      <c r="BS761" s="85"/>
      <c r="BT761" s="85"/>
      <c r="BU761" s="85"/>
      <c r="BV761" s="85"/>
      <c r="BW761" s="85"/>
      <c r="BX761" s="85"/>
      <c r="BY761" s="85"/>
      <c r="BZ761" s="85"/>
      <c r="CA761" s="85"/>
      <c r="CB761" s="85"/>
      <c r="CC761" s="85"/>
      <c r="CD761" s="85"/>
      <c r="CE761" s="85"/>
      <c r="CF761" s="85"/>
      <c r="CG761" s="85"/>
      <c r="CH761" s="85"/>
      <c r="CI761" s="85"/>
      <c r="CJ761" s="85"/>
      <c r="CK761" s="85"/>
      <c r="CL761" s="85"/>
      <c r="CM761" s="85"/>
      <c r="CN761" s="85"/>
      <c r="CO761" s="85"/>
      <c r="CP761" s="85"/>
      <c r="CQ761" s="85"/>
      <c r="CR761" s="85"/>
      <c r="CS761" s="85"/>
      <c r="CT761" s="85"/>
      <c r="CU761" s="85"/>
      <c r="CV761" s="85"/>
      <c r="CW761" s="85"/>
      <c r="CX761" s="85"/>
      <c r="CY761" s="85"/>
      <c r="CZ761" s="85"/>
      <c r="DA761" s="85"/>
      <c r="DB761" s="85"/>
      <c r="DC761" s="85"/>
      <c r="DD761" s="85"/>
      <c r="DE761" s="85"/>
    </row>
    <row r="762" spans="1:109" x14ac:dyDescent="0.2">
      <c r="A762" s="85"/>
      <c r="B762" s="85"/>
      <c r="C762" s="85"/>
      <c r="D762" s="85"/>
      <c r="E762" s="86"/>
      <c r="F762" s="85"/>
      <c r="G762" s="87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  <c r="AY762" s="85"/>
      <c r="AZ762" s="85"/>
      <c r="BA762" s="85"/>
      <c r="BB762" s="85"/>
      <c r="BC762" s="85"/>
      <c r="BD762" s="85"/>
      <c r="BE762" s="85"/>
      <c r="BF762" s="88"/>
      <c r="BG762" s="85"/>
      <c r="BH762" s="85"/>
      <c r="BI762" s="85"/>
      <c r="BJ762" s="85"/>
      <c r="BK762" s="85"/>
      <c r="BL762" s="85"/>
      <c r="BM762" s="85"/>
      <c r="BN762" s="85"/>
      <c r="BO762" s="85"/>
      <c r="BP762" s="85"/>
      <c r="BQ762" s="85"/>
      <c r="BR762" s="85"/>
      <c r="BS762" s="85"/>
      <c r="BT762" s="85"/>
      <c r="BU762" s="85"/>
      <c r="BV762" s="85"/>
      <c r="BW762" s="85"/>
      <c r="BX762" s="85"/>
      <c r="BY762" s="85"/>
      <c r="BZ762" s="85"/>
      <c r="CA762" s="85"/>
      <c r="CB762" s="85"/>
      <c r="CC762" s="85"/>
      <c r="CD762" s="85"/>
      <c r="CE762" s="85"/>
      <c r="CF762" s="85"/>
      <c r="CG762" s="85"/>
      <c r="CH762" s="85"/>
      <c r="CI762" s="85"/>
      <c r="CJ762" s="85"/>
      <c r="CK762" s="85"/>
      <c r="CL762" s="85"/>
      <c r="CM762" s="85"/>
      <c r="CN762" s="85"/>
      <c r="CO762" s="85"/>
      <c r="CP762" s="85"/>
      <c r="CQ762" s="85"/>
      <c r="CR762" s="85"/>
      <c r="CS762" s="85"/>
      <c r="CT762" s="85"/>
      <c r="CU762" s="85"/>
      <c r="CV762" s="85"/>
      <c r="CW762" s="85"/>
      <c r="CX762" s="85"/>
      <c r="CY762" s="85"/>
      <c r="CZ762" s="85"/>
      <c r="DA762" s="85"/>
      <c r="DB762" s="85"/>
      <c r="DC762" s="85"/>
      <c r="DD762" s="85"/>
      <c r="DE762" s="85"/>
    </row>
    <row r="763" spans="1:109" x14ac:dyDescent="0.2">
      <c r="A763" s="85"/>
      <c r="B763" s="85"/>
      <c r="C763" s="85"/>
      <c r="D763" s="85"/>
      <c r="E763" s="86"/>
      <c r="F763" s="85"/>
      <c r="G763" s="87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  <c r="AY763" s="85"/>
      <c r="AZ763" s="85"/>
      <c r="BA763" s="85"/>
      <c r="BB763" s="85"/>
      <c r="BC763" s="85"/>
      <c r="BD763" s="85"/>
      <c r="BE763" s="85"/>
      <c r="BF763" s="88"/>
      <c r="BG763" s="85"/>
      <c r="BH763" s="85"/>
      <c r="BI763" s="85"/>
      <c r="BJ763" s="85"/>
      <c r="BK763" s="85"/>
      <c r="BL763" s="85"/>
      <c r="BM763" s="85"/>
      <c r="BN763" s="85"/>
      <c r="BO763" s="85"/>
      <c r="BP763" s="85"/>
      <c r="BQ763" s="85"/>
      <c r="BR763" s="85"/>
      <c r="BS763" s="85"/>
      <c r="BT763" s="85"/>
      <c r="BU763" s="85"/>
      <c r="BV763" s="85"/>
      <c r="BW763" s="85"/>
      <c r="BX763" s="85"/>
      <c r="BY763" s="85"/>
      <c r="BZ763" s="85"/>
      <c r="CA763" s="85"/>
      <c r="CB763" s="85"/>
      <c r="CC763" s="85"/>
      <c r="CD763" s="85"/>
      <c r="CE763" s="85"/>
      <c r="CF763" s="85"/>
      <c r="CG763" s="85"/>
      <c r="CH763" s="85"/>
      <c r="CI763" s="85"/>
      <c r="CJ763" s="85"/>
      <c r="CK763" s="85"/>
      <c r="CL763" s="85"/>
      <c r="CM763" s="85"/>
      <c r="CN763" s="85"/>
      <c r="CO763" s="85"/>
      <c r="CP763" s="85"/>
      <c r="CQ763" s="85"/>
      <c r="CR763" s="85"/>
      <c r="CS763" s="85"/>
      <c r="CT763" s="85"/>
      <c r="CU763" s="85"/>
      <c r="CV763" s="85"/>
      <c r="CW763" s="85"/>
      <c r="CX763" s="85"/>
      <c r="CY763" s="85"/>
      <c r="CZ763" s="85"/>
      <c r="DA763" s="85"/>
      <c r="DB763" s="85"/>
      <c r="DC763" s="85"/>
      <c r="DD763" s="85"/>
      <c r="DE763" s="85"/>
    </row>
    <row r="764" spans="1:109" x14ac:dyDescent="0.2">
      <c r="A764" s="85"/>
      <c r="B764" s="85"/>
      <c r="C764" s="85"/>
      <c r="D764" s="85"/>
      <c r="E764" s="86"/>
      <c r="F764" s="85"/>
      <c r="G764" s="87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  <c r="AY764" s="85"/>
      <c r="AZ764" s="85"/>
      <c r="BA764" s="85"/>
      <c r="BB764" s="85"/>
      <c r="BC764" s="85"/>
      <c r="BD764" s="85"/>
      <c r="BE764" s="85"/>
      <c r="BF764" s="88"/>
      <c r="BG764" s="85"/>
      <c r="BH764" s="85"/>
      <c r="BI764" s="85"/>
      <c r="BJ764" s="85"/>
      <c r="BK764" s="85"/>
      <c r="BL764" s="85"/>
      <c r="BM764" s="85"/>
      <c r="BN764" s="85"/>
      <c r="BO764" s="85"/>
      <c r="BP764" s="85"/>
      <c r="BQ764" s="85"/>
      <c r="BR764" s="85"/>
      <c r="BS764" s="85"/>
      <c r="BT764" s="85"/>
      <c r="BU764" s="85"/>
      <c r="BV764" s="85"/>
      <c r="BW764" s="85"/>
      <c r="BX764" s="85"/>
      <c r="BY764" s="85"/>
      <c r="BZ764" s="85"/>
      <c r="CA764" s="85"/>
      <c r="CB764" s="85"/>
      <c r="CC764" s="85"/>
      <c r="CD764" s="85"/>
      <c r="CE764" s="85"/>
      <c r="CF764" s="85"/>
      <c r="CG764" s="85"/>
      <c r="CH764" s="85"/>
      <c r="CI764" s="85"/>
      <c r="CJ764" s="85"/>
      <c r="CK764" s="85"/>
      <c r="CL764" s="85"/>
      <c r="CM764" s="85"/>
      <c r="CN764" s="85"/>
      <c r="CO764" s="85"/>
      <c r="CP764" s="85"/>
      <c r="CQ764" s="85"/>
      <c r="CR764" s="85"/>
      <c r="CS764" s="85"/>
      <c r="CT764" s="85"/>
      <c r="CU764" s="85"/>
      <c r="CV764" s="85"/>
      <c r="CW764" s="85"/>
      <c r="CX764" s="85"/>
      <c r="CY764" s="85"/>
      <c r="CZ764" s="85"/>
      <c r="DA764" s="85"/>
      <c r="DB764" s="85"/>
      <c r="DC764" s="85"/>
      <c r="DD764" s="85"/>
      <c r="DE764" s="85"/>
    </row>
    <row r="765" spans="1:109" x14ac:dyDescent="0.2">
      <c r="A765" s="85"/>
      <c r="B765" s="85"/>
      <c r="C765" s="85"/>
      <c r="D765" s="85"/>
      <c r="E765" s="86"/>
      <c r="F765" s="85"/>
      <c r="G765" s="87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  <c r="AY765" s="85"/>
      <c r="AZ765" s="85"/>
      <c r="BA765" s="85"/>
      <c r="BB765" s="85"/>
      <c r="BC765" s="85"/>
      <c r="BD765" s="85"/>
      <c r="BE765" s="85"/>
      <c r="BF765" s="88"/>
      <c r="BG765" s="85"/>
      <c r="BH765" s="85"/>
      <c r="BI765" s="85"/>
      <c r="BJ765" s="85"/>
      <c r="BK765" s="85"/>
      <c r="BL765" s="85"/>
      <c r="BM765" s="85"/>
      <c r="BN765" s="85"/>
      <c r="BO765" s="85"/>
      <c r="BP765" s="85"/>
      <c r="BQ765" s="85"/>
      <c r="BR765" s="85"/>
      <c r="BS765" s="85"/>
      <c r="BT765" s="85"/>
      <c r="BU765" s="85"/>
      <c r="BV765" s="85"/>
      <c r="BW765" s="85"/>
      <c r="BX765" s="85"/>
      <c r="BY765" s="85"/>
      <c r="BZ765" s="85"/>
      <c r="CA765" s="85"/>
      <c r="CB765" s="85"/>
      <c r="CC765" s="85"/>
      <c r="CD765" s="85"/>
      <c r="CE765" s="85"/>
      <c r="CF765" s="85"/>
      <c r="CG765" s="85"/>
      <c r="CH765" s="85"/>
      <c r="CI765" s="85"/>
      <c r="CJ765" s="85"/>
      <c r="CK765" s="85"/>
      <c r="CL765" s="85"/>
      <c r="CM765" s="85"/>
      <c r="CN765" s="85"/>
      <c r="CO765" s="85"/>
      <c r="CP765" s="85"/>
      <c r="CQ765" s="85"/>
      <c r="CR765" s="85"/>
      <c r="CS765" s="85"/>
      <c r="CT765" s="85"/>
      <c r="CU765" s="85"/>
      <c r="CV765" s="85"/>
      <c r="CW765" s="85"/>
      <c r="CX765" s="85"/>
      <c r="CY765" s="85"/>
      <c r="CZ765" s="85"/>
      <c r="DA765" s="85"/>
      <c r="DB765" s="85"/>
      <c r="DC765" s="85"/>
      <c r="DD765" s="85"/>
      <c r="DE765" s="85"/>
    </row>
    <row r="766" spans="1:109" x14ac:dyDescent="0.2">
      <c r="A766" s="85"/>
      <c r="B766" s="85"/>
      <c r="C766" s="85"/>
      <c r="D766" s="85"/>
      <c r="E766" s="86"/>
      <c r="F766" s="85"/>
      <c r="G766" s="87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  <c r="BC766" s="85"/>
      <c r="BD766" s="85"/>
      <c r="BE766" s="85"/>
      <c r="BF766" s="88"/>
      <c r="BG766" s="85"/>
      <c r="BH766" s="85"/>
      <c r="BI766" s="85"/>
      <c r="BJ766" s="85"/>
      <c r="BK766" s="85"/>
      <c r="BL766" s="85"/>
      <c r="BM766" s="85"/>
      <c r="BN766" s="85"/>
      <c r="BO766" s="85"/>
      <c r="BP766" s="85"/>
      <c r="BQ766" s="85"/>
      <c r="BR766" s="85"/>
      <c r="BS766" s="85"/>
      <c r="BT766" s="85"/>
      <c r="BU766" s="85"/>
      <c r="BV766" s="85"/>
      <c r="BW766" s="85"/>
      <c r="BX766" s="85"/>
      <c r="BY766" s="85"/>
      <c r="BZ766" s="85"/>
      <c r="CA766" s="85"/>
      <c r="CB766" s="85"/>
      <c r="CC766" s="85"/>
      <c r="CD766" s="85"/>
      <c r="CE766" s="85"/>
      <c r="CF766" s="85"/>
      <c r="CG766" s="85"/>
      <c r="CH766" s="85"/>
      <c r="CI766" s="85"/>
      <c r="CJ766" s="85"/>
      <c r="CK766" s="85"/>
      <c r="CL766" s="85"/>
      <c r="CM766" s="85"/>
      <c r="CN766" s="85"/>
      <c r="CO766" s="85"/>
      <c r="CP766" s="85"/>
      <c r="CQ766" s="85"/>
      <c r="CR766" s="85"/>
      <c r="CS766" s="85"/>
      <c r="CT766" s="85"/>
      <c r="CU766" s="85"/>
      <c r="CV766" s="85"/>
      <c r="CW766" s="85"/>
      <c r="CX766" s="85"/>
      <c r="CY766" s="85"/>
      <c r="CZ766" s="85"/>
      <c r="DA766" s="85"/>
      <c r="DB766" s="85"/>
      <c r="DC766" s="85"/>
      <c r="DD766" s="85"/>
      <c r="DE766" s="85"/>
    </row>
    <row r="767" spans="1:109" x14ac:dyDescent="0.2">
      <c r="A767" s="85"/>
      <c r="B767" s="85"/>
      <c r="C767" s="85"/>
      <c r="D767" s="85"/>
      <c r="E767" s="86"/>
      <c r="F767" s="85"/>
      <c r="G767" s="87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  <c r="AY767" s="85"/>
      <c r="AZ767" s="85"/>
      <c r="BA767" s="85"/>
      <c r="BB767" s="85"/>
      <c r="BC767" s="85"/>
      <c r="BD767" s="85"/>
      <c r="BE767" s="85"/>
      <c r="BF767" s="88"/>
      <c r="BG767" s="85"/>
      <c r="BH767" s="85"/>
      <c r="BI767" s="85"/>
      <c r="BJ767" s="85"/>
      <c r="BK767" s="85"/>
      <c r="BL767" s="85"/>
      <c r="BM767" s="85"/>
      <c r="BN767" s="85"/>
      <c r="BO767" s="85"/>
      <c r="BP767" s="85"/>
      <c r="BQ767" s="85"/>
      <c r="BR767" s="85"/>
      <c r="BS767" s="85"/>
      <c r="BT767" s="85"/>
      <c r="BU767" s="85"/>
      <c r="BV767" s="85"/>
      <c r="BW767" s="85"/>
      <c r="BX767" s="85"/>
      <c r="BY767" s="85"/>
      <c r="BZ767" s="85"/>
      <c r="CA767" s="85"/>
      <c r="CB767" s="85"/>
      <c r="CC767" s="85"/>
      <c r="CD767" s="85"/>
      <c r="CE767" s="85"/>
      <c r="CF767" s="85"/>
      <c r="CG767" s="85"/>
      <c r="CH767" s="85"/>
      <c r="CI767" s="85"/>
      <c r="CJ767" s="85"/>
      <c r="CK767" s="85"/>
      <c r="CL767" s="85"/>
      <c r="CM767" s="85"/>
      <c r="CN767" s="85"/>
      <c r="CO767" s="85"/>
      <c r="CP767" s="85"/>
      <c r="CQ767" s="85"/>
      <c r="CR767" s="85"/>
      <c r="CS767" s="85"/>
      <c r="CT767" s="85"/>
      <c r="CU767" s="85"/>
      <c r="CV767" s="85"/>
      <c r="CW767" s="85"/>
      <c r="CX767" s="85"/>
      <c r="CY767" s="85"/>
      <c r="CZ767" s="85"/>
      <c r="DA767" s="85"/>
      <c r="DB767" s="85"/>
      <c r="DC767" s="85"/>
      <c r="DD767" s="85"/>
      <c r="DE767" s="85"/>
    </row>
    <row r="768" spans="1:109" x14ac:dyDescent="0.2">
      <c r="A768" s="85"/>
      <c r="B768" s="85"/>
      <c r="C768" s="85"/>
      <c r="D768" s="85"/>
      <c r="E768" s="86"/>
      <c r="F768" s="85"/>
      <c r="G768" s="87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  <c r="AY768" s="85"/>
      <c r="AZ768" s="85"/>
      <c r="BA768" s="85"/>
      <c r="BB768" s="85"/>
      <c r="BC768" s="85"/>
      <c r="BD768" s="85"/>
      <c r="BE768" s="85"/>
      <c r="BF768" s="88"/>
      <c r="BG768" s="85"/>
      <c r="BH768" s="85"/>
      <c r="BI768" s="85"/>
      <c r="BJ768" s="85"/>
      <c r="BK768" s="85"/>
      <c r="BL768" s="85"/>
      <c r="BM768" s="85"/>
      <c r="BN768" s="85"/>
      <c r="BO768" s="85"/>
      <c r="BP768" s="85"/>
      <c r="BQ768" s="85"/>
      <c r="BR768" s="85"/>
      <c r="BS768" s="85"/>
      <c r="BT768" s="85"/>
      <c r="BU768" s="85"/>
      <c r="BV768" s="85"/>
      <c r="BW768" s="85"/>
      <c r="BX768" s="85"/>
      <c r="BY768" s="85"/>
      <c r="BZ768" s="85"/>
      <c r="CA768" s="85"/>
      <c r="CB768" s="85"/>
      <c r="CC768" s="85"/>
      <c r="CD768" s="85"/>
      <c r="CE768" s="85"/>
      <c r="CF768" s="85"/>
      <c r="CG768" s="85"/>
      <c r="CH768" s="85"/>
      <c r="CI768" s="85"/>
      <c r="CJ768" s="85"/>
      <c r="CK768" s="85"/>
      <c r="CL768" s="85"/>
      <c r="CM768" s="85"/>
      <c r="CN768" s="85"/>
      <c r="CO768" s="85"/>
      <c r="CP768" s="85"/>
      <c r="CQ768" s="85"/>
      <c r="CR768" s="85"/>
      <c r="CS768" s="85"/>
      <c r="CT768" s="85"/>
      <c r="CU768" s="85"/>
      <c r="CV768" s="85"/>
      <c r="CW768" s="85"/>
      <c r="CX768" s="85"/>
      <c r="CY768" s="85"/>
      <c r="CZ768" s="85"/>
      <c r="DA768" s="85"/>
      <c r="DB768" s="85"/>
      <c r="DC768" s="85"/>
      <c r="DD768" s="85"/>
      <c r="DE768" s="85"/>
    </row>
    <row r="769" spans="1:109" x14ac:dyDescent="0.2">
      <c r="A769" s="85"/>
      <c r="B769" s="85"/>
      <c r="C769" s="85"/>
      <c r="D769" s="85"/>
      <c r="E769" s="86"/>
      <c r="F769" s="85"/>
      <c r="G769" s="87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  <c r="AY769" s="85"/>
      <c r="AZ769" s="85"/>
      <c r="BA769" s="85"/>
      <c r="BB769" s="85"/>
      <c r="BC769" s="85"/>
      <c r="BD769" s="85"/>
      <c r="BE769" s="85"/>
      <c r="BF769" s="88"/>
      <c r="BG769" s="85"/>
      <c r="BH769" s="85"/>
      <c r="BI769" s="85"/>
      <c r="BJ769" s="85"/>
      <c r="BK769" s="85"/>
      <c r="BL769" s="85"/>
      <c r="BM769" s="85"/>
      <c r="BN769" s="85"/>
      <c r="BO769" s="85"/>
      <c r="BP769" s="85"/>
      <c r="BQ769" s="85"/>
      <c r="BR769" s="85"/>
      <c r="BS769" s="85"/>
      <c r="BT769" s="85"/>
      <c r="BU769" s="85"/>
      <c r="BV769" s="85"/>
      <c r="BW769" s="85"/>
      <c r="BX769" s="85"/>
      <c r="BY769" s="85"/>
      <c r="BZ769" s="85"/>
      <c r="CA769" s="85"/>
      <c r="CB769" s="85"/>
      <c r="CC769" s="85"/>
      <c r="CD769" s="85"/>
      <c r="CE769" s="85"/>
      <c r="CF769" s="85"/>
      <c r="CG769" s="85"/>
      <c r="CH769" s="85"/>
      <c r="CI769" s="85"/>
      <c r="CJ769" s="85"/>
      <c r="CK769" s="85"/>
      <c r="CL769" s="85"/>
      <c r="CM769" s="85"/>
      <c r="CN769" s="85"/>
      <c r="CO769" s="85"/>
      <c r="CP769" s="85"/>
      <c r="CQ769" s="85"/>
      <c r="CR769" s="85"/>
      <c r="CS769" s="85"/>
      <c r="CT769" s="85"/>
      <c r="CU769" s="85"/>
      <c r="CV769" s="85"/>
      <c r="CW769" s="85"/>
      <c r="CX769" s="85"/>
      <c r="CY769" s="85"/>
      <c r="CZ769" s="85"/>
      <c r="DA769" s="85"/>
      <c r="DB769" s="85"/>
      <c r="DC769" s="85"/>
      <c r="DD769" s="85"/>
      <c r="DE769" s="85"/>
    </row>
    <row r="770" spans="1:109" x14ac:dyDescent="0.2">
      <c r="A770" s="85"/>
      <c r="B770" s="85"/>
      <c r="C770" s="85"/>
      <c r="D770" s="85"/>
      <c r="E770" s="86"/>
      <c r="F770" s="85"/>
      <c r="G770" s="87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85"/>
      <c r="AI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AV770" s="85"/>
      <c r="AW770" s="85"/>
      <c r="AX770" s="85"/>
      <c r="AY770" s="85"/>
      <c r="AZ770" s="85"/>
      <c r="BA770" s="85"/>
      <c r="BB770" s="85"/>
      <c r="BC770" s="85"/>
      <c r="BD770" s="85"/>
      <c r="BE770" s="85"/>
      <c r="BF770" s="88"/>
      <c r="BG770" s="85"/>
      <c r="BH770" s="85"/>
      <c r="BI770" s="85"/>
      <c r="BJ770" s="85"/>
      <c r="BK770" s="85"/>
      <c r="BL770" s="85"/>
      <c r="BM770" s="85"/>
      <c r="BN770" s="85"/>
      <c r="BO770" s="85"/>
      <c r="BP770" s="85"/>
      <c r="BQ770" s="85"/>
      <c r="BR770" s="85"/>
      <c r="BS770" s="85"/>
      <c r="BT770" s="85"/>
      <c r="BU770" s="85"/>
      <c r="BV770" s="85"/>
      <c r="BW770" s="85"/>
      <c r="BX770" s="85"/>
      <c r="BY770" s="85"/>
      <c r="BZ770" s="85"/>
      <c r="CA770" s="85"/>
      <c r="CB770" s="85"/>
      <c r="CC770" s="85"/>
      <c r="CD770" s="85"/>
      <c r="CE770" s="85"/>
      <c r="CF770" s="85"/>
      <c r="CG770" s="85"/>
      <c r="CH770" s="85"/>
      <c r="CI770" s="85"/>
      <c r="CJ770" s="85"/>
      <c r="CK770" s="85"/>
      <c r="CL770" s="85"/>
      <c r="CM770" s="85"/>
      <c r="CN770" s="85"/>
      <c r="CO770" s="85"/>
      <c r="CP770" s="85"/>
      <c r="CQ770" s="85"/>
      <c r="CR770" s="85"/>
      <c r="CS770" s="85"/>
      <c r="CT770" s="85"/>
      <c r="CU770" s="85"/>
      <c r="CV770" s="85"/>
      <c r="CW770" s="85"/>
      <c r="CX770" s="85"/>
      <c r="CY770" s="85"/>
      <c r="CZ770" s="85"/>
      <c r="DA770" s="85"/>
      <c r="DB770" s="85"/>
      <c r="DC770" s="85"/>
      <c r="DD770" s="85"/>
      <c r="DE770" s="85"/>
    </row>
    <row r="771" spans="1:109" x14ac:dyDescent="0.2">
      <c r="A771" s="85"/>
      <c r="B771" s="85"/>
      <c r="C771" s="85"/>
      <c r="D771" s="85"/>
      <c r="E771" s="86"/>
      <c r="F771" s="85"/>
      <c r="G771" s="87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  <c r="AY771" s="85"/>
      <c r="AZ771" s="85"/>
      <c r="BA771" s="85"/>
      <c r="BB771" s="85"/>
      <c r="BC771" s="85"/>
      <c r="BD771" s="85"/>
      <c r="BE771" s="85"/>
      <c r="BF771" s="88"/>
      <c r="BG771" s="85"/>
      <c r="BH771" s="85"/>
      <c r="BI771" s="85"/>
      <c r="BJ771" s="85"/>
      <c r="BK771" s="85"/>
      <c r="BL771" s="85"/>
      <c r="BM771" s="85"/>
      <c r="BN771" s="85"/>
      <c r="BO771" s="85"/>
      <c r="BP771" s="85"/>
      <c r="BQ771" s="85"/>
      <c r="BR771" s="85"/>
      <c r="BS771" s="85"/>
      <c r="BT771" s="85"/>
      <c r="BU771" s="85"/>
      <c r="BV771" s="85"/>
      <c r="BW771" s="85"/>
      <c r="BX771" s="85"/>
      <c r="BY771" s="85"/>
      <c r="BZ771" s="85"/>
      <c r="CA771" s="85"/>
      <c r="CB771" s="85"/>
      <c r="CC771" s="85"/>
      <c r="CD771" s="85"/>
      <c r="CE771" s="85"/>
      <c r="CF771" s="85"/>
      <c r="CG771" s="85"/>
      <c r="CH771" s="85"/>
      <c r="CI771" s="85"/>
      <c r="CJ771" s="85"/>
      <c r="CK771" s="85"/>
      <c r="CL771" s="85"/>
      <c r="CM771" s="85"/>
      <c r="CN771" s="85"/>
      <c r="CO771" s="85"/>
      <c r="CP771" s="85"/>
      <c r="CQ771" s="85"/>
      <c r="CR771" s="85"/>
      <c r="CS771" s="85"/>
      <c r="CT771" s="85"/>
      <c r="CU771" s="85"/>
      <c r="CV771" s="85"/>
      <c r="CW771" s="85"/>
      <c r="CX771" s="85"/>
      <c r="CY771" s="85"/>
      <c r="CZ771" s="85"/>
      <c r="DA771" s="85"/>
      <c r="DB771" s="85"/>
      <c r="DC771" s="85"/>
      <c r="DD771" s="85"/>
      <c r="DE771" s="85"/>
    </row>
    <row r="772" spans="1:109" x14ac:dyDescent="0.2">
      <c r="A772" s="85"/>
      <c r="B772" s="85"/>
      <c r="C772" s="85"/>
      <c r="D772" s="85"/>
      <c r="E772" s="86"/>
      <c r="F772" s="85"/>
      <c r="G772" s="87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85"/>
      <c r="AI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AV772" s="85"/>
      <c r="AW772" s="85"/>
      <c r="AX772" s="85"/>
      <c r="AY772" s="85"/>
      <c r="AZ772" s="85"/>
      <c r="BA772" s="85"/>
      <c r="BB772" s="85"/>
      <c r="BC772" s="85"/>
      <c r="BD772" s="85"/>
      <c r="BE772" s="85"/>
      <c r="BF772" s="88"/>
      <c r="BG772" s="85"/>
      <c r="BH772" s="85"/>
      <c r="BI772" s="85"/>
      <c r="BJ772" s="85"/>
      <c r="BK772" s="85"/>
      <c r="BL772" s="85"/>
      <c r="BM772" s="85"/>
      <c r="BN772" s="85"/>
      <c r="BO772" s="85"/>
      <c r="BP772" s="85"/>
      <c r="BQ772" s="85"/>
      <c r="BR772" s="85"/>
      <c r="BS772" s="85"/>
      <c r="BT772" s="85"/>
      <c r="BU772" s="85"/>
      <c r="BV772" s="85"/>
      <c r="BW772" s="85"/>
      <c r="BX772" s="85"/>
      <c r="BY772" s="85"/>
      <c r="BZ772" s="85"/>
      <c r="CA772" s="85"/>
      <c r="CB772" s="85"/>
      <c r="CC772" s="85"/>
      <c r="CD772" s="85"/>
      <c r="CE772" s="85"/>
      <c r="CF772" s="85"/>
      <c r="CG772" s="85"/>
      <c r="CH772" s="85"/>
      <c r="CI772" s="85"/>
      <c r="CJ772" s="85"/>
      <c r="CK772" s="85"/>
      <c r="CL772" s="85"/>
      <c r="CM772" s="85"/>
      <c r="CN772" s="85"/>
      <c r="CO772" s="85"/>
      <c r="CP772" s="85"/>
      <c r="CQ772" s="85"/>
      <c r="CR772" s="85"/>
      <c r="CS772" s="85"/>
      <c r="CT772" s="85"/>
      <c r="CU772" s="85"/>
      <c r="CV772" s="85"/>
      <c r="CW772" s="85"/>
      <c r="CX772" s="85"/>
      <c r="CY772" s="85"/>
      <c r="CZ772" s="85"/>
      <c r="DA772" s="85"/>
      <c r="DB772" s="85"/>
      <c r="DC772" s="85"/>
      <c r="DD772" s="85"/>
      <c r="DE772" s="85"/>
    </row>
    <row r="773" spans="1:109" x14ac:dyDescent="0.2">
      <c r="A773" s="85"/>
      <c r="B773" s="85"/>
      <c r="C773" s="85"/>
      <c r="D773" s="85"/>
      <c r="E773" s="86"/>
      <c r="F773" s="85"/>
      <c r="G773" s="87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  <c r="AY773" s="85"/>
      <c r="AZ773" s="85"/>
      <c r="BA773" s="85"/>
      <c r="BB773" s="85"/>
      <c r="BC773" s="85"/>
      <c r="BD773" s="85"/>
      <c r="BE773" s="85"/>
      <c r="BF773" s="88"/>
      <c r="BG773" s="85"/>
      <c r="BH773" s="85"/>
      <c r="BI773" s="85"/>
      <c r="BJ773" s="85"/>
      <c r="BK773" s="85"/>
      <c r="BL773" s="85"/>
      <c r="BM773" s="85"/>
      <c r="BN773" s="85"/>
      <c r="BO773" s="85"/>
      <c r="BP773" s="85"/>
      <c r="BQ773" s="85"/>
      <c r="BR773" s="85"/>
      <c r="BS773" s="85"/>
      <c r="BT773" s="85"/>
      <c r="BU773" s="85"/>
      <c r="BV773" s="85"/>
      <c r="BW773" s="85"/>
      <c r="BX773" s="85"/>
      <c r="BY773" s="85"/>
      <c r="BZ773" s="85"/>
      <c r="CA773" s="85"/>
      <c r="CB773" s="85"/>
      <c r="CC773" s="85"/>
      <c r="CD773" s="85"/>
      <c r="CE773" s="85"/>
      <c r="CF773" s="85"/>
      <c r="CG773" s="85"/>
      <c r="CH773" s="85"/>
      <c r="CI773" s="85"/>
      <c r="CJ773" s="85"/>
      <c r="CK773" s="85"/>
      <c r="CL773" s="85"/>
      <c r="CM773" s="85"/>
      <c r="CN773" s="85"/>
      <c r="CO773" s="85"/>
      <c r="CP773" s="85"/>
      <c r="CQ773" s="85"/>
      <c r="CR773" s="85"/>
      <c r="CS773" s="85"/>
      <c r="CT773" s="85"/>
      <c r="CU773" s="85"/>
      <c r="CV773" s="85"/>
      <c r="CW773" s="85"/>
      <c r="CX773" s="85"/>
      <c r="CY773" s="85"/>
      <c r="CZ773" s="85"/>
      <c r="DA773" s="85"/>
      <c r="DB773" s="85"/>
      <c r="DC773" s="85"/>
      <c r="DD773" s="85"/>
      <c r="DE773" s="85"/>
    </row>
    <row r="774" spans="1:109" x14ac:dyDescent="0.2">
      <c r="A774" s="85"/>
      <c r="B774" s="85"/>
      <c r="C774" s="85"/>
      <c r="D774" s="85"/>
      <c r="E774" s="86"/>
      <c r="F774" s="85"/>
      <c r="G774" s="87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  <c r="AY774" s="85"/>
      <c r="AZ774" s="85"/>
      <c r="BA774" s="85"/>
      <c r="BB774" s="85"/>
      <c r="BC774" s="85"/>
      <c r="BD774" s="85"/>
      <c r="BE774" s="85"/>
      <c r="BF774" s="88"/>
      <c r="BG774" s="85"/>
      <c r="BH774" s="85"/>
      <c r="BI774" s="85"/>
      <c r="BJ774" s="85"/>
      <c r="BK774" s="85"/>
      <c r="BL774" s="85"/>
      <c r="BM774" s="85"/>
      <c r="BN774" s="85"/>
      <c r="BO774" s="85"/>
      <c r="BP774" s="85"/>
      <c r="BQ774" s="85"/>
      <c r="BR774" s="85"/>
      <c r="BS774" s="85"/>
      <c r="BT774" s="85"/>
      <c r="BU774" s="85"/>
      <c r="BV774" s="85"/>
      <c r="BW774" s="85"/>
      <c r="BX774" s="85"/>
      <c r="BY774" s="85"/>
      <c r="BZ774" s="85"/>
      <c r="CA774" s="85"/>
      <c r="CB774" s="85"/>
      <c r="CC774" s="85"/>
      <c r="CD774" s="85"/>
      <c r="CE774" s="85"/>
      <c r="CF774" s="85"/>
      <c r="CG774" s="85"/>
      <c r="CH774" s="85"/>
      <c r="CI774" s="85"/>
      <c r="CJ774" s="85"/>
      <c r="CK774" s="85"/>
      <c r="CL774" s="85"/>
      <c r="CM774" s="85"/>
      <c r="CN774" s="85"/>
      <c r="CO774" s="85"/>
      <c r="CP774" s="85"/>
      <c r="CQ774" s="85"/>
      <c r="CR774" s="85"/>
      <c r="CS774" s="85"/>
      <c r="CT774" s="85"/>
      <c r="CU774" s="85"/>
      <c r="CV774" s="85"/>
      <c r="CW774" s="85"/>
      <c r="CX774" s="85"/>
      <c r="CY774" s="85"/>
      <c r="CZ774" s="85"/>
      <c r="DA774" s="85"/>
      <c r="DB774" s="85"/>
      <c r="DC774" s="85"/>
      <c r="DD774" s="85"/>
      <c r="DE774" s="85"/>
    </row>
    <row r="775" spans="1:109" x14ac:dyDescent="0.2">
      <c r="A775" s="85"/>
      <c r="B775" s="85"/>
      <c r="C775" s="85"/>
      <c r="D775" s="85"/>
      <c r="E775" s="86"/>
      <c r="F775" s="85"/>
      <c r="G775" s="87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  <c r="AY775" s="85"/>
      <c r="AZ775" s="85"/>
      <c r="BA775" s="85"/>
      <c r="BB775" s="85"/>
      <c r="BC775" s="85"/>
      <c r="BD775" s="85"/>
      <c r="BE775" s="85"/>
      <c r="BF775" s="88"/>
      <c r="BG775" s="85"/>
      <c r="BH775" s="85"/>
      <c r="BI775" s="85"/>
      <c r="BJ775" s="85"/>
      <c r="BK775" s="85"/>
      <c r="BL775" s="85"/>
      <c r="BM775" s="85"/>
      <c r="BN775" s="85"/>
      <c r="BO775" s="85"/>
      <c r="BP775" s="85"/>
      <c r="BQ775" s="85"/>
      <c r="BR775" s="85"/>
      <c r="BS775" s="85"/>
      <c r="BT775" s="85"/>
      <c r="BU775" s="85"/>
      <c r="BV775" s="85"/>
      <c r="BW775" s="85"/>
      <c r="BX775" s="85"/>
      <c r="BY775" s="85"/>
      <c r="BZ775" s="85"/>
      <c r="CA775" s="85"/>
      <c r="CB775" s="85"/>
      <c r="CC775" s="85"/>
      <c r="CD775" s="85"/>
      <c r="CE775" s="85"/>
      <c r="CF775" s="85"/>
      <c r="CG775" s="85"/>
      <c r="CH775" s="85"/>
      <c r="CI775" s="85"/>
      <c r="CJ775" s="85"/>
      <c r="CK775" s="85"/>
      <c r="CL775" s="85"/>
      <c r="CM775" s="85"/>
      <c r="CN775" s="85"/>
      <c r="CO775" s="85"/>
      <c r="CP775" s="85"/>
      <c r="CQ775" s="85"/>
      <c r="CR775" s="85"/>
      <c r="CS775" s="85"/>
      <c r="CT775" s="85"/>
      <c r="CU775" s="85"/>
      <c r="CV775" s="85"/>
      <c r="CW775" s="85"/>
      <c r="CX775" s="85"/>
      <c r="CY775" s="85"/>
      <c r="CZ775" s="85"/>
      <c r="DA775" s="85"/>
      <c r="DB775" s="85"/>
      <c r="DC775" s="85"/>
      <c r="DD775" s="85"/>
      <c r="DE775" s="85"/>
    </row>
    <row r="776" spans="1:109" x14ac:dyDescent="0.2">
      <c r="A776" s="85"/>
      <c r="B776" s="85"/>
      <c r="C776" s="85"/>
      <c r="D776" s="85"/>
      <c r="E776" s="86"/>
      <c r="F776" s="85"/>
      <c r="G776" s="87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85"/>
      <c r="AI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AV776" s="85"/>
      <c r="AW776" s="85"/>
      <c r="AX776" s="85"/>
      <c r="AY776" s="85"/>
      <c r="AZ776" s="85"/>
      <c r="BA776" s="85"/>
      <c r="BB776" s="85"/>
      <c r="BC776" s="85"/>
      <c r="BD776" s="85"/>
      <c r="BE776" s="85"/>
      <c r="BF776" s="88"/>
      <c r="BG776" s="85"/>
      <c r="BH776" s="85"/>
      <c r="BI776" s="85"/>
      <c r="BJ776" s="85"/>
      <c r="BK776" s="85"/>
      <c r="BL776" s="85"/>
      <c r="BM776" s="85"/>
      <c r="BN776" s="85"/>
      <c r="BO776" s="85"/>
      <c r="BP776" s="85"/>
      <c r="BQ776" s="85"/>
      <c r="BR776" s="85"/>
      <c r="BS776" s="85"/>
      <c r="BT776" s="85"/>
      <c r="BU776" s="85"/>
      <c r="BV776" s="85"/>
      <c r="BW776" s="85"/>
      <c r="BX776" s="85"/>
      <c r="BY776" s="85"/>
      <c r="BZ776" s="85"/>
      <c r="CA776" s="85"/>
      <c r="CB776" s="85"/>
      <c r="CC776" s="85"/>
      <c r="CD776" s="85"/>
      <c r="CE776" s="85"/>
      <c r="CF776" s="85"/>
      <c r="CG776" s="85"/>
      <c r="CH776" s="85"/>
      <c r="CI776" s="85"/>
      <c r="CJ776" s="85"/>
      <c r="CK776" s="85"/>
      <c r="CL776" s="85"/>
      <c r="CM776" s="85"/>
      <c r="CN776" s="85"/>
      <c r="CO776" s="85"/>
      <c r="CP776" s="85"/>
      <c r="CQ776" s="85"/>
      <c r="CR776" s="85"/>
      <c r="CS776" s="85"/>
      <c r="CT776" s="85"/>
      <c r="CU776" s="85"/>
      <c r="CV776" s="85"/>
      <c r="CW776" s="85"/>
      <c r="CX776" s="85"/>
      <c r="CY776" s="85"/>
      <c r="CZ776" s="85"/>
      <c r="DA776" s="85"/>
      <c r="DB776" s="85"/>
      <c r="DC776" s="85"/>
      <c r="DD776" s="85"/>
      <c r="DE776" s="85"/>
    </row>
    <row r="777" spans="1:109" x14ac:dyDescent="0.2">
      <c r="A777" s="85"/>
      <c r="B777" s="85"/>
      <c r="C777" s="85"/>
      <c r="D777" s="85"/>
      <c r="E777" s="86"/>
      <c r="F777" s="85"/>
      <c r="G777" s="87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85"/>
      <c r="AI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AV777" s="85"/>
      <c r="AW777" s="85"/>
      <c r="AX777" s="85"/>
      <c r="AY777" s="85"/>
      <c r="AZ777" s="85"/>
      <c r="BA777" s="85"/>
      <c r="BB777" s="85"/>
      <c r="BC777" s="85"/>
      <c r="BD777" s="85"/>
      <c r="BE777" s="85"/>
      <c r="BF777" s="88"/>
      <c r="BG777" s="85"/>
      <c r="BH777" s="85"/>
      <c r="BI777" s="85"/>
      <c r="BJ777" s="85"/>
      <c r="BK777" s="85"/>
      <c r="BL777" s="85"/>
      <c r="BM777" s="85"/>
      <c r="BN777" s="85"/>
      <c r="BO777" s="85"/>
      <c r="BP777" s="85"/>
      <c r="BQ777" s="85"/>
      <c r="BR777" s="85"/>
      <c r="BS777" s="85"/>
      <c r="BT777" s="85"/>
      <c r="BU777" s="85"/>
      <c r="BV777" s="85"/>
      <c r="BW777" s="85"/>
      <c r="BX777" s="85"/>
      <c r="BY777" s="85"/>
      <c r="BZ777" s="85"/>
      <c r="CA777" s="85"/>
      <c r="CB777" s="85"/>
      <c r="CC777" s="85"/>
      <c r="CD777" s="85"/>
      <c r="CE777" s="85"/>
      <c r="CF777" s="85"/>
      <c r="CG777" s="85"/>
      <c r="CH777" s="85"/>
      <c r="CI777" s="85"/>
      <c r="CJ777" s="85"/>
      <c r="CK777" s="85"/>
      <c r="CL777" s="85"/>
      <c r="CM777" s="85"/>
      <c r="CN777" s="85"/>
      <c r="CO777" s="85"/>
      <c r="CP777" s="85"/>
      <c r="CQ777" s="85"/>
      <c r="CR777" s="85"/>
      <c r="CS777" s="85"/>
      <c r="CT777" s="85"/>
      <c r="CU777" s="85"/>
      <c r="CV777" s="85"/>
      <c r="CW777" s="85"/>
      <c r="CX777" s="85"/>
      <c r="CY777" s="85"/>
      <c r="CZ777" s="85"/>
      <c r="DA777" s="85"/>
      <c r="DB777" s="85"/>
      <c r="DC777" s="85"/>
      <c r="DD777" s="85"/>
      <c r="DE777" s="85"/>
    </row>
    <row r="778" spans="1:109" x14ac:dyDescent="0.2">
      <c r="A778" s="85"/>
      <c r="B778" s="85"/>
      <c r="C778" s="85"/>
      <c r="D778" s="85"/>
      <c r="E778" s="86"/>
      <c r="F778" s="85"/>
      <c r="G778" s="87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  <c r="BB778" s="85"/>
      <c r="BC778" s="85"/>
      <c r="BD778" s="85"/>
      <c r="BE778" s="85"/>
      <c r="BF778" s="88"/>
      <c r="BG778" s="85"/>
      <c r="BH778" s="85"/>
      <c r="BI778" s="85"/>
      <c r="BJ778" s="85"/>
      <c r="BK778" s="85"/>
      <c r="BL778" s="85"/>
      <c r="BM778" s="85"/>
      <c r="BN778" s="85"/>
      <c r="BO778" s="85"/>
      <c r="BP778" s="85"/>
      <c r="BQ778" s="85"/>
      <c r="BR778" s="85"/>
      <c r="BS778" s="85"/>
      <c r="BT778" s="85"/>
      <c r="BU778" s="85"/>
      <c r="BV778" s="85"/>
      <c r="BW778" s="85"/>
      <c r="BX778" s="85"/>
      <c r="BY778" s="85"/>
      <c r="BZ778" s="85"/>
      <c r="CA778" s="85"/>
      <c r="CB778" s="85"/>
      <c r="CC778" s="85"/>
      <c r="CD778" s="85"/>
      <c r="CE778" s="85"/>
      <c r="CF778" s="85"/>
      <c r="CG778" s="85"/>
      <c r="CH778" s="85"/>
      <c r="CI778" s="85"/>
      <c r="CJ778" s="85"/>
      <c r="CK778" s="85"/>
      <c r="CL778" s="85"/>
      <c r="CM778" s="85"/>
      <c r="CN778" s="85"/>
      <c r="CO778" s="85"/>
      <c r="CP778" s="85"/>
      <c r="CQ778" s="85"/>
      <c r="CR778" s="85"/>
      <c r="CS778" s="85"/>
      <c r="CT778" s="85"/>
      <c r="CU778" s="85"/>
      <c r="CV778" s="85"/>
      <c r="CW778" s="85"/>
      <c r="CX778" s="85"/>
      <c r="CY778" s="85"/>
      <c r="CZ778" s="85"/>
      <c r="DA778" s="85"/>
      <c r="DB778" s="85"/>
      <c r="DC778" s="85"/>
      <c r="DD778" s="85"/>
      <c r="DE778" s="85"/>
    </row>
    <row r="779" spans="1:109" x14ac:dyDescent="0.2">
      <c r="A779" s="85"/>
      <c r="B779" s="85"/>
      <c r="C779" s="85"/>
      <c r="D779" s="85"/>
      <c r="E779" s="86"/>
      <c r="F779" s="85"/>
      <c r="G779" s="87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85"/>
      <c r="AI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AV779" s="85"/>
      <c r="AW779" s="85"/>
      <c r="AX779" s="85"/>
      <c r="AY779" s="85"/>
      <c r="AZ779" s="85"/>
      <c r="BA779" s="85"/>
      <c r="BB779" s="85"/>
      <c r="BC779" s="85"/>
      <c r="BD779" s="85"/>
      <c r="BE779" s="85"/>
      <c r="BF779" s="88"/>
      <c r="BG779" s="85"/>
      <c r="BH779" s="85"/>
      <c r="BI779" s="85"/>
      <c r="BJ779" s="85"/>
      <c r="BK779" s="85"/>
      <c r="BL779" s="85"/>
      <c r="BM779" s="85"/>
      <c r="BN779" s="85"/>
      <c r="BO779" s="85"/>
      <c r="BP779" s="85"/>
      <c r="BQ779" s="85"/>
      <c r="BR779" s="85"/>
      <c r="BS779" s="85"/>
      <c r="BT779" s="85"/>
      <c r="BU779" s="85"/>
      <c r="BV779" s="85"/>
      <c r="BW779" s="85"/>
      <c r="BX779" s="85"/>
      <c r="BY779" s="85"/>
      <c r="BZ779" s="85"/>
      <c r="CA779" s="85"/>
      <c r="CB779" s="85"/>
      <c r="CC779" s="85"/>
      <c r="CD779" s="85"/>
      <c r="CE779" s="85"/>
      <c r="CF779" s="85"/>
      <c r="CG779" s="85"/>
      <c r="CH779" s="85"/>
      <c r="CI779" s="85"/>
      <c r="CJ779" s="85"/>
      <c r="CK779" s="85"/>
      <c r="CL779" s="85"/>
      <c r="CM779" s="85"/>
      <c r="CN779" s="85"/>
      <c r="CO779" s="85"/>
      <c r="CP779" s="85"/>
      <c r="CQ779" s="85"/>
      <c r="CR779" s="85"/>
      <c r="CS779" s="85"/>
      <c r="CT779" s="85"/>
      <c r="CU779" s="85"/>
      <c r="CV779" s="85"/>
      <c r="CW779" s="85"/>
      <c r="CX779" s="85"/>
      <c r="CY779" s="85"/>
      <c r="CZ779" s="85"/>
      <c r="DA779" s="85"/>
      <c r="DB779" s="85"/>
      <c r="DC779" s="85"/>
      <c r="DD779" s="85"/>
      <c r="DE779" s="85"/>
    </row>
    <row r="780" spans="1:109" x14ac:dyDescent="0.2">
      <c r="A780" s="85"/>
      <c r="B780" s="85"/>
      <c r="C780" s="85"/>
      <c r="D780" s="85"/>
      <c r="E780" s="86"/>
      <c r="F780" s="85"/>
      <c r="G780" s="87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85"/>
      <c r="AI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AV780" s="85"/>
      <c r="AW780" s="85"/>
      <c r="AX780" s="85"/>
      <c r="AY780" s="85"/>
      <c r="AZ780" s="85"/>
      <c r="BA780" s="85"/>
      <c r="BB780" s="85"/>
      <c r="BC780" s="85"/>
      <c r="BD780" s="85"/>
      <c r="BE780" s="85"/>
      <c r="BF780" s="88"/>
      <c r="BG780" s="85"/>
      <c r="BH780" s="85"/>
      <c r="BI780" s="85"/>
      <c r="BJ780" s="85"/>
      <c r="BK780" s="85"/>
      <c r="BL780" s="85"/>
      <c r="BM780" s="85"/>
      <c r="BN780" s="85"/>
      <c r="BO780" s="85"/>
      <c r="BP780" s="85"/>
      <c r="BQ780" s="85"/>
      <c r="BR780" s="85"/>
      <c r="BS780" s="85"/>
      <c r="BT780" s="85"/>
      <c r="BU780" s="85"/>
      <c r="BV780" s="85"/>
      <c r="BW780" s="85"/>
      <c r="BX780" s="85"/>
      <c r="BY780" s="85"/>
      <c r="BZ780" s="85"/>
      <c r="CA780" s="85"/>
      <c r="CB780" s="85"/>
      <c r="CC780" s="85"/>
      <c r="CD780" s="85"/>
      <c r="CE780" s="85"/>
      <c r="CF780" s="85"/>
      <c r="CG780" s="85"/>
      <c r="CH780" s="85"/>
      <c r="CI780" s="85"/>
      <c r="CJ780" s="85"/>
      <c r="CK780" s="85"/>
      <c r="CL780" s="85"/>
      <c r="CM780" s="85"/>
      <c r="CN780" s="85"/>
      <c r="CO780" s="85"/>
      <c r="CP780" s="85"/>
      <c r="CQ780" s="85"/>
      <c r="CR780" s="85"/>
      <c r="CS780" s="85"/>
      <c r="CT780" s="85"/>
      <c r="CU780" s="85"/>
      <c r="CV780" s="85"/>
      <c r="CW780" s="85"/>
      <c r="CX780" s="85"/>
      <c r="CY780" s="85"/>
      <c r="CZ780" s="85"/>
      <c r="DA780" s="85"/>
      <c r="DB780" s="85"/>
      <c r="DC780" s="85"/>
      <c r="DD780" s="85"/>
      <c r="DE780" s="85"/>
    </row>
    <row r="781" spans="1:109" x14ac:dyDescent="0.2">
      <c r="A781" s="85"/>
      <c r="B781" s="85"/>
      <c r="C781" s="85"/>
      <c r="D781" s="85"/>
      <c r="E781" s="86"/>
      <c r="F781" s="85"/>
      <c r="G781" s="87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85"/>
      <c r="AI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AV781" s="85"/>
      <c r="AW781" s="85"/>
      <c r="AX781" s="85"/>
      <c r="AY781" s="85"/>
      <c r="AZ781" s="85"/>
      <c r="BA781" s="85"/>
      <c r="BB781" s="85"/>
      <c r="BC781" s="85"/>
      <c r="BD781" s="85"/>
      <c r="BE781" s="85"/>
      <c r="BF781" s="88"/>
      <c r="BG781" s="85"/>
      <c r="BH781" s="85"/>
      <c r="BI781" s="85"/>
      <c r="BJ781" s="85"/>
      <c r="BK781" s="85"/>
      <c r="BL781" s="85"/>
      <c r="BM781" s="85"/>
      <c r="BN781" s="85"/>
      <c r="BO781" s="85"/>
      <c r="BP781" s="85"/>
      <c r="BQ781" s="85"/>
      <c r="BR781" s="85"/>
      <c r="BS781" s="85"/>
      <c r="BT781" s="85"/>
      <c r="BU781" s="85"/>
      <c r="BV781" s="85"/>
      <c r="BW781" s="85"/>
      <c r="BX781" s="85"/>
      <c r="BY781" s="85"/>
      <c r="BZ781" s="85"/>
      <c r="CA781" s="85"/>
      <c r="CB781" s="85"/>
      <c r="CC781" s="85"/>
      <c r="CD781" s="85"/>
      <c r="CE781" s="85"/>
      <c r="CF781" s="85"/>
      <c r="CG781" s="85"/>
      <c r="CH781" s="85"/>
      <c r="CI781" s="85"/>
      <c r="CJ781" s="85"/>
      <c r="CK781" s="85"/>
      <c r="CL781" s="85"/>
      <c r="CM781" s="85"/>
      <c r="CN781" s="85"/>
      <c r="CO781" s="85"/>
      <c r="CP781" s="85"/>
      <c r="CQ781" s="85"/>
      <c r="CR781" s="85"/>
      <c r="CS781" s="85"/>
      <c r="CT781" s="85"/>
      <c r="CU781" s="85"/>
      <c r="CV781" s="85"/>
      <c r="CW781" s="85"/>
      <c r="CX781" s="85"/>
      <c r="CY781" s="85"/>
      <c r="CZ781" s="85"/>
      <c r="DA781" s="85"/>
      <c r="DB781" s="85"/>
      <c r="DC781" s="85"/>
      <c r="DD781" s="85"/>
      <c r="DE781" s="85"/>
    </row>
    <row r="782" spans="1:109" x14ac:dyDescent="0.2">
      <c r="A782" s="85"/>
      <c r="B782" s="85"/>
      <c r="C782" s="85"/>
      <c r="D782" s="85"/>
      <c r="E782" s="86"/>
      <c r="F782" s="85"/>
      <c r="G782" s="87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85"/>
      <c r="AI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AV782" s="85"/>
      <c r="AW782" s="85"/>
      <c r="AX782" s="85"/>
      <c r="AY782" s="85"/>
      <c r="AZ782" s="85"/>
      <c r="BA782" s="85"/>
      <c r="BB782" s="85"/>
      <c r="BC782" s="85"/>
      <c r="BD782" s="85"/>
      <c r="BE782" s="85"/>
      <c r="BF782" s="88"/>
      <c r="BG782" s="85"/>
      <c r="BH782" s="85"/>
      <c r="BI782" s="85"/>
      <c r="BJ782" s="85"/>
      <c r="BK782" s="85"/>
      <c r="BL782" s="85"/>
      <c r="BM782" s="85"/>
      <c r="BN782" s="85"/>
      <c r="BO782" s="85"/>
      <c r="BP782" s="85"/>
      <c r="BQ782" s="85"/>
      <c r="BR782" s="85"/>
      <c r="BS782" s="85"/>
      <c r="BT782" s="85"/>
      <c r="BU782" s="85"/>
      <c r="BV782" s="85"/>
      <c r="BW782" s="85"/>
      <c r="BX782" s="85"/>
      <c r="BY782" s="85"/>
      <c r="BZ782" s="85"/>
      <c r="CA782" s="85"/>
      <c r="CB782" s="85"/>
      <c r="CC782" s="85"/>
      <c r="CD782" s="85"/>
      <c r="CE782" s="85"/>
      <c r="CF782" s="85"/>
      <c r="CG782" s="85"/>
      <c r="CH782" s="85"/>
      <c r="CI782" s="85"/>
      <c r="CJ782" s="85"/>
      <c r="CK782" s="85"/>
      <c r="CL782" s="85"/>
      <c r="CM782" s="85"/>
      <c r="CN782" s="85"/>
      <c r="CO782" s="85"/>
      <c r="CP782" s="85"/>
      <c r="CQ782" s="85"/>
      <c r="CR782" s="85"/>
      <c r="CS782" s="85"/>
      <c r="CT782" s="85"/>
      <c r="CU782" s="85"/>
      <c r="CV782" s="85"/>
      <c r="CW782" s="85"/>
      <c r="CX782" s="85"/>
      <c r="CY782" s="85"/>
      <c r="CZ782" s="85"/>
      <c r="DA782" s="85"/>
      <c r="DB782" s="85"/>
      <c r="DC782" s="85"/>
      <c r="DD782" s="85"/>
      <c r="DE782" s="85"/>
    </row>
    <row r="783" spans="1:109" x14ac:dyDescent="0.2">
      <c r="A783" s="85"/>
      <c r="B783" s="85"/>
      <c r="C783" s="85"/>
      <c r="D783" s="85"/>
      <c r="E783" s="86"/>
      <c r="F783" s="85"/>
      <c r="G783" s="87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85"/>
      <c r="AI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AV783" s="85"/>
      <c r="AW783" s="85"/>
      <c r="AX783" s="85"/>
      <c r="AY783" s="85"/>
      <c r="AZ783" s="85"/>
      <c r="BA783" s="85"/>
      <c r="BB783" s="85"/>
      <c r="BC783" s="85"/>
      <c r="BD783" s="85"/>
      <c r="BE783" s="85"/>
      <c r="BF783" s="88"/>
      <c r="BG783" s="85"/>
      <c r="BH783" s="85"/>
      <c r="BI783" s="85"/>
      <c r="BJ783" s="85"/>
      <c r="BK783" s="85"/>
      <c r="BL783" s="85"/>
      <c r="BM783" s="85"/>
      <c r="BN783" s="85"/>
      <c r="BO783" s="85"/>
      <c r="BP783" s="85"/>
      <c r="BQ783" s="85"/>
      <c r="BR783" s="85"/>
      <c r="BS783" s="85"/>
      <c r="BT783" s="85"/>
      <c r="BU783" s="85"/>
      <c r="BV783" s="85"/>
      <c r="BW783" s="85"/>
      <c r="BX783" s="85"/>
      <c r="BY783" s="85"/>
      <c r="BZ783" s="85"/>
      <c r="CA783" s="85"/>
      <c r="CB783" s="85"/>
      <c r="CC783" s="85"/>
      <c r="CD783" s="85"/>
      <c r="CE783" s="85"/>
      <c r="CF783" s="85"/>
      <c r="CG783" s="85"/>
      <c r="CH783" s="85"/>
      <c r="CI783" s="85"/>
      <c r="CJ783" s="85"/>
      <c r="CK783" s="85"/>
      <c r="CL783" s="85"/>
      <c r="CM783" s="85"/>
      <c r="CN783" s="85"/>
      <c r="CO783" s="85"/>
      <c r="CP783" s="85"/>
      <c r="CQ783" s="85"/>
      <c r="CR783" s="85"/>
      <c r="CS783" s="85"/>
      <c r="CT783" s="85"/>
      <c r="CU783" s="85"/>
      <c r="CV783" s="85"/>
      <c r="CW783" s="85"/>
      <c r="CX783" s="85"/>
      <c r="CY783" s="85"/>
      <c r="CZ783" s="85"/>
      <c r="DA783" s="85"/>
      <c r="DB783" s="85"/>
      <c r="DC783" s="85"/>
      <c r="DD783" s="85"/>
      <c r="DE783" s="85"/>
    </row>
    <row r="784" spans="1:109" x14ac:dyDescent="0.2">
      <c r="A784" s="85"/>
      <c r="B784" s="85"/>
      <c r="C784" s="85"/>
      <c r="D784" s="85"/>
      <c r="E784" s="86"/>
      <c r="F784" s="85"/>
      <c r="G784" s="87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85"/>
      <c r="AI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AV784" s="85"/>
      <c r="AW784" s="85"/>
      <c r="AX784" s="85"/>
      <c r="AY784" s="85"/>
      <c r="AZ784" s="85"/>
      <c r="BA784" s="85"/>
      <c r="BB784" s="85"/>
      <c r="BC784" s="85"/>
      <c r="BD784" s="85"/>
      <c r="BE784" s="85"/>
      <c r="BF784" s="88"/>
      <c r="BG784" s="85"/>
      <c r="BH784" s="85"/>
      <c r="BI784" s="85"/>
      <c r="BJ784" s="85"/>
      <c r="BK784" s="85"/>
      <c r="BL784" s="85"/>
      <c r="BM784" s="85"/>
      <c r="BN784" s="85"/>
      <c r="BO784" s="85"/>
      <c r="BP784" s="85"/>
      <c r="BQ784" s="85"/>
      <c r="BR784" s="85"/>
      <c r="BS784" s="85"/>
      <c r="BT784" s="85"/>
      <c r="BU784" s="85"/>
      <c r="BV784" s="85"/>
      <c r="BW784" s="85"/>
      <c r="BX784" s="85"/>
      <c r="BY784" s="85"/>
      <c r="BZ784" s="85"/>
      <c r="CA784" s="85"/>
      <c r="CB784" s="85"/>
      <c r="CC784" s="85"/>
      <c r="CD784" s="85"/>
      <c r="CE784" s="85"/>
      <c r="CF784" s="85"/>
      <c r="CG784" s="85"/>
      <c r="CH784" s="85"/>
      <c r="CI784" s="85"/>
      <c r="CJ784" s="85"/>
      <c r="CK784" s="85"/>
      <c r="CL784" s="85"/>
      <c r="CM784" s="85"/>
      <c r="CN784" s="85"/>
      <c r="CO784" s="85"/>
      <c r="CP784" s="85"/>
      <c r="CQ784" s="85"/>
      <c r="CR784" s="85"/>
      <c r="CS784" s="85"/>
      <c r="CT784" s="85"/>
      <c r="CU784" s="85"/>
      <c r="CV784" s="85"/>
      <c r="CW784" s="85"/>
      <c r="CX784" s="85"/>
      <c r="CY784" s="85"/>
      <c r="CZ784" s="85"/>
      <c r="DA784" s="85"/>
      <c r="DB784" s="85"/>
      <c r="DC784" s="85"/>
      <c r="DD784" s="85"/>
      <c r="DE784" s="85"/>
    </row>
    <row r="785" spans="1:109" x14ac:dyDescent="0.2">
      <c r="A785" s="85"/>
      <c r="B785" s="85"/>
      <c r="C785" s="85"/>
      <c r="D785" s="85"/>
      <c r="E785" s="86"/>
      <c r="F785" s="85"/>
      <c r="G785" s="87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85"/>
      <c r="AI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AV785" s="85"/>
      <c r="AW785" s="85"/>
      <c r="AX785" s="85"/>
      <c r="AY785" s="85"/>
      <c r="AZ785" s="85"/>
      <c r="BA785" s="85"/>
      <c r="BB785" s="85"/>
      <c r="BC785" s="85"/>
      <c r="BD785" s="85"/>
      <c r="BE785" s="85"/>
      <c r="BF785" s="88"/>
      <c r="BG785" s="85"/>
      <c r="BH785" s="85"/>
      <c r="BI785" s="85"/>
      <c r="BJ785" s="85"/>
      <c r="BK785" s="85"/>
      <c r="BL785" s="85"/>
      <c r="BM785" s="85"/>
      <c r="BN785" s="85"/>
      <c r="BO785" s="85"/>
      <c r="BP785" s="85"/>
      <c r="BQ785" s="85"/>
      <c r="BR785" s="85"/>
      <c r="BS785" s="85"/>
      <c r="BT785" s="85"/>
      <c r="BU785" s="85"/>
      <c r="BV785" s="85"/>
      <c r="BW785" s="85"/>
      <c r="BX785" s="85"/>
      <c r="BY785" s="85"/>
      <c r="BZ785" s="85"/>
      <c r="CA785" s="85"/>
      <c r="CB785" s="85"/>
      <c r="CC785" s="85"/>
      <c r="CD785" s="85"/>
      <c r="CE785" s="85"/>
      <c r="CF785" s="85"/>
      <c r="CG785" s="85"/>
      <c r="CH785" s="85"/>
      <c r="CI785" s="85"/>
      <c r="CJ785" s="85"/>
      <c r="CK785" s="85"/>
      <c r="CL785" s="85"/>
      <c r="CM785" s="85"/>
      <c r="CN785" s="85"/>
      <c r="CO785" s="85"/>
      <c r="CP785" s="85"/>
      <c r="CQ785" s="85"/>
      <c r="CR785" s="85"/>
      <c r="CS785" s="85"/>
      <c r="CT785" s="85"/>
      <c r="CU785" s="85"/>
      <c r="CV785" s="85"/>
      <c r="CW785" s="85"/>
      <c r="CX785" s="85"/>
      <c r="CY785" s="85"/>
      <c r="CZ785" s="85"/>
      <c r="DA785" s="85"/>
      <c r="DB785" s="85"/>
      <c r="DC785" s="85"/>
      <c r="DD785" s="85"/>
      <c r="DE785" s="85"/>
    </row>
    <row r="786" spans="1:109" x14ac:dyDescent="0.2">
      <c r="A786" s="85"/>
      <c r="B786" s="85"/>
      <c r="C786" s="85"/>
      <c r="D786" s="85"/>
      <c r="E786" s="86"/>
      <c r="F786" s="85"/>
      <c r="G786" s="87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85"/>
      <c r="AI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AV786" s="85"/>
      <c r="AW786" s="85"/>
      <c r="AX786" s="85"/>
      <c r="AY786" s="85"/>
      <c r="AZ786" s="85"/>
      <c r="BA786" s="85"/>
      <c r="BB786" s="85"/>
      <c r="BC786" s="85"/>
      <c r="BD786" s="85"/>
      <c r="BE786" s="85"/>
      <c r="BF786" s="88"/>
      <c r="BG786" s="85"/>
      <c r="BH786" s="85"/>
      <c r="BI786" s="85"/>
      <c r="BJ786" s="85"/>
      <c r="BK786" s="85"/>
      <c r="BL786" s="85"/>
      <c r="BM786" s="85"/>
      <c r="BN786" s="85"/>
      <c r="BO786" s="85"/>
      <c r="BP786" s="85"/>
      <c r="BQ786" s="85"/>
      <c r="BR786" s="85"/>
      <c r="BS786" s="85"/>
      <c r="BT786" s="85"/>
      <c r="BU786" s="85"/>
      <c r="BV786" s="85"/>
      <c r="BW786" s="85"/>
      <c r="BX786" s="85"/>
      <c r="BY786" s="85"/>
      <c r="BZ786" s="85"/>
      <c r="CA786" s="85"/>
      <c r="CB786" s="85"/>
      <c r="CC786" s="85"/>
      <c r="CD786" s="85"/>
      <c r="CE786" s="85"/>
      <c r="CF786" s="85"/>
      <c r="CG786" s="85"/>
      <c r="CH786" s="85"/>
      <c r="CI786" s="85"/>
      <c r="CJ786" s="85"/>
      <c r="CK786" s="85"/>
      <c r="CL786" s="85"/>
      <c r="CM786" s="85"/>
      <c r="CN786" s="85"/>
      <c r="CO786" s="85"/>
      <c r="CP786" s="85"/>
      <c r="CQ786" s="85"/>
      <c r="CR786" s="85"/>
      <c r="CS786" s="85"/>
      <c r="CT786" s="85"/>
      <c r="CU786" s="85"/>
      <c r="CV786" s="85"/>
      <c r="CW786" s="85"/>
      <c r="CX786" s="85"/>
      <c r="CY786" s="85"/>
      <c r="CZ786" s="85"/>
      <c r="DA786" s="85"/>
      <c r="DB786" s="85"/>
      <c r="DC786" s="85"/>
      <c r="DD786" s="85"/>
      <c r="DE786" s="85"/>
    </row>
    <row r="787" spans="1:109" x14ac:dyDescent="0.2">
      <c r="A787" s="85"/>
      <c r="B787" s="85"/>
      <c r="C787" s="85"/>
      <c r="D787" s="85"/>
      <c r="E787" s="86"/>
      <c r="F787" s="85"/>
      <c r="G787" s="87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85"/>
      <c r="AI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AV787" s="85"/>
      <c r="AW787" s="85"/>
      <c r="AX787" s="85"/>
      <c r="AY787" s="85"/>
      <c r="AZ787" s="85"/>
      <c r="BA787" s="85"/>
      <c r="BB787" s="85"/>
      <c r="BC787" s="85"/>
      <c r="BD787" s="85"/>
      <c r="BE787" s="85"/>
      <c r="BF787" s="88"/>
      <c r="BG787" s="85"/>
      <c r="BH787" s="85"/>
      <c r="BI787" s="85"/>
      <c r="BJ787" s="85"/>
      <c r="BK787" s="85"/>
      <c r="BL787" s="85"/>
      <c r="BM787" s="85"/>
      <c r="BN787" s="85"/>
      <c r="BO787" s="85"/>
      <c r="BP787" s="85"/>
      <c r="BQ787" s="85"/>
      <c r="BR787" s="85"/>
      <c r="BS787" s="85"/>
      <c r="BT787" s="85"/>
      <c r="BU787" s="85"/>
      <c r="BV787" s="85"/>
      <c r="BW787" s="85"/>
      <c r="BX787" s="85"/>
      <c r="BY787" s="85"/>
      <c r="BZ787" s="85"/>
      <c r="CA787" s="85"/>
      <c r="CB787" s="85"/>
      <c r="CC787" s="85"/>
      <c r="CD787" s="85"/>
      <c r="CE787" s="85"/>
      <c r="CF787" s="85"/>
      <c r="CG787" s="85"/>
      <c r="CH787" s="85"/>
      <c r="CI787" s="85"/>
      <c r="CJ787" s="85"/>
      <c r="CK787" s="85"/>
      <c r="CL787" s="85"/>
      <c r="CM787" s="85"/>
      <c r="CN787" s="85"/>
      <c r="CO787" s="85"/>
      <c r="CP787" s="85"/>
      <c r="CQ787" s="85"/>
      <c r="CR787" s="85"/>
      <c r="CS787" s="85"/>
      <c r="CT787" s="85"/>
      <c r="CU787" s="85"/>
      <c r="CV787" s="85"/>
      <c r="CW787" s="85"/>
      <c r="CX787" s="85"/>
      <c r="CY787" s="85"/>
      <c r="CZ787" s="85"/>
      <c r="DA787" s="85"/>
      <c r="DB787" s="85"/>
      <c r="DC787" s="85"/>
      <c r="DD787" s="85"/>
      <c r="DE787" s="85"/>
    </row>
    <row r="788" spans="1:109" x14ac:dyDescent="0.2">
      <c r="A788" s="85"/>
      <c r="B788" s="85"/>
      <c r="C788" s="85"/>
      <c r="D788" s="85"/>
      <c r="E788" s="86"/>
      <c r="F788" s="85"/>
      <c r="G788" s="87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85"/>
      <c r="AI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AV788" s="85"/>
      <c r="AW788" s="85"/>
      <c r="AX788" s="85"/>
      <c r="AY788" s="85"/>
      <c r="AZ788" s="85"/>
      <c r="BA788" s="85"/>
      <c r="BB788" s="85"/>
      <c r="BC788" s="85"/>
      <c r="BD788" s="85"/>
      <c r="BE788" s="85"/>
      <c r="BF788" s="88"/>
      <c r="BG788" s="85"/>
      <c r="BH788" s="85"/>
      <c r="BI788" s="85"/>
      <c r="BJ788" s="85"/>
      <c r="BK788" s="85"/>
      <c r="BL788" s="85"/>
      <c r="BM788" s="85"/>
      <c r="BN788" s="85"/>
      <c r="BO788" s="85"/>
      <c r="BP788" s="85"/>
      <c r="BQ788" s="85"/>
      <c r="BR788" s="85"/>
      <c r="BS788" s="85"/>
      <c r="BT788" s="85"/>
      <c r="BU788" s="85"/>
      <c r="BV788" s="85"/>
      <c r="BW788" s="85"/>
      <c r="BX788" s="85"/>
      <c r="BY788" s="85"/>
      <c r="BZ788" s="85"/>
      <c r="CA788" s="85"/>
      <c r="CB788" s="85"/>
      <c r="CC788" s="85"/>
      <c r="CD788" s="85"/>
      <c r="CE788" s="85"/>
      <c r="CF788" s="85"/>
      <c r="CG788" s="85"/>
      <c r="CH788" s="85"/>
      <c r="CI788" s="85"/>
      <c r="CJ788" s="85"/>
      <c r="CK788" s="85"/>
      <c r="CL788" s="85"/>
      <c r="CM788" s="85"/>
      <c r="CN788" s="85"/>
      <c r="CO788" s="85"/>
      <c r="CP788" s="85"/>
      <c r="CQ788" s="85"/>
      <c r="CR788" s="85"/>
      <c r="CS788" s="85"/>
      <c r="CT788" s="85"/>
      <c r="CU788" s="85"/>
      <c r="CV788" s="85"/>
      <c r="CW788" s="85"/>
      <c r="CX788" s="85"/>
      <c r="CY788" s="85"/>
      <c r="CZ788" s="85"/>
      <c r="DA788" s="85"/>
      <c r="DB788" s="85"/>
      <c r="DC788" s="85"/>
      <c r="DD788" s="85"/>
      <c r="DE788" s="85"/>
    </row>
    <row r="789" spans="1:109" x14ac:dyDescent="0.2">
      <c r="A789" s="85"/>
      <c r="B789" s="85"/>
      <c r="C789" s="85"/>
      <c r="D789" s="85"/>
      <c r="E789" s="86"/>
      <c r="F789" s="85"/>
      <c r="G789" s="87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85"/>
      <c r="AI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AV789" s="85"/>
      <c r="AW789" s="85"/>
      <c r="AX789" s="85"/>
      <c r="AY789" s="85"/>
      <c r="AZ789" s="85"/>
      <c r="BA789" s="85"/>
      <c r="BB789" s="85"/>
      <c r="BC789" s="85"/>
      <c r="BD789" s="85"/>
      <c r="BE789" s="85"/>
      <c r="BF789" s="88"/>
      <c r="BG789" s="85"/>
      <c r="BH789" s="85"/>
      <c r="BI789" s="85"/>
      <c r="BJ789" s="85"/>
      <c r="BK789" s="85"/>
      <c r="BL789" s="85"/>
      <c r="BM789" s="85"/>
      <c r="BN789" s="85"/>
      <c r="BO789" s="85"/>
      <c r="BP789" s="85"/>
      <c r="BQ789" s="85"/>
      <c r="BR789" s="85"/>
      <c r="BS789" s="85"/>
      <c r="BT789" s="85"/>
      <c r="BU789" s="85"/>
      <c r="BV789" s="85"/>
      <c r="BW789" s="85"/>
      <c r="BX789" s="85"/>
      <c r="BY789" s="85"/>
      <c r="BZ789" s="85"/>
      <c r="CA789" s="85"/>
      <c r="CB789" s="85"/>
      <c r="CC789" s="85"/>
      <c r="CD789" s="85"/>
      <c r="CE789" s="85"/>
      <c r="CF789" s="85"/>
      <c r="CG789" s="85"/>
      <c r="CH789" s="85"/>
      <c r="CI789" s="85"/>
      <c r="CJ789" s="85"/>
      <c r="CK789" s="85"/>
      <c r="CL789" s="85"/>
      <c r="CM789" s="85"/>
      <c r="CN789" s="85"/>
      <c r="CO789" s="85"/>
      <c r="CP789" s="85"/>
      <c r="CQ789" s="85"/>
      <c r="CR789" s="85"/>
      <c r="CS789" s="85"/>
      <c r="CT789" s="85"/>
      <c r="CU789" s="85"/>
      <c r="CV789" s="85"/>
      <c r="CW789" s="85"/>
      <c r="CX789" s="85"/>
      <c r="CY789" s="85"/>
      <c r="CZ789" s="85"/>
      <c r="DA789" s="85"/>
      <c r="DB789" s="85"/>
      <c r="DC789" s="85"/>
      <c r="DD789" s="85"/>
      <c r="DE789" s="85"/>
    </row>
    <row r="790" spans="1:109" x14ac:dyDescent="0.2">
      <c r="A790" s="85"/>
      <c r="B790" s="85"/>
      <c r="C790" s="85"/>
      <c r="D790" s="85"/>
      <c r="E790" s="86"/>
      <c r="F790" s="85"/>
      <c r="G790" s="87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  <c r="BB790" s="85"/>
      <c r="BC790" s="85"/>
      <c r="BD790" s="85"/>
      <c r="BE790" s="85"/>
      <c r="BF790" s="88"/>
      <c r="BG790" s="85"/>
      <c r="BH790" s="85"/>
      <c r="BI790" s="85"/>
      <c r="BJ790" s="85"/>
      <c r="BK790" s="85"/>
      <c r="BL790" s="85"/>
      <c r="BM790" s="85"/>
      <c r="BN790" s="85"/>
      <c r="BO790" s="85"/>
      <c r="BP790" s="85"/>
      <c r="BQ790" s="85"/>
      <c r="BR790" s="85"/>
      <c r="BS790" s="85"/>
      <c r="BT790" s="85"/>
      <c r="BU790" s="85"/>
      <c r="BV790" s="85"/>
      <c r="BW790" s="85"/>
      <c r="BX790" s="85"/>
      <c r="BY790" s="85"/>
      <c r="BZ790" s="85"/>
      <c r="CA790" s="85"/>
      <c r="CB790" s="85"/>
      <c r="CC790" s="85"/>
      <c r="CD790" s="85"/>
      <c r="CE790" s="85"/>
      <c r="CF790" s="85"/>
      <c r="CG790" s="85"/>
      <c r="CH790" s="85"/>
      <c r="CI790" s="85"/>
      <c r="CJ790" s="85"/>
      <c r="CK790" s="85"/>
      <c r="CL790" s="85"/>
      <c r="CM790" s="85"/>
      <c r="CN790" s="85"/>
      <c r="CO790" s="85"/>
      <c r="CP790" s="85"/>
      <c r="CQ790" s="85"/>
      <c r="CR790" s="85"/>
      <c r="CS790" s="85"/>
      <c r="CT790" s="85"/>
      <c r="CU790" s="85"/>
      <c r="CV790" s="85"/>
      <c r="CW790" s="85"/>
      <c r="CX790" s="85"/>
      <c r="CY790" s="85"/>
      <c r="CZ790" s="85"/>
      <c r="DA790" s="85"/>
      <c r="DB790" s="85"/>
      <c r="DC790" s="85"/>
      <c r="DD790" s="85"/>
      <c r="DE790" s="85"/>
    </row>
    <row r="791" spans="1:109" x14ac:dyDescent="0.2">
      <c r="A791" s="85"/>
      <c r="B791" s="85"/>
      <c r="C791" s="85"/>
      <c r="D791" s="85"/>
      <c r="E791" s="86"/>
      <c r="F791" s="85"/>
      <c r="G791" s="87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85"/>
      <c r="AI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AV791" s="85"/>
      <c r="AW791" s="85"/>
      <c r="AX791" s="85"/>
      <c r="AY791" s="85"/>
      <c r="AZ791" s="85"/>
      <c r="BA791" s="85"/>
      <c r="BB791" s="85"/>
      <c r="BC791" s="85"/>
      <c r="BD791" s="85"/>
      <c r="BE791" s="85"/>
      <c r="BF791" s="88"/>
      <c r="BG791" s="85"/>
      <c r="BH791" s="85"/>
      <c r="BI791" s="85"/>
      <c r="BJ791" s="85"/>
      <c r="BK791" s="85"/>
      <c r="BL791" s="85"/>
      <c r="BM791" s="85"/>
      <c r="BN791" s="85"/>
      <c r="BO791" s="85"/>
      <c r="BP791" s="85"/>
      <c r="BQ791" s="85"/>
      <c r="BR791" s="85"/>
      <c r="BS791" s="85"/>
      <c r="BT791" s="85"/>
      <c r="BU791" s="85"/>
      <c r="BV791" s="85"/>
      <c r="BW791" s="85"/>
      <c r="BX791" s="85"/>
      <c r="BY791" s="85"/>
      <c r="BZ791" s="85"/>
      <c r="CA791" s="85"/>
      <c r="CB791" s="85"/>
      <c r="CC791" s="85"/>
      <c r="CD791" s="85"/>
      <c r="CE791" s="85"/>
      <c r="CF791" s="85"/>
      <c r="CG791" s="85"/>
      <c r="CH791" s="85"/>
      <c r="CI791" s="85"/>
      <c r="CJ791" s="85"/>
      <c r="CK791" s="85"/>
      <c r="CL791" s="85"/>
      <c r="CM791" s="85"/>
      <c r="CN791" s="85"/>
      <c r="CO791" s="85"/>
      <c r="CP791" s="85"/>
      <c r="CQ791" s="85"/>
      <c r="CR791" s="85"/>
      <c r="CS791" s="85"/>
      <c r="CT791" s="85"/>
      <c r="CU791" s="85"/>
      <c r="CV791" s="85"/>
      <c r="CW791" s="85"/>
      <c r="CX791" s="85"/>
      <c r="CY791" s="85"/>
      <c r="CZ791" s="85"/>
      <c r="DA791" s="85"/>
      <c r="DB791" s="85"/>
      <c r="DC791" s="85"/>
      <c r="DD791" s="85"/>
      <c r="DE791" s="85"/>
    </row>
    <row r="792" spans="1:109" x14ac:dyDescent="0.2">
      <c r="A792" s="85"/>
      <c r="B792" s="85"/>
      <c r="C792" s="85"/>
      <c r="D792" s="85"/>
      <c r="E792" s="86"/>
      <c r="F792" s="85"/>
      <c r="G792" s="87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85"/>
      <c r="AI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AV792" s="85"/>
      <c r="AW792" s="85"/>
      <c r="AX792" s="85"/>
      <c r="AY792" s="85"/>
      <c r="AZ792" s="85"/>
      <c r="BA792" s="85"/>
      <c r="BB792" s="85"/>
      <c r="BC792" s="85"/>
      <c r="BD792" s="85"/>
      <c r="BE792" s="85"/>
      <c r="BF792" s="88"/>
      <c r="BG792" s="85"/>
      <c r="BH792" s="85"/>
      <c r="BI792" s="85"/>
      <c r="BJ792" s="85"/>
      <c r="BK792" s="85"/>
      <c r="BL792" s="85"/>
      <c r="BM792" s="85"/>
      <c r="BN792" s="85"/>
      <c r="BO792" s="85"/>
      <c r="BP792" s="85"/>
      <c r="BQ792" s="85"/>
      <c r="BR792" s="85"/>
      <c r="BS792" s="85"/>
      <c r="BT792" s="85"/>
      <c r="BU792" s="85"/>
      <c r="BV792" s="85"/>
      <c r="BW792" s="85"/>
      <c r="BX792" s="85"/>
      <c r="BY792" s="85"/>
      <c r="BZ792" s="85"/>
      <c r="CA792" s="85"/>
      <c r="CB792" s="85"/>
      <c r="CC792" s="85"/>
      <c r="CD792" s="85"/>
      <c r="CE792" s="85"/>
      <c r="CF792" s="85"/>
      <c r="CG792" s="85"/>
      <c r="CH792" s="85"/>
      <c r="CI792" s="85"/>
      <c r="CJ792" s="85"/>
      <c r="CK792" s="85"/>
      <c r="CL792" s="85"/>
      <c r="CM792" s="85"/>
      <c r="CN792" s="85"/>
      <c r="CO792" s="85"/>
      <c r="CP792" s="85"/>
      <c r="CQ792" s="85"/>
      <c r="CR792" s="85"/>
      <c r="CS792" s="85"/>
      <c r="CT792" s="85"/>
      <c r="CU792" s="85"/>
      <c r="CV792" s="85"/>
      <c r="CW792" s="85"/>
      <c r="CX792" s="85"/>
      <c r="CY792" s="85"/>
      <c r="CZ792" s="85"/>
      <c r="DA792" s="85"/>
      <c r="DB792" s="85"/>
      <c r="DC792" s="85"/>
      <c r="DD792" s="85"/>
      <c r="DE792" s="85"/>
    </row>
    <row r="793" spans="1:109" x14ac:dyDescent="0.2">
      <c r="A793" s="85"/>
      <c r="B793" s="85"/>
      <c r="C793" s="85"/>
      <c r="D793" s="85"/>
      <c r="E793" s="86"/>
      <c r="F793" s="85"/>
      <c r="G793" s="87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AV793" s="85"/>
      <c r="AW793" s="85"/>
      <c r="AX793" s="85"/>
      <c r="AY793" s="85"/>
      <c r="AZ793" s="85"/>
      <c r="BA793" s="85"/>
      <c r="BB793" s="85"/>
      <c r="BC793" s="85"/>
      <c r="BD793" s="85"/>
      <c r="BE793" s="85"/>
      <c r="BF793" s="88"/>
      <c r="BG793" s="85"/>
      <c r="BH793" s="85"/>
      <c r="BI793" s="85"/>
      <c r="BJ793" s="85"/>
      <c r="BK793" s="85"/>
      <c r="BL793" s="85"/>
      <c r="BM793" s="85"/>
      <c r="BN793" s="85"/>
      <c r="BO793" s="85"/>
      <c r="BP793" s="85"/>
      <c r="BQ793" s="85"/>
      <c r="BR793" s="85"/>
      <c r="BS793" s="85"/>
      <c r="BT793" s="85"/>
      <c r="BU793" s="85"/>
      <c r="BV793" s="85"/>
      <c r="BW793" s="85"/>
      <c r="BX793" s="85"/>
      <c r="BY793" s="85"/>
      <c r="BZ793" s="85"/>
      <c r="CA793" s="85"/>
      <c r="CB793" s="85"/>
      <c r="CC793" s="85"/>
      <c r="CD793" s="85"/>
      <c r="CE793" s="85"/>
      <c r="CF793" s="85"/>
      <c r="CG793" s="85"/>
      <c r="CH793" s="85"/>
      <c r="CI793" s="85"/>
      <c r="CJ793" s="85"/>
      <c r="CK793" s="85"/>
      <c r="CL793" s="85"/>
      <c r="CM793" s="85"/>
      <c r="CN793" s="85"/>
      <c r="CO793" s="85"/>
      <c r="CP793" s="85"/>
      <c r="CQ793" s="85"/>
      <c r="CR793" s="85"/>
      <c r="CS793" s="85"/>
      <c r="CT793" s="85"/>
      <c r="CU793" s="85"/>
      <c r="CV793" s="85"/>
      <c r="CW793" s="85"/>
      <c r="CX793" s="85"/>
      <c r="CY793" s="85"/>
      <c r="CZ793" s="85"/>
      <c r="DA793" s="85"/>
      <c r="DB793" s="85"/>
      <c r="DC793" s="85"/>
      <c r="DD793" s="85"/>
      <c r="DE793" s="85"/>
    </row>
    <row r="794" spans="1:109" x14ac:dyDescent="0.2">
      <c r="A794" s="85"/>
      <c r="B794" s="85"/>
      <c r="C794" s="85"/>
      <c r="D794" s="85"/>
      <c r="E794" s="86"/>
      <c r="F794" s="85"/>
      <c r="G794" s="87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85"/>
      <c r="AI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AV794" s="85"/>
      <c r="AW794" s="85"/>
      <c r="AX794" s="85"/>
      <c r="AY794" s="85"/>
      <c r="AZ794" s="85"/>
      <c r="BA794" s="85"/>
      <c r="BB794" s="85"/>
      <c r="BC794" s="85"/>
      <c r="BD794" s="85"/>
      <c r="BE794" s="85"/>
      <c r="BF794" s="88"/>
      <c r="BG794" s="85"/>
      <c r="BH794" s="85"/>
      <c r="BI794" s="85"/>
      <c r="BJ794" s="85"/>
      <c r="BK794" s="85"/>
      <c r="BL794" s="85"/>
      <c r="BM794" s="85"/>
      <c r="BN794" s="85"/>
      <c r="BO794" s="85"/>
      <c r="BP794" s="85"/>
      <c r="BQ794" s="85"/>
      <c r="BR794" s="85"/>
      <c r="BS794" s="85"/>
      <c r="BT794" s="85"/>
      <c r="BU794" s="85"/>
      <c r="BV794" s="85"/>
      <c r="BW794" s="85"/>
      <c r="BX794" s="85"/>
      <c r="BY794" s="85"/>
      <c r="BZ794" s="85"/>
      <c r="CA794" s="85"/>
      <c r="CB794" s="85"/>
      <c r="CC794" s="85"/>
      <c r="CD794" s="85"/>
      <c r="CE794" s="85"/>
      <c r="CF794" s="85"/>
      <c r="CG794" s="85"/>
      <c r="CH794" s="85"/>
      <c r="CI794" s="85"/>
      <c r="CJ794" s="85"/>
      <c r="CK794" s="85"/>
      <c r="CL794" s="85"/>
      <c r="CM794" s="85"/>
      <c r="CN794" s="85"/>
      <c r="CO794" s="85"/>
      <c r="CP794" s="85"/>
      <c r="CQ794" s="85"/>
      <c r="CR794" s="85"/>
      <c r="CS794" s="85"/>
      <c r="CT794" s="85"/>
      <c r="CU794" s="85"/>
      <c r="CV794" s="85"/>
      <c r="CW794" s="85"/>
      <c r="CX794" s="85"/>
      <c r="CY794" s="85"/>
      <c r="CZ794" s="85"/>
      <c r="DA794" s="85"/>
      <c r="DB794" s="85"/>
      <c r="DC794" s="85"/>
      <c r="DD794" s="85"/>
      <c r="DE794" s="85"/>
    </row>
    <row r="795" spans="1:109" x14ac:dyDescent="0.2">
      <c r="A795" s="85"/>
      <c r="B795" s="85"/>
      <c r="C795" s="85"/>
      <c r="D795" s="85"/>
      <c r="E795" s="86"/>
      <c r="F795" s="85"/>
      <c r="G795" s="87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85"/>
      <c r="AI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AV795" s="85"/>
      <c r="AW795" s="85"/>
      <c r="AX795" s="85"/>
      <c r="AY795" s="85"/>
      <c r="AZ795" s="85"/>
      <c r="BA795" s="85"/>
      <c r="BB795" s="85"/>
      <c r="BC795" s="85"/>
      <c r="BD795" s="85"/>
      <c r="BE795" s="85"/>
      <c r="BF795" s="88"/>
      <c r="BG795" s="85"/>
      <c r="BH795" s="85"/>
      <c r="BI795" s="85"/>
      <c r="BJ795" s="85"/>
      <c r="BK795" s="85"/>
      <c r="BL795" s="85"/>
      <c r="BM795" s="85"/>
      <c r="BN795" s="85"/>
      <c r="BO795" s="85"/>
      <c r="BP795" s="85"/>
      <c r="BQ795" s="85"/>
      <c r="BR795" s="85"/>
      <c r="BS795" s="85"/>
      <c r="BT795" s="85"/>
      <c r="BU795" s="85"/>
      <c r="BV795" s="85"/>
      <c r="BW795" s="85"/>
      <c r="BX795" s="85"/>
      <c r="BY795" s="85"/>
      <c r="BZ795" s="85"/>
      <c r="CA795" s="85"/>
      <c r="CB795" s="85"/>
      <c r="CC795" s="85"/>
      <c r="CD795" s="85"/>
      <c r="CE795" s="85"/>
      <c r="CF795" s="85"/>
      <c r="CG795" s="85"/>
      <c r="CH795" s="85"/>
      <c r="CI795" s="85"/>
      <c r="CJ795" s="85"/>
      <c r="CK795" s="85"/>
      <c r="CL795" s="85"/>
      <c r="CM795" s="85"/>
      <c r="CN795" s="85"/>
      <c r="CO795" s="85"/>
      <c r="CP795" s="85"/>
      <c r="CQ795" s="85"/>
      <c r="CR795" s="85"/>
      <c r="CS795" s="85"/>
      <c r="CT795" s="85"/>
      <c r="CU795" s="85"/>
      <c r="CV795" s="85"/>
      <c r="CW795" s="85"/>
      <c r="CX795" s="85"/>
      <c r="CY795" s="85"/>
      <c r="CZ795" s="85"/>
      <c r="DA795" s="85"/>
      <c r="DB795" s="85"/>
      <c r="DC795" s="85"/>
      <c r="DD795" s="85"/>
      <c r="DE795" s="85"/>
    </row>
    <row r="796" spans="1:109" x14ac:dyDescent="0.2">
      <c r="A796" s="85"/>
      <c r="B796" s="85"/>
      <c r="C796" s="85"/>
      <c r="D796" s="85"/>
      <c r="E796" s="86"/>
      <c r="F796" s="85"/>
      <c r="G796" s="87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85"/>
      <c r="AI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AV796" s="85"/>
      <c r="AW796" s="85"/>
      <c r="AX796" s="85"/>
      <c r="AY796" s="85"/>
      <c r="AZ796" s="85"/>
      <c r="BA796" s="85"/>
      <c r="BB796" s="85"/>
      <c r="BC796" s="85"/>
      <c r="BD796" s="85"/>
      <c r="BE796" s="85"/>
      <c r="BF796" s="88"/>
      <c r="BG796" s="85"/>
      <c r="BH796" s="85"/>
      <c r="BI796" s="85"/>
      <c r="BJ796" s="85"/>
      <c r="BK796" s="85"/>
      <c r="BL796" s="85"/>
      <c r="BM796" s="85"/>
      <c r="BN796" s="85"/>
      <c r="BO796" s="85"/>
      <c r="BP796" s="85"/>
      <c r="BQ796" s="85"/>
      <c r="BR796" s="85"/>
      <c r="BS796" s="85"/>
      <c r="BT796" s="85"/>
      <c r="BU796" s="85"/>
      <c r="BV796" s="85"/>
      <c r="BW796" s="85"/>
      <c r="BX796" s="85"/>
      <c r="BY796" s="85"/>
      <c r="BZ796" s="85"/>
      <c r="CA796" s="85"/>
      <c r="CB796" s="85"/>
      <c r="CC796" s="85"/>
      <c r="CD796" s="85"/>
      <c r="CE796" s="85"/>
      <c r="CF796" s="85"/>
      <c r="CG796" s="85"/>
      <c r="CH796" s="85"/>
      <c r="CI796" s="85"/>
      <c r="CJ796" s="85"/>
      <c r="CK796" s="85"/>
      <c r="CL796" s="85"/>
      <c r="CM796" s="85"/>
      <c r="CN796" s="85"/>
      <c r="CO796" s="85"/>
      <c r="CP796" s="85"/>
      <c r="CQ796" s="85"/>
      <c r="CR796" s="85"/>
      <c r="CS796" s="85"/>
      <c r="CT796" s="85"/>
      <c r="CU796" s="85"/>
      <c r="CV796" s="85"/>
      <c r="CW796" s="85"/>
      <c r="CX796" s="85"/>
      <c r="CY796" s="85"/>
      <c r="CZ796" s="85"/>
      <c r="DA796" s="85"/>
      <c r="DB796" s="85"/>
      <c r="DC796" s="85"/>
      <c r="DD796" s="85"/>
      <c r="DE796" s="85"/>
    </row>
    <row r="797" spans="1:109" x14ac:dyDescent="0.2">
      <c r="A797" s="85"/>
      <c r="B797" s="85"/>
      <c r="C797" s="85"/>
      <c r="D797" s="85"/>
      <c r="E797" s="86"/>
      <c r="F797" s="85"/>
      <c r="G797" s="87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85"/>
      <c r="AI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AV797" s="85"/>
      <c r="AW797" s="85"/>
      <c r="AX797" s="85"/>
      <c r="AY797" s="85"/>
      <c r="AZ797" s="85"/>
      <c r="BA797" s="85"/>
      <c r="BB797" s="85"/>
      <c r="BC797" s="85"/>
      <c r="BD797" s="85"/>
      <c r="BE797" s="85"/>
      <c r="BF797" s="88"/>
      <c r="BG797" s="85"/>
      <c r="BH797" s="85"/>
      <c r="BI797" s="85"/>
      <c r="BJ797" s="85"/>
      <c r="BK797" s="85"/>
      <c r="BL797" s="85"/>
      <c r="BM797" s="85"/>
      <c r="BN797" s="85"/>
      <c r="BO797" s="85"/>
      <c r="BP797" s="85"/>
      <c r="BQ797" s="85"/>
      <c r="BR797" s="85"/>
      <c r="BS797" s="85"/>
      <c r="BT797" s="85"/>
      <c r="BU797" s="85"/>
      <c r="BV797" s="85"/>
      <c r="BW797" s="85"/>
      <c r="BX797" s="85"/>
      <c r="BY797" s="85"/>
      <c r="BZ797" s="85"/>
      <c r="CA797" s="85"/>
      <c r="CB797" s="85"/>
      <c r="CC797" s="85"/>
      <c r="CD797" s="85"/>
      <c r="CE797" s="85"/>
      <c r="CF797" s="85"/>
      <c r="CG797" s="85"/>
      <c r="CH797" s="85"/>
      <c r="CI797" s="85"/>
      <c r="CJ797" s="85"/>
      <c r="CK797" s="85"/>
      <c r="CL797" s="85"/>
      <c r="CM797" s="85"/>
      <c r="CN797" s="85"/>
      <c r="CO797" s="85"/>
      <c r="CP797" s="85"/>
      <c r="CQ797" s="85"/>
      <c r="CR797" s="85"/>
      <c r="CS797" s="85"/>
      <c r="CT797" s="85"/>
      <c r="CU797" s="85"/>
      <c r="CV797" s="85"/>
      <c r="CW797" s="85"/>
      <c r="CX797" s="85"/>
      <c r="CY797" s="85"/>
      <c r="CZ797" s="85"/>
      <c r="DA797" s="85"/>
      <c r="DB797" s="85"/>
      <c r="DC797" s="85"/>
      <c r="DD797" s="85"/>
      <c r="DE797" s="85"/>
    </row>
    <row r="798" spans="1:109" x14ac:dyDescent="0.2">
      <c r="A798" s="85"/>
      <c r="B798" s="85"/>
      <c r="C798" s="85"/>
      <c r="D798" s="85"/>
      <c r="E798" s="86"/>
      <c r="F798" s="85"/>
      <c r="G798" s="87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85"/>
      <c r="AI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AV798" s="85"/>
      <c r="AW798" s="85"/>
      <c r="AX798" s="85"/>
      <c r="AY798" s="85"/>
      <c r="AZ798" s="85"/>
      <c r="BA798" s="85"/>
      <c r="BB798" s="85"/>
      <c r="BC798" s="85"/>
      <c r="BD798" s="85"/>
      <c r="BE798" s="85"/>
      <c r="BF798" s="88"/>
      <c r="BG798" s="85"/>
      <c r="BH798" s="85"/>
      <c r="BI798" s="85"/>
      <c r="BJ798" s="85"/>
      <c r="BK798" s="85"/>
      <c r="BL798" s="85"/>
      <c r="BM798" s="85"/>
      <c r="BN798" s="85"/>
      <c r="BO798" s="85"/>
      <c r="BP798" s="85"/>
      <c r="BQ798" s="85"/>
      <c r="BR798" s="85"/>
      <c r="BS798" s="85"/>
      <c r="BT798" s="85"/>
      <c r="BU798" s="85"/>
      <c r="BV798" s="85"/>
      <c r="BW798" s="85"/>
      <c r="BX798" s="85"/>
      <c r="BY798" s="85"/>
      <c r="BZ798" s="85"/>
      <c r="CA798" s="85"/>
      <c r="CB798" s="85"/>
      <c r="CC798" s="85"/>
      <c r="CD798" s="85"/>
      <c r="CE798" s="85"/>
      <c r="CF798" s="85"/>
      <c r="CG798" s="85"/>
      <c r="CH798" s="85"/>
      <c r="CI798" s="85"/>
      <c r="CJ798" s="85"/>
      <c r="CK798" s="85"/>
      <c r="CL798" s="85"/>
      <c r="CM798" s="85"/>
      <c r="CN798" s="85"/>
      <c r="CO798" s="85"/>
      <c r="CP798" s="85"/>
      <c r="CQ798" s="85"/>
      <c r="CR798" s="85"/>
      <c r="CS798" s="85"/>
      <c r="CT798" s="85"/>
      <c r="CU798" s="85"/>
      <c r="CV798" s="85"/>
      <c r="CW798" s="85"/>
      <c r="CX798" s="85"/>
      <c r="CY798" s="85"/>
      <c r="CZ798" s="85"/>
      <c r="DA798" s="85"/>
      <c r="DB798" s="85"/>
      <c r="DC798" s="85"/>
      <c r="DD798" s="85"/>
      <c r="DE798" s="85"/>
    </row>
    <row r="799" spans="1:109" x14ac:dyDescent="0.2">
      <c r="A799" s="85"/>
      <c r="B799" s="85"/>
      <c r="C799" s="85"/>
      <c r="D799" s="85"/>
      <c r="E799" s="86"/>
      <c r="F799" s="85"/>
      <c r="G799" s="87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85"/>
      <c r="AI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AV799" s="85"/>
      <c r="AW799" s="85"/>
      <c r="AX799" s="85"/>
      <c r="AY799" s="85"/>
      <c r="AZ799" s="85"/>
      <c r="BA799" s="85"/>
      <c r="BB799" s="85"/>
      <c r="BC799" s="85"/>
      <c r="BD799" s="85"/>
      <c r="BE799" s="85"/>
      <c r="BF799" s="88"/>
      <c r="BG799" s="85"/>
      <c r="BH799" s="85"/>
      <c r="BI799" s="85"/>
      <c r="BJ799" s="85"/>
      <c r="BK799" s="85"/>
      <c r="BL799" s="85"/>
      <c r="BM799" s="85"/>
      <c r="BN799" s="85"/>
      <c r="BO799" s="85"/>
      <c r="BP799" s="85"/>
      <c r="BQ799" s="85"/>
      <c r="BR799" s="85"/>
      <c r="BS799" s="85"/>
      <c r="BT799" s="85"/>
      <c r="BU799" s="85"/>
      <c r="BV799" s="85"/>
      <c r="BW799" s="85"/>
      <c r="BX799" s="85"/>
      <c r="BY799" s="85"/>
      <c r="BZ799" s="85"/>
      <c r="CA799" s="85"/>
      <c r="CB799" s="85"/>
      <c r="CC799" s="85"/>
      <c r="CD799" s="85"/>
      <c r="CE799" s="85"/>
      <c r="CF799" s="85"/>
      <c r="CG799" s="85"/>
      <c r="CH799" s="85"/>
      <c r="CI799" s="85"/>
      <c r="CJ799" s="85"/>
      <c r="CK799" s="85"/>
      <c r="CL799" s="85"/>
      <c r="CM799" s="85"/>
      <c r="CN799" s="85"/>
      <c r="CO799" s="85"/>
      <c r="CP799" s="85"/>
      <c r="CQ799" s="85"/>
      <c r="CR799" s="85"/>
      <c r="CS799" s="85"/>
      <c r="CT799" s="85"/>
      <c r="CU799" s="85"/>
      <c r="CV799" s="85"/>
      <c r="CW799" s="85"/>
      <c r="CX799" s="85"/>
      <c r="CY799" s="85"/>
      <c r="CZ799" s="85"/>
      <c r="DA799" s="85"/>
      <c r="DB799" s="85"/>
      <c r="DC799" s="85"/>
      <c r="DD799" s="85"/>
      <c r="DE799" s="85"/>
    </row>
    <row r="800" spans="1:109" x14ac:dyDescent="0.2">
      <c r="A800" s="85"/>
      <c r="B800" s="85"/>
      <c r="C800" s="85"/>
      <c r="D800" s="85"/>
      <c r="E800" s="86"/>
      <c r="F800" s="85"/>
      <c r="G800" s="87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85"/>
      <c r="AI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AV800" s="85"/>
      <c r="AW800" s="85"/>
      <c r="AX800" s="85"/>
      <c r="AY800" s="85"/>
      <c r="AZ800" s="85"/>
      <c r="BA800" s="85"/>
      <c r="BB800" s="85"/>
      <c r="BC800" s="85"/>
      <c r="BD800" s="85"/>
      <c r="BE800" s="85"/>
      <c r="BF800" s="88"/>
      <c r="BG800" s="85"/>
      <c r="BH800" s="85"/>
      <c r="BI800" s="85"/>
      <c r="BJ800" s="85"/>
      <c r="BK800" s="85"/>
      <c r="BL800" s="85"/>
      <c r="BM800" s="85"/>
      <c r="BN800" s="85"/>
      <c r="BO800" s="85"/>
      <c r="BP800" s="85"/>
      <c r="BQ800" s="85"/>
      <c r="BR800" s="85"/>
      <c r="BS800" s="85"/>
      <c r="BT800" s="85"/>
      <c r="BU800" s="85"/>
      <c r="BV800" s="85"/>
      <c r="BW800" s="85"/>
      <c r="BX800" s="85"/>
      <c r="BY800" s="85"/>
      <c r="BZ800" s="85"/>
      <c r="CA800" s="85"/>
      <c r="CB800" s="85"/>
      <c r="CC800" s="85"/>
      <c r="CD800" s="85"/>
      <c r="CE800" s="85"/>
      <c r="CF800" s="85"/>
      <c r="CG800" s="85"/>
      <c r="CH800" s="85"/>
      <c r="CI800" s="85"/>
      <c r="CJ800" s="85"/>
      <c r="CK800" s="85"/>
      <c r="CL800" s="85"/>
      <c r="CM800" s="85"/>
      <c r="CN800" s="85"/>
      <c r="CO800" s="85"/>
      <c r="CP800" s="85"/>
      <c r="CQ800" s="85"/>
      <c r="CR800" s="85"/>
      <c r="CS800" s="85"/>
      <c r="CT800" s="85"/>
      <c r="CU800" s="85"/>
      <c r="CV800" s="85"/>
      <c r="CW800" s="85"/>
      <c r="CX800" s="85"/>
      <c r="CY800" s="85"/>
      <c r="CZ800" s="85"/>
      <c r="DA800" s="85"/>
      <c r="DB800" s="85"/>
      <c r="DC800" s="85"/>
      <c r="DD800" s="85"/>
      <c r="DE800" s="85"/>
    </row>
    <row r="801" spans="1:109" x14ac:dyDescent="0.2">
      <c r="A801" s="85"/>
      <c r="B801" s="85"/>
      <c r="C801" s="85"/>
      <c r="D801" s="85"/>
      <c r="E801" s="86"/>
      <c r="F801" s="85"/>
      <c r="G801" s="87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85"/>
      <c r="AI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AV801" s="85"/>
      <c r="AW801" s="85"/>
      <c r="AX801" s="85"/>
      <c r="AY801" s="85"/>
      <c r="AZ801" s="85"/>
      <c r="BA801" s="85"/>
      <c r="BB801" s="85"/>
      <c r="BC801" s="85"/>
      <c r="BD801" s="85"/>
      <c r="BE801" s="85"/>
      <c r="BF801" s="88"/>
      <c r="BG801" s="85"/>
      <c r="BH801" s="85"/>
      <c r="BI801" s="85"/>
      <c r="BJ801" s="85"/>
      <c r="BK801" s="85"/>
      <c r="BL801" s="85"/>
      <c r="BM801" s="85"/>
      <c r="BN801" s="85"/>
      <c r="BO801" s="85"/>
      <c r="BP801" s="85"/>
      <c r="BQ801" s="85"/>
      <c r="BR801" s="85"/>
      <c r="BS801" s="85"/>
      <c r="BT801" s="85"/>
      <c r="BU801" s="85"/>
      <c r="BV801" s="85"/>
      <c r="BW801" s="85"/>
      <c r="BX801" s="85"/>
      <c r="BY801" s="85"/>
      <c r="BZ801" s="85"/>
      <c r="CA801" s="85"/>
      <c r="CB801" s="85"/>
      <c r="CC801" s="85"/>
      <c r="CD801" s="85"/>
      <c r="CE801" s="85"/>
      <c r="CF801" s="85"/>
      <c r="CG801" s="85"/>
      <c r="CH801" s="85"/>
      <c r="CI801" s="85"/>
      <c r="CJ801" s="85"/>
      <c r="CK801" s="85"/>
      <c r="CL801" s="85"/>
      <c r="CM801" s="85"/>
      <c r="CN801" s="85"/>
      <c r="CO801" s="85"/>
      <c r="CP801" s="85"/>
      <c r="CQ801" s="85"/>
      <c r="CR801" s="85"/>
      <c r="CS801" s="85"/>
      <c r="CT801" s="85"/>
      <c r="CU801" s="85"/>
      <c r="CV801" s="85"/>
      <c r="CW801" s="85"/>
      <c r="CX801" s="85"/>
      <c r="CY801" s="85"/>
      <c r="CZ801" s="85"/>
      <c r="DA801" s="85"/>
      <c r="DB801" s="85"/>
      <c r="DC801" s="85"/>
      <c r="DD801" s="85"/>
      <c r="DE801" s="85"/>
    </row>
    <row r="802" spans="1:109" x14ac:dyDescent="0.2">
      <c r="A802" s="85"/>
      <c r="B802" s="85"/>
      <c r="C802" s="85"/>
      <c r="D802" s="85"/>
      <c r="E802" s="86"/>
      <c r="F802" s="85"/>
      <c r="G802" s="87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85"/>
      <c r="AI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AV802" s="85"/>
      <c r="AW802" s="85"/>
      <c r="AX802" s="85"/>
      <c r="AY802" s="85"/>
      <c r="AZ802" s="85"/>
      <c r="BA802" s="85"/>
      <c r="BB802" s="85"/>
      <c r="BC802" s="85"/>
      <c r="BD802" s="85"/>
      <c r="BE802" s="85"/>
      <c r="BF802" s="88"/>
      <c r="BG802" s="85"/>
      <c r="BH802" s="85"/>
      <c r="BI802" s="85"/>
      <c r="BJ802" s="85"/>
      <c r="BK802" s="85"/>
      <c r="BL802" s="85"/>
      <c r="BM802" s="85"/>
      <c r="BN802" s="85"/>
      <c r="BO802" s="85"/>
      <c r="BP802" s="85"/>
      <c r="BQ802" s="85"/>
      <c r="BR802" s="85"/>
      <c r="BS802" s="85"/>
      <c r="BT802" s="85"/>
      <c r="BU802" s="85"/>
      <c r="BV802" s="85"/>
      <c r="BW802" s="85"/>
      <c r="BX802" s="85"/>
      <c r="BY802" s="85"/>
      <c r="BZ802" s="85"/>
      <c r="CA802" s="85"/>
      <c r="CB802" s="85"/>
      <c r="CC802" s="85"/>
      <c r="CD802" s="85"/>
      <c r="CE802" s="85"/>
      <c r="CF802" s="85"/>
      <c r="CG802" s="85"/>
      <c r="CH802" s="85"/>
      <c r="CI802" s="85"/>
      <c r="CJ802" s="85"/>
      <c r="CK802" s="85"/>
      <c r="CL802" s="85"/>
      <c r="CM802" s="85"/>
      <c r="CN802" s="85"/>
      <c r="CO802" s="85"/>
      <c r="CP802" s="85"/>
      <c r="CQ802" s="85"/>
      <c r="CR802" s="85"/>
      <c r="CS802" s="85"/>
      <c r="CT802" s="85"/>
      <c r="CU802" s="85"/>
      <c r="CV802" s="85"/>
      <c r="CW802" s="85"/>
      <c r="CX802" s="85"/>
      <c r="CY802" s="85"/>
      <c r="CZ802" s="85"/>
      <c r="DA802" s="85"/>
      <c r="DB802" s="85"/>
      <c r="DC802" s="85"/>
      <c r="DD802" s="85"/>
      <c r="DE802" s="85"/>
    </row>
    <row r="803" spans="1:109" x14ac:dyDescent="0.2">
      <c r="A803" s="85"/>
      <c r="B803" s="85"/>
      <c r="C803" s="85"/>
      <c r="D803" s="85"/>
      <c r="E803" s="86"/>
      <c r="F803" s="85"/>
      <c r="G803" s="87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85"/>
      <c r="AI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AV803" s="85"/>
      <c r="AW803" s="85"/>
      <c r="AX803" s="85"/>
      <c r="AY803" s="85"/>
      <c r="AZ803" s="85"/>
      <c r="BA803" s="85"/>
      <c r="BB803" s="85"/>
      <c r="BC803" s="85"/>
      <c r="BD803" s="85"/>
      <c r="BE803" s="85"/>
      <c r="BF803" s="88"/>
      <c r="BG803" s="85"/>
      <c r="BH803" s="85"/>
      <c r="BI803" s="85"/>
      <c r="BJ803" s="85"/>
      <c r="BK803" s="85"/>
      <c r="BL803" s="85"/>
      <c r="BM803" s="85"/>
      <c r="BN803" s="85"/>
      <c r="BO803" s="85"/>
      <c r="BP803" s="85"/>
      <c r="BQ803" s="85"/>
      <c r="BR803" s="85"/>
      <c r="BS803" s="85"/>
      <c r="BT803" s="85"/>
      <c r="BU803" s="85"/>
      <c r="BV803" s="85"/>
      <c r="BW803" s="85"/>
      <c r="BX803" s="85"/>
      <c r="BY803" s="85"/>
      <c r="BZ803" s="85"/>
      <c r="CA803" s="85"/>
      <c r="CB803" s="85"/>
      <c r="CC803" s="85"/>
      <c r="CD803" s="85"/>
      <c r="CE803" s="85"/>
      <c r="CF803" s="85"/>
      <c r="CG803" s="85"/>
      <c r="CH803" s="85"/>
      <c r="CI803" s="85"/>
      <c r="CJ803" s="85"/>
      <c r="CK803" s="85"/>
      <c r="CL803" s="85"/>
      <c r="CM803" s="85"/>
      <c r="CN803" s="85"/>
      <c r="CO803" s="85"/>
      <c r="CP803" s="85"/>
      <c r="CQ803" s="85"/>
      <c r="CR803" s="85"/>
      <c r="CS803" s="85"/>
      <c r="CT803" s="85"/>
      <c r="CU803" s="85"/>
      <c r="CV803" s="85"/>
      <c r="CW803" s="85"/>
      <c r="CX803" s="85"/>
      <c r="CY803" s="85"/>
      <c r="CZ803" s="85"/>
      <c r="DA803" s="85"/>
      <c r="DB803" s="85"/>
      <c r="DC803" s="85"/>
      <c r="DD803" s="85"/>
      <c r="DE803" s="85"/>
    </row>
    <row r="804" spans="1:109" x14ac:dyDescent="0.2">
      <c r="A804" s="85"/>
      <c r="B804" s="85"/>
      <c r="C804" s="85"/>
      <c r="D804" s="85"/>
      <c r="E804" s="86"/>
      <c r="F804" s="85"/>
      <c r="G804" s="87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85"/>
      <c r="AI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AV804" s="85"/>
      <c r="AW804" s="85"/>
      <c r="AX804" s="85"/>
      <c r="AY804" s="85"/>
      <c r="AZ804" s="85"/>
      <c r="BA804" s="85"/>
      <c r="BB804" s="85"/>
      <c r="BC804" s="85"/>
      <c r="BD804" s="85"/>
      <c r="BE804" s="85"/>
      <c r="BF804" s="88"/>
      <c r="BG804" s="85"/>
      <c r="BH804" s="85"/>
      <c r="BI804" s="85"/>
      <c r="BJ804" s="85"/>
      <c r="BK804" s="85"/>
      <c r="BL804" s="85"/>
      <c r="BM804" s="85"/>
      <c r="BN804" s="85"/>
      <c r="BO804" s="85"/>
      <c r="BP804" s="85"/>
      <c r="BQ804" s="85"/>
      <c r="BR804" s="85"/>
      <c r="BS804" s="85"/>
      <c r="BT804" s="85"/>
      <c r="BU804" s="85"/>
      <c r="BV804" s="85"/>
      <c r="BW804" s="85"/>
      <c r="BX804" s="85"/>
      <c r="BY804" s="85"/>
      <c r="BZ804" s="85"/>
      <c r="CA804" s="85"/>
      <c r="CB804" s="85"/>
      <c r="CC804" s="85"/>
      <c r="CD804" s="85"/>
      <c r="CE804" s="85"/>
      <c r="CF804" s="85"/>
      <c r="CG804" s="85"/>
      <c r="CH804" s="85"/>
      <c r="CI804" s="85"/>
      <c r="CJ804" s="85"/>
      <c r="CK804" s="85"/>
      <c r="CL804" s="85"/>
      <c r="CM804" s="85"/>
      <c r="CN804" s="85"/>
      <c r="CO804" s="85"/>
      <c r="CP804" s="85"/>
      <c r="CQ804" s="85"/>
      <c r="CR804" s="85"/>
      <c r="CS804" s="85"/>
      <c r="CT804" s="85"/>
      <c r="CU804" s="85"/>
      <c r="CV804" s="85"/>
      <c r="CW804" s="85"/>
      <c r="CX804" s="85"/>
      <c r="CY804" s="85"/>
      <c r="CZ804" s="85"/>
      <c r="DA804" s="85"/>
      <c r="DB804" s="85"/>
      <c r="DC804" s="85"/>
      <c r="DD804" s="85"/>
      <c r="DE804" s="85"/>
    </row>
    <row r="805" spans="1:109" x14ac:dyDescent="0.2">
      <c r="A805" s="85"/>
      <c r="B805" s="85"/>
      <c r="C805" s="85"/>
      <c r="D805" s="85"/>
      <c r="E805" s="86"/>
      <c r="F805" s="85"/>
      <c r="G805" s="87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85"/>
      <c r="AI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AV805" s="85"/>
      <c r="AW805" s="85"/>
      <c r="AX805" s="85"/>
      <c r="AY805" s="85"/>
      <c r="AZ805" s="85"/>
      <c r="BA805" s="85"/>
      <c r="BB805" s="85"/>
      <c r="BC805" s="85"/>
      <c r="BD805" s="85"/>
      <c r="BE805" s="85"/>
      <c r="BF805" s="88"/>
      <c r="BG805" s="85"/>
      <c r="BH805" s="85"/>
      <c r="BI805" s="85"/>
      <c r="BJ805" s="85"/>
      <c r="BK805" s="85"/>
      <c r="BL805" s="85"/>
      <c r="BM805" s="85"/>
      <c r="BN805" s="85"/>
      <c r="BO805" s="85"/>
      <c r="BP805" s="85"/>
      <c r="BQ805" s="85"/>
      <c r="BR805" s="85"/>
      <c r="BS805" s="85"/>
      <c r="BT805" s="85"/>
      <c r="BU805" s="85"/>
      <c r="BV805" s="85"/>
      <c r="BW805" s="85"/>
      <c r="BX805" s="85"/>
      <c r="BY805" s="85"/>
      <c r="BZ805" s="85"/>
      <c r="CA805" s="85"/>
      <c r="CB805" s="85"/>
      <c r="CC805" s="85"/>
      <c r="CD805" s="85"/>
      <c r="CE805" s="85"/>
      <c r="CF805" s="85"/>
      <c r="CG805" s="85"/>
      <c r="CH805" s="85"/>
      <c r="CI805" s="85"/>
      <c r="CJ805" s="85"/>
      <c r="CK805" s="85"/>
      <c r="CL805" s="85"/>
      <c r="CM805" s="85"/>
      <c r="CN805" s="85"/>
      <c r="CO805" s="85"/>
      <c r="CP805" s="85"/>
      <c r="CQ805" s="85"/>
      <c r="CR805" s="85"/>
      <c r="CS805" s="85"/>
      <c r="CT805" s="85"/>
      <c r="CU805" s="85"/>
      <c r="CV805" s="85"/>
      <c r="CW805" s="85"/>
      <c r="CX805" s="85"/>
      <c r="CY805" s="85"/>
      <c r="CZ805" s="85"/>
      <c r="DA805" s="85"/>
      <c r="DB805" s="85"/>
      <c r="DC805" s="85"/>
      <c r="DD805" s="85"/>
      <c r="DE805" s="85"/>
    </row>
    <row r="806" spans="1:109" x14ac:dyDescent="0.2">
      <c r="A806" s="85"/>
      <c r="B806" s="85"/>
      <c r="C806" s="85"/>
      <c r="D806" s="85"/>
      <c r="E806" s="86"/>
      <c r="F806" s="85"/>
      <c r="G806" s="87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85"/>
      <c r="AI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AV806" s="85"/>
      <c r="AW806" s="85"/>
      <c r="AX806" s="85"/>
      <c r="AY806" s="85"/>
      <c r="AZ806" s="85"/>
      <c r="BA806" s="85"/>
      <c r="BB806" s="85"/>
      <c r="BC806" s="85"/>
      <c r="BD806" s="85"/>
      <c r="BE806" s="85"/>
      <c r="BF806" s="88"/>
      <c r="BG806" s="85"/>
      <c r="BH806" s="85"/>
      <c r="BI806" s="85"/>
      <c r="BJ806" s="85"/>
      <c r="BK806" s="85"/>
      <c r="BL806" s="85"/>
      <c r="BM806" s="85"/>
      <c r="BN806" s="85"/>
      <c r="BO806" s="85"/>
      <c r="BP806" s="85"/>
      <c r="BQ806" s="85"/>
      <c r="BR806" s="85"/>
      <c r="BS806" s="85"/>
      <c r="BT806" s="85"/>
      <c r="BU806" s="85"/>
      <c r="BV806" s="85"/>
      <c r="BW806" s="85"/>
      <c r="BX806" s="85"/>
      <c r="BY806" s="85"/>
      <c r="BZ806" s="85"/>
      <c r="CA806" s="85"/>
      <c r="CB806" s="85"/>
      <c r="CC806" s="85"/>
      <c r="CD806" s="85"/>
      <c r="CE806" s="85"/>
      <c r="CF806" s="85"/>
      <c r="CG806" s="85"/>
      <c r="CH806" s="85"/>
      <c r="CI806" s="85"/>
      <c r="CJ806" s="85"/>
      <c r="CK806" s="85"/>
      <c r="CL806" s="85"/>
      <c r="CM806" s="85"/>
      <c r="CN806" s="85"/>
      <c r="CO806" s="85"/>
      <c r="CP806" s="85"/>
      <c r="CQ806" s="85"/>
      <c r="CR806" s="85"/>
      <c r="CS806" s="85"/>
      <c r="CT806" s="85"/>
      <c r="CU806" s="85"/>
      <c r="CV806" s="85"/>
      <c r="CW806" s="85"/>
      <c r="CX806" s="85"/>
      <c r="CY806" s="85"/>
      <c r="CZ806" s="85"/>
      <c r="DA806" s="85"/>
      <c r="DB806" s="85"/>
      <c r="DC806" s="85"/>
      <c r="DD806" s="85"/>
      <c r="DE806" s="85"/>
    </row>
    <row r="807" spans="1:109" x14ac:dyDescent="0.2">
      <c r="A807" s="85"/>
      <c r="B807" s="85"/>
      <c r="C807" s="85"/>
      <c r="D807" s="85"/>
      <c r="E807" s="86"/>
      <c r="F807" s="85"/>
      <c r="G807" s="87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85"/>
      <c r="AI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AV807" s="85"/>
      <c r="AW807" s="85"/>
      <c r="AX807" s="85"/>
      <c r="AY807" s="85"/>
      <c r="AZ807" s="85"/>
      <c r="BA807" s="85"/>
      <c r="BB807" s="85"/>
      <c r="BC807" s="85"/>
      <c r="BD807" s="85"/>
      <c r="BE807" s="85"/>
      <c r="BF807" s="88"/>
      <c r="BG807" s="85"/>
      <c r="BH807" s="85"/>
      <c r="BI807" s="85"/>
      <c r="BJ807" s="85"/>
      <c r="BK807" s="85"/>
      <c r="BL807" s="85"/>
      <c r="BM807" s="85"/>
      <c r="BN807" s="85"/>
      <c r="BO807" s="85"/>
      <c r="BP807" s="85"/>
      <c r="BQ807" s="85"/>
      <c r="BR807" s="85"/>
      <c r="BS807" s="85"/>
      <c r="BT807" s="85"/>
      <c r="BU807" s="85"/>
      <c r="BV807" s="85"/>
      <c r="BW807" s="85"/>
      <c r="BX807" s="85"/>
      <c r="BY807" s="85"/>
      <c r="BZ807" s="85"/>
      <c r="CA807" s="85"/>
      <c r="CB807" s="85"/>
      <c r="CC807" s="85"/>
      <c r="CD807" s="85"/>
      <c r="CE807" s="85"/>
      <c r="CF807" s="85"/>
      <c r="CG807" s="85"/>
      <c r="CH807" s="85"/>
      <c r="CI807" s="85"/>
      <c r="CJ807" s="85"/>
      <c r="CK807" s="85"/>
      <c r="CL807" s="85"/>
      <c r="CM807" s="85"/>
      <c r="CN807" s="85"/>
      <c r="CO807" s="85"/>
      <c r="CP807" s="85"/>
      <c r="CQ807" s="85"/>
      <c r="CR807" s="85"/>
      <c r="CS807" s="85"/>
      <c r="CT807" s="85"/>
      <c r="CU807" s="85"/>
      <c r="CV807" s="85"/>
      <c r="CW807" s="85"/>
      <c r="CX807" s="85"/>
      <c r="CY807" s="85"/>
      <c r="CZ807" s="85"/>
      <c r="DA807" s="85"/>
      <c r="DB807" s="85"/>
      <c r="DC807" s="85"/>
      <c r="DD807" s="85"/>
      <c r="DE807" s="85"/>
    </row>
    <row r="808" spans="1:109" x14ac:dyDescent="0.2">
      <c r="A808" s="85"/>
      <c r="B808" s="85"/>
      <c r="C808" s="85"/>
      <c r="D808" s="85"/>
      <c r="E808" s="86"/>
      <c r="F808" s="85"/>
      <c r="G808" s="87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  <c r="BB808" s="85"/>
      <c r="BC808" s="85"/>
      <c r="BD808" s="85"/>
      <c r="BE808" s="85"/>
      <c r="BF808" s="88"/>
      <c r="BG808" s="85"/>
      <c r="BH808" s="85"/>
      <c r="BI808" s="85"/>
      <c r="BJ808" s="85"/>
      <c r="BK808" s="85"/>
      <c r="BL808" s="85"/>
      <c r="BM808" s="85"/>
      <c r="BN808" s="85"/>
      <c r="BO808" s="85"/>
      <c r="BP808" s="85"/>
      <c r="BQ808" s="85"/>
      <c r="BR808" s="85"/>
      <c r="BS808" s="85"/>
      <c r="BT808" s="85"/>
      <c r="BU808" s="85"/>
      <c r="BV808" s="85"/>
      <c r="BW808" s="85"/>
      <c r="BX808" s="85"/>
      <c r="BY808" s="85"/>
      <c r="BZ808" s="85"/>
      <c r="CA808" s="85"/>
      <c r="CB808" s="85"/>
      <c r="CC808" s="85"/>
      <c r="CD808" s="85"/>
      <c r="CE808" s="85"/>
      <c r="CF808" s="85"/>
      <c r="CG808" s="85"/>
      <c r="CH808" s="85"/>
      <c r="CI808" s="85"/>
      <c r="CJ808" s="85"/>
      <c r="CK808" s="85"/>
      <c r="CL808" s="85"/>
      <c r="CM808" s="85"/>
      <c r="CN808" s="85"/>
      <c r="CO808" s="85"/>
      <c r="CP808" s="85"/>
      <c r="CQ808" s="85"/>
      <c r="CR808" s="85"/>
      <c r="CS808" s="85"/>
      <c r="CT808" s="85"/>
      <c r="CU808" s="85"/>
      <c r="CV808" s="85"/>
      <c r="CW808" s="85"/>
      <c r="CX808" s="85"/>
      <c r="CY808" s="85"/>
      <c r="CZ808" s="85"/>
      <c r="DA808" s="85"/>
      <c r="DB808" s="85"/>
      <c r="DC808" s="85"/>
      <c r="DD808" s="85"/>
      <c r="DE808" s="85"/>
    </row>
    <row r="809" spans="1:109" x14ac:dyDescent="0.2">
      <c r="A809" s="85"/>
      <c r="B809" s="85"/>
      <c r="C809" s="85"/>
      <c r="D809" s="85"/>
      <c r="E809" s="86"/>
      <c r="F809" s="85"/>
      <c r="G809" s="87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  <c r="BB809" s="85"/>
      <c r="BC809" s="85"/>
      <c r="BD809" s="85"/>
      <c r="BE809" s="85"/>
      <c r="BF809" s="88"/>
      <c r="BG809" s="85"/>
      <c r="BH809" s="85"/>
      <c r="BI809" s="85"/>
      <c r="BJ809" s="85"/>
      <c r="BK809" s="85"/>
      <c r="BL809" s="85"/>
      <c r="BM809" s="85"/>
      <c r="BN809" s="85"/>
      <c r="BO809" s="85"/>
      <c r="BP809" s="85"/>
      <c r="BQ809" s="85"/>
      <c r="BR809" s="85"/>
      <c r="BS809" s="85"/>
      <c r="BT809" s="85"/>
      <c r="BU809" s="85"/>
      <c r="BV809" s="85"/>
      <c r="BW809" s="85"/>
      <c r="BX809" s="85"/>
      <c r="BY809" s="85"/>
      <c r="BZ809" s="85"/>
      <c r="CA809" s="85"/>
      <c r="CB809" s="85"/>
      <c r="CC809" s="85"/>
      <c r="CD809" s="85"/>
      <c r="CE809" s="85"/>
      <c r="CF809" s="85"/>
      <c r="CG809" s="85"/>
      <c r="CH809" s="85"/>
      <c r="CI809" s="85"/>
      <c r="CJ809" s="85"/>
      <c r="CK809" s="85"/>
      <c r="CL809" s="85"/>
      <c r="CM809" s="85"/>
      <c r="CN809" s="85"/>
      <c r="CO809" s="85"/>
      <c r="CP809" s="85"/>
      <c r="CQ809" s="85"/>
      <c r="CR809" s="85"/>
      <c r="CS809" s="85"/>
      <c r="CT809" s="85"/>
      <c r="CU809" s="85"/>
      <c r="CV809" s="85"/>
      <c r="CW809" s="85"/>
      <c r="CX809" s="85"/>
      <c r="CY809" s="85"/>
      <c r="CZ809" s="85"/>
      <c r="DA809" s="85"/>
      <c r="DB809" s="85"/>
      <c r="DC809" s="85"/>
      <c r="DD809" s="85"/>
      <c r="DE809" s="85"/>
    </row>
    <row r="810" spans="1:109" x14ac:dyDescent="0.2">
      <c r="A810" s="85"/>
      <c r="B810" s="85"/>
      <c r="C810" s="85"/>
      <c r="D810" s="85"/>
      <c r="E810" s="86"/>
      <c r="F810" s="85"/>
      <c r="G810" s="87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  <c r="BB810" s="85"/>
      <c r="BC810" s="85"/>
      <c r="BD810" s="85"/>
      <c r="BE810" s="85"/>
      <c r="BF810" s="88"/>
      <c r="BG810" s="85"/>
      <c r="BH810" s="85"/>
      <c r="BI810" s="85"/>
      <c r="BJ810" s="85"/>
      <c r="BK810" s="85"/>
      <c r="BL810" s="85"/>
      <c r="BM810" s="85"/>
      <c r="BN810" s="85"/>
      <c r="BO810" s="85"/>
      <c r="BP810" s="85"/>
      <c r="BQ810" s="85"/>
      <c r="BR810" s="85"/>
      <c r="BS810" s="85"/>
      <c r="BT810" s="85"/>
      <c r="BU810" s="85"/>
      <c r="BV810" s="85"/>
      <c r="BW810" s="85"/>
      <c r="BX810" s="85"/>
      <c r="BY810" s="85"/>
      <c r="BZ810" s="85"/>
      <c r="CA810" s="85"/>
      <c r="CB810" s="85"/>
      <c r="CC810" s="85"/>
      <c r="CD810" s="85"/>
      <c r="CE810" s="85"/>
      <c r="CF810" s="85"/>
      <c r="CG810" s="85"/>
      <c r="CH810" s="85"/>
      <c r="CI810" s="85"/>
      <c r="CJ810" s="85"/>
      <c r="CK810" s="85"/>
      <c r="CL810" s="85"/>
      <c r="CM810" s="85"/>
      <c r="CN810" s="85"/>
      <c r="CO810" s="85"/>
      <c r="CP810" s="85"/>
      <c r="CQ810" s="85"/>
      <c r="CR810" s="85"/>
      <c r="CS810" s="85"/>
      <c r="CT810" s="85"/>
      <c r="CU810" s="85"/>
      <c r="CV810" s="85"/>
      <c r="CW810" s="85"/>
      <c r="CX810" s="85"/>
      <c r="CY810" s="85"/>
      <c r="CZ810" s="85"/>
      <c r="DA810" s="85"/>
      <c r="DB810" s="85"/>
      <c r="DC810" s="85"/>
      <c r="DD810" s="85"/>
      <c r="DE810" s="85"/>
    </row>
    <row r="811" spans="1:109" x14ac:dyDescent="0.2">
      <c r="A811" s="85"/>
      <c r="B811" s="85"/>
      <c r="C811" s="85"/>
      <c r="D811" s="85"/>
      <c r="E811" s="86"/>
      <c r="F811" s="85"/>
      <c r="G811" s="87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  <c r="BC811" s="85"/>
      <c r="BD811" s="85"/>
      <c r="BE811" s="85"/>
      <c r="BF811" s="88"/>
      <c r="BG811" s="85"/>
      <c r="BH811" s="85"/>
      <c r="BI811" s="85"/>
      <c r="BJ811" s="85"/>
      <c r="BK811" s="85"/>
      <c r="BL811" s="85"/>
      <c r="BM811" s="85"/>
      <c r="BN811" s="85"/>
      <c r="BO811" s="85"/>
      <c r="BP811" s="85"/>
      <c r="BQ811" s="85"/>
      <c r="BR811" s="85"/>
      <c r="BS811" s="85"/>
      <c r="BT811" s="85"/>
      <c r="BU811" s="85"/>
      <c r="BV811" s="85"/>
      <c r="BW811" s="85"/>
      <c r="BX811" s="85"/>
      <c r="BY811" s="85"/>
      <c r="BZ811" s="85"/>
      <c r="CA811" s="85"/>
      <c r="CB811" s="85"/>
      <c r="CC811" s="85"/>
      <c r="CD811" s="85"/>
      <c r="CE811" s="85"/>
      <c r="CF811" s="85"/>
      <c r="CG811" s="85"/>
      <c r="CH811" s="85"/>
      <c r="CI811" s="85"/>
      <c r="CJ811" s="85"/>
      <c r="CK811" s="85"/>
      <c r="CL811" s="85"/>
      <c r="CM811" s="85"/>
      <c r="CN811" s="85"/>
      <c r="CO811" s="85"/>
      <c r="CP811" s="85"/>
      <c r="CQ811" s="85"/>
      <c r="CR811" s="85"/>
      <c r="CS811" s="85"/>
      <c r="CT811" s="85"/>
      <c r="CU811" s="85"/>
      <c r="CV811" s="85"/>
      <c r="CW811" s="85"/>
      <c r="CX811" s="85"/>
      <c r="CY811" s="85"/>
      <c r="CZ811" s="85"/>
      <c r="DA811" s="85"/>
      <c r="DB811" s="85"/>
      <c r="DC811" s="85"/>
      <c r="DD811" s="85"/>
      <c r="DE811" s="85"/>
    </row>
    <row r="812" spans="1:109" x14ac:dyDescent="0.2">
      <c r="A812" s="85"/>
      <c r="B812" s="85"/>
      <c r="C812" s="85"/>
      <c r="D812" s="85"/>
      <c r="E812" s="86"/>
      <c r="F812" s="85"/>
      <c r="G812" s="87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  <c r="BC812" s="85"/>
      <c r="BD812" s="85"/>
      <c r="BE812" s="85"/>
      <c r="BF812" s="88"/>
      <c r="BG812" s="85"/>
      <c r="BH812" s="85"/>
      <c r="BI812" s="85"/>
      <c r="BJ812" s="85"/>
      <c r="BK812" s="85"/>
      <c r="BL812" s="85"/>
      <c r="BM812" s="85"/>
      <c r="BN812" s="85"/>
      <c r="BO812" s="85"/>
      <c r="BP812" s="85"/>
      <c r="BQ812" s="85"/>
      <c r="BR812" s="85"/>
      <c r="BS812" s="85"/>
      <c r="BT812" s="85"/>
      <c r="BU812" s="85"/>
      <c r="BV812" s="85"/>
      <c r="BW812" s="85"/>
      <c r="BX812" s="85"/>
      <c r="BY812" s="85"/>
      <c r="BZ812" s="85"/>
      <c r="CA812" s="85"/>
      <c r="CB812" s="85"/>
      <c r="CC812" s="85"/>
      <c r="CD812" s="85"/>
      <c r="CE812" s="85"/>
      <c r="CF812" s="85"/>
      <c r="CG812" s="85"/>
      <c r="CH812" s="85"/>
      <c r="CI812" s="85"/>
      <c r="CJ812" s="85"/>
      <c r="CK812" s="85"/>
      <c r="CL812" s="85"/>
      <c r="CM812" s="85"/>
      <c r="CN812" s="85"/>
      <c r="CO812" s="85"/>
      <c r="CP812" s="85"/>
      <c r="CQ812" s="85"/>
      <c r="CR812" s="85"/>
      <c r="CS812" s="85"/>
      <c r="CT812" s="85"/>
      <c r="CU812" s="85"/>
      <c r="CV812" s="85"/>
      <c r="CW812" s="85"/>
      <c r="CX812" s="85"/>
      <c r="CY812" s="85"/>
      <c r="CZ812" s="85"/>
      <c r="DA812" s="85"/>
      <c r="DB812" s="85"/>
      <c r="DC812" s="85"/>
      <c r="DD812" s="85"/>
      <c r="DE812" s="85"/>
    </row>
    <row r="813" spans="1:109" x14ac:dyDescent="0.2">
      <c r="A813" s="85"/>
      <c r="B813" s="85"/>
      <c r="C813" s="85"/>
      <c r="D813" s="85"/>
      <c r="E813" s="86"/>
      <c r="F813" s="85"/>
      <c r="G813" s="87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  <c r="BC813" s="85"/>
      <c r="BD813" s="85"/>
      <c r="BE813" s="85"/>
      <c r="BF813" s="88"/>
      <c r="BG813" s="85"/>
      <c r="BH813" s="85"/>
      <c r="BI813" s="85"/>
      <c r="BJ813" s="85"/>
      <c r="BK813" s="85"/>
      <c r="BL813" s="85"/>
      <c r="BM813" s="85"/>
      <c r="BN813" s="85"/>
      <c r="BO813" s="85"/>
      <c r="BP813" s="85"/>
      <c r="BQ813" s="85"/>
      <c r="BR813" s="85"/>
      <c r="BS813" s="85"/>
      <c r="BT813" s="85"/>
      <c r="BU813" s="85"/>
      <c r="BV813" s="85"/>
      <c r="BW813" s="85"/>
      <c r="BX813" s="85"/>
      <c r="BY813" s="85"/>
      <c r="BZ813" s="85"/>
      <c r="CA813" s="85"/>
      <c r="CB813" s="85"/>
      <c r="CC813" s="85"/>
      <c r="CD813" s="85"/>
      <c r="CE813" s="85"/>
      <c r="CF813" s="85"/>
      <c r="CG813" s="85"/>
      <c r="CH813" s="85"/>
      <c r="CI813" s="85"/>
      <c r="CJ813" s="85"/>
      <c r="CK813" s="85"/>
      <c r="CL813" s="85"/>
      <c r="CM813" s="85"/>
      <c r="CN813" s="85"/>
      <c r="CO813" s="85"/>
      <c r="CP813" s="85"/>
      <c r="CQ813" s="85"/>
      <c r="CR813" s="85"/>
      <c r="CS813" s="85"/>
      <c r="CT813" s="85"/>
      <c r="CU813" s="85"/>
      <c r="CV813" s="85"/>
      <c r="CW813" s="85"/>
      <c r="CX813" s="85"/>
      <c r="CY813" s="85"/>
      <c r="CZ813" s="85"/>
      <c r="DA813" s="85"/>
      <c r="DB813" s="85"/>
      <c r="DC813" s="85"/>
      <c r="DD813" s="85"/>
      <c r="DE813" s="85"/>
    </row>
    <row r="814" spans="1:109" x14ac:dyDescent="0.2">
      <c r="A814" s="85"/>
      <c r="B814" s="85"/>
      <c r="C814" s="85"/>
      <c r="D814" s="85"/>
      <c r="E814" s="86"/>
      <c r="F814" s="85"/>
      <c r="G814" s="87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  <c r="BB814" s="85"/>
      <c r="BC814" s="85"/>
      <c r="BD814" s="85"/>
      <c r="BE814" s="85"/>
      <c r="BF814" s="88"/>
      <c r="BG814" s="85"/>
      <c r="BH814" s="85"/>
      <c r="BI814" s="85"/>
      <c r="BJ814" s="85"/>
      <c r="BK814" s="85"/>
      <c r="BL814" s="85"/>
      <c r="BM814" s="85"/>
      <c r="BN814" s="85"/>
      <c r="BO814" s="85"/>
      <c r="BP814" s="85"/>
      <c r="BQ814" s="85"/>
      <c r="BR814" s="85"/>
      <c r="BS814" s="85"/>
      <c r="BT814" s="85"/>
      <c r="BU814" s="85"/>
      <c r="BV814" s="85"/>
      <c r="BW814" s="85"/>
      <c r="BX814" s="85"/>
      <c r="BY814" s="85"/>
      <c r="BZ814" s="85"/>
      <c r="CA814" s="85"/>
      <c r="CB814" s="85"/>
      <c r="CC814" s="85"/>
      <c r="CD814" s="85"/>
      <c r="CE814" s="85"/>
      <c r="CF814" s="85"/>
      <c r="CG814" s="85"/>
      <c r="CH814" s="85"/>
      <c r="CI814" s="85"/>
      <c r="CJ814" s="85"/>
      <c r="CK814" s="85"/>
      <c r="CL814" s="85"/>
      <c r="CM814" s="85"/>
      <c r="CN814" s="85"/>
      <c r="CO814" s="85"/>
      <c r="CP814" s="85"/>
      <c r="CQ814" s="85"/>
      <c r="CR814" s="85"/>
      <c r="CS814" s="85"/>
      <c r="CT814" s="85"/>
      <c r="CU814" s="85"/>
      <c r="CV814" s="85"/>
      <c r="CW814" s="85"/>
      <c r="CX814" s="85"/>
      <c r="CY814" s="85"/>
      <c r="CZ814" s="85"/>
      <c r="DA814" s="85"/>
      <c r="DB814" s="85"/>
      <c r="DC814" s="85"/>
      <c r="DD814" s="85"/>
      <c r="DE814" s="85"/>
    </row>
    <row r="815" spans="1:109" x14ac:dyDescent="0.2">
      <c r="A815" s="85"/>
      <c r="B815" s="85"/>
      <c r="C815" s="85"/>
      <c r="D815" s="85"/>
      <c r="E815" s="86"/>
      <c r="F815" s="85"/>
      <c r="G815" s="87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  <c r="BB815" s="85"/>
      <c r="BC815" s="85"/>
      <c r="BD815" s="85"/>
      <c r="BE815" s="85"/>
      <c r="BF815" s="88"/>
      <c r="BG815" s="85"/>
      <c r="BH815" s="85"/>
      <c r="BI815" s="85"/>
      <c r="BJ815" s="85"/>
      <c r="BK815" s="85"/>
      <c r="BL815" s="85"/>
      <c r="BM815" s="85"/>
      <c r="BN815" s="85"/>
      <c r="BO815" s="85"/>
      <c r="BP815" s="85"/>
      <c r="BQ815" s="85"/>
      <c r="BR815" s="85"/>
      <c r="BS815" s="85"/>
      <c r="BT815" s="85"/>
      <c r="BU815" s="85"/>
      <c r="BV815" s="85"/>
      <c r="BW815" s="85"/>
      <c r="BX815" s="85"/>
      <c r="BY815" s="85"/>
      <c r="BZ815" s="85"/>
      <c r="CA815" s="85"/>
      <c r="CB815" s="85"/>
      <c r="CC815" s="85"/>
      <c r="CD815" s="85"/>
      <c r="CE815" s="85"/>
      <c r="CF815" s="85"/>
      <c r="CG815" s="85"/>
      <c r="CH815" s="85"/>
      <c r="CI815" s="85"/>
      <c r="CJ815" s="85"/>
      <c r="CK815" s="85"/>
      <c r="CL815" s="85"/>
      <c r="CM815" s="85"/>
      <c r="CN815" s="85"/>
      <c r="CO815" s="85"/>
      <c r="CP815" s="85"/>
      <c r="CQ815" s="85"/>
      <c r="CR815" s="85"/>
      <c r="CS815" s="85"/>
      <c r="CT815" s="85"/>
      <c r="CU815" s="85"/>
      <c r="CV815" s="85"/>
      <c r="CW815" s="85"/>
      <c r="CX815" s="85"/>
      <c r="CY815" s="85"/>
      <c r="CZ815" s="85"/>
      <c r="DA815" s="85"/>
      <c r="DB815" s="85"/>
      <c r="DC815" s="85"/>
      <c r="DD815" s="85"/>
      <c r="DE815" s="85"/>
    </row>
    <row r="816" spans="1:109" x14ac:dyDescent="0.2">
      <c r="A816" s="85"/>
      <c r="B816" s="85"/>
      <c r="C816" s="85"/>
      <c r="D816" s="85"/>
      <c r="E816" s="86"/>
      <c r="F816" s="85"/>
      <c r="G816" s="87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  <c r="BB816" s="85"/>
      <c r="BC816" s="85"/>
      <c r="BD816" s="85"/>
      <c r="BE816" s="85"/>
      <c r="BF816" s="88"/>
      <c r="BG816" s="85"/>
      <c r="BH816" s="85"/>
      <c r="BI816" s="85"/>
      <c r="BJ816" s="85"/>
      <c r="BK816" s="85"/>
      <c r="BL816" s="85"/>
      <c r="BM816" s="85"/>
      <c r="BN816" s="85"/>
      <c r="BO816" s="85"/>
      <c r="BP816" s="85"/>
      <c r="BQ816" s="85"/>
      <c r="BR816" s="85"/>
      <c r="BS816" s="85"/>
      <c r="BT816" s="85"/>
      <c r="BU816" s="85"/>
      <c r="BV816" s="85"/>
      <c r="BW816" s="85"/>
      <c r="BX816" s="85"/>
      <c r="BY816" s="85"/>
      <c r="BZ816" s="85"/>
      <c r="CA816" s="85"/>
      <c r="CB816" s="85"/>
      <c r="CC816" s="85"/>
      <c r="CD816" s="85"/>
      <c r="CE816" s="85"/>
      <c r="CF816" s="85"/>
      <c r="CG816" s="85"/>
      <c r="CH816" s="85"/>
      <c r="CI816" s="85"/>
      <c r="CJ816" s="85"/>
      <c r="CK816" s="85"/>
      <c r="CL816" s="85"/>
      <c r="CM816" s="85"/>
      <c r="CN816" s="85"/>
      <c r="CO816" s="85"/>
      <c r="CP816" s="85"/>
      <c r="CQ816" s="85"/>
      <c r="CR816" s="85"/>
      <c r="CS816" s="85"/>
      <c r="CT816" s="85"/>
      <c r="CU816" s="85"/>
      <c r="CV816" s="85"/>
      <c r="CW816" s="85"/>
      <c r="CX816" s="85"/>
      <c r="CY816" s="85"/>
      <c r="CZ816" s="85"/>
      <c r="DA816" s="85"/>
      <c r="DB816" s="85"/>
      <c r="DC816" s="85"/>
      <c r="DD816" s="85"/>
      <c r="DE816" s="85"/>
    </row>
    <row r="817" spans="1:109" x14ac:dyDescent="0.2">
      <c r="A817" s="85"/>
      <c r="B817" s="85"/>
      <c r="C817" s="85"/>
      <c r="D817" s="85"/>
      <c r="E817" s="86"/>
      <c r="F817" s="85"/>
      <c r="G817" s="87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  <c r="BC817" s="85"/>
      <c r="BD817" s="85"/>
      <c r="BE817" s="85"/>
      <c r="BF817" s="88"/>
      <c r="BG817" s="85"/>
      <c r="BH817" s="85"/>
      <c r="BI817" s="85"/>
      <c r="BJ817" s="85"/>
      <c r="BK817" s="85"/>
      <c r="BL817" s="85"/>
      <c r="BM817" s="85"/>
      <c r="BN817" s="85"/>
      <c r="BO817" s="85"/>
      <c r="BP817" s="85"/>
      <c r="BQ817" s="85"/>
      <c r="BR817" s="85"/>
      <c r="BS817" s="85"/>
      <c r="BT817" s="85"/>
      <c r="BU817" s="85"/>
      <c r="BV817" s="85"/>
      <c r="BW817" s="85"/>
      <c r="BX817" s="85"/>
      <c r="BY817" s="85"/>
      <c r="BZ817" s="85"/>
      <c r="CA817" s="85"/>
      <c r="CB817" s="85"/>
      <c r="CC817" s="85"/>
      <c r="CD817" s="85"/>
      <c r="CE817" s="85"/>
      <c r="CF817" s="85"/>
      <c r="CG817" s="85"/>
      <c r="CH817" s="85"/>
      <c r="CI817" s="85"/>
      <c r="CJ817" s="85"/>
      <c r="CK817" s="85"/>
      <c r="CL817" s="85"/>
      <c r="CM817" s="85"/>
      <c r="CN817" s="85"/>
      <c r="CO817" s="85"/>
      <c r="CP817" s="85"/>
      <c r="CQ817" s="85"/>
      <c r="CR817" s="85"/>
      <c r="CS817" s="85"/>
      <c r="CT817" s="85"/>
      <c r="CU817" s="85"/>
      <c r="CV817" s="85"/>
      <c r="CW817" s="85"/>
      <c r="CX817" s="85"/>
      <c r="CY817" s="85"/>
      <c r="CZ817" s="85"/>
      <c r="DA817" s="85"/>
      <c r="DB817" s="85"/>
      <c r="DC817" s="85"/>
      <c r="DD817" s="85"/>
      <c r="DE817" s="85"/>
    </row>
    <row r="818" spans="1:109" x14ac:dyDescent="0.2">
      <c r="A818" s="85"/>
      <c r="B818" s="85"/>
      <c r="C818" s="85"/>
      <c r="D818" s="85"/>
      <c r="E818" s="86"/>
      <c r="F818" s="85"/>
      <c r="G818" s="87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  <c r="BD818" s="85"/>
      <c r="BE818" s="85"/>
      <c r="BF818" s="88"/>
      <c r="BG818" s="85"/>
      <c r="BH818" s="85"/>
      <c r="BI818" s="85"/>
      <c r="BJ818" s="85"/>
      <c r="BK818" s="85"/>
      <c r="BL818" s="85"/>
      <c r="BM818" s="85"/>
      <c r="BN818" s="85"/>
      <c r="BO818" s="85"/>
      <c r="BP818" s="85"/>
      <c r="BQ818" s="85"/>
      <c r="BR818" s="85"/>
      <c r="BS818" s="85"/>
      <c r="BT818" s="85"/>
      <c r="BU818" s="85"/>
      <c r="BV818" s="85"/>
      <c r="BW818" s="85"/>
      <c r="BX818" s="85"/>
      <c r="BY818" s="85"/>
      <c r="BZ818" s="85"/>
      <c r="CA818" s="85"/>
      <c r="CB818" s="85"/>
      <c r="CC818" s="85"/>
      <c r="CD818" s="85"/>
      <c r="CE818" s="85"/>
      <c r="CF818" s="85"/>
      <c r="CG818" s="85"/>
      <c r="CH818" s="85"/>
      <c r="CI818" s="85"/>
      <c r="CJ818" s="85"/>
      <c r="CK818" s="85"/>
      <c r="CL818" s="85"/>
      <c r="CM818" s="85"/>
      <c r="CN818" s="85"/>
      <c r="CO818" s="85"/>
      <c r="CP818" s="85"/>
      <c r="CQ818" s="85"/>
      <c r="CR818" s="85"/>
      <c r="CS818" s="85"/>
      <c r="CT818" s="85"/>
      <c r="CU818" s="85"/>
      <c r="CV818" s="85"/>
      <c r="CW818" s="85"/>
      <c r="CX818" s="85"/>
      <c r="CY818" s="85"/>
      <c r="CZ818" s="85"/>
      <c r="DA818" s="85"/>
      <c r="DB818" s="85"/>
      <c r="DC818" s="85"/>
      <c r="DD818" s="85"/>
      <c r="DE818" s="85"/>
    </row>
    <row r="819" spans="1:109" x14ac:dyDescent="0.2">
      <c r="A819" s="85"/>
      <c r="B819" s="85"/>
      <c r="C819" s="85"/>
      <c r="D819" s="85"/>
      <c r="E819" s="86"/>
      <c r="F819" s="85"/>
      <c r="G819" s="87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  <c r="BB819" s="85"/>
      <c r="BC819" s="85"/>
      <c r="BD819" s="85"/>
      <c r="BE819" s="85"/>
      <c r="BF819" s="88"/>
      <c r="BG819" s="85"/>
      <c r="BH819" s="85"/>
      <c r="BI819" s="85"/>
      <c r="BJ819" s="85"/>
      <c r="BK819" s="85"/>
      <c r="BL819" s="85"/>
      <c r="BM819" s="85"/>
      <c r="BN819" s="85"/>
      <c r="BO819" s="85"/>
      <c r="BP819" s="85"/>
      <c r="BQ819" s="85"/>
      <c r="BR819" s="85"/>
      <c r="BS819" s="85"/>
      <c r="BT819" s="85"/>
      <c r="BU819" s="85"/>
      <c r="BV819" s="85"/>
      <c r="BW819" s="85"/>
      <c r="BX819" s="85"/>
      <c r="BY819" s="85"/>
      <c r="BZ819" s="85"/>
      <c r="CA819" s="85"/>
      <c r="CB819" s="85"/>
      <c r="CC819" s="85"/>
      <c r="CD819" s="85"/>
      <c r="CE819" s="85"/>
      <c r="CF819" s="85"/>
      <c r="CG819" s="85"/>
      <c r="CH819" s="85"/>
      <c r="CI819" s="85"/>
      <c r="CJ819" s="85"/>
      <c r="CK819" s="85"/>
      <c r="CL819" s="85"/>
      <c r="CM819" s="85"/>
      <c r="CN819" s="85"/>
      <c r="CO819" s="85"/>
      <c r="CP819" s="85"/>
      <c r="CQ819" s="85"/>
      <c r="CR819" s="85"/>
      <c r="CS819" s="85"/>
      <c r="CT819" s="85"/>
      <c r="CU819" s="85"/>
      <c r="CV819" s="85"/>
      <c r="CW819" s="85"/>
      <c r="CX819" s="85"/>
      <c r="CY819" s="85"/>
      <c r="CZ819" s="85"/>
      <c r="DA819" s="85"/>
      <c r="DB819" s="85"/>
      <c r="DC819" s="85"/>
      <c r="DD819" s="85"/>
      <c r="DE819" s="85"/>
    </row>
    <row r="820" spans="1:109" x14ac:dyDescent="0.2">
      <c r="A820" s="85"/>
      <c r="B820" s="85"/>
      <c r="C820" s="85"/>
      <c r="D820" s="85"/>
      <c r="E820" s="86"/>
      <c r="F820" s="85"/>
      <c r="G820" s="87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  <c r="BC820" s="85"/>
      <c r="BD820" s="85"/>
      <c r="BE820" s="85"/>
      <c r="BF820" s="88"/>
      <c r="BG820" s="85"/>
      <c r="BH820" s="85"/>
      <c r="BI820" s="85"/>
      <c r="BJ820" s="85"/>
      <c r="BK820" s="85"/>
      <c r="BL820" s="85"/>
      <c r="BM820" s="85"/>
      <c r="BN820" s="85"/>
      <c r="BO820" s="85"/>
      <c r="BP820" s="85"/>
      <c r="BQ820" s="85"/>
      <c r="BR820" s="85"/>
      <c r="BS820" s="85"/>
      <c r="BT820" s="85"/>
      <c r="BU820" s="85"/>
      <c r="BV820" s="85"/>
      <c r="BW820" s="85"/>
      <c r="BX820" s="85"/>
      <c r="BY820" s="85"/>
      <c r="BZ820" s="85"/>
      <c r="CA820" s="85"/>
      <c r="CB820" s="85"/>
      <c r="CC820" s="85"/>
      <c r="CD820" s="85"/>
      <c r="CE820" s="85"/>
      <c r="CF820" s="85"/>
      <c r="CG820" s="85"/>
      <c r="CH820" s="85"/>
      <c r="CI820" s="85"/>
      <c r="CJ820" s="85"/>
      <c r="CK820" s="85"/>
      <c r="CL820" s="85"/>
      <c r="CM820" s="85"/>
      <c r="CN820" s="85"/>
      <c r="CO820" s="85"/>
      <c r="CP820" s="85"/>
      <c r="CQ820" s="85"/>
      <c r="CR820" s="85"/>
      <c r="CS820" s="85"/>
      <c r="CT820" s="85"/>
      <c r="CU820" s="85"/>
      <c r="CV820" s="85"/>
      <c r="CW820" s="85"/>
      <c r="CX820" s="85"/>
      <c r="CY820" s="85"/>
      <c r="CZ820" s="85"/>
      <c r="DA820" s="85"/>
      <c r="DB820" s="85"/>
      <c r="DC820" s="85"/>
      <c r="DD820" s="85"/>
      <c r="DE820" s="85"/>
    </row>
    <row r="821" spans="1:109" x14ac:dyDescent="0.2">
      <c r="A821" s="85"/>
      <c r="B821" s="85"/>
      <c r="C821" s="85"/>
      <c r="D821" s="85"/>
      <c r="E821" s="86"/>
      <c r="F821" s="85"/>
      <c r="G821" s="87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  <c r="BC821" s="85"/>
      <c r="BD821" s="85"/>
      <c r="BE821" s="85"/>
      <c r="BF821" s="88"/>
      <c r="BG821" s="85"/>
      <c r="BH821" s="85"/>
      <c r="BI821" s="85"/>
      <c r="BJ821" s="85"/>
      <c r="BK821" s="85"/>
      <c r="BL821" s="85"/>
      <c r="BM821" s="85"/>
      <c r="BN821" s="85"/>
      <c r="BO821" s="85"/>
      <c r="BP821" s="85"/>
      <c r="BQ821" s="85"/>
      <c r="BR821" s="85"/>
      <c r="BS821" s="85"/>
      <c r="BT821" s="85"/>
      <c r="BU821" s="85"/>
      <c r="BV821" s="85"/>
      <c r="BW821" s="85"/>
      <c r="BX821" s="85"/>
      <c r="BY821" s="85"/>
      <c r="BZ821" s="85"/>
      <c r="CA821" s="85"/>
      <c r="CB821" s="85"/>
      <c r="CC821" s="85"/>
      <c r="CD821" s="85"/>
      <c r="CE821" s="85"/>
      <c r="CF821" s="85"/>
      <c r="CG821" s="85"/>
      <c r="CH821" s="85"/>
      <c r="CI821" s="85"/>
      <c r="CJ821" s="85"/>
      <c r="CK821" s="85"/>
      <c r="CL821" s="85"/>
      <c r="CM821" s="85"/>
      <c r="CN821" s="85"/>
      <c r="CO821" s="85"/>
      <c r="CP821" s="85"/>
      <c r="CQ821" s="85"/>
      <c r="CR821" s="85"/>
      <c r="CS821" s="85"/>
      <c r="CT821" s="85"/>
      <c r="CU821" s="85"/>
      <c r="CV821" s="85"/>
      <c r="CW821" s="85"/>
      <c r="CX821" s="85"/>
      <c r="CY821" s="85"/>
      <c r="CZ821" s="85"/>
      <c r="DA821" s="85"/>
      <c r="DB821" s="85"/>
      <c r="DC821" s="85"/>
      <c r="DD821" s="85"/>
      <c r="DE821" s="85"/>
    </row>
    <row r="822" spans="1:109" x14ac:dyDescent="0.2">
      <c r="A822" s="85"/>
      <c r="B822" s="85"/>
      <c r="C822" s="85"/>
      <c r="D822" s="85"/>
      <c r="E822" s="86"/>
      <c r="F822" s="85"/>
      <c r="G822" s="87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  <c r="BB822" s="85"/>
      <c r="BC822" s="85"/>
      <c r="BD822" s="85"/>
      <c r="BE822" s="85"/>
      <c r="BF822" s="88"/>
      <c r="BG822" s="85"/>
      <c r="BH822" s="85"/>
      <c r="BI822" s="85"/>
      <c r="BJ822" s="85"/>
      <c r="BK822" s="85"/>
      <c r="BL822" s="85"/>
      <c r="BM822" s="85"/>
      <c r="BN822" s="85"/>
      <c r="BO822" s="85"/>
      <c r="BP822" s="85"/>
      <c r="BQ822" s="85"/>
      <c r="BR822" s="85"/>
      <c r="BS822" s="85"/>
      <c r="BT822" s="85"/>
      <c r="BU822" s="85"/>
      <c r="BV822" s="85"/>
      <c r="BW822" s="85"/>
      <c r="BX822" s="85"/>
      <c r="BY822" s="85"/>
      <c r="BZ822" s="85"/>
      <c r="CA822" s="85"/>
      <c r="CB822" s="85"/>
      <c r="CC822" s="85"/>
      <c r="CD822" s="85"/>
      <c r="CE822" s="85"/>
      <c r="CF822" s="85"/>
      <c r="CG822" s="85"/>
      <c r="CH822" s="85"/>
      <c r="CI822" s="85"/>
      <c r="CJ822" s="85"/>
      <c r="CK822" s="85"/>
      <c r="CL822" s="85"/>
      <c r="CM822" s="85"/>
      <c r="CN822" s="85"/>
      <c r="CO822" s="85"/>
      <c r="CP822" s="85"/>
      <c r="CQ822" s="85"/>
      <c r="CR822" s="85"/>
      <c r="CS822" s="85"/>
      <c r="CT822" s="85"/>
      <c r="CU822" s="85"/>
      <c r="CV822" s="85"/>
      <c r="CW822" s="85"/>
      <c r="CX822" s="85"/>
      <c r="CY822" s="85"/>
      <c r="CZ822" s="85"/>
      <c r="DA822" s="85"/>
      <c r="DB822" s="85"/>
      <c r="DC822" s="85"/>
      <c r="DD822" s="85"/>
      <c r="DE822" s="85"/>
    </row>
    <row r="823" spans="1:109" x14ac:dyDescent="0.2">
      <c r="A823" s="85"/>
      <c r="B823" s="85"/>
      <c r="C823" s="85"/>
      <c r="D823" s="85"/>
      <c r="E823" s="86"/>
      <c r="F823" s="85"/>
      <c r="G823" s="87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  <c r="BB823" s="85"/>
      <c r="BC823" s="85"/>
      <c r="BD823" s="85"/>
      <c r="BE823" s="85"/>
      <c r="BF823" s="88"/>
      <c r="BG823" s="85"/>
      <c r="BH823" s="85"/>
      <c r="BI823" s="85"/>
      <c r="BJ823" s="85"/>
      <c r="BK823" s="85"/>
      <c r="BL823" s="85"/>
      <c r="BM823" s="85"/>
      <c r="BN823" s="85"/>
      <c r="BO823" s="85"/>
      <c r="BP823" s="85"/>
      <c r="BQ823" s="85"/>
      <c r="BR823" s="85"/>
      <c r="BS823" s="85"/>
      <c r="BT823" s="85"/>
      <c r="BU823" s="85"/>
      <c r="BV823" s="85"/>
      <c r="BW823" s="85"/>
      <c r="BX823" s="85"/>
      <c r="BY823" s="85"/>
      <c r="BZ823" s="85"/>
      <c r="CA823" s="85"/>
      <c r="CB823" s="85"/>
      <c r="CC823" s="85"/>
      <c r="CD823" s="85"/>
      <c r="CE823" s="85"/>
      <c r="CF823" s="85"/>
      <c r="CG823" s="85"/>
      <c r="CH823" s="85"/>
      <c r="CI823" s="85"/>
      <c r="CJ823" s="85"/>
      <c r="CK823" s="85"/>
      <c r="CL823" s="85"/>
      <c r="CM823" s="85"/>
      <c r="CN823" s="85"/>
      <c r="CO823" s="85"/>
      <c r="CP823" s="85"/>
      <c r="CQ823" s="85"/>
      <c r="CR823" s="85"/>
      <c r="CS823" s="85"/>
      <c r="CT823" s="85"/>
      <c r="CU823" s="85"/>
      <c r="CV823" s="85"/>
      <c r="CW823" s="85"/>
      <c r="CX823" s="85"/>
      <c r="CY823" s="85"/>
      <c r="CZ823" s="85"/>
      <c r="DA823" s="85"/>
      <c r="DB823" s="85"/>
      <c r="DC823" s="85"/>
      <c r="DD823" s="85"/>
      <c r="DE823" s="85"/>
    </row>
    <row r="824" spans="1:109" x14ac:dyDescent="0.2">
      <c r="A824" s="85"/>
      <c r="B824" s="85"/>
      <c r="C824" s="85"/>
      <c r="D824" s="85"/>
      <c r="E824" s="86"/>
      <c r="F824" s="85"/>
      <c r="G824" s="87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  <c r="BB824" s="85"/>
      <c r="BC824" s="85"/>
      <c r="BD824" s="85"/>
      <c r="BE824" s="85"/>
      <c r="BF824" s="88"/>
      <c r="BG824" s="85"/>
      <c r="BH824" s="85"/>
      <c r="BI824" s="85"/>
      <c r="BJ824" s="85"/>
      <c r="BK824" s="85"/>
      <c r="BL824" s="85"/>
      <c r="BM824" s="85"/>
      <c r="BN824" s="85"/>
      <c r="BO824" s="85"/>
      <c r="BP824" s="85"/>
      <c r="BQ824" s="85"/>
      <c r="BR824" s="85"/>
      <c r="BS824" s="85"/>
      <c r="BT824" s="85"/>
      <c r="BU824" s="85"/>
      <c r="BV824" s="85"/>
      <c r="BW824" s="85"/>
      <c r="BX824" s="85"/>
      <c r="BY824" s="85"/>
      <c r="BZ824" s="85"/>
      <c r="CA824" s="85"/>
      <c r="CB824" s="85"/>
      <c r="CC824" s="85"/>
      <c r="CD824" s="85"/>
      <c r="CE824" s="85"/>
      <c r="CF824" s="85"/>
      <c r="CG824" s="85"/>
      <c r="CH824" s="85"/>
      <c r="CI824" s="85"/>
      <c r="CJ824" s="85"/>
      <c r="CK824" s="85"/>
      <c r="CL824" s="85"/>
      <c r="CM824" s="85"/>
      <c r="CN824" s="85"/>
      <c r="CO824" s="85"/>
      <c r="CP824" s="85"/>
      <c r="CQ824" s="85"/>
      <c r="CR824" s="85"/>
      <c r="CS824" s="85"/>
      <c r="CT824" s="85"/>
      <c r="CU824" s="85"/>
      <c r="CV824" s="85"/>
      <c r="CW824" s="85"/>
      <c r="CX824" s="85"/>
      <c r="CY824" s="85"/>
      <c r="CZ824" s="85"/>
      <c r="DA824" s="85"/>
      <c r="DB824" s="85"/>
      <c r="DC824" s="85"/>
      <c r="DD824" s="85"/>
      <c r="DE824" s="85"/>
    </row>
    <row r="825" spans="1:109" x14ac:dyDescent="0.2">
      <c r="A825" s="85"/>
      <c r="B825" s="85"/>
      <c r="C825" s="85"/>
      <c r="D825" s="85"/>
      <c r="E825" s="86"/>
      <c r="F825" s="85"/>
      <c r="G825" s="87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  <c r="BC825" s="85"/>
      <c r="BD825" s="85"/>
      <c r="BE825" s="85"/>
      <c r="BF825" s="88"/>
      <c r="BG825" s="85"/>
      <c r="BH825" s="85"/>
      <c r="BI825" s="85"/>
      <c r="BJ825" s="85"/>
      <c r="BK825" s="85"/>
      <c r="BL825" s="85"/>
      <c r="BM825" s="85"/>
      <c r="BN825" s="85"/>
      <c r="BO825" s="85"/>
      <c r="BP825" s="85"/>
      <c r="BQ825" s="85"/>
      <c r="BR825" s="85"/>
      <c r="BS825" s="85"/>
      <c r="BT825" s="85"/>
      <c r="BU825" s="85"/>
      <c r="BV825" s="85"/>
      <c r="BW825" s="85"/>
      <c r="BX825" s="85"/>
      <c r="BY825" s="85"/>
      <c r="BZ825" s="85"/>
      <c r="CA825" s="85"/>
      <c r="CB825" s="85"/>
      <c r="CC825" s="85"/>
      <c r="CD825" s="85"/>
      <c r="CE825" s="85"/>
      <c r="CF825" s="85"/>
      <c r="CG825" s="85"/>
      <c r="CH825" s="85"/>
      <c r="CI825" s="85"/>
      <c r="CJ825" s="85"/>
      <c r="CK825" s="85"/>
      <c r="CL825" s="85"/>
      <c r="CM825" s="85"/>
      <c r="CN825" s="85"/>
      <c r="CO825" s="85"/>
      <c r="CP825" s="85"/>
      <c r="CQ825" s="85"/>
      <c r="CR825" s="85"/>
      <c r="CS825" s="85"/>
      <c r="CT825" s="85"/>
      <c r="CU825" s="85"/>
      <c r="CV825" s="85"/>
      <c r="CW825" s="85"/>
      <c r="CX825" s="85"/>
      <c r="CY825" s="85"/>
      <c r="CZ825" s="85"/>
      <c r="DA825" s="85"/>
      <c r="DB825" s="85"/>
      <c r="DC825" s="85"/>
      <c r="DD825" s="85"/>
      <c r="DE825" s="85"/>
    </row>
    <row r="826" spans="1:109" x14ac:dyDescent="0.2">
      <c r="A826" s="85"/>
      <c r="B826" s="85"/>
      <c r="C826" s="85"/>
      <c r="D826" s="85"/>
      <c r="E826" s="86"/>
      <c r="F826" s="85"/>
      <c r="G826" s="87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  <c r="BB826" s="85"/>
      <c r="BC826" s="85"/>
      <c r="BD826" s="85"/>
      <c r="BE826" s="85"/>
      <c r="BF826" s="88"/>
      <c r="BG826" s="85"/>
      <c r="BH826" s="85"/>
      <c r="BI826" s="85"/>
      <c r="BJ826" s="85"/>
      <c r="BK826" s="85"/>
      <c r="BL826" s="85"/>
      <c r="BM826" s="85"/>
      <c r="BN826" s="85"/>
      <c r="BO826" s="85"/>
      <c r="BP826" s="85"/>
      <c r="BQ826" s="85"/>
      <c r="BR826" s="85"/>
      <c r="BS826" s="85"/>
      <c r="BT826" s="85"/>
      <c r="BU826" s="85"/>
      <c r="BV826" s="85"/>
      <c r="BW826" s="85"/>
      <c r="BX826" s="85"/>
      <c r="BY826" s="85"/>
      <c r="BZ826" s="85"/>
      <c r="CA826" s="85"/>
      <c r="CB826" s="85"/>
      <c r="CC826" s="85"/>
      <c r="CD826" s="85"/>
      <c r="CE826" s="85"/>
      <c r="CF826" s="85"/>
      <c r="CG826" s="85"/>
      <c r="CH826" s="85"/>
      <c r="CI826" s="85"/>
      <c r="CJ826" s="85"/>
      <c r="CK826" s="85"/>
      <c r="CL826" s="85"/>
      <c r="CM826" s="85"/>
      <c r="CN826" s="85"/>
      <c r="CO826" s="85"/>
      <c r="CP826" s="85"/>
      <c r="CQ826" s="85"/>
      <c r="CR826" s="85"/>
      <c r="CS826" s="85"/>
      <c r="CT826" s="85"/>
      <c r="CU826" s="85"/>
      <c r="CV826" s="85"/>
      <c r="CW826" s="85"/>
      <c r="CX826" s="85"/>
      <c r="CY826" s="85"/>
      <c r="CZ826" s="85"/>
      <c r="DA826" s="85"/>
      <c r="DB826" s="85"/>
      <c r="DC826" s="85"/>
      <c r="DD826" s="85"/>
      <c r="DE826" s="85"/>
    </row>
    <row r="827" spans="1:109" x14ac:dyDescent="0.2">
      <c r="A827" s="85"/>
      <c r="B827" s="85"/>
      <c r="C827" s="85"/>
      <c r="D827" s="85"/>
      <c r="E827" s="86"/>
      <c r="F827" s="85"/>
      <c r="G827" s="87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  <c r="BB827" s="85"/>
      <c r="BC827" s="85"/>
      <c r="BD827" s="85"/>
      <c r="BE827" s="85"/>
      <c r="BF827" s="88"/>
      <c r="BG827" s="85"/>
      <c r="BH827" s="85"/>
      <c r="BI827" s="85"/>
      <c r="BJ827" s="85"/>
      <c r="BK827" s="85"/>
      <c r="BL827" s="85"/>
      <c r="BM827" s="85"/>
      <c r="BN827" s="85"/>
      <c r="BO827" s="85"/>
      <c r="BP827" s="85"/>
      <c r="BQ827" s="85"/>
      <c r="BR827" s="85"/>
      <c r="BS827" s="85"/>
      <c r="BT827" s="85"/>
      <c r="BU827" s="85"/>
      <c r="BV827" s="85"/>
      <c r="BW827" s="85"/>
      <c r="BX827" s="85"/>
      <c r="BY827" s="85"/>
      <c r="BZ827" s="85"/>
      <c r="CA827" s="85"/>
      <c r="CB827" s="85"/>
      <c r="CC827" s="85"/>
      <c r="CD827" s="85"/>
      <c r="CE827" s="85"/>
      <c r="CF827" s="85"/>
      <c r="CG827" s="85"/>
      <c r="CH827" s="85"/>
      <c r="CI827" s="85"/>
      <c r="CJ827" s="85"/>
      <c r="CK827" s="85"/>
      <c r="CL827" s="85"/>
      <c r="CM827" s="85"/>
      <c r="CN827" s="85"/>
      <c r="CO827" s="85"/>
      <c r="CP827" s="85"/>
      <c r="CQ827" s="85"/>
      <c r="CR827" s="85"/>
      <c r="CS827" s="85"/>
      <c r="CT827" s="85"/>
      <c r="CU827" s="85"/>
      <c r="CV827" s="85"/>
      <c r="CW827" s="85"/>
      <c r="CX827" s="85"/>
      <c r="CY827" s="85"/>
      <c r="CZ827" s="85"/>
      <c r="DA827" s="85"/>
      <c r="DB827" s="85"/>
      <c r="DC827" s="85"/>
      <c r="DD827" s="85"/>
      <c r="DE827" s="85"/>
    </row>
    <row r="828" spans="1:109" x14ac:dyDescent="0.2">
      <c r="A828" s="85"/>
      <c r="B828" s="85"/>
      <c r="C828" s="85"/>
      <c r="D828" s="85"/>
      <c r="E828" s="86"/>
      <c r="F828" s="85"/>
      <c r="G828" s="87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  <c r="BB828" s="85"/>
      <c r="BC828" s="85"/>
      <c r="BD828" s="85"/>
      <c r="BE828" s="85"/>
      <c r="BF828" s="88"/>
      <c r="BG828" s="85"/>
      <c r="BH828" s="85"/>
      <c r="BI828" s="85"/>
      <c r="BJ828" s="85"/>
      <c r="BK828" s="85"/>
      <c r="BL828" s="85"/>
      <c r="BM828" s="85"/>
      <c r="BN828" s="85"/>
      <c r="BO828" s="85"/>
      <c r="BP828" s="85"/>
      <c r="BQ828" s="85"/>
      <c r="BR828" s="85"/>
      <c r="BS828" s="85"/>
      <c r="BT828" s="85"/>
      <c r="BU828" s="85"/>
      <c r="BV828" s="85"/>
      <c r="BW828" s="85"/>
      <c r="BX828" s="85"/>
      <c r="BY828" s="85"/>
      <c r="BZ828" s="85"/>
      <c r="CA828" s="85"/>
      <c r="CB828" s="85"/>
      <c r="CC828" s="85"/>
      <c r="CD828" s="85"/>
      <c r="CE828" s="85"/>
      <c r="CF828" s="85"/>
      <c r="CG828" s="85"/>
      <c r="CH828" s="85"/>
      <c r="CI828" s="85"/>
      <c r="CJ828" s="85"/>
      <c r="CK828" s="85"/>
      <c r="CL828" s="85"/>
      <c r="CM828" s="85"/>
      <c r="CN828" s="85"/>
      <c r="CO828" s="85"/>
      <c r="CP828" s="85"/>
      <c r="CQ828" s="85"/>
      <c r="CR828" s="85"/>
      <c r="CS828" s="85"/>
      <c r="CT828" s="85"/>
      <c r="CU828" s="85"/>
      <c r="CV828" s="85"/>
      <c r="CW828" s="85"/>
      <c r="CX828" s="85"/>
      <c r="CY828" s="85"/>
      <c r="CZ828" s="85"/>
      <c r="DA828" s="85"/>
      <c r="DB828" s="85"/>
      <c r="DC828" s="85"/>
      <c r="DD828" s="85"/>
      <c r="DE828" s="85"/>
    </row>
    <row r="829" spans="1:109" x14ac:dyDescent="0.2">
      <c r="A829" s="85"/>
      <c r="B829" s="85"/>
      <c r="C829" s="85"/>
      <c r="D829" s="85"/>
      <c r="E829" s="86"/>
      <c r="F829" s="85"/>
      <c r="G829" s="87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  <c r="BB829" s="85"/>
      <c r="BC829" s="85"/>
      <c r="BD829" s="85"/>
      <c r="BE829" s="85"/>
      <c r="BF829" s="88"/>
      <c r="BG829" s="85"/>
      <c r="BH829" s="85"/>
      <c r="BI829" s="85"/>
      <c r="BJ829" s="85"/>
      <c r="BK829" s="85"/>
      <c r="BL829" s="85"/>
      <c r="BM829" s="85"/>
      <c r="BN829" s="85"/>
      <c r="BO829" s="85"/>
      <c r="BP829" s="85"/>
      <c r="BQ829" s="85"/>
      <c r="BR829" s="85"/>
      <c r="BS829" s="85"/>
      <c r="BT829" s="85"/>
      <c r="BU829" s="85"/>
      <c r="BV829" s="85"/>
      <c r="BW829" s="85"/>
      <c r="BX829" s="85"/>
      <c r="BY829" s="85"/>
      <c r="BZ829" s="85"/>
      <c r="CA829" s="85"/>
      <c r="CB829" s="85"/>
      <c r="CC829" s="85"/>
      <c r="CD829" s="85"/>
      <c r="CE829" s="85"/>
      <c r="CF829" s="85"/>
      <c r="CG829" s="85"/>
      <c r="CH829" s="85"/>
      <c r="CI829" s="85"/>
      <c r="CJ829" s="85"/>
      <c r="CK829" s="85"/>
      <c r="CL829" s="85"/>
      <c r="CM829" s="85"/>
      <c r="CN829" s="85"/>
      <c r="CO829" s="85"/>
      <c r="CP829" s="85"/>
      <c r="CQ829" s="85"/>
      <c r="CR829" s="85"/>
      <c r="CS829" s="85"/>
      <c r="CT829" s="85"/>
      <c r="CU829" s="85"/>
      <c r="CV829" s="85"/>
      <c r="CW829" s="85"/>
      <c r="CX829" s="85"/>
      <c r="CY829" s="85"/>
      <c r="CZ829" s="85"/>
      <c r="DA829" s="85"/>
      <c r="DB829" s="85"/>
      <c r="DC829" s="85"/>
      <c r="DD829" s="85"/>
      <c r="DE829" s="85"/>
    </row>
    <row r="830" spans="1:109" x14ac:dyDescent="0.2">
      <c r="A830" s="85"/>
      <c r="B830" s="85"/>
      <c r="C830" s="85"/>
      <c r="D830" s="85"/>
      <c r="E830" s="86"/>
      <c r="F830" s="85"/>
      <c r="G830" s="87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  <c r="BB830" s="85"/>
      <c r="BC830" s="85"/>
      <c r="BD830" s="85"/>
      <c r="BE830" s="85"/>
      <c r="BF830" s="88"/>
      <c r="BG830" s="85"/>
      <c r="BH830" s="85"/>
      <c r="BI830" s="85"/>
      <c r="BJ830" s="85"/>
      <c r="BK830" s="85"/>
      <c r="BL830" s="85"/>
      <c r="BM830" s="85"/>
      <c r="BN830" s="85"/>
      <c r="BO830" s="85"/>
      <c r="BP830" s="85"/>
      <c r="BQ830" s="85"/>
      <c r="BR830" s="85"/>
      <c r="BS830" s="85"/>
      <c r="BT830" s="85"/>
      <c r="BU830" s="85"/>
      <c r="BV830" s="85"/>
      <c r="BW830" s="85"/>
      <c r="BX830" s="85"/>
      <c r="BY830" s="85"/>
      <c r="BZ830" s="85"/>
      <c r="CA830" s="85"/>
      <c r="CB830" s="85"/>
      <c r="CC830" s="85"/>
      <c r="CD830" s="85"/>
      <c r="CE830" s="85"/>
      <c r="CF830" s="85"/>
      <c r="CG830" s="85"/>
      <c r="CH830" s="85"/>
      <c r="CI830" s="85"/>
      <c r="CJ830" s="85"/>
      <c r="CK830" s="85"/>
      <c r="CL830" s="85"/>
      <c r="CM830" s="85"/>
      <c r="CN830" s="85"/>
      <c r="CO830" s="85"/>
      <c r="CP830" s="85"/>
      <c r="CQ830" s="85"/>
      <c r="CR830" s="85"/>
      <c r="CS830" s="85"/>
      <c r="CT830" s="85"/>
      <c r="CU830" s="85"/>
      <c r="CV830" s="85"/>
      <c r="CW830" s="85"/>
      <c r="CX830" s="85"/>
      <c r="CY830" s="85"/>
      <c r="CZ830" s="85"/>
      <c r="DA830" s="85"/>
      <c r="DB830" s="85"/>
      <c r="DC830" s="85"/>
      <c r="DD830" s="85"/>
      <c r="DE830" s="85"/>
    </row>
    <row r="831" spans="1:109" x14ac:dyDescent="0.2">
      <c r="A831" s="85"/>
      <c r="B831" s="85"/>
      <c r="C831" s="85"/>
      <c r="D831" s="85"/>
      <c r="E831" s="86"/>
      <c r="F831" s="85"/>
      <c r="G831" s="87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  <c r="BB831" s="85"/>
      <c r="BC831" s="85"/>
      <c r="BD831" s="85"/>
      <c r="BE831" s="85"/>
      <c r="BF831" s="88"/>
      <c r="BG831" s="85"/>
      <c r="BH831" s="85"/>
      <c r="BI831" s="85"/>
      <c r="BJ831" s="85"/>
      <c r="BK831" s="85"/>
      <c r="BL831" s="85"/>
      <c r="BM831" s="85"/>
      <c r="BN831" s="85"/>
      <c r="BO831" s="85"/>
      <c r="BP831" s="85"/>
      <c r="BQ831" s="85"/>
      <c r="BR831" s="85"/>
      <c r="BS831" s="85"/>
      <c r="BT831" s="85"/>
      <c r="BU831" s="85"/>
      <c r="BV831" s="85"/>
      <c r="BW831" s="85"/>
      <c r="BX831" s="85"/>
      <c r="BY831" s="85"/>
      <c r="BZ831" s="85"/>
      <c r="CA831" s="85"/>
      <c r="CB831" s="85"/>
      <c r="CC831" s="85"/>
      <c r="CD831" s="85"/>
      <c r="CE831" s="85"/>
      <c r="CF831" s="85"/>
      <c r="CG831" s="85"/>
      <c r="CH831" s="85"/>
      <c r="CI831" s="85"/>
      <c r="CJ831" s="85"/>
      <c r="CK831" s="85"/>
      <c r="CL831" s="85"/>
      <c r="CM831" s="85"/>
      <c r="CN831" s="85"/>
      <c r="CO831" s="85"/>
      <c r="CP831" s="85"/>
      <c r="CQ831" s="85"/>
      <c r="CR831" s="85"/>
      <c r="CS831" s="85"/>
      <c r="CT831" s="85"/>
      <c r="CU831" s="85"/>
      <c r="CV831" s="85"/>
      <c r="CW831" s="85"/>
      <c r="CX831" s="85"/>
      <c r="CY831" s="85"/>
      <c r="CZ831" s="85"/>
      <c r="DA831" s="85"/>
      <c r="DB831" s="85"/>
      <c r="DC831" s="85"/>
      <c r="DD831" s="85"/>
      <c r="DE831" s="85"/>
    </row>
    <row r="832" spans="1:109" x14ac:dyDescent="0.2">
      <c r="A832" s="85"/>
      <c r="B832" s="85"/>
      <c r="C832" s="85"/>
      <c r="D832" s="85"/>
      <c r="E832" s="86"/>
      <c r="F832" s="85"/>
      <c r="G832" s="87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  <c r="BB832" s="85"/>
      <c r="BC832" s="85"/>
      <c r="BD832" s="85"/>
      <c r="BE832" s="85"/>
      <c r="BF832" s="88"/>
      <c r="BG832" s="85"/>
      <c r="BH832" s="85"/>
      <c r="BI832" s="85"/>
      <c r="BJ832" s="85"/>
      <c r="BK832" s="85"/>
      <c r="BL832" s="85"/>
      <c r="BM832" s="85"/>
      <c r="BN832" s="85"/>
      <c r="BO832" s="85"/>
      <c r="BP832" s="85"/>
      <c r="BQ832" s="85"/>
      <c r="BR832" s="85"/>
      <c r="BS832" s="85"/>
      <c r="BT832" s="85"/>
      <c r="BU832" s="85"/>
      <c r="BV832" s="85"/>
      <c r="BW832" s="85"/>
      <c r="BX832" s="85"/>
      <c r="BY832" s="85"/>
      <c r="BZ832" s="85"/>
      <c r="CA832" s="85"/>
      <c r="CB832" s="85"/>
      <c r="CC832" s="85"/>
      <c r="CD832" s="85"/>
      <c r="CE832" s="85"/>
      <c r="CF832" s="85"/>
      <c r="CG832" s="85"/>
      <c r="CH832" s="85"/>
      <c r="CI832" s="85"/>
      <c r="CJ832" s="85"/>
      <c r="CK832" s="85"/>
      <c r="CL832" s="85"/>
      <c r="CM832" s="85"/>
      <c r="CN832" s="85"/>
      <c r="CO832" s="85"/>
      <c r="CP832" s="85"/>
      <c r="CQ832" s="85"/>
      <c r="CR832" s="85"/>
      <c r="CS832" s="85"/>
      <c r="CT832" s="85"/>
      <c r="CU832" s="85"/>
      <c r="CV832" s="85"/>
      <c r="CW832" s="85"/>
      <c r="CX832" s="85"/>
      <c r="CY832" s="85"/>
      <c r="CZ832" s="85"/>
      <c r="DA832" s="85"/>
      <c r="DB832" s="85"/>
      <c r="DC832" s="85"/>
      <c r="DD832" s="85"/>
      <c r="DE832" s="85"/>
    </row>
    <row r="833" spans="1:109" x14ac:dyDescent="0.2">
      <c r="A833" s="85"/>
      <c r="B833" s="85"/>
      <c r="C833" s="85"/>
      <c r="D833" s="85"/>
      <c r="E833" s="86"/>
      <c r="F833" s="85"/>
      <c r="G833" s="87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  <c r="BB833" s="85"/>
      <c r="BC833" s="85"/>
      <c r="BD833" s="85"/>
      <c r="BE833" s="85"/>
      <c r="BF833" s="88"/>
      <c r="BG833" s="85"/>
      <c r="BH833" s="85"/>
      <c r="BI833" s="85"/>
      <c r="BJ833" s="85"/>
      <c r="BK833" s="85"/>
      <c r="BL833" s="85"/>
      <c r="BM833" s="85"/>
      <c r="BN833" s="85"/>
      <c r="BO833" s="85"/>
      <c r="BP833" s="85"/>
      <c r="BQ833" s="85"/>
      <c r="BR833" s="85"/>
      <c r="BS833" s="85"/>
      <c r="BT833" s="85"/>
      <c r="BU833" s="85"/>
      <c r="BV833" s="85"/>
      <c r="BW833" s="85"/>
      <c r="BX833" s="85"/>
      <c r="BY833" s="85"/>
      <c r="BZ833" s="85"/>
      <c r="CA833" s="85"/>
      <c r="CB833" s="85"/>
      <c r="CC833" s="85"/>
      <c r="CD833" s="85"/>
      <c r="CE833" s="85"/>
      <c r="CF833" s="85"/>
      <c r="CG833" s="85"/>
      <c r="CH833" s="85"/>
      <c r="CI833" s="85"/>
      <c r="CJ833" s="85"/>
      <c r="CK833" s="85"/>
      <c r="CL833" s="85"/>
      <c r="CM833" s="85"/>
      <c r="CN833" s="85"/>
      <c r="CO833" s="85"/>
      <c r="CP833" s="85"/>
      <c r="CQ833" s="85"/>
      <c r="CR833" s="85"/>
      <c r="CS833" s="85"/>
      <c r="CT833" s="85"/>
      <c r="CU833" s="85"/>
      <c r="CV833" s="85"/>
      <c r="CW833" s="85"/>
      <c r="CX833" s="85"/>
      <c r="CY833" s="85"/>
      <c r="CZ833" s="85"/>
      <c r="DA833" s="85"/>
      <c r="DB833" s="85"/>
      <c r="DC833" s="85"/>
      <c r="DD833" s="85"/>
      <c r="DE833" s="85"/>
    </row>
    <row r="834" spans="1:109" x14ac:dyDescent="0.2">
      <c r="A834" s="85"/>
      <c r="B834" s="85"/>
      <c r="C834" s="85"/>
      <c r="D834" s="85"/>
      <c r="E834" s="86"/>
      <c r="F834" s="85"/>
      <c r="G834" s="87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  <c r="BE834" s="85"/>
      <c r="BF834" s="88"/>
      <c r="BG834" s="85"/>
      <c r="BH834" s="85"/>
      <c r="BI834" s="85"/>
      <c r="BJ834" s="85"/>
      <c r="BK834" s="85"/>
      <c r="BL834" s="85"/>
      <c r="BM834" s="85"/>
      <c r="BN834" s="85"/>
      <c r="BO834" s="85"/>
      <c r="BP834" s="85"/>
      <c r="BQ834" s="85"/>
      <c r="BR834" s="85"/>
      <c r="BS834" s="85"/>
      <c r="BT834" s="85"/>
      <c r="BU834" s="85"/>
      <c r="BV834" s="85"/>
      <c r="BW834" s="85"/>
      <c r="BX834" s="85"/>
      <c r="BY834" s="85"/>
      <c r="BZ834" s="85"/>
      <c r="CA834" s="85"/>
      <c r="CB834" s="85"/>
      <c r="CC834" s="85"/>
      <c r="CD834" s="85"/>
      <c r="CE834" s="85"/>
      <c r="CF834" s="85"/>
      <c r="CG834" s="85"/>
      <c r="CH834" s="85"/>
      <c r="CI834" s="85"/>
      <c r="CJ834" s="85"/>
      <c r="CK834" s="85"/>
      <c r="CL834" s="85"/>
      <c r="CM834" s="85"/>
      <c r="CN834" s="85"/>
      <c r="CO834" s="85"/>
      <c r="CP834" s="85"/>
      <c r="CQ834" s="85"/>
      <c r="CR834" s="85"/>
      <c r="CS834" s="85"/>
      <c r="CT834" s="85"/>
      <c r="CU834" s="85"/>
      <c r="CV834" s="85"/>
      <c r="CW834" s="85"/>
      <c r="CX834" s="85"/>
      <c r="CY834" s="85"/>
      <c r="CZ834" s="85"/>
      <c r="DA834" s="85"/>
      <c r="DB834" s="85"/>
      <c r="DC834" s="85"/>
      <c r="DD834" s="85"/>
      <c r="DE834" s="85"/>
    </row>
    <row r="835" spans="1:109" x14ac:dyDescent="0.2">
      <c r="A835" s="85"/>
      <c r="B835" s="85"/>
      <c r="C835" s="85"/>
      <c r="D835" s="85"/>
      <c r="E835" s="86"/>
      <c r="F835" s="85"/>
      <c r="G835" s="87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  <c r="BC835" s="85"/>
      <c r="BD835" s="85"/>
      <c r="BE835" s="85"/>
      <c r="BF835" s="88"/>
      <c r="BG835" s="85"/>
      <c r="BH835" s="85"/>
      <c r="BI835" s="85"/>
      <c r="BJ835" s="85"/>
      <c r="BK835" s="85"/>
      <c r="BL835" s="85"/>
      <c r="BM835" s="85"/>
      <c r="BN835" s="85"/>
      <c r="BO835" s="85"/>
      <c r="BP835" s="85"/>
      <c r="BQ835" s="85"/>
      <c r="BR835" s="85"/>
      <c r="BS835" s="85"/>
      <c r="BT835" s="85"/>
      <c r="BU835" s="85"/>
      <c r="BV835" s="85"/>
      <c r="BW835" s="85"/>
      <c r="BX835" s="85"/>
      <c r="BY835" s="85"/>
      <c r="BZ835" s="85"/>
      <c r="CA835" s="85"/>
      <c r="CB835" s="85"/>
      <c r="CC835" s="85"/>
      <c r="CD835" s="85"/>
      <c r="CE835" s="85"/>
      <c r="CF835" s="85"/>
      <c r="CG835" s="85"/>
      <c r="CH835" s="85"/>
      <c r="CI835" s="85"/>
      <c r="CJ835" s="85"/>
      <c r="CK835" s="85"/>
      <c r="CL835" s="85"/>
      <c r="CM835" s="85"/>
      <c r="CN835" s="85"/>
      <c r="CO835" s="85"/>
      <c r="CP835" s="85"/>
      <c r="CQ835" s="85"/>
      <c r="CR835" s="85"/>
      <c r="CS835" s="85"/>
      <c r="CT835" s="85"/>
      <c r="CU835" s="85"/>
      <c r="CV835" s="85"/>
      <c r="CW835" s="85"/>
      <c r="CX835" s="85"/>
      <c r="CY835" s="85"/>
      <c r="CZ835" s="85"/>
      <c r="DA835" s="85"/>
      <c r="DB835" s="85"/>
      <c r="DC835" s="85"/>
      <c r="DD835" s="85"/>
      <c r="DE835" s="85"/>
    </row>
    <row r="836" spans="1:109" x14ac:dyDescent="0.2">
      <c r="A836" s="85"/>
      <c r="B836" s="85"/>
      <c r="C836" s="85"/>
      <c r="D836" s="85"/>
      <c r="E836" s="86"/>
      <c r="F836" s="85"/>
      <c r="G836" s="87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  <c r="BB836" s="85"/>
      <c r="BC836" s="85"/>
      <c r="BD836" s="85"/>
      <c r="BE836" s="85"/>
      <c r="BF836" s="88"/>
      <c r="BG836" s="85"/>
      <c r="BH836" s="85"/>
      <c r="BI836" s="85"/>
      <c r="BJ836" s="85"/>
      <c r="BK836" s="85"/>
      <c r="BL836" s="85"/>
      <c r="BM836" s="85"/>
      <c r="BN836" s="85"/>
      <c r="BO836" s="85"/>
      <c r="BP836" s="85"/>
      <c r="BQ836" s="85"/>
      <c r="BR836" s="85"/>
      <c r="BS836" s="85"/>
      <c r="BT836" s="85"/>
      <c r="BU836" s="85"/>
      <c r="BV836" s="85"/>
      <c r="BW836" s="85"/>
      <c r="BX836" s="85"/>
      <c r="BY836" s="85"/>
      <c r="BZ836" s="85"/>
      <c r="CA836" s="85"/>
      <c r="CB836" s="85"/>
      <c r="CC836" s="85"/>
      <c r="CD836" s="85"/>
      <c r="CE836" s="85"/>
      <c r="CF836" s="85"/>
      <c r="CG836" s="85"/>
      <c r="CH836" s="85"/>
      <c r="CI836" s="85"/>
      <c r="CJ836" s="85"/>
      <c r="CK836" s="85"/>
      <c r="CL836" s="85"/>
      <c r="CM836" s="85"/>
      <c r="CN836" s="85"/>
      <c r="CO836" s="85"/>
      <c r="CP836" s="85"/>
      <c r="CQ836" s="85"/>
      <c r="CR836" s="85"/>
      <c r="CS836" s="85"/>
      <c r="CT836" s="85"/>
      <c r="CU836" s="85"/>
      <c r="CV836" s="85"/>
      <c r="CW836" s="85"/>
      <c r="CX836" s="85"/>
      <c r="CY836" s="85"/>
      <c r="CZ836" s="85"/>
      <c r="DA836" s="85"/>
      <c r="DB836" s="85"/>
      <c r="DC836" s="85"/>
      <c r="DD836" s="85"/>
      <c r="DE836" s="85"/>
    </row>
    <row r="837" spans="1:109" x14ac:dyDescent="0.2">
      <c r="A837" s="85"/>
      <c r="B837" s="85"/>
      <c r="C837" s="85"/>
      <c r="D837" s="85"/>
      <c r="E837" s="86"/>
      <c r="F837" s="85"/>
      <c r="G837" s="87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  <c r="BB837" s="85"/>
      <c r="BC837" s="85"/>
      <c r="BD837" s="85"/>
      <c r="BE837" s="85"/>
      <c r="BF837" s="88"/>
      <c r="BG837" s="85"/>
      <c r="BH837" s="85"/>
      <c r="BI837" s="85"/>
      <c r="BJ837" s="85"/>
      <c r="BK837" s="85"/>
      <c r="BL837" s="85"/>
      <c r="BM837" s="85"/>
      <c r="BN837" s="85"/>
      <c r="BO837" s="85"/>
      <c r="BP837" s="85"/>
      <c r="BQ837" s="85"/>
      <c r="BR837" s="85"/>
      <c r="BS837" s="85"/>
      <c r="BT837" s="85"/>
      <c r="BU837" s="85"/>
      <c r="BV837" s="85"/>
      <c r="BW837" s="85"/>
      <c r="BX837" s="85"/>
      <c r="BY837" s="85"/>
      <c r="BZ837" s="85"/>
      <c r="CA837" s="85"/>
      <c r="CB837" s="85"/>
      <c r="CC837" s="85"/>
      <c r="CD837" s="85"/>
      <c r="CE837" s="85"/>
      <c r="CF837" s="85"/>
      <c r="CG837" s="85"/>
      <c r="CH837" s="85"/>
      <c r="CI837" s="85"/>
      <c r="CJ837" s="85"/>
      <c r="CK837" s="85"/>
      <c r="CL837" s="85"/>
      <c r="CM837" s="85"/>
      <c r="CN837" s="85"/>
      <c r="CO837" s="85"/>
      <c r="CP837" s="85"/>
      <c r="CQ837" s="85"/>
      <c r="CR837" s="85"/>
      <c r="CS837" s="85"/>
      <c r="CT837" s="85"/>
      <c r="CU837" s="85"/>
      <c r="CV837" s="85"/>
      <c r="CW837" s="85"/>
      <c r="CX837" s="85"/>
      <c r="CY837" s="85"/>
      <c r="CZ837" s="85"/>
      <c r="DA837" s="85"/>
      <c r="DB837" s="85"/>
      <c r="DC837" s="85"/>
      <c r="DD837" s="85"/>
      <c r="DE837" s="85"/>
    </row>
    <row r="838" spans="1:109" x14ac:dyDescent="0.2">
      <c r="A838" s="85"/>
      <c r="B838" s="85"/>
      <c r="C838" s="85"/>
      <c r="D838" s="85"/>
      <c r="E838" s="86"/>
      <c r="F838" s="85"/>
      <c r="G838" s="87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  <c r="BB838" s="85"/>
      <c r="BC838" s="85"/>
      <c r="BD838" s="85"/>
      <c r="BE838" s="85"/>
      <c r="BF838" s="88"/>
      <c r="BG838" s="85"/>
      <c r="BH838" s="85"/>
      <c r="BI838" s="85"/>
      <c r="BJ838" s="85"/>
      <c r="BK838" s="85"/>
      <c r="BL838" s="85"/>
      <c r="BM838" s="85"/>
      <c r="BN838" s="85"/>
      <c r="BO838" s="85"/>
      <c r="BP838" s="85"/>
      <c r="BQ838" s="85"/>
      <c r="BR838" s="85"/>
      <c r="BS838" s="85"/>
      <c r="BT838" s="85"/>
      <c r="BU838" s="85"/>
      <c r="BV838" s="85"/>
      <c r="BW838" s="85"/>
      <c r="BX838" s="85"/>
      <c r="BY838" s="85"/>
      <c r="BZ838" s="85"/>
      <c r="CA838" s="85"/>
      <c r="CB838" s="85"/>
      <c r="CC838" s="85"/>
      <c r="CD838" s="85"/>
      <c r="CE838" s="85"/>
      <c r="CF838" s="85"/>
      <c r="CG838" s="85"/>
      <c r="CH838" s="85"/>
      <c r="CI838" s="85"/>
      <c r="CJ838" s="85"/>
      <c r="CK838" s="85"/>
      <c r="CL838" s="85"/>
      <c r="CM838" s="85"/>
      <c r="CN838" s="85"/>
      <c r="CO838" s="85"/>
      <c r="CP838" s="85"/>
      <c r="CQ838" s="85"/>
      <c r="CR838" s="85"/>
      <c r="CS838" s="85"/>
      <c r="CT838" s="85"/>
      <c r="CU838" s="85"/>
      <c r="CV838" s="85"/>
      <c r="CW838" s="85"/>
      <c r="CX838" s="85"/>
      <c r="CY838" s="85"/>
      <c r="CZ838" s="85"/>
      <c r="DA838" s="85"/>
      <c r="DB838" s="85"/>
      <c r="DC838" s="85"/>
      <c r="DD838" s="85"/>
      <c r="DE838" s="85"/>
    </row>
    <row r="839" spans="1:109" x14ac:dyDescent="0.2">
      <c r="A839" s="85"/>
      <c r="B839" s="85"/>
      <c r="C839" s="85"/>
      <c r="D839" s="85"/>
      <c r="E839" s="86"/>
      <c r="F839" s="85"/>
      <c r="G839" s="87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  <c r="BB839" s="85"/>
      <c r="BC839" s="85"/>
      <c r="BD839" s="85"/>
      <c r="BE839" s="85"/>
      <c r="BF839" s="88"/>
      <c r="BG839" s="85"/>
      <c r="BH839" s="85"/>
      <c r="BI839" s="85"/>
      <c r="BJ839" s="85"/>
      <c r="BK839" s="85"/>
      <c r="BL839" s="85"/>
      <c r="BM839" s="85"/>
      <c r="BN839" s="85"/>
      <c r="BO839" s="85"/>
      <c r="BP839" s="85"/>
      <c r="BQ839" s="85"/>
      <c r="BR839" s="85"/>
      <c r="BS839" s="85"/>
      <c r="BT839" s="85"/>
      <c r="BU839" s="85"/>
      <c r="BV839" s="85"/>
      <c r="BW839" s="85"/>
      <c r="BX839" s="85"/>
      <c r="BY839" s="85"/>
      <c r="BZ839" s="85"/>
      <c r="CA839" s="85"/>
      <c r="CB839" s="85"/>
      <c r="CC839" s="85"/>
      <c r="CD839" s="85"/>
      <c r="CE839" s="85"/>
      <c r="CF839" s="85"/>
      <c r="CG839" s="85"/>
      <c r="CH839" s="85"/>
      <c r="CI839" s="85"/>
      <c r="CJ839" s="85"/>
      <c r="CK839" s="85"/>
      <c r="CL839" s="85"/>
      <c r="CM839" s="85"/>
      <c r="CN839" s="85"/>
      <c r="CO839" s="85"/>
      <c r="CP839" s="85"/>
      <c r="CQ839" s="85"/>
      <c r="CR839" s="85"/>
      <c r="CS839" s="85"/>
      <c r="CT839" s="85"/>
      <c r="CU839" s="85"/>
      <c r="CV839" s="85"/>
      <c r="CW839" s="85"/>
      <c r="CX839" s="85"/>
      <c r="CY839" s="85"/>
      <c r="CZ839" s="85"/>
      <c r="DA839" s="85"/>
      <c r="DB839" s="85"/>
      <c r="DC839" s="85"/>
      <c r="DD839" s="85"/>
      <c r="DE839" s="85"/>
    </row>
    <row r="840" spans="1:109" x14ac:dyDescent="0.2">
      <c r="A840" s="85"/>
      <c r="B840" s="85"/>
      <c r="C840" s="85"/>
      <c r="D840" s="85"/>
      <c r="E840" s="86"/>
      <c r="F840" s="85"/>
      <c r="G840" s="87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  <c r="BB840" s="85"/>
      <c r="BC840" s="85"/>
      <c r="BD840" s="85"/>
      <c r="BE840" s="85"/>
      <c r="BF840" s="88"/>
      <c r="BG840" s="85"/>
      <c r="BH840" s="85"/>
      <c r="BI840" s="85"/>
      <c r="BJ840" s="85"/>
      <c r="BK840" s="85"/>
      <c r="BL840" s="85"/>
      <c r="BM840" s="85"/>
      <c r="BN840" s="85"/>
      <c r="BO840" s="85"/>
      <c r="BP840" s="85"/>
      <c r="BQ840" s="85"/>
      <c r="BR840" s="85"/>
      <c r="BS840" s="85"/>
      <c r="BT840" s="85"/>
      <c r="BU840" s="85"/>
      <c r="BV840" s="85"/>
      <c r="BW840" s="85"/>
      <c r="BX840" s="85"/>
      <c r="BY840" s="85"/>
      <c r="BZ840" s="85"/>
      <c r="CA840" s="85"/>
      <c r="CB840" s="85"/>
      <c r="CC840" s="85"/>
      <c r="CD840" s="85"/>
      <c r="CE840" s="85"/>
      <c r="CF840" s="85"/>
      <c r="CG840" s="85"/>
      <c r="CH840" s="85"/>
      <c r="CI840" s="85"/>
      <c r="CJ840" s="85"/>
      <c r="CK840" s="85"/>
      <c r="CL840" s="85"/>
      <c r="CM840" s="85"/>
      <c r="CN840" s="85"/>
      <c r="CO840" s="85"/>
      <c r="CP840" s="85"/>
      <c r="CQ840" s="85"/>
      <c r="CR840" s="85"/>
      <c r="CS840" s="85"/>
      <c r="CT840" s="85"/>
      <c r="CU840" s="85"/>
      <c r="CV840" s="85"/>
      <c r="CW840" s="85"/>
      <c r="CX840" s="85"/>
      <c r="CY840" s="85"/>
      <c r="CZ840" s="85"/>
      <c r="DA840" s="85"/>
      <c r="DB840" s="85"/>
      <c r="DC840" s="85"/>
      <c r="DD840" s="85"/>
      <c r="DE840" s="85"/>
    </row>
    <row r="841" spans="1:109" x14ac:dyDescent="0.2">
      <c r="A841" s="85"/>
      <c r="B841" s="85"/>
      <c r="C841" s="85"/>
      <c r="D841" s="85"/>
      <c r="E841" s="86"/>
      <c r="F841" s="85"/>
      <c r="G841" s="87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  <c r="BB841" s="85"/>
      <c r="BC841" s="85"/>
      <c r="BD841" s="85"/>
      <c r="BE841" s="85"/>
      <c r="BF841" s="88"/>
      <c r="BG841" s="85"/>
      <c r="BH841" s="85"/>
      <c r="BI841" s="85"/>
      <c r="BJ841" s="85"/>
      <c r="BK841" s="85"/>
      <c r="BL841" s="85"/>
      <c r="BM841" s="85"/>
      <c r="BN841" s="85"/>
      <c r="BO841" s="85"/>
      <c r="BP841" s="85"/>
      <c r="BQ841" s="85"/>
      <c r="BR841" s="85"/>
      <c r="BS841" s="85"/>
      <c r="BT841" s="85"/>
      <c r="BU841" s="85"/>
      <c r="BV841" s="85"/>
      <c r="BW841" s="85"/>
      <c r="BX841" s="85"/>
      <c r="BY841" s="85"/>
      <c r="BZ841" s="85"/>
      <c r="CA841" s="85"/>
      <c r="CB841" s="85"/>
      <c r="CC841" s="85"/>
      <c r="CD841" s="85"/>
      <c r="CE841" s="85"/>
      <c r="CF841" s="85"/>
      <c r="CG841" s="85"/>
      <c r="CH841" s="85"/>
      <c r="CI841" s="85"/>
      <c r="CJ841" s="85"/>
      <c r="CK841" s="85"/>
      <c r="CL841" s="85"/>
      <c r="CM841" s="85"/>
      <c r="CN841" s="85"/>
      <c r="CO841" s="85"/>
      <c r="CP841" s="85"/>
      <c r="CQ841" s="85"/>
      <c r="CR841" s="85"/>
      <c r="CS841" s="85"/>
      <c r="CT841" s="85"/>
      <c r="CU841" s="85"/>
      <c r="CV841" s="85"/>
      <c r="CW841" s="85"/>
      <c r="CX841" s="85"/>
      <c r="CY841" s="85"/>
      <c r="CZ841" s="85"/>
      <c r="DA841" s="85"/>
      <c r="DB841" s="85"/>
      <c r="DC841" s="85"/>
      <c r="DD841" s="85"/>
      <c r="DE841" s="85"/>
    </row>
    <row r="842" spans="1:109" x14ac:dyDescent="0.2">
      <c r="A842" s="85"/>
      <c r="B842" s="85"/>
      <c r="C842" s="85"/>
      <c r="D842" s="85"/>
      <c r="E842" s="86"/>
      <c r="F842" s="85"/>
      <c r="G842" s="87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  <c r="BB842" s="85"/>
      <c r="BC842" s="85"/>
      <c r="BD842" s="85"/>
      <c r="BE842" s="85"/>
      <c r="BF842" s="88"/>
      <c r="BG842" s="85"/>
      <c r="BH842" s="85"/>
      <c r="BI842" s="85"/>
      <c r="BJ842" s="85"/>
      <c r="BK842" s="85"/>
      <c r="BL842" s="85"/>
      <c r="BM842" s="85"/>
      <c r="BN842" s="85"/>
      <c r="BO842" s="85"/>
      <c r="BP842" s="85"/>
      <c r="BQ842" s="85"/>
      <c r="BR842" s="85"/>
      <c r="BS842" s="85"/>
      <c r="BT842" s="85"/>
      <c r="BU842" s="85"/>
      <c r="BV842" s="85"/>
      <c r="BW842" s="85"/>
      <c r="BX842" s="85"/>
      <c r="BY842" s="85"/>
      <c r="BZ842" s="85"/>
      <c r="CA842" s="85"/>
      <c r="CB842" s="85"/>
      <c r="CC842" s="85"/>
      <c r="CD842" s="85"/>
      <c r="CE842" s="85"/>
      <c r="CF842" s="85"/>
      <c r="CG842" s="85"/>
      <c r="CH842" s="85"/>
      <c r="CI842" s="85"/>
      <c r="CJ842" s="85"/>
      <c r="CK842" s="85"/>
      <c r="CL842" s="85"/>
      <c r="CM842" s="85"/>
      <c r="CN842" s="85"/>
      <c r="CO842" s="85"/>
      <c r="CP842" s="85"/>
      <c r="CQ842" s="85"/>
      <c r="CR842" s="85"/>
      <c r="CS842" s="85"/>
      <c r="CT842" s="85"/>
      <c r="CU842" s="85"/>
      <c r="CV842" s="85"/>
      <c r="CW842" s="85"/>
      <c r="CX842" s="85"/>
      <c r="CY842" s="85"/>
      <c r="CZ842" s="85"/>
      <c r="DA842" s="85"/>
      <c r="DB842" s="85"/>
      <c r="DC842" s="85"/>
      <c r="DD842" s="85"/>
      <c r="DE842" s="85"/>
    </row>
    <row r="843" spans="1:109" x14ac:dyDescent="0.2">
      <c r="A843" s="85"/>
      <c r="B843" s="85"/>
      <c r="C843" s="85"/>
      <c r="D843" s="85"/>
      <c r="E843" s="86"/>
      <c r="F843" s="85"/>
      <c r="G843" s="87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  <c r="BB843" s="85"/>
      <c r="BC843" s="85"/>
      <c r="BD843" s="85"/>
      <c r="BE843" s="85"/>
      <c r="BF843" s="88"/>
      <c r="BG843" s="85"/>
      <c r="BH843" s="85"/>
      <c r="BI843" s="85"/>
      <c r="BJ843" s="85"/>
      <c r="BK843" s="85"/>
      <c r="BL843" s="85"/>
      <c r="BM843" s="85"/>
      <c r="BN843" s="85"/>
      <c r="BO843" s="85"/>
      <c r="BP843" s="85"/>
      <c r="BQ843" s="85"/>
      <c r="BR843" s="85"/>
      <c r="BS843" s="85"/>
      <c r="BT843" s="85"/>
      <c r="BU843" s="85"/>
      <c r="BV843" s="85"/>
      <c r="BW843" s="85"/>
      <c r="BX843" s="85"/>
      <c r="BY843" s="85"/>
      <c r="BZ843" s="85"/>
      <c r="CA843" s="85"/>
      <c r="CB843" s="85"/>
      <c r="CC843" s="85"/>
      <c r="CD843" s="85"/>
      <c r="CE843" s="85"/>
      <c r="CF843" s="85"/>
      <c r="CG843" s="85"/>
      <c r="CH843" s="85"/>
      <c r="CI843" s="85"/>
      <c r="CJ843" s="85"/>
      <c r="CK843" s="85"/>
      <c r="CL843" s="85"/>
      <c r="CM843" s="85"/>
      <c r="CN843" s="85"/>
      <c r="CO843" s="85"/>
      <c r="CP843" s="85"/>
      <c r="CQ843" s="85"/>
      <c r="CR843" s="85"/>
      <c r="CS843" s="85"/>
      <c r="CT843" s="85"/>
      <c r="CU843" s="85"/>
      <c r="CV843" s="85"/>
      <c r="CW843" s="85"/>
      <c r="CX843" s="85"/>
      <c r="CY843" s="85"/>
      <c r="CZ843" s="85"/>
      <c r="DA843" s="85"/>
      <c r="DB843" s="85"/>
      <c r="DC843" s="85"/>
      <c r="DD843" s="85"/>
      <c r="DE843" s="85"/>
    </row>
    <row r="844" spans="1:109" x14ac:dyDescent="0.2">
      <c r="A844" s="85"/>
      <c r="B844" s="85"/>
      <c r="C844" s="85"/>
      <c r="D844" s="85"/>
      <c r="E844" s="86"/>
      <c r="F844" s="85"/>
      <c r="G844" s="87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  <c r="BB844" s="85"/>
      <c r="BC844" s="85"/>
      <c r="BD844" s="85"/>
      <c r="BE844" s="85"/>
      <c r="BF844" s="88"/>
      <c r="BG844" s="85"/>
      <c r="BH844" s="85"/>
      <c r="BI844" s="85"/>
      <c r="BJ844" s="85"/>
      <c r="BK844" s="85"/>
      <c r="BL844" s="85"/>
      <c r="BM844" s="85"/>
      <c r="BN844" s="85"/>
      <c r="BO844" s="85"/>
      <c r="BP844" s="85"/>
      <c r="BQ844" s="85"/>
      <c r="BR844" s="85"/>
      <c r="BS844" s="85"/>
      <c r="BT844" s="85"/>
      <c r="BU844" s="85"/>
      <c r="BV844" s="85"/>
      <c r="BW844" s="85"/>
      <c r="BX844" s="85"/>
      <c r="BY844" s="85"/>
      <c r="BZ844" s="85"/>
      <c r="CA844" s="85"/>
      <c r="CB844" s="85"/>
      <c r="CC844" s="85"/>
      <c r="CD844" s="85"/>
      <c r="CE844" s="85"/>
      <c r="CF844" s="85"/>
      <c r="CG844" s="85"/>
      <c r="CH844" s="85"/>
      <c r="CI844" s="85"/>
      <c r="CJ844" s="85"/>
      <c r="CK844" s="85"/>
      <c r="CL844" s="85"/>
      <c r="CM844" s="85"/>
      <c r="CN844" s="85"/>
      <c r="CO844" s="85"/>
      <c r="CP844" s="85"/>
      <c r="CQ844" s="85"/>
      <c r="CR844" s="85"/>
      <c r="CS844" s="85"/>
      <c r="CT844" s="85"/>
      <c r="CU844" s="85"/>
      <c r="CV844" s="85"/>
      <c r="CW844" s="85"/>
      <c r="CX844" s="85"/>
      <c r="CY844" s="85"/>
      <c r="CZ844" s="85"/>
      <c r="DA844" s="85"/>
      <c r="DB844" s="85"/>
      <c r="DC844" s="85"/>
      <c r="DD844" s="85"/>
      <c r="DE844" s="85"/>
    </row>
    <row r="845" spans="1:109" x14ac:dyDescent="0.2">
      <c r="A845" s="85"/>
      <c r="B845" s="85"/>
      <c r="C845" s="85"/>
      <c r="D845" s="85"/>
      <c r="E845" s="86"/>
      <c r="F845" s="85"/>
      <c r="G845" s="87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  <c r="BB845" s="85"/>
      <c r="BC845" s="85"/>
      <c r="BD845" s="85"/>
      <c r="BE845" s="85"/>
      <c r="BF845" s="88"/>
      <c r="BG845" s="85"/>
      <c r="BH845" s="85"/>
      <c r="BI845" s="85"/>
      <c r="BJ845" s="85"/>
      <c r="BK845" s="85"/>
      <c r="BL845" s="85"/>
      <c r="BM845" s="85"/>
      <c r="BN845" s="85"/>
      <c r="BO845" s="85"/>
      <c r="BP845" s="85"/>
      <c r="BQ845" s="85"/>
      <c r="BR845" s="85"/>
      <c r="BS845" s="85"/>
      <c r="BT845" s="85"/>
      <c r="BU845" s="85"/>
      <c r="BV845" s="85"/>
      <c r="BW845" s="85"/>
      <c r="BX845" s="85"/>
      <c r="BY845" s="85"/>
      <c r="BZ845" s="85"/>
      <c r="CA845" s="85"/>
      <c r="CB845" s="85"/>
      <c r="CC845" s="85"/>
      <c r="CD845" s="85"/>
      <c r="CE845" s="85"/>
      <c r="CF845" s="85"/>
      <c r="CG845" s="85"/>
      <c r="CH845" s="85"/>
      <c r="CI845" s="85"/>
      <c r="CJ845" s="85"/>
      <c r="CK845" s="85"/>
      <c r="CL845" s="85"/>
      <c r="CM845" s="85"/>
      <c r="CN845" s="85"/>
      <c r="CO845" s="85"/>
      <c r="CP845" s="85"/>
      <c r="CQ845" s="85"/>
      <c r="CR845" s="85"/>
      <c r="CS845" s="85"/>
      <c r="CT845" s="85"/>
      <c r="CU845" s="85"/>
      <c r="CV845" s="85"/>
      <c r="CW845" s="85"/>
      <c r="CX845" s="85"/>
      <c r="CY845" s="85"/>
      <c r="CZ845" s="85"/>
      <c r="DA845" s="85"/>
      <c r="DB845" s="85"/>
      <c r="DC845" s="85"/>
      <c r="DD845" s="85"/>
      <c r="DE845" s="85"/>
    </row>
    <row r="846" spans="1:109" x14ac:dyDescent="0.2">
      <c r="A846" s="85"/>
      <c r="B846" s="85"/>
      <c r="C846" s="85"/>
      <c r="D846" s="85"/>
      <c r="E846" s="86"/>
      <c r="F846" s="85"/>
      <c r="G846" s="87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  <c r="BB846" s="85"/>
      <c r="BC846" s="85"/>
      <c r="BD846" s="85"/>
      <c r="BE846" s="85"/>
      <c r="BF846" s="88"/>
      <c r="BG846" s="85"/>
      <c r="BH846" s="85"/>
      <c r="BI846" s="85"/>
      <c r="BJ846" s="85"/>
      <c r="BK846" s="85"/>
      <c r="BL846" s="85"/>
      <c r="BM846" s="85"/>
      <c r="BN846" s="85"/>
      <c r="BO846" s="85"/>
      <c r="BP846" s="85"/>
      <c r="BQ846" s="85"/>
      <c r="BR846" s="85"/>
      <c r="BS846" s="85"/>
      <c r="BT846" s="85"/>
      <c r="BU846" s="85"/>
      <c r="BV846" s="85"/>
      <c r="BW846" s="85"/>
      <c r="BX846" s="85"/>
      <c r="BY846" s="85"/>
      <c r="BZ846" s="85"/>
      <c r="CA846" s="85"/>
      <c r="CB846" s="85"/>
      <c r="CC846" s="85"/>
      <c r="CD846" s="85"/>
      <c r="CE846" s="85"/>
      <c r="CF846" s="85"/>
      <c r="CG846" s="85"/>
      <c r="CH846" s="85"/>
      <c r="CI846" s="85"/>
      <c r="CJ846" s="85"/>
      <c r="CK846" s="85"/>
      <c r="CL846" s="85"/>
      <c r="CM846" s="85"/>
      <c r="CN846" s="85"/>
      <c r="CO846" s="85"/>
      <c r="CP846" s="85"/>
      <c r="CQ846" s="85"/>
      <c r="CR846" s="85"/>
      <c r="CS846" s="85"/>
      <c r="CT846" s="85"/>
      <c r="CU846" s="85"/>
      <c r="CV846" s="85"/>
      <c r="CW846" s="85"/>
      <c r="CX846" s="85"/>
      <c r="CY846" s="85"/>
      <c r="CZ846" s="85"/>
      <c r="DA846" s="85"/>
      <c r="DB846" s="85"/>
      <c r="DC846" s="85"/>
      <c r="DD846" s="85"/>
      <c r="DE846" s="85"/>
    </row>
    <row r="847" spans="1:109" x14ac:dyDescent="0.2">
      <c r="A847" s="85"/>
      <c r="B847" s="85"/>
      <c r="C847" s="85"/>
      <c r="D847" s="85"/>
      <c r="E847" s="86"/>
      <c r="F847" s="85"/>
      <c r="G847" s="87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  <c r="BB847" s="85"/>
      <c r="BC847" s="85"/>
      <c r="BD847" s="85"/>
      <c r="BE847" s="85"/>
      <c r="BF847" s="88"/>
      <c r="BG847" s="85"/>
      <c r="BH847" s="85"/>
      <c r="BI847" s="85"/>
      <c r="BJ847" s="85"/>
      <c r="BK847" s="85"/>
      <c r="BL847" s="85"/>
      <c r="BM847" s="85"/>
      <c r="BN847" s="85"/>
      <c r="BO847" s="85"/>
      <c r="BP847" s="85"/>
      <c r="BQ847" s="85"/>
      <c r="BR847" s="85"/>
      <c r="BS847" s="85"/>
      <c r="BT847" s="85"/>
      <c r="BU847" s="85"/>
      <c r="BV847" s="85"/>
      <c r="BW847" s="85"/>
      <c r="BX847" s="85"/>
      <c r="BY847" s="85"/>
      <c r="BZ847" s="85"/>
      <c r="CA847" s="85"/>
      <c r="CB847" s="85"/>
      <c r="CC847" s="85"/>
      <c r="CD847" s="85"/>
      <c r="CE847" s="85"/>
      <c r="CF847" s="85"/>
      <c r="CG847" s="85"/>
      <c r="CH847" s="85"/>
      <c r="CI847" s="85"/>
      <c r="CJ847" s="85"/>
      <c r="CK847" s="85"/>
      <c r="CL847" s="85"/>
      <c r="CM847" s="85"/>
      <c r="CN847" s="85"/>
      <c r="CO847" s="85"/>
      <c r="CP847" s="85"/>
      <c r="CQ847" s="85"/>
      <c r="CR847" s="85"/>
      <c r="CS847" s="85"/>
      <c r="CT847" s="85"/>
      <c r="CU847" s="85"/>
      <c r="CV847" s="85"/>
      <c r="CW847" s="85"/>
      <c r="CX847" s="85"/>
      <c r="CY847" s="85"/>
      <c r="CZ847" s="85"/>
      <c r="DA847" s="85"/>
      <c r="DB847" s="85"/>
      <c r="DC847" s="85"/>
      <c r="DD847" s="85"/>
      <c r="DE847" s="85"/>
    </row>
    <row r="848" spans="1:109" x14ac:dyDescent="0.2">
      <c r="A848" s="85"/>
      <c r="B848" s="85"/>
      <c r="C848" s="85"/>
      <c r="D848" s="85"/>
      <c r="E848" s="86"/>
      <c r="F848" s="85"/>
      <c r="G848" s="87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  <c r="BB848" s="85"/>
      <c r="BC848" s="85"/>
      <c r="BD848" s="85"/>
      <c r="BE848" s="85"/>
      <c r="BF848" s="88"/>
      <c r="BG848" s="85"/>
      <c r="BH848" s="85"/>
      <c r="BI848" s="85"/>
      <c r="BJ848" s="85"/>
      <c r="BK848" s="85"/>
      <c r="BL848" s="85"/>
      <c r="BM848" s="85"/>
      <c r="BN848" s="85"/>
      <c r="BO848" s="85"/>
      <c r="BP848" s="85"/>
      <c r="BQ848" s="85"/>
      <c r="BR848" s="85"/>
      <c r="BS848" s="85"/>
      <c r="BT848" s="85"/>
      <c r="BU848" s="85"/>
      <c r="BV848" s="85"/>
      <c r="BW848" s="85"/>
      <c r="BX848" s="85"/>
      <c r="BY848" s="85"/>
      <c r="BZ848" s="85"/>
      <c r="CA848" s="85"/>
      <c r="CB848" s="85"/>
      <c r="CC848" s="85"/>
      <c r="CD848" s="85"/>
      <c r="CE848" s="85"/>
      <c r="CF848" s="85"/>
      <c r="CG848" s="85"/>
      <c r="CH848" s="85"/>
      <c r="CI848" s="85"/>
      <c r="CJ848" s="85"/>
      <c r="CK848" s="85"/>
      <c r="CL848" s="85"/>
      <c r="CM848" s="85"/>
      <c r="CN848" s="85"/>
      <c r="CO848" s="85"/>
      <c r="CP848" s="85"/>
      <c r="CQ848" s="85"/>
      <c r="CR848" s="85"/>
      <c r="CS848" s="85"/>
      <c r="CT848" s="85"/>
      <c r="CU848" s="85"/>
      <c r="CV848" s="85"/>
      <c r="CW848" s="85"/>
      <c r="CX848" s="85"/>
      <c r="CY848" s="85"/>
      <c r="CZ848" s="85"/>
      <c r="DA848" s="85"/>
      <c r="DB848" s="85"/>
      <c r="DC848" s="85"/>
      <c r="DD848" s="85"/>
      <c r="DE848" s="85"/>
    </row>
    <row r="849" spans="1:109" x14ac:dyDescent="0.2">
      <c r="A849" s="85"/>
      <c r="B849" s="85"/>
      <c r="C849" s="85"/>
      <c r="D849" s="85"/>
      <c r="E849" s="86"/>
      <c r="F849" s="85"/>
      <c r="G849" s="87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  <c r="BB849" s="85"/>
      <c r="BC849" s="85"/>
      <c r="BD849" s="85"/>
      <c r="BE849" s="85"/>
      <c r="BF849" s="88"/>
      <c r="BG849" s="85"/>
      <c r="BH849" s="85"/>
      <c r="BI849" s="85"/>
      <c r="BJ849" s="85"/>
      <c r="BK849" s="85"/>
      <c r="BL849" s="85"/>
      <c r="BM849" s="85"/>
      <c r="BN849" s="85"/>
      <c r="BO849" s="85"/>
      <c r="BP849" s="85"/>
      <c r="BQ849" s="85"/>
      <c r="BR849" s="85"/>
      <c r="BS849" s="85"/>
      <c r="BT849" s="85"/>
      <c r="BU849" s="85"/>
      <c r="BV849" s="85"/>
      <c r="BW849" s="85"/>
      <c r="BX849" s="85"/>
      <c r="BY849" s="85"/>
      <c r="BZ849" s="85"/>
      <c r="CA849" s="85"/>
      <c r="CB849" s="85"/>
      <c r="CC849" s="85"/>
      <c r="CD849" s="85"/>
      <c r="CE849" s="85"/>
      <c r="CF849" s="85"/>
      <c r="CG849" s="85"/>
      <c r="CH849" s="85"/>
      <c r="CI849" s="85"/>
      <c r="CJ849" s="85"/>
      <c r="CK849" s="85"/>
      <c r="CL849" s="85"/>
      <c r="CM849" s="85"/>
      <c r="CN849" s="85"/>
      <c r="CO849" s="85"/>
      <c r="CP849" s="85"/>
      <c r="CQ849" s="85"/>
      <c r="CR849" s="85"/>
      <c r="CS849" s="85"/>
      <c r="CT849" s="85"/>
      <c r="CU849" s="85"/>
      <c r="CV849" s="85"/>
      <c r="CW849" s="85"/>
      <c r="CX849" s="85"/>
      <c r="CY849" s="85"/>
      <c r="CZ849" s="85"/>
      <c r="DA849" s="85"/>
      <c r="DB849" s="85"/>
      <c r="DC849" s="85"/>
      <c r="DD849" s="85"/>
      <c r="DE849" s="85"/>
    </row>
    <row r="850" spans="1:109" x14ac:dyDescent="0.2">
      <c r="A850" s="85"/>
      <c r="B850" s="85"/>
      <c r="C850" s="85"/>
      <c r="D850" s="85"/>
      <c r="E850" s="86"/>
      <c r="F850" s="85"/>
      <c r="G850" s="87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  <c r="BB850" s="85"/>
      <c r="BC850" s="85"/>
      <c r="BD850" s="85"/>
      <c r="BE850" s="85"/>
      <c r="BF850" s="88"/>
      <c r="BG850" s="85"/>
      <c r="BH850" s="85"/>
      <c r="BI850" s="85"/>
      <c r="BJ850" s="85"/>
      <c r="BK850" s="85"/>
      <c r="BL850" s="85"/>
      <c r="BM850" s="85"/>
      <c r="BN850" s="85"/>
      <c r="BO850" s="85"/>
      <c r="BP850" s="85"/>
      <c r="BQ850" s="85"/>
      <c r="BR850" s="85"/>
      <c r="BS850" s="85"/>
      <c r="BT850" s="85"/>
      <c r="BU850" s="85"/>
      <c r="BV850" s="85"/>
      <c r="BW850" s="85"/>
      <c r="BX850" s="85"/>
      <c r="BY850" s="85"/>
      <c r="BZ850" s="85"/>
      <c r="CA850" s="85"/>
      <c r="CB850" s="85"/>
      <c r="CC850" s="85"/>
      <c r="CD850" s="85"/>
      <c r="CE850" s="85"/>
      <c r="CF850" s="85"/>
      <c r="CG850" s="85"/>
      <c r="CH850" s="85"/>
      <c r="CI850" s="85"/>
      <c r="CJ850" s="85"/>
      <c r="CK850" s="85"/>
      <c r="CL850" s="85"/>
      <c r="CM850" s="85"/>
      <c r="CN850" s="85"/>
      <c r="CO850" s="85"/>
      <c r="CP850" s="85"/>
      <c r="CQ850" s="85"/>
      <c r="CR850" s="85"/>
      <c r="CS850" s="85"/>
      <c r="CT850" s="85"/>
      <c r="CU850" s="85"/>
      <c r="CV850" s="85"/>
      <c r="CW850" s="85"/>
      <c r="CX850" s="85"/>
      <c r="CY850" s="85"/>
      <c r="CZ850" s="85"/>
      <c r="DA850" s="85"/>
      <c r="DB850" s="85"/>
      <c r="DC850" s="85"/>
      <c r="DD850" s="85"/>
      <c r="DE850" s="85"/>
    </row>
    <row r="851" spans="1:109" x14ac:dyDescent="0.2">
      <c r="A851" s="85"/>
      <c r="B851" s="85"/>
      <c r="C851" s="85"/>
      <c r="D851" s="85"/>
      <c r="E851" s="86"/>
      <c r="F851" s="85"/>
      <c r="G851" s="87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  <c r="BB851" s="85"/>
      <c r="BC851" s="85"/>
      <c r="BD851" s="85"/>
      <c r="BE851" s="85"/>
      <c r="BF851" s="88"/>
      <c r="BG851" s="85"/>
      <c r="BH851" s="85"/>
      <c r="BI851" s="85"/>
      <c r="BJ851" s="85"/>
      <c r="BK851" s="85"/>
      <c r="BL851" s="85"/>
      <c r="BM851" s="85"/>
      <c r="BN851" s="85"/>
      <c r="BO851" s="85"/>
      <c r="BP851" s="85"/>
      <c r="BQ851" s="85"/>
      <c r="BR851" s="85"/>
      <c r="BS851" s="85"/>
      <c r="BT851" s="85"/>
      <c r="BU851" s="85"/>
      <c r="BV851" s="85"/>
      <c r="BW851" s="85"/>
      <c r="BX851" s="85"/>
      <c r="BY851" s="85"/>
      <c r="BZ851" s="85"/>
      <c r="CA851" s="85"/>
      <c r="CB851" s="85"/>
      <c r="CC851" s="85"/>
      <c r="CD851" s="85"/>
      <c r="CE851" s="85"/>
      <c r="CF851" s="85"/>
      <c r="CG851" s="85"/>
      <c r="CH851" s="85"/>
      <c r="CI851" s="85"/>
      <c r="CJ851" s="85"/>
      <c r="CK851" s="85"/>
      <c r="CL851" s="85"/>
      <c r="CM851" s="85"/>
      <c r="CN851" s="85"/>
      <c r="CO851" s="85"/>
      <c r="CP851" s="85"/>
      <c r="CQ851" s="85"/>
      <c r="CR851" s="85"/>
      <c r="CS851" s="85"/>
      <c r="CT851" s="85"/>
      <c r="CU851" s="85"/>
      <c r="CV851" s="85"/>
      <c r="CW851" s="85"/>
      <c r="CX851" s="85"/>
      <c r="CY851" s="85"/>
      <c r="CZ851" s="85"/>
      <c r="DA851" s="85"/>
      <c r="DB851" s="85"/>
      <c r="DC851" s="85"/>
      <c r="DD851" s="85"/>
      <c r="DE851" s="85"/>
    </row>
    <row r="852" spans="1:109" x14ac:dyDescent="0.2">
      <c r="A852" s="85"/>
      <c r="B852" s="85"/>
      <c r="C852" s="85"/>
      <c r="D852" s="85"/>
      <c r="E852" s="86"/>
      <c r="F852" s="85"/>
      <c r="G852" s="87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  <c r="BB852" s="85"/>
      <c r="BC852" s="85"/>
      <c r="BD852" s="85"/>
      <c r="BE852" s="85"/>
      <c r="BF852" s="88"/>
      <c r="BG852" s="85"/>
      <c r="BH852" s="85"/>
      <c r="BI852" s="85"/>
      <c r="BJ852" s="85"/>
      <c r="BK852" s="85"/>
      <c r="BL852" s="85"/>
      <c r="BM852" s="85"/>
      <c r="BN852" s="85"/>
      <c r="BO852" s="85"/>
      <c r="BP852" s="85"/>
      <c r="BQ852" s="85"/>
      <c r="BR852" s="85"/>
      <c r="BS852" s="85"/>
      <c r="BT852" s="85"/>
      <c r="BU852" s="85"/>
      <c r="BV852" s="85"/>
      <c r="BW852" s="85"/>
      <c r="BX852" s="85"/>
      <c r="BY852" s="85"/>
      <c r="BZ852" s="85"/>
      <c r="CA852" s="85"/>
      <c r="CB852" s="85"/>
      <c r="CC852" s="85"/>
      <c r="CD852" s="85"/>
      <c r="CE852" s="85"/>
      <c r="CF852" s="85"/>
      <c r="CG852" s="85"/>
      <c r="CH852" s="85"/>
      <c r="CI852" s="85"/>
      <c r="CJ852" s="85"/>
      <c r="CK852" s="85"/>
      <c r="CL852" s="85"/>
      <c r="CM852" s="85"/>
      <c r="CN852" s="85"/>
      <c r="CO852" s="85"/>
      <c r="CP852" s="85"/>
      <c r="CQ852" s="85"/>
      <c r="CR852" s="85"/>
      <c r="CS852" s="85"/>
      <c r="CT852" s="85"/>
      <c r="CU852" s="85"/>
      <c r="CV852" s="85"/>
      <c r="CW852" s="85"/>
      <c r="CX852" s="85"/>
      <c r="CY852" s="85"/>
      <c r="CZ852" s="85"/>
      <c r="DA852" s="85"/>
      <c r="DB852" s="85"/>
      <c r="DC852" s="85"/>
      <c r="DD852" s="85"/>
      <c r="DE852" s="85"/>
    </row>
    <row r="853" spans="1:109" x14ac:dyDescent="0.2">
      <c r="A853" s="85"/>
      <c r="B853" s="85"/>
      <c r="C853" s="85"/>
      <c r="D853" s="85"/>
      <c r="E853" s="86"/>
      <c r="F853" s="85"/>
      <c r="G853" s="87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  <c r="BB853" s="85"/>
      <c r="BC853" s="85"/>
      <c r="BD853" s="85"/>
      <c r="BE853" s="85"/>
      <c r="BF853" s="88"/>
      <c r="BG853" s="85"/>
      <c r="BH853" s="85"/>
      <c r="BI853" s="85"/>
      <c r="BJ853" s="85"/>
      <c r="BK853" s="85"/>
      <c r="BL853" s="85"/>
      <c r="BM853" s="85"/>
      <c r="BN853" s="85"/>
      <c r="BO853" s="85"/>
      <c r="BP853" s="85"/>
      <c r="BQ853" s="85"/>
      <c r="BR853" s="85"/>
      <c r="BS853" s="85"/>
      <c r="BT853" s="85"/>
      <c r="BU853" s="85"/>
      <c r="BV853" s="85"/>
      <c r="BW853" s="85"/>
      <c r="BX853" s="85"/>
      <c r="BY853" s="85"/>
      <c r="BZ853" s="85"/>
      <c r="CA853" s="85"/>
      <c r="CB853" s="85"/>
      <c r="CC853" s="85"/>
      <c r="CD853" s="85"/>
      <c r="CE853" s="85"/>
      <c r="CF853" s="85"/>
      <c r="CG853" s="85"/>
      <c r="CH853" s="85"/>
      <c r="CI853" s="85"/>
      <c r="CJ853" s="85"/>
      <c r="CK853" s="85"/>
      <c r="CL853" s="85"/>
      <c r="CM853" s="85"/>
      <c r="CN853" s="85"/>
      <c r="CO853" s="85"/>
      <c r="CP853" s="85"/>
      <c r="CQ853" s="85"/>
      <c r="CR853" s="85"/>
      <c r="CS853" s="85"/>
      <c r="CT853" s="85"/>
      <c r="CU853" s="85"/>
      <c r="CV853" s="85"/>
      <c r="CW853" s="85"/>
      <c r="CX853" s="85"/>
      <c r="CY853" s="85"/>
      <c r="CZ853" s="85"/>
      <c r="DA853" s="85"/>
      <c r="DB853" s="85"/>
      <c r="DC853" s="85"/>
      <c r="DD853" s="85"/>
      <c r="DE853" s="85"/>
    </row>
    <row r="854" spans="1:109" x14ac:dyDescent="0.2">
      <c r="A854" s="85"/>
      <c r="B854" s="85"/>
      <c r="C854" s="85"/>
      <c r="D854" s="85"/>
      <c r="E854" s="86"/>
      <c r="F854" s="85"/>
      <c r="G854" s="87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  <c r="BB854" s="85"/>
      <c r="BC854" s="85"/>
      <c r="BD854" s="85"/>
      <c r="BE854" s="85"/>
      <c r="BF854" s="88"/>
      <c r="BG854" s="85"/>
      <c r="BH854" s="85"/>
      <c r="BI854" s="85"/>
      <c r="BJ854" s="85"/>
      <c r="BK854" s="85"/>
      <c r="BL854" s="85"/>
      <c r="BM854" s="85"/>
      <c r="BN854" s="85"/>
      <c r="BO854" s="85"/>
      <c r="BP854" s="85"/>
      <c r="BQ854" s="85"/>
      <c r="BR854" s="85"/>
      <c r="BS854" s="85"/>
      <c r="BT854" s="85"/>
      <c r="BU854" s="85"/>
      <c r="BV854" s="85"/>
      <c r="BW854" s="85"/>
      <c r="BX854" s="85"/>
      <c r="BY854" s="85"/>
      <c r="BZ854" s="85"/>
      <c r="CA854" s="85"/>
      <c r="CB854" s="85"/>
      <c r="CC854" s="85"/>
      <c r="CD854" s="85"/>
      <c r="CE854" s="85"/>
      <c r="CF854" s="85"/>
      <c r="CG854" s="85"/>
      <c r="CH854" s="85"/>
      <c r="CI854" s="85"/>
      <c r="CJ854" s="85"/>
      <c r="CK854" s="85"/>
      <c r="CL854" s="85"/>
      <c r="CM854" s="85"/>
      <c r="CN854" s="85"/>
      <c r="CO854" s="85"/>
      <c r="CP854" s="85"/>
      <c r="CQ854" s="85"/>
      <c r="CR854" s="85"/>
      <c r="CS854" s="85"/>
      <c r="CT854" s="85"/>
      <c r="CU854" s="85"/>
      <c r="CV854" s="85"/>
      <c r="CW854" s="85"/>
      <c r="CX854" s="85"/>
      <c r="CY854" s="85"/>
      <c r="CZ854" s="85"/>
      <c r="DA854" s="85"/>
      <c r="DB854" s="85"/>
      <c r="DC854" s="85"/>
      <c r="DD854" s="85"/>
      <c r="DE854" s="85"/>
    </row>
    <row r="855" spans="1:109" x14ac:dyDescent="0.2">
      <c r="A855" s="85"/>
      <c r="B855" s="85"/>
      <c r="C855" s="85"/>
      <c r="D855" s="85"/>
      <c r="E855" s="86"/>
      <c r="F855" s="85"/>
      <c r="G855" s="87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  <c r="BB855" s="85"/>
      <c r="BC855" s="85"/>
      <c r="BD855" s="85"/>
      <c r="BE855" s="85"/>
      <c r="BF855" s="88"/>
      <c r="BG855" s="85"/>
      <c r="BH855" s="85"/>
      <c r="BI855" s="85"/>
      <c r="BJ855" s="85"/>
      <c r="BK855" s="85"/>
      <c r="BL855" s="85"/>
      <c r="BM855" s="85"/>
      <c r="BN855" s="85"/>
      <c r="BO855" s="85"/>
      <c r="BP855" s="85"/>
      <c r="BQ855" s="85"/>
      <c r="BR855" s="85"/>
      <c r="BS855" s="85"/>
      <c r="BT855" s="85"/>
      <c r="BU855" s="85"/>
      <c r="BV855" s="85"/>
      <c r="BW855" s="85"/>
      <c r="BX855" s="85"/>
      <c r="BY855" s="85"/>
      <c r="BZ855" s="85"/>
      <c r="CA855" s="85"/>
      <c r="CB855" s="85"/>
      <c r="CC855" s="85"/>
      <c r="CD855" s="85"/>
      <c r="CE855" s="85"/>
      <c r="CF855" s="85"/>
      <c r="CG855" s="85"/>
      <c r="CH855" s="85"/>
      <c r="CI855" s="85"/>
      <c r="CJ855" s="85"/>
      <c r="CK855" s="85"/>
      <c r="CL855" s="85"/>
      <c r="CM855" s="85"/>
      <c r="CN855" s="85"/>
      <c r="CO855" s="85"/>
      <c r="CP855" s="85"/>
      <c r="CQ855" s="85"/>
      <c r="CR855" s="85"/>
      <c r="CS855" s="85"/>
      <c r="CT855" s="85"/>
      <c r="CU855" s="85"/>
      <c r="CV855" s="85"/>
      <c r="CW855" s="85"/>
      <c r="CX855" s="85"/>
      <c r="CY855" s="85"/>
      <c r="CZ855" s="85"/>
      <c r="DA855" s="85"/>
      <c r="DB855" s="85"/>
      <c r="DC855" s="85"/>
      <c r="DD855" s="85"/>
      <c r="DE855" s="85"/>
    </row>
    <row r="856" spans="1:109" x14ac:dyDescent="0.2">
      <c r="A856" s="85"/>
      <c r="B856" s="85"/>
      <c r="C856" s="85"/>
      <c r="D856" s="85"/>
      <c r="E856" s="86"/>
      <c r="F856" s="85"/>
      <c r="G856" s="87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  <c r="BB856" s="85"/>
      <c r="BC856" s="85"/>
      <c r="BD856" s="85"/>
      <c r="BE856" s="85"/>
      <c r="BF856" s="88"/>
      <c r="BG856" s="85"/>
      <c r="BH856" s="85"/>
      <c r="BI856" s="85"/>
      <c r="BJ856" s="85"/>
      <c r="BK856" s="85"/>
      <c r="BL856" s="85"/>
      <c r="BM856" s="85"/>
      <c r="BN856" s="85"/>
      <c r="BO856" s="85"/>
      <c r="BP856" s="85"/>
      <c r="BQ856" s="85"/>
      <c r="BR856" s="85"/>
      <c r="BS856" s="85"/>
      <c r="BT856" s="85"/>
      <c r="BU856" s="85"/>
      <c r="BV856" s="85"/>
      <c r="BW856" s="85"/>
      <c r="BX856" s="85"/>
      <c r="BY856" s="85"/>
      <c r="BZ856" s="85"/>
      <c r="CA856" s="85"/>
      <c r="CB856" s="85"/>
      <c r="CC856" s="85"/>
      <c r="CD856" s="85"/>
      <c r="CE856" s="85"/>
      <c r="CF856" s="85"/>
      <c r="CG856" s="85"/>
      <c r="CH856" s="85"/>
      <c r="CI856" s="85"/>
      <c r="CJ856" s="85"/>
      <c r="CK856" s="85"/>
      <c r="CL856" s="85"/>
      <c r="CM856" s="85"/>
      <c r="CN856" s="85"/>
      <c r="CO856" s="85"/>
      <c r="CP856" s="85"/>
      <c r="CQ856" s="85"/>
      <c r="CR856" s="85"/>
      <c r="CS856" s="85"/>
      <c r="CT856" s="85"/>
      <c r="CU856" s="85"/>
      <c r="CV856" s="85"/>
      <c r="CW856" s="85"/>
      <c r="CX856" s="85"/>
      <c r="CY856" s="85"/>
      <c r="CZ856" s="85"/>
      <c r="DA856" s="85"/>
      <c r="DB856" s="85"/>
      <c r="DC856" s="85"/>
      <c r="DD856" s="85"/>
      <c r="DE856" s="85"/>
    </row>
    <row r="857" spans="1:109" x14ac:dyDescent="0.2">
      <c r="A857" s="85"/>
      <c r="B857" s="85"/>
      <c r="C857" s="85"/>
      <c r="D857" s="85"/>
      <c r="E857" s="86"/>
      <c r="F857" s="85"/>
      <c r="G857" s="87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  <c r="BB857" s="85"/>
      <c r="BC857" s="85"/>
      <c r="BD857" s="85"/>
      <c r="BE857" s="85"/>
      <c r="BF857" s="88"/>
      <c r="BG857" s="85"/>
      <c r="BH857" s="85"/>
      <c r="BI857" s="85"/>
      <c r="BJ857" s="85"/>
      <c r="BK857" s="85"/>
      <c r="BL857" s="85"/>
      <c r="BM857" s="85"/>
      <c r="BN857" s="85"/>
      <c r="BO857" s="85"/>
      <c r="BP857" s="85"/>
      <c r="BQ857" s="85"/>
      <c r="BR857" s="85"/>
      <c r="BS857" s="85"/>
      <c r="BT857" s="85"/>
      <c r="BU857" s="85"/>
      <c r="BV857" s="85"/>
      <c r="BW857" s="85"/>
      <c r="BX857" s="85"/>
      <c r="BY857" s="85"/>
      <c r="BZ857" s="85"/>
      <c r="CA857" s="85"/>
      <c r="CB857" s="85"/>
      <c r="CC857" s="85"/>
      <c r="CD857" s="85"/>
      <c r="CE857" s="85"/>
      <c r="CF857" s="85"/>
      <c r="CG857" s="85"/>
      <c r="CH857" s="85"/>
      <c r="CI857" s="85"/>
      <c r="CJ857" s="85"/>
      <c r="CK857" s="85"/>
      <c r="CL857" s="85"/>
      <c r="CM857" s="85"/>
      <c r="CN857" s="85"/>
      <c r="CO857" s="85"/>
      <c r="CP857" s="85"/>
      <c r="CQ857" s="85"/>
      <c r="CR857" s="85"/>
      <c r="CS857" s="85"/>
      <c r="CT857" s="85"/>
      <c r="CU857" s="85"/>
      <c r="CV857" s="85"/>
      <c r="CW857" s="85"/>
      <c r="CX857" s="85"/>
      <c r="CY857" s="85"/>
      <c r="CZ857" s="85"/>
      <c r="DA857" s="85"/>
      <c r="DB857" s="85"/>
      <c r="DC857" s="85"/>
      <c r="DD857" s="85"/>
      <c r="DE857" s="85"/>
    </row>
    <row r="858" spans="1:109" x14ac:dyDescent="0.2">
      <c r="A858" s="85"/>
      <c r="B858" s="85"/>
      <c r="C858" s="85"/>
      <c r="D858" s="85"/>
      <c r="E858" s="86"/>
      <c r="F858" s="85"/>
      <c r="G858" s="87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  <c r="BB858" s="85"/>
      <c r="BC858" s="85"/>
      <c r="BD858" s="85"/>
      <c r="BE858" s="85"/>
      <c r="BF858" s="88"/>
      <c r="BG858" s="85"/>
      <c r="BH858" s="85"/>
      <c r="BI858" s="85"/>
      <c r="BJ858" s="85"/>
      <c r="BK858" s="85"/>
      <c r="BL858" s="85"/>
      <c r="BM858" s="85"/>
      <c r="BN858" s="85"/>
      <c r="BO858" s="85"/>
      <c r="BP858" s="85"/>
      <c r="BQ858" s="85"/>
      <c r="BR858" s="85"/>
      <c r="BS858" s="85"/>
      <c r="BT858" s="85"/>
      <c r="BU858" s="85"/>
      <c r="BV858" s="85"/>
      <c r="BW858" s="85"/>
      <c r="BX858" s="85"/>
      <c r="BY858" s="85"/>
      <c r="BZ858" s="85"/>
      <c r="CA858" s="85"/>
      <c r="CB858" s="85"/>
      <c r="CC858" s="85"/>
      <c r="CD858" s="85"/>
      <c r="CE858" s="85"/>
      <c r="CF858" s="85"/>
      <c r="CG858" s="85"/>
      <c r="CH858" s="85"/>
      <c r="CI858" s="85"/>
      <c r="CJ858" s="85"/>
      <c r="CK858" s="85"/>
      <c r="CL858" s="85"/>
      <c r="CM858" s="85"/>
      <c r="CN858" s="85"/>
      <c r="CO858" s="85"/>
      <c r="CP858" s="85"/>
      <c r="CQ858" s="85"/>
      <c r="CR858" s="85"/>
      <c r="CS858" s="85"/>
      <c r="CT858" s="85"/>
      <c r="CU858" s="85"/>
      <c r="CV858" s="85"/>
      <c r="CW858" s="85"/>
      <c r="CX858" s="85"/>
      <c r="CY858" s="85"/>
      <c r="CZ858" s="85"/>
      <c r="DA858" s="85"/>
      <c r="DB858" s="85"/>
      <c r="DC858" s="85"/>
      <c r="DD858" s="85"/>
      <c r="DE858" s="85"/>
    </row>
    <row r="859" spans="1:109" x14ac:dyDescent="0.2">
      <c r="A859" s="85"/>
      <c r="B859" s="85"/>
      <c r="C859" s="85"/>
      <c r="D859" s="85"/>
      <c r="E859" s="86"/>
      <c r="F859" s="85"/>
      <c r="G859" s="87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  <c r="BB859" s="85"/>
      <c r="BC859" s="85"/>
      <c r="BD859" s="85"/>
      <c r="BE859" s="85"/>
      <c r="BF859" s="88"/>
      <c r="BG859" s="85"/>
      <c r="BH859" s="85"/>
      <c r="BI859" s="85"/>
      <c r="BJ859" s="85"/>
      <c r="BK859" s="85"/>
      <c r="BL859" s="85"/>
      <c r="BM859" s="85"/>
      <c r="BN859" s="85"/>
      <c r="BO859" s="85"/>
      <c r="BP859" s="85"/>
      <c r="BQ859" s="85"/>
      <c r="BR859" s="85"/>
      <c r="BS859" s="85"/>
      <c r="BT859" s="85"/>
      <c r="BU859" s="85"/>
      <c r="BV859" s="85"/>
      <c r="BW859" s="85"/>
      <c r="BX859" s="85"/>
      <c r="BY859" s="85"/>
      <c r="BZ859" s="85"/>
      <c r="CA859" s="85"/>
      <c r="CB859" s="85"/>
      <c r="CC859" s="85"/>
      <c r="CD859" s="85"/>
      <c r="CE859" s="85"/>
      <c r="CF859" s="85"/>
      <c r="CG859" s="85"/>
      <c r="CH859" s="85"/>
      <c r="CI859" s="85"/>
      <c r="CJ859" s="85"/>
      <c r="CK859" s="85"/>
      <c r="CL859" s="85"/>
      <c r="CM859" s="85"/>
      <c r="CN859" s="85"/>
      <c r="CO859" s="85"/>
      <c r="CP859" s="85"/>
      <c r="CQ859" s="85"/>
      <c r="CR859" s="85"/>
      <c r="CS859" s="85"/>
      <c r="CT859" s="85"/>
      <c r="CU859" s="85"/>
      <c r="CV859" s="85"/>
      <c r="CW859" s="85"/>
      <c r="CX859" s="85"/>
      <c r="CY859" s="85"/>
      <c r="CZ859" s="85"/>
      <c r="DA859" s="85"/>
      <c r="DB859" s="85"/>
      <c r="DC859" s="85"/>
      <c r="DD859" s="85"/>
      <c r="DE859" s="85"/>
    </row>
    <row r="860" spans="1:109" x14ac:dyDescent="0.2">
      <c r="A860" s="85"/>
      <c r="B860" s="85"/>
      <c r="C860" s="85"/>
      <c r="D860" s="85"/>
      <c r="E860" s="86"/>
      <c r="F860" s="85"/>
      <c r="G860" s="87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  <c r="BB860" s="85"/>
      <c r="BC860" s="85"/>
      <c r="BD860" s="85"/>
      <c r="BE860" s="85"/>
      <c r="BF860" s="88"/>
      <c r="BG860" s="85"/>
      <c r="BH860" s="85"/>
      <c r="BI860" s="85"/>
      <c r="BJ860" s="85"/>
      <c r="BK860" s="85"/>
      <c r="BL860" s="85"/>
      <c r="BM860" s="85"/>
      <c r="BN860" s="85"/>
      <c r="BO860" s="85"/>
      <c r="BP860" s="85"/>
      <c r="BQ860" s="85"/>
      <c r="BR860" s="85"/>
      <c r="BS860" s="85"/>
      <c r="BT860" s="85"/>
      <c r="BU860" s="85"/>
      <c r="BV860" s="85"/>
      <c r="BW860" s="85"/>
      <c r="BX860" s="85"/>
      <c r="BY860" s="85"/>
      <c r="BZ860" s="85"/>
      <c r="CA860" s="85"/>
      <c r="CB860" s="85"/>
      <c r="CC860" s="85"/>
      <c r="CD860" s="85"/>
      <c r="CE860" s="85"/>
      <c r="CF860" s="85"/>
      <c r="CG860" s="85"/>
      <c r="CH860" s="85"/>
      <c r="CI860" s="85"/>
      <c r="CJ860" s="85"/>
      <c r="CK860" s="85"/>
      <c r="CL860" s="85"/>
      <c r="CM860" s="85"/>
      <c r="CN860" s="85"/>
      <c r="CO860" s="85"/>
      <c r="CP860" s="85"/>
      <c r="CQ860" s="85"/>
      <c r="CR860" s="85"/>
      <c r="CS860" s="85"/>
      <c r="CT860" s="85"/>
      <c r="CU860" s="85"/>
      <c r="CV860" s="85"/>
      <c r="CW860" s="85"/>
      <c r="CX860" s="85"/>
      <c r="CY860" s="85"/>
      <c r="CZ860" s="85"/>
      <c r="DA860" s="85"/>
      <c r="DB860" s="85"/>
      <c r="DC860" s="85"/>
      <c r="DD860" s="85"/>
      <c r="DE860" s="85"/>
    </row>
    <row r="861" spans="1:109" x14ac:dyDescent="0.2">
      <c r="A861" s="85"/>
      <c r="B861" s="85"/>
      <c r="C861" s="85"/>
      <c r="D861" s="85"/>
      <c r="E861" s="86"/>
      <c r="F861" s="85"/>
      <c r="G861" s="87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  <c r="BB861" s="85"/>
      <c r="BC861" s="85"/>
      <c r="BD861" s="85"/>
      <c r="BE861" s="85"/>
      <c r="BF861" s="88"/>
      <c r="BG861" s="85"/>
      <c r="BH861" s="85"/>
      <c r="BI861" s="85"/>
      <c r="BJ861" s="85"/>
      <c r="BK861" s="85"/>
      <c r="BL861" s="85"/>
      <c r="BM861" s="85"/>
      <c r="BN861" s="85"/>
      <c r="BO861" s="85"/>
      <c r="BP861" s="85"/>
      <c r="BQ861" s="85"/>
      <c r="BR861" s="85"/>
      <c r="BS861" s="85"/>
      <c r="BT861" s="85"/>
      <c r="BU861" s="85"/>
      <c r="BV861" s="85"/>
      <c r="BW861" s="85"/>
      <c r="BX861" s="85"/>
      <c r="BY861" s="85"/>
      <c r="BZ861" s="85"/>
      <c r="CA861" s="85"/>
      <c r="CB861" s="85"/>
      <c r="CC861" s="85"/>
      <c r="CD861" s="85"/>
      <c r="CE861" s="85"/>
      <c r="CF861" s="85"/>
      <c r="CG861" s="85"/>
      <c r="CH861" s="85"/>
      <c r="CI861" s="85"/>
      <c r="CJ861" s="85"/>
      <c r="CK861" s="85"/>
      <c r="CL861" s="85"/>
      <c r="CM861" s="85"/>
      <c r="CN861" s="85"/>
      <c r="CO861" s="85"/>
      <c r="CP861" s="85"/>
      <c r="CQ861" s="85"/>
      <c r="CR861" s="85"/>
      <c r="CS861" s="85"/>
      <c r="CT861" s="85"/>
      <c r="CU861" s="85"/>
      <c r="CV861" s="85"/>
      <c r="CW861" s="85"/>
      <c r="CX861" s="85"/>
      <c r="CY861" s="85"/>
      <c r="CZ861" s="85"/>
      <c r="DA861" s="85"/>
      <c r="DB861" s="85"/>
      <c r="DC861" s="85"/>
      <c r="DD861" s="85"/>
      <c r="DE861" s="85"/>
    </row>
    <row r="862" spans="1:109" x14ac:dyDescent="0.2">
      <c r="A862" s="85"/>
      <c r="B862" s="85"/>
      <c r="C862" s="85"/>
      <c r="D862" s="85"/>
      <c r="E862" s="86"/>
      <c r="F862" s="85"/>
      <c r="G862" s="87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  <c r="BB862" s="85"/>
      <c r="BC862" s="85"/>
      <c r="BD862" s="85"/>
      <c r="BE862" s="85"/>
      <c r="BF862" s="88"/>
      <c r="BG862" s="85"/>
      <c r="BH862" s="85"/>
      <c r="BI862" s="85"/>
      <c r="BJ862" s="85"/>
      <c r="BK862" s="85"/>
      <c r="BL862" s="85"/>
      <c r="BM862" s="85"/>
      <c r="BN862" s="85"/>
      <c r="BO862" s="85"/>
      <c r="BP862" s="85"/>
      <c r="BQ862" s="85"/>
      <c r="BR862" s="85"/>
      <c r="BS862" s="85"/>
      <c r="BT862" s="85"/>
      <c r="BU862" s="85"/>
      <c r="BV862" s="85"/>
      <c r="BW862" s="85"/>
      <c r="BX862" s="85"/>
      <c r="BY862" s="85"/>
      <c r="BZ862" s="85"/>
      <c r="CA862" s="85"/>
      <c r="CB862" s="85"/>
      <c r="CC862" s="85"/>
      <c r="CD862" s="85"/>
      <c r="CE862" s="85"/>
      <c r="CF862" s="85"/>
      <c r="CG862" s="85"/>
      <c r="CH862" s="85"/>
      <c r="CI862" s="85"/>
      <c r="CJ862" s="85"/>
      <c r="CK862" s="85"/>
      <c r="CL862" s="85"/>
      <c r="CM862" s="85"/>
      <c r="CN862" s="85"/>
      <c r="CO862" s="85"/>
      <c r="CP862" s="85"/>
      <c r="CQ862" s="85"/>
      <c r="CR862" s="85"/>
      <c r="CS862" s="85"/>
      <c r="CT862" s="85"/>
      <c r="CU862" s="85"/>
      <c r="CV862" s="85"/>
      <c r="CW862" s="85"/>
      <c r="CX862" s="85"/>
      <c r="CY862" s="85"/>
      <c r="CZ862" s="85"/>
      <c r="DA862" s="85"/>
      <c r="DB862" s="85"/>
      <c r="DC862" s="85"/>
      <c r="DD862" s="85"/>
      <c r="DE862" s="85"/>
    </row>
    <row r="863" spans="1:109" x14ac:dyDescent="0.2">
      <c r="A863" s="85"/>
      <c r="B863" s="85"/>
      <c r="C863" s="85"/>
      <c r="D863" s="85"/>
      <c r="E863" s="86"/>
      <c r="F863" s="85"/>
      <c r="G863" s="87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  <c r="BB863" s="85"/>
      <c r="BC863" s="85"/>
      <c r="BD863" s="85"/>
      <c r="BE863" s="85"/>
      <c r="BF863" s="88"/>
      <c r="BG863" s="85"/>
      <c r="BH863" s="85"/>
      <c r="BI863" s="85"/>
      <c r="BJ863" s="85"/>
      <c r="BK863" s="85"/>
      <c r="BL863" s="85"/>
      <c r="BM863" s="85"/>
      <c r="BN863" s="85"/>
      <c r="BO863" s="85"/>
      <c r="BP863" s="85"/>
      <c r="BQ863" s="85"/>
      <c r="BR863" s="85"/>
      <c r="BS863" s="85"/>
      <c r="BT863" s="85"/>
      <c r="BU863" s="85"/>
      <c r="BV863" s="85"/>
      <c r="BW863" s="85"/>
      <c r="BX863" s="85"/>
      <c r="BY863" s="85"/>
      <c r="BZ863" s="85"/>
      <c r="CA863" s="85"/>
      <c r="CB863" s="85"/>
      <c r="CC863" s="85"/>
      <c r="CD863" s="85"/>
      <c r="CE863" s="85"/>
      <c r="CF863" s="85"/>
      <c r="CG863" s="85"/>
      <c r="CH863" s="85"/>
      <c r="CI863" s="85"/>
      <c r="CJ863" s="85"/>
      <c r="CK863" s="85"/>
      <c r="CL863" s="85"/>
      <c r="CM863" s="85"/>
      <c r="CN863" s="85"/>
      <c r="CO863" s="85"/>
      <c r="CP863" s="85"/>
      <c r="CQ863" s="85"/>
      <c r="CR863" s="85"/>
      <c r="CS863" s="85"/>
      <c r="CT863" s="85"/>
      <c r="CU863" s="85"/>
      <c r="CV863" s="85"/>
      <c r="CW863" s="85"/>
      <c r="CX863" s="85"/>
      <c r="CY863" s="85"/>
      <c r="CZ863" s="85"/>
      <c r="DA863" s="85"/>
      <c r="DB863" s="85"/>
      <c r="DC863" s="85"/>
      <c r="DD863" s="85"/>
      <c r="DE863" s="85"/>
    </row>
    <row r="864" spans="1:109" x14ac:dyDescent="0.2">
      <c r="A864" s="85"/>
      <c r="B864" s="85"/>
      <c r="C864" s="85"/>
      <c r="D864" s="85"/>
      <c r="E864" s="86"/>
      <c r="F864" s="85"/>
      <c r="G864" s="87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  <c r="BB864" s="85"/>
      <c r="BC864" s="85"/>
      <c r="BD864" s="85"/>
      <c r="BE864" s="85"/>
      <c r="BF864" s="88"/>
      <c r="BG864" s="85"/>
      <c r="BH864" s="85"/>
      <c r="BI864" s="85"/>
      <c r="BJ864" s="85"/>
      <c r="BK864" s="85"/>
      <c r="BL864" s="85"/>
      <c r="BM864" s="85"/>
      <c r="BN864" s="85"/>
      <c r="BO864" s="85"/>
      <c r="BP864" s="85"/>
      <c r="BQ864" s="85"/>
      <c r="BR864" s="85"/>
      <c r="BS864" s="85"/>
      <c r="BT864" s="85"/>
      <c r="BU864" s="85"/>
      <c r="BV864" s="85"/>
      <c r="BW864" s="85"/>
      <c r="BX864" s="85"/>
      <c r="BY864" s="85"/>
      <c r="BZ864" s="85"/>
      <c r="CA864" s="85"/>
      <c r="CB864" s="85"/>
      <c r="CC864" s="85"/>
      <c r="CD864" s="85"/>
      <c r="CE864" s="85"/>
      <c r="CF864" s="85"/>
      <c r="CG864" s="85"/>
      <c r="CH864" s="85"/>
      <c r="CI864" s="85"/>
      <c r="CJ864" s="85"/>
      <c r="CK864" s="85"/>
      <c r="CL864" s="85"/>
      <c r="CM864" s="85"/>
      <c r="CN864" s="85"/>
      <c r="CO864" s="85"/>
      <c r="CP864" s="85"/>
      <c r="CQ864" s="85"/>
      <c r="CR864" s="85"/>
      <c r="CS864" s="85"/>
      <c r="CT864" s="85"/>
      <c r="CU864" s="85"/>
      <c r="CV864" s="85"/>
      <c r="CW864" s="85"/>
      <c r="CX864" s="85"/>
      <c r="CY864" s="85"/>
      <c r="CZ864" s="85"/>
      <c r="DA864" s="85"/>
      <c r="DB864" s="85"/>
      <c r="DC864" s="85"/>
      <c r="DD864" s="85"/>
      <c r="DE864" s="85"/>
    </row>
    <row r="865" spans="1:109" x14ac:dyDescent="0.2">
      <c r="A865" s="85"/>
      <c r="B865" s="85"/>
      <c r="C865" s="85"/>
      <c r="D865" s="85"/>
      <c r="E865" s="86"/>
      <c r="F865" s="85"/>
      <c r="G865" s="87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  <c r="BB865" s="85"/>
      <c r="BC865" s="85"/>
      <c r="BD865" s="85"/>
      <c r="BE865" s="85"/>
      <c r="BF865" s="88"/>
      <c r="BG865" s="85"/>
      <c r="BH865" s="85"/>
      <c r="BI865" s="85"/>
      <c r="BJ865" s="85"/>
      <c r="BK865" s="85"/>
      <c r="BL865" s="85"/>
      <c r="BM865" s="85"/>
      <c r="BN865" s="85"/>
      <c r="BO865" s="85"/>
      <c r="BP865" s="85"/>
      <c r="BQ865" s="85"/>
      <c r="BR865" s="85"/>
      <c r="BS865" s="85"/>
      <c r="BT865" s="85"/>
      <c r="BU865" s="85"/>
      <c r="BV865" s="85"/>
      <c r="BW865" s="85"/>
      <c r="BX865" s="85"/>
      <c r="BY865" s="85"/>
      <c r="BZ865" s="85"/>
      <c r="CA865" s="85"/>
      <c r="CB865" s="85"/>
      <c r="CC865" s="85"/>
      <c r="CD865" s="85"/>
      <c r="CE865" s="85"/>
      <c r="CF865" s="85"/>
      <c r="CG865" s="85"/>
      <c r="CH865" s="85"/>
      <c r="CI865" s="85"/>
      <c r="CJ865" s="85"/>
      <c r="CK865" s="85"/>
      <c r="CL865" s="85"/>
      <c r="CM865" s="85"/>
      <c r="CN865" s="85"/>
      <c r="CO865" s="85"/>
      <c r="CP865" s="85"/>
      <c r="CQ865" s="85"/>
      <c r="CR865" s="85"/>
      <c r="CS865" s="85"/>
      <c r="CT865" s="85"/>
      <c r="CU865" s="85"/>
      <c r="CV865" s="85"/>
      <c r="CW865" s="85"/>
      <c r="CX865" s="85"/>
      <c r="CY865" s="85"/>
      <c r="CZ865" s="85"/>
      <c r="DA865" s="85"/>
      <c r="DB865" s="85"/>
      <c r="DC865" s="85"/>
      <c r="DD865" s="85"/>
      <c r="DE865" s="85"/>
    </row>
    <row r="866" spans="1:109" x14ac:dyDescent="0.2">
      <c r="A866" s="85"/>
      <c r="B866" s="85"/>
      <c r="C866" s="85"/>
      <c r="D866" s="85"/>
      <c r="E866" s="86"/>
      <c r="F866" s="85"/>
      <c r="G866" s="87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  <c r="BB866" s="85"/>
      <c r="BC866" s="85"/>
      <c r="BD866" s="85"/>
      <c r="BE866" s="85"/>
      <c r="BF866" s="88"/>
      <c r="BG866" s="85"/>
      <c r="BH866" s="85"/>
      <c r="BI866" s="85"/>
      <c r="BJ866" s="85"/>
      <c r="BK866" s="85"/>
      <c r="BL866" s="85"/>
      <c r="BM866" s="85"/>
      <c r="BN866" s="85"/>
      <c r="BO866" s="85"/>
      <c r="BP866" s="85"/>
      <c r="BQ866" s="85"/>
      <c r="BR866" s="85"/>
      <c r="BS866" s="85"/>
      <c r="BT866" s="85"/>
      <c r="BU866" s="85"/>
      <c r="BV866" s="85"/>
      <c r="BW866" s="85"/>
      <c r="BX866" s="85"/>
      <c r="BY866" s="85"/>
      <c r="BZ866" s="85"/>
      <c r="CA866" s="85"/>
      <c r="CB866" s="85"/>
      <c r="CC866" s="85"/>
      <c r="CD866" s="85"/>
      <c r="CE866" s="85"/>
      <c r="CF866" s="85"/>
      <c r="CG866" s="85"/>
      <c r="CH866" s="85"/>
      <c r="CI866" s="85"/>
      <c r="CJ866" s="85"/>
      <c r="CK866" s="85"/>
      <c r="CL866" s="85"/>
      <c r="CM866" s="85"/>
      <c r="CN866" s="85"/>
      <c r="CO866" s="85"/>
      <c r="CP866" s="85"/>
      <c r="CQ866" s="85"/>
      <c r="CR866" s="85"/>
      <c r="CS866" s="85"/>
      <c r="CT866" s="85"/>
      <c r="CU866" s="85"/>
      <c r="CV866" s="85"/>
      <c r="CW866" s="85"/>
      <c r="CX866" s="85"/>
      <c r="CY866" s="85"/>
      <c r="CZ866" s="85"/>
      <c r="DA866" s="85"/>
      <c r="DB866" s="85"/>
      <c r="DC866" s="85"/>
      <c r="DD866" s="85"/>
      <c r="DE866" s="85"/>
    </row>
    <row r="867" spans="1:109" x14ac:dyDescent="0.2">
      <c r="A867" s="85"/>
      <c r="B867" s="85"/>
      <c r="C867" s="85"/>
      <c r="D867" s="85"/>
      <c r="E867" s="86"/>
      <c r="F867" s="85"/>
      <c r="G867" s="87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  <c r="BB867" s="85"/>
      <c r="BC867" s="85"/>
      <c r="BD867" s="85"/>
      <c r="BE867" s="85"/>
      <c r="BF867" s="88"/>
      <c r="BG867" s="85"/>
      <c r="BH867" s="85"/>
      <c r="BI867" s="85"/>
      <c r="BJ867" s="85"/>
      <c r="BK867" s="85"/>
      <c r="BL867" s="85"/>
      <c r="BM867" s="85"/>
      <c r="BN867" s="85"/>
      <c r="BO867" s="85"/>
      <c r="BP867" s="85"/>
      <c r="BQ867" s="85"/>
      <c r="BR867" s="85"/>
      <c r="BS867" s="85"/>
      <c r="BT867" s="85"/>
      <c r="BU867" s="85"/>
      <c r="BV867" s="85"/>
      <c r="BW867" s="85"/>
      <c r="BX867" s="85"/>
      <c r="BY867" s="85"/>
      <c r="BZ867" s="85"/>
      <c r="CA867" s="85"/>
      <c r="CB867" s="85"/>
      <c r="CC867" s="85"/>
      <c r="CD867" s="85"/>
      <c r="CE867" s="85"/>
      <c r="CF867" s="85"/>
      <c r="CG867" s="85"/>
      <c r="CH867" s="85"/>
      <c r="CI867" s="85"/>
      <c r="CJ867" s="85"/>
      <c r="CK867" s="85"/>
      <c r="CL867" s="85"/>
      <c r="CM867" s="85"/>
      <c r="CN867" s="85"/>
      <c r="CO867" s="85"/>
      <c r="CP867" s="85"/>
      <c r="CQ867" s="85"/>
      <c r="CR867" s="85"/>
      <c r="CS867" s="85"/>
      <c r="CT867" s="85"/>
      <c r="CU867" s="85"/>
      <c r="CV867" s="85"/>
      <c r="CW867" s="85"/>
      <c r="CX867" s="85"/>
      <c r="CY867" s="85"/>
      <c r="CZ867" s="85"/>
      <c r="DA867" s="85"/>
      <c r="DB867" s="85"/>
      <c r="DC867" s="85"/>
      <c r="DD867" s="85"/>
      <c r="DE867" s="85"/>
    </row>
    <row r="868" spans="1:109" x14ac:dyDescent="0.2">
      <c r="A868" s="85"/>
      <c r="B868" s="85"/>
      <c r="C868" s="85"/>
      <c r="D868" s="85"/>
      <c r="E868" s="86"/>
      <c r="F868" s="85"/>
      <c r="G868" s="87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  <c r="BB868" s="85"/>
      <c r="BC868" s="85"/>
      <c r="BD868" s="85"/>
      <c r="BE868" s="85"/>
      <c r="BF868" s="88"/>
      <c r="BG868" s="85"/>
      <c r="BH868" s="85"/>
      <c r="BI868" s="85"/>
      <c r="BJ868" s="85"/>
      <c r="BK868" s="85"/>
      <c r="BL868" s="85"/>
      <c r="BM868" s="85"/>
      <c r="BN868" s="85"/>
      <c r="BO868" s="85"/>
      <c r="BP868" s="85"/>
      <c r="BQ868" s="85"/>
      <c r="BR868" s="85"/>
      <c r="BS868" s="85"/>
      <c r="BT868" s="85"/>
      <c r="BU868" s="85"/>
      <c r="BV868" s="85"/>
      <c r="BW868" s="85"/>
      <c r="BX868" s="85"/>
      <c r="BY868" s="85"/>
      <c r="BZ868" s="85"/>
      <c r="CA868" s="85"/>
      <c r="CB868" s="85"/>
      <c r="CC868" s="85"/>
      <c r="CD868" s="85"/>
      <c r="CE868" s="85"/>
      <c r="CF868" s="85"/>
      <c r="CG868" s="85"/>
      <c r="CH868" s="85"/>
      <c r="CI868" s="85"/>
      <c r="CJ868" s="85"/>
      <c r="CK868" s="85"/>
      <c r="CL868" s="85"/>
      <c r="CM868" s="85"/>
      <c r="CN868" s="85"/>
      <c r="CO868" s="85"/>
      <c r="CP868" s="85"/>
      <c r="CQ868" s="85"/>
      <c r="CR868" s="85"/>
      <c r="CS868" s="85"/>
      <c r="CT868" s="85"/>
      <c r="CU868" s="85"/>
      <c r="CV868" s="85"/>
      <c r="CW868" s="85"/>
      <c r="CX868" s="85"/>
      <c r="CY868" s="85"/>
      <c r="CZ868" s="85"/>
      <c r="DA868" s="85"/>
      <c r="DB868" s="85"/>
      <c r="DC868" s="85"/>
      <c r="DD868" s="85"/>
      <c r="DE868" s="85"/>
    </row>
    <row r="869" spans="1:109" x14ac:dyDescent="0.2">
      <c r="A869" s="85"/>
      <c r="B869" s="85"/>
      <c r="C869" s="85"/>
      <c r="D869" s="85"/>
      <c r="E869" s="86"/>
      <c r="F869" s="85"/>
      <c r="G869" s="87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  <c r="BB869" s="85"/>
      <c r="BC869" s="85"/>
      <c r="BD869" s="85"/>
      <c r="BE869" s="85"/>
      <c r="BF869" s="88"/>
      <c r="BG869" s="85"/>
      <c r="BH869" s="85"/>
      <c r="BI869" s="85"/>
      <c r="BJ869" s="85"/>
      <c r="BK869" s="85"/>
      <c r="BL869" s="85"/>
      <c r="BM869" s="85"/>
      <c r="BN869" s="85"/>
      <c r="BO869" s="85"/>
      <c r="BP869" s="85"/>
      <c r="BQ869" s="85"/>
      <c r="BR869" s="85"/>
      <c r="BS869" s="85"/>
      <c r="BT869" s="85"/>
      <c r="BU869" s="85"/>
      <c r="BV869" s="85"/>
      <c r="BW869" s="85"/>
      <c r="BX869" s="85"/>
      <c r="BY869" s="85"/>
      <c r="BZ869" s="85"/>
      <c r="CA869" s="85"/>
      <c r="CB869" s="85"/>
      <c r="CC869" s="85"/>
      <c r="CD869" s="85"/>
      <c r="CE869" s="85"/>
      <c r="CF869" s="85"/>
      <c r="CG869" s="85"/>
      <c r="CH869" s="85"/>
      <c r="CI869" s="85"/>
      <c r="CJ869" s="85"/>
      <c r="CK869" s="85"/>
      <c r="CL869" s="85"/>
      <c r="CM869" s="85"/>
      <c r="CN869" s="85"/>
      <c r="CO869" s="85"/>
      <c r="CP869" s="85"/>
      <c r="CQ869" s="85"/>
      <c r="CR869" s="85"/>
      <c r="CS869" s="85"/>
      <c r="CT869" s="85"/>
      <c r="CU869" s="85"/>
      <c r="CV869" s="85"/>
      <c r="CW869" s="85"/>
      <c r="CX869" s="85"/>
      <c r="CY869" s="85"/>
      <c r="CZ869" s="85"/>
      <c r="DA869" s="85"/>
      <c r="DB869" s="85"/>
      <c r="DC869" s="85"/>
      <c r="DD869" s="85"/>
      <c r="DE869" s="85"/>
    </row>
    <row r="870" spans="1:109" x14ac:dyDescent="0.2">
      <c r="A870" s="85"/>
      <c r="B870" s="85"/>
      <c r="C870" s="85"/>
      <c r="D870" s="85"/>
      <c r="E870" s="86"/>
      <c r="F870" s="85"/>
      <c r="G870" s="87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  <c r="BB870" s="85"/>
      <c r="BC870" s="85"/>
      <c r="BD870" s="85"/>
      <c r="BE870" s="85"/>
      <c r="BF870" s="88"/>
      <c r="BG870" s="85"/>
      <c r="BH870" s="85"/>
      <c r="BI870" s="85"/>
      <c r="BJ870" s="85"/>
      <c r="BK870" s="85"/>
      <c r="BL870" s="85"/>
      <c r="BM870" s="85"/>
      <c r="BN870" s="85"/>
      <c r="BO870" s="85"/>
      <c r="BP870" s="85"/>
      <c r="BQ870" s="85"/>
      <c r="BR870" s="85"/>
      <c r="BS870" s="85"/>
      <c r="BT870" s="85"/>
      <c r="BU870" s="85"/>
      <c r="BV870" s="85"/>
      <c r="BW870" s="85"/>
      <c r="BX870" s="85"/>
      <c r="BY870" s="85"/>
      <c r="BZ870" s="85"/>
      <c r="CA870" s="85"/>
      <c r="CB870" s="85"/>
      <c r="CC870" s="85"/>
      <c r="CD870" s="85"/>
      <c r="CE870" s="85"/>
      <c r="CF870" s="85"/>
      <c r="CG870" s="85"/>
      <c r="CH870" s="85"/>
      <c r="CI870" s="85"/>
      <c r="CJ870" s="85"/>
      <c r="CK870" s="85"/>
      <c r="CL870" s="85"/>
      <c r="CM870" s="85"/>
      <c r="CN870" s="85"/>
      <c r="CO870" s="85"/>
      <c r="CP870" s="85"/>
      <c r="CQ870" s="85"/>
      <c r="CR870" s="85"/>
      <c r="CS870" s="85"/>
      <c r="CT870" s="85"/>
      <c r="CU870" s="85"/>
      <c r="CV870" s="85"/>
      <c r="CW870" s="85"/>
      <c r="CX870" s="85"/>
      <c r="CY870" s="85"/>
      <c r="CZ870" s="85"/>
      <c r="DA870" s="85"/>
      <c r="DB870" s="85"/>
      <c r="DC870" s="85"/>
      <c r="DD870" s="85"/>
      <c r="DE870" s="85"/>
    </row>
    <row r="871" spans="1:109" x14ac:dyDescent="0.2">
      <c r="A871" s="85"/>
      <c r="B871" s="85"/>
      <c r="C871" s="85"/>
      <c r="D871" s="85"/>
      <c r="E871" s="86"/>
      <c r="F871" s="85"/>
      <c r="G871" s="87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  <c r="BB871" s="85"/>
      <c r="BC871" s="85"/>
      <c r="BD871" s="85"/>
      <c r="BE871" s="85"/>
      <c r="BF871" s="88"/>
      <c r="BG871" s="85"/>
      <c r="BH871" s="85"/>
      <c r="BI871" s="85"/>
      <c r="BJ871" s="85"/>
      <c r="BK871" s="85"/>
      <c r="BL871" s="85"/>
      <c r="BM871" s="85"/>
      <c r="BN871" s="85"/>
      <c r="BO871" s="85"/>
      <c r="BP871" s="85"/>
      <c r="BQ871" s="85"/>
      <c r="BR871" s="85"/>
      <c r="BS871" s="85"/>
      <c r="BT871" s="85"/>
      <c r="BU871" s="85"/>
      <c r="BV871" s="85"/>
      <c r="BW871" s="85"/>
      <c r="BX871" s="85"/>
      <c r="BY871" s="85"/>
      <c r="BZ871" s="85"/>
      <c r="CA871" s="85"/>
      <c r="CB871" s="85"/>
      <c r="CC871" s="85"/>
      <c r="CD871" s="85"/>
      <c r="CE871" s="85"/>
      <c r="CF871" s="85"/>
      <c r="CG871" s="85"/>
      <c r="CH871" s="85"/>
      <c r="CI871" s="85"/>
      <c r="CJ871" s="85"/>
      <c r="CK871" s="85"/>
      <c r="CL871" s="85"/>
      <c r="CM871" s="85"/>
      <c r="CN871" s="85"/>
      <c r="CO871" s="85"/>
      <c r="CP871" s="85"/>
      <c r="CQ871" s="85"/>
      <c r="CR871" s="85"/>
      <c r="CS871" s="85"/>
      <c r="CT871" s="85"/>
      <c r="CU871" s="85"/>
      <c r="CV871" s="85"/>
      <c r="CW871" s="85"/>
      <c r="CX871" s="85"/>
      <c r="CY871" s="85"/>
      <c r="CZ871" s="85"/>
      <c r="DA871" s="85"/>
      <c r="DB871" s="85"/>
      <c r="DC871" s="85"/>
      <c r="DD871" s="85"/>
      <c r="DE871" s="85"/>
    </row>
    <row r="872" spans="1:109" x14ac:dyDescent="0.2">
      <c r="A872" s="85"/>
      <c r="B872" s="85"/>
      <c r="C872" s="85"/>
      <c r="D872" s="85"/>
      <c r="E872" s="86"/>
      <c r="F872" s="85"/>
      <c r="G872" s="87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  <c r="BB872" s="85"/>
      <c r="BC872" s="85"/>
      <c r="BD872" s="85"/>
      <c r="BE872" s="85"/>
      <c r="BF872" s="88"/>
      <c r="BG872" s="85"/>
      <c r="BH872" s="85"/>
      <c r="BI872" s="85"/>
      <c r="BJ872" s="85"/>
      <c r="BK872" s="85"/>
      <c r="BL872" s="85"/>
      <c r="BM872" s="85"/>
      <c r="BN872" s="85"/>
      <c r="BO872" s="85"/>
      <c r="BP872" s="85"/>
      <c r="BQ872" s="85"/>
      <c r="BR872" s="85"/>
      <c r="BS872" s="85"/>
      <c r="BT872" s="85"/>
      <c r="BU872" s="85"/>
      <c r="BV872" s="85"/>
      <c r="BW872" s="85"/>
      <c r="BX872" s="85"/>
      <c r="BY872" s="85"/>
      <c r="BZ872" s="85"/>
      <c r="CA872" s="85"/>
      <c r="CB872" s="85"/>
      <c r="CC872" s="85"/>
      <c r="CD872" s="85"/>
      <c r="CE872" s="85"/>
      <c r="CF872" s="85"/>
      <c r="CG872" s="85"/>
      <c r="CH872" s="85"/>
      <c r="CI872" s="85"/>
      <c r="CJ872" s="85"/>
      <c r="CK872" s="85"/>
      <c r="CL872" s="85"/>
      <c r="CM872" s="85"/>
      <c r="CN872" s="85"/>
      <c r="CO872" s="85"/>
      <c r="CP872" s="85"/>
      <c r="CQ872" s="85"/>
      <c r="CR872" s="85"/>
      <c r="CS872" s="85"/>
      <c r="CT872" s="85"/>
      <c r="CU872" s="85"/>
      <c r="CV872" s="85"/>
      <c r="CW872" s="85"/>
      <c r="CX872" s="85"/>
      <c r="CY872" s="85"/>
      <c r="CZ872" s="85"/>
      <c r="DA872" s="85"/>
      <c r="DB872" s="85"/>
      <c r="DC872" s="85"/>
      <c r="DD872" s="85"/>
      <c r="DE872" s="85"/>
    </row>
    <row r="873" spans="1:109" x14ac:dyDescent="0.2">
      <c r="A873" s="85"/>
      <c r="B873" s="85"/>
      <c r="C873" s="85"/>
      <c r="D873" s="85"/>
      <c r="E873" s="86"/>
      <c r="F873" s="85"/>
      <c r="G873" s="87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  <c r="BB873" s="85"/>
      <c r="BC873" s="85"/>
      <c r="BD873" s="85"/>
      <c r="BE873" s="85"/>
      <c r="BF873" s="88"/>
      <c r="BG873" s="85"/>
      <c r="BH873" s="85"/>
      <c r="BI873" s="85"/>
      <c r="BJ873" s="85"/>
      <c r="BK873" s="85"/>
      <c r="BL873" s="85"/>
      <c r="BM873" s="85"/>
      <c r="BN873" s="85"/>
      <c r="BO873" s="85"/>
      <c r="BP873" s="85"/>
      <c r="BQ873" s="85"/>
      <c r="BR873" s="85"/>
      <c r="BS873" s="85"/>
      <c r="BT873" s="85"/>
      <c r="BU873" s="85"/>
      <c r="BV873" s="85"/>
      <c r="BW873" s="85"/>
      <c r="BX873" s="85"/>
      <c r="BY873" s="85"/>
      <c r="BZ873" s="85"/>
      <c r="CA873" s="85"/>
      <c r="CB873" s="85"/>
      <c r="CC873" s="85"/>
      <c r="CD873" s="85"/>
      <c r="CE873" s="85"/>
      <c r="CF873" s="85"/>
      <c r="CG873" s="85"/>
      <c r="CH873" s="85"/>
      <c r="CI873" s="85"/>
      <c r="CJ873" s="85"/>
      <c r="CK873" s="85"/>
      <c r="CL873" s="85"/>
      <c r="CM873" s="85"/>
      <c r="CN873" s="85"/>
      <c r="CO873" s="85"/>
      <c r="CP873" s="85"/>
      <c r="CQ873" s="85"/>
      <c r="CR873" s="85"/>
      <c r="CS873" s="85"/>
      <c r="CT873" s="85"/>
      <c r="CU873" s="85"/>
      <c r="CV873" s="85"/>
      <c r="CW873" s="85"/>
      <c r="CX873" s="85"/>
      <c r="CY873" s="85"/>
      <c r="CZ873" s="85"/>
      <c r="DA873" s="85"/>
      <c r="DB873" s="85"/>
      <c r="DC873" s="85"/>
      <c r="DD873" s="85"/>
      <c r="DE873" s="85"/>
    </row>
    <row r="874" spans="1:109" x14ac:dyDescent="0.2">
      <c r="A874" s="85"/>
      <c r="B874" s="85"/>
      <c r="C874" s="85"/>
      <c r="D874" s="85"/>
      <c r="E874" s="86"/>
      <c r="F874" s="85"/>
      <c r="G874" s="87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  <c r="BB874" s="85"/>
      <c r="BC874" s="85"/>
      <c r="BD874" s="85"/>
      <c r="BE874" s="85"/>
      <c r="BF874" s="88"/>
      <c r="BG874" s="85"/>
      <c r="BH874" s="85"/>
      <c r="BI874" s="85"/>
      <c r="BJ874" s="85"/>
      <c r="BK874" s="85"/>
      <c r="BL874" s="85"/>
      <c r="BM874" s="85"/>
      <c r="BN874" s="85"/>
      <c r="BO874" s="85"/>
      <c r="BP874" s="85"/>
      <c r="BQ874" s="85"/>
      <c r="BR874" s="85"/>
      <c r="BS874" s="85"/>
      <c r="BT874" s="85"/>
      <c r="BU874" s="85"/>
      <c r="BV874" s="85"/>
      <c r="BW874" s="85"/>
      <c r="BX874" s="85"/>
      <c r="BY874" s="85"/>
      <c r="BZ874" s="85"/>
      <c r="CA874" s="85"/>
      <c r="CB874" s="85"/>
      <c r="CC874" s="85"/>
      <c r="CD874" s="85"/>
      <c r="CE874" s="85"/>
      <c r="CF874" s="85"/>
      <c r="CG874" s="85"/>
      <c r="CH874" s="85"/>
      <c r="CI874" s="85"/>
      <c r="CJ874" s="85"/>
      <c r="CK874" s="85"/>
      <c r="CL874" s="85"/>
      <c r="CM874" s="85"/>
      <c r="CN874" s="85"/>
      <c r="CO874" s="85"/>
      <c r="CP874" s="85"/>
      <c r="CQ874" s="85"/>
      <c r="CR874" s="85"/>
      <c r="CS874" s="85"/>
      <c r="CT874" s="85"/>
      <c r="CU874" s="85"/>
      <c r="CV874" s="85"/>
      <c r="CW874" s="85"/>
      <c r="CX874" s="85"/>
      <c r="CY874" s="85"/>
      <c r="CZ874" s="85"/>
      <c r="DA874" s="85"/>
      <c r="DB874" s="85"/>
      <c r="DC874" s="85"/>
      <c r="DD874" s="85"/>
      <c r="DE874" s="85"/>
    </row>
    <row r="875" spans="1:109" x14ac:dyDescent="0.2">
      <c r="A875" s="85"/>
      <c r="B875" s="85"/>
      <c r="C875" s="85"/>
      <c r="D875" s="85"/>
      <c r="E875" s="86"/>
      <c r="F875" s="85"/>
      <c r="G875" s="87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  <c r="BB875" s="85"/>
      <c r="BC875" s="85"/>
      <c r="BD875" s="85"/>
      <c r="BE875" s="85"/>
      <c r="BF875" s="88"/>
      <c r="BG875" s="85"/>
      <c r="BH875" s="85"/>
      <c r="BI875" s="85"/>
      <c r="BJ875" s="85"/>
      <c r="BK875" s="85"/>
      <c r="BL875" s="85"/>
      <c r="BM875" s="85"/>
      <c r="BN875" s="85"/>
      <c r="BO875" s="85"/>
      <c r="BP875" s="85"/>
      <c r="BQ875" s="85"/>
      <c r="BR875" s="85"/>
      <c r="BS875" s="85"/>
      <c r="BT875" s="85"/>
      <c r="BU875" s="85"/>
      <c r="BV875" s="85"/>
      <c r="BW875" s="85"/>
      <c r="BX875" s="85"/>
      <c r="BY875" s="85"/>
      <c r="BZ875" s="85"/>
      <c r="CA875" s="85"/>
      <c r="CB875" s="85"/>
      <c r="CC875" s="85"/>
      <c r="CD875" s="85"/>
      <c r="CE875" s="85"/>
      <c r="CF875" s="85"/>
      <c r="CG875" s="85"/>
      <c r="CH875" s="85"/>
      <c r="CI875" s="85"/>
      <c r="CJ875" s="85"/>
      <c r="CK875" s="85"/>
      <c r="CL875" s="85"/>
      <c r="CM875" s="85"/>
      <c r="CN875" s="85"/>
      <c r="CO875" s="85"/>
      <c r="CP875" s="85"/>
      <c r="CQ875" s="85"/>
      <c r="CR875" s="85"/>
      <c r="CS875" s="85"/>
      <c r="CT875" s="85"/>
      <c r="CU875" s="85"/>
      <c r="CV875" s="85"/>
      <c r="CW875" s="85"/>
      <c r="CX875" s="85"/>
      <c r="CY875" s="85"/>
      <c r="CZ875" s="85"/>
      <c r="DA875" s="85"/>
      <c r="DB875" s="85"/>
      <c r="DC875" s="85"/>
      <c r="DD875" s="85"/>
      <c r="DE875" s="85"/>
    </row>
    <row r="876" spans="1:109" x14ac:dyDescent="0.2">
      <c r="A876" s="85"/>
      <c r="B876" s="85"/>
      <c r="C876" s="85"/>
      <c r="D876" s="85"/>
      <c r="E876" s="86"/>
      <c r="F876" s="85"/>
      <c r="G876" s="87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  <c r="BB876" s="85"/>
      <c r="BC876" s="85"/>
      <c r="BD876" s="85"/>
      <c r="BE876" s="85"/>
      <c r="BF876" s="88"/>
      <c r="BG876" s="85"/>
      <c r="BH876" s="85"/>
      <c r="BI876" s="85"/>
      <c r="BJ876" s="85"/>
      <c r="BK876" s="85"/>
      <c r="BL876" s="85"/>
      <c r="BM876" s="85"/>
      <c r="BN876" s="85"/>
      <c r="BO876" s="85"/>
      <c r="BP876" s="85"/>
      <c r="BQ876" s="85"/>
      <c r="BR876" s="85"/>
      <c r="BS876" s="85"/>
      <c r="BT876" s="85"/>
      <c r="BU876" s="85"/>
      <c r="BV876" s="85"/>
      <c r="BW876" s="85"/>
      <c r="BX876" s="85"/>
      <c r="BY876" s="85"/>
      <c r="BZ876" s="85"/>
      <c r="CA876" s="85"/>
      <c r="CB876" s="85"/>
      <c r="CC876" s="85"/>
      <c r="CD876" s="85"/>
      <c r="CE876" s="85"/>
      <c r="CF876" s="85"/>
      <c r="CG876" s="85"/>
      <c r="CH876" s="85"/>
      <c r="CI876" s="85"/>
      <c r="CJ876" s="85"/>
      <c r="CK876" s="85"/>
      <c r="CL876" s="85"/>
      <c r="CM876" s="85"/>
      <c r="CN876" s="85"/>
      <c r="CO876" s="85"/>
      <c r="CP876" s="85"/>
      <c r="CQ876" s="85"/>
      <c r="CR876" s="85"/>
      <c r="CS876" s="85"/>
      <c r="CT876" s="85"/>
      <c r="CU876" s="85"/>
      <c r="CV876" s="85"/>
      <c r="CW876" s="85"/>
      <c r="CX876" s="85"/>
      <c r="CY876" s="85"/>
      <c r="CZ876" s="85"/>
      <c r="DA876" s="85"/>
      <c r="DB876" s="85"/>
      <c r="DC876" s="85"/>
      <c r="DD876" s="85"/>
      <c r="DE876" s="85"/>
    </row>
    <row r="877" spans="1:109" x14ac:dyDescent="0.2">
      <c r="A877" s="85"/>
      <c r="B877" s="85"/>
      <c r="C877" s="85"/>
      <c r="D877" s="85"/>
      <c r="E877" s="86"/>
      <c r="F877" s="85"/>
      <c r="G877" s="87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  <c r="BB877" s="85"/>
      <c r="BC877" s="85"/>
      <c r="BD877" s="85"/>
      <c r="BE877" s="85"/>
      <c r="BF877" s="88"/>
      <c r="BG877" s="85"/>
      <c r="BH877" s="85"/>
      <c r="BI877" s="85"/>
      <c r="BJ877" s="85"/>
      <c r="BK877" s="85"/>
      <c r="BL877" s="85"/>
      <c r="BM877" s="85"/>
      <c r="BN877" s="85"/>
      <c r="BO877" s="85"/>
      <c r="BP877" s="85"/>
      <c r="BQ877" s="85"/>
      <c r="BR877" s="85"/>
      <c r="BS877" s="85"/>
      <c r="BT877" s="85"/>
      <c r="BU877" s="85"/>
      <c r="BV877" s="85"/>
      <c r="BW877" s="85"/>
      <c r="BX877" s="85"/>
      <c r="BY877" s="85"/>
      <c r="BZ877" s="85"/>
      <c r="CA877" s="85"/>
      <c r="CB877" s="85"/>
      <c r="CC877" s="85"/>
      <c r="CD877" s="85"/>
      <c r="CE877" s="85"/>
      <c r="CF877" s="85"/>
      <c r="CG877" s="85"/>
      <c r="CH877" s="85"/>
      <c r="CI877" s="85"/>
      <c r="CJ877" s="85"/>
      <c r="CK877" s="85"/>
      <c r="CL877" s="85"/>
      <c r="CM877" s="85"/>
      <c r="CN877" s="85"/>
      <c r="CO877" s="85"/>
      <c r="CP877" s="85"/>
      <c r="CQ877" s="85"/>
      <c r="CR877" s="85"/>
      <c r="CS877" s="85"/>
      <c r="CT877" s="85"/>
      <c r="CU877" s="85"/>
      <c r="CV877" s="85"/>
      <c r="CW877" s="85"/>
      <c r="CX877" s="85"/>
      <c r="CY877" s="85"/>
      <c r="CZ877" s="85"/>
      <c r="DA877" s="85"/>
      <c r="DB877" s="85"/>
      <c r="DC877" s="85"/>
      <c r="DD877" s="85"/>
      <c r="DE877" s="85"/>
    </row>
    <row r="878" spans="1:109" x14ac:dyDescent="0.2">
      <c r="A878" s="85"/>
      <c r="B878" s="85"/>
      <c r="C878" s="85"/>
      <c r="D878" s="85"/>
      <c r="E878" s="86"/>
      <c r="F878" s="85"/>
      <c r="G878" s="87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  <c r="BB878" s="85"/>
      <c r="BC878" s="85"/>
      <c r="BD878" s="85"/>
      <c r="BE878" s="85"/>
      <c r="BF878" s="88"/>
      <c r="BG878" s="85"/>
      <c r="BH878" s="85"/>
      <c r="BI878" s="85"/>
      <c r="BJ878" s="85"/>
      <c r="BK878" s="85"/>
      <c r="BL878" s="85"/>
      <c r="BM878" s="85"/>
      <c r="BN878" s="85"/>
      <c r="BO878" s="85"/>
      <c r="BP878" s="85"/>
      <c r="BQ878" s="85"/>
      <c r="BR878" s="85"/>
      <c r="BS878" s="85"/>
      <c r="BT878" s="85"/>
      <c r="BU878" s="85"/>
      <c r="BV878" s="85"/>
      <c r="BW878" s="85"/>
      <c r="BX878" s="85"/>
      <c r="BY878" s="85"/>
      <c r="BZ878" s="85"/>
      <c r="CA878" s="85"/>
      <c r="CB878" s="85"/>
      <c r="CC878" s="85"/>
      <c r="CD878" s="85"/>
      <c r="CE878" s="85"/>
      <c r="CF878" s="85"/>
      <c r="CG878" s="85"/>
      <c r="CH878" s="85"/>
      <c r="CI878" s="85"/>
      <c r="CJ878" s="85"/>
      <c r="CK878" s="85"/>
      <c r="CL878" s="85"/>
      <c r="CM878" s="85"/>
      <c r="CN878" s="85"/>
      <c r="CO878" s="85"/>
      <c r="CP878" s="85"/>
      <c r="CQ878" s="85"/>
      <c r="CR878" s="85"/>
      <c r="CS878" s="85"/>
      <c r="CT878" s="85"/>
      <c r="CU878" s="85"/>
      <c r="CV878" s="85"/>
      <c r="CW878" s="85"/>
      <c r="CX878" s="85"/>
      <c r="CY878" s="85"/>
      <c r="CZ878" s="85"/>
      <c r="DA878" s="85"/>
      <c r="DB878" s="85"/>
      <c r="DC878" s="85"/>
      <c r="DD878" s="85"/>
      <c r="DE878" s="85"/>
    </row>
    <row r="879" spans="1:109" x14ac:dyDescent="0.2">
      <c r="A879" s="85"/>
      <c r="B879" s="85"/>
      <c r="C879" s="85"/>
      <c r="D879" s="85"/>
      <c r="E879" s="86"/>
      <c r="F879" s="85"/>
      <c r="G879" s="87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  <c r="BB879" s="85"/>
      <c r="BC879" s="85"/>
      <c r="BD879" s="85"/>
      <c r="BE879" s="85"/>
      <c r="BF879" s="88"/>
      <c r="BG879" s="85"/>
      <c r="BH879" s="85"/>
      <c r="BI879" s="85"/>
      <c r="BJ879" s="85"/>
      <c r="BK879" s="85"/>
      <c r="BL879" s="85"/>
      <c r="BM879" s="85"/>
      <c r="BN879" s="85"/>
      <c r="BO879" s="85"/>
      <c r="BP879" s="85"/>
      <c r="BQ879" s="85"/>
      <c r="BR879" s="85"/>
      <c r="BS879" s="85"/>
      <c r="BT879" s="85"/>
      <c r="BU879" s="85"/>
      <c r="BV879" s="85"/>
      <c r="BW879" s="85"/>
      <c r="BX879" s="85"/>
      <c r="BY879" s="85"/>
      <c r="BZ879" s="85"/>
      <c r="CA879" s="85"/>
      <c r="CB879" s="85"/>
      <c r="CC879" s="85"/>
      <c r="CD879" s="85"/>
      <c r="CE879" s="85"/>
      <c r="CF879" s="85"/>
      <c r="CG879" s="85"/>
      <c r="CH879" s="85"/>
      <c r="CI879" s="85"/>
      <c r="CJ879" s="85"/>
      <c r="CK879" s="85"/>
      <c r="CL879" s="85"/>
      <c r="CM879" s="85"/>
      <c r="CN879" s="85"/>
      <c r="CO879" s="85"/>
      <c r="CP879" s="85"/>
      <c r="CQ879" s="85"/>
      <c r="CR879" s="85"/>
      <c r="CS879" s="85"/>
      <c r="CT879" s="85"/>
      <c r="CU879" s="85"/>
      <c r="CV879" s="85"/>
      <c r="CW879" s="85"/>
      <c r="CX879" s="85"/>
      <c r="CY879" s="85"/>
      <c r="CZ879" s="85"/>
      <c r="DA879" s="85"/>
      <c r="DB879" s="85"/>
      <c r="DC879" s="85"/>
      <c r="DD879" s="85"/>
      <c r="DE879" s="85"/>
    </row>
    <row r="880" spans="1:109" x14ac:dyDescent="0.2">
      <c r="A880" s="85"/>
      <c r="B880" s="85"/>
      <c r="C880" s="85"/>
      <c r="D880" s="85"/>
      <c r="E880" s="86"/>
      <c r="F880" s="85"/>
      <c r="G880" s="87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  <c r="BB880" s="85"/>
      <c r="BC880" s="85"/>
      <c r="BD880" s="85"/>
      <c r="BE880" s="85"/>
      <c r="BF880" s="88"/>
      <c r="BG880" s="85"/>
      <c r="BH880" s="85"/>
      <c r="BI880" s="85"/>
      <c r="BJ880" s="85"/>
      <c r="BK880" s="85"/>
      <c r="BL880" s="85"/>
      <c r="BM880" s="85"/>
      <c r="BN880" s="85"/>
      <c r="BO880" s="85"/>
      <c r="BP880" s="85"/>
      <c r="BQ880" s="85"/>
      <c r="BR880" s="85"/>
      <c r="BS880" s="85"/>
      <c r="BT880" s="85"/>
      <c r="BU880" s="85"/>
      <c r="BV880" s="85"/>
      <c r="BW880" s="85"/>
      <c r="BX880" s="85"/>
      <c r="BY880" s="85"/>
      <c r="BZ880" s="85"/>
      <c r="CA880" s="85"/>
      <c r="CB880" s="85"/>
      <c r="CC880" s="85"/>
      <c r="CD880" s="85"/>
      <c r="CE880" s="85"/>
      <c r="CF880" s="85"/>
      <c r="CG880" s="85"/>
      <c r="CH880" s="85"/>
      <c r="CI880" s="85"/>
      <c r="CJ880" s="85"/>
      <c r="CK880" s="85"/>
      <c r="CL880" s="85"/>
      <c r="CM880" s="85"/>
      <c r="CN880" s="85"/>
      <c r="CO880" s="85"/>
      <c r="CP880" s="85"/>
      <c r="CQ880" s="85"/>
      <c r="CR880" s="85"/>
      <c r="CS880" s="85"/>
      <c r="CT880" s="85"/>
      <c r="CU880" s="85"/>
      <c r="CV880" s="85"/>
      <c r="CW880" s="85"/>
      <c r="CX880" s="85"/>
      <c r="CY880" s="85"/>
      <c r="CZ880" s="85"/>
      <c r="DA880" s="85"/>
      <c r="DB880" s="85"/>
      <c r="DC880" s="85"/>
      <c r="DD880" s="85"/>
      <c r="DE880" s="85"/>
    </row>
    <row r="881" spans="1:109" x14ac:dyDescent="0.2">
      <c r="A881" s="85"/>
      <c r="B881" s="85"/>
      <c r="C881" s="85"/>
      <c r="D881" s="85"/>
      <c r="E881" s="86"/>
      <c r="F881" s="85"/>
      <c r="G881" s="87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  <c r="BB881" s="85"/>
      <c r="BC881" s="85"/>
      <c r="BD881" s="85"/>
      <c r="BE881" s="85"/>
      <c r="BF881" s="88"/>
      <c r="BG881" s="85"/>
      <c r="BH881" s="85"/>
      <c r="BI881" s="85"/>
      <c r="BJ881" s="85"/>
      <c r="BK881" s="85"/>
      <c r="BL881" s="85"/>
      <c r="BM881" s="85"/>
      <c r="BN881" s="85"/>
      <c r="BO881" s="85"/>
      <c r="BP881" s="85"/>
      <c r="BQ881" s="85"/>
      <c r="BR881" s="85"/>
      <c r="BS881" s="85"/>
      <c r="BT881" s="85"/>
      <c r="BU881" s="85"/>
      <c r="BV881" s="85"/>
      <c r="BW881" s="85"/>
      <c r="BX881" s="85"/>
      <c r="BY881" s="85"/>
      <c r="BZ881" s="85"/>
      <c r="CA881" s="85"/>
      <c r="CB881" s="85"/>
      <c r="CC881" s="85"/>
      <c r="CD881" s="85"/>
      <c r="CE881" s="85"/>
      <c r="CF881" s="85"/>
      <c r="CG881" s="85"/>
      <c r="CH881" s="85"/>
      <c r="CI881" s="85"/>
      <c r="CJ881" s="85"/>
      <c r="CK881" s="85"/>
      <c r="CL881" s="85"/>
      <c r="CM881" s="85"/>
      <c r="CN881" s="85"/>
      <c r="CO881" s="85"/>
      <c r="CP881" s="85"/>
      <c r="CQ881" s="85"/>
      <c r="CR881" s="85"/>
      <c r="CS881" s="85"/>
      <c r="CT881" s="85"/>
      <c r="CU881" s="85"/>
      <c r="CV881" s="85"/>
      <c r="CW881" s="85"/>
      <c r="CX881" s="85"/>
      <c r="CY881" s="85"/>
      <c r="CZ881" s="85"/>
      <c r="DA881" s="85"/>
      <c r="DB881" s="85"/>
      <c r="DC881" s="85"/>
      <c r="DD881" s="85"/>
      <c r="DE881" s="85"/>
    </row>
    <row r="882" spans="1:109" x14ac:dyDescent="0.2">
      <c r="A882" s="85"/>
      <c r="B882" s="85"/>
      <c r="C882" s="85"/>
      <c r="D882" s="85"/>
      <c r="E882" s="86"/>
      <c r="F882" s="85"/>
      <c r="G882" s="87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  <c r="BB882" s="85"/>
      <c r="BC882" s="85"/>
      <c r="BD882" s="85"/>
      <c r="BE882" s="85"/>
      <c r="BF882" s="88"/>
      <c r="BG882" s="85"/>
      <c r="BH882" s="85"/>
      <c r="BI882" s="85"/>
      <c r="BJ882" s="85"/>
      <c r="BK882" s="85"/>
      <c r="BL882" s="85"/>
      <c r="BM882" s="85"/>
      <c r="BN882" s="85"/>
      <c r="BO882" s="85"/>
      <c r="BP882" s="85"/>
      <c r="BQ882" s="85"/>
      <c r="BR882" s="85"/>
      <c r="BS882" s="85"/>
      <c r="BT882" s="85"/>
      <c r="BU882" s="85"/>
      <c r="BV882" s="85"/>
      <c r="BW882" s="85"/>
      <c r="BX882" s="85"/>
      <c r="BY882" s="85"/>
      <c r="BZ882" s="85"/>
      <c r="CA882" s="85"/>
      <c r="CB882" s="85"/>
      <c r="CC882" s="85"/>
      <c r="CD882" s="85"/>
      <c r="CE882" s="85"/>
      <c r="CF882" s="85"/>
      <c r="CG882" s="85"/>
      <c r="CH882" s="85"/>
      <c r="CI882" s="85"/>
      <c r="CJ882" s="85"/>
      <c r="CK882" s="85"/>
      <c r="CL882" s="85"/>
      <c r="CM882" s="85"/>
      <c r="CN882" s="85"/>
      <c r="CO882" s="85"/>
      <c r="CP882" s="85"/>
      <c r="CQ882" s="85"/>
      <c r="CR882" s="85"/>
      <c r="CS882" s="85"/>
      <c r="CT882" s="85"/>
      <c r="CU882" s="85"/>
      <c r="CV882" s="85"/>
      <c r="CW882" s="85"/>
      <c r="CX882" s="85"/>
      <c r="CY882" s="85"/>
      <c r="CZ882" s="85"/>
      <c r="DA882" s="85"/>
      <c r="DB882" s="85"/>
      <c r="DC882" s="85"/>
      <c r="DD882" s="85"/>
      <c r="DE882" s="85"/>
    </row>
    <row r="883" spans="1:109" x14ac:dyDescent="0.2">
      <c r="A883" s="85"/>
      <c r="B883" s="85"/>
      <c r="C883" s="85"/>
      <c r="D883" s="85"/>
      <c r="E883" s="86"/>
      <c r="F883" s="85"/>
      <c r="G883" s="87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  <c r="BB883" s="85"/>
      <c r="BC883" s="85"/>
      <c r="BD883" s="85"/>
      <c r="BE883" s="85"/>
      <c r="BF883" s="88"/>
      <c r="BG883" s="85"/>
      <c r="BH883" s="85"/>
      <c r="BI883" s="85"/>
      <c r="BJ883" s="85"/>
      <c r="BK883" s="85"/>
      <c r="BL883" s="85"/>
      <c r="BM883" s="85"/>
      <c r="BN883" s="85"/>
      <c r="BO883" s="85"/>
      <c r="BP883" s="85"/>
      <c r="BQ883" s="85"/>
      <c r="BR883" s="85"/>
      <c r="BS883" s="85"/>
      <c r="BT883" s="85"/>
      <c r="BU883" s="85"/>
      <c r="BV883" s="85"/>
      <c r="BW883" s="85"/>
      <c r="BX883" s="85"/>
      <c r="BY883" s="85"/>
      <c r="BZ883" s="85"/>
      <c r="CA883" s="85"/>
      <c r="CB883" s="85"/>
      <c r="CC883" s="85"/>
      <c r="CD883" s="85"/>
      <c r="CE883" s="85"/>
      <c r="CF883" s="85"/>
      <c r="CG883" s="85"/>
      <c r="CH883" s="85"/>
      <c r="CI883" s="85"/>
      <c r="CJ883" s="85"/>
      <c r="CK883" s="85"/>
      <c r="CL883" s="85"/>
      <c r="CM883" s="85"/>
      <c r="CN883" s="85"/>
      <c r="CO883" s="85"/>
      <c r="CP883" s="85"/>
      <c r="CQ883" s="85"/>
      <c r="CR883" s="85"/>
      <c r="CS883" s="85"/>
      <c r="CT883" s="85"/>
      <c r="CU883" s="85"/>
      <c r="CV883" s="85"/>
      <c r="CW883" s="85"/>
      <c r="CX883" s="85"/>
      <c r="CY883" s="85"/>
      <c r="CZ883" s="85"/>
      <c r="DA883" s="85"/>
      <c r="DB883" s="85"/>
      <c r="DC883" s="85"/>
      <c r="DD883" s="85"/>
      <c r="DE883" s="85"/>
    </row>
    <row r="884" spans="1:109" x14ac:dyDescent="0.2">
      <c r="A884" s="85"/>
      <c r="B884" s="85"/>
      <c r="C884" s="85"/>
      <c r="D884" s="85"/>
      <c r="E884" s="86"/>
      <c r="F884" s="85"/>
      <c r="G884" s="87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  <c r="BB884" s="85"/>
      <c r="BC884" s="85"/>
      <c r="BD884" s="85"/>
      <c r="BE884" s="85"/>
      <c r="BF884" s="88"/>
      <c r="BG884" s="85"/>
      <c r="BH884" s="85"/>
      <c r="BI884" s="85"/>
      <c r="BJ884" s="85"/>
      <c r="BK884" s="85"/>
      <c r="BL884" s="85"/>
      <c r="BM884" s="85"/>
      <c r="BN884" s="85"/>
      <c r="BO884" s="85"/>
      <c r="BP884" s="85"/>
      <c r="BQ884" s="85"/>
      <c r="BR884" s="85"/>
      <c r="BS884" s="85"/>
      <c r="BT884" s="85"/>
      <c r="BU884" s="85"/>
      <c r="BV884" s="85"/>
      <c r="BW884" s="85"/>
      <c r="BX884" s="85"/>
      <c r="BY884" s="85"/>
      <c r="BZ884" s="85"/>
      <c r="CA884" s="85"/>
      <c r="CB884" s="85"/>
      <c r="CC884" s="85"/>
      <c r="CD884" s="85"/>
      <c r="CE884" s="85"/>
      <c r="CF884" s="85"/>
      <c r="CG884" s="85"/>
      <c r="CH884" s="85"/>
      <c r="CI884" s="85"/>
      <c r="CJ884" s="85"/>
      <c r="CK884" s="85"/>
      <c r="CL884" s="85"/>
      <c r="CM884" s="85"/>
      <c r="CN884" s="85"/>
      <c r="CO884" s="85"/>
      <c r="CP884" s="85"/>
      <c r="CQ884" s="85"/>
      <c r="CR884" s="85"/>
      <c r="CS884" s="85"/>
      <c r="CT884" s="85"/>
      <c r="CU884" s="85"/>
      <c r="CV884" s="85"/>
      <c r="CW884" s="85"/>
      <c r="CX884" s="85"/>
      <c r="CY884" s="85"/>
      <c r="CZ884" s="85"/>
      <c r="DA884" s="85"/>
      <c r="DB884" s="85"/>
      <c r="DC884" s="85"/>
      <c r="DD884" s="85"/>
      <c r="DE884" s="85"/>
    </row>
    <row r="885" spans="1:109" x14ac:dyDescent="0.2">
      <c r="A885" s="85"/>
      <c r="B885" s="85"/>
      <c r="C885" s="85"/>
      <c r="D885" s="85"/>
      <c r="E885" s="86"/>
      <c r="F885" s="85"/>
      <c r="G885" s="87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  <c r="BB885" s="85"/>
      <c r="BC885" s="85"/>
      <c r="BD885" s="85"/>
      <c r="BE885" s="85"/>
      <c r="BF885" s="88"/>
      <c r="BG885" s="85"/>
      <c r="BH885" s="85"/>
      <c r="BI885" s="85"/>
      <c r="BJ885" s="85"/>
      <c r="BK885" s="85"/>
      <c r="BL885" s="85"/>
      <c r="BM885" s="85"/>
      <c r="BN885" s="85"/>
      <c r="BO885" s="85"/>
      <c r="BP885" s="85"/>
      <c r="BQ885" s="85"/>
      <c r="BR885" s="85"/>
      <c r="BS885" s="85"/>
      <c r="BT885" s="85"/>
      <c r="BU885" s="85"/>
      <c r="BV885" s="85"/>
      <c r="BW885" s="85"/>
      <c r="BX885" s="85"/>
      <c r="BY885" s="85"/>
      <c r="BZ885" s="85"/>
      <c r="CA885" s="85"/>
      <c r="CB885" s="85"/>
      <c r="CC885" s="85"/>
      <c r="CD885" s="85"/>
      <c r="CE885" s="85"/>
      <c r="CF885" s="85"/>
      <c r="CG885" s="85"/>
      <c r="CH885" s="85"/>
      <c r="CI885" s="85"/>
      <c r="CJ885" s="85"/>
      <c r="CK885" s="85"/>
      <c r="CL885" s="85"/>
      <c r="CM885" s="85"/>
      <c r="CN885" s="85"/>
      <c r="CO885" s="85"/>
      <c r="CP885" s="85"/>
      <c r="CQ885" s="85"/>
      <c r="CR885" s="85"/>
      <c r="CS885" s="85"/>
      <c r="CT885" s="85"/>
      <c r="CU885" s="85"/>
      <c r="CV885" s="85"/>
      <c r="CW885" s="85"/>
      <c r="CX885" s="85"/>
      <c r="CY885" s="85"/>
      <c r="CZ885" s="85"/>
      <c r="DA885" s="85"/>
      <c r="DB885" s="85"/>
      <c r="DC885" s="85"/>
      <c r="DD885" s="85"/>
      <c r="DE885" s="85"/>
    </row>
    <row r="886" spans="1:109" x14ac:dyDescent="0.2">
      <c r="A886" s="85"/>
      <c r="B886" s="85"/>
      <c r="C886" s="85"/>
      <c r="D886" s="85"/>
      <c r="E886" s="86"/>
      <c r="F886" s="85"/>
      <c r="G886" s="87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  <c r="BB886" s="85"/>
      <c r="BC886" s="85"/>
      <c r="BD886" s="85"/>
      <c r="BE886" s="85"/>
      <c r="BF886" s="88"/>
      <c r="BG886" s="85"/>
      <c r="BH886" s="85"/>
      <c r="BI886" s="85"/>
      <c r="BJ886" s="85"/>
      <c r="BK886" s="85"/>
      <c r="BL886" s="85"/>
      <c r="BM886" s="85"/>
      <c r="BN886" s="85"/>
      <c r="BO886" s="85"/>
      <c r="BP886" s="85"/>
      <c r="BQ886" s="85"/>
      <c r="BR886" s="85"/>
      <c r="BS886" s="85"/>
      <c r="BT886" s="85"/>
      <c r="BU886" s="85"/>
      <c r="BV886" s="85"/>
      <c r="BW886" s="85"/>
      <c r="BX886" s="85"/>
      <c r="BY886" s="85"/>
      <c r="BZ886" s="85"/>
      <c r="CA886" s="85"/>
      <c r="CB886" s="85"/>
      <c r="CC886" s="85"/>
      <c r="CD886" s="85"/>
      <c r="CE886" s="85"/>
      <c r="CF886" s="85"/>
      <c r="CG886" s="85"/>
      <c r="CH886" s="85"/>
      <c r="CI886" s="85"/>
      <c r="CJ886" s="85"/>
      <c r="CK886" s="85"/>
      <c r="CL886" s="85"/>
      <c r="CM886" s="85"/>
      <c r="CN886" s="85"/>
      <c r="CO886" s="85"/>
      <c r="CP886" s="85"/>
      <c r="CQ886" s="85"/>
      <c r="CR886" s="85"/>
      <c r="CS886" s="85"/>
      <c r="CT886" s="85"/>
      <c r="CU886" s="85"/>
      <c r="CV886" s="85"/>
      <c r="CW886" s="85"/>
      <c r="CX886" s="85"/>
      <c r="CY886" s="85"/>
      <c r="CZ886" s="85"/>
      <c r="DA886" s="85"/>
      <c r="DB886" s="85"/>
      <c r="DC886" s="85"/>
      <c r="DD886" s="85"/>
      <c r="DE886" s="85"/>
    </row>
    <row r="887" spans="1:109" x14ac:dyDescent="0.2">
      <c r="A887" s="85"/>
      <c r="B887" s="85"/>
      <c r="C887" s="85"/>
      <c r="D887" s="85"/>
      <c r="E887" s="86"/>
      <c r="F887" s="85"/>
      <c r="G887" s="87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  <c r="BB887" s="85"/>
      <c r="BC887" s="85"/>
      <c r="BD887" s="85"/>
      <c r="BE887" s="85"/>
      <c r="BF887" s="88"/>
      <c r="BG887" s="85"/>
      <c r="BH887" s="85"/>
      <c r="BI887" s="85"/>
      <c r="BJ887" s="85"/>
      <c r="BK887" s="85"/>
      <c r="BL887" s="85"/>
      <c r="BM887" s="85"/>
      <c r="BN887" s="85"/>
      <c r="BO887" s="85"/>
      <c r="BP887" s="85"/>
      <c r="BQ887" s="85"/>
      <c r="BR887" s="85"/>
      <c r="BS887" s="85"/>
      <c r="BT887" s="85"/>
      <c r="BU887" s="85"/>
      <c r="BV887" s="85"/>
      <c r="BW887" s="85"/>
      <c r="BX887" s="85"/>
      <c r="BY887" s="85"/>
      <c r="BZ887" s="85"/>
      <c r="CA887" s="85"/>
      <c r="CB887" s="85"/>
      <c r="CC887" s="85"/>
      <c r="CD887" s="85"/>
      <c r="CE887" s="85"/>
      <c r="CF887" s="85"/>
      <c r="CG887" s="85"/>
      <c r="CH887" s="85"/>
      <c r="CI887" s="85"/>
      <c r="CJ887" s="85"/>
      <c r="CK887" s="85"/>
      <c r="CL887" s="85"/>
      <c r="CM887" s="85"/>
      <c r="CN887" s="85"/>
      <c r="CO887" s="85"/>
      <c r="CP887" s="85"/>
      <c r="CQ887" s="85"/>
      <c r="CR887" s="85"/>
      <c r="CS887" s="85"/>
      <c r="CT887" s="85"/>
      <c r="CU887" s="85"/>
      <c r="CV887" s="85"/>
      <c r="CW887" s="85"/>
      <c r="CX887" s="85"/>
      <c r="CY887" s="85"/>
      <c r="CZ887" s="85"/>
      <c r="DA887" s="85"/>
      <c r="DB887" s="85"/>
      <c r="DC887" s="85"/>
      <c r="DD887" s="85"/>
      <c r="DE887" s="85"/>
    </row>
    <row r="888" spans="1:109" x14ac:dyDescent="0.2">
      <c r="A888" s="85"/>
      <c r="B888" s="85"/>
      <c r="C888" s="85"/>
      <c r="D888" s="85"/>
      <c r="E888" s="86"/>
      <c r="F888" s="85"/>
      <c r="G888" s="87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  <c r="BB888" s="85"/>
      <c r="BC888" s="85"/>
      <c r="BD888" s="85"/>
      <c r="BE888" s="85"/>
      <c r="BF888" s="88"/>
      <c r="BG888" s="85"/>
      <c r="BH888" s="85"/>
      <c r="BI888" s="85"/>
      <c r="BJ888" s="85"/>
      <c r="BK888" s="85"/>
      <c r="BL888" s="85"/>
      <c r="BM888" s="85"/>
      <c r="BN888" s="85"/>
      <c r="BO888" s="85"/>
      <c r="BP888" s="85"/>
      <c r="BQ888" s="85"/>
      <c r="BR888" s="85"/>
      <c r="BS888" s="85"/>
      <c r="BT888" s="85"/>
      <c r="BU888" s="85"/>
      <c r="BV888" s="85"/>
      <c r="BW888" s="85"/>
      <c r="BX888" s="85"/>
      <c r="BY888" s="85"/>
      <c r="BZ888" s="85"/>
      <c r="CA888" s="85"/>
      <c r="CB888" s="85"/>
      <c r="CC888" s="85"/>
      <c r="CD888" s="85"/>
      <c r="CE888" s="85"/>
      <c r="CF888" s="85"/>
      <c r="CG888" s="85"/>
      <c r="CH888" s="85"/>
      <c r="CI888" s="85"/>
      <c r="CJ888" s="85"/>
      <c r="CK888" s="85"/>
      <c r="CL888" s="85"/>
      <c r="CM888" s="85"/>
      <c r="CN888" s="85"/>
      <c r="CO888" s="85"/>
      <c r="CP888" s="85"/>
      <c r="CQ888" s="85"/>
      <c r="CR888" s="85"/>
      <c r="CS888" s="85"/>
      <c r="CT888" s="85"/>
      <c r="CU888" s="85"/>
      <c r="CV888" s="85"/>
      <c r="CW888" s="85"/>
      <c r="CX888" s="85"/>
      <c r="CY888" s="85"/>
      <c r="CZ888" s="85"/>
      <c r="DA888" s="85"/>
      <c r="DB888" s="85"/>
      <c r="DC888" s="85"/>
      <c r="DD888" s="85"/>
      <c r="DE888" s="85"/>
    </row>
    <row r="889" spans="1:109" x14ac:dyDescent="0.2">
      <c r="A889" s="85"/>
      <c r="B889" s="85"/>
      <c r="C889" s="85"/>
      <c r="D889" s="85"/>
      <c r="E889" s="86"/>
      <c r="F889" s="85"/>
      <c r="G889" s="87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  <c r="BB889" s="85"/>
      <c r="BC889" s="85"/>
      <c r="BD889" s="85"/>
      <c r="BE889" s="85"/>
      <c r="BF889" s="88"/>
      <c r="BG889" s="85"/>
      <c r="BH889" s="85"/>
      <c r="BI889" s="85"/>
      <c r="BJ889" s="85"/>
      <c r="BK889" s="85"/>
      <c r="BL889" s="85"/>
      <c r="BM889" s="85"/>
      <c r="BN889" s="85"/>
      <c r="BO889" s="85"/>
      <c r="BP889" s="85"/>
      <c r="BQ889" s="85"/>
      <c r="BR889" s="85"/>
      <c r="BS889" s="85"/>
      <c r="BT889" s="85"/>
      <c r="BU889" s="85"/>
      <c r="BV889" s="85"/>
      <c r="BW889" s="85"/>
      <c r="BX889" s="85"/>
      <c r="BY889" s="85"/>
      <c r="BZ889" s="85"/>
      <c r="CA889" s="85"/>
      <c r="CB889" s="85"/>
      <c r="CC889" s="85"/>
      <c r="CD889" s="85"/>
      <c r="CE889" s="85"/>
      <c r="CF889" s="85"/>
      <c r="CG889" s="85"/>
      <c r="CH889" s="85"/>
      <c r="CI889" s="85"/>
      <c r="CJ889" s="85"/>
      <c r="CK889" s="85"/>
      <c r="CL889" s="85"/>
      <c r="CM889" s="85"/>
      <c r="CN889" s="85"/>
      <c r="CO889" s="85"/>
      <c r="CP889" s="85"/>
      <c r="CQ889" s="85"/>
      <c r="CR889" s="85"/>
      <c r="CS889" s="85"/>
      <c r="CT889" s="85"/>
      <c r="CU889" s="85"/>
      <c r="CV889" s="85"/>
      <c r="CW889" s="85"/>
      <c r="CX889" s="85"/>
      <c r="CY889" s="85"/>
      <c r="CZ889" s="85"/>
      <c r="DA889" s="85"/>
      <c r="DB889" s="85"/>
      <c r="DC889" s="85"/>
      <c r="DD889" s="85"/>
      <c r="DE889" s="85"/>
    </row>
    <row r="890" spans="1:109" x14ac:dyDescent="0.2">
      <c r="A890" s="85"/>
      <c r="B890" s="85"/>
      <c r="C890" s="85"/>
      <c r="D890" s="85"/>
      <c r="E890" s="86"/>
      <c r="F890" s="85"/>
      <c r="G890" s="87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  <c r="BB890" s="85"/>
      <c r="BC890" s="85"/>
      <c r="BD890" s="85"/>
      <c r="BE890" s="85"/>
      <c r="BF890" s="88"/>
      <c r="BG890" s="85"/>
      <c r="BH890" s="85"/>
      <c r="BI890" s="85"/>
      <c r="BJ890" s="85"/>
      <c r="BK890" s="85"/>
      <c r="BL890" s="85"/>
      <c r="BM890" s="85"/>
      <c r="BN890" s="85"/>
      <c r="BO890" s="85"/>
      <c r="BP890" s="85"/>
      <c r="BQ890" s="85"/>
      <c r="BR890" s="85"/>
      <c r="BS890" s="85"/>
      <c r="BT890" s="85"/>
      <c r="BU890" s="85"/>
      <c r="BV890" s="85"/>
      <c r="BW890" s="85"/>
      <c r="BX890" s="85"/>
      <c r="BY890" s="85"/>
      <c r="BZ890" s="85"/>
      <c r="CA890" s="85"/>
      <c r="CB890" s="85"/>
      <c r="CC890" s="85"/>
      <c r="CD890" s="85"/>
      <c r="CE890" s="85"/>
      <c r="CF890" s="85"/>
      <c r="CG890" s="85"/>
      <c r="CH890" s="85"/>
      <c r="CI890" s="85"/>
      <c r="CJ890" s="85"/>
      <c r="CK890" s="85"/>
      <c r="CL890" s="85"/>
      <c r="CM890" s="85"/>
      <c r="CN890" s="85"/>
      <c r="CO890" s="85"/>
      <c r="CP890" s="85"/>
      <c r="CQ890" s="85"/>
      <c r="CR890" s="85"/>
      <c r="CS890" s="85"/>
      <c r="CT890" s="85"/>
      <c r="CU890" s="85"/>
      <c r="CV890" s="85"/>
      <c r="CW890" s="85"/>
      <c r="CX890" s="85"/>
      <c r="CY890" s="85"/>
      <c r="CZ890" s="85"/>
      <c r="DA890" s="85"/>
      <c r="DB890" s="85"/>
      <c r="DC890" s="85"/>
      <c r="DD890" s="85"/>
      <c r="DE890" s="85"/>
    </row>
    <row r="891" spans="1:109" x14ac:dyDescent="0.2">
      <c r="A891" s="85"/>
      <c r="B891" s="85"/>
      <c r="C891" s="85"/>
      <c r="D891" s="85"/>
      <c r="E891" s="86"/>
      <c r="F891" s="85"/>
      <c r="G891" s="87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  <c r="BC891" s="85"/>
      <c r="BD891" s="85"/>
      <c r="BE891" s="85"/>
      <c r="BF891" s="88"/>
      <c r="BG891" s="85"/>
      <c r="BH891" s="85"/>
      <c r="BI891" s="85"/>
      <c r="BJ891" s="85"/>
      <c r="BK891" s="85"/>
      <c r="BL891" s="85"/>
      <c r="BM891" s="85"/>
      <c r="BN891" s="85"/>
      <c r="BO891" s="85"/>
      <c r="BP891" s="85"/>
      <c r="BQ891" s="85"/>
      <c r="BR891" s="85"/>
      <c r="BS891" s="85"/>
      <c r="BT891" s="85"/>
      <c r="BU891" s="85"/>
      <c r="BV891" s="85"/>
      <c r="BW891" s="85"/>
      <c r="BX891" s="85"/>
      <c r="BY891" s="85"/>
      <c r="BZ891" s="85"/>
      <c r="CA891" s="85"/>
      <c r="CB891" s="85"/>
      <c r="CC891" s="85"/>
      <c r="CD891" s="85"/>
      <c r="CE891" s="85"/>
      <c r="CF891" s="85"/>
      <c r="CG891" s="85"/>
      <c r="CH891" s="85"/>
      <c r="CI891" s="85"/>
      <c r="CJ891" s="85"/>
      <c r="CK891" s="85"/>
      <c r="CL891" s="85"/>
      <c r="CM891" s="85"/>
      <c r="CN891" s="85"/>
      <c r="CO891" s="85"/>
      <c r="CP891" s="85"/>
      <c r="CQ891" s="85"/>
      <c r="CR891" s="85"/>
      <c r="CS891" s="85"/>
      <c r="CT891" s="85"/>
      <c r="CU891" s="85"/>
      <c r="CV891" s="85"/>
      <c r="CW891" s="85"/>
      <c r="CX891" s="85"/>
      <c r="CY891" s="85"/>
      <c r="CZ891" s="85"/>
      <c r="DA891" s="85"/>
      <c r="DB891" s="85"/>
      <c r="DC891" s="85"/>
      <c r="DD891" s="85"/>
      <c r="DE891" s="85"/>
    </row>
    <row r="892" spans="1:109" x14ac:dyDescent="0.2">
      <c r="A892" s="85"/>
      <c r="B892" s="85"/>
      <c r="C892" s="85"/>
      <c r="D892" s="85"/>
      <c r="E892" s="86"/>
      <c r="F892" s="85"/>
      <c r="G892" s="87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  <c r="BB892" s="85"/>
      <c r="BC892" s="85"/>
      <c r="BD892" s="85"/>
      <c r="BE892" s="85"/>
      <c r="BF892" s="88"/>
      <c r="BG892" s="85"/>
      <c r="BH892" s="85"/>
      <c r="BI892" s="85"/>
      <c r="BJ892" s="85"/>
      <c r="BK892" s="85"/>
      <c r="BL892" s="85"/>
      <c r="BM892" s="85"/>
      <c r="BN892" s="85"/>
      <c r="BO892" s="85"/>
      <c r="BP892" s="85"/>
      <c r="BQ892" s="85"/>
      <c r="BR892" s="85"/>
      <c r="BS892" s="85"/>
      <c r="BT892" s="85"/>
      <c r="BU892" s="85"/>
      <c r="BV892" s="85"/>
      <c r="BW892" s="85"/>
      <c r="BX892" s="85"/>
      <c r="BY892" s="85"/>
      <c r="BZ892" s="85"/>
      <c r="CA892" s="85"/>
      <c r="CB892" s="85"/>
      <c r="CC892" s="85"/>
      <c r="CD892" s="85"/>
      <c r="CE892" s="85"/>
      <c r="CF892" s="85"/>
      <c r="CG892" s="85"/>
      <c r="CH892" s="85"/>
      <c r="CI892" s="85"/>
      <c r="CJ892" s="85"/>
      <c r="CK892" s="85"/>
      <c r="CL892" s="85"/>
      <c r="CM892" s="85"/>
      <c r="CN892" s="85"/>
      <c r="CO892" s="85"/>
      <c r="CP892" s="85"/>
      <c r="CQ892" s="85"/>
      <c r="CR892" s="85"/>
      <c r="CS892" s="85"/>
      <c r="CT892" s="85"/>
      <c r="CU892" s="85"/>
      <c r="CV892" s="85"/>
      <c r="CW892" s="85"/>
      <c r="CX892" s="85"/>
      <c r="CY892" s="85"/>
      <c r="CZ892" s="85"/>
      <c r="DA892" s="85"/>
      <c r="DB892" s="85"/>
      <c r="DC892" s="85"/>
      <c r="DD892" s="85"/>
      <c r="DE892" s="85"/>
    </row>
    <row r="893" spans="1:109" x14ac:dyDescent="0.2">
      <c r="A893" s="85"/>
      <c r="B893" s="85"/>
      <c r="C893" s="85"/>
      <c r="D893" s="85"/>
      <c r="E893" s="86"/>
      <c r="F893" s="85"/>
      <c r="G893" s="87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  <c r="BB893" s="85"/>
      <c r="BC893" s="85"/>
      <c r="BD893" s="85"/>
      <c r="BE893" s="85"/>
      <c r="BF893" s="88"/>
      <c r="BG893" s="85"/>
      <c r="BH893" s="85"/>
      <c r="BI893" s="85"/>
      <c r="BJ893" s="85"/>
      <c r="BK893" s="85"/>
      <c r="BL893" s="85"/>
      <c r="BM893" s="85"/>
      <c r="BN893" s="85"/>
      <c r="BO893" s="85"/>
      <c r="BP893" s="85"/>
      <c r="BQ893" s="85"/>
      <c r="BR893" s="85"/>
      <c r="BS893" s="85"/>
      <c r="BT893" s="85"/>
      <c r="BU893" s="85"/>
      <c r="BV893" s="85"/>
      <c r="BW893" s="85"/>
      <c r="BX893" s="85"/>
      <c r="BY893" s="85"/>
      <c r="BZ893" s="85"/>
      <c r="CA893" s="85"/>
      <c r="CB893" s="85"/>
      <c r="CC893" s="85"/>
      <c r="CD893" s="85"/>
      <c r="CE893" s="85"/>
      <c r="CF893" s="85"/>
      <c r="CG893" s="85"/>
      <c r="CH893" s="85"/>
      <c r="CI893" s="85"/>
      <c r="CJ893" s="85"/>
      <c r="CK893" s="85"/>
      <c r="CL893" s="85"/>
      <c r="CM893" s="85"/>
      <c r="CN893" s="85"/>
      <c r="CO893" s="85"/>
      <c r="CP893" s="85"/>
      <c r="CQ893" s="85"/>
      <c r="CR893" s="85"/>
      <c r="CS893" s="85"/>
      <c r="CT893" s="85"/>
      <c r="CU893" s="85"/>
      <c r="CV893" s="85"/>
      <c r="CW893" s="85"/>
      <c r="CX893" s="85"/>
      <c r="CY893" s="85"/>
      <c r="CZ893" s="85"/>
      <c r="DA893" s="85"/>
      <c r="DB893" s="85"/>
      <c r="DC893" s="85"/>
      <c r="DD893" s="85"/>
      <c r="DE893" s="85"/>
    </row>
    <row r="894" spans="1:109" x14ac:dyDescent="0.2">
      <c r="A894" s="85"/>
      <c r="B894" s="85"/>
      <c r="C894" s="85"/>
      <c r="D894" s="85"/>
      <c r="E894" s="86"/>
      <c r="F894" s="85"/>
      <c r="G894" s="87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  <c r="BB894" s="85"/>
      <c r="BC894" s="85"/>
      <c r="BD894" s="85"/>
      <c r="BE894" s="85"/>
      <c r="BF894" s="88"/>
      <c r="BG894" s="85"/>
      <c r="BH894" s="85"/>
      <c r="BI894" s="85"/>
      <c r="BJ894" s="85"/>
      <c r="BK894" s="85"/>
      <c r="BL894" s="85"/>
      <c r="BM894" s="85"/>
      <c r="BN894" s="85"/>
      <c r="BO894" s="85"/>
      <c r="BP894" s="85"/>
      <c r="BQ894" s="85"/>
      <c r="BR894" s="85"/>
      <c r="BS894" s="85"/>
      <c r="BT894" s="85"/>
      <c r="BU894" s="85"/>
      <c r="BV894" s="85"/>
      <c r="BW894" s="85"/>
      <c r="BX894" s="85"/>
      <c r="BY894" s="85"/>
      <c r="BZ894" s="85"/>
      <c r="CA894" s="85"/>
      <c r="CB894" s="85"/>
      <c r="CC894" s="85"/>
      <c r="CD894" s="85"/>
      <c r="CE894" s="85"/>
      <c r="CF894" s="85"/>
      <c r="CG894" s="85"/>
      <c r="CH894" s="85"/>
      <c r="CI894" s="85"/>
      <c r="CJ894" s="85"/>
      <c r="CK894" s="85"/>
      <c r="CL894" s="85"/>
      <c r="CM894" s="85"/>
      <c r="CN894" s="85"/>
      <c r="CO894" s="85"/>
      <c r="CP894" s="85"/>
      <c r="CQ894" s="85"/>
      <c r="CR894" s="85"/>
      <c r="CS894" s="85"/>
      <c r="CT894" s="85"/>
      <c r="CU894" s="85"/>
      <c r="CV894" s="85"/>
      <c r="CW894" s="85"/>
      <c r="CX894" s="85"/>
      <c r="CY894" s="85"/>
      <c r="CZ894" s="85"/>
      <c r="DA894" s="85"/>
      <c r="DB894" s="85"/>
      <c r="DC894" s="85"/>
      <c r="DD894" s="85"/>
      <c r="DE894" s="85"/>
    </row>
    <row r="895" spans="1:109" x14ac:dyDescent="0.2">
      <c r="A895" s="85"/>
      <c r="B895" s="85"/>
      <c r="C895" s="85"/>
      <c r="D895" s="85"/>
      <c r="E895" s="86"/>
      <c r="F895" s="85"/>
      <c r="G895" s="87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  <c r="BB895" s="85"/>
      <c r="BC895" s="85"/>
      <c r="BD895" s="85"/>
      <c r="BE895" s="85"/>
      <c r="BF895" s="88"/>
      <c r="BG895" s="85"/>
      <c r="BH895" s="85"/>
      <c r="BI895" s="85"/>
      <c r="BJ895" s="85"/>
      <c r="BK895" s="85"/>
      <c r="BL895" s="85"/>
      <c r="BM895" s="85"/>
      <c r="BN895" s="85"/>
      <c r="BO895" s="85"/>
      <c r="BP895" s="85"/>
      <c r="BQ895" s="85"/>
      <c r="BR895" s="85"/>
      <c r="BS895" s="85"/>
      <c r="BT895" s="85"/>
      <c r="BU895" s="85"/>
      <c r="BV895" s="85"/>
      <c r="BW895" s="85"/>
      <c r="BX895" s="85"/>
      <c r="BY895" s="85"/>
      <c r="BZ895" s="85"/>
      <c r="CA895" s="85"/>
      <c r="CB895" s="85"/>
      <c r="CC895" s="85"/>
      <c r="CD895" s="85"/>
      <c r="CE895" s="85"/>
      <c r="CF895" s="85"/>
      <c r="CG895" s="85"/>
      <c r="CH895" s="85"/>
      <c r="CI895" s="85"/>
      <c r="CJ895" s="85"/>
      <c r="CK895" s="85"/>
      <c r="CL895" s="85"/>
      <c r="CM895" s="85"/>
      <c r="CN895" s="85"/>
      <c r="CO895" s="85"/>
      <c r="CP895" s="85"/>
      <c r="CQ895" s="85"/>
      <c r="CR895" s="85"/>
      <c r="CS895" s="85"/>
      <c r="CT895" s="85"/>
      <c r="CU895" s="85"/>
      <c r="CV895" s="85"/>
      <c r="CW895" s="85"/>
      <c r="CX895" s="85"/>
      <c r="CY895" s="85"/>
      <c r="CZ895" s="85"/>
      <c r="DA895" s="85"/>
      <c r="DB895" s="85"/>
      <c r="DC895" s="85"/>
      <c r="DD895" s="85"/>
      <c r="DE895" s="85"/>
    </row>
    <row r="896" spans="1:109" x14ac:dyDescent="0.2">
      <c r="A896" s="85"/>
      <c r="B896" s="85"/>
      <c r="C896" s="85"/>
      <c r="D896" s="85"/>
      <c r="E896" s="86"/>
      <c r="F896" s="85"/>
      <c r="G896" s="87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  <c r="BB896" s="85"/>
      <c r="BC896" s="85"/>
      <c r="BD896" s="85"/>
      <c r="BE896" s="85"/>
      <c r="BF896" s="88"/>
      <c r="BG896" s="85"/>
      <c r="BH896" s="85"/>
      <c r="BI896" s="85"/>
      <c r="BJ896" s="85"/>
      <c r="BK896" s="85"/>
      <c r="BL896" s="85"/>
      <c r="BM896" s="85"/>
      <c r="BN896" s="85"/>
      <c r="BO896" s="85"/>
      <c r="BP896" s="85"/>
      <c r="BQ896" s="85"/>
      <c r="BR896" s="85"/>
      <c r="BS896" s="85"/>
      <c r="BT896" s="85"/>
      <c r="BU896" s="85"/>
      <c r="BV896" s="85"/>
      <c r="BW896" s="85"/>
      <c r="BX896" s="85"/>
      <c r="BY896" s="85"/>
      <c r="BZ896" s="85"/>
      <c r="CA896" s="85"/>
      <c r="CB896" s="85"/>
      <c r="CC896" s="85"/>
      <c r="CD896" s="85"/>
      <c r="CE896" s="85"/>
      <c r="CF896" s="85"/>
      <c r="CG896" s="85"/>
      <c r="CH896" s="85"/>
      <c r="CI896" s="85"/>
      <c r="CJ896" s="85"/>
      <c r="CK896" s="85"/>
      <c r="CL896" s="85"/>
      <c r="CM896" s="85"/>
      <c r="CN896" s="85"/>
      <c r="CO896" s="85"/>
      <c r="CP896" s="85"/>
      <c r="CQ896" s="85"/>
      <c r="CR896" s="85"/>
      <c r="CS896" s="85"/>
      <c r="CT896" s="85"/>
      <c r="CU896" s="85"/>
      <c r="CV896" s="85"/>
      <c r="CW896" s="85"/>
      <c r="CX896" s="85"/>
      <c r="CY896" s="85"/>
      <c r="CZ896" s="85"/>
      <c r="DA896" s="85"/>
      <c r="DB896" s="85"/>
      <c r="DC896" s="85"/>
      <c r="DD896" s="85"/>
      <c r="DE896" s="85"/>
    </row>
    <row r="897" spans="1:109" x14ac:dyDescent="0.2">
      <c r="A897" s="85"/>
      <c r="B897" s="85"/>
      <c r="C897" s="85"/>
      <c r="D897" s="85"/>
      <c r="E897" s="86"/>
      <c r="F897" s="85"/>
      <c r="G897" s="87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  <c r="BB897" s="85"/>
      <c r="BC897" s="85"/>
      <c r="BD897" s="85"/>
      <c r="BE897" s="85"/>
      <c r="BF897" s="88"/>
      <c r="BG897" s="85"/>
      <c r="BH897" s="85"/>
      <c r="BI897" s="85"/>
      <c r="BJ897" s="85"/>
      <c r="BK897" s="85"/>
      <c r="BL897" s="85"/>
      <c r="BM897" s="85"/>
      <c r="BN897" s="85"/>
      <c r="BO897" s="85"/>
      <c r="BP897" s="85"/>
      <c r="BQ897" s="85"/>
      <c r="BR897" s="85"/>
      <c r="BS897" s="85"/>
      <c r="BT897" s="85"/>
      <c r="BU897" s="85"/>
      <c r="BV897" s="85"/>
      <c r="BW897" s="85"/>
      <c r="BX897" s="85"/>
      <c r="BY897" s="85"/>
      <c r="BZ897" s="85"/>
      <c r="CA897" s="85"/>
      <c r="CB897" s="85"/>
      <c r="CC897" s="85"/>
      <c r="CD897" s="85"/>
      <c r="CE897" s="85"/>
      <c r="CF897" s="85"/>
      <c r="CG897" s="85"/>
      <c r="CH897" s="85"/>
      <c r="CI897" s="85"/>
      <c r="CJ897" s="85"/>
      <c r="CK897" s="85"/>
      <c r="CL897" s="85"/>
      <c r="CM897" s="85"/>
      <c r="CN897" s="85"/>
      <c r="CO897" s="85"/>
      <c r="CP897" s="85"/>
      <c r="CQ897" s="85"/>
      <c r="CR897" s="85"/>
      <c r="CS897" s="85"/>
      <c r="CT897" s="85"/>
      <c r="CU897" s="85"/>
      <c r="CV897" s="85"/>
      <c r="CW897" s="85"/>
      <c r="CX897" s="85"/>
      <c r="CY897" s="85"/>
      <c r="CZ897" s="85"/>
      <c r="DA897" s="85"/>
      <c r="DB897" s="85"/>
      <c r="DC897" s="85"/>
      <c r="DD897" s="85"/>
      <c r="DE897" s="85"/>
    </row>
    <row r="898" spans="1:109" x14ac:dyDescent="0.2">
      <c r="A898" s="85"/>
      <c r="B898" s="85"/>
      <c r="C898" s="85"/>
      <c r="D898" s="85"/>
      <c r="E898" s="86"/>
      <c r="F898" s="85"/>
      <c r="G898" s="87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  <c r="BB898" s="85"/>
      <c r="BC898" s="85"/>
      <c r="BD898" s="85"/>
      <c r="BE898" s="85"/>
      <c r="BF898" s="88"/>
      <c r="BG898" s="85"/>
      <c r="BH898" s="85"/>
      <c r="BI898" s="85"/>
      <c r="BJ898" s="85"/>
      <c r="BK898" s="85"/>
      <c r="BL898" s="85"/>
      <c r="BM898" s="85"/>
      <c r="BN898" s="85"/>
      <c r="BO898" s="85"/>
      <c r="BP898" s="85"/>
      <c r="BQ898" s="85"/>
      <c r="BR898" s="85"/>
      <c r="BS898" s="85"/>
      <c r="BT898" s="85"/>
      <c r="BU898" s="85"/>
      <c r="BV898" s="85"/>
      <c r="BW898" s="85"/>
      <c r="BX898" s="85"/>
      <c r="BY898" s="85"/>
      <c r="BZ898" s="85"/>
      <c r="CA898" s="85"/>
      <c r="CB898" s="85"/>
      <c r="CC898" s="85"/>
      <c r="CD898" s="85"/>
      <c r="CE898" s="85"/>
      <c r="CF898" s="85"/>
      <c r="CG898" s="85"/>
      <c r="CH898" s="85"/>
      <c r="CI898" s="85"/>
      <c r="CJ898" s="85"/>
      <c r="CK898" s="85"/>
      <c r="CL898" s="85"/>
      <c r="CM898" s="85"/>
      <c r="CN898" s="85"/>
      <c r="CO898" s="85"/>
      <c r="CP898" s="85"/>
      <c r="CQ898" s="85"/>
      <c r="CR898" s="85"/>
      <c r="CS898" s="85"/>
      <c r="CT898" s="85"/>
      <c r="CU898" s="85"/>
      <c r="CV898" s="85"/>
      <c r="CW898" s="85"/>
      <c r="CX898" s="85"/>
      <c r="CY898" s="85"/>
      <c r="CZ898" s="85"/>
      <c r="DA898" s="85"/>
      <c r="DB898" s="85"/>
      <c r="DC898" s="85"/>
      <c r="DD898" s="85"/>
      <c r="DE898" s="85"/>
    </row>
    <row r="899" spans="1:109" x14ac:dyDescent="0.2">
      <c r="A899" s="85"/>
      <c r="B899" s="85"/>
      <c r="C899" s="85"/>
      <c r="D899" s="85"/>
      <c r="E899" s="86"/>
      <c r="F899" s="85"/>
      <c r="G899" s="87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  <c r="BB899" s="85"/>
      <c r="BC899" s="85"/>
      <c r="BD899" s="85"/>
      <c r="BE899" s="85"/>
      <c r="BF899" s="88"/>
      <c r="BG899" s="85"/>
      <c r="BH899" s="85"/>
      <c r="BI899" s="85"/>
      <c r="BJ899" s="85"/>
      <c r="BK899" s="85"/>
      <c r="BL899" s="85"/>
      <c r="BM899" s="85"/>
      <c r="BN899" s="85"/>
      <c r="BO899" s="85"/>
      <c r="BP899" s="85"/>
      <c r="BQ899" s="85"/>
      <c r="BR899" s="85"/>
      <c r="BS899" s="85"/>
      <c r="BT899" s="85"/>
      <c r="BU899" s="85"/>
      <c r="BV899" s="85"/>
      <c r="BW899" s="85"/>
      <c r="BX899" s="85"/>
      <c r="BY899" s="85"/>
      <c r="BZ899" s="85"/>
      <c r="CA899" s="85"/>
      <c r="CB899" s="85"/>
      <c r="CC899" s="85"/>
      <c r="CD899" s="85"/>
      <c r="CE899" s="85"/>
      <c r="CF899" s="85"/>
      <c r="CG899" s="85"/>
      <c r="CH899" s="85"/>
      <c r="CI899" s="85"/>
      <c r="CJ899" s="85"/>
      <c r="CK899" s="85"/>
      <c r="CL899" s="85"/>
      <c r="CM899" s="85"/>
      <c r="CN899" s="85"/>
      <c r="CO899" s="85"/>
      <c r="CP899" s="85"/>
      <c r="CQ899" s="85"/>
      <c r="CR899" s="85"/>
      <c r="CS899" s="85"/>
      <c r="CT899" s="85"/>
      <c r="CU899" s="85"/>
      <c r="CV899" s="85"/>
      <c r="CW899" s="85"/>
      <c r="CX899" s="85"/>
      <c r="CY899" s="85"/>
      <c r="CZ899" s="85"/>
      <c r="DA899" s="85"/>
      <c r="DB899" s="85"/>
      <c r="DC899" s="85"/>
      <c r="DD899" s="85"/>
      <c r="DE899" s="85"/>
    </row>
    <row r="900" spans="1:109" x14ac:dyDescent="0.2">
      <c r="A900" s="85"/>
      <c r="B900" s="85"/>
      <c r="C900" s="85"/>
      <c r="D900" s="85"/>
      <c r="E900" s="86"/>
      <c r="F900" s="85"/>
      <c r="G900" s="87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  <c r="BB900" s="85"/>
      <c r="BC900" s="85"/>
      <c r="BD900" s="85"/>
      <c r="BE900" s="85"/>
      <c r="BF900" s="88"/>
      <c r="BG900" s="85"/>
      <c r="BH900" s="85"/>
      <c r="BI900" s="85"/>
      <c r="BJ900" s="85"/>
      <c r="BK900" s="85"/>
      <c r="BL900" s="85"/>
      <c r="BM900" s="85"/>
      <c r="BN900" s="85"/>
      <c r="BO900" s="85"/>
      <c r="BP900" s="85"/>
      <c r="BQ900" s="85"/>
      <c r="BR900" s="85"/>
      <c r="BS900" s="85"/>
      <c r="BT900" s="85"/>
      <c r="BU900" s="85"/>
      <c r="BV900" s="85"/>
      <c r="BW900" s="85"/>
      <c r="BX900" s="85"/>
      <c r="BY900" s="85"/>
      <c r="BZ900" s="85"/>
      <c r="CA900" s="85"/>
      <c r="CB900" s="85"/>
      <c r="CC900" s="85"/>
      <c r="CD900" s="85"/>
      <c r="CE900" s="85"/>
      <c r="CF900" s="85"/>
      <c r="CG900" s="85"/>
      <c r="CH900" s="85"/>
      <c r="CI900" s="85"/>
      <c r="CJ900" s="85"/>
      <c r="CK900" s="85"/>
      <c r="CL900" s="85"/>
      <c r="CM900" s="85"/>
      <c r="CN900" s="85"/>
      <c r="CO900" s="85"/>
      <c r="CP900" s="85"/>
      <c r="CQ900" s="85"/>
      <c r="CR900" s="85"/>
      <c r="CS900" s="85"/>
      <c r="CT900" s="85"/>
      <c r="CU900" s="85"/>
      <c r="CV900" s="85"/>
      <c r="CW900" s="85"/>
      <c r="CX900" s="85"/>
      <c r="CY900" s="85"/>
      <c r="CZ900" s="85"/>
      <c r="DA900" s="85"/>
      <c r="DB900" s="85"/>
      <c r="DC900" s="85"/>
      <c r="DD900" s="85"/>
      <c r="DE900" s="85"/>
    </row>
    <row r="901" spans="1:109" x14ac:dyDescent="0.2">
      <c r="A901" s="85"/>
      <c r="B901" s="85"/>
      <c r="C901" s="85"/>
      <c r="D901" s="85"/>
      <c r="E901" s="86"/>
      <c r="F901" s="85"/>
      <c r="G901" s="87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  <c r="BB901" s="85"/>
      <c r="BC901" s="85"/>
      <c r="BD901" s="85"/>
      <c r="BE901" s="85"/>
      <c r="BF901" s="88"/>
      <c r="BG901" s="85"/>
      <c r="BH901" s="85"/>
      <c r="BI901" s="85"/>
      <c r="BJ901" s="85"/>
      <c r="BK901" s="85"/>
      <c r="BL901" s="85"/>
      <c r="BM901" s="85"/>
      <c r="BN901" s="85"/>
      <c r="BO901" s="85"/>
      <c r="BP901" s="85"/>
      <c r="BQ901" s="85"/>
      <c r="BR901" s="85"/>
      <c r="BS901" s="85"/>
      <c r="BT901" s="85"/>
      <c r="BU901" s="85"/>
      <c r="BV901" s="85"/>
      <c r="BW901" s="85"/>
      <c r="BX901" s="85"/>
      <c r="BY901" s="85"/>
      <c r="BZ901" s="85"/>
      <c r="CA901" s="85"/>
      <c r="CB901" s="85"/>
      <c r="CC901" s="85"/>
      <c r="CD901" s="85"/>
      <c r="CE901" s="85"/>
      <c r="CF901" s="85"/>
      <c r="CG901" s="85"/>
      <c r="CH901" s="85"/>
      <c r="CI901" s="85"/>
      <c r="CJ901" s="85"/>
      <c r="CK901" s="85"/>
      <c r="CL901" s="85"/>
      <c r="CM901" s="85"/>
      <c r="CN901" s="85"/>
      <c r="CO901" s="85"/>
      <c r="CP901" s="85"/>
      <c r="CQ901" s="85"/>
      <c r="CR901" s="85"/>
      <c r="CS901" s="85"/>
      <c r="CT901" s="85"/>
      <c r="CU901" s="85"/>
      <c r="CV901" s="85"/>
      <c r="CW901" s="85"/>
      <c r="CX901" s="85"/>
      <c r="CY901" s="85"/>
      <c r="CZ901" s="85"/>
      <c r="DA901" s="85"/>
      <c r="DB901" s="85"/>
      <c r="DC901" s="85"/>
      <c r="DD901" s="85"/>
      <c r="DE901" s="85"/>
    </row>
    <row r="902" spans="1:109" x14ac:dyDescent="0.2">
      <c r="A902" s="85"/>
      <c r="B902" s="85"/>
      <c r="C902" s="85"/>
      <c r="D902" s="85"/>
      <c r="E902" s="86"/>
      <c r="F902" s="85"/>
      <c r="G902" s="87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  <c r="BB902" s="85"/>
      <c r="BC902" s="85"/>
      <c r="BD902" s="85"/>
      <c r="BE902" s="85"/>
      <c r="BF902" s="88"/>
      <c r="BG902" s="85"/>
      <c r="BH902" s="85"/>
      <c r="BI902" s="85"/>
      <c r="BJ902" s="85"/>
      <c r="BK902" s="85"/>
      <c r="BL902" s="85"/>
      <c r="BM902" s="85"/>
      <c r="BN902" s="85"/>
      <c r="BO902" s="85"/>
      <c r="BP902" s="85"/>
      <c r="BQ902" s="85"/>
      <c r="BR902" s="85"/>
      <c r="BS902" s="85"/>
      <c r="BT902" s="85"/>
      <c r="BU902" s="85"/>
      <c r="BV902" s="85"/>
      <c r="BW902" s="85"/>
      <c r="BX902" s="85"/>
      <c r="BY902" s="85"/>
      <c r="BZ902" s="85"/>
      <c r="CA902" s="85"/>
      <c r="CB902" s="85"/>
      <c r="CC902" s="85"/>
      <c r="CD902" s="85"/>
      <c r="CE902" s="85"/>
      <c r="CF902" s="85"/>
      <c r="CG902" s="85"/>
      <c r="CH902" s="85"/>
      <c r="CI902" s="85"/>
      <c r="CJ902" s="85"/>
      <c r="CK902" s="85"/>
      <c r="CL902" s="85"/>
      <c r="CM902" s="85"/>
      <c r="CN902" s="85"/>
      <c r="CO902" s="85"/>
      <c r="CP902" s="85"/>
      <c r="CQ902" s="85"/>
      <c r="CR902" s="85"/>
      <c r="CS902" s="85"/>
      <c r="CT902" s="85"/>
      <c r="CU902" s="85"/>
      <c r="CV902" s="85"/>
      <c r="CW902" s="85"/>
      <c r="CX902" s="85"/>
      <c r="CY902" s="85"/>
      <c r="CZ902" s="85"/>
      <c r="DA902" s="85"/>
      <c r="DB902" s="85"/>
      <c r="DC902" s="85"/>
      <c r="DD902" s="85"/>
      <c r="DE902" s="85"/>
    </row>
    <row r="903" spans="1:109" x14ac:dyDescent="0.2">
      <c r="A903" s="85"/>
      <c r="B903" s="85"/>
      <c r="C903" s="85"/>
      <c r="D903" s="85"/>
      <c r="E903" s="86"/>
      <c r="F903" s="85"/>
      <c r="G903" s="87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  <c r="BB903" s="85"/>
      <c r="BC903" s="85"/>
      <c r="BD903" s="85"/>
      <c r="BE903" s="85"/>
      <c r="BF903" s="88"/>
      <c r="BG903" s="85"/>
      <c r="BH903" s="85"/>
      <c r="BI903" s="85"/>
      <c r="BJ903" s="85"/>
      <c r="BK903" s="85"/>
      <c r="BL903" s="85"/>
      <c r="BM903" s="85"/>
      <c r="BN903" s="85"/>
      <c r="BO903" s="85"/>
      <c r="BP903" s="85"/>
      <c r="BQ903" s="85"/>
      <c r="BR903" s="85"/>
      <c r="BS903" s="85"/>
      <c r="BT903" s="85"/>
      <c r="BU903" s="85"/>
      <c r="BV903" s="85"/>
      <c r="BW903" s="85"/>
      <c r="BX903" s="85"/>
      <c r="BY903" s="85"/>
      <c r="BZ903" s="85"/>
      <c r="CA903" s="85"/>
      <c r="CB903" s="85"/>
      <c r="CC903" s="85"/>
      <c r="CD903" s="85"/>
      <c r="CE903" s="85"/>
      <c r="CF903" s="85"/>
      <c r="CG903" s="85"/>
      <c r="CH903" s="85"/>
      <c r="CI903" s="85"/>
      <c r="CJ903" s="85"/>
      <c r="CK903" s="85"/>
      <c r="CL903" s="85"/>
      <c r="CM903" s="85"/>
      <c r="CN903" s="85"/>
      <c r="CO903" s="85"/>
      <c r="CP903" s="85"/>
      <c r="CQ903" s="85"/>
      <c r="CR903" s="85"/>
      <c r="CS903" s="85"/>
      <c r="CT903" s="85"/>
      <c r="CU903" s="85"/>
      <c r="CV903" s="85"/>
      <c r="CW903" s="85"/>
      <c r="CX903" s="85"/>
      <c r="CY903" s="85"/>
      <c r="CZ903" s="85"/>
      <c r="DA903" s="85"/>
      <c r="DB903" s="85"/>
      <c r="DC903" s="85"/>
      <c r="DD903" s="85"/>
      <c r="DE903" s="85"/>
    </row>
    <row r="904" spans="1:109" x14ac:dyDescent="0.2">
      <c r="A904" s="85"/>
      <c r="B904" s="85"/>
      <c r="C904" s="85"/>
      <c r="D904" s="85"/>
      <c r="E904" s="86"/>
      <c r="F904" s="85"/>
      <c r="G904" s="87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  <c r="BB904" s="85"/>
      <c r="BC904" s="85"/>
      <c r="BD904" s="85"/>
      <c r="BE904" s="85"/>
      <c r="BF904" s="88"/>
      <c r="BG904" s="85"/>
      <c r="BH904" s="85"/>
      <c r="BI904" s="85"/>
      <c r="BJ904" s="85"/>
      <c r="BK904" s="85"/>
      <c r="BL904" s="85"/>
      <c r="BM904" s="85"/>
      <c r="BN904" s="85"/>
      <c r="BO904" s="85"/>
      <c r="BP904" s="85"/>
      <c r="BQ904" s="85"/>
      <c r="BR904" s="85"/>
      <c r="BS904" s="85"/>
      <c r="BT904" s="85"/>
      <c r="BU904" s="85"/>
      <c r="BV904" s="85"/>
      <c r="BW904" s="85"/>
      <c r="BX904" s="85"/>
      <c r="BY904" s="85"/>
      <c r="BZ904" s="85"/>
      <c r="CA904" s="85"/>
      <c r="CB904" s="85"/>
      <c r="CC904" s="85"/>
      <c r="CD904" s="85"/>
      <c r="CE904" s="85"/>
      <c r="CF904" s="85"/>
      <c r="CG904" s="85"/>
      <c r="CH904" s="85"/>
      <c r="CI904" s="85"/>
      <c r="CJ904" s="85"/>
      <c r="CK904" s="85"/>
      <c r="CL904" s="85"/>
      <c r="CM904" s="85"/>
      <c r="CN904" s="85"/>
      <c r="CO904" s="85"/>
      <c r="CP904" s="85"/>
      <c r="CQ904" s="85"/>
      <c r="CR904" s="85"/>
      <c r="CS904" s="85"/>
      <c r="CT904" s="85"/>
      <c r="CU904" s="85"/>
      <c r="CV904" s="85"/>
      <c r="CW904" s="85"/>
      <c r="CX904" s="85"/>
      <c r="CY904" s="85"/>
      <c r="CZ904" s="85"/>
      <c r="DA904" s="85"/>
      <c r="DB904" s="85"/>
      <c r="DC904" s="85"/>
      <c r="DD904" s="85"/>
      <c r="DE904" s="85"/>
    </row>
    <row r="905" spans="1:109" x14ac:dyDescent="0.2">
      <c r="A905" s="85"/>
      <c r="B905" s="85"/>
      <c r="C905" s="85"/>
      <c r="D905" s="85"/>
      <c r="E905" s="86"/>
      <c r="F905" s="85"/>
      <c r="G905" s="87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  <c r="BB905" s="85"/>
      <c r="BC905" s="85"/>
      <c r="BD905" s="85"/>
      <c r="BE905" s="85"/>
      <c r="BF905" s="88"/>
      <c r="BG905" s="85"/>
      <c r="BH905" s="85"/>
      <c r="BI905" s="85"/>
      <c r="BJ905" s="85"/>
      <c r="BK905" s="85"/>
      <c r="BL905" s="85"/>
      <c r="BM905" s="85"/>
      <c r="BN905" s="85"/>
      <c r="BO905" s="85"/>
      <c r="BP905" s="85"/>
      <c r="BQ905" s="85"/>
      <c r="BR905" s="85"/>
      <c r="BS905" s="85"/>
      <c r="BT905" s="85"/>
      <c r="BU905" s="85"/>
      <c r="BV905" s="85"/>
      <c r="BW905" s="85"/>
      <c r="BX905" s="85"/>
      <c r="BY905" s="85"/>
      <c r="BZ905" s="85"/>
      <c r="CA905" s="85"/>
      <c r="CB905" s="85"/>
      <c r="CC905" s="85"/>
      <c r="CD905" s="85"/>
      <c r="CE905" s="85"/>
      <c r="CF905" s="85"/>
      <c r="CG905" s="85"/>
      <c r="CH905" s="85"/>
      <c r="CI905" s="85"/>
      <c r="CJ905" s="85"/>
      <c r="CK905" s="85"/>
      <c r="CL905" s="85"/>
      <c r="CM905" s="85"/>
      <c r="CN905" s="85"/>
      <c r="CO905" s="85"/>
      <c r="CP905" s="85"/>
      <c r="CQ905" s="85"/>
      <c r="CR905" s="85"/>
      <c r="CS905" s="85"/>
      <c r="CT905" s="85"/>
      <c r="CU905" s="85"/>
      <c r="CV905" s="85"/>
      <c r="CW905" s="85"/>
      <c r="CX905" s="85"/>
      <c r="CY905" s="85"/>
      <c r="CZ905" s="85"/>
      <c r="DA905" s="85"/>
      <c r="DB905" s="85"/>
      <c r="DC905" s="85"/>
      <c r="DD905" s="85"/>
      <c r="DE905" s="85"/>
    </row>
    <row r="906" spans="1:109" x14ac:dyDescent="0.2">
      <c r="A906" s="85"/>
      <c r="B906" s="85"/>
      <c r="C906" s="85"/>
      <c r="D906" s="85"/>
      <c r="E906" s="86"/>
      <c r="F906" s="85"/>
      <c r="G906" s="87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  <c r="BB906" s="85"/>
      <c r="BC906" s="85"/>
      <c r="BD906" s="85"/>
      <c r="BE906" s="85"/>
      <c r="BF906" s="88"/>
      <c r="BG906" s="85"/>
      <c r="BH906" s="85"/>
      <c r="BI906" s="85"/>
      <c r="BJ906" s="85"/>
      <c r="BK906" s="85"/>
      <c r="BL906" s="85"/>
      <c r="BM906" s="85"/>
      <c r="BN906" s="85"/>
      <c r="BO906" s="85"/>
      <c r="BP906" s="85"/>
      <c r="BQ906" s="85"/>
      <c r="BR906" s="85"/>
      <c r="BS906" s="85"/>
      <c r="BT906" s="85"/>
      <c r="BU906" s="85"/>
      <c r="BV906" s="85"/>
      <c r="BW906" s="85"/>
      <c r="BX906" s="85"/>
      <c r="BY906" s="85"/>
      <c r="BZ906" s="85"/>
      <c r="CA906" s="85"/>
      <c r="CB906" s="85"/>
      <c r="CC906" s="85"/>
      <c r="CD906" s="85"/>
      <c r="CE906" s="85"/>
      <c r="CF906" s="85"/>
      <c r="CG906" s="85"/>
      <c r="CH906" s="85"/>
      <c r="CI906" s="85"/>
      <c r="CJ906" s="85"/>
      <c r="CK906" s="85"/>
      <c r="CL906" s="85"/>
      <c r="CM906" s="85"/>
      <c r="CN906" s="85"/>
      <c r="CO906" s="85"/>
      <c r="CP906" s="85"/>
      <c r="CQ906" s="85"/>
      <c r="CR906" s="85"/>
      <c r="CS906" s="85"/>
      <c r="CT906" s="85"/>
      <c r="CU906" s="85"/>
      <c r="CV906" s="85"/>
      <c r="CW906" s="85"/>
      <c r="CX906" s="85"/>
      <c r="CY906" s="85"/>
      <c r="CZ906" s="85"/>
      <c r="DA906" s="85"/>
      <c r="DB906" s="85"/>
      <c r="DC906" s="85"/>
      <c r="DD906" s="85"/>
      <c r="DE906" s="85"/>
    </row>
    <row r="907" spans="1:109" x14ac:dyDescent="0.2">
      <c r="A907" s="85"/>
      <c r="B907" s="85"/>
      <c r="C907" s="85"/>
      <c r="D907" s="85"/>
      <c r="E907" s="86"/>
      <c r="F907" s="85"/>
      <c r="G907" s="87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  <c r="BB907" s="85"/>
      <c r="BC907" s="85"/>
      <c r="BD907" s="85"/>
      <c r="BE907" s="85"/>
      <c r="BF907" s="88"/>
      <c r="BG907" s="85"/>
      <c r="BH907" s="85"/>
      <c r="BI907" s="85"/>
      <c r="BJ907" s="85"/>
      <c r="BK907" s="85"/>
      <c r="BL907" s="85"/>
      <c r="BM907" s="85"/>
      <c r="BN907" s="85"/>
      <c r="BO907" s="85"/>
      <c r="BP907" s="85"/>
      <c r="BQ907" s="85"/>
      <c r="BR907" s="85"/>
      <c r="BS907" s="85"/>
      <c r="BT907" s="85"/>
      <c r="BU907" s="85"/>
      <c r="BV907" s="85"/>
      <c r="BW907" s="85"/>
      <c r="BX907" s="85"/>
      <c r="BY907" s="85"/>
      <c r="BZ907" s="85"/>
      <c r="CA907" s="85"/>
      <c r="CB907" s="85"/>
      <c r="CC907" s="85"/>
      <c r="CD907" s="85"/>
      <c r="CE907" s="85"/>
      <c r="CF907" s="85"/>
      <c r="CG907" s="85"/>
      <c r="CH907" s="85"/>
      <c r="CI907" s="85"/>
      <c r="CJ907" s="85"/>
      <c r="CK907" s="85"/>
      <c r="CL907" s="85"/>
      <c r="CM907" s="85"/>
      <c r="CN907" s="85"/>
      <c r="CO907" s="85"/>
      <c r="CP907" s="85"/>
      <c r="CQ907" s="85"/>
      <c r="CR907" s="85"/>
      <c r="CS907" s="85"/>
      <c r="CT907" s="85"/>
      <c r="CU907" s="85"/>
      <c r="CV907" s="85"/>
      <c r="CW907" s="85"/>
      <c r="CX907" s="85"/>
      <c r="CY907" s="85"/>
      <c r="CZ907" s="85"/>
      <c r="DA907" s="85"/>
      <c r="DB907" s="85"/>
      <c r="DC907" s="85"/>
      <c r="DD907" s="85"/>
      <c r="DE907" s="85"/>
    </row>
    <row r="908" spans="1:109" x14ac:dyDescent="0.2">
      <c r="A908" s="85"/>
      <c r="B908" s="85"/>
      <c r="C908" s="85"/>
      <c r="D908" s="85"/>
      <c r="E908" s="86"/>
      <c r="F908" s="85"/>
      <c r="G908" s="87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  <c r="BF908" s="88"/>
      <c r="BG908" s="85"/>
      <c r="BH908" s="85"/>
      <c r="BI908" s="85"/>
      <c r="BJ908" s="85"/>
      <c r="BK908" s="85"/>
      <c r="BL908" s="85"/>
      <c r="BM908" s="85"/>
      <c r="BN908" s="85"/>
      <c r="BO908" s="85"/>
      <c r="BP908" s="85"/>
      <c r="BQ908" s="85"/>
      <c r="BR908" s="85"/>
      <c r="BS908" s="85"/>
      <c r="BT908" s="85"/>
      <c r="BU908" s="85"/>
      <c r="BV908" s="85"/>
      <c r="BW908" s="85"/>
      <c r="BX908" s="85"/>
      <c r="BY908" s="85"/>
      <c r="BZ908" s="85"/>
      <c r="CA908" s="85"/>
      <c r="CB908" s="85"/>
      <c r="CC908" s="85"/>
      <c r="CD908" s="85"/>
      <c r="CE908" s="85"/>
      <c r="CF908" s="85"/>
      <c r="CG908" s="85"/>
      <c r="CH908" s="85"/>
      <c r="CI908" s="85"/>
      <c r="CJ908" s="85"/>
      <c r="CK908" s="85"/>
      <c r="CL908" s="85"/>
      <c r="CM908" s="85"/>
      <c r="CN908" s="85"/>
      <c r="CO908" s="85"/>
      <c r="CP908" s="85"/>
      <c r="CQ908" s="85"/>
      <c r="CR908" s="85"/>
      <c r="CS908" s="85"/>
      <c r="CT908" s="85"/>
      <c r="CU908" s="85"/>
      <c r="CV908" s="85"/>
      <c r="CW908" s="85"/>
      <c r="CX908" s="85"/>
      <c r="CY908" s="85"/>
      <c r="CZ908" s="85"/>
      <c r="DA908" s="85"/>
      <c r="DB908" s="85"/>
      <c r="DC908" s="85"/>
      <c r="DD908" s="85"/>
      <c r="DE908" s="85"/>
    </row>
    <row r="909" spans="1:109" x14ac:dyDescent="0.2">
      <c r="A909" s="85"/>
      <c r="B909" s="85"/>
      <c r="C909" s="85"/>
      <c r="D909" s="85"/>
      <c r="E909" s="86"/>
      <c r="F909" s="85"/>
      <c r="G909" s="87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  <c r="BB909" s="85"/>
      <c r="BC909" s="85"/>
      <c r="BD909" s="85"/>
      <c r="BE909" s="85"/>
      <c r="BF909" s="88"/>
      <c r="BG909" s="85"/>
      <c r="BH909" s="85"/>
      <c r="BI909" s="85"/>
      <c r="BJ909" s="85"/>
      <c r="BK909" s="85"/>
      <c r="BL909" s="85"/>
      <c r="BM909" s="85"/>
      <c r="BN909" s="85"/>
      <c r="BO909" s="85"/>
      <c r="BP909" s="85"/>
      <c r="BQ909" s="85"/>
      <c r="BR909" s="85"/>
      <c r="BS909" s="85"/>
      <c r="BT909" s="85"/>
      <c r="BU909" s="85"/>
      <c r="BV909" s="85"/>
      <c r="BW909" s="85"/>
      <c r="BX909" s="85"/>
      <c r="BY909" s="85"/>
      <c r="BZ909" s="85"/>
      <c r="CA909" s="85"/>
      <c r="CB909" s="85"/>
      <c r="CC909" s="85"/>
      <c r="CD909" s="85"/>
      <c r="CE909" s="85"/>
      <c r="CF909" s="85"/>
      <c r="CG909" s="85"/>
      <c r="CH909" s="85"/>
      <c r="CI909" s="85"/>
      <c r="CJ909" s="85"/>
      <c r="CK909" s="85"/>
      <c r="CL909" s="85"/>
      <c r="CM909" s="85"/>
      <c r="CN909" s="85"/>
      <c r="CO909" s="85"/>
      <c r="CP909" s="85"/>
      <c r="CQ909" s="85"/>
      <c r="CR909" s="85"/>
      <c r="CS909" s="85"/>
      <c r="CT909" s="85"/>
      <c r="CU909" s="85"/>
      <c r="CV909" s="85"/>
      <c r="CW909" s="85"/>
      <c r="CX909" s="85"/>
      <c r="CY909" s="85"/>
      <c r="CZ909" s="85"/>
      <c r="DA909" s="85"/>
      <c r="DB909" s="85"/>
      <c r="DC909" s="85"/>
      <c r="DD909" s="85"/>
      <c r="DE909" s="85"/>
    </row>
    <row r="910" spans="1:109" x14ac:dyDescent="0.2">
      <c r="A910" s="85"/>
      <c r="B910" s="85"/>
      <c r="C910" s="85"/>
      <c r="D910" s="85"/>
      <c r="E910" s="86"/>
      <c r="F910" s="85"/>
      <c r="G910" s="87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  <c r="BB910" s="85"/>
      <c r="BC910" s="85"/>
      <c r="BD910" s="85"/>
      <c r="BE910" s="85"/>
      <c r="BF910" s="88"/>
      <c r="BG910" s="85"/>
      <c r="BH910" s="85"/>
      <c r="BI910" s="85"/>
      <c r="BJ910" s="85"/>
      <c r="BK910" s="85"/>
      <c r="BL910" s="85"/>
      <c r="BM910" s="85"/>
      <c r="BN910" s="85"/>
      <c r="BO910" s="85"/>
      <c r="BP910" s="85"/>
      <c r="BQ910" s="85"/>
      <c r="BR910" s="85"/>
      <c r="BS910" s="85"/>
      <c r="BT910" s="85"/>
      <c r="BU910" s="85"/>
      <c r="BV910" s="85"/>
      <c r="BW910" s="85"/>
      <c r="BX910" s="85"/>
      <c r="BY910" s="85"/>
      <c r="BZ910" s="85"/>
      <c r="CA910" s="85"/>
      <c r="CB910" s="85"/>
      <c r="CC910" s="85"/>
      <c r="CD910" s="85"/>
      <c r="CE910" s="85"/>
      <c r="CF910" s="85"/>
      <c r="CG910" s="85"/>
      <c r="CH910" s="85"/>
      <c r="CI910" s="85"/>
      <c r="CJ910" s="85"/>
      <c r="CK910" s="85"/>
      <c r="CL910" s="85"/>
      <c r="CM910" s="85"/>
      <c r="CN910" s="85"/>
      <c r="CO910" s="85"/>
      <c r="CP910" s="85"/>
      <c r="CQ910" s="85"/>
      <c r="CR910" s="85"/>
      <c r="CS910" s="85"/>
      <c r="CT910" s="85"/>
      <c r="CU910" s="85"/>
      <c r="CV910" s="85"/>
      <c r="CW910" s="85"/>
      <c r="CX910" s="85"/>
      <c r="CY910" s="85"/>
      <c r="CZ910" s="85"/>
      <c r="DA910" s="85"/>
      <c r="DB910" s="85"/>
      <c r="DC910" s="85"/>
      <c r="DD910" s="85"/>
      <c r="DE910" s="85"/>
    </row>
    <row r="911" spans="1:109" x14ac:dyDescent="0.2">
      <c r="A911" s="85"/>
      <c r="B911" s="85"/>
      <c r="C911" s="85"/>
      <c r="D911" s="85"/>
      <c r="E911" s="86"/>
      <c r="F911" s="85"/>
      <c r="G911" s="87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  <c r="BB911" s="85"/>
      <c r="BC911" s="85"/>
      <c r="BD911" s="85"/>
      <c r="BE911" s="85"/>
      <c r="BF911" s="88"/>
      <c r="BG911" s="85"/>
      <c r="BH911" s="85"/>
      <c r="BI911" s="85"/>
      <c r="BJ911" s="85"/>
      <c r="BK911" s="85"/>
      <c r="BL911" s="85"/>
      <c r="BM911" s="85"/>
      <c r="BN911" s="85"/>
      <c r="BO911" s="85"/>
      <c r="BP911" s="85"/>
      <c r="BQ911" s="85"/>
      <c r="BR911" s="85"/>
      <c r="BS911" s="85"/>
      <c r="BT911" s="85"/>
      <c r="BU911" s="85"/>
      <c r="BV911" s="85"/>
      <c r="BW911" s="85"/>
      <c r="BX911" s="85"/>
      <c r="BY911" s="85"/>
      <c r="BZ911" s="85"/>
      <c r="CA911" s="85"/>
      <c r="CB911" s="85"/>
      <c r="CC911" s="85"/>
      <c r="CD911" s="85"/>
      <c r="CE911" s="85"/>
      <c r="CF911" s="85"/>
      <c r="CG911" s="85"/>
      <c r="CH911" s="85"/>
      <c r="CI911" s="85"/>
      <c r="CJ911" s="85"/>
      <c r="CK911" s="85"/>
      <c r="CL911" s="85"/>
      <c r="CM911" s="85"/>
      <c r="CN911" s="85"/>
      <c r="CO911" s="85"/>
      <c r="CP911" s="85"/>
      <c r="CQ911" s="85"/>
      <c r="CR911" s="85"/>
      <c r="CS911" s="85"/>
      <c r="CT911" s="85"/>
      <c r="CU911" s="85"/>
      <c r="CV911" s="85"/>
      <c r="CW911" s="85"/>
      <c r="CX911" s="85"/>
      <c r="CY911" s="85"/>
      <c r="CZ911" s="85"/>
      <c r="DA911" s="85"/>
      <c r="DB911" s="85"/>
      <c r="DC911" s="85"/>
      <c r="DD911" s="85"/>
      <c r="DE911" s="85"/>
    </row>
    <row r="912" spans="1:109" x14ac:dyDescent="0.2">
      <c r="A912" s="85"/>
      <c r="B912" s="85"/>
      <c r="C912" s="85"/>
      <c r="D912" s="85"/>
      <c r="E912" s="86"/>
      <c r="F912" s="85"/>
      <c r="G912" s="87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  <c r="BD912" s="85"/>
      <c r="BE912" s="85"/>
      <c r="BF912" s="88"/>
      <c r="BG912" s="85"/>
      <c r="BH912" s="85"/>
      <c r="BI912" s="85"/>
      <c r="BJ912" s="85"/>
      <c r="BK912" s="85"/>
      <c r="BL912" s="85"/>
      <c r="BM912" s="85"/>
      <c r="BN912" s="85"/>
      <c r="BO912" s="85"/>
      <c r="BP912" s="85"/>
      <c r="BQ912" s="85"/>
      <c r="BR912" s="85"/>
      <c r="BS912" s="85"/>
      <c r="BT912" s="85"/>
      <c r="BU912" s="85"/>
      <c r="BV912" s="85"/>
      <c r="BW912" s="85"/>
      <c r="BX912" s="85"/>
      <c r="BY912" s="85"/>
      <c r="BZ912" s="85"/>
      <c r="CA912" s="85"/>
      <c r="CB912" s="85"/>
      <c r="CC912" s="85"/>
      <c r="CD912" s="85"/>
      <c r="CE912" s="85"/>
      <c r="CF912" s="85"/>
      <c r="CG912" s="85"/>
      <c r="CH912" s="85"/>
      <c r="CI912" s="85"/>
      <c r="CJ912" s="85"/>
      <c r="CK912" s="85"/>
      <c r="CL912" s="85"/>
      <c r="CM912" s="85"/>
      <c r="CN912" s="85"/>
      <c r="CO912" s="85"/>
      <c r="CP912" s="85"/>
      <c r="CQ912" s="85"/>
      <c r="CR912" s="85"/>
      <c r="CS912" s="85"/>
      <c r="CT912" s="85"/>
      <c r="CU912" s="85"/>
      <c r="CV912" s="85"/>
      <c r="CW912" s="85"/>
      <c r="CX912" s="85"/>
      <c r="CY912" s="85"/>
      <c r="CZ912" s="85"/>
      <c r="DA912" s="85"/>
      <c r="DB912" s="85"/>
      <c r="DC912" s="85"/>
      <c r="DD912" s="85"/>
      <c r="DE912" s="85"/>
    </row>
    <row r="913" spans="1:109" x14ac:dyDescent="0.2">
      <c r="A913" s="85"/>
      <c r="B913" s="85"/>
      <c r="C913" s="85"/>
      <c r="D913" s="85"/>
      <c r="E913" s="86"/>
      <c r="F913" s="85"/>
      <c r="G913" s="87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  <c r="BB913" s="85"/>
      <c r="BC913" s="85"/>
      <c r="BD913" s="85"/>
      <c r="BE913" s="85"/>
      <c r="BF913" s="88"/>
      <c r="BG913" s="85"/>
      <c r="BH913" s="85"/>
      <c r="BI913" s="85"/>
      <c r="BJ913" s="85"/>
      <c r="BK913" s="85"/>
      <c r="BL913" s="85"/>
      <c r="BM913" s="85"/>
      <c r="BN913" s="85"/>
      <c r="BO913" s="85"/>
      <c r="BP913" s="85"/>
      <c r="BQ913" s="85"/>
      <c r="BR913" s="85"/>
      <c r="BS913" s="85"/>
      <c r="BT913" s="85"/>
      <c r="BU913" s="85"/>
      <c r="BV913" s="85"/>
      <c r="BW913" s="85"/>
      <c r="BX913" s="85"/>
      <c r="BY913" s="85"/>
      <c r="BZ913" s="85"/>
      <c r="CA913" s="85"/>
      <c r="CB913" s="85"/>
      <c r="CC913" s="85"/>
      <c r="CD913" s="85"/>
      <c r="CE913" s="85"/>
      <c r="CF913" s="85"/>
      <c r="CG913" s="85"/>
      <c r="CH913" s="85"/>
      <c r="CI913" s="85"/>
      <c r="CJ913" s="85"/>
      <c r="CK913" s="85"/>
      <c r="CL913" s="85"/>
      <c r="CM913" s="85"/>
      <c r="CN913" s="85"/>
      <c r="CO913" s="85"/>
      <c r="CP913" s="85"/>
      <c r="CQ913" s="85"/>
      <c r="CR913" s="85"/>
      <c r="CS913" s="85"/>
      <c r="CT913" s="85"/>
      <c r="CU913" s="85"/>
      <c r="CV913" s="85"/>
      <c r="CW913" s="85"/>
      <c r="CX913" s="85"/>
      <c r="CY913" s="85"/>
      <c r="CZ913" s="85"/>
      <c r="DA913" s="85"/>
      <c r="DB913" s="85"/>
      <c r="DC913" s="85"/>
      <c r="DD913" s="85"/>
      <c r="DE913" s="85"/>
    </row>
    <row r="914" spans="1:109" x14ac:dyDescent="0.2">
      <c r="A914" s="85"/>
      <c r="B914" s="85"/>
      <c r="C914" s="85"/>
      <c r="D914" s="85"/>
      <c r="E914" s="86"/>
      <c r="F914" s="85"/>
      <c r="G914" s="87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  <c r="BB914" s="85"/>
      <c r="BC914" s="85"/>
      <c r="BD914" s="85"/>
      <c r="BE914" s="85"/>
      <c r="BF914" s="88"/>
      <c r="BG914" s="85"/>
      <c r="BH914" s="85"/>
      <c r="BI914" s="85"/>
      <c r="BJ914" s="85"/>
      <c r="BK914" s="85"/>
      <c r="BL914" s="85"/>
      <c r="BM914" s="85"/>
      <c r="BN914" s="85"/>
      <c r="BO914" s="85"/>
      <c r="BP914" s="85"/>
      <c r="BQ914" s="85"/>
      <c r="BR914" s="85"/>
      <c r="BS914" s="85"/>
      <c r="BT914" s="85"/>
      <c r="BU914" s="85"/>
      <c r="BV914" s="85"/>
      <c r="BW914" s="85"/>
      <c r="BX914" s="85"/>
      <c r="BY914" s="85"/>
      <c r="BZ914" s="85"/>
      <c r="CA914" s="85"/>
      <c r="CB914" s="85"/>
      <c r="CC914" s="85"/>
      <c r="CD914" s="85"/>
      <c r="CE914" s="85"/>
      <c r="CF914" s="85"/>
      <c r="CG914" s="85"/>
      <c r="CH914" s="85"/>
      <c r="CI914" s="85"/>
      <c r="CJ914" s="85"/>
      <c r="CK914" s="85"/>
      <c r="CL914" s="85"/>
      <c r="CM914" s="85"/>
      <c r="CN914" s="85"/>
      <c r="CO914" s="85"/>
      <c r="CP914" s="85"/>
      <c r="CQ914" s="85"/>
      <c r="CR914" s="85"/>
      <c r="CS914" s="85"/>
      <c r="CT914" s="85"/>
      <c r="CU914" s="85"/>
      <c r="CV914" s="85"/>
      <c r="CW914" s="85"/>
      <c r="CX914" s="85"/>
      <c r="CY914" s="85"/>
      <c r="CZ914" s="85"/>
      <c r="DA914" s="85"/>
      <c r="DB914" s="85"/>
      <c r="DC914" s="85"/>
      <c r="DD914" s="85"/>
      <c r="DE914" s="85"/>
    </row>
    <row r="915" spans="1:109" x14ac:dyDescent="0.2">
      <c r="A915" s="85"/>
      <c r="B915" s="85"/>
      <c r="C915" s="85"/>
      <c r="D915" s="85"/>
      <c r="E915" s="86"/>
      <c r="F915" s="85"/>
      <c r="G915" s="87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  <c r="BB915" s="85"/>
      <c r="BC915" s="85"/>
      <c r="BD915" s="85"/>
      <c r="BE915" s="85"/>
      <c r="BF915" s="88"/>
      <c r="BG915" s="85"/>
      <c r="BH915" s="85"/>
      <c r="BI915" s="85"/>
      <c r="BJ915" s="85"/>
      <c r="BK915" s="85"/>
      <c r="BL915" s="85"/>
      <c r="BM915" s="85"/>
      <c r="BN915" s="85"/>
      <c r="BO915" s="85"/>
      <c r="BP915" s="85"/>
      <c r="BQ915" s="85"/>
      <c r="BR915" s="85"/>
      <c r="BS915" s="85"/>
      <c r="BT915" s="85"/>
      <c r="BU915" s="85"/>
      <c r="BV915" s="85"/>
      <c r="BW915" s="85"/>
      <c r="BX915" s="85"/>
      <c r="BY915" s="85"/>
      <c r="BZ915" s="85"/>
      <c r="CA915" s="85"/>
      <c r="CB915" s="85"/>
      <c r="CC915" s="85"/>
      <c r="CD915" s="85"/>
      <c r="CE915" s="85"/>
      <c r="CF915" s="85"/>
      <c r="CG915" s="85"/>
      <c r="CH915" s="85"/>
      <c r="CI915" s="85"/>
      <c r="CJ915" s="85"/>
      <c r="CK915" s="85"/>
      <c r="CL915" s="85"/>
      <c r="CM915" s="85"/>
      <c r="CN915" s="85"/>
      <c r="CO915" s="85"/>
      <c r="CP915" s="85"/>
      <c r="CQ915" s="85"/>
      <c r="CR915" s="85"/>
      <c r="CS915" s="85"/>
      <c r="CT915" s="85"/>
      <c r="CU915" s="85"/>
      <c r="CV915" s="85"/>
      <c r="CW915" s="85"/>
      <c r="CX915" s="85"/>
      <c r="CY915" s="85"/>
      <c r="CZ915" s="85"/>
      <c r="DA915" s="85"/>
      <c r="DB915" s="85"/>
      <c r="DC915" s="85"/>
      <c r="DD915" s="85"/>
      <c r="DE915" s="85"/>
    </row>
    <row r="916" spans="1:109" x14ac:dyDescent="0.2">
      <c r="A916" s="85"/>
      <c r="B916" s="85"/>
      <c r="C916" s="85"/>
      <c r="D916" s="85"/>
      <c r="E916" s="86"/>
      <c r="F916" s="85"/>
      <c r="G916" s="87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  <c r="BB916" s="85"/>
      <c r="BC916" s="85"/>
      <c r="BD916" s="85"/>
      <c r="BE916" s="85"/>
      <c r="BF916" s="88"/>
      <c r="BG916" s="85"/>
      <c r="BH916" s="85"/>
      <c r="BI916" s="85"/>
      <c r="BJ916" s="85"/>
      <c r="BK916" s="85"/>
      <c r="BL916" s="85"/>
      <c r="BM916" s="85"/>
      <c r="BN916" s="85"/>
      <c r="BO916" s="85"/>
      <c r="BP916" s="85"/>
      <c r="BQ916" s="85"/>
      <c r="BR916" s="85"/>
      <c r="BS916" s="85"/>
      <c r="BT916" s="85"/>
      <c r="BU916" s="85"/>
      <c r="BV916" s="85"/>
      <c r="BW916" s="85"/>
      <c r="BX916" s="85"/>
      <c r="BY916" s="85"/>
      <c r="BZ916" s="85"/>
      <c r="CA916" s="85"/>
      <c r="CB916" s="85"/>
      <c r="CC916" s="85"/>
      <c r="CD916" s="85"/>
      <c r="CE916" s="85"/>
      <c r="CF916" s="85"/>
      <c r="CG916" s="85"/>
      <c r="CH916" s="85"/>
      <c r="CI916" s="85"/>
      <c r="CJ916" s="85"/>
      <c r="CK916" s="85"/>
      <c r="CL916" s="85"/>
      <c r="CM916" s="85"/>
      <c r="CN916" s="85"/>
      <c r="CO916" s="85"/>
      <c r="CP916" s="85"/>
      <c r="CQ916" s="85"/>
      <c r="CR916" s="85"/>
      <c r="CS916" s="85"/>
      <c r="CT916" s="85"/>
      <c r="CU916" s="85"/>
      <c r="CV916" s="85"/>
      <c r="CW916" s="85"/>
      <c r="CX916" s="85"/>
      <c r="CY916" s="85"/>
      <c r="CZ916" s="85"/>
      <c r="DA916" s="85"/>
      <c r="DB916" s="85"/>
      <c r="DC916" s="85"/>
      <c r="DD916" s="85"/>
      <c r="DE916" s="85"/>
    </row>
    <row r="917" spans="1:109" x14ac:dyDescent="0.2">
      <c r="A917" s="85"/>
      <c r="B917" s="85"/>
      <c r="C917" s="85"/>
      <c r="D917" s="85"/>
      <c r="E917" s="86"/>
      <c r="F917" s="85"/>
      <c r="G917" s="87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  <c r="BE917" s="85"/>
      <c r="BF917" s="88"/>
      <c r="BG917" s="85"/>
      <c r="BH917" s="85"/>
      <c r="BI917" s="85"/>
      <c r="BJ917" s="85"/>
      <c r="BK917" s="85"/>
      <c r="BL917" s="85"/>
      <c r="BM917" s="85"/>
      <c r="BN917" s="85"/>
      <c r="BO917" s="85"/>
      <c r="BP917" s="85"/>
      <c r="BQ917" s="85"/>
      <c r="BR917" s="85"/>
      <c r="BS917" s="85"/>
      <c r="BT917" s="85"/>
      <c r="BU917" s="85"/>
      <c r="BV917" s="85"/>
      <c r="BW917" s="85"/>
      <c r="BX917" s="85"/>
      <c r="BY917" s="85"/>
      <c r="BZ917" s="85"/>
      <c r="CA917" s="85"/>
      <c r="CB917" s="85"/>
      <c r="CC917" s="85"/>
      <c r="CD917" s="85"/>
      <c r="CE917" s="85"/>
      <c r="CF917" s="85"/>
      <c r="CG917" s="85"/>
      <c r="CH917" s="85"/>
      <c r="CI917" s="85"/>
      <c r="CJ917" s="85"/>
      <c r="CK917" s="85"/>
      <c r="CL917" s="85"/>
      <c r="CM917" s="85"/>
      <c r="CN917" s="85"/>
      <c r="CO917" s="85"/>
      <c r="CP917" s="85"/>
      <c r="CQ917" s="85"/>
      <c r="CR917" s="85"/>
      <c r="CS917" s="85"/>
      <c r="CT917" s="85"/>
      <c r="CU917" s="85"/>
      <c r="CV917" s="85"/>
      <c r="CW917" s="85"/>
      <c r="CX917" s="85"/>
      <c r="CY917" s="85"/>
      <c r="CZ917" s="85"/>
      <c r="DA917" s="85"/>
      <c r="DB917" s="85"/>
      <c r="DC917" s="85"/>
      <c r="DD917" s="85"/>
      <c r="DE917" s="85"/>
    </row>
    <row r="918" spans="1:109" x14ac:dyDescent="0.2">
      <c r="A918" s="85"/>
      <c r="B918" s="85"/>
      <c r="C918" s="85"/>
      <c r="D918" s="85"/>
      <c r="E918" s="86"/>
      <c r="F918" s="85"/>
      <c r="G918" s="87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  <c r="BB918" s="85"/>
      <c r="BC918" s="85"/>
      <c r="BD918" s="85"/>
      <c r="BE918" s="85"/>
      <c r="BF918" s="88"/>
      <c r="BG918" s="85"/>
      <c r="BH918" s="85"/>
      <c r="BI918" s="85"/>
      <c r="BJ918" s="85"/>
      <c r="BK918" s="85"/>
      <c r="BL918" s="85"/>
      <c r="BM918" s="85"/>
      <c r="BN918" s="85"/>
      <c r="BO918" s="85"/>
      <c r="BP918" s="85"/>
      <c r="BQ918" s="85"/>
      <c r="BR918" s="85"/>
      <c r="BS918" s="85"/>
      <c r="BT918" s="85"/>
      <c r="BU918" s="85"/>
      <c r="BV918" s="85"/>
      <c r="BW918" s="85"/>
      <c r="BX918" s="85"/>
      <c r="BY918" s="85"/>
      <c r="BZ918" s="85"/>
      <c r="CA918" s="85"/>
      <c r="CB918" s="85"/>
      <c r="CC918" s="85"/>
      <c r="CD918" s="85"/>
      <c r="CE918" s="85"/>
      <c r="CF918" s="85"/>
      <c r="CG918" s="85"/>
      <c r="CH918" s="85"/>
      <c r="CI918" s="85"/>
      <c r="CJ918" s="85"/>
      <c r="CK918" s="85"/>
      <c r="CL918" s="85"/>
      <c r="CM918" s="85"/>
      <c r="CN918" s="85"/>
      <c r="CO918" s="85"/>
      <c r="CP918" s="85"/>
      <c r="CQ918" s="85"/>
      <c r="CR918" s="85"/>
      <c r="CS918" s="85"/>
      <c r="CT918" s="85"/>
      <c r="CU918" s="85"/>
      <c r="CV918" s="85"/>
      <c r="CW918" s="85"/>
      <c r="CX918" s="85"/>
      <c r="CY918" s="85"/>
      <c r="CZ918" s="85"/>
      <c r="DA918" s="85"/>
      <c r="DB918" s="85"/>
      <c r="DC918" s="85"/>
      <c r="DD918" s="85"/>
      <c r="DE918" s="85"/>
    </row>
    <row r="919" spans="1:109" x14ac:dyDescent="0.2">
      <c r="A919" s="85"/>
      <c r="B919" s="85"/>
      <c r="C919" s="85"/>
      <c r="D919" s="85"/>
      <c r="E919" s="86"/>
      <c r="F919" s="85"/>
      <c r="G919" s="87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  <c r="BB919" s="85"/>
      <c r="BC919" s="85"/>
      <c r="BD919" s="85"/>
      <c r="BE919" s="85"/>
      <c r="BF919" s="88"/>
      <c r="BG919" s="85"/>
      <c r="BH919" s="85"/>
      <c r="BI919" s="85"/>
      <c r="BJ919" s="85"/>
      <c r="BK919" s="85"/>
      <c r="BL919" s="85"/>
      <c r="BM919" s="85"/>
      <c r="BN919" s="85"/>
      <c r="BO919" s="85"/>
      <c r="BP919" s="85"/>
      <c r="BQ919" s="85"/>
      <c r="BR919" s="85"/>
      <c r="BS919" s="85"/>
      <c r="BT919" s="85"/>
      <c r="BU919" s="85"/>
      <c r="BV919" s="85"/>
      <c r="BW919" s="85"/>
      <c r="BX919" s="85"/>
      <c r="BY919" s="85"/>
      <c r="BZ919" s="85"/>
      <c r="CA919" s="85"/>
      <c r="CB919" s="85"/>
      <c r="CC919" s="85"/>
      <c r="CD919" s="85"/>
      <c r="CE919" s="85"/>
      <c r="CF919" s="85"/>
      <c r="CG919" s="85"/>
      <c r="CH919" s="85"/>
      <c r="CI919" s="85"/>
      <c r="CJ919" s="85"/>
      <c r="CK919" s="85"/>
      <c r="CL919" s="85"/>
      <c r="CM919" s="85"/>
      <c r="CN919" s="85"/>
      <c r="CO919" s="85"/>
      <c r="CP919" s="85"/>
      <c r="CQ919" s="85"/>
      <c r="CR919" s="85"/>
      <c r="CS919" s="85"/>
      <c r="CT919" s="85"/>
      <c r="CU919" s="85"/>
      <c r="CV919" s="85"/>
      <c r="CW919" s="85"/>
      <c r="CX919" s="85"/>
      <c r="CY919" s="85"/>
      <c r="CZ919" s="85"/>
      <c r="DA919" s="85"/>
      <c r="DB919" s="85"/>
      <c r="DC919" s="85"/>
      <c r="DD919" s="85"/>
      <c r="DE919" s="85"/>
    </row>
    <row r="920" spans="1:109" x14ac:dyDescent="0.2">
      <c r="A920" s="85"/>
      <c r="B920" s="85"/>
      <c r="C920" s="85"/>
      <c r="D920" s="85"/>
      <c r="E920" s="86"/>
      <c r="F920" s="85"/>
      <c r="G920" s="87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  <c r="BC920" s="85"/>
      <c r="BD920" s="85"/>
      <c r="BE920" s="85"/>
      <c r="BF920" s="88"/>
      <c r="BG920" s="85"/>
      <c r="BH920" s="85"/>
      <c r="BI920" s="85"/>
      <c r="BJ920" s="85"/>
      <c r="BK920" s="85"/>
      <c r="BL920" s="85"/>
      <c r="BM920" s="85"/>
      <c r="BN920" s="85"/>
      <c r="BO920" s="85"/>
      <c r="BP920" s="85"/>
      <c r="BQ920" s="85"/>
      <c r="BR920" s="85"/>
      <c r="BS920" s="85"/>
      <c r="BT920" s="85"/>
      <c r="BU920" s="85"/>
      <c r="BV920" s="85"/>
      <c r="BW920" s="85"/>
      <c r="BX920" s="85"/>
      <c r="BY920" s="85"/>
      <c r="BZ920" s="85"/>
      <c r="CA920" s="85"/>
      <c r="CB920" s="85"/>
      <c r="CC920" s="85"/>
      <c r="CD920" s="85"/>
      <c r="CE920" s="85"/>
      <c r="CF920" s="85"/>
      <c r="CG920" s="85"/>
      <c r="CH920" s="85"/>
      <c r="CI920" s="85"/>
      <c r="CJ920" s="85"/>
      <c r="CK920" s="85"/>
      <c r="CL920" s="85"/>
      <c r="CM920" s="85"/>
      <c r="CN920" s="85"/>
      <c r="CO920" s="85"/>
      <c r="CP920" s="85"/>
      <c r="CQ920" s="85"/>
      <c r="CR920" s="85"/>
      <c r="CS920" s="85"/>
      <c r="CT920" s="85"/>
      <c r="CU920" s="85"/>
      <c r="CV920" s="85"/>
      <c r="CW920" s="85"/>
      <c r="CX920" s="85"/>
      <c r="CY920" s="85"/>
      <c r="CZ920" s="85"/>
      <c r="DA920" s="85"/>
      <c r="DB920" s="85"/>
      <c r="DC920" s="85"/>
      <c r="DD920" s="85"/>
      <c r="DE920" s="85"/>
    </row>
    <row r="921" spans="1:109" x14ac:dyDescent="0.2">
      <c r="A921" s="85"/>
      <c r="B921" s="85"/>
      <c r="C921" s="85"/>
      <c r="D921" s="85"/>
      <c r="E921" s="86"/>
      <c r="F921" s="85"/>
      <c r="G921" s="87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  <c r="BB921" s="85"/>
      <c r="BC921" s="85"/>
      <c r="BD921" s="85"/>
      <c r="BE921" s="85"/>
      <c r="BF921" s="88"/>
      <c r="BG921" s="85"/>
      <c r="BH921" s="85"/>
      <c r="BI921" s="85"/>
      <c r="BJ921" s="85"/>
      <c r="BK921" s="85"/>
      <c r="BL921" s="85"/>
      <c r="BM921" s="85"/>
      <c r="BN921" s="85"/>
      <c r="BO921" s="85"/>
      <c r="BP921" s="85"/>
      <c r="BQ921" s="85"/>
      <c r="BR921" s="85"/>
      <c r="BS921" s="85"/>
      <c r="BT921" s="85"/>
      <c r="BU921" s="85"/>
      <c r="BV921" s="85"/>
      <c r="BW921" s="85"/>
      <c r="BX921" s="85"/>
      <c r="BY921" s="85"/>
      <c r="BZ921" s="85"/>
      <c r="CA921" s="85"/>
      <c r="CB921" s="85"/>
      <c r="CC921" s="85"/>
      <c r="CD921" s="85"/>
      <c r="CE921" s="85"/>
      <c r="CF921" s="85"/>
      <c r="CG921" s="85"/>
      <c r="CH921" s="85"/>
      <c r="CI921" s="85"/>
      <c r="CJ921" s="85"/>
      <c r="CK921" s="85"/>
      <c r="CL921" s="85"/>
      <c r="CM921" s="85"/>
      <c r="CN921" s="85"/>
      <c r="CO921" s="85"/>
      <c r="CP921" s="85"/>
      <c r="CQ921" s="85"/>
      <c r="CR921" s="85"/>
      <c r="CS921" s="85"/>
      <c r="CT921" s="85"/>
      <c r="CU921" s="85"/>
      <c r="CV921" s="85"/>
      <c r="CW921" s="85"/>
      <c r="CX921" s="85"/>
      <c r="CY921" s="85"/>
      <c r="CZ921" s="85"/>
      <c r="DA921" s="85"/>
      <c r="DB921" s="85"/>
      <c r="DC921" s="85"/>
      <c r="DD921" s="85"/>
      <c r="DE921" s="85"/>
    </row>
    <row r="922" spans="1:109" x14ac:dyDescent="0.2">
      <c r="A922" s="85"/>
      <c r="B922" s="85"/>
      <c r="C922" s="85"/>
      <c r="D922" s="85"/>
      <c r="E922" s="86"/>
      <c r="F922" s="85"/>
      <c r="G922" s="87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  <c r="BB922" s="85"/>
      <c r="BC922" s="85"/>
      <c r="BD922" s="85"/>
      <c r="BE922" s="85"/>
      <c r="BF922" s="88"/>
      <c r="BG922" s="85"/>
      <c r="BH922" s="85"/>
      <c r="BI922" s="85"/>
      <c r="BJ922" s="85"/>
      <c r="BK922" s="85"/>
      <c r="BL922" s="85"/>
      <c r="BM922" s="85"/>
      <c r="BN922" s="85"/>
      <c r="BO922" s="85"/>
      <c r="BP922" s="85"/>
      <c r="BQ922" s="85"/>
      <c r="BR922" s="85"/>
      <c r="BS922" s="85"/>
      <c r="BT922" s="85"/>
      <c r="BU922" s="85"/>
      <c r="BV922" s="85"/>
      <c r="BW922" s="85"/>
      <c r="BX922" s="85"/>
      <c r="BY922" s="85"/>
      <c r="BZ922" s="85"/>
      <c r="CA922" s="85"/>
      <c r="CB922" s="85"/>
      <c r="CC922" s="85"/>
      <c r="CD922" s="85"/>
      <c r="CE922" s="85"/>
      <c r="CF922" s="85"/>
      <c r="CG922" s="85"/>
      <c r="CH922" s="85"/>
      <c r="CI922" s="85"/>
      <c r="CJ922" s="85"/>
      <c r="CK922" s="85"/>
      <c r="CL922" s="85"/>
      <c r="CM922" s="85"/>
      <c r="CN922" s="85"/>
      <c r="CO922" s="85"/>
      <c r="CP922" s="85"/>
      <c r="CQ922" s="85"/>
      <c r="CR922" s="85"/>
      <c r="CS922" s="85"/>
      <c r="CT922" s="85"/>
      <c r="CU922" s="85"/>
      <c r="CV922" s="85"/>
      <c r="CW922" s="85"/>
      <c r="CX922" s="85"/>
      <c r="CY922" s="85"/>
      <c r="CZ922" s="85"/>
      <c r="DA922" s="85"/>
      <c r="DB922" s="85"/>
      <c r="DC922" s="85"/>
      <c r="DD922" s="85"/>
      <c r="DE922" s="85"/>
    </row>
    <row r="923" spans="1:109" x14ac:dyDescent="0.2">
      <c r="A923" s="85"/>
      <c r="B923" s="85"/>
      <c r="C923" s="85"/>
      <c r="D923" s="85"/>
      <c r="E923" s="86"/>
      <c r="F923" s="85"/>
      <c r="G923" s="87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  <c r="BB923" s="85"/>
      <c r="BC923" s="85"/>
      <c r="BD923" s="85"/>
      <c r="BE923" s="85"/>
      <c r="BF923" s="88"/>
      <c r="BG923" s="85"/>
      <c r="BH923" s="85"/>
      <c r="BI923" s="85"/>
      <c r="BJ923" s="85"/>
      <c r="BK923" s="85"/>
      <c r="BL923" s="85"/>
      <c r="BM923" s="85"/>
      <c r="BN923" s="85"/>
      <c r="BO923" s="85"/>
      <c r="BP923" s="85"/>
      <c r="BQ923" s="85"/>
      <c r="BR923" s="85"/>
      <c r="BS923" s="85"/>
      <c r="BT923" s="85"/>
      <c r="BU923" s="85"/>
      <c r="BV923" s="85"/>
      <c r="BW923" s="85"/>
      <c r="BX923" s="85"/>
      <c r="BY923" s="85"/>
      <c r="BZ923" s="85"/>
      <c r="CA923" s="85"/>
      <c r="CB923" s="85"/>
      <c r="CC923" s="85"/>
      <c r="CD923" s="85"/>
      <c r="CE923" s="85"/>
      <c r="CF923" s="85"/>
      <c r="CG923" s="85"/>
      <c r="CH923" s="85"/>
      <c r="CI923" s="85"/>
      <c r="CJ923" s="85"/>
      <c r="CK923" s="85"/>
      <c r="CL923" s="85"/>
      <c r="CM923" s="85"/>
      <c r="CN923" s="85"/>
      <c r="CO923" s="85"/>
      <c r="CP923" s="85"/>
      <c r="CQ923" s="85"/>
      <c r="CR923" s="85"/>
      <c r="CS923" s="85"/>
      <c r="CT923" s="85"/>
      <c r="CU923" s="85"/>
      <c r="CV923" s="85"/>
      <c r="CW923" s="85"/>
      <c r="CX923" s="85"/>
      <c r="CY923" s="85"/>
      <c r="CZ923" s="85"/>
      <c r="DA923" s="85"/>
      <c r="DB923" s="85"/>
      <c r="DC923" s="85"/>
      <c r="DD923" s="85"/>
      <c r="DE923" s="85"/>
    </row>
    <row r="924" spans="1:109" x14ac:dyDescent="0.2">
      <c r="A924" s="85"/>
      <c r="B924" s="85"/>
      <c r="C924" s="85"/>
      <c r="D924" s="85"/>
      <c r="E924" s="86"/>
      <c r="F924" s="85"/>
      <c r="G924" s="87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  <c r="BB924" s="85"/>
      <c r="BC924" s="85"/>
      <c r="BD924" s="85"/>
      <c r="BE924" s="85"/>
      <c r="BF924" s="88"/>
      <c r="BG924" s="85"/>
      <c r="BH924" s="85"/>
      <c r="BI924" s="85"/>
      <c r="BJ924" s="85"/>
      <c r="BK924" s="85"/>
      <c r="BL924" s="85"/>
      <c r="BM924" s="85"/>
      <c r="BN924" s="85"/>
      <c r="BO924" s="85"/>
      <c r="BP924" s="85"/>
      <c r="BQ924" s="85"/>
      <c r="BR924" s="85"/>
      <c r="BS924" s="85"/>
      <c r="BT924" s="85"/>
      <c r="BU924" s="85"/>
      <c r="BV924" s="85"/>
      <c r="BW924" s="85"/>
      <c r="BX924" s="85"/>
      <c r="BY924" s="85"/>
      <c r="BZ924" s="85"/>
      <c r="CA924" s="85"/>
      <c r="CB924" s="85"/>
      <c r="CC924" s="85"/>
      <c r="CD924" s="85"/>
      <c r="CE924" s="85"/>
      <c r="CF924" s="85"/>
      <c r="CG924" s="85"/>
      <c r="CH924" s="85"/>
      <c r="CI924" s="85"/>
      <c r="CJ924" s="85"/>
      <c r="CK924" s="85"/>
      <c r="CL924" s="85"/>
      <c r="CM924" s="85"/>
      <c r="CN924" s="85"/>
      <c r="CO924" s="85"/>
      <c r="CP924" s="85"/>
      <c r="CQ924" s="85"/>
      <c r="CR924" s="85"/>
      <c r="CS924" s="85"/>
      <c r="CT924" s="85"/>
      <c r="CU924" s="85"/>
      <c r="CV924" s="85"/>
      <c r="CW924" s="85"/>
      <c r="CX924" s="85"/>
      <c r="CY924" s="85"/>
      <c r="CZ924" s="85"/>
      <c r="DA924" s="85"/>
      <c r="DB924" s="85"/>
      <c r="DC924" s="85"/>
      <c r="DD924" s="85"/>
      <c r="DE924" s="85"/>
    </row>
    <row r="925" spans="1:109" x14ac:dyDescent="0.2">
      <c r="A925" s="85"/>
      <c r="B925" s="85"/>
      <c r="C925" s="85"/>
      <c r="D925" s="85"/>
      <c r="E925" s="86"/>
      <c r="F925" s="85"/>
      <c r="G925" s="87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  <c r="BB925" s="85"/>
      <c r="BC925" s="85"/>
      <c r="BD925" s="85"/>
      <c r="BE925" s="85"/>
      <c r="BF925" s="88"/>
      <c r="BG925" s="85"/>
      <c r="BH925" s="85"/>
      <c r="BI925" s="85"/>
      <c r="BJ925" s="85"/>
      <c r="BK925" s="85"/>
      <c r="BL925" s="85"/>
      <c r="BM925" s="85"/>
      <c r="BN925" s="85"/>
      <c r="BO925" s="85"/>
      <c r="BP925" s="85"/>
      <c r="BQ925" s="85"/>
      <c r="BR925" s="85"/>
      <c r="BS925" s="85"/>
      <c r="BT925" s="85"/>
      <c r="BU925" s="85"/>
      <c r="BV925" s="85"/>
      <c r="BW925" s="85"/>
      <c r="BX925" s="85"/>
      <c r="BY925" s="85"/>
      <c r="BZ925" s="85"/>
      <c r="CA925" s="85"/>
      <c r="CB925" s="85"/>
      <c r="CC925" s="85"/>
      <c r="CD925" s="85"/>
      <c r="CE925" s="85"/>
      <c r="CF925" s="85"/>
      <c r="CG925" s="85"/>
      <c r="CH925" s="85"/>
      <c r="CI925" s="85"/>
      <c r="CJ925" s="85"/>
      <c r="CK925" s="85"/>
      <c r="CL925" s="85"/>
      <c r="CM925" s="85"/>
      <c r="CN925" s="85"/>
      <c r="CO925" s="85"/>
      <c r="CP925" s="85"/>
      <c r="CQ925" s="85"/>
      <c r="CR925" s="85"/>
      <c r="CS925" s="85"/>
      <c r="CT925" s="85"/>
      <c r="CU925" s="85"/>
      <c r="CV925" s="85"/>
      <c r="CW925" s="85"/>
      <c r="CX925" s="85"/>
      <c r="CY925" s="85"/>
      <c r="CZ925" s="85"/>
      <c r="DA925" s="85"/>
      <c r="DB925" s="85"/>
      <c r="DC925" s="85"/>
      <c r="DD925" s="85"/>
      <c r="DE925" s="85"/>
    </row>
    <row r="926" spans="1:109" x14ac:dyDescent="0.2">
      <c r="A926" s="85"/>
      <c r="B926" s="85"/>
      <c r="C926" s="85"/>
      <c r="D926" s="85"/>
      <c r="E926" s="86"/>
      <c r="F926" s="85"/>
      <c r="G926" s="87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  <c r="BB926" s="85"/>
      <c r="BC926" s="85"/>
      <c r="BD926" s="85"/>
      <c r="BE926" s="85"/>
      <c r="BF926" s="88"/>
      <c r="BG926" s="85"/>
      <c r="BH926" s="85"/>
      <c r="BI926" s="85"/>
      <c r="BJ926" s="85"/>
      <c r="BK926" s="85"/>
      <c r="BL926" s="85"/>
      <c r="BM926" s="85"/>
      <c r="BN926" s="85"/>
      <c r="BO926" s="85"/>
      <c r="BP926" s="85"/>
      <c r="BQ926" s="85"/>
      <c r="BR926" s="85"/>
      <c r="BS926" s="85"/>
      <c r="BT926" s="85"/>
      <c r="BU926" s="85"/>
      <c r="BV926" s="85"/>
      <c r="BW926" s="85"/>
      <c r="BX926" s="85"/>
      <c r="BY926" s="85"/>
      <c r="BZ926" s="85"/>
      <c r="CA926" s="85"/>
      <c r="CB926" s="85"/>
      <c r="CC926" s="85"/>
      <c r="CD926" s="85"/>
      <c r="CE926" s="85"/>
      <c r="CF926" s="85"/>
      <c r="CG926" s="85"/>
      <c r="CH926" s="85"/>
      <c r="CI926" s="85"/>
      <c r="CJ926" s="85"/>
      <c r="CK926" s="85"/>
      <c r="CL926" s="85"/>
      <c r="CM926" s="85"/>
      <c r="CN926" s="85"/>
      <c r="CO926" s="85"/>
      <c r="CP926" s="85"/>
      <c r="CQ926" s="85"/>
      <c r="CR926" s="85"/>
      <c r="CS926" s="85"/>
      <c r="CT926" s="85"/>
      <c r="CU926" s="85"/>
      <c r="CV926" s="85"/>
      <c r="CW926" s="85"/>
      <c r="CX926" s="85"/>
      <c r="CY926" s="85"/>
      <c r="CZ926" s="85"/>
      <c r="DA926" s="85"/>
      <c r="DB926" s="85"/>
      <c r="DC926" s="85"/>
      <c r="DD926" s="85"/>
      <c r="DE926" s="85"/>
    </row>
    <row r="927" spans="1:109" x14ac:dyDescent="0.2">
      <c r="A927" s="85"/>
      <c r="B927" s="85"/>
      <c r="C927" s="85"/>
      <c r="D927" s="85"/>
      <c r="E927" s="86"/>
      <c r="F927" s="85"/>
      <c r="G927" s="87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  <c r="BB927" s="85"/>
      <c r="BC927" s="85"/>
      <c r="BD927" s="85"/>
      <c r="BE927" s="85"/>
      <c r="BF927" s="88"/>
      <c r="BG927" s="85"/>
      <c r="BH927" s="85"/>
      <c r="BI927" s="85"/>
      <c r="BJ927" s="85"/>
      <c r="BK927" s="85"/>
      <c r="BL927" s="85"/>
      <c r="BM927" s="85"/>
      <c r="BN927" s="85"/>
      <c r="BO927" s="85"/>
      <c r="BP927" s="85"/>
      <c r="BQ927" s="85"/>
      <c r="BR927" s="85"/>
      <c r="BS927" s="85"/>
      <c r="BT927" s="85"/>
      <c r="BU927" s="85"/>
      <c r="BV927" s="85"/>
      <c r="BW927" s="85"/>
      <c r="BX927" s="85"/>
      <c r="BY927" s="85"/>
      <c r="BZ927" s="85"/>
      <c r="CA927" s="85"/>
      <c r="CB927" s="85"/>
      <c r="CC927" s="85"/>
      <c r="CD927" s="85"/>
      <c r="CE927" s="85"/>
      <c r="CF927" s="85"/>
      <c r="CG927" s="85"/>
      <c r="CH927" s="85"/>
      <c r="CI927" s="85"/>
      <c r="CJ927" s="85"/>
      <c r="CK927" s="85"/>
      <c r="CL927" s="85"/>
      <c r="CM927" s="85"/>
      <c r="CN927" s="85"/>
      <c r="CO927" s="85"/>
      <c r="CP927" s="85"/>
      <c r="CQ927" s="85"/>
      <c r="CR927" s="85"/>
      <c r="CS927" s="85"/>
      <c r="CT927" s="85"/>
      <c r="CU927" s="85"/>
      <c r="CV927" s="85"/>
      <c r="CW927" s="85"/>
      <c r="CX927" s="85"/>
      <c r="CY927" s="85"/>
      <c r="CZ927" s="85"/>
      <c r="DA927" s="85"/>
      <c r="DB927" s="85"/>
      <c r="DC927" s="85"/>
      <c r="DD927" s="85"/>
      <c r="DE927" s="85"/>
    </row>
    <row r="928" spans="1:109" x14ac:dyDescent="0.2">
      <c r="A928" s="85"/>
      <c r="B928" s="85"/>
      <c r="C928" s="85"/>
      <c r="D928" s="85"/>
      <c r="E928" s="86"/>
      <c r="F928" s="85"/>
      <c r="G928" s="87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  <c r="BB928" s="85"/>
      <c r="BC928" s="85"/>
      <c r="BD928" s="85"/>
      <c r="BE928" s="85"/>
      <c r="BF928" s="88"/>
      <c r="BG928" s="85"/>
      <c r="BH928" s="85"/>
      <c r="BI928" s="85"/>
      <c r="BJ928" s="85"/>
      <c r="BK928" s="85"/>
      <c r="BL928" s="85"/>
      <c r="BM928" s="85"/>
      <c r="BN928" s="85"/>
      <c r="BO928" s="85"/>
      <c r="BP928" s="85"/>
      <c r="BQ928" s="85"/>
      <c r="BR928" s="85"/>
      <c r="BS928" s="85"/>
      <c r="BT928" s="85"/>
      <c r="BU928" s="85"/>
      <c r="BV928" s="85"/>
      <c r="BW928" s="85"/>
      <c r="BX928" s="85"/>
      <c r="BY928" s="85"/>
      <c r="BZ928" s="85"/>
      <c r="CA928" s="85"/>
      <c r="CB928" s="85"/>
      <c r="CC928" s="85"/>
      <c r="CD928" s="85"/>
      <c r="CE928" s="85"/>
      <c r="CF928" s="85"/>
      <c r="CG928" s="85"/>
      <c r="CH928" s="85"/>
      <c r="CI928" s="85"/>
      <c r="CJ928" s="85"/>
      <c r="CK928" s="85"/>
      <c r="CL928" s="85"/>
      <c r="CM928" s="85"/>
      <c r="CN928" s="85"/>
      <c r="CO928" s="85"/>
      <c r="CP928" s="85"/>
      <c r="CQ928" s="85"/>
      <c r="CR928" s="85"/>
      <c r="CS928" s="85"/>
      <c r="CT928" s="85"/>
      <c r="CU928" s="85"/>
      <c r="CV928" s="85"/>
      <c r="CW928" s="85"/>
      <c r="CX928" s="85"/>
      <c r="CY928" s="85"/>
      <c r="CZ928" s="85"/>
      <c r="DA928" s="85"/>
      <c r="DB928" s="85"/>
      <c r="DC928" s="85"/>
      <c r="DD928" s="85"/>
      <c r="DE928" s="85"/>
    </row>
    <row r="929" spans="1:109" x14ac:dyDescent="0.2">
      <c r="A929" s="85"/>
      <c r="B929" s="85"/>
      <c r="C929" s="85"/>
      <c r="D929" s="85"/>
      <c r="E929" s="86"/>
      <c r="F929" s="85"/>
      <c r="G929" s="87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  <c r="BB929" s="85"/>
      <c r="BC929" s="85"/>
      <c r="BD929" s="85"/>
      <c r="BE929" s="85"/>
      <c r="BF929" s="88"/>
      <c r="BG929" s="85"/>
      <c r="BH929" s="85"/>
      <c r="BI929" s="85"/>
      <c r="BJ929" s="85"/>
      <c r="BK929" s="85"/>
      <c r="BL929" s="85"/>
      <c r="BM929" s="85"/>
      <c r="BN929" s="85"/>
      <c r="BO929" s="85"/>
      <c r="BP929" s="85"/>
      <c r="BQ929" s="85"/>
      <c r="BR929" s="85"/>
      <c r="BS929" s="85"/>
      <c r="BT929" s="85"/>
      <c r="BU929" s="85"/>
      <c r="BV929" s="85"/>
      <c r="BW929" s="85"/>
      <c r="BX929" s="85"/>
      <c r="BY929" s="85"/>
      <c r="BZ929" s="85"/>
      <c r="CA929" s="85"/>
      <c r="CB929" s="85"/>
      <c r="CC929" s="85"/>
      <c r="CD929" s="85"/>
      <c r="CE929" s="85"/>
      <c r="CF929" s="85"/>
      <c r="CG929" s="85"/>
      <c r="CH929" s="85"/>
      <c r="CI929" s="85"/>
      <c r="CJ929" s="85"/>
      <c r="CK929" s="85"/>
      <c r="CL929" s="85"/>
      <c r="CM929" s="85"/>
      <c r="CN929" s="85"/>
      <c r="CO929" s="85"/>
      <c r="CP929" s="85"/>
      <c r="CQ929" s="85"/>
      <c r="CR929" s="85"/>
      <c r="CS929" s="85"/>
      <c r="CT929" s="85"/>
      <c r="CU929" s="85"/>
      <c r="CV929" s="85"/>
      <c r="CW929" s="85"/>
      <c r="CX929" s="85"/>
      <c r="CY929" s="85"/>
      <c r="CZ929" s="85"/>
      <c r="DA929" s="85"/>
      <c r="DB929" s="85"/>
      <c r="DC929" s="85"/>
      <c r="DD929" s="85"/>
      <c r="DE929" s="85"/>
    </row>
    <row r="930" spans="1:109" x14ac:dyDescent="0.2">
      <c r="A930" s="85"/>
      <c r="B930" s="85"/>
      <c r="C930" s="85"/>
      <c r="D930" s="85"/>
      <c r="E930" s="86"/>
      <c r="F930" s="85"/>
      <c r="G930" s="87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  <c r="BB930" s="85"/>
      <c r="BC930" s="85"/>
      <c r="BD930" s="85"/>
      <c r="BE930" s="85"/>
      <c r="BF930" s="88"/>
      <c r="BG930" s="85"/>
      <c r="BH930" s="85"/>
      <c r="BI930" s="85"/>
      <c r="BJ930" s="85"/>
      <c r="BK930" s="85"/>
      <c r="BL930" s="85"/>
      <c r="BM930" s="85"/>
      <c r="BN930" s="85"/>
      <c r="BO930" s="85"/>
      <c r="BP930" s="85"/>
      <c r="BQ930" s="85"/>
      <c r="BR930" s="85"/>
      <c r="BS930" s="85"/>
      <c r="BT930" s="85"/>
      <c r="BU930" s="85"/>
      <c r="BV930" s="85"/>
      <c r="BW930" s="85"/>
      <c r="BX930" s="85"/>
      <c r="BY930" s="85"/>
      <c r="BZ930" s="85"/>
      <c r="CA930" s="85"/>
      <c r="CB930" s="85"/>
      <c r="CC930" s="85"/>
      <c r="CD930" s="85"/>
      <c r="CE930" s="85"/>
      <c r="CF930" s="85"/>
      <c r="CG930" s="85"/>
      <c r="CH930" s="85"/>
      <c r="CI930" s="85"/>
      <c r="CJ930" s="85"/>
      <c r="CK930" s="85"/>
      <c r="CL930" s="85"/>
      <c r="CM930" s="85"/>
      <c r="CN930" s="85"/>
      <c r="CO930" s="85"/>
      <c r="CP930" s="85"/>
      <c r="CQ930" s="85"/>
      <c r="CR930" s="85"/>
      <c r="CS930" s="85"/>
      <c r="CT930" s="85"/>
      <c r="CU930" s="85"/>
      <c r="CV930" s="85"/>
      <c r="CW930" s="85"/>
      <c r="CX930" s="85"/>
      <c r="CY930" s="85"/>
      <c r="CZ930" s="85"/>
      <c r="DA930" s="85"/>
      <c r="DB930" s="85"/>
      <c r="DC930" s="85"/>
      <c r="DD930" s="85"/>
      <c r="DE930" s="85"/>
    </row>
    <row r="931" spans="1:109" x14ac:dyDescent="0.2">
      <c r="A931" s="85"/>
      <c r="B931" s="85"/>
      <c r="C931" s="85"/>
      <c r="D931" s="85"/>
      <c r="E931" s="86"/>
      <c r="F931" s="85"/>
      <c r="G931" s="87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  <c r="BB931" s="85"/>
      <c r="BC931" s="85"/>
      <c r="BD931" s="85"/>
      <c r="BE931" s="85"/>
      <c r="BF931" s="88"/>
      <c r="BG931" s="85"/>
      <c r="BH931" s="85"/>
      <c r="BI931" s="85"/>
      <c r="BJ931" s="85"/>
      <c r="BK931" s="85"/>
      <c r="BL931" s="85"/>
      <c r="BM931" s="85"/>
      <c r="BN931" s="85"/>
      <c r="BO931" s="85"/>
      <c r="BP931" s="85"/>
      <c r="BQ931" s="85"/>
      <c r="BR931" s="85"/>
      <c r="BS931" s="85"/>
      <c r="BT931" s="85"/>
      <c r="BU931" s="85"/>
      <c r="BV931" s="85"/>
      <c r="BW931" s="85"/>
      <c r="BX931" s="85"/>
      <c r="BY931" s="85"/>
      <c r="BZ931" s="85"/>
      <c r="CA931" s="85"/>
      <c r="CB931" s="85"/>
      <c r="CC931" s="85"/>
      <c r="CD931" s="85"/>
      <c r="CE931" s="85"/>
      <c r="CF931" s="85"/>
      <c r="CG931" s="85"/>
      <c r="CH931" s="85"/>
      <c r="CI931" s="85"/>
      <c r="CJ931" s="85"/>
      <c r="CK931" s="85"/>
      <c r="CL931" s="85"/>
      <c r="CM931" s="85"/>
      <c r="CN931" s="85"/>
      <c r="CO931" s="85"/>
      <c r="CP931" s="85"/>
      <c r="CQ931" s="85"/>
      <c r="CR931" s="85"/>
      <c r="CS931" s="85"/>
      <c r="CT931" s="85"/>
      <c r="CU931" s="85"/>
      <c r="CV931" s="85"/>
      <c r="CW931" s="85"/>
      <c r="CX931" s="85"/>
      <c r="CY931" s="85"/>
      <c r="CZ931" s="85"/>
      <c r="DA931" s="85"/>
      <c r="DB931" s="85"/>
      <c r="DC931" s="85"/>
      <c r="DD931" s="85"/>
      <c r="DE931" s="85"/>
    </row>
    <row r="932" spans="1:109" x14ac:dyDescent="0.2">
      <c r="A932" s="85"/>
      <c r="B932" s="85"/>
      <c r="C932" s="85"/>
      <c r="D932" s="85"/>
      <c r="E932" s="86"/>
      <c r="F932" s="85"/>
      <c r="G932" s="87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  <c r="BB932" s="85"/>
      <c r="BC932" s="85"/>
      <c r="BD932" s="85"/>
      <c r="BE932" s="85"/>
      <c r="BF932" s="88"/>
      <c r="BG932" s="85"/>
      <c r="BH932" s="85"/>
      <c r="BI932" s="85"/>
      <c r="BJ932" s="85"/>
      <c r="BK932" s="85"/>
      <c r="BL932" s="85"/>
      <c r="BM932" s="85"/>
      <c r="BN932" s="85"/>
      <c r="BO932" s="85"/>
      <c r="BP932" s="85"/>
      <c r="BQ932" s="85"/>
      <c r="BR932" s="85"/>
      <c r="BS932" s="85"/>
      <c r="BT932" s="85"/>
      <c r="BU932" s="85"/>
      <c r="BV932" s="85"/>
      <c r="BW932" s="85"/>
      <c r="BX932" s="85"/>
      <c r="BY932" s="85"/>
      <c r="BZ932" s="85"/>
      <c r="CA932" s="85"/>
      <c r="CB932" s="85"/>
      <c r="CC932" s="85"/>
      <c r="CD932" s="85"/>
      <c r="CE932" s="85"/>
      <c r="CF932" s="85"/>
      <c r="CG932" s="85"/>
      <c r="CH932" s="85"/>
      <c r="CI932" s="85"/>
      <c r="CJ932" s="85"/>
      <c r="CK932" s="85"/>
      <c r="CL932" s="85"/>
      <c r="CM932" s="85"/>
      <c r="CN932" s="85"/>
      <c r="CO932" s="85"/>
      <c r="CP932" s="85"/>
      <c r="CQ932" s="85"/>
      <c r="CR932" s="85"/>
      <c r="CS932" s="85"/>
      <c r="CT932" s="85"/>
      <c r="CU932" s="85"/>
      <c r="CV932" s="85"/>
      <c r="CW932" s="85"/>
      <c r="CX932" s="85"/>
      <c r="CY932" s="85"/>
      <c r="CZ932" s="85"/>
      <c r="DA932" s="85"/>
      <c r="DB932" s="85"/>
      <c r="DC932" s="85"/>
      <c r="DD932" s="85"/>
      <c r="DE932" s="85"/>
    </row>
    <row r="933" spans="1:109" x14ac:dyDescent="0.2">
      <c r="A933" s="85"/>
      <c r="B933" s="85"/>
      <c r="C933" s="85"/>
      <c r="D933" s="85"/>
      <c r="E933" s="86"/>
      <c r="F933" s="85"/>
      <c r="G933" s="87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  <c r="BB933" s="85"/>
      <c r="BC933" s="85"/>
      <c r="BD933" s="85"/>
      <c r="BE933" s="85"/>
      <c r="BF933" s="88"/>
      <c r="BG933" s="85"/>
      <c r="BH933" s="85"/>
      <c r="BI933" s="85"/>
      <c r="BJ933" s="85"/>
      <c r="BK933" s="85"/>
      <c r="BL933" s="85"/>
      <c r="BM933" s="85"/>
      <c r="BN933" s="85"/>
      <c r="BO933" s="85"/>
      <c r="BP933" s="85"/>
      <c r="BQ933" s="85"/>
      <c r="BR933" s="85"/>
      <c r="BS933" s="85"/>
      <c r="BT933" s="85"/>
      <c r="BU933" s="85"/>
      <c r="BV933" s="85"/>
      <c r="BW933" s="85"/>
      <c r="BX933" s="85"/>
      <c r="BY933" s="85"/>
      <c r="BZ933" s="85"/>
      <c r="CA933" s="85"/>
      <c r="CB933" s="85"/>
      <c r="CC933" s="85"/>
      <c r="CD933" s="85"/>
      <c r="CE933" s="85"/>
      <c r="CF933" s="85"/>
      <c r="CG933" s="85"/>
      <c r="CH933" s="85"/>
      <c r="CI933" s="85"/>
      <c r="CJ933" s="85"/>
      <c r="CK933" s="85"/>
      <c r="CL933" s="85"/>
      <c r="CM933" s="85"/>
      <c r="CN933" s="85"/>
      <c r="CO933" s="85"/>
      <c r="CP933" s="85"/>
      <c r="CQ933" s="85"/>
      <c r="CR933" s="85"/>
      <c r="CS933" s="85"/>
      <c r="CT933" s="85"/>
      <c r="CU933" s="85"/>
      <c r="CV933" s="85"/>
      <c r="CW933" s="85"/>
      <c r="CX933" s="85"/>
      <c r="CY933" s="85"/>
      <c r="CZ933" s="85"/>
      <c r="DA933" s="85"/>
      <c r="DB933" s="85"/>
      <c r="DC933" s="85"/>
      <c r="DD933" s="85"/>
      <c r="DE933" s="85"/>
    </row>
    <row r="934" spans="1:109" x14ac:dyDescent="0.2">
      <c r="A934" s="85"/>
      <c r="B934" s="85"/>
      <c r="C934" s="85"/>
      <c r="D934" s="85"/>
      <c r="E934" s="86"/>
      <c r="F934" s="85"/>
      <c r="G934" s="87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  <c r="BB934" s="85"/>
      <c r="BC934" s="85"/>
      <c r="BD934" s="85"/>
      <c r="BE934" s="85"/>
      <c r="BF934" s="88"/>
      <c r="BG934" s="85"/>
      <c r="BH934" s="85"/>
      <c r="BI934" s="85"/>
      <c r="BJ934" s="85"/>
      <c r="BK934" s="85"/>
      <c r="BL934" s="85"/>
      <c r="BM934" s="85"/>
      <c r="BN934" s="85"/>
      <c r="BO934" s="85"/>
      <c r="BP934" s="85"/>
      <c r="BQ934" s="85"/>
      <c r="BR934" s="85"/>
      <c r="BS934" s="85"/>
      <c r="BT934" s="85"/>
      <c r="BU934" s="85"/>
      <c r="BV934" s="85"/>
      <c r="BW934" s="85"/>
      <c r="BX934" s="85"/>
      <c r="BY934" s="85"/>
      <c r="BZ934" s="85"/>
      <c r="CA934" s="85"/>
      <c r="CB934" s="85"/>
      <c r="CC934" s="85"/>
      <c r="CD934" s="85"/>
      <c r="CE934" s="85"/>
      <c r="CF934" s="85"/>
      <c r="CG934" s="85"/>
      <c r="CH934" s="85"/>
      <c r="CI934" s="85"/>
      <c r="CJ934" s="85"/>
      <c r="CK934" s="85"/>
      <c r="CL934" s="85"/>
      <c r="CM934" s="85"/>
      <c r="CN934" s="85"/>
      <c r="CO934" s="85"/>
      <c r="CP934" s="85"/>
      <c r="CQ934" s="85"/>
      <c r="CR934" s="85"/>
      <c r="CS934" s="85"/>
      <c r="CT934" s="85"/>
      <c r="CU934" s="85"/>
      <c r="CV934" s="85"/>
      <c r="CW934" s="85"/>
      <c r="CX934" s="85"/>
      <c r="CY934" s="85"/>
      <c r="CZ934" s="85"/>
      <c r="DA934" s="85"/>
      <c r="DB934" s="85"/>
      <c r="DC934" s="85"/>
      <c r="DD934" s="85"/>
      <c r="DE934" s="85"/>
    </row>
    <row r="935" spans="1:109" x14ac:dyDescent="0.2">
      <c r="A935" s="85"/>
      <c r="B935" s="85"/>
      <c r="C935" s="85"/>
      <c r="D935" s="85"/>
      <c r="E935" s="86"/>
      <c r="F935" s="85"/>
      <c r="G935" s="87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  <c r="BB935" s="85"/>
      <c r="BC935" s="85"/>
      <c r="BD935" s="85"/>
      <c r="BE935" s="85"/>
      <c r="BF935" s="88"/>
      <c r="BG935" s="85"/>
      <c r="BH935" s="85"/>
      <c r="BI935" s="85"/>
      <c r="BJ935" s="85"/>
      <c r="BK935" s="85"/>
      <c r="BL935" s="85"/>
      <c r="BM935" s="85"/>
      <c r="BN935" s="85"/>
      <c r="BO935" s="85"/>
      <c r="BP935" s="85"/>
      <c r="BQ935" s="85"/>
      <c r="BR935" s="85"/>
      <c r="BS935" s="85"/>
      <c r="BT935" s="85"/>
      <c r="BU935" s="85"/>
      <c r="BV935" s="85"/>
      <c r="BW935" s="85"/>
      <c r="BX935" s="85"/>
      <c r="BY935" s="85"/>
      <c r="BZ935" s="85"/>
      <c r="CA935" s="85"/>
      <c r="CB935" s="85"/>
      <c r="CC935" s="85"/>
      <c r="CD935" s="85"/>
      <c r="CE935" s="85"/>
      <c r="CF935" s="85"/>
      <c r="CG935" s="85"/>
      <c r="CH935" s="85"/>
      <c r="CI935" s="85"/>
      <c r="CJ935" s="85"/>
      <c r="CK935" s="85"/>
      <c r="CL935" s="85"/>
      <c r="CM935" s="85"/>
      <c r="CN935" s="85"/>
      <c r="CO935" s="85"/>
      <c r="CP935" s="85"/>
      <c r="CQ935" s="85"/>
      <c r="CR935" s="85"/>
      <c r="CS935" s="85"/>
      <c r="CT935" s="85"/>
      <c r="CU935" s="85"/>
      <c r="CV935" s="85"/>
      <c r="CW935" s="85"/>
      <c r="CX935" s="85"/>
      <c r="CY935" s="85"/>
      <c r="CZ935" s="85"/>
      <c r="DA935" s="85"/>
      <c r="DB935" s="85"/>
      <c r="DC935" s="85"/>
      <c r="DD935" s="85"/>
      <c r="DE935" s="85"/>
    </row>
    <row r="936" spans="1:109" x14ac:dyDescent="0.2">
      <c r="A936" s="85"/>
      <c r="B936" s="85"/>
      <c r="C936" s="85"/>
      <c r="D936" s="85"/>
      <c r="E936" s="86"/>
      <c r="F936" s="85"/>
      <c r="G936" s="87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  <c r="BB936" s="85"/>
      <c r="BC936" s="85"/>
      <c r="BD936" s="85"/>
      <c r="BE936" s="85"/>
      <c r="BF936" s="88"/>
      <c r="BG936" s="85"/>
      <c r="BH936" s="85"/>
      <c r="BI936" s="85"/>
      <c r="BJ936" s="85"/>
      <c r="BK936" s="85"/>
      <c r="BL936" s="85"/>
      <c r="BM936" s="85"/>
      <c r="BN936" s="85"/>
      <c r="BO936" s="85"/>
      <c r="BP936" s="85"/>
      <c r="BQ936" s="85"/>
      <c r="BR936" s="85"/>
      <c r="BS936" s="85"/>
      <c r="BT936" s="85"/>
      <c r="BU936" s="85"/>
      <c r="BV936" s="85"/>
      <c r="BW936" s="85"/>
      <c r="BX936" s="85"/>
      <c r="BY936" s="85"/>
      <c r="BZ936" s="85"/>
      <c r="CA936" s="85"/>
      <c r="CB936" s="85"/>
      <c r="CC936" s="85"/>
      <c r="CD936" s="85"/>
      <c r="CE936" s="85"/>
      <c r="CF936" s="85"/>
      <c r="CG936" s="85"/>
      <c r="CH936" s="85"/>
      <c r="CI936" s="85"/>
      <c r="CJ936" s="85"/>
      <c r="CK936" s="85"/>
      <c r="CL936" s="85"/>
      <c r="CM936" s="85"/>
      <c r="CN936" s="85"/>
      <c r="CO936" s="85"/>
      <c r="CP936" s="85"/>
      <c r="CQ936" s="85"/>
      <c r="CR936" s="85"/>
      <c r="CS936" s="85"/>
      <c r="CT936" s="85"/>
      <c r="CU936" s="85"/>
      <c r="CV936" s="85"/>
      <c r="CW936" s="85"/>
      <c r="CX936" s="85"/>
      <c r="CY936" s="85"/>
      <c r="CZ936" s="85"/>
      <c r="DA936" s="85"/>
      <c r="DB936" s="85"/>
      <c r="DC936" s="85"/>
      <c r="DD936" s="85"/>
      <c r="DE936" s="85"/>
    </row>
    <row r="937" spans="1:109" x14ac:dyDescent="0.2">
      <c r="A937" s="85"/>
      <c r="B937" s="85"/>
      <c r="C937" s="85"/>
      <c r="D937" s="85"/>
      <c r="E937" s="86"/>
      <c r="F937" s="85"/>
      <c r="G937" s="87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  <c r="BB937" s="85"/>
      <c r="BC937" s="85"/>
      <c r="BD937" s="85"/>
      <c r="BE937" s="85"/>
      <c r="BF937" s="88"/>
      <c r="BG937" s="85"/>
      <c r="BH937" s="85"/>
      <c r="BI937" s="85"/>
      <c r="BJ937" s="85"/>
      <c r="BK937" s="85"/>
      <c r="BL937" s="85"/>
      <c r="BM937" s="85"/>
      <c r="BN937" s="85"/>
      <c r="BO937" s="85"/>
      <c r="BP937" s="85"/>
      <c r="BQ937" s="85"/>
      <c r="BR937" s="85"/>
      <c r="BS937" s="85"/>
      <c r="BT937" s="85"/>
      <c r="BU937" s="85"/>
      <c r="BV937" s="85"/>
      <c r="BW937" s="85"/>
      <c r="BX937" s="85"/>
      <c r="BY937" s="85"/>
      <c r="BZ937" s="85"/>
      <c r="CA937" s="85"/>
      <c r="CB937" s="85"/>
      <c r="CC937" s="85"/>
      <c r="CD937" s="85"/>
      <c r="CE937" s="85"/>
      <c r="CF937" s="85"/>
      <c r="CG937" s="85"/>
      <c r="CH937" s="85"/>
      <c r="CI937" s="85"/>
      <c r="CJ937" s="85"/>
      <c r="CK937" s="85"/>
      <c r="CL937" s="85"/>
      <c r="CM937" s="85"/>
      <c r="CN937" s="85"/>
      <c r="CO937" s="85"/>
      <c r="CP937" s="85"/>
      <c r="CQ937" s="85"/>
      <c r="CR937" s="85"/>
      <c r="CS937" s="85"/>
      <c r="CT937" s="85"/>
      <c r="CU937" s="85"/>
      <c r="CV937" s="85"/>
      <c r="CW937" s="85"/>
      <c r="CX937" s="85"/>
      <c r="CY937" s="85"/>
      <c r="CZ937" s="85"/>
      <c r="DA937" s="85"/>
      <c r="DB937" s="85"/>
      <c r="DC937" s="85"/>
      <c r="DD937" s="85"/>
      <c r="DE937" s="85"/>
    </row>
    <row r="938" spans="1:109" x14ac:dyDescent="0.2">
      <c r="A938" s="85"/>
      <c r="B938" s="85"/>
      <c r="C938" s="85"/>
      <c r="D938" s="85"/>
      <c r="E938" s="86"/>
      <c r="F938" s="85"/>
      <c r="G938" s="87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  <c r="BB938" s="85"/>
      <c r="BC938" s="85"/>
      <c r="BD938" s="85"/>
      <c r="BE938" s="85"/>
      <c r="BF938" s="88"/>
      <c r="BG938" s="85"/>
      <c r="BH938" s="85"/>
      <c r="BI938" s="85"/>
      <c r="BJ938" s="85"/>
      <c r="BK938" s="85"/>
      <c r="BL938" s="85"/>
      <c r="BM938" s="85"/>
      <c r="BN938" s="85"/>
      <c r="BO938" s="85"/>
      <c r="BP938" s="85"/>
      <c r="BQ938" s="85"/>
      <c r="BR938" s="85"/>
      <c r="BS938" s="85"/>
      <c r="BT938" s="85"/>
      <c r="BU938" s="85"/>
      <c r="BV938" s="85"/>
      <c r="BW938" s="85"/>
      <c r="BX938" s="85"/>
      <c r="BY938" s="85"/>
      <c r="BZ938" s="85"/>
      <c r="CA938" s="85"/>
      <c r="CB938" s="85"/>
      <c r="CC938" s="85"/>
      <c r="CD938" s="85"/>
      <c r="CE938" s="85"/>
      <c r="CF938" s="85"/>
      <c r="CG938" s="85"/>
      <c r="CH938" s="85"/>
      <c r="CI938" s="85"/>
      <c r="CJ938" s="85"/>
      <c r="CK938" s="85"/>
      <c r="CL938" s="85"/>
      <c r="CM938" s="85"/>
      <c r="CN938" s="85"/>
      <c r="CO938" s="85"/>
      <c r="CP938" s="85"/>
      <c r="CQ938" s="85"/>
      <c r="CR938" s="85"/>
      <c r="CS938" s="85"/>
      <c r="CT938" s="85"/>
      <c r="CU938" s="85"/>
      <c r="CV938" s="85"/>
      <c r="CW938" s="85"/>
      <c r="CX938" s="85"/>
      <c r="CY938" s="85"/>
      <c r="CZ938" s="85"/>
      <c r="DA938" s="85"/>
      <c r="DB938" s="85"/>
      <c r="DC938" s="85"/>
      <c r="DD938" s="85"/>
      <c r="DE938" s="85"/>
    </row>
    <row r="939" spans="1:109" x14ac:dyDescent="0.2">
      <c r="A939" s="85"/>
      <c r="B939" s="85"/>
      <c r="C939" s="85"/>
      <c r="D939" s="85"/>
      <c r="E939" s="86"/>
      <c r="F939" s="85"/>
      <c r="G939" s="87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  <c r="BB939" s="85"/>
      <c r="BC939" s="85"/>
      <c r="BD939" s="85"/>
      <c r="BE939" s="85"/>
      <c r="BF939" s="88"/>
      <c r="BG939" s="85"/>
      <c r="BH939" s="85"/>
      <c r="BI939" s="85"/>
      <c r="BJ939" s="85"/>
      <c r="BK939" s="85"/>
      <c r="BL939" s="85"/>
      <c r="BM939" s="85"/>
      <c r="BN939" s="85"/>
      <c r="BO939" s="85"/>
      <c r="BP939" s="85"/>
      <c r="BQ939" s="85"/>
      <c r="BR939" s="85"/>
      <c r="BS939" s="85"/>
      <c r="BT939" s="85"/>
      <c r="BU939" s="85"/>
      <c r="BV939" s="85"/>
      <c r="BW939" s="85"/>
      <c r="BX939" s="85"/>
      <c r="BY939" s="85"/>
      <c r="BZ939" s="85"/>
      <c r="CA939" s="85"/>
      <c r="CB939" s="85"/>
      <c r="CC939" s="85"/>
      <c r="CD939" s="85"/>
      <c r="CE939" s="85"/>
      <c r="CF939" s="85"/>
      <c r="CG939" s="85"/>
      <c r="CH939" s="85"/>
      <c r="CI939" s="85"/>
      <c r="CJ939" s="85"/>
      <c r="CK939" s="85"/>
      <c r="CL939" s="85"/>
      <c r="CM939" s="85"/>
      <c r="CN939" s="85"/>
      <c r="CO939" s="85"/>
      <c r="CP939" s="85"/>
      <c r="CQ939" s="85"/>
      <c r="CR939" s="85"/>
      <c r="CS939" s="85"/>
      <c r="CT939" s="85"/>
      <c r="CU939" s="85"/>
      <c r="CV939" s="85"/>
      <c r="CW939" s="85"/>
      <c r="CX939" s="85"/>
      <c r="CY939" s="85"/>
      <c r="CZ939" s="85"/>
      <c r="DA939" s="85"/>
      <c r="DB939" s="85"/>
      <c r="DC939" s="85"/>
      <c r="DD939" s="85"/>
      <c r="DE939" s="85"/>
    </row>
    <row r="940" spans="1:109" x14ac:dyDescent="0.2">
      <c r="A940" s="85"/>
      <c r="B940" s="85"/>
      <c r="C940" s="85"/>
      <c r="D940" s="85"/>
      <c r="E940" s="86"/>
      <c r="F940" s="85"/>
      <c r="G940" s="87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  <c r="BB940" s="85"/>
      <c r="BC940" s="85"/>
      <c r="BD940" s="85"/>
      <c r="BE940" s="85"/>
      <c r="BF940" s="88"/>
      <c r="BG940" s="85"/>
      <c r="BH940" s="85"/>
      <c r="BI940" s="85"/>
      <c r="BJ940" s="85"/>
      <c r="BK940" s="85"/>
      <c r="BL940" s="85"/>
      <c r="BM940" s="85"/>
      <c r="BN940" s="85"/>
      <c r="BO940" s="85"/>
      <c r="BP940" s="85"/>
      <c r="BQ940" s="85"/>
      <c r="BR940" s="85"/>
      <c r="BS940" s="85"/>
      <c r="BT940" s="85"/>
      <c r="BU940" s="85"/>
      <c r="BV940" s="85"/>
      <c r="BW940" s="85"/>
      <c r="BX940" s="85"/>
      <c r="BY940" s="85"/>
      <c r="BZ940" s="85"/>
      <c r="CA940" s="85"/>
      <c r="CB940" s="85"/>
      <c r="CC940" s="85"/>
      <c r="CD940" s="85"/>
      <c r="CE940" s="85"/>
      <c r="CF940" s="85"/>
      <c r="CG940" s="85"/>
      <c r="CH940" s="85"/>
      <c r="CI940" s="85"/>
      <c r="CJ940" s="85"/>
      <c r="CK940" s="85"/>
      <c r="CL940" s="85"/>
      <c r="CM940" s="85"/>
      <c r="CN940" s="85"/>
      <c r="CO940" s="85"/>
      <c r="CP940" s="85"/>
      <c r="CQ940" s="85"/>
      <c r="CR940" s="85"/>
      <c r="CS940" s="85"/>
      <c r="CT940" s="85"/>
      <c r="CU940" s="85"/>
      <c r="CV940" s="85"/>
      <c r="CW940" s="85"/>
      <c r="CX940" s="85"/>
      <c r="CY940" s="85"/>
      <c r="CZ940" s="85"/>
      <c r="DA940" s="85"/>
      <c r="DB940" s="85"/>
      <c r="DC940" s="85"/>
      <c r="DD940" s="85"/>
      <c r="DE940" s="85"/>
    </row>
    <row r="941" spans="1:109" x14ac:dyDescent="0.2">
      <c r="A941" s="85"/>
      <c r="B941" s="85"/>
      <c r="C941" s="85"/>
      <c r="D941" s="85"/>
      <c r="E941" s="86"/>
      <c r="F941" s="85"/>
      <c r="G941" s="87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  <c r="BB941" s="85"/>
      <c r="BC941" s="85"/>
      <c r="BD941" s="85"/>
      <c r="BE941" s="85"/>
      <c r="BF941" s="88"/>
      <c r="BG941" s="85"/>
      <c r="BH941" s="85"/>
      <c r="BI941" s="85"/>
      <c r="BJ941" s="85"/>
      <c r="BK941" s="85"/>
      <c r="BL941" s="85"/>
      <c r="BM941" s="85"/>
      <c r="BN941" s="85"/>
      <c r="BO941" s="85"/>
      <c r="BP941" s="85"/>
      <c r="BQ941" s="85"/>
      <c r="BR941" s="85"/>
      <c r="BS941" s="85"/>
      <c r="BT941" s="85"/>
      <c r="BU941" s="85"/>
      <c r="BV941" s="85"/>
      <c r="BW941" s="85"/>
      <c r="BX941" s="85"/>
      <c r="BY941" s="85"/>
      <c r="BZ941" s="85"/>
      <c r="CA941" s="85"/>
      <c r="CB941" s="85"/>
      <c r="CC941" s="85"/>
      <c r="CD941" s="85"/>
      <c r="CE941" s="85"/>
      <c r="CF941" s="85"/>
      <c r="CG941" s="85"/>
      <c r="CH941" s="85"/>
      <c r="CI941" s="85"/>
      <c r="CJ941" s="85"/>
      <c r="CK941" s="85"/>
      <c r="CL941" s="85"/>
      <c r="CM941" s="85"/>
      <c r="CN941" s="85"/>
      <c r="CO941" s="85"/>
      <c r="CP941" s="85"/>
      <c r="CQ941" s="85"/>
      <c r="CR941" s="85"/>
      <c r="CS941" s="85"/>
      <c r="CT941" s="85"/>
      <c r="CU941" s="85"/>
      <c r="CV941" s="85"/>
      <c r="CW941" s="85"/>
      <c r="CX941" s="85"/>
      <c r="CY941" s="85"/>
      <c r="CZ941" s="85"/>
      <c r="DA941" s="85"/>
      <c r="DB941" s="85"/>
      <c r="DC941" s="85"/>
      <c r="DD941" s="85"/>
      <c r="DE941" s="85"/>
    </row>
    <row r="942" spans="1:109" x14ac:dyDescent="0.2">
      <c r="A942" s="85"/>
      <c r="B942" s="85"/>
      <c r="C942" s="85"/>
      <c r="D942" s="85"/>
      <c r="E942" s="86"/>
      <c r="F942" s="85"/>
      <c r="G942" s="87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  <c r="BB942" s="85"/>
      <c r="BC942" s="85"/>
      <c r="BD942" s="85"/>
      <c r="BE942" s="85"/>
      <c r="BF942" s="88"/>
      <c r="BG942" s="85"/>
      <c r="BH942" s="85"/>
      <c r="BI942" s="85"/>
      <c r="BJ942" s="85"/>
      <c r="BK942" s="85"/>
      <c r="BL942" s="85"/>
      <c r="BM942" s="85"/>
      <c r="BN942" s="85"/>
      <c r="BO942" s="85"/>
      <c r="BP942" s="85"/>
      <c r="BQ942" s="85"/>
      <c r="BR942" s="85"/>
      <c r="BS942" s="85"/>
      <c r="BT942" s="85"/>
      <c r="BU942" s="85"/>
      <c r="BV942" s="85"/>
      <c r="BW942" s="85"/>
      <c r="BX942" s="85"/>
      <c r="BY942" s="85"/>
      <c r="BZ942" s="85"/>
      <c r="CA942" s="85"/>
      <c r="CB942" s="85"/>
      <c r="CC942" s="85"/>
      <c r="CD942" s="85"/>
      <c r="CE942" s="85"/>
      <c r="CF942" s="85"/>
      <c r="CG942" s="85"/>
      <c r="CH942" s="85"/>
      <c r="CI942" s="85"/>
      <c r="CJ942" s="85"/>
      <c r="CK942" s="85"/>
      <c r="CL942" s="85"/>
      <c r="CM942" s="85"/>
      <c r="CN942" s="85"/>
      <c r="CO942" s="85"/>
      <c r="CP942" s="85"/>
      <c r="CQ942" s="85"/>
      <c r="CR942" s="85"/>
      <c r="CS942" s="85"/>
      <c r="CT942" s="85"/>
      <c r="CU942" s="85"/>
      <c r="CV942" s="85"/>
      <c r="CW942" s="85"/>
      <c r="CX942" s="85"/>
      <c r="CY942" s="85"/>
      <c r="CZ942" s="85"/>
      <c r="DA942" s="85"/>
      <c r="DB942" s="85"/>
      <c r="DC942" s="85"/>
      <c r="DD942" s="85"/>
      <c r="DE942" s="85"/>
    </row>
    <row r="943" spans="1:109" x14ac:dyDescent="0.2">
      <c r="A943" s="85"/>
      <c r="B943" s="85"/>
      <c r="C943" s="85"/>
      <c r="D943" s="85"/>
      <c r="E943" s="86"/>
      <c r="F943" s="85"/>
      <c r="G943" s="87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  <c r="BB943" s="85"/>
      <c r="BC943" s="85"/>
      <c r="BD943" s="85"/>
      <c r="BE943" s="85"/>
      <c r="BF943" s="88"/>
      <c r="BG943" s="85"/>
      <c r="BH943" s="85"/>
      <c r="BI943" s="85"/>
      <c r="BJ943" s="85"/>
      <c r="BK943" s="85"/>
      <c r="BL943" s="85"/>
      <c r="BM943" s="85"/>
      <c r="BN943" s="85"/>
      <c r="BO943" s="85"/>
      <c r="BP943" s="85"/>
      <c r="BQ943" s="85"/>
      <c r="BR943" s="85"/>
      <c r="BS943" s="85"/>
      <c r="BT943" s="85"/>
      <c r="BU943" s="85"/>
      <c r="BV943" s="85"/>
      <c r="BW943" s="85"/>
      <c r="BX943" s="85"/>
      <c r="BY943" s="85"/>
      <c r="BZ943" s="85"/>
      <c r="CA943" s="85"/>
      <c r="CB943" s="85"/>
      <c r="CC943" s="85"/>
      <c r="CD943" s="85"/>
      <c r="CE943" s="85"/>
      <c r="CF943" s="85"/>
      <c r="CG943" s="85"/>
      <c r="CH943" s="85"/>
      <c r="CI943" s="85"/>
      <c r="CJ943" s="85"/>
      <c r="CK943" s="85"/>
      <c r="CL943" s="85"/>
      <c r="CM943" s="85"/>
      <c r="CN943" s="85"/>
      <c r="CO943" s="85"/>
      <c r="CP943" s="85"/>
      <c r="CQ943" s="85"/>
      <c r="CR943" s="85"/>
      <c r="CS943" s="85"/>
      <c r="CT943" s="85"/>
      <c r="CU943" s="85"/>
      <c r="CV943" s="85"/>
      <c r="CW943" s="85"/>
      <c r="CX943" s="85"/>
      <c r="CY943" s="85"/>
      <c r="CZ943" s="85"/>
      <c r="DA943" s="85"/>
      <c r="DB943" s="85"/>
      <c r="DC943" s="85"/>
      <c r="DD943" s="85"/>
      <c r="DE943" s="85"/>
    </row>
    <row r="944" spans="1:109" x14ac:dyDescent="0.2">
      <c r="A944" s="85"/>
      <c r="B944" s="85"/>
      <c r="C944" s="85"/>
      <c r="D944" s="85"/>
      <c r="E944" s="86"/>
      <c r="F944" s="85"/>
      <c r="G944" s="87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  <c r="BB944" s="85"/>
      <c r="BC944" s="85"/>
      <c r="BD944" s="85"/>
      <c r="BE944" s="85"/>
      <c r="BF944" s="88"/>
      <c r="BG944" s="85"/>
      <c r="BH944" s="85"/>
      <c r="BI944" s="85"/>
      <c r="BJ944" s="85"/>
      <c r="BK944" s="85"/>
      <c r="BL944" s="85"/>
      <c r="BM944" s="85"/>
      <c r="BN944" s="85"/>
      <c r="BO944" s="85"/>
      <c r="BP944" s="85"/>
      <c r="BQ944" s="85"/>
      <c r="BR944" s="85"/>
      <c r="BS944" s="85"/>
      <c r="BT944" s="85"/>
      <c r="BU944" s="85"/>
      <c r="BV944" s="85"/>
      <c r="BW944" s="85"/>
      <c r="BX944" s="85"/>
      <c r="BY944" s="85"/>
      <c r="BZ944" s="85"/>
      <c r="CA944" s="85"/>
      <c r="CB944" s="85"/>
      <c r="CC944" s="85"/>
      <c r="CD944" s="85"/>
      <c r="CE944" s="85"/>
      <c r="CF944" s="85"/>
      <c r="CG944" s="85"/>
      <c r="CH944" s="85"/>
      <c r="CI944" s="85"/>
      <c r="CJ944" s="85"/>
      <c r="CK944" s="85"/>
      <c r="CL944" s="85"/>
      <c r="CM944" s="85"/>
      <c r="CN944" s="85"/>
      <c r="CO944" s="85"/>
      <c r="CP944" s="85"/>
      <c r="CQ944" s="85"/>
      <c r="CR944" s="85"/>
      <c r="CS944" s="85"/>
      <c r="CT944" s="85"/>
      <c r="CU944" s="85"/>
      <c r="CV944" s="85"/>
      <c r="CW944" s="85"/>
      <c r="CX944" s="85"/>
      <c r="CY944" s="85"/>
      <c r="CZ944" s="85"/>
      <c r="DA944" s="85"/>
      <c r="DB944" s="85"/>
      <c r="DC944" s="85"/>
      <c r="DD944" s="85"/>
      <c r="DE944" s="85"/>
    </row>
    <row r="945" spans="1:109" x14ac:dyDescent="0.2">
      <c r="A945" s="85"/>
      <c r="B945" s="85"/>
      <c r="C945" s="85"/>
      <c r="D945" s="85"/>
      <c r="E945" s="86"/>
      <c r="F945" s="85"/>
      <c r="G945" s="87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  <c r="BB945" s="85"/>
      <c r="BC945" s="85"/>
      <c r="BD945" s="85"/>
      <c r="BE945" s="85"/>
      <c r="BF945" s="88"/>
      <c r="BG945" s="85"/>
      <c r="BH945" s="85"/>
      <c r="BI945" s="85"/>
      <c r="BJ945" s="85"/>
      <c r="BK945" s="85"/>
      <c r="BL945" s="85"/>
      <c r="BM945" s="85"/>
      <c r="BN945" s="85"/>
      <c r="BO945" s="85"/>
      <c r="BP945" s="85"/>
      <c r="BQ945" s="85"/>
      <c r="BR945" s="85"/>
      <c r="BS945" s="85"/>
      <c r="BT945" s="85"/>
      <c r="BU945" s="85"/>
      <c r="BV945" s="85"/>
      <c r="BW945" s="85"/>
      <c r="BX945" s="85"/>
      <c r="BY945" s="85"/>
      <c r="BZ945" s="85"/>
      <c r="CA945" s="85"/>
      <c r="CB945" s="85"/>
      <c r="CC945" s="85"/>
      <c r="CD945" s="85"/>
      <c r="CE945" s="85"/>
      <c r="CF945" s="85"/>
      <c r="CG945" s="85"/>
      <c r="CH945" s="85"/>
      <c r="CI945" s="85"/>
      <c r="CJ945" s="85"/>
      <c r="CK945" s="85"/>
      <c r="CL945" s="85"/>
      <c r="CM945" s="85"/>
      <c r="CN945" s="85"/>
      <c r="CO945" s="85"/>
      <c r="CP945" s="85"/>
      <c r="CQ945" s="85"/>
      <c r="CR945" s="85"/>
      <c r="CS945" s="85"/>
      <c r="CT945" s="85"/>
      <c r="CU945" s="85"/>
      <c r="CV945" s="85"/>
      <c r="CW945" s="85"/>
      <c r="CX945" s="85"/>
      <c r="CY945" s="85"/>
      <c r="CZ945" s="85"/>
      <c r="DA945" s="85"/>
      <c r="DB945" s="85"/>
      <c r="DC945" s="85"/>
      <c r="DD945" s="85"/>
      <c r="DE945" s="85"/>
    </row>
    <row r="946" spans="1:109" x14ac:dyDescent="0.2">
      <c r="A946" s="85"/>
      <c r="B946" s="85"/>
      <c r="C946" s="85"/>
      <c r="D946" s="85"/>
      <c r="E946" s="86"/>
      <c r="F946" s="85"/>
      <c r="G946" s="87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  <c r="BB946" s="85"/>
      <c r="BC946" s="85"/>
      <c r="BD946" s="85"/>
      <c r="BE946" s="85"/>
      <c r="BF946" s="88"/>
      <c r="BG946" s="85"/>
      <c r="BH946" s="85"/>
      <c r="BI946" s="85"/>
      <c r="BJ946" s="85"/>
      <c r="BK946" s="85"/>
      <c r="BL946" s="85"/>
      <c r="BM946" s="85"/>
      <c r="BN946" s="85"/>
      <c r="BO946" s="85"/>
      <c r="BP946" s="85"/>
      <c r="BQ946" s="85"/>
      <c r="BR946" s="85"/>
      <c r="BS946" s="85"/>
      <c r="BT946" s="85"/>
      <c r="BU946" s="85"/>
      <c r="BV946" s="85"/>
      <c r="BW946" s="85"/>
      <c r="BX946" s="85"/>
      <c r="BY946" s="85"/>
      <c r="BZ946" s="85"/>
      <c r="CA946" s="85"/>
      <c r="CB946" s="85"/>
      <c r="CC946" s="85"/>
      <c r="CD946" s="85"/>
      <c r="CE946" s="85"/>
      <c r="CF946" s="85"/>
      <c r="CG946" s="85"/>
      <c r="CH946" s="85"/>
      <c r="CI946" s="85"/>
      <c r="CJ946" s="85"/>
      <c r="CK946" s="85"/>
      <c r="CL946" s="85"/>
      <c r="CM946" s="85"/>
      <c r="CN946" s="85"/>
      <c r="CO946" s="85"/>
      <c r="CP946" s="85"/>
      <c r="CQ946" s="85"/>
      <c r="CR946" s="85"/>
      <c r="CS946" s="85"/>
      <c r="CT946" s="85"/>
      <c r="CU946" s="85"/>
      <c r="CV946" s="85"/>
      <c r="CW946" s="85"/>
      <c r="CX946" s="85"/>
      <c r="CY946" s="85"/>
      <c r="CZ946" s="85"/>
      <c r="DA946" s="85"/>
      <c r="DB946" s="85"/>
      <c r="DC946" s="85"/>
      <c r="DD946" s="85"/>
      <c r="DE946" s="85"/>
    </row>
    <row r="947" spans="1:109" x14ac:dyDescent="0.2">
      <c r="A947" s="85"/>
      <c r="B947" s="85"/>
      <c r="C947" s="85"/>
      <c r="D947" s="85"/>
      <c r="E947" s="86"/>
      <c r="F947" s="85"/>
      <c r="G947" s="87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  <c r="BB947" s="85"/>
      <c r="BC947" s="85"/>
      <c r="BD947" s="85"/>
      <c r="BE947" s="85"/>
      <c r="BF947" s="88"/>
      <c r="BG947" s="85"/>
      <c r="BH947" s="85"/>
      <c r="BI947" s="85"/>
      <c r="BJ947" s="85"/>
      <c r="BK947" s="85"/>
      <c r="BL947" s="85"/>
      <c r="BM947" s="85"/>
      <c r="BN947" s="85"/>
      <c r="BO947" s="85"/>
      <c r="BP947" s="85"/>
      <c r="BQ947" s="85"/>
      <c r="BR947" s="85"/>
      <c r="BS947" s="85"/>
      <c r="BT947" s="85"/>
      <c r="BU947" s="85"/>
      <c r="BV947" s="85"/>
      <c r="BW947" s="85"/>
      <c r="BX947" s="85"/>
      <c r="BY947" s="85"/>
      <c r="BZ947" s="85"/>
      <c r="CA947" s="85"/>
      <c r="CB947" s="85"/>
      <c r="CC947" s="85"/>
      <c r="CD947" s="85"/>
      <c r="CE947" s="85"/>
      <c r="CF947" s="85"/>
      <c r="CG947" s="85"/>
      <c r="CH947" s="85"/>
      <c r="CI947" s="85"/>
      <c r="CJ947" s="85"/>
      <c r="CK947" s="85"/>
      <c r="CL947" s="85"/>
      <c r="CM947" s="85"/>
      <c r="CN947" s="85"/>
      <c r="CO947" s="85"/>
      <c r="CP947" s="85"/>
      <c r="CQ947" s="85"/>
      <c r="CR947" s="85"/>
      <c r="CS947" s="85"/>
      <c r="CT947" s="85"/>
      <c r="CU947" s="85"/>
      <c r="CV947" s="85"/>
      <c r="CW947" s="85"/>
      <c r="CX947" s="85"/>
      <c r="CY947" s="85"/>
      <c r="CZ947" s="85"/>
      <c r="DA947" s="85"/>
      <c r="DB947" s="85"/>
      <c r="DC947" s="85"/>
      <c r="DD947" s="85"/>
      <c r="DE947" s="85"/>
    </row>
    <row r="948" spans="1:109" x14ac:dyDescent="0.2">
      <c r="A948" s="85"/>
      <c r="B948" s="85"/>
      <c r="C948" s="85"/>
      <c r="D948" s="85"/>
      <c r="E948" s="86"/>
      <c r="F948" s="85"/>
      <c r="G948" s="87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  <c r="BC948" s="85"/>
      <c r="BD948" s="85"/>
      <c r="BE948" s="85"/>
      <c r="BF948" s="88"/>
      <c r="BG948" s="85"/>
      <c r="BH948" s="85"/>
      <c r="BI948" s="85"/>
      <c r="BJ948" s="85"/>
      <c r="BK948" s="85"/>
      <c r="BL948" s="85"/>
      <c r="BM948" s="85"/>
      <c r="BN948" s="85"/>
      <c r="BO948" s="85"/>
      <c r="BP948" s="85"/>
      <c r="BQ948" s="85"/>
      <c r="BR948" s="85"/>
      <c r="BS948" s="85"/>
      <c r="BT948" s="85"/>
      <c r="BU948" s="85"/>
      <c r="BV948" s="85"/>
      <c r="BW948" s="85"/>
      <c r="BX948" s="85"/>
      <c r="BY948" s="85"/>
      <c r="BZ948" s="85"/>
      <c r="CA948" s="85"/>
      <c r="CB948" s="85"/>
      <c r="CC948" s="85"/>
      <c r="CD948" s="85"/>
      <c r="CE948" s="85"/>
      <c r="CF948" s="85"/>
      <c r="CG948" s="85"/>
      <c r="CH948" s="85"/>
      <c r="CI948" s="85"/>
      <c r="CJ948" s="85"/>
      <c r="CK948" s="85"/>
      <c r="CL948" s="85"/>
      <c r="CM948" s="85"/>
      <c r="CN948" s="85"/>
      <c r="CO948" s="85"/>
      <c r="CP948" s="85"/>
      <c r="CQ948" s="85"/>
      <c r="CR948" s="85"/>
      <c r="CS948" s="85"/>
      <c r="CT948" s="85"/>
      <c r="CU948" s="85"/>
      <c r="CV948" s="85"/>
      <c r="CW948" s="85"/>
      <c r="CX948" s="85"/>
      <c r="CY948" s="85"/>
      <c r="CZ948" s="85"/>
      <c r="DA948" s="85"/>
      <c r="DB948" s="85"/>
      <c r="DC948" s="85"/>
      <c r="DD948" s="85"/>
      <c r="DE948" s="85"/>
    </row>
    <row r="949" spans="1:109" x14ac:dyDescent="0.2">
      <c r="A949" s="85"/>
      <c r="B949" s="85"/>
      <c r="C949" s="85"/>
      <c r="D949" s="85"/>
      <c r="E949" s="86"/>
      <c r="F949" s="85"/>
      <c r="G949" s="87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  <c r="BB949" s="85"/>
      <c r="BC949" s="85"/>
      <c r="BD949" s="85"/>
      <c r="BE949" s="85"/>
      <c r="BF949" s="88"/>
      <c r="BG949" s="85"/>
      <c r="BH949" s="85"/>
      <c r="BI949" s="85"/>
      <c r="BJ949" s="85"/>
      <c r="BK949" s="85"/>
      <c r="BL949" s="85"/>
      <c r="BM949" s="85"/>
      <c r="BN949" s="85"/>
      <c r="BO949" s="85"/>
      <c r="BP949" s="85"/>
      <c r="BQ949" s="85"/>
      <c r="BR949" s="85"/>
      <c r="BS949" s="85"/>
      <c r="BT949" s="85"/>
      <c r="BU949" s="85"/>
      <c r="BV949" s="85"/>
      <c r="BW949" s="85"/>
      <c r="BX949" s="85"/>
      <c r="BY949" s="85"/>
      <c r="BZ949" s="85"/>
      <c r="CA949" s="85"/>
      <c r="CB949" s="85"/>
      <c r="CC949" s="85"/>
      <c r="CD949" s="85"/>
      <c r="CE949" s="85"/>
      <c r="CF949" s="85"/>
      <c r="CG949" s="85"/>
      <c r="CH949" s="85"/>
      <c r="CI949" s="85"/>
      <c r="CJ949" s="85"/>
      <c r="CK949" s="85"/>
      <c r="CL949" s="85"/>
      <c r="CM949" s="85"/>
      <c r="CN949" s="85"/>
      <c r="CO949" s="85"/>
      <c r="CP949" s="85"/>
      <c r="CQ949" s="85"/>
      <c r="CR949" s="85"/>
      <c r="CS949" s="85"/>
      <c r="CT949" s="85"/>
      <c r="CU949" s="85"/>
      <c r="CV949" s="85"/>
      <c r="CW949" s="85"/>
      <c r="CX949" s="85"/>
      <c r="CY949" s="85"/>
      <c r="CZ949" s="85"/>
      <c r="DA949" s="85"/>
      <c r="DB949" s="85"/>
      <c r="DC949" s="85"/>
      <c r="DD949" s="85"/>
      <c r="DE949" s="85"/>
    </row>
    <row r="950" spans="1:109" x14ac:dyDescent="0.2">
      <c r="A950" s="85"/>
      <c r="B950" s="85"/>
      <c r="C950" s="85"/>
      <c r="D950" s="85"/>
      <c r="E950" s="86"/>
      <c r="F950" s="85"/>
      <c r="G950" s="87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  <c r="BB950" s="85"/>
      <c r="BC950" s="85"/>
      <c r="BD950" s="85"/>
      <c r="BE950" s="85"/>
      <c r="BF950" s="88"/>
      <c r="BG950" s="85"/>
      <c r="BH950" s="85"/>
      <c r="BI950" s="85"/>
      <c r="BJ950" s="85"/>
      <c r="BK950" s="85"/>
      <c r="BL950" s="85"/>
      <c r="BM950" s="85"/>
      <c r="BN950" s="85"/>
      <c r="BO950" s="85"/>
      <c r="BP950" s="85"/>
      <c r="BQ950" s="85"/>
      <c r="BR950" s="85"/>
      <c r="BS950" s="85"/>
      <c r="BT950" s="85"/>
      <c r="BU950" s="85"/>
      <c r="BV950" s="85"/>
      <c r="BW950" s="85"/>
      <c r="BX950" s="85"/>
      <c r="BY950" s="85"/>
      <c r="BZ950" s="85"/>
      <c r="CA950" s="85"/>
      <c r="CB950" s="85"/>
      <c r="CC950" s="85"/>
      <c r="CD950" s="85"/>
      <c r="CE950" s="85"/>
      <c r="CF950" s="85"/>
      <c r="CG950" s="85"/>
      <c r="CH950" s="85"/>
      <c r="CI950" s="85"/>
      <c r="CJ950" s="85"/>
      <c r="CK950" s="85"/>
      <c r="CL950" s="85"/>
      <c r="CM950" s="85"/>
      <c r="CN950" s="85"/>
      <c r="CO950" s="85"/>
      <c r="CP950" s="85"/>
      <c r="CQ950" s="85"/>
      <c r="CR950" s="85"/>
      <c r="CS950" s="85"/>
      <c r="CT950" s="85"/>
      <c r="CU950" s="85"/>
      <c r="CV950" s="85"/>
      <c r="CW950" s="85"/>
      <c r="CX950" s="85"/>
      <c r="CY950" s="85"/>
      <c r="CZ950" s="85"/>
      <c r="DA950" s="85"/>
      <c r="DB950" s="85"/>
      <c r="DC950" s="85"/>
      <c r="DD950" s="85"/>
      <c r="DE950" s="85"/>
    </row>
    <row r="951" spans="1:109" x14ac:dyDescent="0.2">
      <c r="A951" s="85"/>
      <c r="B951" s="85"/>
      <c r="C951" s="85"/>
      <c r="D951" s="85"/>
      <c r="E951" s="86"/>
      <c r="F951" s="85"/>
      <c r="G951" s="87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  <c r="BE951" s="85"/>
      <c r="BF951" s="88"/>
      <c r="BG951" s="85"/>
      <c r="BH951" s="85"/>
      <c r="BI951" s="85"/>
      <c r="BJ951" s="85"/>
      <c r="BK951" s="85"/>
      <c r="BL951" s="85"/>
      <c r="BM951" s="85"/>
      <c r="BN951" s="85"/>
      <c r="BO951" s="85"/>
      <c r="BP951" s="85"/>
      <c r="BQ951" s="85"/>
      <c r="BR951" s="85"/>
      <c r="BS951" s="85"/>
      <c r="BT951" s="85"/>
      <c r="BU951" s="85"/>
      <c r="BV951" s="85"/>
      <c r="BW951" s="85"/>
      <c r="BX951" s="85"/>
      <c r="BY951" s="85"/>
      <c r="BZ951" s="85"/>
      <c r="CA951" s="85"/>
      <c r="CB951" s="85"/>
      <c r="CC951" s="85"/>
      <c r="CD951" s="85"/>
      <c r="CE951" s="85"/>
      <c r="CF951" s="85"/>
      <c r="CG951" s="85"/>
      <c r="CH951" s="85"/>
      <c r="CI951" s="85"/>
      <c r="CJ951" s="85"/>
      <c r="CK951" s="85"/>
      <c r="CL951" s="85"/>
      <c r="CM951" s="85"/>
      <c r="CN951" s="85"/>
      <c r="CO951" s="85"/>
      <c r="CP951" s="85"/>
      <c r="CQ951" s="85"/>
      <c r="CR951" s="85"/>
      <c r="CS951" s="85"/>
      <c r="CT951" s="85"/>
      <c r="CU951" s="85"/>
      <c r="CV951" s="85"/>
      <c r="CW951" s="85"/>
      <c r="CX951" s="85"/>
      <c r="CY951" s="85"/>
      <c r="CZ951" s="85"/>
      <c r="DA951" s="85"/>
      <c r="DB951" s="85"/>
      <c r="DC951" s="85"/>
      <c r="DD951" s="85"/>
      <c r="DE951" s="85"/>
    </row>
    <row r="952" spans="1:109" x14ac:dyDescent="0.2">
      <c r="A952" s="85"/>
      <c r="B952" s="85"/>
      <c r="C952" s="85"/>
      <c r="D952" s="85"/>
      <c r="E952" s="86"/>
      <c r="F952" s="85"/>
      <c r="G952" s="87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  <c r="BC952" s="85"/>
      <c r="BD952" s="85"/>
      <c r="BE952" s="85"/>
      <c r="BF952" s="88"/>
      <c r="BG952" s="85"/>
      <c r="BH952" s="85"/>
      <c r="BI952" s="85"/>
      <c r="BJ952" s="85"/>
      <c r="BK952" s="85"/>
      <c r="BL952" s="85"/>
      <c r="BM952" s="85"/>
      <c r="BN952" s="85"/>
      <c r="BO952" s="85"/>
      <c r="BP952" s="85"/>
      <c r="BQ952" s="85"/>
      <c r="BR952" s="85"/>
      <c r="BS952" s="85"/>
      <c r="BT952" s="85"/>
      <c r="BU952" s="85"/>
      <c r="BV952" s="85"/>
      <c r="BW952" s="85"/>
      <c r="BX952" s="85"/>
      <c r="BY952" s="85"/>
      <c r="BZ952" s="85"/>
      <c r="CA952" s="85"/>
      <c r="CB952" s="85"/>
      <c r="CC952" s="85"/>
      <c r="CD952" s="85"/>
      <c r="CE952" s="85"/>
      <c r="CF952" s="85"/>
      <c r="CG952" s="85"/>
      <c r="CH952" s="85"/>
      <c r="CI952" s="85"/>
      <c r="CJ952" s="85"/>
      <c r="CK952" s="85"/>
      <c r="CL952" s="85"/>
      <c r="CM952" s="85"/>
      <c r="CN952" s="85"/>
      <c r="CO952" s="85"/>
      <c r="CP952" s="85"/>
      <c r="CQ952" s="85"/>
      <c r="CR952" s="85"/>
      <c r="CS952" s="85"/>
      <c r="CT952" s="85"/>
      <c r="CU952" s="85"/>
      <c r="CV952" s="85"/>
      <c r="CW952" s="85"/>
      <c r="CX952" s="85"/>
      <c r="CY952" s="85"/>
      <c r="CZ952" s="85"/>
      <c r="DA952" s="85"/>
      <c r="DB952" s="85"/>
      <c r="DC952" s="85"/>
      <c r="DD952" s="85"/>
      <c r="DE952" s="85"/>
    </row>
    <row r="953" spans="1:109" x14ac:dyDescent="0.2">
      <c r="A953" s="85"/>
      <c r="B953" s="85"/>
      <c r="C953" s="85"/>
      <c r="D953" s="85"/>
      <c r="E953" s="86"/>
      <c r="F953" s="85"/>
      <c r="G953" s="87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  <c r="BB953" s="85"/>
      <c r="BC953" s="85"/>
      <c r="BD953" s="85"/>
      <c r="BE953" s="85"/>
      <c r="BF953" s="88"/>
      <c r="BG953" s="85"/>
      <c r="BH953" s="85"/>
      <c r="BI953" s="85"/>
      <c r="BJ953" s="85"/>
      <c r="BK953" s="85"/>
      <c r="BL953" s="85"/>
      <c r="BM953" s="85"/>
      <c r="BN953" s="85"/>
      <c r="BO953" s="85"/>
      <c r="BP953" s="85"/>
      <c r="BQ953" s="85"/>
      <c r="BR953" s="85"/>
      <c r="BS953" s="85"/>
      <c r="BT953" s="85"/>
      <c r="BU953" s="85"/>
      <c r="BV953" s="85"/>
      <c r="BW953" s="85"/>
      <c r="BX953" s="85"/>
      <c r="BY953" s="85"/>
      <c r="BZ953" s="85"/>
      <c r="CA953" s="85"/>
      <c r="CB953" s="85"/>
      <c r="CC953" s="85"/>
      <c r="CD953" s="85"/>
      <c r="CE953" s="85"/>
      <c r="CF953" s="85"/>
      <c r="CG953" s="85"/>
      <c r="CH953" s="85"/>
      <c r="CI953" s="85"/>
      <c r="CJ953" s="85"/>
      <c r="CK953" s="85"/>
      <c r="CL953" s="85"/>
      <c r="CM953" s="85"/>
      <c r="CN953" s="85"/>
      <c r="CO953" s="85"/>
      <c r="CP953" s="85"/>
      <c r="CQ953" s="85"/>
      <c r="CR953" s="85"/>
      <c r="CS953" s="85"/>
      <c r="CT953" s="85"/>
      <c r="CU953" s="85"/>
      <c r="CV953" s="85"/>
      <c r="CW953" s="85"/>
      <c r="CX953" s="85"/>
      <c r="CY953" s="85"/>
      <c r="CZ953" s="85"/>
      <c r="DA953" s="85"/>
      <c r="DB953" s="85"/>
      <c r="DC953" s="85"/>
      <c r="DD953" s="85"/>
      <c r="DE953" s="85"/>
    </row>
    <row r="954" spans="1:109" x14ac:dyDescent="0.2">
      <c r="A954" s="85"/>
      <c r="B954" s="85"/>
      <c r="C954" s="85"/>
      <c r="D954" s="85"/>
      <c r="E954" s="86"/>
      <c r="F954" s="85"/>
      <c r="G954" s="87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  <c r="BB954" s="85"/>
      <c r="BC954" s="85"/>
      <c r="BD954" s="85"/>
      <c r="BE954" s="85"/>
      <c r="BF954" s="88"/>
      <c r="BG954" s="85"/>
      <c r="BH954" s="85"/>
      <c r="BI954" s="85"/>
      <c r="BJ954" s="85"/>
      <c r="BK954" s="85"/>
      <c r="BL954" s="85"/>
      <c r="BM954" s="85"/>
      <c r="BN954" s="85"/>
      <c r="BO954" s="85"/>
      <c r="BP954" s="85"/>
      <c r="BQ954" s="85"/>
      <c r="BR954" s="85"/>
      <c r="BS954" s="85"/>
      <c r="BT954" s="85"/>
      <c r="BU954" s="85"/>
      <c r="BV954" s="85"/>
      <c r="BW954" s="85"/>
      <c r="BX954" s="85"/>
      <c r="BY954" s="85"/>
      <c r="BZ954" s="85"/>
      <c r="CA954" s="85"/>
      <c r="CB954" s="85"/>
      <c r="CC954" s="85"/>
      <c r="CD954" s="85"/>
      <c r="CE954" s="85"/>
      <c r="CF954" s="85"/>
      <c r="CG954" s="85"/>
      <c r="CH954" s="85"/>
      <c r="CI954" s="85"/>
      <c r="CJ954" s="85"/>
      <c r="CK954" s="85"/>
      <c r="CL954" s="85"/>
      <c r="CM954" s="85"/>
      <c r="CN954" s="85"/>
      <c r="CO954" s="85"/>
      <c r="CP954" s="85"/>
      <c r="CQ954" s="85"/>
      <c r="CR954" s="85"/>
      <c r="CS954" s="85"/>
      <c r="CT954" s="85"/>
      <c r="CU954" s="85"/>
      <c r="CV954" s="85"/>
      <c r="CW954" s="85"/>
      <c r="CX954" s="85"/>
      <c r="CY954" s="85"/>
      <c r="CZ954" s="85"/>
      <c r="DA954" s="85"/>
      <c r="DB954" s="85"/>
      <c r="DC954" s="85"/>
      <c r="DD954" s="85"/>
      <c r="DE954" s="85"/>
    </row>
    <row r="955" spans="1:109" x14ac:dyDescent="0.2">
      <c r="A955" s="85"/>
      <c r="B955" s="85"/>
      <c r="C955" s="85"/>
      <c r="D955" s="85"/>
      <c r="E955" s="86"/>
      <c r="F955" s="85"/>
      <c r="G955" s="87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  <c r="BC955" s="85"/>
      <c r="BD955" s="85"/>
      <c r="BE955" s="85"/>
      <c r="BF955" s="88"/>
      <c r="BG955" s="85"/>
      <c r="BH955" s="85"/>
      <c r="BI955" s="85"/>
      <c r="BJ955" s="85"/>
      <c r="BK955" s="85"/>
      <c r="BL955" s="85"/>
      <c r="BM955" s="85"/>
      <c r="BN955" s="85"/>
      <c r="BO955" s="85"/>
      <c r="BP955" s="85"/>
      <c r="BQ955" s="85"/>
      <c r="BR955" s="85"/>
      <c r="BS955" s="85"/>
      <c r="BT955" s="85"/>
      <c r="BU955" s="85"/>
      <c r="BV955" s="85"/>
      <c r="BW955" s="85"/>
      <c r="BX955" s="85"/>
      <c r="BY955" s="85"/>
      <c r="BZ955" s="85"/>
      <c r="CA955" s="85"/>
      <c r="CB955" s="85"/>
      <c r="CC955" s="85"/>
      <c r="CD955" s="85"/>
      <c r="CE955" s="85"/>
      <c r="CF955" s="85"/>
      <c r="CG955" s="85"/>
      <c r="CH955" s="85"/>
      <c r="CI955" s="85"/>
      <c r="CJ955" s="85"/>
      <c r="CK955" s="85"/>
      <c r="CL955" s="85"/>
      <c r="CM955" s="85"/>
      <c r="CN955" s="85"/>
      <c r="CO955" s="85"/>
      <c r="CP955" s="85"/>
      <c r="CQ955" s="85"/>
      <c r="CR955" s="85"/>
      <c r="CS955" s="85"/>
      <c r="CT955" s="85"/>
      <c r="CU955" s="85"/>
      <c r="CV955" s="85"/>
      <c r="CW955" s="85"/>
      <c r="CX955" s="85"/>
      <c r="CY955" s="85"/>
      <c r="CZ955" s="85"/>
      <c r="DA955" s="85"/>
      <c r="DB955" s="85"/>
      <c r="DC955" s="85"/>
      <c r="DD955" s="85"/>
      <c r="DE955" s="85"/>
    </row>
    <row r="956" spans="1:109" x14ac:dyDescent="0.2">
      <c r="A956" s="85"/>
      <c r="B956" s="85"/>
      <c r="C956" s="85"/>
      <c r="D956" s="85"/>
      <c r="E956" s="86"/>
      <c r="F956" s="85"/>
      <c r="G956" s="87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  <c r="BB956" s="85"/>
      <c r="BC956" s="85"/>
      <c r="BD956" s="85"/>
      <c r="BE956" s="85"/>
      <c r="BF956" s="88"/>
      <c r="BG956" s="85"/>
      <c r="BH956" s="85"/>
      <c r="BI956" s="85"/>
      <c r="BJ956" s="85"/>
      <c r="BK956" s="85"/>
      <c r="BL956" s="85"/>
      <c r="BM956" s="85"/>
      <c r="BN956" s="85"/>
      <c r="BO956" s="85"/>
      <c r="BP956" s="85"/>
      <c r="BQ956" s="85"/>
      <c r="BR956" s="85"/>
      <c r="BS956" s="85"/>
      <c r="BT956" s="85"/>
      <c r="BU956" s="85"/>
      <c r="BV956" s="85"/>
      <c r="BW956" s="85"/>
      <c r="BX956" s="85"/>
      <c r="BY956" s="85"/>
      <c r="BZ956" s="85"/>
      <c r="CA956" s="85"/>
      <c r="CB956" s="85"/>
      <c r="CC956" s="85"/>
      <c r="CD956" s="85"/>
      <c r="CE956" s="85"/>
      <c r="CF956" s="85"/>
      <c r="CG956" s="85"/>
      <c r="CH956" s="85"/>
      <c r="CI956" s="85"/>
      <c r="CJ956" s="85"/>
      <c r="CK956" s="85"/>
      <c r="CL956" s="85"/>
      <c r="CM956" s="85"/>
      <c r="CN956" s="85"/>
      <c r="CO956" s="85"/>
      <c r="CP956" s="85"/>
      <c r="CQ956" s="85"/>
      <c r="CR956" s="85"/>
      <c r="CS956" s="85"/>
      <c r="CT956" s="85"/>
      <c r="CU956" s="85"/>
      <c r="CV956" s="85"/>
      <c r="CW956" s="85"/>
      <c r="CX956" s="85"/>
      <c r="CY956" s="85"/>
      <c r="CZ956" s="85"/>
      <c r="DA956" s="85"/>
      <c r="DB956" s="85"/>
      <c r="DC956" s="85"/>
      <c r="DD956" s="85"/>
      <c r="DE956" s="85"/>
    </row>
    <row r="957" spans="1:109" x14ac:dyDescent="0.2">
      <c r="A957" s="85"/>
      <c r="B957" s="85"/>
      <c r="C957" s="85"/>
      <c r="D957" s="85"/>
      <c r="E957" s="86"/>
      <c r="F957" s="85"/>
      <c r="G957" s="87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  <c r="BB957" s="85"/>
      <c r="BC957" s="85"/>
      <c r="BD957" s="85"/>
      <c r="BE957" s="85"/>
      <c r="BF957" s="88"/>
      <c r="BG957" s="85"/>
      <c r="BH957" s="85"/>
      <c r="BI957" s="85"/>
      <c r="BJ957" s="85"/>
      <c r="BK957" s="85"/>
      <c r="BL957" s="85"/>
      <c r="BM957" s="85"/>
      <c r="BN957" s="85"/>
      <c r="BO957" s="85"/>
      <c r="BP957" s="85"/>
      <c r="BQ957" s="85"/>
      <c r="BR957" s="85"/>
      <c r="BS957" s="85"/>
      <c r="BT957" s="85"/>
      <c r="BU957" s="85"/>
      <c r="BV957" s="85"/>
      <c r="BW957" s="85"/>
      <c r="BX957" s="85"/>
      <c r="BY957" s="85"/>
      <c r="BZ957" s="85"/>
      <c r="CA957" s="85"/>
      <c r="CB957" s="85"/>
      <c r="CC957" s="85"/>
      <c r="CD957" s="85"/>
      <c r="CE957" s="85"/>
      <c r="CF957" s="85"/>
      <c r="CG957" s="85"/>
      <c r="CH957" s="85"/>
      <c r="CI957" s="85"/>
      <c r="CJ957" s="85"/>
      <c r="CK957" s="85"/>
      <c r="CL957" s="85"/>
      <c r="CM957" s="85"/>
      <c r="CN957" s="85"/>
      <c r="CO957" s="85"/>
      <c r="CP957" s="85"/>
      <c r="CQ957" s="85"/>
      <c r="CR957" s="85"/>
      <c r="CS957" s="85"/>
      <c r="CT957" s="85"/>
      <c r="CU957" s="85"/>
      <c r="CV957" s="85"/>
      <c r="CW957" s="85"/>
      <c r="CX957" s="85"/>
      <c r="CY957" s="85"/>
      <c r="CZ957" s="85"/>
      <c r="DA957" s="85"/>
      <c r="DB957" s="85"/>
      <c r="DC957" s="85"/>
      <c r="DD957" s="85"/>
      <c r="DE957" s="85"/>
    </row>
    <row r="958" spans="1:109" x14ac:dyDescent="0.2">
      <c r="A958" s="85"/>
      <c r="B958" s="85"/>
      <c r="C958" s="85"/>
      <c r="D958" s="85"/>
      <c r="E958" s="86"/>
      <c r="F958" s="85"/>
      <c r="G958" s="87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  <c r="BB958" s="85"/>
      <c r="BC958" s="85"/>
      <c r="BD958" s="85"/>
      <c r="BE958" s="85"/>
      <c r="BF958" s="88"/>
      <c r="BG958" s="85"/>
      <c r="BH958" s="85"/>
      <c r="BI958" s="85"/>
      <c r="BJ958" s="85"/>
      <c r="BK958" s="85"/>
      <c r="BL958" s="85"/>
      <c r="BM958" s="85"/>
      <c r="BN958" s="85"/>
      <c r="BO958" s="85"/>
      <c r="BP958" s="85"/>
      <c r="BQ958" s="85"/>
      <c r="BR958" s="85"/>
      <c r="BS958" s="85"/>
      <c r="BT958" s="85"/>
      <c r="BU958" s="85"/>
      <c r="BV958" s="85"/>
      <c r="BW958" s="85"/>
      <c r="BX958" s="85"/>
      <c r="BY958" s="85"/>
      <c r="BZ958" s="85"/>
      <c r="CA958" s="85"/>
      <c r="CB958" s="85"/>
      <c r="CC958" s="85"/>
      <c r="CD958" s="85"/>
      <c r="CE958" s="85"/>
      <c r="CF958" s="85"/>
      <c r="CG958" s="85"/>
      <c r="CH958" s="85"/>
      <c r="CI958" s="85"/>
      <c r="CJ958" s="85"/>
      <c r="CK958" s="85"/>
      <c r="CL958" s="85"/>
      <c r="CM958" s="85"/>
      <c r="CN958" s="85"/>
      <c r="CO958" s="85"/>
      <c r="CP958" s="85"/>
      <c r="CQ958" s="85"/>
      <c r="CR958" s="85"/>
      <c r="CS958" s="85"/>
      <c r="CT958" s="85"/>
      <c r="CU958" s="85"/>
      <c r="CV958" s="85"/>
      <c r="CW958" s="85"/>
      <c r="CX958" s="85"/>
      <c r="CY958" s="85"/>
      <c r="CZ958" s="85"/>
      <c r="DA958" s="85"/>
      <c r="DB958" s="85"/>
      <c r="DC958" s="85"/>
      <c r="DD958" s="85"/>
      <c r="DE958" s="85"/>
    </row>
    <row r="959" spans="1:109" x14ac:dyDescent="0.2">
      <c r="A959" s="85"/>
      <c r="B959" s="85"/>
      <c r="C959" s="85"/>
      <c r="D959" s="85"/>
      <c r="E959" s="86"/>
      <c r="F959" s="85"/>
      <c r="G959" s="87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  <c r="BB959" s="85"/>
      <c r="BC959" s="85"/>
      <c r="BD959" s="85"/>
      <c r="BE959" s="85"/>
      <c r="BF959" s="88"/>
      <c r="BG959" s="85"/>
      <c r="BH959" s="85"/>
      <c r="BI959" s="85"/>
      <c r="BJ959" s="85"/>
      <c r="BK959" s="85"/>
      <c r="BL959" s="85"/>
      <c r="BM959" s="85"/>
      <c r="BN959" s="85"/>
      <c r="BO959" s="85"/>
      <c r="BP959" s="85"/>
      <c r="BQ959" s="85"/>
      <c r="BR959" s="85"/>
      <c r="BS959" s="85"/>
      <c r="BT959" s="85"/>
      <c r="BU959" s="85"/>
      <c r="BV959" s="85"/>
      <c r="BW959" s="85"/>
      <c r="BX959" s="85"/>
      <c r="BY959" s="85"/>
      <c r="BZ959" s="85"/>
      <c r="CA959" s="85"/>
      <c r="CB959" s="85"/>
      <c r="CC959" s="85"/>
      <c r="CD959" s="85"/>
      <c r="CE959" s="85"/>
      <c r="CF959" s="85"/>
      <c r="CG959" s="85"/>
      <c r="CH959" s="85"/>
      <c r="CI959" s="85"/>
      <c r="CJ959" s="85"/>
      <c r="CK959" s="85"/>
      <c r="CL959" s="85"/>
      <c r="CM959" s="85"/>
      <c r="CN959" s="85"/>
      <c r="CO959" s="85"/>
      <c r="CP959" s="85"/>
      <c r="CQ959" s="85"/>
      <c r="CR959" s="85"/>
      <c r="CS959" s="85"/>
      <c r="CT959" s="85"/>
      <c r="CU959" s="85"/>
      <c r="CV959" s="85"/>
      <c r="CW959" s="85"/>
      <c r="CX959" s="85"/>
      <c r="CY959" s="85"/>
      <c r="CZ959" s="85"/>
      <c r="DA959" s="85"/>
      <c r="DB959" s="85"/>
      <c r="DC959" s="85"/>
      <c r="DD959" s="85"/>
      <c r="DE959" s="85"/>
    </row>
    <row r="960" spans="1:109" x14ac:dyDescent="0.2">
      <c r="A960" s="85"/>
      <c r="B960" s="85"/>
      <c r="C960" s="85"/>
      <c r="D960" s="85"/>
      <c r="E960" s="86"/>
      <c r="F960" s="85"/>
      <c r="G960" s="87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  <c r="BB960" s="85"/>
      <c r="BC960" s="85"/>
      <c r="BD960" s="85"/>
      <c r="BE960" s="85"/>
      <c r="BF960" s="88"/>
      <c r="BG960" s="85"/>
      <c r="BH960" s="85"/>
      <c r="BI960" s="85"/>
      <c r="BJ960" s="85"/>
      <c r="BK960" s="85"/>
      <c r="BL960" s="85"/>
      <c r="BM960" s="85"/>
      <c r="BN960" s="85"/>
      <c r="BO960" s="85"/>
      <c r="BP960" s="85"/>
      <c r="BQ960" s="85"/>
      <c r="BR960" s="85"/>
      <c r="BS960" s="85"/>
      <c r="BT960" s="85"/>
      <c r="BU960" s="85"/>
      <c r="BV960" s="85"/>
      <c r="BW960" s="85"/>
      <c r="BX960" s="85"/>
      <c r="BY960" s="85"/>
      <c r="BZ960" s="85"/>
      <c r="CA960" s="85"/>
      <c r="CB960" s="85"/>
      <c r="CC960" s="85"/>
      <c r="CD960" s="85"/>
      <c r="CE960" s="85"/>
      <c r="CF960" s="85"/>
      <c r="CG960" s="85"/>
      <c r="CH960" s="85"/>
      <c r="CI960" s="85"/>
      <c r="CJ960" s="85"/>
      <c r="CK960" s="85"/>
      <c r="CL960" s="85"/>
      <c r="CM960" s="85"/>
      <c r="CN960" s="85"/>
      <c r="CO960" s="85"/>
      <c r="CP960" s="85"/>
      <c r="CQ960" s="85"/>
      <c r="CR960" s="85"/>
      <c r="CS960" s="85"/>
      <c r="CT960" s="85"/>
      <c r="CU960" s="85"/>
      <c r="CV960" s="85"/>
      <c r="CW960" s="85"/>
      <c r="CX960" s="85"/>
      <c r="CY960" s="85"/>
      <c r="CZ960" s="85"/>
      <c r="DA960" s="85"/>
      <c r="DB960" s="85"/>
      <c r="DC960" s="85"/>
      <c r="DD960" s="85"/>
      <c r="DE960" s="85"/>
    </row>
    <row r="961" spans="1:109" x14ac:dyDescent="0.2">
      <c r="A961" s="85"/>
      <c r="B961" s="85"/>
      <c r="C961" s="85"/>
      <c r="D961" s="85"/>
      <c r="E961" s="86"/>
      <c r="F961" s="85"/>
      <c r="G961" s="87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  <c r="BB961" s="85"/>
      <c r="BC961" s="85"/>
      <c r="BD961" s="85"/>
      <c r="BE961" s="85"/>
      <c r="BF961" s="88"/>
      <c r="BG961" s="85"/>
      <c r="BH961" s="85"/>
      <c r="BI961" s="85"/>
      <c r="BJ961" s="85"/>
      <c r="BK961" s="85"/>
      <c r="BL961" s="85"/>
      <c r="BM961" s="85"/>
      <c r="BN961" s="85"/>
      <c r="BO961" s="85"/>
      <c r="BP961" s="85"/>
      <c r="BQ961" s="85"/>
      <c r="BR961" s="85"/>
      <c r="BS961" s="85"/>
      <c r="BT961" s="85"/>
      <c r="BU961" s="85"/>
      <c r="BV961" s="85"/>
      <c r="BW961" s="85"/>
      <c r="BX961" s="85"/>
      <c r="BY961" s="85"/>
      <c r="BZ961" s="85"/>
      <c r="CA961" s="85"/>
      <c r="CB961" s="85"/>
      <c r="CC961" s="85"/>
      <c r="CD961" s="85"/>
      <c r="CE961" s="85"/>
      <c r="CF961" s="85"/>
      <c r="CG961" s="85"/>
      <c r="CH961" s="85"/>
      <c r="CI961" s="85"/>
      <c r="CJ961" s="85"/>
      <c r="CK961" s="85"/>
      <c r="CL961" s="85"/>
      <c r="CM961" s="85"/>
      <c r="CN961" s="85"/>
      <c r="CO961" s="85"/>
      <c r="CP961" s="85"/>
      <c r="CQ961" s="85"/>
      <c r="CR961" s="85"/>
      <c r="CS961" s="85"/>
      <c r="CT961" s="85"/>
      <c r="CU961" s="85"/>
      <c r="CV961" s="85"/>
      <c r="CW961" s="85"/>
      <c r="CX961" s="85"/>
      <c r="CY961" s="85"/>
      <c r="CZ961" s="85"/>
      <c r="DA961" s="85"/>
      <c r="DB961" s="85"/>
      <c r="DC961" s="85"/>
      <c r="DD961" s="85"/>
      <c r="DE961" s="85"/>
    </row>
    <row r="962" spans="1:109" x14ac:dyDescent="0.2">
      <c r="A962" s="85"/>
      <c r="B962" s="85"/>
      <c r="C962" s="85"/>
      <c r="D962" s="85"/>
      <c r="E962" s="86"/>
      <c r="F962" s="85"/>
      <c r="G962" s="87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  <c r="BB962" s="85"/>
      <c r="BC962" s="85"/>
      <c r="BD962" s="85"/>
      <c r="BE962" s="85"/>
      <c r="BF962" s="88"/>
      <c r="BG962" s="85"/>
      <c r="BH962" s="85"/>
      <c r="BI962" s="85"/>
      <c r="BJ962" s="85"/>
      <c r="BK962" s="85"/>
      <c r="BL962" s="85"/>
      <c r="BM962" s="85"/>
      <c r="BN962" s="85"/>
      <c r="BO962" s="85"/>
      <c r="BP962" s="85"/>
      <c r="BQ962" s="85"/>
      <c r="BR962" s="85"/>
      <c r="BS962" s="85"/>
      <c r="BT962" s="85"/>
      <c r="BU962" s="85"/>
      <c r="BV962" s="85"/>
      <c r="BW962" s="85"/>
      <c r="BX962" s="85"/>
      <c r="BY962" s="85"/>
      <c r="BZ962" s="85"/>
      <c r="CA962" s="85"/>
      <c r="CB962" s="85"/>
      <c r="CC962" s="85"/>
      <c r="CD962" s="85"/>
      <c r="CE962" s="85"/>
      <c r="CF962" s="85"/>
      <c r="CG962" s="85"/>
      <c r="CH962" s="85"/>
      <c r="CI962" s="85"/>
      <c r="CJ962" s="85"/>
      <c r="CK962" s="85"/>
      <c r="CL962" s="85"/>
      <c r="CM962" s="85"/>
      <c r="CN962" s="85"/>
      <c r="CO962" s="85"/>
      <c r="CP962" s="85"/>
      <c r="CQ962" s="85"/>
      <c r="CR962" s="85"/>
      <c r="CS962" s="85"/>
      <c r="CT962" s="85"/>
      <c r="CU962" s="85"/>
      <c r="CV962" s="85"/>
      <c r="CW962" s="85"/>
      <c r="CX962" s="85"/>
      <c r="CY962" s="85"/>
      <c r="CZ962" s="85"/>
      <c r="DA962" s="85"/>
      <c r="DB962" s="85"/>
      <c r="DC962" s="85"/>
      <c r="DD962" s="85"/>
      <c r="DE962" s="85"/>
    </row>
    <row r="963" spans="1:109" x14ac:dyDescent="0.2">
      <c r="A963" s="85"/>
      <c r="B963" s="85"/>
      <c r="C963" s="85"/>
      <c r="D963" s="85"/>
      <c r="E963" s="86"/>
      <c r="F963" s="85"/>
      <c r="G963" s="87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  <c r="BB963" s="85"/>
      <c r="BC963" s="85"/>
      <c r="BD963" s="85"/>
      <c r="BE963" s="85"/>
      <c r="BF963" s="88"/>
      <c r="BG963" s="85"/>
      <c r="BH963" s="85"/>
      <c r="BI963" s="85"/>
      <c r="BJ963" s="85"/>
      <c r="BK963" s="85"/>
      <c r="BL963" s="85"/>
      <c r="BM963" s="85"/>
      <c r="BN963" s="85"/>
      <c r="BO963" s="85"/>
      <c r="BP963" s="85"/>
      <c r="BQ963" s="85"/>
      <c r="BR963" s="85"/>
      <c r="BS963" s="85"/>
      <c r="BT963" s="85"/>
      <c r="BU963" s="85"/>
      <c r="BV963" s="85"/>
      <c r="BW963" s="85"/>
      <c r="BX963" s="85"/>
      <c r="BY963" s="85"/>
      <c r="BZ963" s="85"/>
      <c r="CA963" s="85"/>
      <c r="CB963" s="85"/>
      <c r="CC963" s="85"/>
      <c r="CD963" s="85"/>
      <c r="CE963" s="85"/>
      <c r="CF963" s="85"/>
      <c r="CG963" s="85"/>
      <c r="CH963" s="85"/>
      <c r="CI963" s="85"/>
      <c r="CJ963" s="85"/>
      <c r="CK963" s="85"/>
      <c r="CL963" s="85"/>
      <c r="CM963" s="85"/>
      <c r="CN963" s="85"/>
      <c r="CO963" s="85"/>
      <c r="CP963" s="85"/>
      <c r="CQ963" s="85"/>
      <c r="CR963" s="85"/>
      <c r="CS963" s="85"/>
      <c r="CT963" s="85"/>
      <c r="CU963" s="85"/>
      <c r="CV963" s="85"/>
      <c r="CW963" s="85"/>
      <c r="CX963" s="85"/>
      <c r="CY963" s="85"/>
      <c r="CZ963" s="85"/>
      <c r="DA963" s="85"/>
      <c r="DB963" s="85"/>
      <c r="DC963" s="85"/>
      <c r="DD963" s="85"/>
      <c r="DE963" s="85"/>
    </row>
    <row r="964" spans="1:109" x14ac:dyDescent="0.2">
      <c r="A964" s="85"/>
      <c r="B964" s="85"/>
      <c r="C964" s="85"/>
      <c r="D964" s="85"/>
      <c r="E964" s="86"/>
      <c r="F964" s="85"/>
      <c r="G964" s="87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  <c r="BB964" s="85"/>
      <c r="BC964" s="85"/>
      <c r="BD964" s="85"/>
      <c r="BE964" s="85"/>
      <c r="BF964" s="88"/>
      <c r="BG964" s="85"/>
      <c r="BH964" s="85"/>
      <c r="BI964" s="85"/>
      <c r="BJ964" s="85"/>
      <c r="BK964" s="85"/>
      <c r="BL964" s="85"/>
      <c r="BM964" s="85"/>
      <c r="BN964" s="85"/>
      <c r="BO964" s="85"/>
      <c r="BP964" s="85"/>
      <c r="BQ964" s="85"/>
      <c r="BR964" s="85"/>
      <c r="BS964" s="85"/>
      <c r="BT964" s="85"/>
      <c r="BU964" s="85"/>
      <c r="BV964" s="85"/>
      <c r="BW964" s="85"/>
      <c r="BX964" s="85"/>
      <c r="BY964" s="85"/>
      <c r="BZ964" s="85"/>
      <c r="CA964" s="85"/>
      <c r="CB964" s="85"/>
      <c r="CC964" s="85"/>
      <c r="CD964" s="85"/>
      <c r="CE964" s="85"/>
      <c r="CF964" s="85"/>
      <c r="CG964" s="85"/>
      <c r="CH964" s="85"/>
      <c r="CI964" s="85"/>
      <c r="CJ964" s="85"/>
      <c r="CK964" s="85"/>
      <c r="CL964" s="85"/>
      <c r="CM964" s="85"/>
      <c r="CN964" s="85"/>
      <c r="CO964" s="85"/>
      <c r="CP964" s="85"/>
      <c r="CQ964" s="85"/>
      <c r="CR964" s="85"/>
      <c r="CS964" s="85"/>
      <c r="CT964" s="85"/>
      <c r="CU964" s="85"/>
      <c r="CV964" s="85"/>
      <c r="CW964" s="85"/>
      <c r="CX964" s="85"/>
      <c r="CY964" s="85"/>
      <c r="CZ964" s="85"/>
      <c r="DA964" s="85"/>
      <c r="DB964" s="85"/>
      <c r="DC964" s="85"/>
      <c r="DD964" s="85"/>
      <c r="DE964" s="85"/>
    </row>
    <row r="965" spans="1:109" x14ac:dyDescent="0.2">
      <c r="A965" s="85"/>
      <c r="B965" s="85"/>
      <c r="C965" s="85"/>
      <c r="D965" s="85"/>
      <c r="E965" s="86"/>
      <c r="F965" s="85"/>
      <c r="G965" s="87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  <c r="BB965" s="85"/>
      <c r="BC965" s="85"/>
      <c r="BD965" s="85"/>
      <c r="BE965" s="85"/>
      <c r="BF965" s="88"/>
      <c r="BG965" s="85"/>
      <c r="BH965" s="85"/>
      <c r="BI965" s="85"/>
      <c r="BJ965" s="85"/>
      <c r="BK965" s="85"/>
      <c r="BL965" s="85"/>
      <c r="BM965" s="85"/>
      <c r="BN965" s="85"/>
      <c r="BO965" s="85"/>
      <c r="BP965" s="85"/>
      <c r="BQ965" s="85"/>
      <c r="BR965" s="85"/>
      <c r="BS965" s="85"/>
      <c r="BT965" s="85"/>
      <c r="BU965" s="85"/>
      <c r="BV965" s="85"/>
      <c r="BW965" s="85"/>
      <c r="BX965" s="85"/>
      <c r="BY965" s="85"/>
      <c r="BZ965" s="85"/>
      <c r="CA965" s="85"/>
      <c r="CB965" s="85"/>
      <c r="CC965" s="85"/>
      <c r="CD965" s="85"/>
      <c r="CE965" s="85"/>
      <c r="CF965" s="85"/>
      <c r="CG965" s="85"/>
      <c r="CH965" s="85"/>
      <c r="CI965" s="85"/>
      <c r="CJ965" s="85"/>
      <c r="CK965" s="85"/>
      <c r="CL965" s="85"/>
      <c r="CM965" s="85"/>
      <c r="CN965" s="85"/>
      <c r="CO965" s="85"/>
      <c r="CP965" s="85"/>
      <c r="CQ965" s="85"/>
      <c r="CR965" s="85"/>
      <c r="CS965" s="85"/>
      <c r="CT965" s="85"/>
      <c r="CU965" s="85"/>
      <c r="CV965" s="85"/>
      <c r="CW965" s="85"/>
      <c r="CX965" s="85"/>
      <c r="CY965" s="85"/>
      <c r="CZ965" s="85"/>
      <c r="DA965" s="85"/>
      <c r="DB965" s="85"/>
      <c r="DC965" s="85"/>
      <c r="DD965" s="85"/>
      <c r="DE965" s="85"/>
    </row>
    <row r="966" spans="1:109" x14ac:dyDescent="0.2">
      <c r="A966" s="85"/>
      <c r="B966" s="85"/>
      <c r="C966" s="85"/>
      <c r="D966" s="85"/>
      <c r="E966" s="86"/>
      <c r="F966" s="85"/>
      <c r="G966" s="87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  <c r="BB966" s="85"/>
      <c r="BC966" s="85"/>
      <c r="BD966" s="85"/>
      <c r="BE966" s="85"/>
      <c r="BF966" s="88"/>
      <c r="BG966" s="85"/>
      <c r="BH966" s="85"/>
      <c r="BI966" s="85"/>
      <c r="BJ966" s="85"/>
      <c r="BK966" s="85"/>
      <c r="BL966" s="85"/>
      <c r="BM966" s="85"/>
      <c r="BN966" s="85"/>
      <c r="BO966" s="85"/>
      <c r="BP966" s="85"/>
      <c r="BQ966" s="85"/>
      <c r="BR966" s="85"/>
      <c r="BS966" s="85"/>
      <c r="BT966" s="85"/>
      <c r="BU966" s="85"/>
      <c r="BV966" s="85"/>
      <c r="BW966" s="85"/>
      <c r="BX966" s="85"/>
      <c r="BY966" s="85"/>
      <c r="BZ966" s="85"/>
      <c r="CA966" s="85"/>
      <c r="CB966" s="85"/>
      <c r="CC966" s="85"/>
      <c r="CD966" s="85"/>
      <c r="CE966" s="85"/>
      <c r="CF966" s="85"/>
      <c r="CG966" s="85"/>
      <c r="CH966" s="85"/>
      <c r="CI966" s="85"/>
      <c r="CJ966" s="85"/>
      <c r="CK966" s="85"/>
      <c r="CL966" s="85"/>
      <c r="CM966" s="85"/>
      <c r="CN966" s="85"/>
      <c r="CO966" s="85"/>
      <c r="CP966" s="85"/>
      <c r="CQ966" s="85"/>
      <c r="CR966" s="85"/>
      <c r="CS966" s="85"/>
      <c r="CT966" s="85"/>
      <c r="CU966" s="85"/>
      <c r="CV966" s="85"/>
      <c r="CW966" s="85"/>
      <c r="CX966" s="85"/>
      <c r="CY966" s="85"/>
      <c r="CZ966" s="85"/>
      <c r="DA966" s="85"/>
      <c r="DB966" s="85"/>
      <c r="DC966" s="85"/>
      <c r="DD966" s="85"/>
      <c r="DE966" s="85"/>
    </row>
    <row r="967" spans="1:109" x14ac:dyDescent="0.2">
      <c r="A967" s="85"/>
      <c r="B967" s="85"/>
      <c r="C967" s="85"/>
      <c r="D967" s="85"/>
      <c r="E967" s="86"/>
      <c r="F967" s="85"/>
      <c r="G967" s="87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  <c r="BB967" s="85"/>
      <c r="BC967" s="85"/>
      <c r="BD967" s="85"/>
      <c r="BE967" s="85"/>
      <c r="BF967" s="88"/>
      <c r="BG967" s="85"/>
      <c r="BH967" s="85"/>
      <c r="BI967" s="85"/>
      <c r="BJ967" s="85"/>
      <c r="BK967" s="85"/>
      <c r="BL967" s="85"/>
      <c r="BM967" s="85"/>
      <c r="BN967" s="85"/>
      <c r="BO967" s="85"/>
      <c r="BP967" s="85"/>
      <c r="BQ967" s="85"/>
      <c r="BR967" s="85"/>
      <c r="BS967" s="85"/>
      <c r="BT967" s="85"/>
      <c r="BU967" s="85"/>
      <c r="BV967" s="85"/>
      <c r="BW967" s="85"/>
      <c r="BX967" s="85"/>
      <c r="BY967" s="85"/>
      <c r="BZ967" s="85"/>
      <c r="CA967" s="85"/>
      <c r="CB967" s="85"/>
      <c r="CC967" s="85"/>
      <c r="CD967" s="85"/>
      <c r="CE967" s="85"/>
      <c r="CF967" s="85"/>
      <c r="CG967" s="85"/>
      <c r="CH967" s="85"/>
      <c r="CI967" s="85"/>
      <c r="CJ967" s="85"/>
      <c r="CK967" s="85"/>
      <c r="CL967" s="85"/>
      <c r="CM967" s="85"/>
      <c r="CN967" s="85"/>
      <c r="CO967" s="85"/>
      <c r="CP967" s="85"/>
      <c r="CQ967" s="85"/>
      <c r="CR967" s="85"/>
      <c r="CS967" s="85"/>
      <c r="CT967" s="85"/>
      <c r="CU967" s="85"/>
      <c r="CV967" s="85"/>
      <c r="CW967" s="85"/>
      <c r="CX967" s="85"/>
      <c r="CY967" s="85"/>
      <c r="CZ967" s="85"/>
      <c r="DA967" s="85"/>
      <c r="DB967" s="85"/>
      <c r="DC967" s="85"/>
      <c r="DD967" s="85"/>
      <c r="DE967" s="85"/>
    </row>
    <row r="968" spans="1:109" x14ac:dyDescent="0.2">
      <c r="A968" s="85"/>
      <c r="B968" s="85"/>
      <c r="C968" s="85"/>
      <c r="D968" s="85"/>
      <c r="E968" s="86"/>
      <c r="F968" s="85"/>
      <c r="G968" s="87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  <c r="BB968" s="85"/>
      <c r="BC968" s="85"/>
      <c r="BD968" s="85"/>
      <c r="BE968" s="85"/>
      <c r="BF968" s="88"/>
      <c r="BG968" s="85"/>
      <c r="BH968" s="85"/>
      <c r="BI968" s="85"/>
      <c r="BJ968" s="85"/>
      <c r="BK968" s="85"/>
      <c r="BL968" s="85"/>
      <c r="BM968" s="85"/>
      <c r="BN968" s="85"/>
      <c r="BO968" s="85"/>
      <c r="BP968" s="85"/>
      <c r="BQ968" s="85"/>
      <c r="BR968" s="85"/>
      <c r="BS968" s="85"/>
      <c r="BT968" s="85"/>
      <c r="BU968" s="85"/>
      <c r="BV968" s="85"/>
      <c r="BW968" s="85"/>
      <c r="BX968" s="85"/>
      <c r="BY968" s="85"/>
      <c r="BZ968" s="85"/>
      <c r="CA968" s="85"/>
      <c r="CB968" s="85"/>
      <c r="CC968" s="85"/>
      <c r="CD968" s="85"/>
      <c r="CE968" s="85"/>
      <c r="CF968" s="85"/>
      <c r="CG968" s="85"/>
      <c r="CH968" s="85"/>
      <c r="CI968" s="85"/>
      <c r="CJ968" s="85"/>
      <c r="CK968" s="85"/>
      <c r="CL968" s="85"/>
      <c r="CM968" s="85"/>
      <c r="CN968" s="85"/>
      <c r="CO968" s="85"/>
      <c r="CP968" s="85"/>
      <c r="CQ968" s="85"/>
      <c r="CR968" s="85"/>
      <c r="CS968" s="85"/>
      <c r="CT968" s="85"/>
      <c r="CU968" s="85"/>
      <c r="CV968" s="85"/>
      <c r="CW968" s="85"/>
      <c r="CX968" s="85"/>
      <c r="CY968" s="85"/>
      <c r="CZ968" s="85"/>
      <c r="DA968" s="85"/>
      <c r="DB968" s="85"/>
      <c r="DC968" s="85"/>
      <c r="DD968" s="85"/>
      <c r="DE968" s="85"/>
    </row>
    <row r="969" spans="1:109" x14ac:dyDescent="0.2">
      <c r="A969" s="85"/>
      <c r="B969" s="85"/>
      <c r="C969" s="85"/>
      <c r="D969" s="85"/>
      <c r="E969" s="86"/>
      <c r="F969" s="85"/>
      <c r="G969" s="87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  <c r="BB969" s="85"/>
      <c r="BC969" s="85"/>
      <c r="BD969" s="85"/>
      <c r="BE969" s="85"/>
      <c r="BF969" s="88"/>
      <c r="BG969" s="85"/>
      <c r="BH969" s="85"/>
      <c r="BI969" s="85"/>
      <c r="BJ969" s="85"/>
      <c r="BK969" s="85"/>
      <c r="BL969" s="85"/>
      <c r="BM969" s="85"/>
      <c r="BN969" s="85"/>
      <c r="BO969" s="85"/>
      <c r="BP969" s="85"/>
      <c r="BQ969" s="85"/>
      <c r="BR969" s="85"/>
      <c r="BS969" s="85"/>
      <c r="BT969" s="85"/>
      <c r="BU969" s="85"/>
      <c r="BV969" s="85"/>
      <c r="BW969" s="85"/>
      <c r="BX969" s="85"/>
      <c r="BY969" s="85"/>
      <c r="BZ969" s="85"/>
      <c r="CA969" s="85"/>
      <c r="CB969" s="85"/>
      <c r="CC969" s="85"/>
      <c r="CD969" s="85"/>
      <c r="CE969" s="85"/>
      <c r="CF969" s="85"/>
      <c r="CG969" s="85"/>
      <c r="CH969" s="85"/>
      <c r="CI969" s="85"/>
      <c r="CJ969" s="85"/>
      <c r="CK969" s="85"/>
      <c r="CL969" s="85"/>
      <c r="CM969" s="85"/>
      <c r="CN969" s="85"/>
      <c r="CO969" s="85"/>
      <c r="CP969" s="85"/>
      <c r="CQ969" s="85"/>
      <c r="CR969" s="85"/>
      <c r="CS969" s="85"/>
      <c r="CT969" s="85"/>
      <c r="CU969" s="85"/>
      <c r="CV969" s="85"/>
      <c r="CW969" s="85"/>
      <c r="CX969" s="85"/>
      <c r="CY969" s="85"/>
      <c r="CZ969" s="85"/>
      <c r="DA969" s="85"/>
      <c r="DB969" s="85"/>
      <c r="DC969" s="85"/>
      <c r="DD969" s="85"/>
      <c r="DE969" s="85"/>
    </row>
    <row r="970" spans="1:109" x14ac:dyDescent="0.2">
      <c r="A970" s="85"/>
      <c r="B970" s="85"/>
      <c r="C970" s="85"/>
      <c r="D970" s="85"/>
      <c r="E970" s="86"/>
      <c r="F970" s="85"/>
      <c r="G970" s="87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  <c r="BB970" s="85"/>
      <c r="BC970" s="85"/>
      <c r="BD970" s="85"/>
      <c r="BE970" s="85"/>
      <c r="BF970" s="88"/>
      <c r="BG970" s="85"/>
      <c r="BH970" s="85"/>
      <c r="BI970" s="85"/>
      <c r="BJ970" s="85"/>
      <c r="BK970" s="85"/>
      <c r="BL970" s="85"/>
      <c r="BM970" s="85"/>
      <c r="BN970" s="85"/>
      <c r="BO970" s="85"/>
      <c r="BP970" s="85"/>
      <c r="BQ970" s="85"/>
      <c r="BR970" s="85"/>
      <c r="BS970" s="85"/>
      <c r="BT970" s="85"/>
      <c r="BU970" s="85"/>
      <c r="BV970" s="85"/>
      <c r="BW970" s="85"/>
      <c r="BX970" s="85"/>
      <c r="BY970" s="85"/>
      <c r="BZ970" s="85"/>
      <c r="CA970" s="85"/>
      <c r="CB970" s="85"/>
      <c r="CC970" s="85"/>
      <c r="CD970" s="85"/>
      <c r="CE970" s="85"/>
      <c r="CF970" s="85"/>
      <c r="CG970" s="85"/>
      <c r="CH970" s="85"/>
      <c r="CI970" s="85"/>
      <c r="CJ970" s="85"/>
      <c r="CK970" s="85"/>
      <c r="CL970" s="85"/>
      <c r="CM970" s="85"/>
      <c r="CN970" s="85"/>
      <c r="CO970" s="85"/>
      <c r="CP970" s="85"/>
      <c r="CQ970" s="85"/>
      <c r="CR970" s="85"/>
      <c r="CS970" s="85"/>
      <c r="CT970" s="85"/>
      <c r="CU970" s="85"/>
      <c r="CV970" s="85"/>
      <c r="CW970" s="85"/>
      <c r="CX970" s="85"/>
      <c r="CY970" s="85"/>
      <c r="CZ970" s="85"/>
      <c r="DA970" s="85"/>
      <c r="DB970" s="85"/>
      <c r="DC970" s="85"/>
      <c r="DD970" s="85"/>
      <c r="DE970" s="85"/>
    </row>
    <row r="971" spans="1:109" x14ac:dyDescent="0.2">
      <c r="A971" s="85"/>
      <c r="B971" s="85"/>
      <c r="C971" s="85"/>
      <c r="D971" s="85"/>
      <c r="E971" s="86"/>
      <c r="F971" s="85"/>
      <c r="G971" s="87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  <c r="BB971" s="85"/>
      <c r="BC971" s="85"/>
      <c r="BD971" s="85"/>
      <c r="BE971" s="85"/>
      <c r="BF971" s="88"/>
      <c r="BG971" s="85"/>
      <c r="BH971" s="85"/>
      <c r="BI971" s="85"/>
      <c r="BJ971" s="85"/>
      <c r="BK971" s="85"/>
      <c r="BL971" s="85"/>
      <c r="BM971" s="85"/>
      <c r="BN971" s="85"/>
      <c r="BO971" s="85"/>
      <c r="BP971" s="85"/>
      <c r="BQ971" s="85"/>
      <c r="BR971" s="85"/>
      <c r="BS971" s="85"/>
      <c r="BT971" s="85"/>
      <c r="BU971" s="85"/>
      <c r="BV971" s="85"/>
      <c r="BW971" s="85"/>
      <c r="BX971" s="85"/>
      <c r="BY971" s="85"/>
      <c r="BZ971" s="85"/>
      <c r="CA971" s="85"/>
      <c r="CB971" s="85"/>
      <c r="CC971" s="85"/>
      <c r="CD971" s="85"/>
      <c r="CE971" s="85"/>
      <c r="CF971" s="85"/>
      <c r="CG971" s="85"/>
      <c r="CH971" s="85"/>
      <c r="CI971" s="85"/>
      <c r="CJ971" s="85"/>
      <c r="CK971" s="85"/>
      <c r="CL971" s="85"/>
      <c r="CM971" s="85"/>
      <c r="CN971" s="85"/>
      <c r="CO971" s="85"/>
      <c r="CP971" s="85"/>
      <c r="CQ971" s="85"/>
      <c r="CR971" s="85"/>
      <c r="CS971" s="85"/>
      <c r="CT971" s="85"/>
      <c r="CU971" s="85"/>
      <c r="CV971" s="85"/>
      <c r="CW971" s="85"/>
      <c r="CX971" s="85"/>
      <c r="CY971" s="85"/>
      <c r="CZ971" s="85"/>
      <c r="DA971" s="85"/>
      <c r="DB971" s="85"/>
      <c r="DC971" s="85"/>
      <c r="DD971" s="85"/>
      <c r="DE971" s="85"/>
    </row>
    <row r="972" spans="1:109" x14ac:dyDescent="0.2">
      <c r="A972" s="85"/>
      <c r="B972" s="85"/>
      <c r="C972" s="85"/>
      <c r="D972" s="85"/>
      <c r="E972" s="86"/>
      <c r="F972" s="85"/>
      <c r="G972" s="87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85"/>
      <c r="AI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AV972" s="85"/>
      <c r="AW972" s="85"/>
      <c r="AX972" s="85"/>
      <c r="AY972" s="85"/>
      <c r="AZ972" s="85"/>
      <c r="BA972" s="85"/>
      <c r="BB972" s="85"/>
      <c r="BC972" s="85"/>
      <c r="BD972" s="85"/>
      <c r="BE972" s="85"/>
      <c r="BF972" s="88"/>
      <c r="BG972" s="85"/>
      <c r="BH972" s="85"/>
      <c r="BI972" s="85"/>
      <c r="BJ972" s="85"/>
      <c r="BK972" s="85"/>
      <c r="BL972" s="85"/>
      <c r="BM972" s="85"/>
      <c r="BN972" s="85"/>
      <c r="BO972" s="85"/>
      <c r="BP972" s="85"/>
      <c r="BQ972" s="85"/>
      <c r="BR972" s="85"/>
      <c r="BS972" s="85"/>
      <c r="BT972" s="85"/>
      <c r="BU972" s="85"/>
      <c r="BV972" s="85"/>
      <c r="BW972" s="85"/>
      <c r="BX972" s="85"/>
      <c r="BY972" s="85"/>
      <c r="BZ972" s="85"/>
      <c r="CA972" s="85"/>
      <c r="CB972" s="85"/>
      <c r="CC972" s="85"/>
      <c r="CD972" s="85"/>
      <c r="CE972" s="85"/>
      <c r="CF972" s="85"/>
      <c r="CG972" s="85"/>
      <c r="CH972" s="85"/>
      <c r="CI972" s="85"/>
      <c r="CJ972" s="85"/>
      <c r="CK972" s="85"/>
      <c r="CL972" s="85"/>
      <c r="CM972" s="85"/>
      <c r="CN972" s="85"/>
      <c r="CO972" s="85"/>
      <c r="CP972" s="85"/>
      <c r="CQ972" s="85"/>
      <c r="CR972" s="85"/>
      <c r="CS972" s="85"/>
      <c r="CT972" s="85"/>
      <c r="CU972" s="85"/>
      <c r="CV972" s="85"/>
      <c r="CW972" s="85"/>
      <c r="CX972" s="85"/>
      <c r="CY972" s="85"/>
      <c r="CZ972" s="85"/>
      <c r="DA972" s="85"/>
      <c r="DB972" s="85"/>
      <c r="DC972" s="85"/>
      <c r="DD972" s="85"/>
      <c r="DE972" s="85"/>
    </row>
    <row r="973" spans="1:109" x14ac:dyDescent="0.2">
      <c r="A973" s="85"/>
      <c r="B973" s="85"/>
      <c r="C973" s="85"/>
      <c r="D973" s="85"/>
      <c r="E973" s="86"/>
      <c r="F973" s="85"/>
      <c r="G973" s="87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85"/>
      <c r="AI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AV973" s="85"/>
      <c r="AW973" s="85"/>
      <c r="AX973" s="85"/>
      <c r="AY973" s="85"/>
      <c r="AZ973" s="85"/>
      <c r="BA973" s="85"/>
      <c r="BB973" s="85"/>
      <c r="BC973" s="85"/>
      <c r="BD973" s="85"/>
      <c r="BE973" s="85"/>
      <c r="BF973" s="88"/>
      <c r="BG973" s="85"/>
      <c r="BH973" s="85"/>
      <c r="BI973" s="85"/>
      <c r="BJ973" s="85"/>
      <c r="BK973" s="85"/>
      <c r="BL973" s="85"/>
      <c r="BM973" s="85"/>
      <c r="BN973" s="85"/>
      <c r="BO973" s="85"/>
      <c r="BP973" s="85"/>
      <c r="BQ973" s="85"/>
      <c r="BR973" s="85"/>
      <c r="BS973" s="85"/>
      <c r="BT973" s="85"/>
      <c r="BU973" s="85"/>
      <c r="BV973" s="85"/>
      <c r="BW973" s="85"/>
      <c r="BX973" s="85"/>
      <c r="BY973" s="85"/>
      <c r="BZ973" s="85"/>
      <c r="CA973" s="85"/>
      <c r="CB973" s="85"/>
      <c r="CC973" s="85"/>
      <c r="CD973" s="85"/>
      <c r="CE973" s="85"/>
      <c r="CF973" s="85"/>
      <c r="CG973" s="85"/>
      <c r="CH973" s="85"/>
      <c r="CI973" s="85"/>
      <c r="CJ973" s="85"/>
      <c r="CK973" s="85"/>
      <c r="CL973" s="85"/>
      <c r="CM973" s="85"/>
      <c r="CN973" s="85"/>
      <c r="CO973" s="85"/>
      <c r="CP973" s="85"/>
      <c r="CQ973" s="85"/>
      <c r="CR973" s="85"/>
      <c r="CS973" s="85"/>
      <c r="CT973" s="85"/>
      <c r="CU973" s="85"/>
      <c r="CV973" s="85"/>
      <c r="CW973" s="85"/>
      <c r="CX973" s="85"/>
      <c r="CY973" s="85"/>
      <c r="CZ973" s="85"/>
      <c r="DA973" s="85"/>
      <c r="DB973" s="85"/>
      <c r="DC973" s="85"/>
      <c r="DD973" s="85"/>
      <c r="DE973" s="85"/>
    </row>
    <row r="974" spans="1:109" x14ac:dyDescent="0.2">
      <c r="A974" s="85"/>
      <c r="B974" s="85"/>
      <c r="C974" s="85"/>
      <c r="D974" s="85"/>
      <c r="E974" s="86"/>
      <c r="F974" s="85"/>
      <c r="G974" s="87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85"/>
      <c r="AI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AV974" s="85"/>
      <c r="AW974" s="85"/>
      <c r="AX974" s="85"/>
      <c r="AY974" s="85"/>
      <c r="AZ974" s="85"/>
      <c r="BA974" s="85"/>
      <c r="BB974" s="85"/>
      <c r="BC974" s="85"/>
      <c r="BD974" s="85"/>
      <c r="BE974" s="85"/>
      <c r="BF974" s="88"/>
      <c r="BG974" s="85"/>
      <c r="BH974" s="85"/>
      <c r="BI974" s="85"/>
      <c r="BJ974" s="85"/>
      <c r="BK974" s="85"/>
      <c r="BL974" s="85"/>
      <c r="BM974" s="85"/>
      <c r="BN974" s="85"/>
      <c r="BO974" s="85"/>
      <c r="BP974" s="85"/>
      <c r="BQ974" s="85"/>
      <c r="BR974" s="85"/>
      <c r="BS974" s="85"/>
      <c r="BT974" s="85"/>
      <c r="BU974" s="85"/>
      <c r="BV974" s="85"/>
      <c r="BW974" s="85"/>
      <c r="BX974" s="85"/>
      <c r="BY974" s="85"/>
      <c r="BZ974" s="85"/>
      <c r="CA974" s="85"/>
      <c r="CB974" s="85"/>
      <c r="CC974" s="85"/>
      <c r="CD974" s="85"/>
      <c r="CE974" s="85"/>
      <c r="CF974" s="85"/>
      <c r="CG974" s="85"/>
      <c r="CH974" s="85"/>
      <c r="CI974" s="85"/>
      <c r="CJ974" s="85"/>
      <c r="CK974" s="85"/>
      <c r="CL974" s="85"/>
      <c r="CM974" s="85"/>
      <c r="CN974" s="85"/>
      <c r="CO974" s="85"/>
      <c r="CP974" s="85"/>
      <c r="CQ974" s="85"/>
      <c r="CR974" s="85"/>
      <c r="CS974" s="85"/>
      <c r="CT974" s="85"/>
      <c r="CU974" s="85"/>
      <c r="CV974" s="85"/>
      <c r="CW974" s="85"/>
      <c r="CX974" s="85"/>
      <c r="CY974" s="85"/>
      <c r="CZ974" s="85"/>
      <c r="DA974" s="85"/>
      <c r="DB974" s="85"/>
      <c r="DC974" s="85"/>
      <c r="DD974" s="85"/>
      <c r="DE974" s="85"/>
    </row>
    <row r="975" spans="1:109" x14ac:dyDescent="0.2">
      <c r="A975" s="85"/>
      <c r="B975" s="85"/>
      <c r="C975" s="85"/>
      <c r="D975" s="85"/>
      <c r="E975" s="86"/>
      <c r="F975" s="85"/>
      <c r="G975" s="87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85"/>
      <c r="AI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AV975" s="85"/>
      <c r="AW975" s="85"/>
      <c r="AX975" s="85"/>
      <c r="AY975" s="85"/>
      <c r="AZ975" s="85"/>
      <c r="BA975" s="85"/>
      <c r="BB975" s="85"/>
      <c r="BC975" s="85"/>
      <c r="BD975" s="85"/>
      <c r="BE975" s="85"/>
      <c r="BF975" s="88"/>
      <c r="BG975" s="85"/>
      <c r="BH975" s="85"/>
      <c r="BI975" s="85"/>
      <c r="BJ975" s="85"/>
      <c r="BK975" s="85"/>
      <c r="BL975" s="85"/>
      <c r="BM975" s="85"/>
      <c r="BN975" s="85"/>
      <c r="BO975" s="85"/>
      <c r="BP975" s="85"/>
      <c r="BQ975" s="85"/>
      <c r="BR975" s="85"/>
      <c r="BS975" s="85"/>
      <c r="BT975" s="85"/>
      <c r="BU975" s="85"/>
      <c r="BV975" s="85"/>
      <c r="BW975" s="85"/>
      <c r="BX975" s="85"/>
      <c r="BY975" s="85"/>
      <c r="BZ975" s="85"/>
      <c r="CA975" s="85"/>
      <c r="CB975" s="85"/>
      <c r="CC975" s="85"/>
      <c r="CD975" s="85"/>
      <c r="CE975" s="85"/>
      <c r="CF975" s="85"/>
      <c r="CG975" s="85"/>
      <c r="CH975" s="85"/>
      <c r="CI975" s="85"/>
      <c r="CJ975" s="85"/>
      <c r="CK975" s="85"/>
      <c r="CL975" s="85"/>
      <c r="CM975" s="85"/>
      <c r="CN975" s="85"/>
      <c r="CO975" s="85"/>
      <c r="CP975" s="85"/>
      <c r="CQ975" s="85"/>
      <c r="CR975" s="85"/>
      <c r="CS975" s="85"/>
      <c r="CT975" s="85"/>
      <c r="CU975" s="85"/>
      <c r="CV975" s="85"/>
      <c r="CW975" s="85"/>
      <c r="CX975" s="85"/>
      <c r="CY975" s="85"/>
      <c r="CZ975" s="85"/>
      <c r="DA975" s="85"/>
      <c r="DB975" s="85"/>
      <c r="DC975" s="85"/>
      <c r="DD975" s="85"/>
      <c r="DE975" s="85"/>
    </row>
    <row r="976" spans="1:109" x14ac:dyDescent="0.2">
      <c r="A976" s="85"/>
      <c r="B976" s="85"/>
      <c r="C976" s="85"/>
      <c r="D976" s="85"/>
      <c r="E976" s="86"/>
      <c r="F976" s="85"/>
      <c r="G976" s="87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85"/>
      <c r="AI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AV976" s="85"/>
      <c r="AW976" s="85"/>
      <c r="AX976" s="85"/>
      <c r="AY976" s="85"/>
      <c r="AZ976" s="85"/>
      <c r="BA976" s="85"/>
      <c r="BB976" s="85"/>
      <c r="BC976" s="85"/>
      <c r="BD976" s="85"/>
      <c r="BE976" s="85"/>
      <c r="BF976" s="88"/>
      <c r="BG976" s="85"/>
      <c r="BH976" s="85"/>
      <c r="BI976" s="85"/>
      <c r="BJ976" s="85"/>
      <c r="BK976" s="85"/>
      <c r="BL976" s="85"/>
      <c r="BM976" s="85"/>
      <c r="BN976" s="85"/>
      <c r="BO976" s="85"/>
      <c r="BP976" s="85"/>
      <c r="BQ976" s="85"/>
      <c r="BR976" s="85"/>
      <c r="BS976" s="85"/>
      <c r="BT976" s="85"/>
      <c r="BU976" s="85"/>
      <c r="BV976" s="85"/>
      <c r="BW976" s="85"/>
      <c r="BX976" s="85"/>
      <c r="BY976" s="85"/>
      <c r="BZ976" s="85"/>
      <c r="CA976" s="85"/>
      <c r="CB976" s="85"/>
      <c r="CC976" s="85"/>
      <c r="CD976" s="85"/>
      <c r="CE976" s="85"/>
      <c r="CF976" s="85"/>
      <c r="CG976" s="85"/>
      <c r="CH976" s="85"/>
      <c r="CI976" s="85"/>
      <c r="CJ976" s="85"/>
      <c r="CK976" s="85"/>
      <c r="CL976" s="85"/>
      <c r="CM976" s="85"/>
      <c r="CN976" s="85"/>
      <c r="CO976" s="85"/>
      <c r="CP976" s="85"/>
      <c r="CQ976" s="85"/>
      <c r="CR976" s="85"/>
      <c r="CS976" s="85"/>
      <c r="CT976" s="85"/>
      <c r="CU976" s="85"/>
      <c r="CV976" s="85"/>
      <c r="CW976" s="85"/>
      <c r="CX976" s="85"/>
      <c r="CY976" s="85"/>
      <c r="CZ976" s="85"/>
      <c r="DA976" s="85"/>
      <c r="DB976" s="85"/>
      <c r="DC976" s="85"/>
      <c r="DD976" s="85"/>
      <c r="DE976" s="85"/>
    </row>
    <row r="977" spans="1:109" x14ac:dyDescent="0.2">
      <c r="A977" s="85"/>
      <c r="B977" s="85"/>
      <c r="C977" s="85"/>
      <c r="D977" s="85"/>
      <c r="E977" s="86"/>
      <c r="F977" s="85"/>
      <c r="G977" s="87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85"/>
      <c r="AI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AV977" s="85"/>
      <c r="AW977" s="85"/>
      <c r="AX977" s="85"/>
      <c r="AY977" s="85"/>
      <c r="AZ977" s="85"/>
      <c r="BA977" s="85"/>
      <c r="BB977" s="85"/>
      <c r="BC977" s="85"/>
      <c r="BD977" s="85"/>
      <c r="BE977" s="85"/>
      <c r="BF977" s="88"/>
      <c r="BG977" s="85"/>
      <c r="BH977" s="85"/>
      <c r="BI977" s="85"/>
      <c r="BJ977" s="85"/>
      <c r="BK977" s="85"/>
      <c r="BL977" s="85"/>
      <c r="BM977" s="85"/>
      <c r="BN977" s="85"/>
      <c r="BO977" s="85"/>
      <c r="BP977" s="85"/>
      <c r="BQ977" s="85"/>
      <c r="BR977" s="85"/>
      <c r="BS977" s="85"/>
      <c r="BT977" s="85"/>
      <c r="BU977" s="85"/>
      <c r="BV977" s="85"/>
      <c r="BW977" s="85"/>
      <c r="BX977" s="85"/>
      <c r="BY977" s="85"/>
      <c r="BZ977" s="85"/>
      <c r="CA977" s="85"/>
      <c r="CB977" s="85"/>
      <c r="CC977" s="85"/>
      <c r="CD977" s="85"/>
      <c r="CE977" s="85"/>
      <c r="CF977" s="85"/>
      <c r="CG977" s="85"/>
      <c r="CH977" s="85"/>
      <c r="CI977" s="85"/>
      <c r="CJ977" s="85"/>
      <c r="CK977" s="85"/>
      <c r="CL977" s="85"/>
      <c r="CM977" s="85"/>
      <c r="CN977" s="85"/>
      <c r="CO977" s="85"/>
      <c r="CP977" s="85"/>
      <c r="CQ977" s="85"/>
      <c r="CR977" s="85"/>
      <c r="CS977" s="85"/>
      <c r="CT977" s="85"/>
      <c r="CU977" s="85"/>
      <c r="CV977" s="85"/>
      <c r="CW977" s="85"/>
      <c r="CX977" s="85"/>
      <c r="CY977" s="85"/>
      <c r="CZ977" s="85"/>
      <c r="DA977" s="85"/>
      <c r="DB977" s="85"/>
      <c r="DC977" s="85"/>
      <c r="DD977" s="85"/>
      <c r="DE977" s="85"/>
    </row>
    <row r="978" spans="1:109" x14ac:dyDescent="0.2">
      <c r="A978" s="85"/>
      <c r="B978" s="85"/>
      <c r="C978" s="85"/>
      <c r="D978" s="85"/>
      <c r="E978" s="86"/>
      <c r="F978" s="85"/>
      <c r="G978" s="87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85"/>
      <c r="AI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AV978" s="85"/>
      <c r="AW978" s="85"/>
      <c r="AX978" s="85"/>
      <c r="AY978" s="85"/>
      <c r="AZ978" s="85"/>
      <c r="BA978" s="85"/>
      <c r="BB978" s="85"/>
      <c r="BC978" s="85"/>
      <c r="BD978" s="85"/>
      <c r="BE978" s="85"/>
      <c r="BF978" s="88"/>
      <c r="BG978" s="85"/>
      <c r="BH978" s="85"/>
      <c r="BI978" s="85"/>
      <c r="BJ978" s="85"/>
      <c r="BK978" s="85"/>
      <c r="BL978" s="85"/>
      <c r="BM978" s="85"/>
      <c r="BN978" s="85"/>
      <c r="BO978" s="85"/>
      <c r="BP978" s="85"/>
      <c r="BQ978" s="85"/>
      <c r="BR978" s="85"/>
      <c r="BS978" s="85"/>
      <c r="BT978" s="85"/>
      <c r="BU978" s="85"/>
      <c r="BV978" s="85"/>
      <c r="BW978" s="85"/>
      <c r="BX978" s="85"/>
      <c r="BY978" s="85"/>
      <c r="BZ978" s="85"/>
      <c r="CA978" s="85"/>
      <c r="CB978" s="85"/>
      <c r="CC978" s="85"/>
      <c r="CD978" s="85"/>
      <c r="CE978" s="85"/>
      <c r="CF978" s="85"/>
      <c r="CG978" s="85"/>
      <c r="CH978" s="85"/>
      <c r="CI978" s="85"/>
      <c r="CJ978" s="85"/>
      <c r="CK978" s="85"/>
      <c r="CL978" s="85"/>
      <c r="CM978" s="85"/>
      <c r="CN978" s="85"/>
      <c r="CO978" s="85"/>
      <c r="CP978" s="85"/>
      <c r="CQ978" s="85"/>
      <c r="CR978" s="85"/>
      <c r="CS978" s="85"/>
      <c r="CT978" s="85"/>
      <c r="CU978" s="85"/>
      <c r="CV978" s="85"/>
      <c r="CW978" s="85"/>
      <c r="CX978" s="85"/>
      <c r="CY978" s="85"/>
      <c r="CZ978" s="85"/>
      <c r="DA978" s="85"/>
      <c r="DB978" s="85"/>
      <c r="DC978" s="85"/>
      <c r="DD978" s="85"/>
      <c r="DE978" s="85"/>
    </row>
    <row r="979" spans="1:109" x14ac:dyDescent="0.2">
      <c r="A979" s="85"/>
      <c r="B979" s="85"/>
      <c r="C979" s="85"/>
      <c r="D979" s="85"/>
      <c r="E979" s="86"/>
      <c r="F979" s="85"/>
      <c r="G979" s="87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85"/>
      <c r="AI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AV979" s="85"/>
      <c r="AW979" s="85"/>
      <c r="AX979" s="85"/>
      <c r="AY979" s="85"/>
      <c r="AZ979" s="85"/>
      <c r="BA979" s="85"/>
      <c r="BB979" s="85"/>
      <c r="BC979" s="85"/>
      <c r="BD979" s="85"/>
      <c r="BE979" s="85"/>
      <c r="BF979" s="88"/>
      <c r="BG979" s="85"/>
      <c r="BH979" s="85"/>
      <c r="BI979" s="85"/>
      <c r="BJ979" s="85"/>
      <c r="BK979" s="85"/>
      <c r="BL979" s="85"/>
      <c r="BM979" s="85"/>
      <c r="BN979" s="85"/>
      <c r="BO979" s="85"/>
      <c r="BP979" s="85"/>
      <c r="BQ979" s="85"/>
      <c r="BR979" s="85"/>
      <c r="BS979" s="85"/>
      <c r="BT979" s="85"/>
      <c r="BU979" s="85"/>
      <c r="BV979" s="85"/>
      <c r="BW979" s="85"/>
      <c r="BX979" s="85"/>
      <c r="BY979" s="85"/>
      <c r="BZ979" s="85"/>
      <c r="CA979" s="85"/>
      <c r="CB979" s="85"/>
      <c r="CC979" s="85"/>
      <c r="CD979" s="85"/>
      <c r="CE979" s="85"/>
      <c r="CF979" s="85"/>
      <c r="CG979" s="85"/>
      <c r="CH979" s="85"/>
      <c r="CI979" s="85"/>
      <c r="CJ979" s="85"/>
      <c r="CK979" s="85"/>
      <c r="CL979" s="85"/>
      <c r="CM979" s="85"/>
      <c r="CN979" s="85"/>
      <c r="CO979" s="85"/>
      <c r="CP979" s="85"/>
      <c r="CQ979" s="85"/>
      <c r="CR979" s="85"/>
      <c r="CS979" s="85"/>
      <c r="CT979" s="85"/>
      <c r="CU979" s="85"/>
      <c r="CV979" s="85"/>
      <c r="CW979" s="85"/>
      <c r="CX979" s="85"/>
      <c r="CY979" s="85"/>
      <c r="CZ979" s="85"/>
      <c r="DA979" s="85"/>
      <c r="DB979" s="85"/>
      <c r="DC979" s="85"/>
      <c r="DD979" s="85"/>
      <c r="DE979" s="85"/>
    </row>
    <row r="980" spans="1:109" x14ac:dyDescent="0.2">
      <c r="A980" s="85"/>
      <c r="B980" s="85"/>
      <c r="C980" s="85"/>
      <c r="D980" s="85"/>
      <c r="E980" s="86"/>
      <c r="F980" s="85"/>
      <c r="G980" s="87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85"/>
      <c r="AI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AV980" s="85"/>
      <c r="AW980" s="85"/>
      <c r="AX980" s="85"/>
      <c r="AY980" s="85"/>
      <c r="AZ980" s="85"/>
      <c r="BA980" s="85"/>
      <c r="BB980" s="85"/>
      <c r="BC980" s="85"/>
      <c r="BD980" s="85"/>
      <c r="BE980" s="85"/>
      <c r="BF980" s="88"/>
      <c r="BG980" s="85"/>
      <c r="BH980" s="85"/>
      <c r="BI980" s="85"/>
      <c r="BJ980" s="85"/>
      <c r="BK980" s="85"/>
      <c r="BL980" s="85"/>
      <c r="BM980" s="85"/>
      <c r="BN980" s="85"/>
      <c r="BO980" s="85"/>
      <c r="BP980" s="85"/>
      <c r="BQ980" s="85"/>
      <c r="BR980" s="85"/>
      <c r="BS980" s="85"/>
      <c r="BT980" s="85"/>
      <c r="BU980" s="85"/>
      <c r="BV980" s="85"/>
      <c r="BW980" s="85"/>
      <c r="BX980" s="85"/>
      <c r="BY980" s="85"/>
      <c r="BZ980" s="85"/>
      <c r="CA980" s="85"/>
      <c r="CB980" s="85"/>
      <c r="CC980" s="85"/>
      <c r="CD980" s="85"/>
      <c r="CE980" s="85"/>
      <c r="CF980" s="85"/>
      <c r="CG980" s="85"/>
      <c r="CH980" s="85"/>
      <c r="CI980" s="85"/>
      <c r="CJ980" s="85"/>
      <c r="CK980" s="85"/>
      <c r="CL980" s="85"/>
      <c r="CM980" s="85"/>
      <c r="CN980" s="85"/>
      <c r="CO980" s="85"/>
      <c r="CP980" s="85"/>
      <c r="CQ980" s="85"/>
      <c r="CR980" s="85"/>
      <c r="CS980" s="85"/>
      <c r="CT980" s="85"/>
      <c r="CU980" s="85"/>
      <c r="CV980" s="85"/>
      <c r="CW980" s="85"/>
      <c r="CX980" s="85"/>
      <c r="CY980" s="85"/>
      <c r="CZ980" s="85"/>
      <c r="DA980" s="85"/>
      <c r="DB980" s="85"/>
      <c r="DC980" s="85"/>
      <c r="DD980" s="85"/>
      <c r="DE980" s="85"/>
    </row>
    <row r="981" spans="1:109" x14ac:dyDescent="0.2">
      <c r="A981" s="85"/>
      <c r="B981" s="85"/>
      <c r="C981" s="85"/>
      <c r="D981" s="85"/>
      <c r="E981" s="86"/>
      <c r="F981" s="85"/>
      <c r="G981" s="87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85"/>
      <c r="AI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AV981" s="85"/>
      <c r="AW981" s="85"/>
      <c r="AX981" s="85"/>
      <c r="AY981" s="85"/>
      <c r="AZ981" s="85"/>
      <c r="BA981" s="85"/>
      <c r="BB981" s="85"/>
      <c r="BC981" s="85"/>
      <c r="BD981" s="85"/>
      <c r="BE981" s="85"/>
      <c r="BF981" s="88"/>
      <c r="BG981" s="85"/>
      <c r="BH981" s="85"/>
      <c r="BI981" s="85"/>
      <c r="BJ981" s="85"/>
      <c r="BK981" s="85"/>
      <c r="BL981" s="85"/>
      <c r="BM981" s="85"/>
      <c r="BN981" s="85"/>
      <c r="BO981" s="85"/>
      <c r="BP981" s="85"/>
      <c r="BQ981" s="85"/>
      <c r="BR981" s="85"/>
      <c r="BS981" s="85"/>
      <c r="BT981" s="85"/>
      <c r="BU981" s="85"/>
      <c r="BV981" s="85"/>
      <c r="BW981" s="85"/>
      <c r="BX981" s="85"/>
      <c r="BY981" s="85"/>
      <c r="BZ981" s="85"/>
      <c r="CA981" s="85"/>
      <c r="CB981" s="85"/>
      <c r="CC981" s="85"/>
      <c r="CD981" s="85"/>
      <c r="CE981" s="85"/>
      <c r="CF981" s="85"/>
      <c r="CG981" s="85"/>
      <c r="CH981" s="85"/>
      <c r="CI981" s="85"/>
      <c r="CJ981" s="85"/>
      <c r="CK981" s="85"/>
      <c r="CL981" s="85"/>
      <c r="CM981" s="85"/>
      <c r="CN981" s="85"/>
      <c r="CO981" s="85"/>
      <c r="CP981" s="85"/>
      <c r="CQ981" s="85"/>
      <c r="CR981" s="85"/>
      <c r="CS981" s="85"/>
      <c r="CT981" s="85"/>
      <c r="CU981" s="85"/>
      <c r="CV981" s="85"/>
      <c r="CW981" s="85"/>
      <c r="CX981" s="85"/>
      <c r="CY981" s="85"/>
      <c r="CZ981" s="85"/>
      <c r="DA981" s="85"/>
      <c r="DB981" s="85"/>
      <c r="DC981" s="85"/>
      <c r="DD981" s="85"/>
      <c r="DE981" s="85"/>
    </row>
    <row r="982" spans="1:109" x14ac:dyDescent="0.2">
      <c r="A982" s="85"/>
      <c r="B982" s="85"/>
      <c r="C982" s="85"/>
      <c r="D982" s="85"/>
      <c r="E982" s="86"/>
      <c r="F982" s="85"/>
      <c r="G982" s="87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85"/>
      <c r="AI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AV982" s="85"/>
      <c r="AW982" s="85"/>
      <c r="AX982" s="85"/>
      <c r="AY982" s="85"/>
      <c r="AZ982" s="85"/>
      <c r="BA982" s="85"/>
      <c r="BB982" s="85"/>
      <c r="BC982" s="85"/>
      <c r="BD982" s="85"/>
      <c r="BE982" s="85"/>
      <c r="BF982" s="88"/>
      <c r="BG982" s="85"/>
      <c r="BH982" s="85"/>
      <c r="BI982" s="85"/>
      <c r="BJ982" s="85"/>
      <c r="BK982" s="85"/>
      <c r="BL982" s="85"/>
      <c r="BM982" s="85"/>
      <c r="BN982" s="85"/>
      <c r="BO982" s="85"/>
      <c r="BP982" s="85"/>
      <c r="BQ982" s="85"/>
      <c r="BR982" s="85"/>
      <c r="BS982" s="85"/>
      <c r="BT982" s="85"/>
      <c r="BU982" s="85"/>
      <c r="BV982" s="85"/>
      <c r="BW982" s="85"/>
      <c r="BX982" s="85"/>
      <c r="BY982" s="85"/>
      <c r="BZ982" s="85"/>
      <c r="CA982" s="85"/>
      <c r="CB982" s="85"/>
      <c r="CC982" s="85"/>
      <c r="CD982" s="85"/>
      <c r="CE982" s="85"/>
      <c r="CF982" s="85"/>
      <c r="CG982" s="85"/>
      <c r="CH982" s="85"/>
      <c r="CI982" s="85"/>
      <c r="CJ982" s="85"/>
      <c r="CK982" s="85"/>
      <c r="CL982" s="85"/>
      <c r="CM982" s="85"/>
      <c r="CN982" s="85"/>
      <c r="CO982" s="85"/>
      <c r="CP982" s="85"/>
      <c r="CQ982" s="85"/>
      <c r="CR982" s="85"/>
      <c r="CS982" s="85"/>
      <c r="CT982" s="85"/>
      <c r="CU982" s="85"/>
      <c r="CV982" s="85"/>
      <c r="CW982" s="85"/>
      <c r="CX982" s="85"/>
      <c r="CY982" s="85"/>
      <c r="CZ982" s="85"/>
      <c r="DA982" s="85"/>
      <c r="DB982" s="85"/>
      <c r="DC982" s="85"/>
      <c r="DD982" s="85"/>
      <c r="DE982" s="85"/>
    </row>
    <row r="983" spans="1:109" x14ac:dyDescent="0.2">
      <c r="A983" s="85"/>
      <c r="B983" s="85"/>
      <c r="C983" s="85"/>
      <c r="D983" s="85"/>
      <c r="E983" s="86"/>
      <c r="F983" s="85"/>
      <c r="G983" s="87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85"/>
      <c r="AI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AV983" s="85"/>
      <c r="AW983" s="85"/>
      <c r="AX983" s="85"/>
      <c r="AY983" s="85"/>
      <c r="AZ983" s="85"/>
      <c r="BA983" s="85"/>
      <c r="BB983" s="85"/>
      <c r="BC983" s="85"/>
      <c r="BD983" s="85"/>
      <c r="BE983" s="85"/>
      <c r="BF983" s="88"/>
      <c r="BG983" s="85"/>
      <c r="BH983" s="85"/>
      <c r="BI983" s="85"/>
      <c r="BJ983" s="85"/>
      <c r="BK983" s="85"/>
      <c r="BL983" s="85"/>
      <c r="BM983" s="85"/>
      <c r="BN983" s="85"/>
      <c r="BO983" s="85"/>
      <c r="BP983" s="85"/>
      <c r="BQ983" s="85"/>
      <c r="BR983" s="85"/>
      <c r="BS983" s="85"/>
      <c r="BT983" s="85"/>
      <c r="BU983" s="85"/>
      <c r="BV983" s="85"/>
      <c r="BW983" s="85"/>
      <c r="BX983" s="85"/>
      <c r="BY983" s="85"/>
      <c r="BZ983" s="85"/>
      <c r="CA983" s="85"/>
      <c r="CB983" s="85"/>
      <c r="CC983" s="85"/>
      <c r="CD983" s="85"/>
      <c r="CE983" s="85"/>
      <c r="CF983" s="85"/>
      <c r="CG983" s="85"/>
      <c r="CH983" s="85"/>
      <c r="CI983" s="85"/>
      <c r="CJ983" s="85"/>
      <c r="CK983" s="85"/>
      <c r="CL983" s="85"/>
      <c r="CM983" s="85"/>
      <c r="CN983" s="85"/>
      <c r="CO983" s="85"/>
      <c r="CP983" s="85"/>
      <c r="CQ983" s="85"/>
      <c r="CR983" s="85"/>
      <c r="CS983" s="85"/>
      <c r="CT983" s="85"/>
      <c r="CU983" s="85"/>
      <c r="CV983" s="85"/>
      <c r="CW983" s="85"/>
      <c r="CX983" s="85"/>
      <c r="CY983" s="85"/>
      <c r="CZ983" s="85"/>
      <c r="DA983" s="85"/>
      <c r="DB983" s="85"/>
      <c r="DC983" s="85"/>
      <c r="DD983" s="85"/>
      <c r="DE983" s="85"/>
    </row>
    <row r="984" spans="1:109" x14ac:dyDescent="0.2">
      <c r="A984" s="85"/>
      <c r="B984" s="85"/>
      <c r="C984" s="85"/>
      <c r="D984" s="85"/>
      <c r="E984" s="86"/>
      <c r="F984" s="85"/>
      <c r="G984" s="87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85"/>
      <c r="AI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AV984" s="85"/>
      <c r="AW984" s="85"/>
      <c r="AX984" s="85"/>
      <c r="AY984" s="85"/>
      <c r="AZ984" s="85"/>
      <c r="BA984" s="85"/>
      <c r="BB984" s="85"/>
      <c r="BC984" s="85"/>
      <c r="BD984" s="85"/>
      <c r="BE984" s="85"/>
      <c r="BF984" s="88"/>
      <c r="BG984" s="85"/>
      <c r="BH984" s="85"/>
      <c r="BI984" s="85"/>
      <c r="BJ984" s="85"/>
      <c r="BK984" s="85"/>
      <c r="BL984" s="85"/>
      <c r="BM984" s="85"/>
      <c r="BN984" s="85"/>
      <c r="BO984" s="85"/>
      <c r="BP984" s="85"/>
      <c r="BQ984" s="85"/>
      <c r="BR984" s="85"/>
      <c r="BS984" s="85"/>
      <c r="BT984" s="85"/>
      <c r="BU984" s="85"/>
      <c r="BV984" s="85"/>
      <c r="BW984" s="85"/>
      <c r="BX984" s="85"/>
      <c r="BY984" s="85"/>
      <c r="BZ984" s="85"/>
      <c r="CA984" s="85"/>
      <c r="CB984" s="85"/>
      <c r="CC984" s="85"/>
      <c r="CD984" s="85"/>
      <c r="CE984" s="85"/>
      <c r="CF984" s="85"/>
      <c r="CG984" s="85"/>
      <c r="CH984" s="85"/>
      <c r="CI984" s="85"/>
      <c r="CJ984" s="85"/>
      <c r="CK984" s="85"/>
      <c r="CL984" s="85"/>
      <c r="CM984" s="85"/>
      <c r="CN984" s="85"/>
      <c r="CO984" s="85"/>
      <c r="CP984" s="85"/>
      <c r="CQ984" s="85"/>
      <c r="CR984" s="85"/>
      <c r="CS984" s="85"/>
      <c r="CT984" s="85"/>
      <c r="CU984" s="85"/>
      <c r="CV984" s="85"/>
      <c r="CW984" s="85"/>
      <c r="CX984" s="85"/>
      <c r="CY984" s="85"/>
      <c r="CZ984" s="85"/>
      <c r="DA984" s="85"/>
      <c r="DB984" s="85"/>
      <c r="DC984" s="85"/>
      <c r="DD984" s="85"/>
      <c r="DE984" s="85"/>
    </row>
    <row r="985" spans="1:109" x14ac:dyDescent="0.2">
      <c r="A985" s="85"/>
      <c r="B985" s="85"/>
      <c r="C985" s="85"/>
      <c r="D985" s="85"/>
      <c r="E985" s="86"/>
      <c r="F985" s="85"/>
      <c r="G985" s="87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85"/>
      <c r="AI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AV985" s="85"/>
      <c r="AW985" s="85"/>
      <c r="AX985" s="85"/>
      <c r="AY985" s="85"/>
      <c r="AZ985" s="85"/>
      <c r="BA985" s="85"/>
      <c r="BB985" s="85"/>
      <c r="BC985" s="85"/>
      <c r="BD985" s="85"/>
      <c r="BE985" s="85"/>
      <c r="BF985" s="88"/>
      <c r="BG985" s="85"/>
      <c r="BH985" s="85"/>
      <c r="BI985" s="85"/>
      <c r="BJ985" s="85"/>
      <c r="BK985" s="85"/>
      <c r="BL985" s="85"/>
      <c r="BM985" s="85"/>
      <c r="BN985" s="85"/>
      <c r="BO985" s="85"/>
      <c r="BP985" s="85"/>
      <c r="BQ985" s="85"/>
      <c r="BR985" s="85"/>
      <c r="BS985" s="85"/>
      <c r="BT985" s="85"/>
      <c r="BU985" s="85"/>
      <c r="BV985" s="85"/>
      <c r="BW985" s="85"/>
      <c r="BX985" s="85"/>
      <c r="BY985" s="85"/>
      <c r="BZ985" s="85"/>
      <c r="CA985" s="85"/>
      <c r="CB985" s="85"/>
      <c r="CC985" s="85"/>
      <c r="CD985" s="85"/>
      <c r="CE985" s="85"/>
      <c r="CF985" s="85"/>
      <c r="CG985" s="85"/>
      <c r="CH985" s="85"/>
      <c r="CI985" s="85"/>
      <c r="CJ985" s="85"/>
      <c r="CK985" s="85"/>
      <c r="CL985" s="85"/>
      <c r="CM985" s="85"/>
      <c r="CN985" s="85"/>
      <c r="CO985" s="85"/>
      <c r="CP985" s="85"/>
      <c r="CQ985" s="85"/>
      <c r="CR985" s="85"/>
      <c r="CS985" s="85"/>
      <c r="CT985" s="85"/>
      <c r="CU985" s="85"/>
      <c r="CV985" s="85"/>
      <c r="CW985" s="85"/>
      <c r="CX985" s="85"/>
      <c r="CY985" s="85"/>
      <c r="CZ985" s="85"/>
      <c r="DA985" s="85"/>
      <c r="DB985" s="85"/>
      <c r="DC985" s="85"/>
      <c r="DD985" s="85"/>
      <c r="DE985" s="85"/>
    </row>
    <row r="986" spans="1:109" x14ac:dyDescent="0.2">
      <c r="A986" s="85"/>
      <c r="B986" s="85"/>
      <c r="C986" s="85"/>
      <c r="D986" s="85"/>
      <c r="E986" s="86"/>
      <c r="F986" s="85"/>
      <c r="G986" s="87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85"/>
      <c r="AI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AV986" s="85"/>
      <c r="AW986" s="85"/>
      <c r="AX986" s="85"/>
      <c r="AY986" s="85"/>
      <c r="AZ986" s="85"/>
      <c r="BA986" s="85"/>
      <c r="BB986" s="85"/>
      <c r="BC986" s="85"/>
      <c r="BD986" s="85"/>
      <c r="BE986" s="85"/>
      <c r="BF986" s="88"/>
      <c r="BG986" s="85"/>
      <c r="BH986" s="85"/>
      <c r="BI986" s="85"/>
      <c r="BJ986" s="85"/>
      <c r="BK986" s="85"/>
      <c r="BL986" s="85"/>
      <c r="BM986" s="85"/>
      <c r="BN986" s="85"/>
      <c r="BO986" s="85"/>
      <c r="BP986" s="85"/>
      <c r="BQ986" s="85"/>
      <c r="BR986" s="85"/>
      <c r="BS986" s="85"/>
      <c r="BT986" s="85"/>
      <c r="BU986" s="85"/>
      <c r="BV986" s="85"/>
      <c r="BW986" s="85"/>
      <c r="BX986" s="85"/>
      <c r="BY986" s="85"/>
      <c r="BZ986" s="85"/>
      <c r="CA986" s="85"/>
      <c r="CB986" s="85"/>
      <c r="CC986" s="85"/>
      <c r="CD986" s="85"/>
      <c r="CE986" s="85"/>
      <c r="CF986" s="85"/>
      <c r="CG986" s="85"/>
      <c r="CH986" s="85"/>
      <c r="CI986" s="85"/>
      <c r="CJ986" s="85"/>
      <c r="CK986" s="85"/>
      <c r="CL986" s="85"/>
      <c r="CM986" s="85"/>
      <c r="CN986" s="85"/>
      <c r="CO986" s="85"/>
      <c r="CP986" s="85"/>
      <c r="CQ986" s="85"/>
      <c r="CR986" s="85"/>
      <c r="CS986" s="85"/>
      <c r="CT986" s="85"/>
      <c r="CU986" s="85"/>
      <c r="CV986" s="85"/>
      <c r="CW986" s="85"/>
      <c r="CX986" s="85"/>
      <c r="CY986" s="85"/>
      <c r="CZ986" s="85"/>
      <c r="DA986" s="85"/>
      <c r="DB986" s="85"/>
      <c r="DC986" s="85"/>
      <c r="DD986" s="85"/>
      <c r="DE986" s="85"/>
    </row>
    <row r="987" spans="1:109" x14ac:dyDescent="0.2">
      <c r="A987" s="85"/>
      <c r="B987" s="85"/>
      <c r="C987" s="85"/>
      <c r="D987" s="85"/>
      <c r="E987" s="86"/>
      <c r="F987" s="85"/>
      <c r="G987" s="87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85"/>
      <c r="AI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AV987" s="85"/>
      <c r="AW987" s="85"/>
      <c r="AX987" s="85"/>
      <c r="AY987" s="85"/>
      <c r="AZ987" s="85"/>
      <c r="BA987" s="85"/>
      <c r="BB987" s="85"/>
      <c r="BC987" s="85"/>
      <c r="BD987" s="85"/>
      <c r="BE987" s="85"/>
      <c r="BF987" s="88"/>
      <c r="BG987" s="85"/>
      <c r="BH987" s="85"/>
      <c r="BI987" s="85"/>
      <c r="BJ987" s="85"/>
      <c r="BK987" s="85"/>
      <c r="BL987" s="85"/>
      <c r="BM987" s="85"/>
      <c r="BN987" s="85"/>
      <c r="BO987" s="85"/>
      <c r="BP987" s="85"/>
      <c r="BQ987" s="85"/>
      <c r="BR987" s="85"/>
      <c r="BS987" s="85"/>
      <c r="BT987" s="85"/>
      <c r="BU987" s="85"/>
      <c r="BV987" s="85"/>
      <c r="BW987" s="85"/>
      <c r="BX987" s="85"/>
      <c r="BY987" s="85"/>
      <c r="BZ987" s="85"/>
      <c r="CA987" s="85"/>
      <c r="CB987" s="85"/>
      <c r="CC987" s="85"/>
      <c r="CD987" s="85"/>
      <c r="CE987" s="85"/>
      <c r="CF987" s="85"/>
      <c r="CG987" s="85"/>
      <c r="CH987" s="85"/>
      <c r="CI987" s="85"/>
      <c r="CJ987" s="85"/>
      <c r="CK987" s="85"/>
      <c r="CL987" s="85"/>
      <c r="CM987" s="85"/>
      <c r="CN987" s="85"/>
      <c r="CO987" s="85"/>
      <c r="CP987" s="85"/>
      <c r="CQ987" s="85"/>
      <c r="CR987" s="85"/>
      <c r="CS987" s="85"/>
      <c r="CT987" s="85"/>
      <c r="CU987" s="85"/>
      <c r="CV987" s="85"/>
      <c r="CW987" s="85"/>
      <c r="CX987" s="85"/>
      <c r="CY987" s="85"/>
      <c r="CZ987" s="85"/>
      <c r="DA987" s="85"/>
      <c r="DB987" s="85"/>
      <c r="DC987" s="85"/>
      <c r="DD987" s="85"/>
      <c r="DE987" s="85"/>
    </row>
    <row r="988" spans="1:109" x14ac:dyDescent="0.2">
      <c r="A988" s="85"/>
      <c r="B988" s="85"/>
      <c r="C988" s="85"/>
      <c r="D988" s="85"/>
      <c r="E988" s="86"/>
      <c r="F988" s="85"/>
      <c r="G988" s="87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85"/>
      <c r="AI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AV988" s="85"/>
      <c r="AW988" s="85"/>
      <c r="AX988" s="85"/>
      <c r="AY988" s="85"/>
      <c r="AZ988" s="85"/>
      <c r="BA988" s="85"/>
      <c r="BB988" s="85"/>
      <c r="BC988" s="85"/>
      <c r="BD988" s="85"/>
      <c r="BE988" s="85"/>
      <c r="BF988" s="88"/>
      <c r="BG988" s="85"/>
      <c r="BH988" s="85"/>
      <c r="BI988" s="85"/>
      <c r="BJ988" s="85"/>
      <c r="BK988" s="85"/>
      <c r="BL988" s="85"/>
      <c r="BM988" s="85"/>
      <c r="BN988" s="85"/>
      <c r="BO988" s="85"/>
      <c r="BP988" s="85"/>
      <c r="BQ988" s="85"/>
      <c r="BR988" s="85"/>
      <c r="BS988" s="85"/>
      <c r="BT988" s="85"/>
      <c r="BU988" s="85"/>
      <c r="BV988" s="85"/>
      <c r="BW988" s="85"/>
      <c r="BX988" s="85"/>
      <c r="BY988" s="85"/>
      <c r="BZ988" s="85"/>
      <c r="CA988" s="85"/>
      <c r="CB988" s="85"/>
      <c r="CC988" s="85"/>
      <c r="CD988" s="85"/>
      <c r="CE988" s="85"/>
      <c r="CF988" s="85"/>
      <c r="CG988" s="85"/>
      <c r="CH988" s="85"/>
      <c r="CI988" s="85"/>
      <c r="CJ988" s="85"/>
      <c r="CK988" s="85"/>
      <c r="CL988" s="85"/>
      <c r="CM988" s="85"/>
      <c r="CN988" s="85"/>
      <c r="CO988" s="85"/>
      <c r="CP988" s="85"/>
      <c r="CQ988" s="85"/>
      <c r="CR988" s="85"/>
      <c r="CS988" s="85"/>
      <c r="CT988" s="85"/>
      <c r="CU988" s="85"/>
      <c r="CV988" s="85"/>
      <c r="CW988" s="85"/>
      <c r="CX988" s="85"/>
      <c r="CY988" s="85"/>
      <c r="CZ988" s="85"/>
      <c r="DA988" s="85"/>
      <c r="DB988" s="85"/>
      <c r="DC988" s="85"/>
      <c r="DD988" s="85"/>
      <c r="DE988" s="85"/>
    </row>
    <row r="989" spans="1:109" x14ac:dyDescent="0.2">
      <c r="A989" s="85"/>
      <c r="B989" s="85"/>
      <c r="C989" s="85"/>
      <c r="D989" s="85"/>
      <c r="E989" s="86"/>
      <c r="F989" s="85"/>
      <c r="G989" s="87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85"/>
      <c r="AI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AV989" s="85"/>
      <c r="AW989" s="85"/>
      <c r="AX989" s="85"/>
      <c r="AY989" s="85"/>
      <c r="AZ989" s="85"/>
      <c r="BA989" s="85"/>
      <c r="BB989" s="85"/>
      <c r="BC989" s="85"/>
      <c r="BD989" s="85"/>
      <c r="BE989" s="85"/>
      <c r="BF989" s="88"/>
      <c r="BG989" s="85"/>
      <c r="BH989" s="85"/>
      <c r="BI989" s="85"/>
      <c r="BJ989" s="85"/>
      <c r="BK989" s="85"/>
      <c r="BL989" s="85"/>
      <c r="BM989" s="85"/>
      <c r="BN989" s="85"/>
      <c r="BO989" s="85"/>
      <c r="BP989" s="85"/>
      <c r="BQ989" s="85"/>
      <c r="BR989" s="85"/>
      <c r="BS989" s="85"/>
      <c r="BT989" s="85"/>
      <c r="BU989" s="85"/>
      <c r="BV989" s="85"/>
      <c r="BW989" s="85"/>
      <c r="BX989" s="85"/>
      <c r="BY989" s="85"/>
      <c r="BZ989" s="85"/>
      <c r="CA989" s="85"/>
      <c r="CB989" s="85"/>
      <c r="CC989" s="85"/>
      <c r="CD989" s="85"/>
      <c r="CE989" s="85"/>
      <c r="CF989" s="85"/>
      <c r="CG989" s="85"/>
      <c r="CH989" s="85"/>
      <c r="CI989" s="85"/>
      <c r="CJ989" s="85"/>
      <c r="CK989" s="85"/>
      <c r="CL989" s="85"/>
      <c r="CM989" s="85"/>
      <c r="CN989" s="85"/>
      <c r="CO989" s="85"/>
      <c r="CP989" s="85"/>
      <c r="CQ989" s="85"/>
      <c r="CR989" s="85"/>
      <c r="CS989" s="85"/>
      <c r="CT989" s="85"/>
      <c r="CU989" s="85"/>
      <c r="CV989" s="85"/>
      <c r="CW989" s="85"/>
      <c r="CX989" s="85"/>
      <c r="CY989" s="85"/>
      <c r="CZ989" s="85"/>
      <c r="DA989" s="85"/>
      <c r="DB989" s="85"/>
      <c r="DC989" s="85"/>
      <c r="DD989" s="85"/>
      <c r="DE989" s="85"/>
    </row>
    <row r="990" spans="1:109" x14ac:dyDescent="0.2">
      <c r="A990" s="85"/>
      <c r="B990" s="85"/>
      <c r="C990" s="85"/>
      <c r="D990" s="85"/>
      <c r="E990" s="86"/>
      <c r="F990" s="85"/>
      <c r="G990" s="87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85"/>
      <c r="AI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AV990" s="85"/>
      <c r="AW990" s="85"/>
      <c r="AX990" s="85"/>
      <c r="AY990" s="85"/>
      <c r="AZ990" s="85"/>
      <c r="BA990" s="85"/>
      <c r="BB990" s="85"/>
      <c r="BC990" s="85"/>
      <c r="BD990" s="85"/>
      <c r="BE990" s="85"/>
      <c r="BF990" s="88"/>
      <c r="BG990" s="85"/>
      <c r="BH990" s="85"/>
      <c r="BI990" s="85"/>
      <c r="BJ990" s="85"/>
      <c r="BK990" s="85"/>
      <c r="BL990" s="85"/>
      <c r="BM990" s="85"/>
      <c r="BN990" s="85"/>
      <c r="BO990" s="85"/>
      <c r="BP990" s="85"/>
      <c r="BQ990" s="85"/>
      <c r="BR990" s="85"/>
      <c r="BS990" s="85"/>
      <c r="BT990" s="85"/>
      <c r="BU990" s="85"/>
      <c r="BV990" s="85"/>
      <c r="BW990" s="85"/>
      <c r="BX990" s="85"/>
      <c r="BY990" s="85"/>
      <c r="BZ990" s="85"/>
      <c r="CA990" s="85"/>
      <c r="CB990" s="85"/>
      <c r="CC990" s="85"/>
      <c r="CD990" s="85"/>
      <c r="CE990" s="85"/>
      <c r="CF990" s="85"/>
      <c r="CG990" s="85"/>
      <c r="CH990" s="85"/>
      <c r="CI990" s="85"/>
      <c r="CJ990" s="85"/>
      <c r="CK990" s="85"/>
      <c r="CL990" s="85"/>
      <c r="CM990" s="85"/>
      <c r="CN990" s="85"/>
      <c r="CO990" s="85"/>
      <c r="CP990" s="85"/>
      <c r="CQ990" s="85"/>
      <c r="CR990" s="85"/>
      <c r="CS990" s="85"/>
      <c r="CT990" s="85"/>
      <c r="CU990" s="85"/>
      <c r="CV990" s="85"/>
      <c r="CW990" s="85"/>
      <c r="CX990" s="85"/>
      <c r="CY990" s="85"/>
      <c r="CZ990" s="85"/>
      <c r="DA990" s="85"/>
      <c r="DB990" s="85"/>
      <c r="DC990" s="85"/>
      <c r="DD990" s="85"/>
      <c r="DE990" s="85"/>
    </row>
    <row r="991" spans="1:109" x14ac:dyDescent="0.2">
      <c r="A991" s="85"/>
      <c r="B991" s="85"/>
      <c r="C991" s="85"/>
      <c r="D991" s="85"/>
      <c r="E991" s="86"/>
      <c r="F991" s="85"/>
      <c r="G991" s="87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85"/>
      <c r="AI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AV991" s="85"/>
      <c r="AW991" s="85"/>
      <c r="AX991" s="85"/>
      <c r="AY991" s="85"/>
      <c r="AZ991" s="85"/>
      <c r="BA991" s="85"/>
      <c r="BB991" s="85"/>
      <c r="BC991" s="85"/>
      <c r="BD991" s="85"/>
      <c r="BE991" s="85"/>
      <c r="BF991" s="88"/>
      <c r="BG991" s="85"/>
      <c r="BH991" s="85"/>
      <c r="BI991" s="85"/>
      <c r="BJ991" s="85"/>
      <c r="BK991" s="85"/>
      <c r="BL991" s="85"/>
      <c r="BM991" s="85"/>
      <c r="BN991" s="85"/>
      <c r="BO991" s="85"/>
      <c r="BP991" s="85"/>
      <c r="BQ991" s="85"/>
      <c r="BR991" s="85"/>
      <c r="BS991" s="85"/>
      <c r="BT991" s="85"/>
      <c r="BU991" s="85"/>
      <c r="BV991" s="85"/>
      <c r="BW991" s="85"/>
      <c r="BX991" s="85"/>
      <c r="BY991" s="85"/>
      <c r="BZ991" s="85"/>
      <c r="CA991" s="85"/>
      <c r="CB991" s="85"/>
      <c r="CC991" s="85"/>
      <c r="CD991" s="85"/>
      <c r="CE991" s="85"/>
      <c r="CF991" s="85"/>
      <c r="CG991" s="85"/>
      <c r="CH991" s="85"/>
      <c r="CI991" s="85"/>
      <c r="CJ991" s="85"/>
      <c r="CK991" s="85"/>
      <c r="CL991" s="85"/>
      <c r="CM991" s="85"/>
      <c r="CN991" s="85"/>
      <c r="CO991" s="85"/>
      <c r="CP991" s="85"/>
      <c r="CQ991" s="85"/>
      <c r="CR991" s="85"/>
      <c r="CS991" s="85"/>
      <c r="CT991" s="85"/>
      <c r="CU991" s="85"/>
      <c r="CV991" s="85"/>
      <c r="CW991" s="85"/>
      <c r="CX991" s="85"/>
      <c r="CY991" s="85"/>
      <c r="CZ991" s="85"/>
      <c r="DA991" s="85"/>
      <c r="DB991" s="85"/>
      <c r="DC991" s="85"/>
      <c r="DD991" s="85"/>
      <c r="DE991" s="85"/>
    </row>
    <row r="992" spans="1:109" x14ac:dyDescent="0.2">
      <c r="A992" s="85"/>
      <c r="B992" s="85"/>
      <c r="C992" s="85"/>
      <c r="D992" s="85"/>
      <c r="E992" s="86"/>
      <c r="F992" s="85"/>
      <c r="G992" s="87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85"/>
      <c r="AI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AV992" s="85"/>
      <c r="AW992" s="85"/>
      <c r="AX992" s="85"/>
      <c r="AY992" s="85"/>
      <c r="AZ992" s="85"/>
      <c r="BA992" s="85"/>
      <c r="BB992" s="85"/>
      <c r="BC992" s="85"/>
      <c r="BD992" s="85"/>
      <c r="BE992" s="85"/>
      <c r="BF992" s="88"/>
      <c r="BG992" s="85"/>
      <c r="BH992" s="85"/>
      <c r="BI992" s="85"/>
      <c r="BJ992" s="85"/>
      <c r="BK992" s="85"/>
      <c r="BL992" s="85"/>
      <c r="BM992" s="85"/>
      <c r="BN992" s="85"/>
      <c r="BO992" s="85"/>
      <c r="BP992" s="85"/>
      <c r="BQ992" s="85"/>
      <c r="BR992" s="85"/>
      <c r="BS992" s="85"/>
      <c r="BT992" s="85"/>
      <c r="BU992" s="85"/>
      <c r="BV992" s="85"/>
      <c r="BW992" s="85"/>
      <c r="BX992" s="85"/>
      <c r="BY992" s="85"/>
      <c r="BZ992" s="85"/>
      <c r="CA992" s="85"/>
      <c r="CB992" s="85"/>
      <c r="CC992" s="85"/>
      <c r="CD992" s="85"/>
      <c r="CE992" s="85"/>
      <c r="CF992" s="85"/>
      <c r="CG992" s="85"/>
      <c r="CH992" s="85"/>
      <c r="CI992" s="85"/>
      <c r="CJ992" s="85"/>
      <c r="CK992" s="85"/>
      <c r="CL992" s="85"/>
      <c r="CM992" s="85"/>
      <c r="CN992" s="85"/>
      <c r="CO992" s="85"/>
      <c r="CP992" s="85"/>
      <c r="CQ992" s="85"/>
      <c r="CR992" s="85"/>
      <c r="CS992" s="85"/>
      <c r="CT992" s="85"/>
      <c r="CU992" s="85"/>
      <c r="CV992" s="85"/>
      <c r="CW992" s="85"/>
      <c r="CX992" s="85"/>
      <c r="CY992" s="85"/>
      <c r="CZ992" s="85"/>
      <c r="DA992" s="85"/>
      <c r="DB992" s="85"/>
      <c r="DC992" s="85"/>
      <c r="DD992" s="85"/>
      <c r="DE992" s="85"/>
    </row>
    <row r="993" spans="1:109" x14ac:dyDescent="0.2">
      <c r="A993" s="85"/>
      <c r="B993" s="85"/>
      <c r="C993" s="85"/>
      <c r="D993" s="85"/>
      <c r="E993" s="86"/>
      <c r="F993" s="85"/>
      <c r="G993" s="87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85"/>
      <c r="AI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AV993" s="85"/>
      <c r="AW993" s="85"/>
      <c r="AX993" s="85"/>
      <c r="AY993" s="85"/>
      <c r="AZ993" s="85"/>
      <c r="BA993" s="85"/>
      <c r="BB993" s="85"/>
      <c r="BC993" s="85"/>
      <c r="BD993" s="85"/>
      <c r="BE993" s="85"/>
      <c r="BF993" s="88"/>
      <c r="BG993" s="85"/>
      <c r="BH993" s="85"/>
      <c r="BI993" s="85"/>
      <c r="BJ993" s="85"/>
      <c r="BK993" s="85"/>
      <c r="BL993" s="85"/>
      <c r="BM993" s="85"/>
      <c r="BN993" s="85"/>
      <c r="BO993" s="85"/>
      <c r="BP993" s="85"/>
      <c r="BQ993" s="85"/>
      <c r="BR993" s="85"/>
      <c r="BS993" s="85"/>
      <c r="BT993" s="85"/>
      <c r="BU993" s="85"/>
      <c r="BV993" s="85"/>
      <c r="BW993" s="85"/>
      <c r="BX993" s="85"/>
      <c r="BY993" s="85"/>
      <c r="BZ993" s="85"/>
      <c r="CA993" s="85"/>
      <c r="CB993" s="85"/>
      <c r="CC993" s="85"/>
      <c r="CD993" s="85"/>
      <c r="CE993" s="85"/>
      <c r="CF993" s="85"/>
      <c r="CG993" s="85"/>
      <c r="CH993" s="85"/>
      <c r="CI993" s="85"/>
      <c r="CJ993" s="85"/>
      <c r="CK993" s="85"/>
      <c r="CL993" s="85"/>
      <c r="CM993" s="85"/>
      <c r="CN993" s="85"/>
      <c r="CO993" s="85"/>
      <c r="CP993" s="85"/>
      <c r="CQ993" s="85"/>
      <c r="CR993" s="85"/>
      <c r="CS993" s="85"/>
      <c r="CT993" s="85"/>
      <c r="CU993" s="85"/>
      <c r="CV993" s="85"/>
      <c r="CW993" s="85"/>
      <c r="CX993" s="85"/>
      <c r="CY993" s="85"/>
      <c r="CZ993" s="85"/>
      <c r="DA993" s="85"/>
      <c r="DB993" s="85"/>
      <c r="DC993" s="85"/>
      <c r="DD993" s="85"/>
      <c r="DE993" s="85"/>
    </row>
    <row r="994" spans="1:109" x14ac:dyDescent="0.2">
      <c r="A994" s="85"/>
      <c r="B994" s="85"/>
      <c r="C994" s="85"/>
      <c r="D994" s="85"/>
      <c r="E994" s="86"/>
      <c r="F994" s="85"/>
      <c r="G994" s="87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  <c r="AH994" s="85"/>
      <c r="AI994" s="85"/>
      <c r="AJ994" s="85"/>
      <c r="AK994" s="85"/>
      <c r="AL994" s="85"/>
      <c r="AM994" s="85"/>
      <c r="AN994" s="85"/>
      <c r="AO994" s="85"/>
      <c r="AP994" s="85"/>
      <c r="AQ994" s="85"/>
      <c r="AR994" s="85"/>
      <c r="AS994" s="85"/>
      <c r="AT994" s="85"/>
      <c r="AU994" s="85"/>
      <c r="AV994" s="85"/>
      <c r="AW994" s="85"/>
      <c r="AX994" s="85"/>
      <c r="AY994" s="85"/>
      <c r="AZ994" s="85"/>
      <c r="BA994" s="85"/>
      <c r="BB994" s="85"/>
      <c r="BC994" s="85"/>
      <c r="BD994" s="85"/>
      <c r="BE994" s="85"/>
      <c r="BF994" s="88"/>
      <c r="BG994" s="85"/>
      <c r="BH994" s="85"/>
      <c r="BI994" s="85"/>
      <c r="BJ994" s="85"/>
      <c r="BK994" s="85"/>
      <c r="BL994" s="85"/>
      <c r="BM994" s="85"/>
      <c r="BN994" s="85"/>
      <c r="BO994" s="85"/>
      <c r="BP994" s="85"/>
      <c r="BQ994" s="85"/>
      <c r="BR994" s="85"/>
      <c r="BS994" s="85"/>
      <c r="BT994" s="85"/>
      <c r="BU994" s="85"/>
      <c r="BV994" s="85"/>
      <c r="BW994" s="85"/>
      <c r="BX994" s="85"/>
      <c r="BY994" s="85"/>
      <c r="BZ994" s="85"/>
      <c r="CA994" s="85"/>
      <c r="CB994" s="85"/>
      <c r="CC994" s="85"/>
      <c r="CD994" s="85"/>
      <c r="CE994" s="85"/>
      <c r="CF994" s="85"/>
      <c r="CG994" s="85"/>
      <c r="CH994" s="85"/>
      <c r="CI994" s="85"/>
      <c r="CJ994" s="85"/>
      <c r="CK994" s="85"/>
      <c r="CL994" s="85"/>
      <c r="CM994" s="85"/>
      <c r="CN994" s="85"/>
      <c r="CO994" s="85"/>
      <c r="CP994" s="85"/>
      <c r="CQ994" s="85"/>
      <c r="CR994" s="85"/>
      <c r="CS994" s="85"/>
      <c r="CT994" s="85"/>
      <c r="CU994" s="85"/>
      <c r="CV994" s="85"/>
      <c r="CW994" s="85"/>
      <c r="CX994" s="85"/>
      <c r="CY994" s="85"/>
      <c r="CZ994" s="85"/>
      <c r="DA994" s="85"/>
      <c r="DB994" s="85"/>
      <c r="DC994" s="85"/>
      <c r="DD994" s="85"/>
      <c r="DE994" s="85"/>
    </row>
    <row r="995" spans="1:109" x14ac:dyDescent="0.2">
      <c r="A995" s="85"/>
      <c r="B995" s="85"/>
      <c r="C995" s="85"/>
      <c r="D995" s="85"/>
      <c r="E995" s="86"/>
      <c r="F995" s="85"/>
      <c r="G995" s="87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  <c r="AH995" s="85"/>
      <c r="AI995" s="85"/>
      <c r="AJ995" s="85"/>
      <c r="AK995" s="85"/>
      <c r="AL995" s="85"/>
      <c r="AM995" s="85"/>
      <c r="AN995" s="85"/>
      <c r="AO995" s="85"/>
      <c r="AP995" s="85"/>
      <c r="AQ995" s="85"/>
      <c r="AR995" s="85"/>
      <c r="AS995" s="85"/>
      <c r="AT995" s="85"/>
      <c r="AU995" s="85"/>
      <c r="AV995" s="85"/>
      <c r="AW995" s="85"/>
      <c r="AX995" s="85"/>
      <c r="AY995" s="85"/>
      <c r="AZ995" s="85"/>
      <c r="BA995" s="85"/>
      <c r="BB995" s="85"/>
      <c r="BC995" s="85"/>
      <c r="BD995" s="85"/>
      <c r="BE995" s="85"/>
      <c r="BF995" s="88"/>
      <c r="BG995" s="85"/>
      <c r="BH995" s="85"/>
      <c r="BI995" s="85"/>
      <c r="BJ995" s="85"/>
      <c r="BK995" s="85"/>
      <c r="BL995" s="85"/>
      <c r="BM995" s="85"/>
      <c r="BN995" s="85"/>
      <c r="BO995" s="85"/>
      <c r="BP995" s="85"/>
      <c r="BQ995" s="85"/>
      <c r="BR995" s="85"/>
      <c r="BS995" s="85"/>
      <c r="BT995" s="85"/>
      <c r="BU995" s="85"/>
      <c r="BV995" s="85"/>
      <c r="BW995" s="85"/>
      <c r="BX995" s="85"/>
      <c r="BY995" s="85"/>
      <c r="BZ995" s="85"/>
      <c r="CA995" s="85"/>
      <c r="CB995" s="85"/>
      <c r="CC995" s="85"/>
      <c r="CD995" s="85"/>
      <c r="CE995" s="85"/>
      <c r="CF995" s="85"/>
      <c r="CG995" s="85"/>
      <c r="CH995" s="85"/>
      <c r="CI995" s="85"/>
      <c r="CJ995" s="85"/>
      <c r="CK995" s="85"/>
      <c r="CL995" s="85"/>
      <c r="CM995" s="85"/>
      <c r="CN995" s="85"/>
      <c r="CO995" s="85"/>
      <c r="CP995" s="85"/>
      <c r="CQ995" s="85"/>
      <c r="CR995" s="85"/>
      <c r="CS995" s="85"/>
      <c r="CT995" s="85"/>
      <c r="CU995" s="85"/>
      <c r="CV995" s="85"/>
      <c r="CW995" s="85"/>
      <c r="CX995" s="85"/>
      <c r="CY995" s="85"/>
      <c r="CZ995" s="85"/>
      <c r="DA995" s="85"/>
      <c r="DB995" s="85"/>
      <c r="DC995" s="85"/>
      <c r="DD995" s="85"/>
      <c r="DE995" s="85"/>
    </row>
    <row r="996" spans="1:109" x14ac:dyDescent="0.2">
      <c r="A996" s="85"/>
      <c r="B996" s="85"/>
      <c r="C996" s="85"/>
      <c r="D996" s="85"/>
      <c r="E996" s="86"/>
      <c r="F996" s="85"/>
      <c r="G996" s="87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  <c r="AH996" s="85"/>
      <c r="AI996" s="85"/>
      <c r="AJ996" s="85"/>
      <c r="AK996" s="85"/>
      <c r="AL996" s="85"/>
      <c r="AM996" s="85"/>
      <c r="AN996" s="85"/>
      <c r="AO996" s="85"/>
      <c r="AP996" s="85"/>
      <c r="AQ996" s="85"/>
      <c r="AR996" s="85"/>
      <c r="AS996" s="85"/>
      <c r="AT996" s="85"/>
      <c r="AU996" s="85"/>
      <c r="AV996" s="85"/>
      <c r="AW996" s="85"/>
      <c r="AX996" s="85"/>
      <c r="AY996" s="85"/>
      <c r="AZ996" s="85"/>
      <c r="BA996" s="85"/>
      <c r="BB996" s="85"/>
      <c r="BC996" s="85"/>
      <c r="BD996" s="85"/>
      <c r="BE996" s="85"/>
      <c r="BF996" s="88"/>
      <c r="BG996" s="85"/>
      <c r="BH996" s="85"/>
      <c r="BI996" s="85"/>
      <c r="BJ996" s="85"/>
      <c r="BK996" s="85"/>
      <c r="BL996" s="85"/>
      <c r="BM996" s="85"/>
      <c r="BN996" s="85"/>
      <c r="BO996" s="85"/>
      <c r="BP996" s="85"/>
      <c r="BQ996" s="85"/>
      <c r="BR996" s="85"/>
      <c r="BS996" s="85"/>
      <c r="BT996" s="85"/>
      <c r="BU996" s="85"/>
      <c r="BV996" s="85"/>
      <c r="BW996" s="85"/>
      <c r="BX996" s="85"/>
      <c r="BY996" s="85"/>
      <c r="BZ996" s="85"/>
      <c r="CA996" s="85"/>
      <c r="CB996" s="85"/>
      <c r="CC996" s="85"/>
      <c r="CD996" s="85"/>
      <c r="CE996" s="85"/>
      <c r="CF996" s="85"/>
      <c r="CG996" s="85"/>
      <c r="CH996" s="85"/>
      <c r="CI996" s="85"/>
      <c r="CJ996" s="85"/>
      <c r="CK996" s="85"/>
      <c r="CL996" s="85"/>
      <c r="CM996" s="85"/>
      <c r="CN996" s="85"/>
      <c r="CO996" s="85"/>
      <c r="CP996" s="85"/>
      <c r="CQ996" s="85"/>
      <c r="CR996" s="85"/>
      <c r="CS996" s="85"/>
      <c r="CT996" s="85"/>
      <c r="CU996" s="85"/>
      <c r="CV996" s="85"/>
      <c r="CW996" s="85"/>
      <c r="CX996" s="85"/>
      <c r="CY996" s="85"/>
      <c r="CZ996" s="85"/>
      <c r="DA996" s="85"/>
      <c r="DB996" s="85"/>
      <c r="DC996" s="85"/>
      <c r="DD996" s="85"/>
      <c r="DE996" s="85"/>
    </row>
    <row r="997" spans="1:109" x14ac:dyDescent="0.2">
      <c r="A997" s="85"/>
      <c r="B997" s="85"/>
      <c r="C997" s="85"/>
      <c r="D997" s="85"/>
      <c r="E997" s="86"/>
      <c r="F997" s="85"/>
      <c r="G997" s="87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  <c r="AH997" s="85"/>
      <c r="AI997" s="85"/>
      <c r="AJ997" s="85"/>
      <c r="AK997" s="85"/>
      <c r="AL997" s="85"/>
      <c r="AM997" s="85"/>
      <c r="AN997" s="85"/>
      <c r="AO997" s="85"/>
      <c r="AP997" s="85"/>
      <c r="AQ997" s="85"/>
      <c r="AR997" s="85"/>
      <c r="AS997" s="85"/>
      <c r="AT997" s="85"/>
      <c r="AU997" s="85"/>
      <c r="AV997" s="85"/>
      <c r="AW997" s="85"/>
      <c r="AX997" s="85"/>
      <c r="AY997" s="85"/>
      <c r="AZ997" s="85"/>
      <c r="BA997" s="85"/>
      <c r="BB997" s="85"/>
      <c r="BC997" s="85"/>
      <c r="BD997" s="85"/>
      <c r="BE997" s="85"/>
      <c r="BF997" s="88"/>
      <c r="BG997" s="85"/>
      <c r="BH997" s="85"/>
      <c r="BI997" s="85"/>
      <c r="BJ997" s="85"/>
      <c r="BK997" s="85"/>
      <c r="BL997" s="85"/>
      <c r="BM997" s="85"/>
      <c r="BN997" s="85"/>
      <c r="BO997" s="85"/>
      <c r="BP997" s="85"/>
      <c r="BQ997" s="85"/>
      <c r="BR997" s="85"/>
      <c r="BS997" s="85"/>
      <c r="BT997" s="85"/>
      <c r="BU997" s="85"/>
      <c r="BV997" s="85"/>
      <c r="BW997" s="85"/>
      <c r="BX997" s="85"/>
      <c r="BY997" s="85"/>
      <c r="BZ997" s="85"/>
      <c r="CA997" s="85"/>
      <c r="CB997" s="85"/>
      <c r="CC997" s="85"/>
      <c r="CD997" s="85"/>
      <c r="CE997" s="85"/>
      <c r="CF997" s="85"/>
      <c r="CG997" s="85"/>
      <c r="CH997" s="85"/>
      <c r="CI997" s="85"/>
      <c r="CJ997" s="85"/>
      <c r="CK997" s="85"/>
      <c r="CL997" s="85"/>
      <c r="CM997" s="85"/>
      <c r="CN997" s="85"/>
      <c r="CO997" s="85"/>
      <c r="CP997" s="85"/>
      <c r="CQ997" s="85"/>
      <c r="CR997" s="85"/>
      <c r="CS997" s="85"/>
      <c r="CT997" s="85"/>
      <c r="CU997" s="85"/>
      <c r="CV997" s="85"/>
      <c r="CW997" s="85"/>
      <c r="CX997" s="85"/>
      <c r="CY997" s="85"/>
      <c r="CZ997" s="85"/>
      <c r="DA997" s="85"/>
      <c r="DB997" s="85"/>
      <c r="DC997" s="85"/>
      <c r="DD997" s="85"/>
      <c r="DE997" s="85"/>
    </row>
    <row r="998" spans="1:109" x14ac:dyDescent="0.2">
      <c r="A998" s="85"/>
      <c r="B998" s="85"/>
      <c r="C998" s="85"/>
      <c r="D998" s="85"/>
      <c r="E998" s="86"/>
      <c r="F998" s="85"/>
      <c r="G998" s="87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  <c r="AH998" s="85"/>
      <c r="AI998" s="85"/>
      <c r="AJ998" s="85"/>
      <c r="AK998" s="85"/>
      <c r="AL998" s="85"/>
      <c r="AM998" s="85"/>
      <c r="AN998" s="85"/>
      <c r="AO998" s="85"/>
      <c r="AP998" s="85"/>
      <c r="AQ998" s="85"/>
      <c r="AR998" s="85"/>
      <c r="AS998" s="85"/>
      <c r="AT998" s="85"/>
      <c r="AU998" s="85"/>
      <c r="AV998" s="85"/>
      <c r="AW998" s="85"/>
      <c r="AX998" s="85"/>
      <c r="AY998" s="85"/>
      <c r="AZ998" s="85"/>
      <c r="BA998" s="85"/>
      <c r="BB998" s="85"/>
      <c r="BC998" s="85"/>
      <c r="BD998" s="85"/>
      <c r="BE998" s="85"/>
      <c r="BF998" s="88"/>
      <c r="BG998" s="85"/>
      <c r="BH998" s="85"/>
      <c r="BI998" s="85"/>
      <c r="BJ998" s="85"/>
      <c r="BK998" s="85"/>
      <c r="BL998" s="85"/>
      <c r="BM998" s="85"/>
      <c r="BN998" s="85"/>
      <c r="BO998" s="85"/>
      <c r="BP998" s="85"/>
      <c r="BQ998" s="85"/>
      <c r="BR998" s="85"/>
      <c r="BS998" s="85"/>
      <c r="BT998" s="85"/>
      <c r="BU998" s="85"/>
      <c r="BV998" s="85"/>
      <c r="BW998" s="85"/>
      <c r="BX998" s="85"/>
      <c r="BY998" s="85"/>
      <c r="BZ998" s="85"/>
      <c r="CA998" s="85"/>
      <c r="CB998" s="85"/>
      <c r="CC998" s="85"/>
      <c r="CD998" s="85"/>
      <c r="CE998" s="85"/>
      <c r="CF998" s="85"/>
      <c r="CG998" s="85"/>
      <c r="CH998" s="85"/>
      <c r="CI998" s="85"/>
      <c r="CJ998" s="85"/>
      <c r="CK998" s="85"/>
      <c r="CL998" s="85"/>
      <c r="CM998" s="85"/>
      <c r="CN998" s="85"/>
      <c r="CO998" s="85"/>
      <c r="CP998" s="85"/>
      <c r="CQ998" s="85"/>
      <c r="CR998" s="85"/>
      <c r="CS998" s="85"/>
      <c r="CT998" s="85"/>
      <c r="CU998" s="85"/>
      <c r="CV998" s="85"/>
      <c r="CW998" s="85"/>
      <c r="CX998" s="85"/>
      <c r="CY998" s="85"/>
      <c r="CZ998" s="85"/>
      <c r="DA998" s="85"/>
      <c r="DB998" s="85"/>
      <c r="DC998" s="85"/>
      <c r="DD998" s="85"/>
      <c r="DE998" s="85"/>
    </row>
    <row r="999" spans="1:109" x14ac:dyDescent="0.2">
      <c r="A999" s="85"/>
      <c r="B999" s="85"/>
      <c r="C999" s="85"/>
      <c r="D999" s="85"/>
      <c r="E999" s="86"/>
      <c r="F999" s="85"/>
      <c r="G999" s="87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  <c r="AH999" s="85"/>
      <c r="AI999" s="85"/>
      <c r="AJ999" s="85"/>
      <c r="AK999" s="85"/>
      <c r="AL999" s="85"/>
      <c r="AM999" s="85"/>
      <c r="AN999" s="85"/>
      <c r="AO999" s="85"/>
      <c r="AP999" s="85"/>
      <c r="AQ999" s="85"/>
      <c r="AR999" s="85"/>
      <c r="AS999" s="85"/>
      <c r="AT999" s="85"/>
      <c r="AU999" s="85"/>
      <c r="AV999" s="85"/>
      <c r="AW999" s="85"/>
      <c r="AX999" s="85"/>
      <c r="AY999" s="85"/>
      <c r="AZ999" s="85"/>
      <c r="BA999" s="85"/>
      <c r="BB999" s="85"/>
      <c r="BC999" s="85"/>
      <c r="BD999" s="85"/>
      <c r="BE999" s="85"/>
      <c r="BF999" s="88"/>
      <c r="BG999" s="85"/>
      <c r="BH999" s="85"/>
      <c r="BI999" s="85"/>
      <c r="BJ999" s="85"/>
      <c r="BK999" s="85"/>
      <c r="BL999" s="85"/>
      <c r="BM999" s="85"/>
      <c r="BN999" s="85"/>
      <c r="BO999" s="85"/>
      <c r="BP999" s="85"/>
      <c r="BQ999" s="85"/>
      <c r="BR999" s="85"/>
      <c r="BS999" s="85"/>
      <c r="BT999" s="85"/>
      <c r="BU999" s="85"/>
      <c r="BV999" s="85"/>
      <c r="BW999" s="85"/>
      <c r="BX999" s="85"/>
      <c r="BY999" s="85"/>
      <c r="BZ999" s="85"/>
      <c r="CA999" s="85"/>
      <c r="CB999" s="85"/>
      <c r="CC999" s="85"/>
      <c r="CD999" s="85"/>
      <c r="CE999" s="85"/>
      <c r="CF999" s="85"/>
      <c r="CG999" s="85"/>
      <c r="CH999" s="85"/>
      <c r="CI999" s="85"/>
      <c r="CJ999" s="85"/>
      <c r="CK999" s="85"/>
      <c r="CL999" s="85"/>
      <c r="CM999" s="85"/>
      <c r="CN999" s="85"/>
      <c r="CO999" s="85"/>
      <c r="CP999" s="85"/>
      <c r="CQ999" s="85"/>
      <c r="CR999" s="85"/>
      <c r="CS999" s="85"/>
      <c r="CT999" s="85"/>
      <c r="CU999" s="85"/>
      <c r="CV999" s="85"/>
      <c r="CW999" s="85"/>
      <c r="CX999" s="85"/>
      <c r="CY999" s="85"/>
      <c r="CZ999" s="85"/>
      <c r="DA999" s="85"/>
      <c r="DB999" s="85"/>
      <c r="DC999" s="85"/>
      <c r="DD999" s="85"/>
      <c r="DE999" s="85"/>
    </row>
    <row r="1000" spans="1:109" x14ac:dyDescent="0.2">
      <c r="A1000" s="85"/>
      <c r="B1000" s="85"/>
      <c r="C1000" s="85"/>
      <c r="D1000" s="85"/>
      <c r="E1000" s="86"/>
      <c r="F1000" s="85"/>
      <c r="G1000" s="87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  <c r="AH1000" s="85"/>
      <c r="AI1000" s="85"/>
      <c r="AJ1000" s="85"/>
      <c r="AK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  <c r="AU1000" s="85"/>
      <c r="AV1000" s="85"/>
      <c r="AW1000" s="85"/>
      <c r="AX1000" s="85"/>
      <c r="AY1000" s="85"/>
      <c r="AZ1000" s="85"/>
      <c r="BA1000" s="85"/>
      <c r="BB1000" s="85"/>
      <c r="BC1000" s="85"/>
      <c r="BD1000" s="85"/>
      <c r="BE1000" s="85"/>
      <c r="BF1000" s="88"/>
      <c r="BG1000" s="85"/>
      <c r="BH1000" s="85"/>
      <c r="BI1000" s="85"/>
      <c r="BJ1000" s="85"/>
      <c r="BK1000" s="85"/>
      <c r="BL1000" s="85"/>
      <c r="BM1000" s="85"/>
      <c r="BN1000" s="85"/>
      <c r="BO1000" s="85"/>
      <c r="BP1000" s="85"/>
      <c r="BQ1000" s="85"/>
      <c r="BR1000" s="85"/>
      <c r="BS1000" s="85"/>
      <c r="BT1000" s="85"/>
      <c r="BU1000" s="85"/>
      <c r="BV1000" s="85"/>
      <c r="BW1000" s="85"/>
      <c r="BX1000" s="85"/>
      <c r="BY1000" s="85"/>
      <c r="BZ1000" s="85"/>
      <c r="CA1000" s="85"/>
      <c r="CB1000" s="85"/>
      <c r="CC1000" s="85"/>
      <c r="CD1000" s="85"/>
      <c r="CE1000" s="85"/>
      <c r="CF1000" s="85"/>
      <c r="CG1000" s="85"/>
      <c r="CH1000" s="85"/>
      <c r="CI1000" s="85"/>
      <c r="CJ1000" s="85"/>
      <c r="CK1000" s="85"/>
      <c r="CL1000" s="85"/>
      <c r="CM1000" s="85"/>
      <c r="CN1000" s="85"/>
      <c r="CO1000" s="85"/>
      <c r="CP1000" s="85"/>
      <c r="CQ1000" s="85"/>
      <c r="CR1000" s="85"/>
      <c r="CS1000" s="85"/>
      <c r="CT1000" s="85"/>
      <c r="CU1000" s="85"/>
      <c r="CV1000" s="85"/>
      <c r="CW1000" s="85"/>
      <c r="CX1000" s="85"/>
      <c r="CY1000" s="85"/>
      <c r="CZ1000" s="85"/>
      <c r="DA1000" s="85"/>
      <c r="DB1000" s="85"/>
      <c r="DC1000" s="85"/>
      <c r="DD1000" s="85"/>
      <c r="DE1000" s="85"/>
    </row>
    <row r="1001" spans="1:109" x14ac:dyDescent="0.2">
      <c r="A1001" s="85"/>
      <c r="B1001" s="85"/>
      <c r="C1001" s="85"/>
      <c r="D1001" s="85"/>
      <c r="E1001" s="86"/>
      <c r="F1001" s="85"/>
      <c r="G1001" s="87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  <c r="AH1001" s="85"/>
      <c r="AI1001" s="85"/>
      <c r="AJ1001" s="85"/>
      <c r="AK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  <c r="AU1001" s="85"/>
      <c r="AV1001" s="85"/>
      <c r="AW1001" s="85"/>
      <c r="AX1001" s="85"/>
      <c r="AY1001" s="85"/>
      <c r="AZ1001" s="85"/>
      <c r="BA1001" s="85"/>
      <c r="BB1001" s="85"/>
      <c r="BC1001" s="85"/>
      <c r="BD1001" s="85"/>
      <c r="BE1001" s="85"/>
      <c r="BF1001" s="88"/>
      <c r="BG1001" s="85"/>
      <c r="BH1001" s="85"/>
      <c r="BI1001" s="85"/>
      <c r="BJ1001" s="85"/>
      <c r="BK1001" s="85"/>
      <c r="BL1001" s="85"/>
      <c r="BM1001" s="85"/>
      <c r="BN1001" s="85"/>
      <c r="BO1001" s="85"/>
      <c r="BP1001" s="85"/>
      <c r="BQ1001" s="85"/>
      <c r="BR1001" s="85"/>
      <c r="BS1001" s="85"/>
      <c r="BT1001" s="85"/>
      <c r="BU1001" s="85"/>
      <c r="BV1001" s="85"/>
      <c r="BW1001" s="85"/>
      <c r="BX1001" s="85"/>
      <c r="BY1001" s="85"/>
      <c r="BZ1001" s="85"/>
      <c r="CA1001" s="85"/>
      <c r="CB1001" s="85"/>
      <c r="CC1001" s="85"/>
      <c r="CD1001" s="85"/>
      <c r="CE1001" s="85"/>
      <c r="CF1001" s="85"/>
      <c r="CG1001" s="85"/>
      <c r="CH1001" s="85"/>
      <c r="CI1001" s="85"/>
      <c r="CJ1001" s="85"/>
      <c r="CK1001" s="85"/>
      <c r="CL1001" s="85"/>
      <c r="CM1001" s="85"/>
      <c r="CN1001" s="85"/>
      <c r="CO1001" s="85"/>
      <c r="CP1001" s="85"/>
      <c r="CQ1001" s="85"/>
      <c r="CR1001" s="85"/>
      <c r="CS1001" s="85"/>
      <c r="CT1001" s="85"/>
      <c r="CU1001" s="85"/>
      <c r="CV1001" s="85"/>
      <c r="CW1001" s="85"/>
      <c r="CX1001" s="85"/>
      <c r="CY1001" s="85"/>
      <c r="CZ1001" s="85"/>
      <c r="DA1001" s="85"/>
      <c r="DB1001" s="85"/>
      <c r="DC1001" s="85"/>
      <c r="DD1001" s="85"/>
      <c r="DE1001" s="85"/>
    </row>
    <row r="1002" spans="1:109" x14ac:dyDescent="0.2">
      <c r="A1002" s="85"/>
      <c r="B1002" s="85"/>
      <c r="C1002" s="85"/>
      <c r="D1002" s="85"/>
      <c r="E1002" s="86"/>
      <c r="F1002" s="85"/>
      <c r="G1002" s="87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  <c r="AH1002" s="85"/>
      <c r="AI1002" s="85"/>
      <c r="AJ1002" s="85"/>
      <c r="AK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  <c r="AU1002" s="85"/>
      <c r="AV1002" s="85"/>
      <c r="AW1002" s="85"/>
      <c r="AX1002" s="85"/>
      <c r="AY1002" s="85"/>
      <c r="AZ1002" s="85"/>
      <c r="BA1002" s="85"/>
      <c r="BB1002" s="85"/>
      <c r="BC1002" s="85"/>
      <c r="BD1002" s="85"/>
      <c r="BE1002" s="85"/>
      <c r="BF1002" s="88"/>
      <c r="BG1002" s="85"/>
      <c r="BH1002" s="85"/>
      <c r="BI1002" s="85"/>
      <c r="BJ1002" s="85"/>
      <c r="BK1002" s="85"/>
      <c r="BL1002" s="85"/>
      <c r="BM1002" s="85"/>
      <c r="BN1002" s="85"/>
      <c r="BO1002" s="85"/>
      <c r="BP1002" s="85"/>
      <c r="BQ1002" s="85"/>
      <c r="BR1002" s="85"/>
      <c r="BS1002" s="85"/>
      <c r="BT1002" s="85"/>
      <c r="BU1002" s="85"/>
      <c r="BV1002" s="85"/>
      <c r="BW1002" s="85"/>
      <c r="BX1002" s="85"/>
      <c r="BY1002" s="85"/>
      <c r="BZ1002" s="85"/>
      <c r="CA1002" s="85"/>
      <c r="CB1002" s="85"/>
      <c r="CC1002" s="85"/>
      <c r="CD1002" s="85"/>
      <c r="CE1002" s="85"/>
      <c r="CF1002" s="85"/>
      <c r="CG1002" s="85"/>
      <c r="CH1002" s="85"/>
      <c r="CI1002" s="85"/>
      <c r="CJ1002" s="85"/>
      <c r="CK1002" s="85"/>
      <c r="CL1002" s="85"/>
      <c r="CM1002" s="85"/>
      <c r="CN1002" s="85"/>
      <c r="CO1002" s="85"/>
      <c r="CP1002" s="85"/>
      <c r="CQ1002" s="85"/>
      <c r="CR1002" s="85"/>
      <c r="CS1002" s="85"/>
      <c r="CT1002" s="85"/>
      <c r="CU1002" s="85"/>
      <c r="CV1002" s="85"/>
      <c r="CW1002" s="85"/>
      <c r="CX1002" s="85"/>
      <c r="CY1002" s="85"/>
      <c r="CZ1002" s="85"/>
      <c r="DA1002" s="85"/>
      <c r="DB1002" s="85"/>
      <c r="DC1002" s="85"/>
      <c r="DD1002" s="85"/>
      <c r="DE1002" s="85"/>
    </row>
    <row r="1003" spans="1:109" x14ac:dyDescent="0.2">
      <c r="A1003" s="85"/>
      <c r="B1003" s="85"/>
      <c r="C1003" s="85"/>
      <c r="D1003" s="85"/>
      <c r="E1003" s="86"/>
      <c r="F1003" s="85"/>
      <c r="G1003" s="87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  <c r="AH1003" s="85"/>
      <c r="AI1003" s="85"/>
      <c r="AJ1003" s="85"/>
      <c r="AK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  <c r="AU1003" s="85"/>
      <c r="AV1003" s="85"/>
      <c r="AW1003" s="85"/>
      <c r="AX1003" s="85"/>
      <c r="AY1003" s="85"/>
      <c r="AZ1003" s="85"/>
      <c r="BA1003" s="85"/>
      <c r="BB1003" s="85"/>
      <c r="BC1003" s="85"/>
      <c r="BD1003" s="85"/>
      <c r="BE1003" s="85"/>
      <c r="BF1003" s="88"/>
      <c r="BG1003" s="85"/>
      <c r="BH1003" s="85"/>
      <c r="BI1003" s="85"/>
      <c r="BJ1003" s="85"/>
      <c r="BK1003" s="85"/>
      <c r="BL1003" s="85"/>
      <c r="BM1003" s="85"/>
      <c r="BN1003" s="85"/>
      <c r="BO1003" s="85"/>
      <c r="BP1003" s="85"/>
      <c r="BQ1003" s="85"/>
      <c r="BR1003" s="85"/>
      <c r="BS1003" s="85"/>
      <c r="BT1003" s="85"/>
      <c r="BU1003" s="85"/>
      <c r="BV1003" s="85"/>
      <c r="BW1003" s="85"/>
      <c r="BX1003" s="85"/>
      <c r="BY1003" s="85"/>
      <c r="BZ1003" s="85"/>
      <c r="CA1003" s="85"/>
      <c r="CB1003" s="85"/>
      <c r="CC1003" s="85"/>
      <c r="CD1003" s="85"/>
      <c r="CE1003" s="85"/>
      <c r="CF1003" s="85"/>
      <c r="CG1003" s="85"/>
      <c r="CH1003" s="85"/>
      <c r="CI1003" s="85"/>
      <c r="CJ1003" s="85"/>
      <c r="CK1003" s="85"/>
      <c r="CL1003" s="85"/>
      <c r="CM1003" s="85"/>
      <c r="CN1003" s="85"/>
      <c r="CO1003" s="85"/>
      <c r="CP1003" s="85"/>
      <c r="CQ1003" s="85"/>
      <c r="CR1003" s="85"/>
      <c r="CS1003" s="85"/>
      <c r="CT1003" s="85"/>
      <c r="CU1003" s="85"/>
      <c r="CV1003" s="85"/>
      <c r="CW1003" s="85"/>
      <c r="CX1003" s="85"/>
      <c r="CY1003" s="85"/>
      <c r="CZ1003" s="85"/>
      <c r="DA1003" s="85"/>
      <c r="DB1003" s="85"/>
      <c r="DC1003" s="85"/>
      <c r="DD1003" s="85"/>
      <c r="DE1003" s="85"/>
    </row>
    <row r="1004" spans="1:109" x14ac:dyDescent="0.2">
      <c r="A1004" s="85"/>
      <c r="B1004" s="85"/>
      <c r="C1004" s="85"/>
      <c r="D1004" s="85"/>
      <c r="E1004" s="86"/>
      <c r="F1004" s="85"/>
      <c r="G1004" s="87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F1004" s="85"/>
      <c r="AG1004" s="85"/>
      <c r="AH1004" s="85"/>
      <c r="AI1004" s="85"/>
      <c r="AJ1004" s="85"/>
      <c r="AK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  <c r="AU1004" s="85"/>
      <c r="AV1004" s="85"/>
      <c r="AW1004" s="85"/>
      <c r="AX1004" s="85"/>
      <c r="AY1004" s="85"/>
      <c r="AZ1004" s="85"/>
      <c r="BA1004" s="85"/>
      <c r="BB1004" s="85"/>
      <c r="BC1004" s="85"/>
      <c r="BD1004" s="85"/>
      <c r="BE1004" s="85"/>
      <c r="BF1004" s="88"/>
      <c r="BG1004" s="85"/>
      <c r="BH1004" s="85"/>
      <c r="BI1004" s="85"/>
      <c r="BJ1004" s="85"/>
      <c r="BK1004" s="85"/>
      <c r="BL1004" s="85"/>
      <c r="BM1004" s="85"/>
      <c r="BN1004" s="85"/>
      <c r="BO1004" s="85"/>
      <c r="BP1004" s="85"/>
      <c r="BQ1004" s="85"/>
      <c r="BR1004" s="85"/>
      <c r="BS1004" s="85"/>
      <c r="BT1004" s="85"/>
      <c r="BU1004" s="85"/>
      <c r="BV1004" s="85"/>
      <c r="BW1004" s="85"/>
      <c r="BX1004" s="85"/>
      <c r="BY1004" s="85"/>
      <c r="BZ1004" s="85"/>
      <c r="CA1004" s="85"/>
      <c r="CB1004" s="85"/>
      <c r="CC1004" s="85"/>
      <c r="CD1004" s="85"/>
      <c r="CE1004" s="85"/>
      <c r="CF1004" s="85"/>
      <c r="CG1004" s="85"/>
      <c r="CH1004" s="85"/>
      <c r="CI1004" s="85"/>
      <c r="CJ1004" s="85"/>
      <c r="CK1004" s="85"/>
      <c r="CL1004" s="85"/>
      <c r="CM1004" s="85"/>
      <c r="CN1004" s="85"/>
      <c r="CO1004" s="85"/>
      <c r="CP1004" s="85"/>
      <c r="CQ1004" s="85"/>
      <c r="CR1004" s="85"/>
      <c r="CS1004" s="85"/>
      <c r="CT1004" s="85"/>
      <c r="CU1004" s="85"/>
      <c r="CV1004" s="85"/>
      <c r="CW1004" s="85"/>
      <c r="CX1004" s="85"/>
      <c r="CY1004" s="85"/>
      <c r="CZ1004" s="85"/>
      <c r="DA1004" s="85"/>
      <c r="DB1004" s="85"/>
      <c r="DC1004" s="85"/>
      <c r="DD1004" s="85"/>
      <c r="DE1004" s="85"/>
    </row>
    <row r="1005" spans="1:109" x14ac:dyDescent="0.2">
      <c r="A1005" s="85"/>
      <c r="B1005" s="85"/>
      <c r="C1005" s="85"/>
      <c r="D1005" s="85"/>
      <c r="E1005" s="86"/>
      <c r="F1005" s="85"/>
      <c r="G1005" s="87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F1005" s="85"/>
      <c r="AG1005" s="85"/>
      <c r="AH1005" s="85"/>
      <c r="AI1005" s="85"/>
      <c r="AJ1005" s="85"/>
      <c r="AK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  <c r="AU1005" s="85"/>
      <c r="AV1005" s="85"/>
      <c r="AW1005" s="85"/>
      <c r="AX1005" s="85"/>
      <c r="AY1005" s="85"/>
      <c r="AZ1005" s="85"/>
      <c r="BA1005" s="85"/>
      <c r="BB1005" s="85"/>
      <c r="BC1005" s="85"/>
      <c r="BD1005" s="85"/>
      <c r="BE1005" s="85"/>
      <c r="BF1005" s="88"/>
      <c r="BG1005" s="85"/>
      <c r="BH1005" s="85"/>
      <c r="BI1005" s="85"/>
      <c r="BJ1005" s="85"/>
      <c r="BK1005" s="85"/>
      <c r="BL1005" s="85"/>
      <c r="BM1005" s="85"/>
      <c r="BN1005" s="85"/>
      <c r="BO1005" s="85"/>
      <c r="BP1005" s="85"/>
      <c r="BQ1005" s="85"/>
      <c r="BR1005" s="85"/>
      <c r="BS1005" s="85"/>
      <c r="BT1005" s="85"/>
      <c r="BU1005" s="85"/>
      <c r="BV1005" s="85"/>
      <c r="BW1005" s="85"/>
      <c r="BX1005" s="85"/>
      <c r="BY1005" s="85"/>
      <c r="BZ1005" s="85"/>
      <c r="CA1005" s="85"/>
      <c r="CB1005" s="85"/>
      <c r="CC1005" s="85"/>
      <c r="CD1005" s="85"/>
      <c r="CE1005" s="85"/>
      <c r="CF1005" s="85"/>
      <c r="CG1005" s="85"/>
      <c r="CH1005" s="85"/>
      <c r="CI1005" s="85"/>
      <c r="CJ1005" s="85"/>
      <c r="CK1005" s="85"/>
      <c r="CL1005" s="85"/>
      <c r="CM1005" s="85"/>
      <c r="CN1005" s="85"/>
      <c r="CO1005" s="85"/>
      <c r="CP1005" s="85"/>
      <c r="CQ1005" s="85"/>
      <c r="CR1005" s="85"/>
      <c r="CS1005" s="85"/>
      <c r="CT1005" s="85"/>
      <c r="CU1005" s="85"/>
      <c r="CV1005" s="85"/>
      <c r="CW1005" s="85"/>
      <c r="CX1005" s="85"/>
      <c r="CY1005" s="85"/>
      <c r="CZ1005" s="85"/>
      <c r="DA1005" s="85"/>
      <c r="DB1005" s="85"/>
      <c r="DC1005" s="85"/>
      <c r="DD1005" s="85"/>
      <c r="DE1005" s="85"/>
    </row>
    <row r="1006" spans="1:109" x14ac:dyDescent="0.2">
      <c r="A1006" s="85"/>
      <c r="B1006" s="85"/>
      <c r="C1006" s="85"/>
      <c r="D1006" s="85"/>
      <c r="E1006" s="86"/>
      <c r="F1006" s="85"/>
      <c r="G1006" s="87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F1006" s="85"/>
      <c r="AG1006" s="85"/>
      <c r="AH1006" s="85"/>
      <c r="AI1006" s="85"/>
      <c r="AJ1006" s="85"/>
      <c r="AK1006" s="85"/>
      <c r="AL1006" s="85"/>
      <c r="AM1006" s="85"/>
      <c r="AN1006" s="85"/>
      <c r="AO1006" s="85"/>
      <c r="AP1006" s="85"/>
      <c r="AQ1006" s="85"/>
      <c r="AR1006" s="85"/>
      <c r="AS1006" s="85"/>
      <c r="AT1006" s="85"/>
      <c r="AU1006" s="85"/>
      <c r="AV1006" s="85"/>
      <c r="AW1006" s="85"/>
      <c r="AX1006" s="85"/>
      <c r="AY1006" s="85"/>
      <c r="AZ1006" s="85"/>
      <c r="BA1006" s="85"/>
      <c r="BB1006" s="85"/>
      <c r="BC1006" s="85"/>
      <c r="BD1006" s="85"/>
      <c r="BE1006" s="85"/>
      <c r="BF1006" s="88"/>
      <c r="BG1006" s="85"/>
      <c r="BH1006" s="85"/>
      <c r="BI1006" s="85"/>
      <c r="BJ1006" s="85"/>
      <c r="BK1006" s="85"/>
      <c r="BL1006" s="85"/>
      <c r="BM1006" s="85"/>
      <c r="BN1006" s="85"/>
      <c r="BO1006" s="85"/>
      <c r="BP1006" s="85"/>
      <c r="BQ1006" s="85"/>
      <c r="BR1006" s="85"/>
      <c r="BS1006" s="85"/>
      <c r="BT1006" s="85"/>
      <c r="BU1006" s="85"/>
      <c r="BV1006" s="85"/>
      <c r="BW1006" s="85"/>
      <c r="BX1006" s="85"/>
      <c r="BY1006" s="85"/>
      <c r="BZ1006" s="85"/>
      <c r="CA1006" s="85"/>
      <c r="CB1006" s="85"/>
      <c r="CC1006" s="85"/>
      <c r="CD1006" s="85"/>
      <c r="CE1006" s="85"/>
      <c r="CF1006" s="85"/>
      <c r="CG1006" s="85"/>
      <c r="CH1006" s="85"/>
      <c r="CI1006" s="85"/>
      <c r="CJ1006" s="85"/>
      <c r="CK1006" s="85"/>
      <c r="CL1006" s="85"/>
      <c r="CM1006" s="85"/>
      <c r="CN1006" s="85"/>
      <c r="CO1006" s="85"/>
      <c r="CP1006" s="85"/>
      <c r="CQ1006" s="85"/>
      <c r="CR1006" s="85"/>
      <c r="CS1006" s="85"/>
      <c r="CT1006" s="85"/>
      <c r="CU1006" s="85"/>
      <c r="CV1006" s="85"/>
      <c r="CW1006" s="85"/>
      <c r="CX1006" s="85"/>
      <c r="CY1006" s="85"/>
      <c r="CZ1006" s="85"/>
      <c r="DA1006" s="85"/>
      <c r="DB1006" s="85"/>
      <c r="DC1006" s="85"/>
      <c r="DD1006" s="85"/>
      <c r="DE1006" s="85"/>
    </row>
    <row r="1007" spans="1:109" x14ac:dyDescent="0.2">
      <c r="A1007" s="85"/>
      <c r="B1007" s="85"/>
      <c r="C1007" s="85"/>
      <c r="D1007" s="85"/>
      <c r="E1007" s="86"/>
      <c r="F1007" s="85"/>
      <c r="G1007" s="87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F1007" s="85"/>
      <c r="AG1007" s="85"/>
      <c r="AH1007" s="85"/>
      <c r="AI1007" s="85"/>
      <c r="AJ1007" s="85"/>
      <c r="AK1007" s="85"/>
      <c r="AL1007" s="85"/>
      <c r="AM1007" s="85"/>
      <c r="AN1007" s="85"/>
      <c r="AO1007" s="85"/>
      <c r="AP1007" s="85"/>
      <c r="AQ1007" s="85"/>
      <c r="AR1007" s="85"/>
      <c r="AS1007" s="85"/>
      <c r="AT1007" s="85"/>
      <c r="AU1007" s="85"/>
      <c r="AV1007" s="85"/>
      <c r="AW1007" s="85"/>
      <c r="AX1007" s="85"/>
      <c r="AY1007" s="85"/>
      <c r="AZ1007" s="85"/>
      <c r="BA1007" s="85"/>
      <c r="BB1007" s="85"/>
      <c r="BC1007" s="85"/>
      <c r="BD1007" s="85"/>
      <c r="BE1007" s="85"/>
      <c r="BF1007" s="88"/>
      <c r="BG1007" s="85"/>
      <c r="BH1007" s="85"/>
      <c r="BI1007" s="85"/>
      <c r="BJ1007" s="85"/>
      <c r="BK1007" s="85"/>
      <c r="BL1007" s="85"/>
      <c r="BM1007" s="85"/>
      <c r="BN1007" s="85"/>
      <c r="BO1007" s="85"/>
      <c r="BP1007" s="85"/>
      <c r="BQ1007" s="85"/>
      <c r="BR1007" s="85"/>
      <c r="BS1007" s="85"/>
      <c r="BT1007" s="85"/>
      <c r="BU1007" s="85"/>
      <c r="BV1007" s="85"/>
      <c r="BW1007" s="85"/>
      <c r="BX1007" s="85"/>
      <c r="BY1007" s="85"/>
      <c r="BZ1007" s="85"/>
      <c r="CA1007" s="85"/>
      <c r="CB1007" s="85"/>
      <c r="CC1007" s="85"/>
      <c r="CD1007" s="85"/>
      <c r="CE1007" s="85"/>
      <c r="CF1007" s="85"/>
      <c r="CG1007" s="85"/>
      <c r="CH1007" s="85"/>
      <c r="CI1007" s="85"/>
      <c r="CJ1007" s="85"/>
      <c r="CK1007" s="85"/>
      <c r="CL1007" s="85"/>
      <c r="CM1007" s="85"/>
      <c r="CN1007" s="85"/>
      <c r="CO1007" s="85"/>
      <c r="CP1007" s="85"/>
      <c r="CQ1007" s="85"/>
      <c r="CR1007" s="85"/>
      <c r="CS1007" s="85"/>
      <c r="CT1007" s="85"/>
      <c r="CU1007" s="85"/>
      <c r="CV1007" s="85"/>
      <c r="CW1007" s="85"/>
      <c r="CX1007" s="85"/>
      <c r="CY1007" s="85"/>
      <c r="CZ1007" s="85"/>
      <c r="DA1007" s="85"/>
      <c r="DB1007" s="85"/>
      <c r="DC1007" s="85"/>
      <c r="DD1007" s="85"/>
      <c r="DE1007" s="85"/>
    </row>
    <row r="1008" spans="1:109" x14ac:dyDescent="0.2">
      <c r="A1008" s="85"/>
      <c r="B1008" s="85"/>
      <c r="C1008" s="85"/>
      <c r="D1008" s="85"/>
      <c r="E1008" s="86"/>
      <c r="F1008" s="85"/>
      <c r="G1008" s="87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F1008" s="85"/>
      <c r="AG1008" s="85"/>
      <c r="AH1008" s="85"/>
      <c r="AI1008" s="85"/>
      <c r="AJ1008" s="85"/>
      <c r="AK1008" s="85"/>
      <c r="AL1008" s="85"/>
      <c r="AM1008" s="85"/>
      <c r="AN1008" s="85"/>
      <c r="AO1008" s="85"/>
      <c r="AP1008" s="85"/>
      <c r="AQ1008" s="85"/>
      <c r="AR1008" s="85"/>
      <c r="AS1008" s="85"/>
      <c r="AT1008" s="85"/>
      <c r="AU1008" s="85"/>
      <c r="AV1008" s="85"/>
      <c r="AW1008" s="85"/>
      <c r="AX1008" s="85"/>
      <c r="AY1008" s="85"/>
      <c r="AZ1008" s="85"/>
      <c r="BA1008" s="85"/>
      <c r="BB1008" s="85"/>
      <c r="BC1008" s="85"/>
      <c r="BD1008" s="85"/>
      <c r="BE1008" s="85"/>
      <c r="BF1008" s="88"/>
      <c r="BG1008" s="85"/>
      <c r="BH1008" s="85"/>
      <c r="BI1008" s="85"/>
      <c r="BJ1008" s="85"/>
      <c r="BK1008" s="85"/>
      <c r="BL1008" s="85"/>
      <c r="BM1008" s="85"/>
      <c r="BN1008" s="85"/>
      <c r="BO1008" s="85"/>
      <c r="BP1008" s="85"/>
      <c r="BQ1008" s="85"/>
      <c r="BR1008" s="85"/>
      <c r="BS1008" s="85"/>
      <c r="BT1008" s="85"/>
      <c r="BU1008" s="85"/>
      <c r="BV1008" s="85"/>
      <c r="BW1008" s="85"/>
      <c r="BX1008" s="85"/>
      <c r="BY1008" s="85"/>
      <c r="BZ1008" s="85"/>
      <c r="CA1008" s="85"/>
      <c r="CB1008" s="85"/>
      <c r="CC1008" s="85"/>
      <c r="CD1008" s="85"/>
      <c r="CE1008" s="85"/>
      <c r="CF1008" s="85"/>
      <c r="CG1008" s="85"/>
      <c r="CH1008" s="85"/>
      <c r="CI1008" s="85"/>
      <c r="CJ1008" s="85"/>
      <c r="CK1008" s="85"/>
      <c r="CL1008" s="85"/>
      <c r="CM1008" s="85"/>
      <c r="CN1008" s="85"/>
      <c r="CO1008" s="85"/>
      <c r="CP1008" s="85"/>
      <c r="CQ1008" s="85"/>
      <c r="CR1008" s="85"/>
      <c r="CS1008" s="85"/>
      <c r="CT1008" s="85"/>
      <c r="CU1008" s="85"/>
      <c r="CV1008" s="85"/>
      <c r="CW1008" s="85"/>
      <c r="CX1008" s="85"/>
      <c r="CY1008" s="85"/>
      <c r="CZ1008" s="85"/>
      <c r="DA1008" s="85"/>
      <c r="DB1008" s="85"/>
      <c r="DC1008" s="85"/>
      <c r="DD1008" s="85"/>
      <c r="DE1008" s="85"/>
    </row>
    <row r="1009" spans="1:109" x14ac:dyDescent="0.2">
      <c r="A1009" s="85"/>
      <c r="B1009" s="85"/>
      <c r="C1009" s="85"/>
      <c r="D1009" s="85"/>
      <c r="E1009" s="86"/>
      <c r="F1009" s="85"/>
      <c r="G1009" s="87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85"/>
      <c r="AG1009" s="85"/>
      <c r="AH1009" s="85"/>
      <c r="AI1009" s="85"/>
      <c r="AJ1009" s="85"/>
      <c r="AK1009" s="85"/>
      <c r="AL1009" s="85"/>
      <c r="AM1009" s="85"/>
      <c r="AN1009" s="85"/>
      <c r="AO1009" s="85"/>
      <c r="AP1009" s="85"/>
      <c r="AQ1009" s="85"/>
      <c r="AR1009" s="85"/>
      <c r="AS1009" s="85"/>
      <c r="AT1009" s="85"/>
      <c r="AU1009" s="85"/>
      <c r="AV1009" s="85"/>
      <c r="AW1009" s="85"/>
      <c r="AX1009" s="85"/>
      <c r="AY1009" s="85"/>
      <c r="AZ1009" s="85"/>
      <c r="BA1009" s="85"/>
      <c r="BB1009" s="85"/>
      <c r="BC1009" s="85"/>
      <c r="BD1009" s="85"/>
      <c r="BE1009" s="85"/>
      <c r="BF1009" s="88"/>
      <c r="BG1009" s="85"/>
      <c r="BH1009" s="85"/>
      <c r="BI1009" s="85"/>
      <c r="BJ1009" s="85"/>
      <c r="BK1009" s="85"/>
      <c r="BL1009" s="85"/>
      <c r="BM1009" s="85"/>
      <c r="BN1009" s="85"/>
      <c r="BO1009" s="85"/>
      <c r="BP1009" s="85"/>
      <c r="BQ1009" s="85"/>
      <c r="BR1009" s="85"/>
      <c r="BS1009" s="85"/>
      <c r="BT1009" s="85"/>
      <c r="BU1009" s="85"/>
      <c r="BV1009" s="85"/>
      <c r="BW1009" s="85"/>
      <c r="BX1009" s="85"/>
      <c r="BY1009" s="85"/>
      <c r="BZ1009" s="85"/>
      <c r="CA1009" s="85"/>
      <c r="CB1009" s="85"/>
      <c r="CC1009" s="85"/>
      <c r="CD1009" s="85"/>
      <c r="CE1009" s="85"/>
      <c r="CF1009" s="85"/>
      <c r="CG1009" s="85"/>
      <c r="CH1009" s="85"/>
      <c r="CI1009" s="85"/>
      <c r="CJ1009" s="85"/>
      <c r="CK1009" s="85"/>
      <c r="CL1009" s="85"/>
      <c r="CM1009" s="85"/>
      <c r="CN1009" s="85"/>
      <c r="CO1009" s="85"/>
      <c r="CP1009" s="85"/>
      <c r="CQ1009" s="85"/>
      <c r="CR1009" s="85"/>
      <c r="CS1009" s="85"/>
      <c r="CT1009" s="85"/>
      <c r="CU1009" s="85"/>
      <c r="CV1009" s="85"/>
      <c r="CW1009" s="85"/>
      <c r="CX1009" s="85"/>
      <c r="CY1009" s="85"/>
      <c r="CZ1009" s="85"/>
      <c r="DA1009" s="85"/>
      <c r="DB1009" s="85"/>
      <c r="DC1009" s="85"/>
      <c r="DD1009" s="85"/>
      <c r="DE1009" s="85"/>
    </row>
    <row r="1010" spans="1:109" x14ac:dyDescent="0.2">
      <c r="A1010" s="85"/>
      <c r="B1010" s="85"/>
      <c r="C1010" s="85"/>
      <c r="D1010" s="85"/>
      <c r="E1010" s="86"/>
      <c r="F1010" s="85"/>
      <c r="G1010" s="87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85"/>
      <c r="AG1010" s="85"/>
      <c r="AH1010" s="85"/>
      <c r="AI1010" s="85"/>
      <c r="AJ1010" s="85"/>
      <c r="AK1010" s="85"/>
      <c r="AL1010" s="85"/>
      <c r="AM1010" s="85"/>
      <c r="AN1010" s="85"/>
      <c r="AO1010" s="85"/>
      <c r="AP1010" s="85"/>
      <c r="AQ1010" s="85"/>
      <c r="AR1010" s="85"/>
      <c r="AS1010" s="85"/>
      <c r="AT1010" s="85"/>
      <c r="AU1010" s="85"/>
      <c r="AV1010" s="85"/>
      <c r="AW1010" s="85"/>
      <c r="AX1010" s="85"/>
      <c r="AY1010" s="85"/>
      <c r="AZ1010" s="85"/>
      <c r="BA1010" s="85"/>
      <c r="BB1010" s="85"/>
      <c r="BC1010" s="85"/>
      <c r="BD1010" s="85"/>
      <c r="BE1010" s="85"/>
      <c r="BF1010" s="88"/>
      <c r="BG1010" s="85"/>
      <c r="BH1010" s="85"/>
      <c r="BI1010" s="85"/>
      <c r="BJ1010" s="85"/>
      <c r="BK1010" s="85"/>
      <c r="BL1010" s="85"/>
      <c r="BM1010" s="85"/>
      <c r="BN1010" s="85"/>
      <c r="BO1010" s="85"/>
      <c r="BP1010" s="85"/>
      <c r="BQ1010" s="85"/>
      <c r="BR1010" s="85"/>
      <c r="BS1010" s="85"/>
      <c r="BT1010" s="85"/>
      <c r="BU1010" s="85"/>
      <c r="BV1010" s="85"/>
      <c r="BW1010" s="85"/>
      <c r="BX1010" s="85"/>
      <c r="BY1010" s="85"/>
      <c r="BZ1010" s="85"/>
      <c r="CA1010" s="85"/>
      <c r="CB1010" s="85"/>
      <c r="CC1010" s="85"/>
      <c r="CD1010" s="85"/>
      <c r="CE1010" s="85"/>
      <c r="CF1010" s="85"/>
      <c r="CG1010" s="85"/>
      <c r="CH1010" s="85"/>
      <c r="CI1010" s="85"/>
      <c r="CJ1010" s="85"/>
      <c r="CK1010" s="85"/>
      <c r="CL1010" s="85"/>
      <c r="CM1010" s="85"/>
      <c r="CN1010" s="85"/>
      <c r="CO1010" s="85"/>
      <c r="CP1010" s="85"/>
      <c r="CQ1010" s="85"/>
      <c r="CR1010" s="85"/>
      <c r="CS1010" s="85"/>
      <c r="CT1010" s="85"/>
      <c r="CU1010" s="85"/>
      <c r="CV1010" s="85"/>
      <c r="CW1010" s="85"/>
      <c r="CX1010" s="85"/>
      <c r="CY1010" s="85"/>
      <c r="CZ1010" s="85"/>
      <c r="DA1010" s="85"/>
      <c r="DB1010" s="85"/>
      <c r="DC1010" s="85"/>
      <c r="DD1010" s="85"/>
      <c r="DE1010" s="85"/>
    </row>
    <row r="1011" spans="1:109" x14ac:dyDescent="0.2">
      <c r="A1011" s="85"/>
      <c r="B1011" s="85"/>
      <c r="C1011" s="85"/>
      <c r="D1011" s="85"/>
      <c r="E1011" s="86"/>
      <c r="F1011" s="85"/>
      <c r="G1011" s="87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85"/>
      <c r="AG1011" s="85"/>
      <c r="AH1011" s="85"/>
      <c r="AI1011" s="85"/>
      <c r="AJ1011" s="85"/>
      <c r="AK1011" s="85"/>
      <c r="AL1011" s="85"/>
      <c r="AM1011" s="85"/>
      <c r="AN1011" s="85"/>
      <c r="AO1011" s="85"/>
      <c r="AP1011" s="85"/>
      <c r="AQ1011" s="85"/>
      <c r="AR1011" s="85"/>
      <c r="AS1011" s="85"/>
      <c r="AT1011" s="85"/>
      <c r="AU1011" s="85"/>
      <c r="AV1011" s="85"/>
      <c r="AW1011" s="85"/>
      <c r="AX1011" s="85"/>
      <c r="AY1011" s="85"/>
      <c r="AZ1011" s="85"/>
      <c r="BA1011" s="85"/>
      <c r="BB1011" s="85"/>
      <c r="BC1011" s="85"/>
      <c r="BD1011" s="85"/>
      <c r="BE1011" s="85"/>
      <c r="BF1011" s="88"/>
      <c r="BG1011" s="85"/>
      <c r="BH1011" s="85"/>
      <c r="BI1011" s="85"/>
      <c r="BJ1011" s="85"/>
      <c r="BK1011" s="85"/>
      <c r="BL1011" s="85"/>
      <c r="BM1011" s="85"/>
      <c r="BN1011" s="85"/>
      <c r="BO1011" s="85"/>
      <c r="BP1011" s="85"/>
      <c r="BQ1011" s="85"/>
      <c r="BR1011" s="85"/>
      <c r="BS1011" s="85"/>
      <c r="BT1011" s="85"/>
      <c r="BU1011" s="85"/>
      <c r="BV1011" s="85"/>
      <c r="BW1011" s="85"/>
      <c r="BX1011" s="85"/>
      <c r="BY1011" s="85"/>
      <c r="BZ1011" s="85"/>
      <c r="CA1011" s="85"/>
      <c r="CB1011" s="85"/>
      <c r="CC1011" s="85"/>
      <c r="CD1011" s="85"/>
      <c r="CE1011" s="85"/>
      <c r="CF1011" s="85"/>
      <c r="CG1011" s="85"/>
      <c r="CH1011" s="85"/>
      <c r="CI1011" s="85"/>
      <c r="CJ1011" s="85"/>
      <c r="CK1011" s="85"/>
      <c r="CL1011" s="85"/>
      <c r="CM1011" s="85"/>
      <c r="CN1011" s="85"/>
      <c r="CO1011" s="85"/>
      <c r="CP1011" s="85"/>
      <c r="CQ1011" s="85"/>
      <c r="CR1011" s="85"/>
      <c r="CS1011" s="85"/>
      <c r="CT1011" s="85"/>
      <c r="CU1011" s="85"/>
      <c r="CV1011" s="85"/>
      <c r="CW1011" s="85"/>
      <c r="CX1011" s="85"/>
      <c r="CY1011" s="85"/>
      <c r="CZ1011" s="85"/>
      <c r="DA1011" s="85"/>
      <c r="DB1011" s="85"/>
      <c r="DC1011" s="85"/>
      <c r="DD1011" s="85"/>
      <c r="DE1011" s="85"/>
    </row>
    <row r="1012" spans="1:109" x14ac:dyDescent="0.2">
      <c r="A1012" s="85"/>
      <c r="B1012" s="85"/>
      <c r="C1012" s="85"/>
      <c r="D1012" s="85"/>
      <c r="E1012" s="86"/>
      <c r="F1012" s="85"/>
      <c r="G1012" s="87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85"/>
      <c r="AG1012" s="85"/>
      <c r="AH1012" s="85"/>
      <c r="AI1012" s="85"/>
      <c r="AJ1012" s="85"/>
      <c r="AK1012" s="85"/>
      <c r="AL1012" s="85"/>
      <c r="AM1012" s="85"/>
      <c r="AN1012" s="85"/>
      <c r="AO1012" s="85"/>
      <c r="AP1012" s="85"/>
      <c r="AQ1012" s="85"/>
      <c r="AR1012" s="85"/>
      <c r="AS1012" s="85"/>
      <c r="AT1012" s="85"/>
      <c r="AU1012" s="85"/>
      <c r="AV1012" s="85"/>
      <c r="AW1012" s="85"/>
      <c r="AX1012" s="85"/>
      <c r="AY1012" s="85"/>
      <c r="AZ1012" s="85"/>
      <c r="BA1012" s="85"/>
      <c r="BB1012" s="85"/>
      <c r="BC1012" s="85"/>
      <c r="BD1012" s="85"/>
      <c r="BE1012" s="85"/>
      <c r="BF1012" s="88"/>
      <c r="BG1012" s="85"/>
      <c r="BH1012" s="85"/>
      <c r="BI1012" s="85"/>
      <c r="BJ1012" s="85"/>
      <c r="BK1012" s="85"/>
      <c r="BL1012" s="85"/>
      <c r="BM1012" s="85"/>
      <c r="BN1012" s="85"/>
      <c r="BO1012" s="85"/>
      <c r="BP1012" s="85"/>
      <c r="BQ1012" s="85"/>
      <c r="BR1012" s="85"/>
      <c r="BS1012" s="85"/>
      <c r="BT1012" s="85"/>
      <c r="BU1012" s="85"/>
      <c r="BV1012" s="85"/>
      <c r="BW1012" s="85"/>
      <c r="BX1012" s="85"/>
      <c r="BY1012" s="85"/>
      <c r="BZ1012" s="85"/>
      <c r="CA1012" s="85"/>
      <c r="CB1012" s="85"/>
      <c r="CC1012" s="85"/>
      <c r="CD1012" s="85"/>
      <c r="CE1012" s="85"/>
      <c r="CF1012" s="85"/>
      <c r="CG1012" s="85"/>
      <c r="CH1012" s="85"/>
      <c r="CI1012" s="85"/>
      <c r="CJ1012" s="85"/>
      <c r="CK1012" s="85"/>
      <c r="CL1012" s="85"/>
      <c r="CM1012" s="85"/>
      <c r="CN1012" s="85"/>
      <c r="CO1012" s="85"/>
      <c r="CP1012" s="85"/>
      <c r="CQ1012" s="85"/>
      <c r="CR1012" s="85"/>
      <c r="CS1012" s="85"/>
      <c r="CT1012" s="85"/>
      <c r="CU1012" s="85"/>
      <c r="CV1012" s="85"/>
      <c r="CW1012" s="85"/>
      <c r="CX1012" s="85"/>
      <c r="CY1012" s="85"/>
      <c r="CZ1012" s="85"/>
      <c r="DA1012" s="85"/>
      <c r="DB1012" s="85"/>
      <c r="DC1012" s="85"/>
      <c r="DD1012" s="85"/>
      <c r="DE1012" s="85"/>
    </row>
    <row r="1013" spans="1:109" x14ac:dyDescent="0.2">
      <c r="A1013" s="85"/>
      <c r="B1013" s="85"/>
      <c r="C1013" s="85"/>
      <c r="D1013" s="85"/>
      <c r="E1013" s="86"/>
      <c r="F1013" s="85"/>
      <c r="G1013" s="87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85"/>
      <c r="AG1013" s="85"/>
      <c r="AH1013" s="85"/>
      <c r="AI1013" s="85"/>
      <c r="AJ1013" s="85"/>
      <c r="AK1013" s="85"/>
      <c r="AL1013" s="85"/>
      <c r="AM1013" s="85"/>
      <c r="AN1013" s="85"/>
      <c r="AO1013" s="85"/>
      <c r="AP1013" s="85"/>
      <c r="AQ1013" s="85"/>
      <c r="AR1013" s="85"/>
      <c r="AS1013" s="85"/>
      <c r="AT1013" s="85"/>
      <c r="AU1013" s="85"/>
      <c r="AV1013" s="85"/>
      <c r="AW1013" s="85"/>
      <c r="AX1013" s="85"/>
      <c r="AY1013" s="85"/>
      <c r="AZ1013" s="85"/>
      <c r="BA1013" s="85"/>
      <c r="BB1013" s="85"/>
      <c r="BC1013" s="85"/>
      <c r="BD1013" s="85"/>
      <c r="BE1013" s="85"/>
      <c r="BF1013" s="88"/>
      <c r="BG1013" s="85"/>
      <c r="BH1013" s="85"/>
      <c r="BI1013" s="85"/>
      <c r="BJ1013" s="85"/>
      <c r="BK1013" s="85"/>
      <c r="BL1013" s="85"/>
      <c r="BM1013" s="85"/>
      <c r="BN1013" s="85"/>
      <c r="BO1013" s="85"/>
      <c r="BP1013" s="85"/>
      <c r="BQ1013" s="85"/>
      <c r="BR1013" s="85"/>
      <c r="BS1013" s="85"/>
      <c r="BT1013" s="85"/>
      <c r="BU1013" s="85"/>
      <c r="BV1013" s="85"/>
      <c r="BW1013" s="85"/>
      <c r="BX1013" s="85"/>
      <c r="BY1013" s="85"/>
      <c r="BZ1013" s="85"/>
      <c r="CA1013" s="85"/>
      <c r="CB1013" s="85"/>
      <c r="CC1013" s="85"/>
      <c r="CD1013" s="85"/>
      <c r="CE1013" s="85"/>
      <c r="CF1013" s="85"/>
      <c r="CG1013" s="85"/>
      <c r="CH1013" s="85"/>
      <c r="CI1013" s="85"/>
      <c r="CJ1013" s="85"/>
      <c r="CK1013" s="85"/>
      <c r="CL1013" s="85"/>
      <c r="CM1013" s="85"/>
      <c r="CN1013" s="85"/>
      <c r="CO1013" s="85"/>
      <c r="CP1013" s="85"/>
      <c r="CQ1013" s="85"/>
      <c r="CR1013" s="85"/>
      <c r="CS1013" s="85"/>
      <c r="CT1013" s="85"/>
      <c r="CU1013" s="85"/>
      <c r="CV1013" s="85"/>
      <c r="CW1013" s="85"/>
      <c r="CX1013" s="85"/>
      <c r="CY1013" s="85"/>
      <c r="CZ1013" s="85"/>
      <c r="DA1013" s="85"/>
      <c r="DB1013" s="85"/>
      <c r="DC1013" s="85"/>
      <c r="DD1013" s="85"/>
      <c r="DE1013" s="85"/>
    </row>
    <row r="1014" spans="1:109" x14ac:dyDescent="0.2">
      <c r="A1014" s="85"/>
      <c r="B1014" s="85"/>
      <c r="C1014" s="85"/>
      <c r="D1014" s="85"/>
      <c r="E1014" s="86"/>
      <c r="F1014" s="85"/>
      <c r="G1014" s="87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85"/>
      <c r="AG1014" s="85"/>
      <c r="AH1014" s="85"/>
      <c r="AI1014" s="85"/>
      <c r="AJ1014" s="85"/>
      <c r="AK1014" s="85"/>
      <c r="AL1014" s="85"/>
      <c r="AM1014" s="85"/>
      <c r="AN1014" s="85"/>
      <c r="AO1014" s="85"/>
      <c r="AP1014" s="85"/>
      <c r="AQ1014" s="85"/>
      <c r="AR1014" s="85"/>
      <c r="AS1014" s="85"/>
      <c r="AT1014" s="85"/>
      <c r="AU1014" s="85"/>
      <c r="AV1014" s="85"/>
      <c r="AW1014" s="85"/>
      <c r="AX1014" s="85"/>
      <c r="AY1014" s="85"/>
      <c r="AZ1014" s="85"/>
      <c r="BA1014" s="85"/>
      <c r="BB1014" s="85"/>
      <c r="BC1014" s="85"/>
      <c r="BD1014" s="85"/>
      <c r="BE1014" s="85"/>
      <c r="BF1014" s="88"/>
      <c r="BG1014" s="85"/>
      <c r="BH1014" s="85"/>
      <c r="BI1014" s="85"/>
      <c r="BJ1014" s="85"/>
      <c r="BK1014" s="85"/>
      <c r="BL1014" s="85"/>
      <c r="BM1014" s="85"/>
      <c r="BN1014" s="85"/>
      <c r="BO1014" s="85"/>
      <c r="BP1014" s="85"/>
      <c r="BQ1014" s="85"/>
      <c r="BR1014" s="85"/>
      <c r="BS1014" s="85"/>
      <c r="BT1014" s="85"/>
      <c r="BU1014" s="85"/>
      <c r="BV1014" s="85"/>
      <c r="BW1014" s="85"/>
      <c r="BX1014" s="85"/>
      <c r="BY1014" s="85"/>
      <c r="BZ1014" s="85"/>
      <c r="CA1014" s="85"/>
      <c r="CB1014" s="85"/>
      <c r="CC1014" s="85"/>
      <c r="CD1014" s="85"/>
      <c r="CE1014" s="85"/>
      <c r="CF1014" s="85"/>
      <c r="CG1014" s="85"/>
      <c r="CH1014" s="85"/>
      <c r="CI1014" s="85"/>
      <c r="CJ1014" s="85"/>
      <c r="CK1014" s="85"/>
      <c r="CL1014" s="85"/>
      <c r="CM1014" s="85"/>
      <c r="CN1014" s="85"/>
      <c r="CO1014" s="85"/>
      <c r="CP1014" s="85"/>
      <c r="CQ1014" s="85"/>
      <c r="CR1014" s="85"/>
      <c r="CS1014" s="85"/>
      <c r="CT1014" s="85"/>
      <c r="CU1014" s="85"/>
      <c r="CV1014" s="85"/>
      <c r="CW1014" s="85"/>
      <c r="CX1014" s="85"/>
      <c r="CY1014" s="85"/>
      <c r="CZ1014" s="85"/>
      <c r="DA1014" s="85"/>
      <c r="DB1014" s="85"/>
      <c r="DC1014" s="85"/>
      <c r="DD1014" s="85"/>
      <c r="DE1014" s="85"/>
    </row>
    <row r="1015" spans="1:109" x14ac:dyDescent="0.2">
      <c r="A1015" s="85"/>
      <c r="B1015" s="85"/>
      <c r="C1015" s="85"/>
      <c r="D1015" s="85"/>
      <c r="E1015" s="86"/>
      <c r="F1015" s="85"/>
      <c r="G1015" s="87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85"/>
      <c r="AG1015" s="85"/>
      <c r="AH1015" s="85"/>
      <c r="AI1015" s="85"/>
      <c r="AJ1015" s="85"/>
      <c r="AK1015" s="85"/>
      <c r="AL1015" s="85"/>
      <c r="AM1015" s="85"/>
      <c r="AN1015" s="85"/>
      <c r="AO1015" s="85"/>
      <c r="AP1015" s="85"/>
      <c r="AQ1015" s="85"/>
      <c r="AR1015" s="85"/>
      <c r="AS1015" s="85"/>
      <c r="AT1015" s="85"/>
      <c r="AU1015" s="85"/>
      <c r="AV1015" s="85"/>
      <c r="AW1015" s="85"/>
      <c r="AX1015" s="85"/>
      <c r="AY1015" s="85"/>
      <c r="AZ1015" s="85"/>
      <c r="BA1015" s="85"/>
      <c r="BB1015" s="85"/>
      <c r="BC1015" s="85"/>
      <c r="BD1015" s="85"/>
      <c r="BE1015" s="85"/>
      <c r="BF1015" s="88"/>
      <c r="BG1015" s="85"/>
      <c r="BH1015" s="85"/>
      <c r="BI1015" s="85"/>
      <c r="BJ1015" s="85"/>
      <c r="BK1015" s="85"/>
      <c r="BL1015" s="85"/>
      <c r="BM1015" s="85"/>
      <c r="BN1015" s="85"/>
      <c r="BO1015" s="85"/>
      <c r="BP1015" s="85"/>
      <c r="BQ1015" s="85"/>
      <c r="BR1015" s="85"/>
      <c r="BS1015" s="85"/>
      <c r="BT1015" s="85"/>
      <c r="BU1015" s="85"/>
      <c r="BV1015" s="85"/>
      <c r="BW1015" s="85"/>
      <c r="BX1015" s="85"/>
      <c r="BY1015" s="85"/>
      <c r="BZ1015" s="85"/>
      <c r="CA1015" s="85"/>
      <c r="CB1015" s="85"/>
      <c r="CC1015" s="85"/>
      <c r="CD1015" s="85"/>
      <c r="CE1015" s="85"/>
      <c r="CF1015" s="85"/>
      <c r="CG1015" s="85"/>
      <c r="CH1015" s="85"/>
      <c r="CI1015" s="85"/>
      <c r="CJ1015" s="85"/>
      <c r="CK1015" s="85"/>
      <c r="CL1015" s="85"/>
      <c r="CM1015" s="85"/>
      <c r="CN1015" s="85"/>
      <c r="CO1015" s="85"/>
      <c r="CP1015" s="85"/>
      <c r="CQ1015" s="85"/>
      <c r="CR1015" s="85"/>
      <c r="CS1015" s="85"/>
      <c r="CT1015" s="85"/>
      <c r="CU1015" s="85"/>
      <c r="CV1015" s="85"/>
      <c r="CW1015" s="85"/>
      <c r="CX1015" s="85"/>
      <c r="CY1015" s="85"/>
      <c r="CZ1015" s="85"/>
      <c r="DA1015" s="85"/>
      <c r="DB1015" s="85"/>
      <c r="DC1015" s="85"/>
      <c r="DD1015" s="85"/>
      <c r="DE1015" s="85"/>
    </row>
    <row r="1016" spans="1:109" x14ac:dyDescent="0.2">
      <c r="A1016" s="85"/>
      <c r="B1016" s="85"/>
      <c r="C1016" s="85"/>
      <c r="D1016" s="85"/>
      <c r="E1016" s="86"/>
      <c r="F1016" s="85"/>
      <c r="G1016" s="87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85"/>
      <c r="AG1016" s="85"/>
      <c r="AH1016" s="85"/>
      <c r="AI1016" s="85"/>
      <c r="AJ1016" s="85"/>
      <c r="AK1016" s="85"/>
      <c r="AL1016" s="85"/>
      <c r="AM1016" s="85"/>
      <c r="AN1016" s="85"/>
      <c r="AO1016" s="85"/>
      <c r="AP1016" s="85"/>
      <c r="AQ1016" s="85"/>
      <c r="AR1016" s="85"/>
      <c r="AS1016" s="85"/>
      <c r="AT1016" s="85"/>
      <c r="AU1016" s="85"/>
      <c r="AV1016" s="85"/>
      <c r="AW1016" s="85"/>
      <c r="AX1016" s="85"/>
      <c r="AY1016" s="85"/>
      <c r="AZ1016" s="85"/>
      <c r="BA1016" s="85"/>
      <c r="BB1016" s="85"/>
      <c r="BC1016" s="85"/>
      <c r="BD1016" s="85"/>
      <c r="BE1016" s="85"/>
      <c r="BF1016" s="88"/>
      <c r="BG1016" s="85"/>
      <c r="BH1016" s="85"/>
      <c r="BI1016" s="85"/>
      <c r="BJ1016" s="85"/>
      <c r="BK1016" s="85"/>
      <c r="BL1016" s="85"/>
      <c r="BM1016" s="85"/>
      <c r="BN1016" s="85"/>
      <c r="BO1016" s="85"/>
      <c r="BP1016" s="85"/>
      <c r="BQ1016" s="85"/>
      <c r="BR1016" s="85"/>
      <c r="BS1016" s="85"/>
      <c r="BT1016" s="85"/>
      <c r="BU1016" s="85"/>
      <c r="BV1016" s="85"/>
      <c r="BW1016" s="85"/>
      <c r="BX1016" s="85"/>
      <c r="BY1016" s="85"/>
      <c r="BZ1016" s="85"/>
      <c r="CA1016" s="85"/>
      <c r="CB1016" s="85"/>
      <c r="CC1016" s="85"/>
      <c r="CD1016" s="85"/>
      <c r="CE1016" s="85"/>
      <c r="CF1016" s="85"/>
      <c r="CG1016" s="85"/>
      <c r="CH1016" s="85"/>
      <c r="CI1016" s="85"/>
      <c r="CJ1016" s="85"/>
      <c r="CK1016" s="85"/>
      <c r="CL1016" s="85"/>
      <c r="CM1016" s="85"/>
      <c r="CN1016" s="85"/>
      <c r="CO1016" s="85"/>
      <c r="CP1016" s="85"/>
      <c r="CQ1016" s="85"/>
      <c r="CR1016" s="85"/>
      <c r="CS1016" s="85"/>
      <c r="CT1016" s="85"/>
      <c r="CU1016" s="85"/>
      <c r="CV1016" s="85"/>
      <c r="CW1016" s="85"/>
      <c r="CX1016" s="85"/>
      <c r="CY1016" s="85"/>
      <c r="CZ1016" s="85"/>
      <c r="DA1016" s="85"/>
      <c r="DB1016" s="85"/>
      <c r="DC1016" s="85"/>
      <c r="DD1016" s="85"/>
      <c r="DE1016" s="85"/>
    </row>
    <row r="1017" spans="1:109" x14ac:dyDescent="0.2">
      <c r="A1017" s="85"/>
      <c r="B1017" s="85"/>
      <c r="C1017" s="85"/>
      <c r="D1017" s="85"/>
      <c r="E1017" s="86"/>
      <c r="F1017" s="85"/>
      <c r="G1017" s="87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85"/>
      <c r="AG1017" s="85"/>
      <c r="AH1017" s="85"/>
      <c r="AI1017" s="85"/>
      <c r="AJ1017" s="85"/>
      <c r="AK1017" s="85"/>
      <c r="AL1017" s="85"/>
      <c r="AM1017" s="85"/>
      <c r="AN1017" s="85"/>
      <c r="AO1017" s="85"/>
      <c r="AP1017" s="85"/>
      <c r="AQ1017" s="85"/>
      <c r="AR1017" s="85"/>
      <c r="AS1017" s="85"/>
      <c r="AT1017" s="85"/>
      <c r="AU1017" s="85"/>
      <c r="AV1017" s="85"/>
      <c r="AW1017" s="85"/>
      <c r="AX1017" s="85"/>
      <c r="AY1017" s="85"/>
      <c r="AZ1017" s="85"/>
      <c r="BA1017" s="85"/>
      <c r="BB1017" s="85"/>
      <c r="BC1017" s="85"/>
      <c r="BD1017" s="85"/>
      <c r="BE1017" s="85"/>
      <c r="BF1017" s="88"/>
      <c r="BG1017" s="85"/>
      <c r="BH1017" s="85"/>
      <c r="BI1017" s="85"/>
      <c r="BJ1017" s="85"/>
      <c r="BK1017" s="85"/>
      <c r="BL1017" s="85"/>
      <c r="BM1017" s="85"/>
      <c r="BN1017" s="85"/>
      <c r="BO1017" s="85"/>
      <c r="BP1017" s="85"/>
      <c r="BQ1017" s="85"/>
      <c r="BR1017" s="85"/>
      <c r="BS1017" s="85"/>
      <c r="BT1017" s="85"/>
      <c r="BU1017" s="85"/>
      <c r="BV1017" s="85"/>
      <c r="BW1017" s="85"/>
      <c r="BX1017" s="85"/>
      <c r="BY1017" s="85"/>
      <c r="BZ1017" s="85"/>
      <c r="CA1017" s="85"/>
      <c r="CB1017" s="85"/>
      <c r="CC1017" s="85"/>
      <c r="CD1017" s="85"/>
      <c r="CE1017" s="85"/>
      <c r="CF1017" s="85"/>
      <c r="CG1017" s="85"/>
      <c r="CH1017" s="85"/>
      <c r="CI1017" s="85"/>
      <c r="CJ1017" s="85"/>
      <c r="CK1017" s="85"/>
      <c r="CL1017" s="85"/>
      <c r="CM1017" s="85"/>
      <c r="CN1017" s="85"/>
      <c r="CO1017" s="85"/>
      <c r="CP1017" s="85"/>
      <c r="CQ1017" s="85"/>
      <c r="CR1017" s="85"/>
      <c r="CS1017" s="85"/>
      <c r="CT1017" s="85"/>
      <c r="CU1017" s="85"/>
      <c r="CV1017" s="85"/>
      <c r="CW1017" s="85"/>
      <c r="CX1017" s="85"/>
      <c r="CY1017" s="85"/>
      <c r="CZ1017" s="85"/>
      <c r="DA1017" s="85"/>
      <c r="DB1017" s="85"/>
      <c r="DC1017" s="85"/>
      <c r="DD1017" s="85"/>
      <c r="DE1017" s="85"/>
    </row>
    <row r="1018" spans="1:109" x14ac:dyDescent="0.2">
      <c r="A1018" s="85"/>
      <c r="B1018" s="85"/>
      <c r="C1018" s="85"/>
      <c r="D1018" s="85"/>
      <c r="E1018" s="86"/>
      <c r="F1018" s="85"/>
      <c r="G1018" s="87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85"/>
      <c r="AG1018" s="85"/>
      <c r="AH1018" s="85"/>
      <c r="AI1018" s="85"/>
      <c r="AJ1018" s="85"/>
      <c r="AK1018" s="85"/>
      <c r="AL1018" s="85"/>
      <c r="AM1018" s="85"/>
      <c r="AN1018" s="85"/>
      <c r="AO1018" s="85"/>
      <c r="AP1018" s="85"/>
      <c r="AQ1018" s="85"/>
      <c r="AR1018" s="85"/>
      <c r="AS1018" s="85"/>
      <c r="AT1018" s="85"/>
      <c r="AU1018" s="85"/>
      <c r="AV1018" s="85"/>
      <c r="AW1018" s="85"/>
      <c r="AX1018" s="85"/>
      <c r="AY1018" s="85"/>
      <c r="AZ1018" s="85"/>
      <c r="BA1018" s="85"/>
      <c r="BB1018" s="85"/>
      <c r="BC1018" s="85"/>
      <c r="BD1018" s="85"/>
      <c r="BE1018" s="85"/>
      <c r="BF1018" s="88"/>
      <c r="BG1018" s="85"/>
      <c r="BH1018" s="85"/>
      <c r="BI1018" s="85"/>
      <c r="BJ1018" s="85"/>
      <c r="BK1018" s="85"/>
      <c r="BL1018" s="85"/>
      <c r="BM1018" s="85"/>
      <c r="BN1018" s="85"/>
      <c r="BO1018" s="85"/>
      <c r="BP1018" s="85"/>
      <c r="BQ1018" s="85"/>
      <c r="BR1018" s="85"/>
      <c r="BS1018" s="85"/>
      <c r="BT1018" s="85"/>
      <c r="BU1018" s="85"/>
      <c r="BV1018" s="85"/>
      <c r="BW1018" s="85"/>
      <c r="BX1018" s="85"/>
      <c r="BY1018" s="85"/>
      <c r="BZ1018" s="85"/>
      <c r="CA1018" s="85"/>
      <c r="CB1018" s="85"/>
      <c r="CC1018" s="85"/>
      <c r="CD1018" s="85"/>
      <c r="CE1018" s="85"/>
      <c r="CF1018" s="85"/>
      <c r="CG1018" s="85"/>
      <c r="CH1018" s="85"/>
      <c r="CI1018" s="85"/>
      <c r="CJ1018" s="85"/>
      <c r="CK1018" s="85"/>
      <c r="CL1018" s="85"/>
      <c r="CM1018" s="85"/>
      <c r="CN1018" s="85"/>
      <c r="CO1018" s="85"/>
      <c r="CP1018" s="85"/>
      <c r="CQ1018" s="85"/>
      <c r="CR1018" s="85"/>
      <c r="CS1018" s="85"/>
      <c r="CT1018" s="85"/>
      <c r="CU1018" s="85"/>
      <c r="CV1018" s="85"/>
      <c r="CW1018" s="85"/>
      <c r="CX1018" s="85"/>
      <c r="CY1018" s="85"/>
      <c r="CZ1018" s="85"/>
      <c r="DA1018" s="85"/>
      <c r="DB1018" s="85"/>
      <c r="DC1018" s="85"/>
      <c r="DD1018" s="85"/>
      <c r="DE1018" s="85"/>
    </row>
    <row r="1019" spans="1:109" x14ac:dyDescent="0.2">
      <c r="A1019" s="85"/>
      <c r="B1019" s="85"/>
      <c r="C1019" s="85"/>
      <c r="D1019" s="85"/>
      <c r="E1019" s="86"/>
      <c r="F1019" s="85"/>
      <c r="G1019" s="87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85"/>
      <c r="AG1019" s="85"/>
      <c r="AH1019" s="85"/>
      <c r="AI1019" s="85"/>
      <c r="AJ1019" s="85"/>
      <c r="AK1019" s="85"/>
      <c r="AL1019" s="85"/>
      <c r="AM1019" s="85"/>
      <c r="AN1019" s="85"/>
      <c r="AO1019" s="85"/>
      <c r="AP1019" s="85"/>
      <c r="AQ1019" s="85"/>
      <c r="AR1019" s="85"/>
      <c r="AS1019" s="85"/>
      <c r="AT1019" s="85"/>
      <c r="AU1019" s="85"/>
      <c r="AV1019" s="85"/>
      <c r="AW1019" s="85"/>
      <c r="AX1019" s="85"/>
      <c r="AY1019" s="85"/>
      <c r="AZ1019" s="85"/>
      <c r="BA1019" s="85"/>
      <c r="BB1019" s="85"/>
      <c r="BC1019" s="85"/>
      <c r="BD1019" s="85"/>
      <c r="BE1019" s="85"/>
      <c r="BF1019" s="88"/>
      <c r="BG1019" s="85"/>
      <c r="BH1019" s="85"/>
      <c r="BI1019" s="85"/>
      <c r="BJ1019" s="85"/>
      <c r="BK1019" s="85"/>
      <c r="BL1019" s="85"/>
      <c r="BM1019" s="85"/>
      <c r="BN1019" s="85"/>
      <c r="BO1019" s="85"/>
      <c r="BP1019" s="85"/>
      <c r="BQ1019" s="85"/>
      <c r="BR1019" s="85"/>
      <c r="BS1019" s="85"/>
      <c r="BT1019" s="85"/>
      <c r="BU1019" s="85"/>
      <c r="BV1019" s="85"/>
      <c r="BW1019" s="85"/>
      <c r="BX1019" s="85"/>
      <c r="BY1019" s="85"/>
      <c r="BZ1019" s="85"/>
      <c r="CA1019" s="85"/>
      <c r="CB1019" s="85"/>
      <c r="CC1019" s="85"/>
      <c r="CD1019" s="85"/>
      <c r="CE1019" s="85"/>
      <c r="CF1019" s="85"/>
      <c r="CG1019" s="85"/>
      <c r="CH1019" s="85"/>
      <c r="CI1019" s="85"/>
      <c r="CJ1019" s="85"/>
      <c r="CK1019" s="85"/>
      <c r="CL1019" s="85"/>
      <c r="CM1019" s="85"/>
      <c r="CN1019" s="85"/>
      <c r="CO1019" s="85"/>
      <c r="CP1019" s="85"/>
      <c r="CQ1019" s="85"/>
      <c r="CR1019" s="85"/>
      <c r="CS1019" s="85"/>
      <c r="CT1019" s="85"/>
      <c r="CU1019" s="85"/>
      <c r="CV1019" s="85"/>
      <c r="CW1019" s="85"/>
      <c r="CX1019" s="85"/>
      <c r="CY1019" s="85"/>
      <c r="CZ1019" s="85"/>
      <c r="DA1019" s="85"/>
      <c r="DB1019" s="85"/>
      <c r="DC1019" s="85"/>
      <c r="DD1019" s="85"/>
      <c r="DE1019" s="85"/>
    </row>
    <row r="1020" spans="1:109" x14ac:dyDescent="0.2">
      <c r="A1020" s="85"/>
      <c r="B1020" s="85"/>
      <c r="C1020" s="85"/>
      <c r="D1020" s="85"/>
      <c r="E1020" s="86"/>
      <c r="F1020" s="85"/>
      <c r="G1020" s="87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85"/>
      <c r="AG1020" s="85"/>
      <c r="AH1020" s="85"/>
      <c r="AI1020" s="85"/>
      <c r="AJ1020" s="85"/>
      <c r="AK1020" s="85"/>
      <c r="AL1020" s="85"/>
      <c r="AM1020" s="85"/>
      <c r="AN1020" s="85"/>
      <c r="AO1020" s="85"/>
      <c r="AP1020" s="85"/>
      <c r="AQ1020" s="85"/>
      <c r="AR1020" s="85"/>
      <c r="AS1020" s="85"/>
      <c r="AT1020" s="85"/>
      <c r="AU1020" s="85"/>
      <c r="AV1020" s="85"/>
      <c r="AW1020" s="85"/>
      <c r="AX1020" s="85"/>
      <c r="AY1020" s="85"/>
      <c r="AZ1020" s="85"/>
      <c r="BA1020" s="85"/>
      <c r="BB1020" s="85"/>
      <c r="BC1020" s="85"/>
      <c r="BD1020" s="85"/>
      <c r="BE1020" s="85"/>
      <c r="BF1020" s="88"/>
      <c r="BG1020" s="85"/>
      <c r="BH1020" s="85"/>
      <c r="BI1020" s="85"/>
      <c r="BJ1020" s="85"/>
      <c r="BK1020" s="85"/>
      <c r="BL1020" s="85"/>
      <c r="BM1020" s="85"/>
      <c r="BN1020" s="85"/>
      <c r="BO1020" s="85"/>
      <c r="BP1020" s="85"/>
      <c r="BQ1020" s="85"/>
      <c r="BR1020" s="85"/>
      <c r="BS1020" s="85"/>
      <c r="BT1020" s="85"/>
      <c r="BU1020" s="85"/>
      <c r="BV1020" s="85"/>
      <c r="BW1020" s="85"/>
      <c r="BX1020" s="85"/>
      <c r="BY1020" s="85"/>
      <c r="BZ1020" s="85"/>
      <c r="CA1020" s="85"/>
      <c r="CB1020" s="85"/>
      <c r="CC1020" s="85"/>
      <c r="CD1020" s="85"/>
      <c r="CE1020" s="85"/>
      <c r="CF1020" s="85"/>
      <c r="CG1020" s="85"/>
      <c r="CH1020" s="85"/>
      <c r="CI1020" s="85"/>
      <c r="CJ1020" s="85"/>
      <c r="CK1020" s="85"/>
      <c r="CL1020" s="85"/>
      <c r="CM1020" s="85"/>
      <c r="CN1020" s="85"/>
      <c r="CO1020" s="85"/>
      <c r="CP1020" s="85"/>
      <c r="CQ1020" s="85"/>
      <c r="CR1020" s="85"/>
      <c r="CS1020" s="85"/>
      <c r="CT1020" s="85"/>
      <c r="CU1020" s="85"/>
      <c r="CV1020" s="85"/>
      <c r="CW1020" s="85"/>
      <c r="CX1020" s="85"/>
      <c r="CY1020" s="85"/>
      <c r="CZ1020" s="85"/>
      <c r="DA1020" s="85"/>
      <c r="DB1020" s="85"/>
      <c r="DC1020" s="85"/>
      <c r="DD1020" s="85"/>
      <c r="DE1020" s="85"/>
    </row>
    <row r="1021" spans="1:109" x14ac:dyDescent="0.2">
      <c r="A1021" s="85"/>
      <c r="B1021" s="85"/>
      <c r="C1021" s="85"/>
      <c r="D1021" s="85"/>
      <c r="E1021" s="86"/>
      <c r="F1021" s="85"/>
      <c r="G1021" s="87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85"/>
      <c r="AG1021" s="85"/>
      <c r="AH1021" s="85"/>
      <c r="AI1021" s="85"/>
      <c r="AJ1021" s="85"/>
      <c r="AK1021" s="85"/>
      <c r="AL1021" s="85"/>
      <c r="AM1021" s="85"/>
      <c r="AN1021" s="85"/>
      <c r="AO1021" s="85"/>
      <c r="AP1021" s="85"/>
      <c r="AQ1021" s="85"/>
      <c r="AR1021" s="85"/>
      <c r="AS1021" s="85"/>
      <c r="AT1021" s="85"/>
      <c r="AU1021" s="85"/>
      <c r="AV1021" s="85"/>
      <c r="AW1021" s="85"/>
      <c r="AX1021" s="85"/>
      <c r="AY1021" s="85"/>
      <c r="AZ1021" s="85"/>
      <c r="BA1021" s="85"/>
      <c r="BB1021" s="85"/>
      <c r="BC1021" s="85"/>
      <c r="BD1021" s="85"/>
      <c r="BE1021" s="85"/>
      <c r="BF1021" s="88"/>
      <c r="BG1021" s="85"/>
      <c r="BH1021" s="85"/>
      <c r="BI1021" s="85"/>
      <c r="BJ1021" s="85"/>
      <c r="BK1021" s="85"/>
      <c r="BL1021" s="85"/>
      <c r="BM1021" s="85"/>
      <c r="BN1021" s="85"/>
      <c r="BO1021" s="85"/>
      <c r="BP1021" s="85"/>
      <c r="BQ1021" s="85"/>
      <c r="BR1021" s="85"/>
      <c r="BS1021" s="85"/>
      <c r="BT1021" s="85"/>
      <c r="BU1021" s="85"/>
      <c r="BV1021" s="85"/>
      <c r="BW1021" s="85"/>
      <c r="BX1021" s="85"/>
      <c r="BY1021" s="85"/>
      <c r="BZ1021" s="85"/>
      <c r="CA1021" s="85"/>
      <c r="CB1021" s="85"/>
      <c r="CC1021" s="85"/>
      <c r="CD1021" s="85"/>
      <c r="CE1021" s="85"/>
      <c r="CF1021" s="85"/>
      <c r="CG1021" s="85"/>
      <c r="CH1021" s="85"/>
      <c r="CI1021" s="85"/>
      <c r="CJ1021" s="85"/>
      <c r="CK1021" s="85"/>
      <c r="CL1021" s="85"/>
      <c r="CM1021" s="85"/>
      <c r="CN1021" s="85"/>
      <c r="CO1021" s="85"/>
      <c r="CP1021" s="85"/>
      <c r="CQ1021" s="85"/>
      <c r="CR1021" s="85"/>
      <c r="CS1021" s="85"/>
      <c r="CT1021" s="85"/>
      <c r="CU1021" s="85"/>
      <c r="CV1021" s="85"/>
      <c r="CW1021" s="85"/>
      <c r="CX1021" s="85"/>
      <c r="CY1021" s="85"/>
      <c r="CZ1021" s="85"/>
      <c r="DA1021" s="85"/>
      <c r="DB1021" s="85"/>
      <c r="DC1021" s="85"/>
      <c r="DD1021" s="85"/>
      <c r="DE1021" s="85"/>
    </row>
    <row r="1022" spans="1:109" x14ac:dyDescent="0.2">
      <c r="A1022" s="85"/>
      <c r="B1022" s="85"/>
      <c r="C1022" s="85"/>
      <c r="D1022" s="85"/>
      <c r="E1022" s="86"/>
      <c r="F1022" s="85"/>
      <c r="G1022" s="87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85"/>
      <c r="AG1022" s="85"/>
      <c r="AH1022" s="85"/>
      <c r="AI1022" s="85"/>
      <c r="AJ1022" s="85"/>
      <c r="AK1022" s="85"/>
      <c r="AL1022" s="85"/>
      <c r="AM1022" s="85"/>
      <c r="AN1022" s="85"/>
      <c r="AO1022" s="85"/>
      <c r="AP1022" s="85"/>
      <c r="AQ1022" s="85"/>
      <c r="AR1022" s="85"/>
      <c r="AS1022" s="85"/>
      <c r="AT1022" s="85"/>
      <c r="AU1022" s="85"/>
      <c r="AV1022" s="85"/>
      <c r="AW1022" s="85"/>
      <c r="AX1022" s="85"/>
      <c r="AY1022" s="85"/>
      <c r="AZ1022" s="85"/>
      <c r="BA1022" s="85"/>
      <c r="BB1022" s="85"/>
      <c r="BC1022" s="85"/>
      <c r="BD1022" s="85"/>
      <c r="BE1022" s="85"/>
      <c r="BF1022" s="88"/>
      <c r="BG1022" s="85"/>
      <c r="BH1022" s="85"/>
      <c r="BI1022" s="85"/>
      <c r="BJ1022" s="85"/>
      <c r="BK1022" s="85"/>
      <c r="BL1022" s="85"/>
      <c r="BM1022" s="85"/>
      <c r="BN1022" s="85"/>
      <c r="BO1022" s="85"/>
      <c r="BP1022" s="85"/>
      <c r="BQ1022" s="85"/>
      <c r="BR1022" s="85"/>
      <c r="BS1022" s="85"/>
      <c r="BT1022" s="85"/>
      <c r="BU1022" s="85"/>
      <c r="BV1022" s="85"/>
      <c r="BW1022" s="85"/>
      <c r="BX1022" s="85"/>
      <c r="BY1022" s="85"/>
      <c r="BZ1022" s="85"/>
      <c r="CA1022" s="85"/>
      <c r="CB1022" s="85"/>
      <c r="CC1022" s="85"/>
      <c r="CD1022" s="85"/>
      <c r="CE1022" s="85"/>
      <c r="CF1022" s="85"/>
      <c r="CG1022" s="85"/>
      <c r="CH1022" s="85"/>
      <c r="CI1022" s="85"/>
      <c r="CJ1022" s="85"/>
      <c r="CK1022" s="85"/>
      <c r="CL1022" s="85"/>
      <c r="CM1022" s="85"/>
      <c r="CN1022" s="85"/>
      <c r="CO1022" s="85"/>
      <c r="CP1022" s="85"/>
      <c r="CQ1022" s="85"/>
      <c r="CR1022" s="85"/>
      <c r="CS1022" s="85"/>
      <c r="CT1022" s="85"/>
      <c r="CU1022" s="85"/>
      <c r="CV1022" s="85"/>
      <c r="CW1022" s="85"/>
      <c r="CX1022" s="85"/>
      <c r="CY1022" s="85"/>
      <c r="CZ1022" s="85"/>
      <c r="DA1022" s="85"/>
      <c r="DB1022" s="85"/>
      <c r="DC1022" s="85"/>
      <c r="DD1022" s="85"/>
      <c r="DE1022" s="85"/>
    </row>
    <row r="1023" spans="1:109" x14ac:dyDescent="0.2">
      <c r="A1023" s="85"/>
      <c r="B1023" s="85"/>
      <c r="C1023" s="85"/>
      <c r="D1023" s="85"/>
      <c r="E1023" s="86"/>
      <c r="F1023" s="85"/>
      <c r="G1023" s="87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85"/>
      <c r="AG1023" s="85"/>
      <c r="AH1023" s="85"/>
      <c r="AI1023" s="85"/>
      <c r="AJ1023" s="85"/>
      <c r="AK1023" s="85"/>
      <c r="AL1023" s="85"/>
      <c r="AM1023" s="85"/>
      <c r="AN1023" s="85"/>
      <c r="AO1023" s="85"/>
      <c r="AP1023" s="85"/>
      <c r="AQ1023" s="85"/>
      <c r="AR1023" s="85"/>
      <c r="AS1023" s="85"/>
      <c r="AT1023" s="85"/>
      <c r="AU1023" s="85"/>
      <c r="AV1023" s="85"/>
      <c r="AW1023" s="85"/>
      <c r="AX1023" s="85"/>
      <c r="AY1023" s="85"/>
      <c r="AZ1023" s="85"/>
      <c r="BA1023" s="85"/>
      <c r="BB1023" s="85"/>
      <c r="BC1023" s="85"/>
      <c r="BD1023" s="85"/>
      <c r="BE1023" s="85"/>
      <c r="BF1023" s="88"/>
      <c r="BG1023" s="85"/>
      <c r="BH1023" s="85"/>
      <c r="BI1023" s="85"/>
      <c r="BJ1023" s="85"/>
      <c r="BK1023" s="85"/>
      <c r="BL1023" s="85"/>
      <c r="BM1023" s="85"/>
      <c r="BN1023" s="85"/>
      <c r="BO1023" s="85"/>
      <c r="BP1023" s="85"/>
      <c r="BQ1023" s="85"/>
      <c r="BR1023" s="85"/>
      <c r="BS1023" s="85"/>
      <c r="BT1023" s="85"/>
      <c r="BU1023" s="85"/>
      <c r="BV1023" s="85"/>
      <c r="BW1023" s="85"/>
      <c r="BX1023" s="85"/>
      <c r="BY1023" s="85"/>
      <c r="BZ1023" s="85"/>
      <c r="CA1023" s="85"/>
      <c r="CB1023" s="85"/>
      <c r="CC1023" s="85"/>
      <c r="CD1023" s="85"/>
      <c r="CE1023" s="85"/>
      <c r="CF1023" s="85"/>
      <c r="CG1023" s="85"/>
      <c r="CH1023" s="85"/>
      <c r="CI1023" s="85"/>
      <c r="CJ1023" s="85"/>
      <c r="CK1023" s="85"/>
      <c r="CL1023" s="85"/>
      <c r="CM1023" s="85"/>
      <c r="CN1023" s="85"/>
      <c r="CO1023" s="85"/>
      <c r="CP1023" s="85"/>
      <c r="CQ1023" s="85"/>
      <c r="CR1023" s="85"/>
      <c r="CS1023" s="85"/>
      <c r="CT1023" s="85"/>
      <c r="CU1023" s="85"/>
      <c r="CV1023" s="85"/>
      <c r="CW1023" s="85"/>
      <c r="CX1023" s="85"/>
      <c r="CY1023" s="85"/>
      <c r="CZ1023" s="85"/>
      <c r="DA1023" s="85"/>
      <c r="DB1023" s="85"/>
      <c r="DC1023" s="85"/>
      <c r="DD1023" s="85"/>
      <c r="DE1023" s="85"/>
    </row>
    <row r="1024" spans="1:109" x14ac:dyDescent="0.2">
      <c r="A1024" s="85"/>
      <c r="B1024" s="85"/>
      <c r="C1024" s="85"/>
      <c r="D1024" s="85"/>
      <c r="E1024" s="86"/>
      <c r="F1024" s="85"/>
      <c r="G1024" s="87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85"/>
      <c r="AG1024" s="85"/>
      <c r="AH1024" s="85"/>
      <c r="AI1024" s="85"/>
      <c r="AJ1024" s="85"/>
      <c r="AK1024" s="85"/>
      <c r="AL1024" s="85"/>
      <c r="AM1024" s="85"/>
      <c r="AN1024" s="85"/>
      <c r="AO1024" s="85"/>
      <c r="AP1024" s="85"/>
      <c r="AQ1024" s="85"/>
      <c r="AR1024" s="85"/>
      <c r="AS1024" s="85"/>
      <c r="AT1024" s="85"/>
      <c r="AU1024" s="85"/>
      <c r="AV1024" s="85"/>
      <c r="AW1024" s="85"/>
      <c r="AX1024" s="85"/>
      <c r="AY1024" s="85"/>
      <c r="AZ1024" s="85"/>
      <c r="BA1024" s="85"/>
      <c r="BB1024" s="85"/>
      <c r="BC1024" s="85"/>
      <c r="BD1024" s="85"/>
      <c r="BE1024" s="85"/>
      <c r="BF1024" s="88"/>
      <c r="BG1024" s="85"/>
      <c r="BH1024" s="85"/>
      <c r="BI1024" s="85"/>
      <c r="BJ1024" s="85"/>
      <c r="BK1024" s="85"/>
      <c r="BL1024" s="85"/>
      <c r="BM1024" s="85"/>
      <c r="BN1024" s="85"/>
      <c r="BO1024" s="85"/>
      <c r="BP1024" s="85"/>
      <c r="BQ1024" s="85"/>
      <c r="BR1024" s="85"/>
      <c r="BS1024" s="85"/>
      <c r="BT1024" s="85"/>
      <c r="BU1024" s="85"/>
      <c r="BV1024" s="85"/>
      <c r="BW1024" s="85"/>
      <c r="BX1024" s="85"/>
      <c r="BY1024" s="85"/>
      <c r="BZ1024" s="85"/>
      <c r="CA1024" s="85"/>
      <c r="CB1024" s="85"/>
      <c r="CC1024" s="85"/>
      <c r="CD1024" s="85"/>
      <c r="CE1024" s="85"/>
      <c r="CF1024" s="85"/>
      <c r="CG1024" s="85"/>
      <c r="CH1024" s="85"/>
      <c r="CI1024" s="85"/>
      <c r="CJ1024" s="85"/>
      <c r="CK1024" s="85"/>
      <c r="CL1024" s="85"/>
      <c r="CM1024" s="85"/>
      <c r="CN1024" s="85"/>
      <c r="CO1024" s="85"/>
      <c r="CP1024" s="85"/>
      <c r="CQ1024" s="85"/>
      <c r="CR1024" s="85"/>
      <c r="CS1024" s="85"/>
      <c r="CT1024" s="85"/>
      <c r="CU1024" s="85"/>
      <c r="CV1024" s="85"/>
      <c r="CW1024" s="85"/>
      <c r="CX1024" s="85"/>
      <c r="CY1024" s="85"/>
      <c r="CZ1024" s="85"/>
      <c r="DA1024" s="85"/>
      <c r="DB1024" s="85"/>
      <c r="DC1024" s="85"/>
      <c r="DD1024" s="85"/>
      <c r="DE1024" s="85"/>
    </row>
    <row r="1025" spans="1:109" x14ac:dyDescent="0.2">
      <c r="A1025" s="85"/>
      <c r="B1025" s="85"/>
      <c r="C1025" s="85"/>
      <c r="D1025" s="85"/>
      <c r="E1025" s="86"/>
      <c r="F1025" s="85"/>
      <c r="G1025" s="87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85"/>
      <c r="AG1025" s="85"/>
      <c r="AH1025" s="85"/>
      <c r="AI1025" s="85"/>
      <c r="AJ1025" s="85"/>
      <c r="AK1025" s="85"/>
      <c r="AL1025" s="85"/>
      <c r="AM1025" s="85"/>
      <c r="AN1025" s="85"/>
      <c r="AO1025" s="85"/>
      <c r="AP1025" s="85"/>
      <c r="AQ1025" s="85"/>
      <c r="AR1025" s="85"/>
      <c r="AS1025" s="85"/>
      <c r="AT1025" s="85"/>
      <c r="AU1025" s="85"/>
      <c r="AV1025" s="85"/>
      <c r="AW1025" s="85"/>
      <c r="AX1025" s="85"/>
      <c r="AY1025" s="85"/>
      <c r="AZ1025" s="85"/>
      <c r="BA1025" s="85"/>
      <c r="BB1025" s="85"/>
      <c r="BC1025" s="85"/>
      <c r="BD1025" s="85"/>
      <c r="BE1025" s="85"/>
      <c r="BF1025" s="88"/>
      <c r="BG1025" s="85"/>
      <c r="BH1025" s="85"/>
      <c r="BI1025" s="85"/>
      <c r="BJ1025" s="85"/>
      <c r="BK1025" s="85"/>
      <c r="BL1025" s="85"/>
      <c r="BM1025" s="85"/>
      <c r="BN1025" s="85"/>
      <c r="BO1025" s="85"/>
      <c r="BP1025" s="85"/>
      <c r="BQ1025" s="85"/>
      <c r="BR1025" s="85"/>
      <c r="BS1025" s="85"/>
      <c r="BT1025" s="85"/>
      <c r="BU1025" s="85"/>
      <c r="BV1025" s="85"/>
      <c r="BW1025" s="85"/>
      <c r="BX1025" s="85"/>
      <c r="BY1025" s="85"/>
      <c r="BZ1025" s="85"/>
      <c r="CA1025" s="85"/>
      <c r="CB1025" s="85"/>
      <c r="CC1025" s="85"/>
      <c r="CD1025" s="85"/>
      <c r="CE1025" s="85"/>
      <c r="CF1025" s="85"/>
      <c r="CG1025" s="85"/>
      <c r="CH1025" s="85"/>
      <c r="CI1025" s="85"/>
      <c r="CJ1025" s="85"/>
      <c r="CK1025" s="85"/>
      <c r="CL1025" s="85"/>
      <c r="CM1025" s="85"/>
      <c r="CN1025" s="85"/>
      <c r="CO1025" s="85"/>
      <c r="CP1025" s="85"/>
      <c r="CQ1025" s="85"/>
      <c r="CR1025" s="85"/>
      <c r="CS1025" s="85"/>
      <c r="CT1025" s="85"/>
      <c r="CU1025" s="85"/>
      <c r="CV1025" s="85"/>
      <c r="CW1025" s="85"/>
      <c r="CX1025" s="85"/>
      <c r="CY1025" s="85"/>
      <c r="CZ1025" s="85"/>
      <c r="DA1025" s="85"/>
      <c r="DB1025" s="85"/>
      <c r="DC1025" s="85"/>
      <c r="DD1025" s="85"/>
      <c r="DE1025" s="85"/>
    </row>
    <row r="1026" spans="1:109" x14ac:dyDescent="0.2">
      <c r="A1026" s="85"/>
      <c r="B1026" s="85"/>
      <c r="C1026" s="85"/>
      <c r="D1026" s="85"/>
      <c r="E1026" s="86"/>
      <c r="F1026" s="85"/>
      <c r="G1026" s="87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85"/>
      <c r="AG1026" s="85"/>
      <c r="AH1026" s="85"/>
      <c r="AI1026" s="85"/>
      <c r="AJ1026" s="85"/>
      <c r="AK1026" s="85"/>
      <c r="AL1026" s="85"/>
      <c r="AM1026" s="85"/>
      <c r="AN1026" s="85"/>
      <c r="AO1026" s="85"/>
      <c r="AP1026" s="85"/>
      <c r="AQ1026" s="85"/>
      <c r="AR1026" s="85"/>
      <c r="AS1026" s="85"/>
      <c r="AT1026" s="85"/>
      <c r="AU1026" s="85"/>
      <c r="AV1026" s="85"/>
      <c r="AW1026" s="85"/>
      <c r="AX1026" s="85"/>
      <c r="AY1026" s="85"/>
      <c r="AZ1026" s="85"/>
      <c r="BA1026" s="85"/>
      <c r="BB1026" s="85"/>
      <c r="BC1026" s="85"/>
      <c r="BD1026" s="85"/>
      <c r="BE1026" s="85"/>
      <c r="BF1026" s="88"/>
      <c r="BG1026" s="85"/>
      <c r="BH1026" s="85"/>
      <c r="BI1026" s="85"/>
      <c r="BJ1026" s="85"/>
      <c r="BK1026" s="85"/>
      <c r="BL1026" s="85"/>
      <c r="BM1026" s="85"/>
      <c r="BN1026" s="85"/>
      <c r="BO1026" s="85"/>
      <c r="BP1026" s="85"/>
      <c r="BQ1026" s="85"/>
      <c r="BR1026" s="85"/>
      <c r="BS1026" s="85"/>
      <c r="BT1026" s="85"/>
      <c r="BU1026" s="85"/>
      <c r="BV1026" s="85"/>
      <c r="BW1026" s="85"/>
      <c r="BX1026" s="85"/>
      <c r="BY1026" s="85"/>
      <c r="BZ1026" s="85"/>
      <c r="CA1026" s="85"/>
      <c r="CB1026" s="85"/>
      <c r="CC1026" s="85"/>
      <c r="CD1026" s="85"/>
      <c r="CE1026" s="85"/>
      <c r="CF1026" s="85"/>
      <c r="CG1026" s="85"/>
      <c r="CH1026" s="85"/>
      <c r="CI1026" s="85"/>
      <c r="CJ1026" s="85"/>
      <c r="CK1026" s="85"/>
      <c r="CL1026" s="85"/>
      <c r="CM1026" s="85"/>
      <c r="CN1026" s="85"/>
      <c r="CO1026" s="85"/>
      <c r="CP1026" s="85"/>
      <c r="CQ1026" s="85"/>
      <c r="CR1026" s="85"/>
      <c r="CS1026" s="85"/>
      <c r="CT1026" s="85"/>
      <c r="CU1026" s="85"/>
      <c r="CV1026" s="85"/>
      <c r="CW1026" s="85"/>
      <c r="CX1026" s="85"/>
      <c r="CY1026" s="85"/>
      <c r="CZ1026" s="85"/>
      <c r="DA1026" s="85"/>
      <c r="DB1026" s="85"/>
      <c r="DC1026" s="85"/>
      <c r="DD1026" s="85"/>
      <c r="DE1026" s="85"/>
    </row>
    <row r="1027" spans="1:109" x14ac:dyDescent="0.2">
      <c r="A1027" s="85"/>
      <c r="B1027" s="85"/>
      <c r="C1027" s="85"/>
      <c r="D1027" s="85"/>
      <c r="E1027" s="86"/>
      <c r="F1027" s="85"/>
      <c r="G1027" s="87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85"/>
      <c r="AG1027" s="85"/>
      <c r="AH1027" s="85"/>
      <c r="AI1027" s="85"/>
      <c r="AJ1027" s="85"/>
      <c r="AK1027" s="85"/>
      <c r="AL1027" s="85"/>
      <c r="AM1027" s="85"/>
      <c r="AN1027" s="85"/>
      <c r="AO1027" s="85"/>
      <c r="AP1027" s="85"/>
      <c r="AQ1027" s="85"/>
      <c r="AR1027" s="85"/>
      <c r="AS1027" s="85"/>
      <c r="AT1027" s="85"/>
      <c r="AU1027" s="85"/>
      <c r="AV1027" s="85"/>
      <c r="AW1027" s="85"/>
      <c r="AX1027" s="85"/>
      <c r="AY1027" s="85"/>
      <c r="AZ1027" s="85"/>
      <c r="BA1027" s="85"/>
      <c r="BB1027" s="85"/>
      <c r="BC1027" s="85"/>
      <c r="BD1027" s="85"/>
      <c r="BE1027" s="85"/>
      <c r="BF1027" s="88"/>
      <c r="BG1027" s="85"/>
      <c r="BH1027" s="85"/>
      <c r="BI1027" s="85"/>
      <c r="BJ1027" s="85"/>
      <c r="BK1027" s="85"/>
      <c r="BL1027" s="85"/>
      <c r="BM1027" s="85"/>
      <c r="BN1027" s="85"/>
      <c r="BO1027" s="85"/>
      <c r="BP1027" s="85"/>
      <c r="BQ1027" s="85"/>
      <c r="BR1027" s="85"/>
      <c r="BS1027" s="85"/>
      <c r="BT1027" s="85"/>
      <c r="BU1027" s="85"/>
      <c r="BV1027" s="85"/>
      <c r="BW1027" s="85"/>
      <c r="BX1027" s="85"/>
      <c r="BY1027" s="85"/>
      <c r="BZ1027" s="85"/>
      <c r="CA1027" s="85"/>
      <c r="CB1027" s="85"/>
      <c r="CC1027" s="85"/>
      <c r="CD1027" s="85"/>
      <c r="CE1027" s="85"/>
      <c r="CF1027" s="85"/>
      <c r="CG1027" s="85"/>
      <c r="CH1027" s="85"/>
      <c r="CI1027" s="85"/>
      <c r="CJ1027" s="85"/>
      <c r="CK1027" s="85"/>
      <c r="CL1027" s="85"/>
      <c r="CM1027" s="85"/>
      <c r="CN1027" s="85"/>
      <c r="CO1027" s="85"/>
      <c r="CP1027" s="85"/>
      <c r="CQ1027" s="85"/>
      <c r="CR1027" s="85"/>
      <c r="CS1027" s="85"/>
      <c r="CT1027" s="85"/>
      <c r="CU1027" s="85"/>
      <c r="CV1027" s="85"/>
      <c r="CW1027" s="85"/>
      <c r="CX1027" s="85"/>
      <c r="CY1027" s="85"/>
      <c r="CZ1027" s="85"/>
      <c r="DA1027" s="85"/>
      <c r="DB1027" s="85"/>
      <c r="DC1027" s="85"/>
      <c r="DD1027" s="85"/>
      <c r="DE1027" s="85"/>
    </row>
    <row r="1028" spans="1:109" x14ac:dyDescent="0.2">
      <c r="A1028" s="85"/>
      <c r="B1028" s="85"/>
      <c r="C1028" s="85"/>
      <c r="D1028" s="85"/>
      <c r="E1028" s="86"/>
      <c r="F1028" s="85"/>
      <c r="G1028" s="87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85"/>
      <c r="AG1028" s="85"/>
      <c r="AH1028" s="85"/>
      <c r="AI1028" s="85"/>
      <c r="AJ1028" s="85"/>
      <c r="AK1028" s="85"/>
      <c r="AL1028" s="85"/>
      <c r="AM1028" s="85"/>
      <c r="AN1028" s="85"/>
      <c r="AO1028" s="85"/>
      <c r="AP1028" s="85"/>
      <c r="AQ1028" s="85"/>
      <c r="AR1028" s="85"/>
      <c r="AS1028" s="85"/>
      <c r="AT1028" s="85"/>
      <c r="AU1028" s="85"/>
      <c r="AV1028" s="85"/>
      <c r="AW1028" s="85"/>
      <c r="AX1028" s="85"/>
      <c r="AY1028" s="85"/>
      <c r="AZ1028" s="85"/>
      <c r="BA1028" s="85"/>
      <c r="BB1028" s="85"/>
      <c r="BC1028" s="85"/>
      <c r="BD1028" s="85"/>
      <c r="BE1028" s="85"/>
      <c r="BF1028" s="88"/>
      <c r="BG1028" s="85"/>
      <c r="BH1028" s="85"/>
      <c r="BI1028" s="85"/>
      <c r="BJ1028" s="85"/>
      <c r="BK1028" s="85"/>
      <c r="BL1028" s="85"/>
      <c r="BM1028" s="85"/>
      <c r="BN1028" s="85"/>
      <c r="BO1028" s="85"/>
      <c r="BP1028" s="85"/>
      <c r="BQ1028" s="85"/>
      <c r="BR1028" s="85"/>
      <c r="BS1028" s="85"/>
      <c r="BT1028" s="85"/>
      <c r="BU1028" s="85"/>
      <c r="BV1028" s="85"/>
      <c r="BW1028" s="85"/>
      <c r="BX1028" s="85"/>
      <c r="BY1028" s="85"/>
      <c r="BZ1028" s="85"/>
      <c r="CA1028" s="85"/>
      <c r="CB1028" s="85"/>
      <c r="CC1028" s="85"/>
      <c r="CD1028" s="85"/>
      <c r="CE1028" s="85"/>
      <c r="CF1028" s="85"/>
      <c r="CG1028" s="85"/>
      <c r="CH1028" s="85"/>
      <c r="CI1028" s="85"/>
      <c r="CJ1028" s="85"/>
      <c r="CK1028" s="85"/>
      <c r="CL1028" s="85"/>
      <c r="CM1028" s="85"/>
      <c r="CN1028" s="85"/>
      <c r="CO1028" s="85"/>
      <c r="CP1028" s="85"/>
      <c r="CQ1028" s="85"/>
      <c r="CR1028" s="85"/>
      <c r="CS1028" s="85"/>
      <c r="CT1028" s="85"/>
      <c r="CU1028" s="85"/>
      <c r="CV1028" s="85"/>
      <c r="CW1028" s="85"/>
      <c r="CX1028" s="85"/>
      <c r="CY1028" s="85"/>
      <c r="CZ1028" s="85"/>
      <c r="DA1028" s="85"/>
      <c r="DB1028" s="85"/>
      <c r="DC1028" s="85"/>
      <c r="DD1028" s="85"/>
      <c r="DE1028" s="85"/>
    </row>
    <row r="1029" spans="1:109" x14ac:dyDescent="0.2">
      <c r="A1029" s="85"/>
      <c r="B1029" s="85"/>
      <c r="C1029" s="85"/>
      <c r="D1029" s="85"/>
      <c r="E1029" s="86"/>
      <c r="F1029" s="85"/>
      <c r="G1029" s="87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85"/>
      <c r="AG1029" s="85"/>
      <c r="AH1029" s="85"/>
      <c r="AI1029" s="85"/>
      <c r="AJ1029" s="85"/>
      <c r="AK1029" s="85"/>
      <c r="AL1029" s="85"/>
      <c r="AM1029" s="85"/>
      <c r="AN1029" s="85"/>
      <c r="AO1029" s="85"/>
      <c r="AP1029" s="85"/>
      <c r="AQ1029" s="85"/>
      <c r="AR1029" s="85"/>
      <c r="AS1029" s="85"/>
      <c r="AT1029" s="85"/>
      <c r="AU1029" s="85"/>
      <c r="AV1029" s="85"/>
      <c r="AW1029" s="85"/>
      <c r="AX1029" s="85"/>
      <c r="AY1029" s="85"/>
      <c r="AZ1029" s="85"/>
      <c r="BA1029" s="85"/>
      <c r="BB1029" s="85"/>
      <c r="BC1029" s="85"/>
      <c r="BD1029" s="85"/>
      <c r="BE1029" s="85"/>
      <c r="BF1029" s="88"/>
      <c r="BG1029" s="85"/>
      <c r="BH1029" s="85"/>
      <c r="BI1029" s="85"/>
      <c r="BJ1029" s="85"/>
      <c r="BK1029" s="85"/>
      <c r="BL1029" s="85"/>
      <c r="BM1029" s="85"/>
      <c r="BN1029" s="85"/>
      <c r="BO1029" s="85"/>
      <c r="BP1029" s="85"/>
      <c r="BQ1029" s="85"/>
      <c r="BR1029" s="85"/>
      <c r="BS1029" s="85"/>
      <c r="BT1029" s="85"/>
      <c r="BU1029" s="85"/>
      <c r="BV1029" s="85"/>
      <c r="BW1029" s="85"/>
      <c r="BX1029" s="85"/>
      <c r="BY1029" s="85"/>
      <c r="BZ1029" s="85"/>
      <c r="CA1029" s="85"/>
      <c r="CB1029" s="85"/>
      <c r="CC1029" s="85"/>
      <c r="CD1029" s="85"/>
      <c r="CE1029" s="85"/>
      <c r="CF1029" s="85"/>
      <c r="CG1029" s="85"/>
      <c r="CH1029" s="85"/>
      <c r="CI1029" s="85"/>
      <c r="CJ1029" s="85"/>
      <c r="CK1029" s="85"/>
      <c r="CL1029" s="85"/>
      <c r="CM1029" s="85"/>
      <c r="CN1029" s="85"/>
      <c r="CO1029" s="85"/>
      <c r="CP1029" s="85"/>
      <c r="CQ1029" s="85"/>
      <c r="CR1029" s="85"/>
      <c r="CS1029" s="85"/>
      <c r="CT1029" s="85"/>
      <c r="CU1029" s="85"/>
      <c r="CV1029" s="85"/>
      <c r="CW1029" s="85"/>
      <c r="CX1029" s="85"/>
      <c r="CY1029" s="85"/>
      <c r="CZ1029" s="85"/>
      <c r="DA1029" s="85"/>
      <c r="DB1029" s="85"/>
      <c r="DC1029" s="85"/>
      <c r="DD1029" s="85"/>
      <c r="DE1029" s="85"/>
    </row>
    <row r="1030" spans="1:109" x14ac:dyDescent="0.2">
      <c r="A1030" s="85"/>
      <c r="B1030" s="85"/>
      <c r="C1030" s="85"/>
      <c r="D1030" s="85"/>
      <c r="E1030" s="86"/>
      <c r="F1030" s="85"/>
      <c r="G1030" s="87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85"/>
      <c r="AG1030" s="85"/>
      <c r="AH1030" s="85"/>
      <c r="AI1030" s="85"/>
      <c r="AJ1030" s="85"/>
      <c r="AK1030" s="85"/>
      <c r="AL1030" s="85"/>
      <c r="AM1030" s="85"/>
      <c r="AN1030" s="85"/>
      <c r="AO1030" s="85"/>
      <c r="AP1030" s="85"/>
      <c r="AQ1030" s="85"/>
      <c r="AR1030" s="85"/>
      <c r="AS1030" s="85"/>
      <c r="AT1030" s="85"/>
      <c r="AU1030" s="85"/>
      <c r="AV1030" s="85"/>
      <c r="AW1030" s="85"/>
      <c r="AX1030" s="85"/>
      <c r="AY1030" s="85"/>
      <c r="AZ1030" s="85"/>
      <c r="BA1030" s="85"/>
      <c r="BB1030" s="85"/>
      <c r="BC1030" s="85"/>
      <c r="BD1030" s="85"/>
      <c r="BE1030" s="85"/>
      <c r="BF1030" s="88"/>
      <c r="BG1030" s="85"/>
      <c r="BH1030" s="85"/>
      <c r="BI1030" s="85"/>
      <c r="BJ1030" s="85"/>
      <c r="BK1030" s="85"/>
      <c r="BL1030" s="85"/>
      <c r="BM1030" s="85"/>
      <c r="BN1030" s="85"/>
      <c r="BO1030" s="85"/>
      <c r="BP1030" s="85"/>
      <c r="BQ1030" s="85"/>
      <c r="BR1030" s="85"/>
      <c r="BS1030" s="85"/>
      <c r="BT1030" s="85"/>
      <c r="BU1030" s="85"/>
      <c r="BV1030" s="85"/>
      <c r="BW1030" s="85"/>
      <c r="BX1030" s="85"/>
      <c r="BY1030" s="85"/>
      <c r="BZ1030" s="85"/>
      <c r="CA1030" s="85"/>
      <c r="CB1030" s="85"/>
      <c r="CC1030" s="85"/>
      <c r="CD1030" s="85"/>
      <c r="CE1030" s="85"/>
      <c r="CF1030" s="85"/>
      <c r="CG1030" s="85"/>
      <c r="CH1030" s="85"/>
      <c r="CI1030" s="85"/>
      <c r="CJ1030" s="85"/>
      <c r="CK1030" s="85"/>
      <c r="CL1030" s="85"/>
      <c r="CM1030" s="85"/>
      <c r="CN1030" s="85"/>
      <c r="CO1030" s="85"/>
      <c r="CP1030" s="85"/>
      <c r="CQ1030" s="85"/>
      <c r="CR1030" s="85"/>
      <c r="CS1030" s="85"/>
      <c r="CT1030" s="85"/>
      <c r="CU1030" s="85"/>
      <c r="CV1030" s="85"/>
      <c r="CW1030" s="85"/>
      <c r="CX1030" s="85"/>
      <c r="CY1030" s="85"/>
      <c r="CZ1030" s="85"/>
      <c r="DA1030" s="85"/>
      <c r="DB1030" s="85"/>
      <c r="DC1030" s="85"/>
      <c r="DD1030" s="85"/>
      <c r="DE1030" s="85"/>
    </row>
    <row r="1031" spans="1:109" x14ac:dyDescent="0.2">
      <c r="A1031" s="85"/>
      <c r="B1031" s="85"/>
      <c r="C1031" s="85"/>
      <c r="D1031" s="85"/>
      <c r="E1031" s="86"/>
      <c r="F1031" s="85"/>
      <c r="G1031" s="87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85"/>
      <c r="AG1031" s="85"/>
      <c r="AH1031" s="85"/>
      <c r="AI1031" s="85"/>
      <c r="AJ1031" s="85"/>
      <c r="AK1031" s="85"/>
      <c r="AL1031" s="85"/>
      <c r="AM1031" s="85"/>
      <c r="AN1031" s="85"/>
      <c r="AO1031" s="85"/>
      <c r="AP1031" s="85"/>
      <c r="AQ1031" s="85"/>
      <c r="AR1031" s="85"/>
      <c r="AS1031" s="85"/>
      <c r="AT1031" s="85"/>
      <c r="AU1031" s="85"/>
      <c r="AV1031" s="85"/>
      <c r="AW1031" s="85"/>
      <c r="AX1031" s="85"/>
      <c r="AY1031" s="85"/>
      <c r="AZ1031" s="85"/>
      <c r="BA1031" s="85"/>
      <c r="BB1031" s="85"/>
      <c r="BC1031" s="85"/>
      <c r="BD1031" s="85"/>
      <c r="BE1031" s="85"/>
      <c r="BF1031" s="88"/>
      <c r="BG1031" s="85"/>
      <c r="BH1031" s="85"/>
      <c r="BI1031" s="85"/>
      <c r="BJ1031" s="85"/>
      <c r="BK1031" s="85"/>
      <c r="BL1031" s="85"/>
      <c r="BM1031" s="85"/>
      <c r="BN1031" s="85"/>
      <c r="BO1031" s="85"/>
      <c r="BP1031" s="85"/>
      <c r="BQ1031" s="85"/>
      <c r="BR1031" s="85"/>
      <c r="BS1031" s="85"/>
      <c r="BT1031" s="85"/>
      <c r="BU1031" s="85"/>
      <c r="BV1031" s="85"/>
      <c r="BW1031" s="85"/>
      <c r="BX1031" s="85"/>
      <c r="BY1031" s="85"/>
      <c r="BZ1031" s="85"/>
      <c r="CA1031" s="85"/>
      <c r="CB1031" s="85"/>
      <c r="CC1031" s="85"/>
      <c r="CD1031" s="85"/>
      <c r="CE1031" s="85"/>
      <c r="CF1031" s="85"/>
      <c r="CG1031" s="85"/>
      <c r="CH1031" s="85"/>
      <c r="CI1031" s="85"/>
      <c r="CJ1031" s="85"/>
      <c r="CK1031" s="85"/>
      <c r="CL1031" s="85"/>
      <c r="CM1031" s="85"/>
      <c r="CN1031" s="85"/>
      <c r="CO1031" s="85"/>
      <c r="CP1031" s="85"/>
      <c r="CQ1031" s="85"/>
      <c r="CR1031" s="85"/>
      <c r="CS1031" s="85"/>
      <c r="CT1031" s="85"/>
      <c r="CU1031" s="85"/>
      <c r="CV1031" s="85"/>
      <c r="CW1031" s="85"/>
      <c r="CX1031" s="85"/>
      <c r="CY1031" s="85"/>
      <c r="CZ1031" s="85"/>
      <c r="DA1031" s="85"/>
      <c r="DB1031" s="85"/>
      <c r="DC1031" s="85"/>
      <c r="DD1031" s="85"/>
      <c r="DE1031" s="85"/>
    </row>
    <row r="1032" spans="1:109" x14ac:dyDescent="0.2">
      <c r="A1032" s="85"/>
      <c r="B1032" s="85"/>
      <c r="C1032" s="85"/>
      <c r="D1032" s="85"/>
      <c r="E1032" s="86"/>
      <c r="F1032" s="85"/>
      <c r="G1032" s="87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85"/>
      <c r="AG1032" s="85"/>
      <c r="AH1032" s="85"/>
      <c r="AI1032" s="85"/>
      <c r="AJ1032" s="85"/>
      <c r="AK1032" s="85"/>
      <c r="AL1032" s="85"/>
      <c r="AM1032" s="85"/>
      <c r="AN1032" s="85"/>
      <c r="AO1032" s="85"/>
      <c r="AP1032" s="85"/>
      <c r="AQ1032" s="85"/>
      <c r="AR1032" s="85"/>
      <c r="AS1032" s="85"/>
      <c r="AT1032" s="85"/>
      <c r="AU1032" s="85"/>
      <c r="AV1032" s="85"/>
      <c r="AW1032" s="85"/>
      <c r="AX1032" s="85"/>
      <c r="AY1032" s="85"/>
      <c r="AZ1032" s="85"/>
      <c r="BA1032" s="85"/>
      <c r="BB1032" s="85"/>
      <c r="BC1032" s="85"/>
      <c r="BD1032" s="85"/>
      <c r="BE1032" s="85"/>
      <c r="BF1032" s="88"/>
      <c r="BG1032" s="85"/>
      <c r="BH1032" s="85"/>
      <c r="BI1032" s="85"/>
      <c r="BJ1032" s="85"/>
      <c r="BK1032" s="85"/>
      <c r="BL1032" s="85"/>
      <c r="BM1032" s="85"/>
      <c r="BN1032" s="85"/>
      <c r="BO1032" s="85"/>
      <c r="BP1032" s="85"/>
      <c r="BQ1032" s="85"/>
      <c r="BR1032" s="85"/>
      <c r="BS1032" s="85"/>
      <c r="BT1032" s="85"/>
      <c r="BU1032" s="85"/>
      <c r="BV1032" s="85"/>
      <c r="BW1032" s="85"/>
      <c r="BX1032" s="85"/>
      <c r="BY1032" s="85"/>
      <c r="BZ1032" s="85"/>
      <c r="CA1032" s="85"/>
      <c r="CB1032" s="85"/>
      <c r="CC1032" s="85"/>
      <c r="CD1032" s="85"/>
      <c r="CE1032" s="85"/>
      <c r="CF1032" s="85"/>
      <c r="CG1032" s="85"/>
      <c r="CH1032" s="85"/>
      <c r="CI1032" s="85"/>
      <c r="CJ1032" s="85"/>
      <c r="CK1032" s="85"/>
      <c r="CL1032" s="85"/>
      <c r="CM1032" s="85"/>
      <c r="CN1032" s="85"/>
      <c r="CO1032" s="85"/>
      <c r="CP1032" s="85"/>
      <c r="CQ1032" s="85"/>
      <c r="CR1032" s="85"/>
      <c r="CS1032" s="85"/>
      <c r="CT1032" s="85"/>
      <c r="CU1032" s="85"/>
      <c r="CV1032" s="85"/>
      <c r="CW1032" s="85"/>
      <c r="CX1032" s="85"/>
      <c r="CY1032" s="85"/>
      <c r="CZ1032" s="85"/>
      <c r="DA1032" s="85"/>
      <c r="DB1032" s="85"/>
      <c r="DC1032" s="85"/>
      <c r="DD1032" s="85"/>
      <c r="DE1032" s="85"/>
    </row>
    <row r="1033" spans="1:109" x14ac:dyDescent="0.2">
      <c r="A1033" s="85"/>
      <c r="B1033" s="85"/>
      <c r="C1033" s="85"/>
      <c r="D1033" s="85"/>
      <c r="E1033" s="86"/>
      <c r="F1033" s="85"/>
      <c r="G1033" s="87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85"/>
      <c r="AG1033" s="85"/>
      <c r="AH1033" s="85"/>
      <c r="AI1033" s="85"/>
      <c r="AJ1033" s="85"/>
      <c r="AK1033" s="85"/>
      <c r="AL1033" s="85"/>
      <c r="AM1033" s="85"/>
      <c r="AN1033" s="85"/>
      <c r="AO1033" s="85"/>
      <c r="AP1033" s="85"/>
      <c r="AQ1033" s="85"/>
      <c r="AR1033" s="85"/>
      <c r="AS1033" s="85"/>
      <c r="AT1033" s="85"/>
      <c r="AU1033" s="85"/>
      <c r="AV1033" s="85"/>
      <c r="AW1033" s="85"/>
      <c r="AX1033" s="85"/>
      <c r="AY1033" s="85"/>
      <c r="AZ1033" s="85"/>
      <c r="BA1033" s="85"/>
      <c r="BB1033" s="85"/>
      <c r="BC1033" s="85"/>
      <c r="BD1033" s="85"/>
      <c r="BE1033" s="85"/>
      <c r="BF1033" s="88"/>
      <c r="BG1033" s="85"/>
      <c r="BH1033" s="85"/>
      <c r="BI1033" s="85"/>
      <c r="BJ1033" s="85"/>
      <c r="BK1033" s="85"/>
      <c r="BL1033" s="85"/>
      <c r="BM1033" s="85"/>
      <c r="BN1033" s="85"/>
      <c r="BO1033" s="85"/>
      <c r="BP1033" s="85"/>
      <c r="BQ1033" s="85"/>
      <c r="BR1033" s="85"/>
      <c r="BS1033" s="85"/>
      <c r="BT1033" s="85"/>
      <c r="BU1033" s="85"/>
      <c r="BV1033" s="85"/>
      <c r="BW1033" s="85"/>
      <c r="BX1033" s="85"/>
      <c r="BY1033" s="85"/>
      <c r="BZ1033" s="85"/>
      <c r="CA1033" s="85"/>
      <c r="CB1033" s="85"/>
      <c r="CC1033" s="85"/>
      <c r="CD1033" s="85"/>
      <c r="CE1033" s="85"/>
      <c r="CF1033" s="85"/>
      <c r="CG1033" s="85"/>
      <c r="CH1033" s="85"/>
      <c r="CI1033" s="85"/>
      <c r="CJ1033" s="85"/>
      <c r="CK1033" s="85"/>
      <c r="CL1033" s="85"/>
      <c r="CM1033" s="85"/>
      <c r="CN1033" s="85"/>
      <c r="CO1033" s="85"/>
      <c r="CP1033" s="85"/>
      <c r="CQ1033" s="85"/>
      <c r="CR1033" s="85"/>
      <c r="CS1033" s="85"/>
      <c r="CT1033" s="85"/>
      <c r="CU1033" s="85"/>
      <c r="CV1033" s="85"/>
      <c r="CW1033" s="85"/>
      <c r="CX1033" s="85"/>
      <c r="CY1033" s="85"/>
      <c r="CZ1033" s="85"/>
      <c r="DA1033" s="85"/>
      <c r="DB1033" s="85"/>
      <c r="DC1033" s="85"/>
      <c r="DD1033" s="85"/>
      <c r="DE1033" s="85"/>
    </row>
    <row r="1034" spans="1:109" x14ac:dyDescent="0.2">
      <c r="A1034" s="85"/>
      <c r="B1034" s="85"/>
      <c r="C1034" s="85"/>
      <c r="D1034" s="85"/>
      <c r="E1034" s="86"/>
      <c r="F1034" s="85"/>
      <c r="G1034" s="87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85"/>
      <c r="AG1034" s="85"/>
      <c r="AH1034" s="85"/>
      <c r="AI1034" s="85"/>
      <c r="AJ1034" s="85"/>
      <c r="AK1034" s="85"/>
      <c r="AL1034" s="85"/>
      <c r="AM1034" s="85"/>
      <c r="AN1034" s="85"/>
      <c r="AO1034" s="85"/>
      <c r="AP1034" s="85"/>
      <c r="AQ1034" s="85"/>
      <c r="AR1034" s="85"/>
      <c r="AS1034" s="85"/>
      <c r="AT1034" s="85"/>
      <c r="AU1034" s="85"/>
      <c r="AV1034" s="85"/>
      <c r="AW1034" s="85"/>
      <c r="AX1034" s="85"/>
      <c r="AY1034" s="85"/>
      <c r="AZ1034" s="85"/>
      <c r="BA1034" s="85"/>
      <c r="BB1034" s="85"/>
      <c r="BC1034" s="85"/>
      <c r="BD1034" s="85"/>
      <c r="BE1034" s="85"/>
      <c r="BF1034" s="88"/>
      <c r="BG1034" s="85"/>
      <c r="BH1034" s="85"/>
      <c r="BI1034" s="85"/>
      <c r="BJ1034" s="85"/>
      <c r="BK1034" s="85"/>
      <c r="BL1034" s="85"/>
      <c r="BM1034" s="85"/>
      <c r="BN1034" s="85"/>
      <c r="BO1034" s="85"/>
      <c r="BP1034" s="85"/>
      <c r="BQ1034" s="85"/>
      <c r="BR1034" s="85"/>
      <c r="BS1034" s="85"/>
      <c r="BT1034" s="85"/>
      <c r="BU1034" s="85"/>
      <c r="BV1034" s="85"/>
      <c r="BW1034" s="85"/>
      <c r="BX1034" s="85"/>
      <c r="BY1034" s="85"/>
      <c r="BZ1034" s="85"/>
      <c r="CA1034" s="85"/>
      <c r="CB1034" s="85"/>
      <c r="CC1034" s="85"/>
      <c r="CD1034" s="85"/>
      <c r="CE1034" s="85"/>
      <c r="CF1034" s="85"/>
      <c r="CG1034" s="85"/>
      <c r="CH1034" s="85"/>
      <c r="CI1034" s="85"/>
      <c r="CJ1034" s="85"/>
      <c r="CK1034" s="85"/>
      <c r="CL1034" s="85"/>
      <c r="CM1034" s="85"/>
      <c r="CN1034" s="85"/>
      <c r="CO1034" s="85"/>
      <c r="CP1034" s="85"/>
      <c r="CQ1034" s="85"/>
      <c r="CR1034" s="85"/>
      <c r="CS1034" s="85"/>
      <c r="CT1034" s="85"/>
      <c r="CU1034" s="85"/>
      <c r="CV1034" s="85"/>
      <c r="CW1034" s="85"/>
      <c r="CX1034" s="85"/>
      <c r="CY1034" s="85"/>
      <c r="CZ1034" s="85"/>
      <c r="DA1034" s="85"/>
      <c r="DB1034" s="85"/>
      <c r="DC1034" s="85"/>
      <c r="DD1034" s="85"/>
      <c r="DE1034" s="85"/>
    </row>
    <row r="1035" spans="1:109" x14ac:dyDescent="0.2">
      <c r="A1035" s="85"/>
      <c r="B1035" s="85"/>
      <c r="C1035" s="85"/>
      <c r="D1035" s="85"/>
      <c r="E1035" s="86"/>
      <c r="F1035" s="85"/>
      <c r="G1035" s="87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85"/>
      <c r="AG1035" s="85"/>
      <c r="AH1035" s="85"/>
      <c r="AI1035" s="85"/>
      <c r="AJ1035" s="85"/>
      <c r="AK1035" s="85"/>
      <c r="AL1035" s="85"/>
      <c r="AM1035" s="85"/>
      <c r="AN1035" s="85"/>
      <c r="AO1035" s="85"/>
      <c r="AP1035" s="85"/>
      <c r="AQ1035" s="85"/>
      <c r="AR1035" s="85"/>
      <c r="AS1035" s="85"/>
      <c r="AT1035" s="85"/>
      <c r="AU1035" s="85"/>
      <c r="AV1035" s="85"/>
      <c r="AW1035" s="85"/>
      <c r="AX1035" s="85"/>
      <c r="AY1035" s="85"/>
      <c r="AZ1035" s="85"/>
      <c r="BA1035" s="85"/>
      <c r="BB1035" s="85"/>
      <c r="BC1035" s="85"/>
      <c r="BD1035" s="85"/>
      <c r="BE1035" s="85"/>
      <c r="BF1035" s="88"/>
      <c r="BG1035" s="85"/>
      <c r="BH1035" s="85"/>
      <c r="BI1035" s="85"/>
      <c r="BJ1035" s="85"/>
      <c r="BK1035" s="85"/>
      <c r="BL1035" s="85"/>
      <c r="BM1035" s="85"/>
      <c r="BN1035" s="85"/>
      <c r="BO1035" s="85"/>
      <c r="BP1035" s="85"/>
      <c r="BQ1035" s="85"/>
      <c r="BR1035" s="85"/>
      <c r="BS1035" s="85"/>
      <c r="BT1035" s="85"/>
      <c r="BU1035" s="85"/>
      <c r="BV1035" s="85"/>
      <c r="BW1035" s="85"/>
      <c r="BX1035" s="85"/>
      <c r="BY1035" s="85"/>
      <c r="BZ1035" s="85"/>
      <c r="CA1035" s="85"/>
      <c r="CB1035" s="85"/>
      <c r="CC1035" s="85"/>
      <c r="CD1035" s="85"/>
      <c r="CE1035" s="85"/>
      <c r="CF1035" s="85"/>
      <c r="CG1035" s="85"/>
      <c r="CH1035" s="85"/>
      <c r="CI1035" s="85"/>
      <c r="CJ1035" s="85"/>
      <c r="CK1035" s="85"/>
      <c r="CL1035" s="85"/>
      <c r="CM1035" s="85"/>
      <c r="CN1035" s="85"/>
      <c r="CO1035" s="85"/>
      <c r="CP1035" s="85"/>
      <c r="CQ1035" s="85"/>
      <c r="CR1035" s="85"/>
      <c r="CS1035" s="85"/>
      <c r="CT1035" s="85"/>
      <c r="CU1035" s="85"/>
      <c r="CV1035" s="85"/>
      <c r="CW1035" s="85"/>
      <c r="CX1035" s="85"/>
      <c r="CY1035" s="85"/>
      <c r="CZ1035" s="85"/>
      <c r="DA1035" s="85"/>
      <c r="DB1035" s="85"/>
      <c r="DC1035" s="85"/>
      <c r="DD1035" s="85"/>
      <c r="DE1035" s="85"/>
    </row>
    <row r="1036" spans="1:109" x14ac:dyDescent="0.2">
      <c r="A1036" s="85"/>
      <c r="B1036" s="85"/>
      <c r="C1036" s="85"/>
      <c r="D1036" s="85"/>
      <c r="E1036" s="86"/>
      <c r="F1036" s="85"/>
      <c r="G1036" s="87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85"/>
      <c r="AG1036" s="85"/>
      <c r="AH1036" s="85"/>
      <c r="AI1036" s="85"/>
      <c r="AJ1036" s="85"/>
      <c r="AK1036" s="85"/>
      <c r="AL1036" s="85"/>
      <c r="AM1036" s="85"/>
      <c r="AN1036" s="85"/>
      <c r="AO1036" s="85"/>
      <c r="AP1036" s="85"/>
      <c r="AQ1036" s="85"/>
      <c r="AR1036" s="85"/>
      <c r="AS1036" s="85"/>
      <c r="AT1036" s="85"/>
      <c r="AU1036" s="85"/>
      <c r="AV1036" s="85"/>
      <c r="AW1036" s="85"/>
      <c r="AX1036" s="85"/>
      <c r="AY1036" s="85"/>
      <c r="AZ1036" s="85"/>
      <c r="BA1036" s="85"/>
      <c r="BB1036" s="85"/>
      <c r="BC1036" s="85"/>
      <c r="BD1036" s="85"/>
      <c r="BE1036" s="85"/>
      <c r="BF1036" s="88"/>
      <c r="BG1036" s="85"/>
      <c r="BH1036" s="85"/>
      <c r="BI1036" s="85"/>
      <c r="BJ1036" s="85"/>
      <c r="BK1036" s="85"/>
      <c r="BL1036" s="85"/>
      <c r="BM1036" s="85"/>
      <c r="BN1036" s="85"/>
      <c r="BO1036" s="85"/>
      <c r="BP1036" s="85"/>
      <c r="BQ1036" s="85"/>
      <c r="BR1036" s="85"/>
      <c r="BS1036" s="85"/>
      <c r="BT1036" s="85"/>
      <c r="BU1036" s="85"/>
      <c r="BV1036" s="85"/>
      <c r="BW1036" s="85"/>
      <c r="BX1036" s="85"/>
      <c r="BY1036" s="85"/>
      <c r="BZ1036" s="85"/>
      <c r="CA1036" s="85"/>
      <c r="CB1036" s="85"/>
      <c r="CC1036" s="85"/>
      <c r="CD1036" s="85"/>
      <c r="CE1036" s="85"/>
      <c r="CF1036" s="85"/>
      <c r="CG1036" s="85"/>
      <c r="CH1036" s="85"/>
      <c r="CI1036" s="85"/>
      <c r="CJ1036" s="85"/>
      <c r="CK1036" s="85"/>
      <c r="CL1036" s="85"/>
      <c r="CM1036" s="85"/>
      <c r="CN1036" s="85"/>
      <c r="CO1036" s="85"/>
      <c r="CP1036" s="85"/>
      <c r="CQ1036" s="85"/>
      <c r="CR1036" s="85"/>
      <c r="CS1036" s="85"/>
      <c r="CT1036" s="85"/>
      <c r="CU1036" s="85"/>
      <c r="CV1036" s="85"/>
      <c r="CW1036" s="85"/>
      <c r="CX1036" s="85"/>
      <c r="CY1036" s="85"/>
      <c r="CZ1036" s="85"/>
      <c r="DA1036" s="85"/>
      <c r="DB1036" s="85"/>
      <c r="DC1036" s="85"/>
      <c r="DD1036" s="85"/>
      <c r="DE1036" s="85"/>
    </row>
    <row r="1037" spans="1:109" x14ac:dyDescent="0.2">
      <c r="A1037" s="85"/>
      <c r="B1037" s="85"/>
      <c r="C1037" s="85"/>
      <c r="D1037" s="85"/>
      <c r="E1037" s="86"/>
      <c r="F1037" s="85"/>
      <c r="G1037" s="87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85"/>
      <c r="AG1037" s="85"/>
      <c r="AH1037" s="85"/>
      <c r="AI1037" s="85"/>
      <c r="AJ1037" s="85"/>
      <c r="AK1037" s="85"/>
      <c r="AL1037" s="85"/>
      <c r="AM1037" s="85"/>
      <c r="AN1037" s="85"/>
      <c r="AO1037" s="85"/>
      <c r="AP1037" s="85"/>
      <c r="AQ1037" s="85"/>
      <c r="AR1037" s="85"/>
      <c r="AS1037" s="85"/>
      <c r="AT1037" s="85"/>
      <c r="AU1037" s="85"/>
      <c r="AV1037" s="85"/>
      <c r="AW1037" s="85"/>
      <c r="AX1037" s="85"/>
      <c r="AY1037" s="85"/>
      <c r="AZ1037" s="85"/>
      <c r="BA1037" s="85"/>
      <c r="BB1037" s="85"/>
      <c r="BC1037" s="85"/>
      <c r="BD1037" s="85"/>
      <c r="BE1037" s="85"/>
      <c r="BF1037" s="88"/>
      <c r="BG1037" s="85"/>
      <c r="BH1037" s="85"/>
      <c r="BI1037" s="85"/>
      <c r="BJ1037" s="85"/>
      <c r="BK1037" s="85"/>
      <c r="BL1037" s="85"/>
      <c r="BM1037" s="85"/>
      <c r="BN1037" s="85"/>
      <c r="BO1037" s="85"/>
      <c r="BP1037" s="85"/>
      <c r="BQ1037" s="85"/>
      <c r="BR1037" s="85"/>
      <c r="BS1037" s="85"/>
      <c r="BT1037" s="85"/>
      <c r="BU1037" s="85"/>
      <c r="BV1037" s="85"/>
      <c r="BW1037" s="85"/>
      <c r="BX1037" s="85"/>
      <c r="BY1037" s="85"/>
      <c r="BZ1037" s="85"/>
      <c r="CA1037" s="85"/>
      <c r="CB1037" s="85"/>
      <c r="CC1037" s="85"/>
      <c r="CD1037" s="85"/>
      <c r="CE1037" s="85"/>
      <c r="CF1037" s="85"/>
      <c r="CG1037" s="85"/>
      <c r="CH1037" s="85"/>
      <c r="CI1037" s="85"/>
      <c r="CJ1037" s="85"/>
      <c r="CK1037" s="85"/>
      <c r="CL1037" s="85"/>
      <c r="CM1037" s="85"/>
      <c r="CN1037" s="85"/>
      <c r="CO1037" s="85"/>
      <c r="CP1037" s="85"/>
      <c r="CQ1037" s="85"/>
      <c r="CR1037" s="85"/>
      <c r="CS1037" s="85"/>
      <c r="CT1037" s="85"/>
      <c r="CU1037" s="85"/>
      <c r="CV1037" s="85"/>
      <c r="CW1037" s="85"/>
      <c r="CX1037" s="85"/>
      <c r="CY1037" s="85"/>
      <c r="CZ1037" s="85"/>
      <c r="DA1037" s="85"/>
      <c r="DB1037" s="85"/>
      <c r="DC1037" s="85"/>
      <c r="DD1037" s="85"/>
      <c r="DE1037" s="85"/>
    </row>
    <row r="1038" spans="1:109" x14ac:dyDescent="0.2">
      <c r="A1038" s="85"/>
      <c r="B1038" s="85"/>
      <c r="C1038" s="85"/>
      <c r="D1038" s="85"/>
      <c r="E1038" s="86"/>
      <c r="F1038" s="85"/>
      <c r="G1038" s="87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85"/>
      <c r="AG1038" s="85"/>
      <c r="AH1038" s="85"/>
      <c r="AI1038" s="85"/>
      <c r="AJ1038" s="85"/>
      <c r="AK1038" s="85"/>
      <c r="AL1038" s="85"/>
      <c r="AM1038" s="85"/>
      <c r="AN1038" s="85"/>
      <c r="AO1038" s="85"/>
      <c r="AP1038" s="85"/>
      <c r="AQ1038" s="85"/>
      <c r="AR1038" s="85"/>
      <c r="AS1038" s="85"/>
      <c r="AT1038" s="85"/>
      <c r="AU1038" s="85"/>
      <c r="AV1038" s="85"/>
      <c r="AW1038" s="85"/>
      <c r="AX1038" s="85"/>
      <c r="AY1038" s="85"/>
      <c r="AZ1038" s="85"/>
      <c r="BA1038" s="85"/>
      <c r="BB1038" s="85"/>
      <c r="BC1038" s="85"/>
      <c r="BD1038" s="85"/>
      <c r="BE1038" s="85"/>
      <c r="BF1038" s="88"/>
      <c r="BG1038" s="85"/>
      <c r="BH1038" s="85"/>
      <c r="BI1038" s="85"/>
      <c r="BJ1038" s="85"/>
      <c r="BK1038" s="85"/>
      <c r="BL1038" s="85"/>
      <c r="BM1038" s="85"/>
      <c r="BN1038" s="85"/>
      <c r="BO1038" s="85"/>
      <c r="BP1038" s="85"/>
      <c r="BQ1038" s="85"/>
      <c r="BR1038" s="85"/>
      <c r="BS1038" s="85"/>
      <c r="BT1038" s="85"/>
      <c r="BU1038" s="85"/>
      <c r="BV1038" s="85"/>
      <c r="BW1038" s="85"/>
      <c r="BX1038" s="85"/>
      <c r="BY1038" s="85"/>
      <c r="BZ1038" s="85"/>
      <c r="CA1038" s="85"/>
      <c r="CB1038" s="85"/>
      <c r="CC1038" s="85"/>
      <c r="CD1038" s="85"/>
      <c r="CE1038" s="85"/>
      <c r="CF1038" s="85"/>
      <c r="CG1038" s="85"/>
      <c r="CH1038" s="85"/>
      <c r="CI1038" s="85"/>
      <c r="CJ1038" s="85"/>
      <c r="CK1038" s="85"/>
      <c r="CL1038" s="85"/>
      <c r="CM1038" s="85"/>
      <c r="CN1038" s="85"/>
      <c r="CO1038" s="85"/>
      <c r="CP1038" s="85"/>
      <c r="CQ1038" s="85"/>
      <c r="CR1038" s="85"/>
      <c r="CS1038" s="85"/>
      <c r="CT1038" s="85"/>
      <c r="CU1038" s="85"/>
      <c r="CV1038" s="85"/>
      <c r="CW1038" s="85"/>
      <c r="CX1038" s="85"/>
      <c r="CY1038" s="85"/>
      <c r="CZ1038" s="85"/>
      <c r="DA1038" s="85"/>
      <c r="DB1038" s="85"/>
      <c r="DC1038" s="85"/>
      <c r="DD1038" s="85"/>
      <c r="DE1038" s="85"/>
    </row>
    <row r="1039" spans="1:109" x14ac:dyDescent="0.2">
      <c r="A1039" s="85"/>
      <c r="B1039" s="85"/>
      <c r="C1039" s="85"/>
      <c r="D1039" s="85"/>
      <c r="E1039" s="86"/>
      <c r="F1039" s="85"/>
      <c r="G1039" s="87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85"/>
      <c r="AG1039" s="85"/>
      <c r="AH1039" s="85"/>
      <c r="AI1039" s="85"/>
      <c r="AJ1039" s="85"/>
      <c r="AK1039" s="85"/>
      <c r="AL1039" s="85"/>
      <c r="AM1039" s="85"/>
      <c r="AN1039" s="85"/>
      <c r="AO1039" s="85"/>
      <c r="AP1039" s="85"/>
      <c r="AQ1039" s="85"/>
      <c r="AR1039" s="85"/>
      <c r="AS1039" s="85"/>
      <c r="AT1039" s="85"/>
      <c r="AU1039" s="85"/>
      <c r="AV1039" s="85"/>
      <c r="AW1039" s="85"/>
      <c r="AX1039" s="85"/>
      <c r="AY1039" s="85"/>
      <c r="AZ1039" s="85"/>
      <c r="BA1039" s="85"/>
      <c r="BB1039" s="85"/>
      <c r="BC1039" s="85"/>
      <c r="BD1039" s="85"/>
      <c r="BE1039" s="85"/>
      <c r="BF1039" s="88"/>
      <c r="BG1039" s="85"/>
      <c r="BH1039" s="85"/>
      <c r="BI1039" s="85"/>
      <c r="BJ1039" s="85"/>
      <c r="BK1039" s="85"/>
      <c r="BL1039" s="85"/>
      <c r="BM1039" s="85"/>
      <c r="BN1039" s="85"/>
      <c r="BO1039" s="85"/>
      <c r="BP1039" s="85"/>
      <c r="BQ1039" s="85"/>
      <c r="BR1039" s="85"/>
      <c r="BS1039" s="85"/>
      <c r="BT1039" s="85"/>
      <c r="BU1039" s="85"/>
      <c r="BV1039" s="85"/>
      <c r="BW1039" s="85"/>
      <c r="BX1039" s="85"/>
      <c r="BY1039" s="85"/>
      <c r="BZ1039" s="85"/>
      <c r="CA1039" s="85"/>
      <c r="CB1039" s="85"/>
      <c r="CC1039" s="85"/>
      <c r="CD1039" s="85"/>
      <c r="CE1039" s="85"/>
      <c r="CF1039" s="85"/>
      <c r="CG1039" s="85"/>
      <c r="CH1039" s="85"/>
      <c r="CI1039" s="85"/>
      <c r="CJ1039" s="85"/>
      <c r="CK1039" s="85"/>
      <c r="CL1039" s="85"/>
      <c r="CM1039" s="85"/>
      <c r="CN1039" s="85"/>
      <c r="CO1039" s="85"/>
      <c r="CP1039" s="85"/>
      <c r="CQ1039" s="85"/>
      <c r="CR1039" s="85"/>
      <c r="CS1039" s="85"/>
      <c r="CT1039" s="85"/>
      <c r="CU1039" s="85"/>
      <c r="CV1039" s="85"/>
      <c r="CW1039" s="85"/>
      <c r="CX1039" s="85"/>
      <c r="CY1039" s="85"/>
      <c r="CZ1039" s="85"/>
      <c r="DA1039" s="85"/>
      <c r="DB1039" s="85"/>
      <c r="DC1039" s="85"/>
      <c r="DD1039" s="85"/>
      <c r="DE1039" s="85"/>
    </row>
    <row r="1040" spans="1:109" x14ac:dyDescent="0.2">
      <c r="A1040" s="85"/>
      <c r="B1040" s="85"/>
      <c r="C1040" s="85"/>
      <c r="D1040" s="85"/>
      <c r="E1040" s="86"/>
      <c r="F1040" s="85"/>
      <c r="G1040" s="87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85"/>
      <c r="AG1040" s="85"/>
      <c r="AH1040" s="85"/>
      <c r="AI1040" s="85"/>
      <c r="AJ1040" s="85"/>
      <c r="AK1040" s="85"/>
      <c r="AL1040" s="85"/>
      <c r="AM1040" s="85"/>
      <c r="AN1040" s="85"/>
      <c r="AO1040" s="85"/>
      <c r="AP1040" s="85"/>
      <c r="AQ1040" s="85"/>
      <c r="AR1040" s="85"/>
      <c r="AS1040" s="85"/>
      <c r="AT1040" s="85"/>
      <c r="AU1040" s="85"/>
      <c r="AV1040" s="85"/>
      <c r="AW1040" s="85"/>
      <c r="AX1040" s="85"/>
      <c r="AY1040" s="85"/>
      <c r="AZ1040" s="85"/>
      <c r="BA1040" s="85"/>
      <c r="BB1040" s="85"/>
      <c r="BC1040" s="85"/>
      <c r="BD1040" s="85"/>
      <c r="BE1040" s="85"/>
      <c r="BF1040" s="88"/>
      <c r="BG1040" s="85"/>
      <c r="BH1040" s="85"/>
      <c r="BI1040" s="85"/>
      <c r="BJ1040" s="85"/>
      <c r="BK1040" s="85"/>
      <c r="BL1040" s="85"/>
      <c r="BM1040" s="85"/>
      <c r="BN1040" s="85"/>
      <c r="BO1040" s="85"/>
      <c r="BP1040" s="85"/>
      <c r="BQ1040" s="85"/>
      <c r="BR1040" s="85"/>
      <c r="BS1040" s="85"/>
      <c r="BT1040" s="85"/>
      <c r="BU1040" s="85"/>
      <c r="BV1040" s="85"/>
      <c r="BW1040" s="85"/>
      <c r="BX1040" s="85"/>
      <c r="BY1040" s="85"/>
      <c r="BZ1040" s="85"/>
      <c r="CA1040" s="85"/>
      <c r="CB1040" s="85"/>
      <c r="CC1040" s="85"/>
      <c r="CD1040" s="85"/>
      <c r="CE1040" s="85"/>
      <c r="CF1040" s="85"/>
      <c r="CG1040" s="85"/>
      <c r="CH1040" s="85"/>
      <c r="CI1040" s="85"/>
      <c r="CJ1040" s="85"/>
      <c r="CK1040" s="85"/>
      <c r="CL1040" s="85"/>
      <c r="CM1040" s="85"/>
      <c r="CN1040" s="85"/>
      <c r="CO1040" s="85"/>
      <c r="CP1040" s="85"/>
      <c r="CQ1040" s="85"/>
      <c r="CR1040" s="85"/>
      <c r="CS1040" s="85"/>
      <c r="CT1040" s="85"/>
      <c r="CU1040" s="85"/>
      <c r="CV1040" s="85"/>
      <c r="CW1040" s="85"/>
      <c r="CX1040" s="85"/>
      <c r="CY1040" s="85"/>
      <c r="CZ1040" s="85"/>
      <c r="DA1040" s="85"/>
      <c r="DB1040" s="85"/>
      <c r="DC1040" s="85"/>
      <c r="DD1040" s="85"/>
      <c r="DE1040" s="85"/>
    </row>
    <row r="1041" spans="1:109" x14ac:dyDescent="0.2">
      <c r="A1041" s="85"/>
      <c r="B1041" s="85"/>
      <c r="C1041" s="85"/>
      <c r="D1041" s="85"/>
      <c r="E1041" s="86"/>
      <c r="F1041" s="85"/>
      <c r="G1041" s="87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85"/>
      <c r="AG1041" s="85"/>
      <c r="AH1041" s="85"/>
      <c r="AI1041" s="85"/>
      <c r="AJ1041" s="85"/>
      <c r="AK1041" s="85"/>
      <c r="AL1041" s="85"/>
      <c r="AM1041" s="85"/>
      <c r="AN1041" s="85"/>
      <c r="AO1041" s="85"/>
      <c r="AP1041" s="85"/>
      <c r="AQ1041" s="85"/>
      <c r="AR1041" s="85"/>
      <c r="AS1041" s="85"/>
      <c r="AT1041" s="85"/>
      <c r="AU1041" s="85"/>
      <c r="AV1041" s="85"/>
      <c r="AW1041" s="85"/>
      <c r="AX1041" s="85"/>
      <c r="AY1041" s="85"/>
      <c r="AZ1041" s="85"/>
      <c r="BA1041" s="85"/>
      <c r="BB1041" s="85"/>
      <c r="BC1041" s="85"/>
      <c r="BD1041" s="85"/>
      <c r="BE1041" s="85"/>
      <c r="BF1041" s="88"/>
      <c r="BG1041" s="85"/>
      <c r="BH1041" s="85"/>
      <c r="BI1041" s="85"/>
      <c r="BJ1041" s="85"/>
      <c r="BK1041" s="85"/>
      <c r="BL1041" s="85"/>
      <c r="BM1041" s="85"/>
      <c r="BN1041" s="85"/>
      <c r="BO1041" s="85"/>
      <c r="BP1041" s="85"/>
      <c r="BQ1041" s="85"/>
      <c r="BR1041" s="85"/>
      <c r="BS1041" s="85"/>
      <c r="BT1041" s="85"/>
      <c r="BU1041" s="85"/>
      <c r="BV1041" s="85"/>
      <c r="BW1041" s="85"/>
      <c r="BX1041" s="85"/>
      <c r="BY1041" s="85"/>
      <c r="BZ1041" s="85"/>
      <c r="CA1041" s="85"/>
      <c r="CB1041" s="85"/>
      <c r="CC1041" s="85"/>
      <c r="CD1041" s="85"/>
      <c r="CE1041" s="85"/>
      <c r="CF1041" s="85"/>
      <c r="CG1041" s="85"/>
      <c r="CH1041" s="85"/>
      <c r="CI1041" s="85"/>
      <c r="CJ1041" s="85"/>
      <c r="CK1041" s="85"/>
      <c r="CL1041" s="85"/>
      <c r="CM1041" s="85"/>
      <c r="CN1041" s="85"/>
      <c r="CO1041" s="85"/>
      <c r="CP1041" s="85"/>
      <c r="CQ1041" s="85"/>
      <c r="CR1041" s="85"/>
      <c r="CS1041" s="85"/>
      <c r="CT1041" s="85"/>
      <c r="CU1041" s="85"/>
      <c r="CV1041" s="85"/>
      <c r="CW1041" s="85"/>
      <c r="CX1041" s="85"/>
      <c r="CY1041" s="85"/>
      <c r="CZ1041" s="85"/>
      <c r="DA1041" s="85"/>
      <c r="DB1041" s="85"/>
      <c r="DC1041" s="85"/>
      <c r="DD1041" s="85"/>
      <c r="DE1041" s="85"/>
    </row>
    <row r="1042" spans="1:109" x14ac:dyDescent="0.2">
      <c r="A1042" s="85"/>
      <c r="B1042" s="85"/>
      <c r="C1042" s="85"/>
      <c r="D1042" s="85"/>
      <c r="E1042" s="86"/>
      <c r="F1042" s="85"/>
      <c r="G1042" s="87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85"/>
      <c r="AG1042" s="85"/>
      <c r="AH1042" s="85"/>
      <c r="AI1042" s="85"/>
      <c r="AJ1042" s="85"/>
      <c r="AK1042" s="85"/>
      <c r="AL1042" s="85"/>
      <c r="AM1042" s="85"/>
      <c r="AN1042" s="85"/>
      <c r="AO1042" s="85"/>
      <c r="AP1042" s="85"/>
      <c r="AQ1042" s="85"/>
      <c r="AR1042" s="85"/>
      <c r="AS1042" s="85"/>
      <c r="AT1042" s="85"/>
      <c r="AU1042" s="85"/>
      <c r="AV1042" s="85"/>
      <c r="AW1042" s="85"/>
      <c r="AX1042" s="85"/>
      <c r="AY1042" s="85"/>
      <c r="AZ1042" s="85"/>
      <c r="BA1042" s="85"/>
      <c r="BB1042" s="85"/>
      <c r="BC1042" s="85"/>
      <c r="BD1042" s="85"/>
      <c r="BE1042" s="85"/>
      <c r="BF1042" s="88"/>
      <c r="BG1042" s="85"/>
      <c r="BH1042" s="85"/>
      <c r="BI1042" s="85"/>
      <c r="BJ1042" s="85"/>
      <c r="BK1042" s="85"/>
      <c r="BL1042" s="85"/>
      <c r="BM1042" s="85"/>
      <c r="BN1042" s="85"/>
      <c r="BO1042" s="85"/>
      <c r="BP1042" s="85"/>
      <c r="BQ1042" s="85"/>
      <c r="BR1042" s="85"/>
      <c r="BS1042" s="85"/>
      <c r="BT1042" s="85"/>
      <c r="BU1042" s="85"/>
      <c r="BV1042" s="85"/>
      <c r="BW1042" s="85"/>
      <c r="BX1042" s="85"/>
      <c r="BY1042" s="85"/>
      <c r="BZ1042" s="85"/>
      <c r="CA1042" s="85"/>
      <c r="CB1042" s="85"/>
      <c r="CC1042" s="85"/>
      <c r="CD1042" s="85"/>
      <c r="CE1042" s="85"/>
      <c r="CF1042" s="85"/>
      <c r="CG1042" s="85"/>
      <c r="CH1042" s="85"/>
      <c r="CI1042" s="85"/>
      <c r="CJ1042" s="85"/>
      <c r="CK1042" s="85"/>
      <c r="CL1042" s="85"/>
      <c r="CM1042" s="85"/>
      <c r="CN1042" s="85"/>
      <c r="CO1042" s="85"/>
      <c r="CP1042" s="85"/>
      <c r="CQ1042" s="85"/>
      <c r="CR1042" s="85"/>
      <c r="CS1042" s="85"/>
      <c r="CT1042" s="85"/>
      <c r="CU1042" s="85"/>
      <c r="CV1042" s="85"/>
      <c r="CW1042" s="85"/>
      <c r="CX1042" s="85"/>
      <c r="CY1042" s="85"/>
      <c r="CZ1042" s="85"/>
      <c r="DA1042" s="85"/>
      <c r="DB1042" s="85"/>
      <c r="DC1042" s="85"/>
      <c r="DD1042" s="85"/>
      <c r="DE1042" s="85"/>
    </row>
    <row r="1043" spans="1:109" x14ac:dyDescent="0.2">
      <c r="A1043" s="85"/>
      <c r="B1043" s="85"/>
      <c r="C1043" s="85"/>
      <c r="D1043" s="85"/>
      <c r="E1043" s="86"/>
      <c r="F1043" s="85"/>
      <c r="G1043" s="87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85"/>
      <c r="AG1043" s="85"/>
      <c r="AH1043" s="85"/>
      <c r="AI1043" s="85"/>
      <c r="AJ1043" s="85"/>
      <c r="AK1043" s="85"/>
      <c r="AL1043" s="85"/>
      <c r="AM1043" s="85"/>
      <c r="AN1043" s="85"/>
      <c r="AO1043" s="85"/>
      <c r="AP1043" s="85"/>
      <c r="AQ1043" s="85"/>
      <c r="AR1043" s="85"/>
      <c r="AS1043" s="85"/>
      <c r="AT1043" s="85"/>
      <c r="AU1043" s="85"/>
      <c r="AV1043" s="85"/>
      <c r="AW1043" s="85"/>
      <c r="AX1043" s="85"/>
      <c r="AY1043" s="85"/>
      <c r="AZ1043" s="85"/>
      <c r="BA1043" s="85"/>
      <c r="BB1043" s="85"/>
      <c r="BC1043" s="85"/>
      <c r="BD1043" s="85"/>
      <c r="BE1043" s="85"/>
      <c r="BF1043" s="88"/>
      <c r="BG1043" s="85"/>
      <c r="BH1043" s="85"/>
      <c r="BI1043" s="85"/>
      <c r="BJ1043" s="85"/>
      <c r="BK1043" s="85"/>
      <c r="BL1043" s="85"/>
      <c r="BM1043" s="85"/>
      <c r="BN1043" s="85"/>
      <c r="BO1043" s="85"/>
      <c r="BP1043" s="85"/>
      <c r="BQ1043" s="85"/>
      <c r="BR1043" s="85"/>
      <c r="BS1043" s="85"/>
      <c r="BT1043" s="85"/>
      <c r="BU1043" s="85"/>
      <c r="BV1043" s="85"/>
      <c r="BW1043" s="85"/>
      <c r="BX1043" s="85"/>
      <c r="BY1043" s="85"/>
      <c r="BZ1043" s="85"/>
      <c r="CA1043" s="85"/>
      <c r="CB1043" s="85"/>
      <c r="CC1043" s="85"/>
      <c r="CD1043" s="85"/>
      <c r="CE1043" s="85"/>
      <c r="CF1043" s="85"/>
      <c r="CG1043" s="85"/>
      <c r="CH1043" s="85"/>
      <c r="CI1043" s="85"/>
      <c r="CJ1043" s="85"/>
      <c r="CK1043" s="85"/>
      <c r="CL1043" s="85"/>
      <c r="CM1043" s="85"/>
      <c r="CN1043" s="85"/>
      <c r="CO1043" s="85"/>
      <c r="CP1043" s="85"/>
      <c r="CQ1043" s="85"/>
      <c r="CR1043" s="85"/>
      <c r="CS1043" s="85"/>
      <c r="CT1043" s="85"/>
      <c r="CU1043" s="85"/>
      <c r="CV1043" s="85"/>
      <c r="CW1043" s="85"/>
      <c r="CX1043" s="85"/>
      <c r="CY1043" s="85"/>
      <c r="CZ1043" s="85"/>
      <c r="DA1043" s="85"/>
      <c r="DB1043" s="85"/>
      <c r="DC1043" s="85"/>
      <c r="DD1043" s="85"/>
      <c r="DE1043" s="85"/>
    </row>
    <row r="1044" spans="1:109" x14ac:dyDescent="0.2">
      <c r="A1044" s="85"/>
      <c r="B1044" s="85"/>
      <c r="C1044" s="85"/>
      <c r="D1044" s="85"/>
      <c r="E1044" s="86"/>
      <c r="F1044" s="85"/>
      <c r="G1044" s="87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85"/>
      <c r="AG1044" s="85"/>
      <c r="AH1044" s="85"/>
      <c r="AI1044" s="85"/>
      <c r="AJ1044" s="85"/>
      <c r="AK1044" s="85"/>
      <c r="AL1044" s="85"/>
      <c r="AM1044" s="85"/>
      <c r="AN1044" s="85"/>
      <c r="AO1044" s="85"/>
      <c r="AP1044" s="85"/>
      <c r="AQ1044" s="85"/>
      <c r="AR1044" s="85"/>
      <c r="AS1044" s="85"/>
      <c r="AT1044" s="85"/>
      <c r="AU1044" s="85"/>
      <c r="AV1044" s="85"/>
      <c r="AW1044" s="85"/>
      <c r="AX1044" s="85"/>
      <c r="AY1044" s="85"/>
      <c r="AZ1044" s="85"/>
      <c r="BA1044" s="85"/>
      <c r="BB1044" s="85"/>
      <c r="BC1044" s="85"/>
      <c r="BD1044" s="85"/>
      <c r="BE1044" s="85"/>
      <c r="BF1044" s="88"/>
      <c r="BG1044" s="85"/>
      <c r="BH1044" s="85"/>
      <c r="BI1044" s="85"/>
      <c r="BJ1044" s="85"/>
      <c r="BK1044" s="85"/>
      <c r="BL1044" s="85"/>
      <c r="BM1044" s="85"/>
      <c r="BN1044" s="85"/>
      <c r="BO1044" s="85"/>
      <c r="BP1044" s="85"/>
      <c r="BQ1044" s="85"/>
      <c r="BR1044" s="85"/>
      <c r="BS1044" s="85"/>
      <c r="BT1044" s="85"/>
      <c r="BU1044" s="85"/>
      <c r="BV1044" s="85"/>
      <c r="BW1044" s="85"/>
      <c r="BX1044" s="85"/>
      <c r="BY1044" s="85"/>
      <c r="BZ1044" s="85"/>
      <c r="CA1044" s="85"/>
      <c r="CB1044" s="85"/>
      <c r="CC1044" s="85"/>
      <c r="CD1044" s="85"/>
      <c r="CE1044" s="85"/>
      <c r="CF1044" s="85"/>
      <c r="CG1044" s="85"/>
      <c r="CH1044" s="85"/>
      <c r="CI1044" s="85"/>
      <c r="CJ1044" s="85"/>
      <c r="CK1044" s="85"/>
      <c r="CL1044" s="85"/>
      <c r="CM1044" s="85"/>
      <c r="CN1044" s="85"/>
      <c r="CO1044" s="85"/>
      <c r="CP1044" s="85"/>
      <c r="CQ1044" s="85"/>
      <c r="CR1044" s="85"/>
      <c r="CS1044" s="85"/>
      <c r="CT1044" s="85"/>
      <c r="CU1044" s="85"/>
      <c r="CV1044" s="85"/>
      <c r="CW1044" s="85"/>
      <c r="CX1044" s="85"/>
      <c r="CY1044" s="85"/>
      <c r="CZ1044" s="85"/>
      <c r="DA1044" s="85"/>
      <c r="DB1044" s="85"/>
      <c r="DC1044" s="85"/>
      <c r="DD1044" s="85"/>
      <c r="DE1044" s="85"/>
    </row>
    <row r="1045" spans="1:109" x14ac:dyDescent="0.2">
      <c r="A1045" s="85"/>
      <c r="B1045" s="85"/>
      <c r="C1045" s="85"/>
      <c r="D1045" s="85"/>
      <c r="E1045" s="86"/>
      <c r="F1045" s="85"/>
      <c r="G1045" s="87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  <c r="AB1045" s="85"/>
      <c r="AC1045" s="85"/>
      <c r="AD1045" s="85"/>
      <c r="AE1045" s="85"/>
      <c r="AF1045" s="85"/>
      <c r="AG1045" s="85"/>
      <c r="AH1045" s="85"/>
      <c r="AI1045" s="85"/>
      <c r="AJ1045" s="85"/>
      <c r="AK1045" s="85"/>
      <c r="AL1045" s="85"/>
      <c r="AM1045" s="85"/>
      <c r="AN1045" s="85"/>
      <c r="AO1045" s="85"/>
      <c r="AP1045" s="85"/>
      <c r="AQ1045" s="85"/>
      <c r="AR1045" s="85"/>
      <c r="AS1045" s="85"/>
      <c r="AT1045" s="85"/>
      <c r="AU1045" s="85"/>
      <c r="AV1045" s="85"/>
      <c r="AW1045" s="85"/>
      <c r="AX1045" s="85"/>
      <c r="AY1045" s="85"/>
      <c r="AZ1045" s="85"/>
      <c r="BA1045" s="85"/>
      <c r="BB1045" s="85"/>
      <c r="BC1045" s="85"/>
      <c r="BD1045" s="85"/>
      <c r="BE1045" s="85"/>
      <c r="BF1045" s="88"/>
      <c r="BG1045" s="85"/>
      <c r="BH1045" s="85"/>
      <c r="BI1045" s="85"/>
      <c r="BJ1045" s="85"/>
      <c r="BK1045" s="85"/>
      <c r="BL1045" s="85"/>
      <c r="BM1045" s="85"/>
      <c r="BN1045" s="85"/>
      <c r="BO1045" s="85"/>
      <c r="BP1045" s="85"/>
      <c r="BQ1045" s="85"/>
      <c r="BR1045" s="85"/>
      <c r="BS1045" s="85"/>
      <c r="BT1045" s="85"/>
      <c r="BU1045" s="85"/>
      <c r="BV1045" s="85"/>
      <c r="BW1045" s="85"/>
      <c r="BX1045" s="85"/>
      <c r="BY1045" s="85"/>
      <c r="BZ1045" s="85"/>
      <c r="CA1045" s="85"/>
      <c r="CB1045" s="85"/>
      <c r="CC1045" s="85"/>
      <c r="CD1045" s="85"/>
      <c r="CE1045" s="85"/>
      <c r="CF1045" s="85"/>
      <c r="CG1045" s="85"/>
      <c r="CH1045" s="85"/>
      <c r="CI1045" s="85"/>
      <c r="CJ1045" s="85"/>
      <c r="CK1045" s="85"/>
      <c r="CL1045" s="85"/>
      <c r="CM1045" s="85"/>
      <c r="CN1045" s="85"/>
      <c r="CO1045" s="85"/>
      <c r="CP1045" s="85"/>
      <c r="CQ1045" s="85"/>
      <c r="CR1045" s="85"/>
      <c r="CS1045" s="85"/>
      <c r="CT1045" s="85"/>
      <c r="CU1045" s="85"/>
      <c r="CV1045" s="85"/>
      <c r="CW1045" s="85"/>
      <c r="CX1045" s="85"/>
      <c r="CY1045" s="85"/>
      <c r="CZ1045" s="85"/>
      <c r="DA1045" s="85"/>
      <c r="DB1045" s="85"/>
      <c r="DC1045" s="85"/>
      <c r="DD1045" s="85"/>
      <c r="DE1045" s="85"/>
    </row>
    <row r="1046" spans="1:109" x14ac:dyDescent="0.2">
      <c r="A1046" s="85"/>
      <c r="B1046" s="85"/>
      <c r="C1046" s="85"/>
      <c r="D1046" s="85"/>
      <c r="E1046" s="86"/>
      <c r="F1046" s="85"/>
      <c r="G1046" s="87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  <c r="AB1046" s="85"/>
      <c r="AC1046" s="85"/>
      <c r="AD1046" s="85"/>
      <c r="AE1046" s="85"/>
      <c r="AF1046" s="85"/>
      <c r="AG1046" s="85"/>
      <c r="AH1046" s="85"/>
      <c r="AI1046" s="85"/>
      <c r="AJ1046" s="85"/>
      <c r="AK1046" s="85"/>
      <c r="AL1046" s="85"/>
      <c r="AM1046" s="85"/>
      <c r="AN1046" s="85"/>
      <c r="AO1046" s="85"/>
      <c r="AP1046" s="85"/>
      <c r="AQ1046" s="85"/>
      <c r="AR1046" s="85"/>
      <c r="AS1046" s="85"/>
      <c r="AT1046" s="85"/>
      <c r="AU1046" s="85"/>
      <c r="AV1046" s="85"/>
      <c r="AW1046" s="85"/>
      <c r="AX1046" s="85"/>
      <c r="AY1046" s="85"/>
      <c r="AZ1046" s="85"/>
      <c r="BA1046" s="85"/>
      <c r="BB1046" s="85"/>
      <c r="BC1046" s="85"/>
      <c r="BD1046" s="85"/>
      <c r="BE1046" s="85"/>
      <c r="BF1046" s="88"/>
      <c r="BG1046" s="85"/>
      <c r="BH1046" s="85"/>
      <c r="BI1046" s="85"/>
      <c r="BJ1046" s="85"/>
      <c r="BK1046" s="85"/>
      <c r="BL1046" s="85"/>
      <c r="BM1046" s="85"/>
      <c r="BN1046" s="85"/>
      <c r="BO1046" s="85"/>
      <c r="BP1046" s="85"/>
      <c r="BQ1046" s="85"/>
      <c r="BR1046" s="85"/>
      <c r="BS1046" s="85"/>
      <c r="BT1046" s="85"/>
      <c r="BU1046" s="85"/>
      <c r="BV1046" s="85"/>
      <c r="BW1046" s="85"/>
      <c r="BX1046" s="85"/>
      <c r="BY1046" s="85"/>
      <c r="BZ1046" s="85"/>
      <c r="CA1046" s="85"/>
      <c r="CB1046" s="85"/>
      <c r="CC1046" s="85"/>
      <c r="CD1046" s="85"/>
      <c r="CE1046" s="85"/>
      <c r="CF1046" s="85"/>
      <c r="CG1046" s="85"/>
      <c r="CH1046" s="85"/>
      <c r="CI1046" s="85"/>
      <c r="CJ1046" s="85"/>
      <c r="CK1046" s="85"/>
      <c r="CL1046" s="85"/>
      <c r="CM1046" s="85"/>
      <c r="CN1046" s="85"/>
      <c r="CO1046" s="85"/>
      <c r="CP1046" s="85"/>
      <c r="CQ1046" s="85"/>
      <c r="CR1046" s="85"/>
      <c r="CS1046" s="85"/>
      <c r="CT1046" s="85"/>
      <c r="CU1046" s="85"/>
      <c r="CV1046" s="85"/>
      <c r="CW1046" s="85"/>
      <c r="CX1046" s="85"/>
      <c r="CY1046" s="85"/>
      <c r="CZ1046" s="85"/>
      <c r="DA1046" s="85"/>
      <c r="DB1046" s="85"/>
      <c r="DC1046" s="85"/>
      <c r="DD1046" s="85"/>
      <c r="DE1046" s="85"/>
    </row>
    <row r="1047" spans="1:109" x14ac:dyDescent="0.2">
      <c r="A1047" s="85"/>
      <c r="B1047" s="85"/>
      <c r="C1047" s="85"/>
      <c r="D1047" s="85"/>
      <c r="E1047" s="86"/>
      <c r="F1047" s="85"/>
      <c r="G1047" s="87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  <c r="AB1047" s="85"/>
      <c r="AC1047" s="85"/>
      <c r="AD1047" s="85"/>
      <c r="AE1047" s="85"/>
      <c r="AF1047" s="85"/>
      <c r="AG1047" s="85"/>
      <c r="AH1047" s="85"/>
      <c r="AI1047" s="85"/>
      <c r="AJ1047" s="85"/>
      <c r="AK1047" s="85"/>
      <c r="AL1047" s="85"/>
      <c r="AM1047" s="85"/>
      <c r="AN1047" s="85"/>
      <c r="AO1047" s="85"/>
      <c r="AP1047" s="85"/>
      <c r="AQ1047" s="85"/>
      <c r="AR1047" s="85"/>
      <c r="AS1047" s="85"/>
      <c r="AT1047" s="85"/>
      <c r="AU1047" s="85"/>
      <c r="AV1047" s="85"/>
      <c r="AW1047" s="85"/>
      <c r="AX1047" s="85"/>
      <c r="AY1047" s="85"/>
      <c r="AZ1047" s="85"/>
      <c r="BA1047" s="85"/>
      <c r="BB1047" s="85"/>
      <c r="BC1047" s="85"/>
      <c r="BD1047" s="85"/>
      <c r="BE1047" s="85"/>
      <c r="BF1047" s="88"/>
      <c r="BG1047" s="85"/>
      <c r="BH1047" s="85"/>
      <c r="BI1047" s="85"/>
      <c r="BJ1047" s="85"/>
      <c r="BK1047" s="85"/>
      <c r="BL1047" s="85"/>
      <c r="BM1047" s="85"/>
      <c r="BN1047" s="85"/>
      <c r="BO1047" s="85"/>
      <c r="BP1047" s="85"/>
      <c r="BQ1047" s="85"/>
      <c r="BR1047" s="85"/>
      <c r="BS1047" s="85"/>
      <c r="BT1047" s="85"/>
      <c r="BU1047" s="85"/>
      <c r="BV1047" s="85"/>
      <c r="BW1047" s="85"/>
      <c r="BX1047" s="85"/>
      <c r="BY1047" s="85"/>
      <c r="BZ1047" s="85"/>
      <c r="CA1047" s="85"/>
      <c r="CB1047" s="85"/>
      <c r="CC1047" s="85"/>
      <c r="CD1047" s="85"/>
      <c r="CE1047" s="85"/>
      <c r="CF1047" s="85"/>
      <c r="CG1047" s="85"/>
      <c r="CH1047" s="85"/>
      <c r="CI1047" s="85"/>
      <c r="CJ1047" s="85"/>
      <c r="CK1047" s="85"/>
      <c r="CL1047" s="85"/>
      <c r="CM1047" s="85"/>
      <c r="CN1047" s="85"/>
      <c r="CO1047" s="85"/>
      <c r="CP1047" s="85"/>
      <c r="CQ1047" s="85"/>
      <c r="CR1047" s="85"/>
      <c r="CS1047" s="85"/>
      <c r="CT1047" s="85"/>
      <c r="CU1047" s="85"/>
      <c r="CV1047" s="85"/>
      <c r="CW1047" s="85"/>
      <c r="CX1047" s="85"/>
      <c r="CY1047" s="85"/>
      <c r="CZ1047" s="85"/>
      <c r="DA1047" s="85"/>
      <c r="DB1047" s="85"/>
      <c r="DC1047" s="85"/>
      <c r="DD1047" s="85"/>
      <c r="DE1047" s="85"/>
    </row>
    <row r="1048" spans="1:109" x14ac:dyDescent="0.2">
      <c r="A1048" s="85"/>
      <c r="B1048" s="85"/>
      <c r="C1048" s="85"/>
      <c r="D1048" s="85"/>
      <c r="E1048" s="86"/>
      <c r="F1048" s="85"/>
      <c r="G1048" s="87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  <c r="AB1048" s="85"/>
      <c r="AC1048" s="85"/>
      <c r="AD1048" s="85"/>
      <c r="AE1048" s="85"/>
      <c r="AF1048" s="85"/>
      <c r="AG1048" s="85"/>
      <c r="AH1048" s="85"/>
      <c r="AI1048" s="85"/>
      <c r="AJ1048" s="85"/>
      <c r="AK1048" s="85"/>
      <c r="AL1048" s="85"/>
      <c r="AM1048" s="85"/>
      <c r="AN1048" s="85"/>
      <c r="AO1048" s="85"/>
      <c r="AP1048" s="85"/>
      <c r="AQ1048" s="85"/>
      <c r="AR1048" s="85"/>
      <c r="AS1048" s="85"/>
      <c r="AT1048" s="85"/>
      <c r="AU1048" s="85"/>
      <c r="AV1048" s="85"/>
      <c r="AW1048" s="85"/>
      <c r="AX1048" s="85"/>
      <c r="AY1048" s="85"/>
      <c r="AZ1048" s="85"/>
      <c r="BA1048" s="85"/>
      <c r="BB1048" s="85"/>
      <c r="BC1048" s="85"/>
      <c r="BD1048" s="85"/>
      <c r="BE1048" s="85"/>
      <c r="BF1048" s="88"/>
      <c r="BG1048" s="85"/>
      <c r="BH1048" s="85"/>
      <c r="BI1048" s="85"/>
      <c r="BJ1048" s="85"/>
      <c r="BK1048" s="85"/>
      <c r="BL1048" s="85"/>
      <c r="BM1048" s="85"/>
      <c r="BN1048" s="85"/>
      <c r="BO1048" s="85"/>
      <c r="BP1048" s="85"/>
      <c r="BQ1048" s="85"/>
      <c r="BR1048" s="85"/>
      <c r="BS1048" s="85"/>
      <c r="BT1048" s="85"/>
      <c r="BU1048" s="85"/>
      <c r="BV1048" s="85"/>
      <c r="BW1048" s="85"/>
      <c r="BX1048" s="85"/>
      <c r="BY1048" s="85"/>
      <c r="BZ1048" s="85"/>
      <c r="CA1048" s="85"/>
      <c r="CB1048" s="85"/>
      <c r="CC1048" s="85"/>
      <c r="CD1048" s="85"/>
      <c r="CE1048" s="85"/>
      <c r="CF1048" s="85"/>
      <c r="CG1048" s="85"/>
      <c r="CH1048" s="85"/>
      <c r="CI1048" s="85"/>
      <c r="CJ1048" s="85"/>
      <c r="CK1048" s="85"/>
      <c r="CL1048" s="85"/>
      <c r="CM1048" s="85"/>
      <c r="CN1048" s="85"/>
      <c r="CO1048" s="85"/>
      <c r="CP1048" s="85"/>
      <c r="CQ1048" s="85"/>
      <c r="CR1048" s="85"/>
      <c r="CS1048" s="85"/>
      <c r="CT1048" s="85"/>
      <c r="CU1048" s="85"/>
      <c r="CV1048" s="85"/>
      <c r="CW1048" s="85"/>
      <c r="CX1048" s="85"/>
      <c r="CY1048" s="85"/>
      <c r="CZ1048" s="85"/>
      <c r="DA1048" s="85"/>
      <c r="DB1048" s="85"/>
      <c r="DC1048" s="85"/>
      <c r="DD1048" s="85"/>
      <c r="DE1048" s="85"/>
    </row>
    <row r="1049" spans="1:109" x14ac:dyDescent="0.2">
      <c r="A1049" s="85"/>
      <c r="B1049" s="85"/>
      <c r="C1049" s="85"/>
      <c r="D1049" s="85"/>
      <c r="E1049" s="86"/>
      <c r="F1049" s="85"/>
      <c r="G1049" s="87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  <c r="AB1049" s="85"/>
      <c r="AC1049" s="85"/>
      <c r="AD1049" s="85"/>
      <c r="AE1049" s="85"/>
      <c r="AF1049" s="85"/>
      <c r="AG1049" s="85"/>
      <c r="AH1049" s="85"/>
      <c r="AI1049" s="85"/>
      <c r="AJ1049" s="85"/>
      <c r="AK1049" s="85"/>
      <c r="AL1049" s="85"/>
      <c r="AM1049" s="85"/>
      <c r="AN1049" s="85"/>
      <c r="AO1049" s="85"/>
      <c r="AP1049" s="85"/>
      <c r="AQ1049" s="85"/>
      <c r="AR1049" s="85"/>
      <c r="AS1049" s="85"/>
      <c r="AT1049" s="85"/>
      <c r="AU1049" s="85"/>
      <c r="AV1049" s="85"/>
      <c r="AW1049" s="85"/>
      <c r="AX1049" s="85"/>
      <c r="AY1049" s="85"/>
      <c r="AZ1049" s="85"/>
      <c r="BA1049" s="85"/>
      <c r="BB1049" s="85"/>
      <c r="BC1049" s="85"/>
      <c r="BD1049" s="85"/>
      <c r="BE1049" s="85"/>
      <c r="BF1049" s="88"/>
      <c r="BG1049" s="85"/>
      <c r="BH1049" s="85"/>
      <c r="BI1049" s="85"/>
      <c r="BJ1049" s="85"/>
      <c r="BK1049" s="85"/>
      <c r="BL1049" s="85"/>
      <c r="BM1049" s="85"/>
      <c r="BN1049" s="85"/>
      <c r="BO1049" s="85"/>
      <c r="BP1049" s="85"/>
      <c r="BQ1049" s="85"/>
      <c r="BR1049" s="85"/>
      <c r="BS1049" s="85"/>
      <c r="BT1049" s="85"/>
      <c r="BU1049" s="85"/>
      <c r="BV1049" s="85"/>
      <c r="BW1049" s="85"/>
      <c r="BX1049" s="85"/>
      <c r="BY1049" s="85"/>
      <c r="BZ1049" s="85"/>
      <c r="CA1049" s="85"/>
      <c r="CB1049" s="85"/>
      <c r="CC1049" s="85"/>
      <c r="CD1049" s="85"/>
      <c r="CE1049" s="85"/>
      <c r="CF1049" s="85"/>
      <c r="CG1049" s="85"/>
      <c r="CH1049" s="85"/>
      <c r="CI1049" s="85"/>
      <c r="CJ1049" s="85"/>
      <c r="CK1049" s="85"/>
      <c r="CL1049" s="85"/>
      <c r="CM1049" s="85"/>
      <c r="CN1049" s="85"/>
      <c r="CO1049" s="85"/>
      <c r="CP1049" s="85"/>
      <c r="CQ1049" s="85"/>
      <c r="CR1049" s="85"/>
      <c r="CS1049" s="85"/>
      <c r="CT1049" s="85"/>
      <c r="CU1049" s="85"/>
      <c r="CV1049" s="85"/>
      <c r="CW1049" s="85"/>
      <c r="CX1049" s="85"/>
      <c r="CY1049" s="85"/>
      <c r="CZ1049" s="85"/>
      <c r="DA1049" s="85"/>
      <c r="DB1049" s="85"/>
      <c r="DC1049" s="85"/>
      <c r="DD1049" s="85"/>
      <c r="DE1049" s="85"/>
    </row>
    <row r="1050" spans="1:109" x14ac:dyDescent="0.2">
      <c r="A1050" s="85"/>
      <c r="B1050" s="85"/>
      <c r="C1050" s="85"/>
      <c r="D1050" s="85"/>
      <c r="E1050" s="86"/>
      <c r="F1050" s="85"/>
      <c r="G1050" s="87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  <c r="AB1050" s="85"/>
      <c r="AC1050" s="85"/>
      <c r="AD1050" s="85"/>
      <c r="AE1050" s="85"/>
      <c r="AF1050" s="85"/>
      <c r="AG1050" s="85"/>
      <c r="AH1050" s="85"/>
      <c r="AI1050" s="85"/>
      <c r="AJ1050" s="85"/>
      <c r="AK1050" s="85"/>
      <c r="AL1050" s="85"/>
      <c r="AM1050" s="85"/>
      <c r="AN1050" s="85"/>
      <c r="AO1050" s="85"/>
      <c r="AP1050" s="85"/>
      <c r="AQ1050" s="85"/>
      <c r="AR1050" s="85"/>
      <c r="AS1050" s="85"/>
      <c r="AT1050" s="85"/>
      <c r="AU1050" s="85"/>
      <c r="AV1050" s="85"/>
      <c r="AW1050" s="85"/>
      <c r="AX1050" s="85"/>
      <c r="AY1050" s="85"/>
      <c r="AZ1050" s="85"/>
      <c r="BA1050" s="85"/>
      <c r="BB1050" s="85"/>
      <c r="BC1050" s="85"/>
      <c r="BD1050" s="85"/>
      <c r="BE1050" s="85"/>
      <c r="BF1050" s="88"/>
      <c r="BG1050" s="85"/>
      <c r="BH1050" s="85"/>
      <c r="BI1050" s="85"/>
      <c r="BJ1050" s="85"/>
      <c r="BK1050" s="85"/>
      <c r="BL1050" s="85"/>
      <c r="BM1050" s="85"/>
      <c r="BN1050" s="85"/>
      <c r="BO1050" s="85"/>
      <c r="BP1050" s="85"/>
      <c r="BQ1050" s="85"/>
      <c r="BR1050" s="85"/>
      <c r="BS1050" s="85"/>
      <c r="BT1050" s="85"/>
      <c r="BU1050" s="85"/>
      <c r="BV1050" s="85"/>
      <c r="BW1050" s="85"/>
      <c r="BX1050" s="85"/>
      <c r="BY1050" s="85"/>
      <c r="BZ1050" s="85"/>
      <c r="CA1050" s="85"/>
      <c r="CB1050" s="85"/>
      <c r="CC1050" s="85"/>
      <c r="CD1050" s="85"/>
      <c r="CE1050" s="85"/>
      <c r="CF1050" s="85"/>
      <c r="CG1050" s="85"/>
      <c r="CH1050" s="85"/>
      <c r="CI1050" s="85"/>
      <c r="CJ1050" s="85"/>
      <c r="CK1050" s="85"/>
      <c r="CL1050" s="85"/>
      <c r="CM1050" s="85"/>
      <c r="CN1050" s="85"/>
      <c r="CO1050" s="85"/>
      <c r="CP1050" s="85"/>
      <c r="CQ1050" s="85"/>
      <c r="CR1050" s="85"/>
      <c r="CS1050" s="85"/>
      <c r="CT1050" s="85"/>
      <c r="CU1050" s="85"/>
      <c r="CV1050" s="85"/>
      <c r="CW1050" s="85"/>
      <c r="CX1050" s="85"/>
      <c r="CY1050" s="85"/>
      <c r="CZ1050" s="85"/>
      <c r="DA1050" s="85"/>
      <c r="DB1050" s="85"/>
      <c r="DC1050" s="85"/>
      <c r="DD1050" s="85"/>
      <c r="DE1050" s="85"/>
    </row>
    <row r="1051" spans="1:109" x14ac:dyDescent="0.2">
      <c r="A1051" s="85"/>
      <c r="B1051" s="85"/>
      <c r="C1051" s="85"/>
      <c r="D1051" s="85"/>
      <c r="E1051" s="86"/>
      <c r="F1051" s="85"/>
      <c r="G1051" s="87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  <c r="AB1051" s="85"/>
      <c r="AC1051" s="85"/>
      <c r="AD1051" s="85"/>
      <c r="AE1051" s="85"/>
      <c r="AF1051" s="85"/>
      <c r="AG1051" s="85"/>
      <c r="AH1051" s="85"/>
      <c r="AI1051" s="85"/>
      <c r="AJ1051" s="85"/>
      <c r="AK1051" s="85"/>
      <c r="AL1051" s="85"/>
      <c r="AM1051" s="85"/>
      <c r="AN1051" s="85"/>
      <c r="AO1051" s="85"/>
      <c r="AP1051" s="85"/>
      <c r="AQ1051" s="85"/>
      <c r="AR1051" s="85"/>
      <c r="AS1051" s="85"/>
      <c r="AT1051" s="85"/>
      <c r="AU1051" s="85"/>
      <c r="AV1051" s="85"/>
      <c r="AW1051" s="85"/>
      <c r="AX1051" s="85"/>
      <c r="AY1051" s="85"/>
      <c r="AZ1051" s="85"/>
      <c r="BA1051" s="85"/>
      <c r="BB1051" s="85"/>
      <c r="BC1051" s="85"/>
      <c r="BD1051" s="85"/>
      <c r="BE1051" s="85"/>
      <c r="BF1051" s="88"/>
      <c r="BG1051" s="85"/>
      <c r="BH1051" s="85"/>
      <c r="BI1051" s="85"/>
      <c r="BJ1051" s="85"/>
      <c r="BK1051" s="85"/>
      <c r="BL1051" s="85"/>
      <c r="BM1051" s="85"/>
      <c r="BN1051" s="85"/>
      <c r="BO1051" s="85"/>
      <c r="BP1051" s="85"/>
      <c r="BQ1051" s="85"/>
      <c r="BR1051" s="85"/>
      <c r="BS1051" s="85"/>
      <c r="BT1051" s="85"/>
      <c r="BU1051" s="85"/>
      <c r="BV1051" s="85"/>
      <c r="BW1051" s="85"/>
      <c r="BX1051" s="85"/>
      <c r="BY1051" s="85"/>
      <c r="BZ1051" s="85"/>
      <c r="CA1051" s="85"/>
      <c r="CB1051" s="85"/>
      <c r="CC1051" s="85"/>
      <c r="CD1051" s="85"/>
      <c r="CE1051" s="85"/>
      <c r="CF1051" s="85"/>
      <c r="CG1051" s="85"/>
      <c r="CH1051" s="85"/>
      <c r="CI1051" s="85"/>
      <c r="CJ1051" s="85"/>
      <c r="CK1051" s="85"/>
      <c r="CL1051" s="85"/>
      <c r="CM1051" s="85"/>
      <c r="CN1051" s="85"/>
      <c r="CO1051" s="85"/>
      <c r="CP1051" s="85"/>
      <c r="CQ1051" s="85"/>
      <c r="CR1051" s="85"/>
      <c r="CS1051" s="85"/>
      <c r="CT1051" s="85"/>
      <c r="CU1051" s="85"/>
      <c r="CV1051" s="85"/>
      <c r="CW1051" s="85"/>
      <c r="CX1051" s="85"/>
      <c r="CY1051" s="85"/>
      <c r="CZ1051" s="85"/>
      <c r="DA1051" s="85"/>
      <c r="DB1051" s="85"/>
      <c r="DC1051" s="85"/>
      <c r="DD1051" s="85"/>
      <c r="DE1051" s="85"/>
    </row>
    <row r="1052" spans="1:109" x14ac:dyDescent="0.2">
      <c r="A1052" s="85"/>
      <c r="B1052" s="85"/>
      <c r="C1052" s="85"/>
      <c r="D1052" s="85"/>
      <c r="E1052" s="86"/>
      <c r="F1052" s="85"/>
      <c r="G1052" s="87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  <c r="AB1052" s="85"/>
      <c r="AC1052" s="85"/>
      <c r="AD1052" s="85"/>
      <c r="AE1052" s="85"/>
      <c r="AF1052" s="85"/>
      <c r="AG1052" s="85"/>
      <c r="AH1052" s="85"/>
      <c r="AI1052" s="85"/>
      <c r="AJ1052" s="85"/>
      <c r="AK1052" s="85"/>
      <c r="AL1052" s="85"/>
      <c r="AM1052" s="85"/>
      <c r="AN1052" s="85"/>
      <c r="AO1052" s="85"/>
      <c r="AP1052" s="85"/>
      <c r="AQ1052" s="85"/>
      <c r="AR1052" s="85"/>
      <c r="AS1052" s="85"/>
      <c r="AT1052" s="85"/>
      <c r="AU1052" s="85"/>
      <c r="AV1052" s="85"/>
      <c r="AW1052" s="85"/>
      <c r="AX1052" s="85"/>
      <c r="AY1052" s="85"/>
      <c r="AZ1052" s="85"/>
      <c r="BA1052" s="85"/>
      <c r="BB1052" s="85"/>
      <c r="BC1052" s="85"/>
      <c r="BD1052" s="85"/>
      <c r="BE1052" s="85"/>
      <c r="BF1052" s="88"/>
      <c r="BG1052" s="85"/>
      <c r="BH1052" s="85"/>
      <c r="BI1052" s="85"/>
      <c r="BJ1052" s="85"/>
      <c r="BK1052" s="85"/>
      <c r="BL1052" s="85"/>
      <c r="BM1052" s="85"/>
      <c r="BN1052" s="85"/>
      <c r="BO1052" s="85"/>
      <c r="BP1052" s="85"/>
      <c r="BQ1052" s="85"/>
      <c r="BR1052" s="85"/>
      <c r="BS1052" s="85"/>
      <c r="BT1052" s="85"/>
      <c r="BU1052" s="85"/>
      <c r="BV1052" s="85"/>
      <c r="BW1052" s="85"/>
      <c r="BX1052" s="85"/>
      <c r="BY1052" s="85"/>
      <c r="BZ1052" s="85"/>
      <c r="CA1052" s="85"/>
      <c r="CB1052" s="85"/>
      <c r="CC1052" s="85"/>
      <c r="CD1052" s="85"/>
      <c r="CE1052" s="85"/>
      <c r="CF1052" s="85"/>
      <c r="CG1052" s="85"/>
      <c r="CH1052" s="85"/>
      <c r="CI1052" s="85"/>
      <c r="CJ1052" s="85"/>
      <c r="CK1052" s="85"/>
      <c r="CL1052" s="85"/>
      <c r="CM1052" s="85"/>
      <c r="CN1052" s="85"/>
      <c r="CO1052" s="85"/>
      <c r="CP1052" s="85"/>
      <c r="CQ1052" s="85"/>
      <c r="CR1052" s="85"/>
      <c r="CS1052" s="85"/>
      <c r="CT1052" s="85"/>
      <c r="CU1052" s="85"/>
      <c r="CV1052" s="85"/>
      <c r="CW1052" s="85"/>
      <c r="CX1052" s="85"/>
      <c r="CY1052" s="85"/>
      <c r="CZ1052" s="85"/>
      <c r="DA1052" s="85"/>
      <c r="DB1052" s="85"/>
      <c r="DC1052" s="85"/>
      <c r="DD1052" s="85"/>
      <c r="DE1052" s="85"/>
    </row>
    <row r="1053" spans="1:109" x14ac:dyDescent="0.2">
      <c r="A1053" s="85"/>
      <c r="B1053" s="85"/>
      <c r="C1053" s="85"/>
      <c r="D1053" s="85"/>
      <c r="E1053" s="86"/>
      <c r="F1053" s="85"/>
      <c r="G1053" s="87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  <c r="AB1053" s="85"/>
      <c r="AC1053" s="85"/>
      <c r="AD1053" s="85"/>
      <c r="AE1053" s="85"/>
      <c r="AF1053" s="85"/>
      <c r="AG1053" s="85"/>
      <c r="AH1053" s="85"/>
      <c r="AI1053" s="85"/>
      <c r="AJ1053" s="85"/>
      <c r="AK1053" s="85"/>
      <c r="AL1053" s="85"/>
      <c r="AM1053" s="85"/>
      <c r="AN1053" s="85"/>
      <c r="AO1053" s="85"/>
      <c r="AP1053" s="85"/>
      <c r="AQ1053" s="85"/>
      <c r="AR1053" s="85"/>
      <c r="AS1053" s="85"/>
      <c r="AT1053" s="85"/>
      <c r="AU1053" s="85"/>
      <c r="AV1053" s="85"/>
      <c r="AW1053" s="85"/>
      <c r="AX1053" s="85"/>
      <c r="AY1053" s="85"/>
      <c r="AZ1053" s="85"/>
      <c r="BA1053" s="85"/>
      <c r="BB1053" s="85"/>
      <c r="BC1053" s="85"/>
      <c r="BD1053" s="85"/>
      <c r="BE1053" s="85"/>
      <c r="BF1053" s="88"/>
      <c r="BG1053" s="85"/>
      <c r="BH1053" s="85"/>
      <c r="BI1053" s="85"/>
      <c r="BJ1053" s="85"/>
      <c r="BK1053" s="85"/>
      <c r="BL1053" s="85"/>
      <c r="BM1053" s="85"/>
      <c r="BN1053" s="85"/>
      <c r="BO1053" s="85"/>
      <c r="BP1053" s="85"/>
      <c r="BQ1053" s="85"/>
      <c r="BR1053" s="85"/>
      <c r="BS1053" s="85"/>
      <c r="BT1053" s="85"/>
      <c r="BU1053" s="85"/>
      <c r="BV1053" s="85"/>
      <c r="BW1053" s="85"/>
      <c r="BX1053" s="85"/>
      <c r="BY1053" s="85"/>
      <c r="BZ1053" s="85"/>
      <c r="CA1053" s="85"/>
      <c r="CB1053" s="85"/>
      <c r="CC1053" s="85"/>
      <c r="CD1053" s="85"/>
      <c r="CE1053" s="85"/>
      <c r="CF1053" s="85"/>
      <c r="CG1053" s="85"/>
      <c r="CH1053" s="85"/>
      <c r="CI1053" s="85"/>
      <c r="CJ1053" s="85"/>
      <c r="CK1053" s="85"/>
      <c r="CL1053" s="85"/>
      <c r="CM1053" s="85"/>
      <c r="CN1053" s="85"/>
      <c r="CO1053" s="85"/>
      <c r="CP1053" s="85"/>
      <c r="CQ1053" s="85"/>
      <c r="CR1053" s="85"/>
      <c r="CS1053" s="85"/>
      <c r="CT1053" s="85"/>
      <c r="CU1053" s="85"/>
      <c r="CV1053" s="85"/>
      <c r="CW1053" s="85"/>
      <c r="CX1053" s="85"/>
      <c r="CY1053" s="85"/>
      <c r="CZ1053" s="85"/>
      <c r="DA1053" s="85"/>
      <c r="DB1053" s="85"/>
      <c r="DC1053" s="85"/>
      <c r="DD1053" s="85"/>
      <c r="DE1053" s="85"/>
    </row>
    <row r="1054" spans="1:109" x14ac:dyDescent="0.2">
      <c r="A1054" s="85"/>
      <c r="B1054" s="85"/>
      <c r="C1054" s="85"/>
      <c r="D1054" s="85"/>
      <c r="E1054" s="86"/>
      <c r="F1054" s="85"/>
      <c r="G1054" s="87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  <c r="AB1054" s="85"/>
      <c r="AC1054" s="85"/>
      <c r="AD1054" s="85"/>
      <c r="AE1054" s="85"/>
      <c r="AF1054" s="85"/>
      <c r="AG1054" s="85"/>
      <c r="AH1054" s="85"/>
      <c r="AI1054" s="85"/>
      <c r="AJ1054" s="85"/>
      <c r="AK1054" s="85"/>
      <c r="AL1054" s="85"/>
      <c r="AM1054" s="85"/>
      <c r="AN1054" s="85"/>
      <c r="AO1054" s="85"/>
      <c r="AP1054" s="85"/>
      <c r="AQ1054" s="85"/>
      <c r="AR1054" s="85"/>
      <c r="AS1054" s="85"/>
      <c r="AT1054" s="85"/>
      <c r="AU1054" s="85"/>
      <c r="AV1054" s="85"/>
      <c r="AW1054" s="85"/>
      <c r="AX1054" s="85"/>
      <c r="AY1054" s="85"/>
      <c r="AZ1054" s="85"/>
      <c r="BA1054" s="85"/>
      <c r="BB1054" s="85"/>
      <c r="BC1054" s="85"/>
      <c r="BD1054" s="85"/>
      <c r="BE1054" s="85"/>
      <c r="BF1054" s="88"/>
      <c r="BG1054" s="85"/>
      <c r="BH1054" s="85"/>
      <c r="BI1054" s="85"/>
      <c r="BJ1054" s="85"/>
      <c r="BK1054" s="85"/>
      <c r="BL1054" s="85"/>
      <c r="BM1054" s="85"/>
      <c r="BN1054" s="85"/>
      <c r="BO1054" s="85"/>
      <c r="BP1054" s="85"/>
      <c r="BQ1054" s="85"/>
      <c r="BR1054" s="85"/>
      <c r="BS1054" s="85"/>
      <c r="BT1054" s="85"/>
      <c r="BU1054" s="85"/>
      <c r="BV1054" s="85"/>
      <c r="BW1054" s="85"/>
      <c r="BX1054" s="85"/>
      <c r="BY1054" s="85"/>
      <c r="BZ1054" s="85"/>
      <c r="CA1054" s="85"/>
      <c r="CB1054" s="85"/>
      <c r="CC1054" s="85"/>
      <c r="CD1054" s="85"/>
      <c r="CE1054" s="85"/>
      <c r="CF1054" s="85"/>
      <c r="CG1054" s="85"/>
      <c r="CH1054" s="85"/>
      <c r="CI1054" s="85"/>
      <c r="CJ1054" s="85"/>
      <c r="CK1054" s="85"/>
      <c r="CL1054" s="85"/>
      <c r="CM1054" s="85"/>
      <c r="CN1054" s="85"/>
      <c r="CO1054" s="85"/>
      <c r="CP1054" s="85"/>
      <c r="CQ1054" s="85"/>
      <c r="CR1054" s="85"/>
      <c r="CS1054" s="85"/>
      <c r="CT1054" s="85"/>
      <c r="CU1054" s="85"/>
      <c r="CV1054" s="85"/>
      <c r="CW1054" s="85"/>
      <c r="CX1054" s="85"/>
      <c r="CY1054" s="85"/>
      <c r="CZ1054" s="85"/>
      <c r="DA1054" s="85"/>
      <c r="DB1054" s="85"/>
      <c r="DC1054" s="85"/>
      <c r="DD1054" s="85"/>
      <c r="DE1054" s="85"/>
    </row>
    <row r="1055" spans="1:109" x14ac:dyDescent="0.2">
      <c r="A1055" s="85"/>
      <c r="B1055" s="85"/>
      <c r="C1055" s="85"/>
      <c r="D1055" s="85"/>
      <c r="E1055" s="86"/>
      <c r="F1055" s="85"/>
      <c r="G1055" s="87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  <c r="AB1055" s="85"/>
      <c r="AC1055" s="85"/>
      <c r="AD1055" s="85"/>
      <c r="AE1055" s="85"/>
      <c r="AF1055" s="85"/>
      <c r="AG1055" s="85"/>
      <c r="AH1055" s="85"/>
      <c r="AI1055" s="85"/>
      <c r="AJ1055" s="85"/>
      <c r="AK1055" s="85"/>
      <c r="AL1055" s="85"/>
      <c r="AM1055" s="85"/>
      <c r="AN1055" s="85"/>
      <c r="AO1055" s="85"/>
      <c r="AP1055" s="85"/>
      <c r="AQ1055" s="85"/>
      <c r="AR1055" s="85"/>
      <c r="AS1055" s="85"/>
      <c r="AT1055" s="85"/>
      <c r="AU1055" s="85"/>
      <c r="AV1055" s="85"/>
      <c r="AW1055" s="85"/>
      <c r="AX1055" s="85"/>
      <c r="AY1055" s="85"/>
      <c r="AZ1055" s="85"/>
      <c r="BA1055" s="85"/>
      <c r="BB1055" s="85"/>
      <c r="BC1055" s="85"/>
      <c r="BD1055" s="85"/>
      <c r="BE1055" s="85"/>
      <c r="BF1055" s="88"/>
      <c r="BG1055" s="85"/>
      <c r="BH1055" s="85"/>
      <c r="BI1055" s="85"/>
      <c r="BJ1055" s="85"/>
      <c r="BK1055" s="85"/>
      <c r="BL1055" s="85"/>
      <c r="BM1055" s="85"/>
      <c r="BN1055" s="85"/>
      <c r="BO1055" s="85"/>
      <c r="BP1055" s="85"/>
      <c r="BQ1055" s="85"/>
      <c r="BR1055" s="85"/>
      <c r="BS1055" s="85"/>
      <c r="BT1055" s="85"/>
      <c r="BU1055" s="85"/>
      <c r="BV1055" s="85"/>
      <c r="BW1055" s="85"/>
      <c r="BX1055" s="85"/>
      <c r="BY1055" s="85"/>
      <c r="BZ1055" s="85"/>
      <c r="CA1055" s="85"/>
      <c r="CB1055" s="85"/>
      <c r="CC1055" s="85"/>
      <c r="CD1055" s="85"/>
      <c r="CE1055" s="85"/>
      <c r="CF1055" s="85"/>
      <c r="CG1055" s="85"/>
      <c r="CH1055" s="85"/>
      <c r="CI1055" s="85"/>
      <c r="CJ1055" s="85"/>
      <c r="CK1055" s="85"/>
      <c r="CL1055" s="85"/>
      <c r="CM1055" s="85"/>
      <c r="CN1055" s="85"/>
      <c r="CO1055" s="85"/>
      <c r="CP1055" s="85"/>
      <c r="CQ1055" s="85"/>
      <c r="CR1055" s="85"/>
      <c r="CS1055" s="85"/>
      <c r="CT1055" s="85"/>
      <c r="CU1055" s="85"/>
      <c r="CV1055" s="85"/>
      <c r="CW1055" s="85"/>
      <c r="CX1055" s="85"/>
      <c r="CY1055" s="85"/>
      <c r="CZ1055" s="85"/>
      <c r="DA1055" s="85"/>
      <c r="DB1055" s="85"/>
      <c r="DC1055" s="85"/>
      <c r="DD1055" s="85"/>
      <c r="DE1055" s="85"/>
    </row>
    <row r="1056" spans="1:109" x14ac:dyDescent="0.2">
      <c r="A1056" s="85"/>
      <c r="B1056" s="85"/>
      <c r="C1056" s="85"/>
      <c r="D1056" s="85"/>
      <c r="E1056" s="86"/>
      <c r="F1056" s="85"/>
      <c r="G1056" s="87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  <c r="AB1056" s="85"/>
      <c r="AC1056" s="85"/>
      <c r="AD1056" s="85"/>
      <c r="AE1056" s="85"/>
      <c r="AF1056" s="85"/>
      <c r="AG1056" s="85"/>
      <c r="AH1056" s="85"/>
      <c r="AI1056" s="85"/>
      <c r="AJ1056" s="85"/>
      <c r="AK1056" s="85"/>
      <c r="AL1056" s="85"/>
      <c r="AM1056" s="85"/>
      <c r="AN1056" s="85"/>
      <c r="AO1056" s="85"/>
      <c r="AP1056" s="85"/>
      <c r="AQ1056" s="85"/>
      <c r="AR1056" s="85"/>
      <c r="AS1056" s="85"/>
      <c r="AT1056" s="85"/>
      <c r="AU1056" s="85"/>
      <c r="AV1056" s="85"/>
      <c r="AW1056" s="85"/>
      <c r="AX1056" s="85"/>
      <c r="AY1056" s="85"/>
      <c r="AZ1056" s="85"/>
      <c r="BA1056" s="85"/>
      <c r="BB1056" s="85"/>
      <c r="BC1056" s="85"/>
      <c r="BD1056" s="85"/>
      <c r="BE1056" s="85"/>
      <c r="BF1056" s="88"/>
      <c r="BG1056" s="85"/>
      <c r="BH1056" s="85"/>
      <c r="BI1056" s="85"/>
      <c r="BJ1056" s="85"/>
      <c r="BK1056" s="85"/>
      <c r="BL1056" s="85"/>
      <c r="BM1056" s="85"/>
      <c r="BN1056" s="85"/>
      <c r="BO1056" s="85"/>
      <c r="BP1056" s="85"/>
      <c r="BQ1056" s="85"/>
      <c r="BR1056" s="85"/>
      <c r="BS1056" s="85"/>
      <c r="BT1056" s="85"/>
      <c r="BU1056" s="85"/>
      <c r="BV1056" s="85"/>
      <c r="BW1056" s="85"/>
      <c r="BX1056" s="85"/>
      <c r="BY1056" s="85"/>
      <c r="BZ1056" s="85"/>
      <c r="CA1056" s="85"/>
      <c r="CB1056" s="85"/>
      <c r="CC1056" s="85"/>
      <c r="CD1056" s="85"/>
      <c r="CE1056" s="85"/>
      <c r="CF1056" s="85"/>
      <c r="CG1056" s="85"/>
      <c r="CH1056" s="85"/>
      <c r="CI1056" s="85"/>
      <c r="CJ1056" s="85"/>
      <c r="CK1056" s="85"/>
      <c r="CL1056" s="85"/>
      <c r="CM1056" s="85"/>
      <c r="CN1056" s="85"/>
      <c r="CO1056" s="85"/>
      <c r="CP1056" s="85"/>
      <c r="CQ1056" s="85"/>
      <c r="CR1056" s="85"/>
      <c r="CS1056" s="85"/>
      <c r="CT1056" s="85"/>
      <c r="CU1056" s="85"/>
      <c r="CV1056" s="85"/>
      <c r="CW1056" s="85"/>
      <c r="CX1056" s="85"/>
      <c r="CY1056" s="85"/>
      <c r="CZ1056" s="85"/>
      <c r="DA1056" s="85"/>
      <c r="DB1056" s="85"/>
      <c r="DC1056" s="85"/>
      <c r="DD1056" s="85"/>
      <c r="DE1056" s="85"/>
    </row>
    <row r="1057" spans="1:109" x14ac:dyDescent="0.2">
      <c r="A1057" s="85"/>
      <c r="B1057" s="85"/>
      <c r="C1057" s="85"/>
      <c r="D1057" s="85"/>
      <c r="E1057" s="86"/>
      <c r="F1057" s="85"/>
      <c r="G1057" s="87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  <c r="AB1057" s="85"/>
      <c r="AC1057" s="85"/>
      <c r="AD1057" s="85"/>
      <c r="AE1057" s="85"/>
      <c r="AF1057" s="85"/>
      <c r="AG1057" s="85"/>
      <c r="AH1057" s="85"/>
      <c r="AI1057" s="85"/>
      <c r="AJ1057" s="85"/>
      <c r="AK1057" s="85"/>
      <c r="AL1057" s="85"/>
      <c r="AM1057" s="85"/>
      <c r="AN1057" s="85"/>
      <c r="AO1057" s="85"/>
      <c r="AP1057" s="85"/>
      <c r="AQ1057" s="85"/>
      <c r="AR1057" s="85"/>
      <c r="AS1057" s="85"/>
      <c r="AT1057" s="85"/>
      <c r="AU1057" s="85"/>
      <c r="AV1057" s="85"/>
      <c r="AW1057" s="85"/>
      <c r="AX1057" s="85"/>
      <c r="AY1057" s="85"/>
      <c r="AZ1057" s="85"/>
      <c r="BA1057" s="85"/>
      <c r="BB1057" s="85"/>
      <c r="BC1057" s="85"/>
      <c r="BD1057" s="85"/>
      <c r="BE1057" s="85"/>
      <c r="BF1057" s="88"/>
      <c r="BG1057" s="85"/>
      <c r="BH1057" s="85"/>
      <c r="BI1057" s="85"/>
      <c r="BJ1057" s="85"/>
      <c r="BK1057" s="85"/>
      <c r="BL1057" s="85"/>
      <c r="BM1057" s="85"/>
      <c r="BN1057" s="85"/>
      <c r="BO1057" s="85"/>
      <c r="BP1057" s="85"/>
      <c r="BQ1057" s="85"/>
      <c r="BR1057" s="85"/>
      <c r="BS1057" s="85"/>
      <c r="BT1057" s="85"/>
      <c r="BU1057" s="85"/>
      <c r="BV1057" s="85"/>
      <c r="BW1057" s="85"/>
      <c r="BX1057" s="85"/>
      <c r="BY1057" s="85"/>
      <c r="BZ1057" s="85"/>
      <c r="CA1057" s="85"/>
      <c r="CB1057" s="85"/>
      <c r="CC1057" s="85"/>
      <c r="CD1057" s="85"/>
      <c r="CE1057" s="85"/>
      <c r="CF1057" s="85"/>
      <c r="CG1057" s="85"/>
      <c r="CH1057" s="85"/>
      <c r="CI1057" s="85"/>
      <c r="CJ1057" s="85"/>
      <c r="CK1057" s="85"/>
      <c r="CL1057" s="85"/>
      <c r="CM1057" s="85"/>
      <c r="CN1057" s="85"/>
      <c r="CO1057" s="85"/>
      <c r="CP1057" s="85"/>
      <c r="CQ1057" s="85"/>
      <c r="CR1057" s="85"/>
      <c r="CS1057" s="85"/>
      <c r="CT1057" s="85"/>
      <c r="CU1057" s="85"/>
      <c r="CV1057" s="85"/>
      <c r="CW1057" s="85"/>
      <c r="CX1057" s="85"/>
      <c r="CY1057" s="85"/>
      <c r="CZ1057" s="85"/>
      <c r="DA1057" s="85"/>
      <c r="DB1057" s="85"/>
      <c r="DC1057" s="85"/>
      <c r="DD1057" s="85"/>
      <c r="DE1057" s="85"/>
    </row>
    <row r="1058" spans="1:109" x14ac:dyDescent="0.2">
      <c r="A1058" s="85"/>
      <c r="B1058" s="85"/>
      <c r="C1058" s="85"/>
      <c r="D1058" s="85"/>
      <c r="E1058" s="86"/>
      <c r="F1058" s="85"/>
      <c r="G1058" s="87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  <c r="AB1058" s="85"/>
      <c r="AC1058" s="85"/>
      <c r="AD1058" s="85"/>
      <c r="AE1058" s="85"/>
      <c r="AF1058" s="85"/>
      <c r="AG1058" s="85"/>
      <c r="AH1058" s="85"/>
      <c r="AI1058" s="85"/>
      <c r="AJ1058" s="85"/>
      <c r="AK1058" s="85"/>
      <c r="AL1058" s="85"/>
      <c r="AM1058" s="85"/>
      <c r="AN1058" s="85"/>
      <c r="AO1058" s="85"/>
      <c r="AP1058" s="85"/>
      <c r="AQ1058" s="85"/>
      <c r="AR1058" s="85"/>
      <c r="AS1058" s="85"/>
      <c r="AT1058" s="85"/>
      <c r="AU1058" s="85"/>
      <c r="AV1058" s="85"/>
      <c r="AW1058" s="85"/>
      <c r="AX1058" s="85"/>
      <c r="AY1058" s="85"/>
      <c r="AZ1058" s="85"/>
      <c r="BA1058" s="85"/>
      <c r="BB1058" s="85"/>
      <c r="BC1058" s="85"/>
      <c r="BD1058" s="85"/>
      <c r="BE1058" s="85"/>
      <c r="BF1058" s="88"/>
      <c r="BG1058" s="85"/>
      <c r="BH1058" s="85"/>
      <c r="BI1058" s="85"/>
      <c r="BJ1058" s="85"/>
      <c r="BK1058" s="85"/>
      <c r="BL1058" s="85"/>
      <c r="BM1058" s="85"/>
      <c r="BN1058" s="85"/>
      <c r="BO1058" s="85"/>
      <c r="BP1058" s="85"/>
      <c r="BQ1058" s="85"/>
      <c r="BR1058" s="85"/>
      <c r="BS1058" s="85"/>
      <c r="BT1058" s="85"/>
      <c r="BU1058" s="85"/>
      <c r="BV1058" s="85"/>
      <c r="BW1058" s="85"/>
      <c r="BX1058" s="85"/>
      <c r="BY1058" s="85"/>
      <c r="BZ1058" s="85"/>
      <c r="CA1058" s="85"/>
      <c r="CB1058" s="85"/>
      <c r="CC1058" s="85"/>
      <c r="CD1058" s="85"/>
      <c r="CE1058" s="85"/>
      <c r="CF1058" s="85"/>
      <c r="CG1058" s="85"/>
      <c r="CH1058" s="85"/>
      <c r="CI1058" s="85"/>
      <c r="CJ1058" s="85"/>
      <c r="CK1058" s="85"/>
      <c r="CL1058" s="85"/>
      <c r="CM1058" s="85"/>
      <c r="CN1058" s="85"/>
      <c r="CO1058" s="85"/>
      <c r="CP1058" s="85"/>
      <c r="CQ1058" s="85"/>
      <c r="CR1058" s="85"/>
      <c r="CS1058" s="85"/>
      <c r="CT1058" s="85"/>
      <c r="CU1058" s="85"/>
      <c r="CV1058" s="85"/>
      <c r="CW1058" s="85"/>
      <c r="CX1058" s="85"/>
      <c r="CY1058" s="85"/>
      <c r="CZ1058" s="85"/>
      <c r="DA1058" s="85"/>
      <c r="DB1058" s="85"/>
      <c r="DC1058" s="85"/>
      <c r="DD1058" s="85"/>
      <c r="DE1058" s="85"/>
    </row>
    <row r="1059" spans="1:109" x14ac:dyDescent="0.2">
      <c r="A1059" s="85"/>
      <c r="B1059" s="85"/>
      <c r="C1059" s="85"/>
      <c r="D1059" s="85"/>
      <c r="E1059" s="86"/>
      <c r="F1059" s="85"/>
      <c r="G1059" s="87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  <c r="AB1059" s="85"/>
      <c r="AC1059" s="85"/>
      <c r="AD1059" s="85"/>
      <c r="AE1059" s="85"/>
      <c r="AF1059" s="85"/>
      <c r="AG1059" s="85"/>
      <c r="AH1059" s="85"/>
      <c r="AI1059" s="85"/>
      <c r="AJ1059" s="85"/>
      <c r="AK1059" s="85"/>
      <c r="AL1059" s="85"/>
      <c r="AM1059" s="85"/>
      <c r="AN1059" s="85"/>
      <c r="AO1059" s="85"/>
      <c r="AP1059" s="85"/>
      <c r="AQ1059" s="85"/>
      <c r="AR1059" s="85"/>
      <c r="AS1059" s="85"/>
      <c r="AT1059" s="85"/>
      <c r="AU1059" s="85"/>
      <c r="AV1059" s="85"/>
      <c r="AW1059" s="85"/>
      <c r="AX1059" s="85"/>
      <c r="AY1059" s="85"/>
      <c r="AZ1059" s="85"/>
      <c r="BA1059" s="85"/>
      <c r="BB1059" s="85"/>
      <c r="BC1059" s="85"/>
      <c r="BD1059" s="85"/>
      <c r="BE1059" s="85"/>
      <c r="BF1059" s="88"/>
      <c r="BG1059" s="85"/>
      <c r="BH1059" s="85"/>
      <c r="BI1059" s="85"/>
      <c r="BJ1059" s="85"/>
      <c r="BK1059" s="85"/>
      <c r="BL1059" s="85"/>
      <c r="BM1059" s="85"/>
      <c r="BN1059" s="85"/>
      <c r="BO1059" s="85"/>
      <c r="BP1059" s="85"/>
      <c r="BQ1059" s="85"/>
      <c r="BR1059" s="85"/>
      <c r="BS1059" s="85"/>
      <c r="BT1059" s="85"/>
      <c r="BU1059" s="85"/>
      <c r="BV1059" s="85"/>
      <c r="BW1059" s="85"/>
      <c r="BX1059" s="85"/>
      <c r="BY1059" s="85"/>
      <c r="BZ1059" s="85"/>
      <c r="CA1059" s="85"/>
      <c r="CB1059" s="85"/>
      <c r="CC1059" s="85"/>
      <c r="CD1059" s="85"/>
      <c r="CE1059" s="85"/>
      <c r="CF1059" s="85"/>
      <c r="CG1059" s="85"/>
      <c r="CH1059" s="85"/>
      <c r="CI1059" s="85"/>
      <c r="CJ1059" s="85"/>
      <c r="CK1059" s="85"/>
      <c r="CL1059" s="85"/>
      <c r="CM1059" s="85"/>
      <c r="CN1059" s="85"/>
      <c r="CO1059" s="85"/>
      <c r="CP1059" s="85"/>
      <c r="CQ1059" s="85"/>
      <c r="CR1059" s="85"/>
      <c r="CS1059" s="85"/>
      <c r="CT1059" s="85"/>
      <c r="CU1059" s="85"/>
      <c r="CV1059" s="85"/>
      <c r="CW1059" s="85"/>
      <c r="CX1059" s="85"/>
      <c r="CY1059" s="85"/>
      <c r="CZ1059" s="85"/>
      <c r="DA1059" s="85"/>
      <c r="DB1059" s="85"/>
      <c r="DC1059" s="85"/>
      <c r="DD1059" s="85"/>
      <c r="DE1059" s="85"/>
    </row>
    <row r="1060" spans="1:109" x14ac:dyDescent="0.2">
      <c r="A1060" s="85"/>
      <c r="B1060" s="85"/>
      <c r="C1060" s="85"/>
      <c r="D1060" s="85"/>
      <c r="E1060" s="86"/>
      <c r="F1060" s="85"/>
      <c r="G1060" s="87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  <c r="AB1060" s="85"/>
      <c r="AC1060" s="85"/>
      <c r="AD1060" s="85"/>
      <c r="AE1060" s="85"/>
      <c r="AF1060" s="85"/>
      <c r="AG1060" s="85"/>
      <c r="AH1060" s="85"/>
      <c r="AI1060" s="85"/>
      <c r="AJ1060" s="85"/>
      <c r="AK1060" s="85"/>
      <c r="AL1060" s="85"/>
      <c r="AM1060" s="85"/>
      <c r="AN1060" s="85"/>
      <c r="AO1060" s="85"/>
      <c r="AP1060" s="85"/>
      <c r="AQ1060" s="85"/>
      <c r="AR1060" s="85"/>
      <c r="AS1060" s="85"/>
      <c r="AT1060" s="85"/>
      <c r="AU1060" s="85"/>
      <c r="AV1060" s="85"/>
      <c r="AW1060" s="85"/>
      <c r="AX1060" s="85"/>
      <c r="AY1060" s="85"/>
      <c r="AZ1060" s="85"/>
      <c r="BA1060" s="85"/>
      <c r="BB1060" s="85"/>
      <c r="BC1060" s="85"/>
      <c r="BD1060" s="85"/>
      <c r="BE1060" s="85"/>
      <c r="BF1060" s="88"/>
      <c r="BG1060" s="85"/>
      <c r="BH1060" s="85"/>
      <c r="BI1060" s="85"/>
      <c r="BJ1060" s="85"/>
      <c r="BK1060" s="85"/>
      <c r="BL1060" s="85"/>
      <c r="BM1060" s="85"/>
      <c r="BN1060" s="85"/>
      <c r="BO1060" s="85"/>
      <c r="BP1060" s="85"/>
      <c r="BQ1060" s="85"/>
      <c r="BR1060" s="85"/>
      <c r="BS1060" s="85"/>
      <c r="BT1060" s="85"/>
      <c r="BU1060" s="85"/>
      <c r="BV1060" s="85"/>
      <c r="BW1060" s="85"/>
      <c r="BX1060" s="85"/>
      <c r="BY1060" s="85"/>
      <c r="BZ1060" s="85"/>
      <c r="CA1060" s="85"/>
      <c r="CB1060" s="85"/>
      <c r="CC1060" s="85"/>
      <c r="CD1060" s="85"/>
      <c r="CE1060" s="85"/>
      <c r="CF1060" s="85"/>
      <c r="CG1060" s="85"/>
      <c r="CH1060" s="85"/>
      <c r="CI1060" s="85"/>
      <c r="CJ1060" s="85"/>
      <c r="CK1060" s="85"/>
      <c r="CL1060" s="85"/>
      <c r="CM1060" s="85"/>
      <c r="CN1060" s="85"/>
      <c r="CO1060" s="85"/>
      <c r="CP1060" s="85"/>
      <c r="CQ1060" s="85"/>
      <c r="CR1060" s="85"/>
      <c r="CS1060" s="85"/>
      <c r="CT1060" s="85"/>
      <c r="CU1060" s="85"/>
      <c r="CV1060" s="85"/>
      <c r="CW1060" s="85"/>
      <c r="CX1060" s="85"/>
      <c r="CY1060" s="85"/>
      <c r="CZ1060" s="85"/>
      <c r="DA1060" s="85"/>
      <c r="DB1060" s="85"/>
      <c r="DC1060" s="85"/>
      <c r="DD1060" s="85"/>
      <c r="DE1060" s="85"/>
    </row>
    <row r="1061" spans="1:109" x14ac:dyDescent="0.2">
      <c r="A1061" s="85"/>
      <c r="B1061" s="85"/>
      <c r="C1061" s="85"/>
      <c r="D1061" s="85"/>
      <c r="E1061" s="86"/>
      <c r="F1061" s="85"/>
      <c r="G1061" s="87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  <c r="AB1061" s="85"/>
      <c r="AC1061" s="85"/>
      <c r="AD1061" s="85"/>
      <c r="AE1061" s="85"/>
      <c r="AF1061" s="85"/>
      <c r="AG1061" s="85"/>
      <c r="AH1061" s="85"/>
      <c r="AI1061" s="85"/>
      <c r="AJ1061" s="85"/>
      <c r="AK1061" s="85"/>
      <c r="AL1061" s="85"/>
      <c r="AM1061" s="85"/>
      <c r="AN1061" s="85"/>
      <c r="AO1061" s="85"/>
      <c r="AP1061" s="85"/>
      <c r="AQ1061" s="85"/>
      <c r="AR1061" s="85"/>
      <c r="AS1061" s="85"/>
      <c r="AT1061" s="85"/>
      <c r="AU1061" s="85"/>
      <c r="AV1061" s="85"/>
      <c r="AW1061" s="85"/>
      <c r="AX1061" s="85"/>
      <c r="AY1061" s="85"/>
      <c r="AZ1061" s="85"/>
      <c r="BA1061" s="85"/>
      <c r="BB1061" s="85"/>
      <c r="BC1061" s="85"/>
      <c r="BD1061" s="85"/>
      <c r="BE1061" s="85"/>
      <c r="BF1061" s="88"/>
      <c r="BG1061" s="85"/>
      <c r="BH1061" s="85"/>
      <c r="BI1061" s="85"/>
      <c r="BJ1061" s="85"/>
      <c r="BK1061" s="85"/>
      <c r="BL1061" s="85"/>
      <c r="BM1061" s="85"/>
      <c r="BN1061" s="85"/>
      <c r="BO1061" s="85"/>
      <c r="BP1061" s="85"/>
      <c r="BQ1061" s="85"/>
      <c r="BR1061" s="85"/>
      <c r="BS1061" s="85"/>
      <c r="BT1061" s="85"/>
      <c r="BU1061" s="85"/>
      <c r="BV1061" s="85"/>
      <c r="BW1061" s="85"/>
      <c r="BX1061" s="85"/>
      <c r="BY1061" s="85"/>
      <c r="BZ1061" s="85"/>
      <c r="CA1061" s="85"/>
      <c r="CB1061" s="85"/>
      <c r="CC1061" s="85"/>
      <c r="CD1061" s="85"/>
      <c r="CE1061" s="85"/>
      <c r="CF1061" s="85"/>
      <c r="CG1061" s="85"/>
      <c r="CH1061" s="85"/>
      <c r="CI1061" s="85"/>
      <c r="CJ1061" s="85"/>
      <c r="CK1061" s="85"/>
      <c r="CL1061" s="85"/>
      <c r="CM1061" s="85"/>
      <c r="CN1061" s="85"/>
      <c r="CO1061" s="85"/>
      <c r="CP1061" s="85"/>
      <c r="CQ1061" s="85"/>
      <c r="CR1061" s="85"/>
      <c r="CS1061" s="85"/>
      <c r="CT1061" s="85"/>
      <c r="CU1061" s="85"/>
      <c r="CV1061" s="85"/>
      <c r="CW1061" s="85"/>
      <c r="CX1061" s="85"/>
      <c r="CY1061" s="85"/>
      <c r="CZ1061" s="85"/>
      <c r="DA1061" s="85"/>
      <c r="DB1061" s="85"/>
      <c r="DC1061" s="85"/>
      <c r="DD1061" s="85"/>
      <c r="DE1061" s="85"/>
    </row>
    <row r="1062" spans="1:109" x14ac:dyDescent="0.2">
      <c r="A1062" s="85"/>
      <c r="B1062" s="85"/>
      <c r="C1062" s="85"/>
      <c r="D1062" s="85"/>
      <c r="E1062" s="86"/>
      <c r="F1062" s="85"/>
      <c r="G1062" s="87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  <c r="AB1062" s="85"/>
      <c r="AC1062" s="85"/>
      <c r="AD1062" s="85"/>
      <c r="AE1062" s="85"/>
      <c r="AF1062" s="85"/>
      <c r="AG1062" s="85"/>
      <c r="AH1062" s="85"/>
      <c r="AI1062" s="85"/>
      <c r="AJ1062" s="85"/>
      <c r="AK1062" s="85"/>
      <c r="AL1062" s="85"/>
      <c r="AM1062" s="85"/>
      <c r="AN1062" s="85"/>
      <c r="AO1062" s="85"/>
      <c r="AP1062" s="85"/>
      <c r="AQ1062" s="85"/>
      <c r="AR1062" s="85"/>
      <c r="AS1062" s="85"/>
      <c r="AT1062" s="85"/>
      <c r="AU1062" s="85"/>
      <c r="AV1062" s="85"/>
      <c r="AW1062" s="85"/>
      <c r="AX1062" s="85"/>
      <c r="AY1062" s="85"/>
      <c r="AZ1062" s="85"/>
      <c r="BA1062" s="85"/>
      <c r="BB1062" s="85"/>
      <c r="BC1062" s="85"/>
      <c r="BD1062" s="85"/>
      <c r="BE1062" s="85"/>
      <c r="BF1062" s="88"/>
      <c r="BG1062" s="85"/>
      <c r="BH1062" s="85"/>
      <c r="BI1062" s="85"/>
      <c r="BJ1062" s="85"/>
      <c r="BK1062" s="85"/>
      <c r="BL1062" s="85"/>
      <c r="BM1062" s="85"/>
      <c r="BN1062" s="85"/>
      <c r="BO1062" s="85"/>
      <c r="BP1062" s="85"/>
      <c r="BQ1062" s="85"/>
      <c r="BR1062" s="85"/>
      <c r="BS1062" s="85"/>
      <c r="BT1062" s="85"/>
      <c r="BU1062" s="85"/>
      <c r="BV1062" s="85"/>
      <c r="BW1062" s="85"/>
      <c r="BX1062" s="85"/>
      <c r="BY1062" s="85"/>
      <c r="BZ1062" s="85"/>
      <c r="CA1062" s="85"/>
      <c r="CB1062" s="85"/>
      <c r="CC1062" s="85"/>
      <c r="CD1062" s="85"/>
      <c r="CE1062" s="85"/>
      <c r="CF1062" s="85"/>
      <c r="CG1062" s="85"/>
      <c r="CH1062" s="85"/>
      <c r="CI1062" s="85"/>
      <c r="CJ1062" s="85"/>
      <c r="CK1062" s="85"/>
      <c r="CL1062" s="85"/>
      <c r="CM1062" s="85"/>
      <c r="CN1062" s="85"/>
      <c r="CO1062" s="85"/>
      <c r="CP1062" s="85"/>
      <c r="CQ1062" s="85"/>
      <c r="CR1062" s="85"/>
      <c r="CS1062" s="85"/>
      <c r="CT1062" s="85"/>
      <c r="CU1062" s="85"/>
      <c r="CV1062" s="85"/>
      <c r="CW1062" s="85"/>
      <c r="CX1062" s="85"/>
      <c r="CY1062" s="85"/>
      <c r="CZ1062" s="85"/>
      <c r="DA1062" s="85"/>
      <c r="DB1062" s="85"/>
      <c r="DC1062" s="85"/>
      <c r="DD1062" s="85"/>
      <c r="DE1062" s="85"/>
    </row>
    <row r="1063" spans="1:109" x14ac:dyDescent="0.2">
      <c r="A1063" s="85"/>
      <c r="B1063" s="85"/>
      <c r="C1063" s="85"/>
      <c r="D1063" s="85"/>
      <c r="E1063" s="86"/>
      <c r="F1063" s="85"/>
      <c r="G1063" s="87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  <c r="AB1063" s="85"/>
      <c r="AC1063" s="85"/>
      <c r="AD1063" s="85"/>
      <c r="AE1063" s="85"/>
      <c r="AF1063" s="85"/>
      <c r="AG1063" s="85"/>
      <c r="AH1063" s="85"/>
      <c r="AI1063" s="85"/>
      <c r="AJ1063" s="85"/>
      <c r="AK1063" s="85"/>
      <c r="AL1063" s="85"/>
      <c r="AM1063" s="85"/>
      <c r="AN1063" s="85"/>
      <c r="AO1063" s="85"/>
      <c r="AP1063" s="85"/>
      <c r="AQ1063" s="85"/>
      <c r="AR1063" s="85"/>
      <c r="AS1063" s="85"/>
      <c r="AT1063" s="85"/>
      <c r="AU1063" s="85"/>
      <c r="AV1063" s="85"/>
      <c r="AW1063" s="85"/>
      <c r="AX1063" s="85"/>
      <c r="AY1063" s="85"/>
      <c r="AZ1063" s="85"/>
      <c r="BA1063" s="85"/>
      <c r="BB1063" s="85"/>
      <c r="BC1063" s="85"/>
      <c r="BD1063" s="85"/>
      <c r="BE1063" s="85"/>
      <c r="BF1063" s="88"/>
      <c r="BG1063" s="85"/>
      <c r="BH1063" s="85"/>
      <c r="BI1063" s="85"/>
      <c r="BJ1063" s="85"/>
      <c r="BK1063" s="85"/>
      <c r="BL1063" s="85"/>
      <c r="BM1063" s="85"/>
      <c r="BN1063" s="85"/>
      <c r="BO1063" s="85"/>
      <c r="BP1063" s="85"/>
      <c r="BQ1063" s="85"/>
      <c r="BR1063" s="85"/>
      <c r="BS1063" s="85"/>
      <c r="BT1063" s="85"/>
      <c r="BU1063" s="85"/>
      <c r="BV1063" s="85"/>
      <c r="BW1063" s="85"/>
      <c r="BX1063" s="85"/>
      <c r="BY1063" s="85"/>
      <c r="BZ1063" s="85"/>
      <c r="CA1063" s="85"/>
      <c r="CB1063" s="85"/>
      <c r="CC1063" s="85"/>
      <c r="CD1063" s="85"/>
      <c r="CE1063" s="85"/>
      <c r="CF1063" s="85"/>
      <c r="CG1063" s="85"/>
      <c r="CH1063" s="85"/>
      <c r="CI1063" s="85"/>
      <c r="CJ1063" s="85"/>
      <c r="CK1063" s="85"/>
      <c r="CL1063" s="85"/>
      <c r="CM1063" s="85"/>
      <c r="CN1063" s="85"/>
      <c r="CO1063" s="85"/>
      <c r="CP1063" s="85"/>
      <c r="CQ1063" s="85"/>
      <c r="CR1063" s="85"/>
      <c r="CS1063" s="85"/>
      <c r="CT1063" s="85"/>
      <c r="CU1063" s="85"/>
      <c r="CV1063" s="85"/>
      <c r="CW1063" s="85"/>
      <c r="CX1063" s="85"/>
      <c r="CY1063" s="85"/>
      <c r="CZ1063" s="85"/>
      <c r="DA1063" s="85"/>
      <c r="DB1063" s="85"/>
      <c r="DC1063" s="85"/>
      <c r="DD1063" s="85"/>
      <c r="DE1063" s="85"/>
    </row>
    <row r="1064" spans="1:109" x14ac:dyDescent="0.2">
      <c r="A1064" s="85"/>
      <c r="B1064" s="85"/>
      <c r="C1064" s="85"/>
      <c r="D1064" s="85"/>
      <c r="E1064" s="86"/>
      <c r="F1064" s="85"/>
      <c r="G1064" s="87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85"/>
      <c r="AG1064" s="85"/>
      <c r="AH1064" s="85"/>
      <c r="AI1064" s="85"/>
      <c r="AJ1064" s="85"/>
      <c r="AK1064" s="85"/>
      <c r="AL1064" s="85"/>
      <c r="AM1064" s="85"/>
      <c r="AN1064" s="85"/>
      <c r="AO1064" s="85"/>
      <c r="AP1064" s="85"/>
      <c r="AQ1064" s="85"/>
      <c r="AR1064" s="85"/>
      <c r="AS1064" s="85"/>
      <c r="AT1064" s="85"/>
      <c r="AU1064" s="85"/>
      <c r="AV1064" s="85"/>
      <c r="AW1064" s="85"/>
      <c r="AX1064" s="85"/>
      <c r="AY1064" s="85"/>
      <c r="AZ1064" s="85"/>
      <c r="BA1064" s="85"/>
      <c r="BB1064" s="85"/>
      <c r="BC1064" s="85"/>
      <c r="BD1064" s="85"/>
      <c r="BE1064" s="85"/>
      <c r="BF1064" s="88"/>
      <c r="BG1064" s="85"/>
      <c r="BH1064" s="85"/>
      <c r="BI1064" s="85"/>
      <c r="BJ1064" s="85"/>
      <c r="BK1064" s="85"/>
      <c r="BL1064" s="85"/>
      <c r="BM1064" s="85"/>
      <c r="BN1064" s="85"/>
      <c r="BO1064" s="85"/>
      <c r="BP1064" s="85"/>
      <c r="BQ1064" s="85"/>
      <c r="BR1064" s="85"/>
      <c r="BS1064" s="85"/>
      <c r="BT1064" s="85"/>
      <c r="BU1064" s="85"/>
      <c r="BV1064" s="85"/>
      <c r="BW1064" s="85"/>
      <c r="BX1064" s="85"/>
      <c r="BY1064" s="85"/>
      <c r="BZ1064" s="85"/>
      <c r="CA1064" s="85"/>
      <c r="CB1064" s="85"/>
      <c r="CC1064" s="85"/>
      <c r="CD1064" s="85"/>
      <c r="CE1064" s="85"/>
      <c r="CF1064" s="85"/>
      <c r="CG1064" s="85"/>
      <c r="CH1064" s="85"/>
      <c r="CI1064" s="85"/>
      <c r="CJ1064" s="85"/>
      <c r="CK1064" s="85"/>
      <c r="CL1064" s="85"/>
      <c r="CM1064" s="85"/>
      <c r="CN1064" s="85"/>
      <c r="CO1064" s="85"/>
      <c r="CP1064" s="85"/>
      <c r="CQ1064" s="85"/>
      <c r="CR1064" s="85"/>
      <c r="CS1064" s="85"/>
      <c r="CT1064" s="85"/>
      <c r="CU1064" s="85"/>
      <c r="CV1064" s="85"/>
      <c r="CW1064" s="85"/>
      <c r="CX1064" s="85"/>
      <c r="CY1064" s="85"/>
      <c r="CZ1064" s="85"/>
      <c r="DA1064" s="85"/>
      <c r="DB1064" s="85"/>
      <c r="DC1064" s="85"/>
      <c r="DD1064" s="85"/>
      <c r="DE1064" s="85"/>
    </row>
    <row r="1065" spans="1:109" x14ac:dyDescent="0.2">
      <c r="A1065" s="85"/>
      <c r="B1065" s="85"/>
      <c r="C1065" s="85"/>
      <c r="D1065" s="85"/>
      <c r="E1065" s="86"/>
      <c r="F1065" s="85"/>
      <c r="G1065" s="87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85"/>
      <c r="AG1065" s="85"/>
      <c r="AH1065" s="85"/>
      <c r="AI1065" s="85"/>
      <c r="AJ1065" s="85"/>
      <c r="AK1065" s="85"/>
      <c r="AL1065" s="85"/>
      <c r="AM1065" s="85"/>
      <c r="AN1065" s="85"/>
      <c r="AO1065" s="85"/>
      <c r="AP1065" s="85"/>
      <c r="AQ1065" s="85"/>
      <c r="AR1065" s="85"/>
      <c r="AS1065" s="85"/>
      <c r="AT1065" s="85"/>
      <c r="AU1065" s="85"/>
      <c r="AV1065" s="85"/>
      <c r="AW1065" s="85"/>
      <c r="AX1065" s="85"/>
      <c r="AY1065" s="85"/>
      <c r="AZ1065" s="85"/>
      <c r="BA1065" s="85"/>
      <c r="BB1065" s="85"/>
      <c r="BC1065" s="85"/>
      <c r="BD1065" s="85"/>
      <c r="BE1065" s="85"/>
      <c r="BF1065" s="88"/>
      <c r="BG1065" s="85"/>
      <c r="BH1065" s="85"/>
      <c r="BI1065" s="85"/>
      <c r="BJ1065" s="85"/>
      <c r="BK1065" s="85"/>
      <c r="BL1065" s="85"/>
      <c r="BM1065" s="85"/>
      <c r="BN1065" s="85"/>
      <c r="BO1065" s="85"/>
      <c r="BP1065" s="85"/>
      <c r="BQ1065" s="85"/>
      <c r="BR1065" s="85"/>
      <c r="BS1065" s="85"/>
      <c r="BT1065" s="85"/>
      <c r="BU1065" s="85"/>
      <c r="BV1065" s="85"/>
      <c r="BW1065" s="85"/>
      <c r="BX1065" s="85"/>
      <c r="BY1065" s="85"/>
      <c r="BZ1065" s="85"/>
      <c r="CA1065" s="85"/>
      <c r="CB1065" s="85"/>
      <c r="CC1065" s="85"/>
      <c r="CD1065" s="85"/>
      <c r="CE1065" s="85"/>
      <c r="CF1065" s="85"/>
      <c r="CG1065" s="85"/>
      <c r="CH1065" s="85"/>
      <c r="CI1065" s="85"/>
      <c r="CJ1065" s="85"/>
      <c r="CK1065" s="85"/>
      <c r="CL1065" s="85"/>
      <c r="CM1065" s="85"/>
      <c r="CN1065" s="85"/>
      <c r="CO1065" s="85"/>
      <c r="CP1065" s="85"/>
      <c r="CQ1065" s="85"/>
      <c r="CR1065" s="85"/>
      <c r="CS1065" s="85"/>
      <c r="CT1065" s="85"/>
      <c r="CU1065" s="85"/>
      <c r="CV1065" s="85"/>
      <c r="CW1065" s="85"/>
      <c r="CX1065" s="85"/>
      <c r="CY1065" s="85"/>
      <c r="CZ1065" s="85"/>
      <c r="DA1065" s="85"/>
      <c r="DB1065" s="85"/>
      <c r="DC1065" s="85"/>
      <c r="DD1065" s="85"/>
      <c r="DE1065" s="85"/>
    </row>
    <row r="1066" spans="1:109" x14ac:dyDescent="0.2">
      <c r="A1066" s="85"/>
      <c r="B1066" s="85"/>
      <c r="C1066" s="85"/>
      <c r="D1066" s="85"/>
      <c r="E1066" s="86"/>
      <c r="F1066" s="85"/>
      <c r="G1066" s="87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85"/>
      <c r="AG1066" s="85"/>
      <c r="AH1066" s="85"/>
      <c r="AI1066" s="85"/>
      <c r="AJ1066" s="85"/>
      <c r="AK1066" s="85"/>
      <c r="AL1066" s="85"/>
      <c r="AM1066" s="85"/>
      <c r="AN1066" s="85"/>
      <c r="AO1066" s="85"/>
      <c r="AP1066" s="85"/>
      <c r="AQ1066" s="85"/>
      <c r="AR1066" s="85"/>
      <c r="AS1066" s="85"/>
      <c r="AT1066" s="85"/>
      <c r="AU1066" s="85"/>
      <c r="AV1066" s="85"/>
      <c r="AW1066" s="85"/>
      <c r="AX1066" s="85"/>
      <c r="AY1066" s="85"/>
      <c r="AZ1066" s="85"/>
      <c r="BA1066" s="85"/>
      <c r="BB1066" s="85"/>
      <c r="BC1066" s="85"/>
      <c r="BD1066" s="85"/>
      <c r="BE1066" s="85"/>
      <c r="BF1066" s="88"/>
      <c r="BG1066" s="85"/>
      <c r="BH1066" s="85"/>
      <c r="BI1066" s="85"/>
      <c r="BJ1066" s="85"/>
      <c r="BK1066" s="85"/>
      <c r="BL1066" s="85"/>
      <c r="BM1066" s="85"/>
      <c r="BN1066" s="85"/>
      <c r="BO1066" s="85"/>
      <c r="BP1066" s="85"/>
      <c r="BQ1066" s="85"/>
      <c r="BR1066" s="85"/>
      <c r="BS1066" s="85"/>
      <c r="BT1066" s="85"/>
      <c r="BU1066" s="85"/>
      <c r="BV1066" s="85"/>
      <c r="BW1066" s="85"/>
      <c r="BX1066" s="85"/>
      <c r="BY1066" s="85"/>
      <c r="BZ1066" s="85"/>
      <c r="CA1066" s="85"/>
      <c r="CB1066" s="85"/>
      <c r="CC1066" s="85"/>
      <c r="CD1066" s="85"/>
      <c r="CE1066" s="85"/>
      <c r="CF1066" s="85"/>
      <c r="CG1066" s="85"/>
      <c r="CH1066" s="85"/>
      <c r="CI1066" s="85"/>
      <c r="CJ1066" s="85"/>
      <c r="CK1066" s="85"/>
      <c r="CL1066" s="85"/>
      <c r="CM1066" s="85"/>
      <c r="CN1066" s="85"/>
      <c r="CO1066" s="85"/>
      <c r="CP1066" s="85"/>
      <c r="CQ1066" s="85"/>
      <c r="CR1066" s="85"/>
      <c r="CS1066" s="85"/>
      <c r="CT1066" s="85"/>
      <c r="CU1066" s="85"/>
      <c r="CV1066" s="85"/>
      <c r="CW1066" s="85"/>
      <c r="CX1066" s="85"/>
      <c r="CY1066" s="85"/>
      <c r="CZ1066" s="85"/>
      <c r="DA1066" s="85"/>
      <c r="DB1066" s="85"/>
      <c r="DC1066" s="85"/>
      <c r="DD1066" s="85"/>
      <c r="DE1066" s="85"/>
    </row>
    <row r="1067" spans="1:109" x14ac:dyDescent="0.2">
      <c r="A1067" s="85"/>
      <c r="B1067" s="85"/>
      <c r="C1067" s="85"/>
      <c r="D1067" s="85"/>
      <c r="E1067" s="86"/>
      <c r="F1067" s="85"/>
      <c r="G1067" s="87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85"/>
      <c r="AG1067" s="85"/>
      <c r="AH1067" s="85"/>
      <c r="AI1067" s="85"/>
      <c r="AJ1067" s="85"/>
      <c r="AK1067" s="85"/>
      <c r="AL1067" s="85"/>
      <c r="AM1067" s="85"/>
      <c r="AN1067" s="85"/>
      <c r="AO1067" s="85"/>
      <c r="AP1067" s="85"/>
      <c r="AQ1067" s="85"/>
      <c r="AR1067" s="85"/>
      <c r="AS1067" s="85"/>
      <c r="AT1067" s="85"/>
      <c r="AU1067" s="85"/>
      <c r="AV1067" s="85"/>
      <c r="AW1067" s="85"/>
      <c r="AX1067" s="85"/>
      <c r="AY1067" s="85"/>
      <c r="AZ1067" s="85"/>
      <c r="BA1067" s="85"/>
      <c r="BB1067" s="85"/>
      <c r="BC1067" s="85"/>
      <c r="BD1067" s="85"/>
      <c r="BE1067" s="85"/>
      <c r="BF1067" s="88"/>
      <c r="BG1067" s="85"/>
      <c r="BH1067" s="85"/>
      <c r="BI1067" s="85"/>
      <c r="BJ1067" s="85"/>
      <c r="BK1067" s="85"/>
      <c r="BL1067" s="85"/>
      <c r="BM1067" s="85"/>
      <c r="BN1067" s="85"/>
      <c r="BO1067" s="85"/>
      <c r="BP1067" s="85"/>
      <c r="BQ1067" s="85"/>
      <c r="BR1067" s="85"/>
      <c r="BS1067" s="85"/>
      <c r="BT1067" s="85"/>
      <c r="BU1067" s="85"/>
      <c r="BV1067" s="85"/>
      <c r="BW1067" s="85"/>
      <c r="BX1067" s="85"/>
      <c r="BY1067" s="85"/>
      <c r="BZ1067" s="85"/>
      <c r="CA1067" s="85"/>
      <c r="CB1067" s="85"/>
      <c r="CC1067" s="85"/>
      <c r="CD1067" s="85"/>
      <c r="CE1067" s="85"/>
      <c r="CF1067" s="85"/>
      <c r="CG1067" s="85"/>
      <c r="CH1067" s="85"/>
      <c r="CI1067" s="85"/>
      <c r="CJ1067" s="85"/>
      <c r="CK1067" s="85"/>
      <c r="CL1067" s="85"/>
      <c r="CM1067" s="85"/>
      <c r="CN1067" s="85"/>
      <c r="CO1067" s="85"/>
      <c r="CP1067" s="85"/>
      <c r="CQ1067" s="85"/>
      <c r="CR1067" s="85"/>
      <c r="CS1067" s="85"/>
      <c r="CT1067" s="85"/>
      <c r="CU1067" s="85"/>
      <c r="CV1067" s="85"/>
      <c r="CW1067" s="85"/>
      <c r="CX1067" s="85"/>
      <c r="CY1067" s="85"/>
      <c r="CZ1067" s="85"/>
      <c r="DA1067" s="85"/>
      <c r="DB1067" s="85"/>
      <c r="DC1067" s="85"/>
      <c r="DD1067" s="85"/>
      <c r="DE1067" s="85"/>
    </row>
    <row r="1068" spans="1:109" x14ac:dyDescent="0.2">
      <c r="A1068" s="85"/>
      <c r="B1068" s="85"/>
      <c r="C1068" s="85"/>
      <c r="D1068" s="85"/>
      <c r="E1068" s="86"/>
      <c r="F1068" s="85"/>
      <c r="G1068" s="87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R1068" s="85"/>
      <c r="AS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  <c r="BE1068" s="85"/>
      <c r="BF1068" s="88"/>
      <c r="BG1068" s="85"/>
      <c r="BH1068" s="85"/>
      <c r="BI1068" s="85"/>
      <c r="BJ1068" s="85"/>
      <c r="BK1068" s="85"/>
      <c r="BL1068" s="85"/>
      <c r="BM1068" s="85"/>
      <c r="BN1068" s="85"/>
      <c r="BO1068" s="85"/>
      <c r="BP1068" s="85"/>
      <c r="BQ1068" s="85"/>
      <c r="BR1068" s="85"/>
      <c r="BS1068" s="85"/>
      <c r="BT1068" s="85"/>
      <c r="BU1068" s="85"/>
      <c r="BV1068" s="85"/>
      <c r="BW1068" s="85"/>
      <c r="BX1068" s="85"/>
      <c r="BY1068" s="85"/>
      <c r="BZ1068" s="85"/>
      <c r="CA1068" s="85"/>
      <c r="CB1068" s="85"/>
      <c r="CC1068" s="85"/>
      <c r="CD1068" s="85"/>
      <c r="CE1068" s="85"/>
      <c r="CF1068" s="85"/>
      <c r="CG1068" s="85"/>
      <c r="CH1068" s="85"/>
      <c r="CI1068" s="85"/>
      <c r="CJ1068" s="85"/>
      <c r="CK1068" s="85"/>
      <c r="CL1068" s="85"/>
      <c r="CM1068" s="85"/>
      <c r="CN1068" s="85"/>
      <c r="CO1068" s="85"/>
      <c r="CP1068" s="85"/>
      <c r="CQ1068" s="85"/>
      <c r="CR1068" s="85"/>
      <c r="CS1068" s="85"/>
      <c r="CT1068" s="85"/>
      <c r="CU1068" s="85"/>
      <c r="CV1068" s="85"/>
      <c r="CW1068" s="85"/>
      <c r="CX1068" s="85"/>
      <c r="CY1068" s="85"/>
      <c r="CZ1068" s="85"/>
      <c r="DA1068" s="85"/>
      <c r="DB1068" s="85"/>
      <c r="DC1068" s="85"/>
      <c r="DD1068" s="85"/>
      <c r="DE1068" s="85"/>
    </row>
    <row r="1069" spans="1:109" x14ac:dyDescent="0.2">
      <c r="A1069" s="85"/>
      <c r="B1069" s="85"/>
      <c r="C1069" s="85"/>
      <c r="D1069" s="85"/>
      <c r="E1069" s="86"/>
      <c r="F1069" s="85"/>
      <c r="G1069" s="87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85"/>
      <c r="AG1069" s="85"/>
      <c r="AH1069" s="85"/>
      <c r="AI1069" s="85"/>
      <c r="AJ1069" s="85"/>
      <c r="AK1069" s="85"/>
      <c r="AL1069" s="85"/>
      <c r="AM1069" s="85"/>
      <c r="AN1069" s="85"/>
      <c r="AO1069" s="85"/>
      <c r="AP1069" s="85"/>
      <c r="AQ1069" s="85"/>
      <c r="AR1069" s="85"/>
      <c r="AS1069" s="85"/>
      <c r="AT1069" s="85"/>
      <c r="AU1069" s="85"/>
      <c r="AV1069" s="85"/>
      <c r="AW1069" s="85"/>
      <c r="AX1069" s="85"/>
      <c r="AY1069" s="85"/>
      <c r="AZ1069" s="85"/>
      <c r="BA1069" s="85"/>
      <c r="BB1069" s="85"/>
      <c r="BC1069" s="85"/>
      <c r="BD1069" s="85"/>
      <c r="BE1069" s="85"/>
      <c r="BF1069" s="88"/>
      <c r="BG1069" s="85"/>
      <c r="BH1069" s="85"/>
      <c r="BI1069" s="85"/>
      <c r="BJ1069" s="85"/>
      <c r="BK1069" s="85"/>
      <c r="BL1069" s="85"/>
      <c r="BM1069" s="85"/>
      <c r="BN1069" s="85"/>
      <c r="BO1069" s="85"/>
      <c r="BP1069" s="85"/>
      <c r="BQ1069" s="85"/>
      <c r="BR1069" s="85"/>
      <c r="BS1069" s="85"/>
      <c r="BT1069" s="85"/>
      <c r="BU1069" s="85"/>
      <c r="BV1069" s="85"/>
      <c r="BW1069" s="85"/>
      <c r="BX1069" s="85"/>
      <c r="BY1069" s="85"/>
      <c r="BZ1069" s="85"/>
      <c r="CA1069" s="85"/>
      <c r="CB1069" s="85"/>
      <c r="CC1069" s="85"/>
      <c r="CD1069" s="85"/>
      <c r="CE1069" s="85"/>
      <c r="CF1069" s="85"/>
      <c r="CG1069" s="85"/>
      <c r="CH1069" s="85"/>
      <c r="CI1069" s="85"/>
      <c r="CJ1069" s="85"/>
      <c r="CK1069" s="85"/>
      <c r="CL1069" s="85"/>
      <c r="CM1069" s="85"/>
      <c r="CN1069" s="85"/>
      <c r="CO1069" s="85"/>
      <c r="CP1069" s="85"/>
      <c r="CQ1069" s="85"/>
      <c r="CR1069" s="85"/>
      <c r="CS1069" s="85"/>
      <c r="CT1069" s="85"/>
      <c r="CU1069" s="85"/>
      <c r="CV1069" s="85"/>
      <c r="CW1069" s="85"/>
      <c r="CX1069" s="85"/>
      <c r="CY1069" s="85"/>
      <c r="CZ1069" s="85"/>
      <c r="DA1069" s="85"/>
      <c r="DB1069" s="85"/>
      <c r="DC1069" s="85"/>
      <c r="DD1069" s="85"/>
      <c r="DE1069" s="85"/>
    </row>
    <row r="1070" spans="1:109" x14ac:dyDescent="0.2">
      <c r="A1070" s="85"/>
      <c r="B1070" s="85"/>
      <c r="C1070" s="85"/>
      <c r="D1070" s="85"/>
      <c r="E1070" s="86"/>
      <c r="F1070" s="85"/>
      <c r="G1070" s="87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  <c r="AB1070" s="85"/>
      <c r="AC1070" s="85"/>
      <c r="AD1070" s="85"/>
      <c r="AE1070" s="85"/>
      <c r="AF1070" s="85"/>
      <c r="AG1070" s="85"/>
      <c r="AH1070" s="85"/>
      <c r="AI1070" s="85"/>
      <c r="AJ1070" s="85"/>
      <c r="AK1070" s="85"/>
      <c r="AL1070" s="85"/>
      <c r="AM1070" s="85"/>
      <c r="AN1070" s="85"/>
      <c r="AO1070" s="85"/>
      <c r="AP1070" s="85"/>
      <c r="AQ1070" s="85"/>
      <c r="AR1070" s="85"/>
      <c r="AS1070" s="85"/>
      <c r="AT1070" s="85"/>
      <c r="AU1070" s="85"/>
      <c r="AV1070" s="85"/>
      <c r="AW1070" s="85"/>
      <c r="AX1070" s="85"/>
      <c r="AY1070" s="85"/>
      <c r="AZ1070" s="85"/>
      <c r="BA1070" s="85"/>
      <c r="BB1070" s="85"/>
      <c r="BC1070" s="85"/>
      <c r="BD1070" s="85"/>
      <c r="BE1070" s="85"/>
      <c r="BF1070" s="88"/>
      <c r="BG1070" s="85"/>
      <c r="BH1070" s="85"/>
      <c r="BI1070" s="85"/>
      <c r="BJ1070" s="85"/>
      <c r="BK1070" s="85"/>
      <c r="BL1070" s="85"/>
      <c r="BM1070" s="85"/>
      <c r="BN1070" s="85"/>
      <c r="BO1070" s="85"/>
      <c r="BP1070" s="85"/>
      <c r="BQ1070" s="85"/>
      <c r="BR1070" s="85"/>
      <c r="BS1070" s="85"/>
      <c r="BT1070" s="85"/>
      <c r="BU1070" s="85"/>
      <c r="BV1070" s="85"/>
      <c r="BW1070" s="85"/>
      <c r="BX1070" s="85"/>
      <c r="BY1070" s="85"/>
      <c r="BZ1070" s="85"/>
      <c r="CA1070" s="85"/>
      <c r="CB1070" s="85"/>
      <c r="CC1070" s="85"/>
      <c r="CD1070" s="85"/>
      <c r="CE1070" s="85"/>
      <c r="CF1070" s="85"/>
      <c r="CG1070" s="85"/>
      <c r="CH1070" s="85"/>
      <c r="CI1070" s="85"/>
      <c r="CJ1070" s="85"/>
      <c r="CK1070" s="85"/>
      <c r="CL1070" s="85"/>
      <c r="CM1070" s="85"/>
      <c r="CN1070" s="85"/>
      <c r="CO1070" s="85"/>
      <c r="CP1070" s="85"/>
      <c r="CQ1070" s="85"/>
      <c r="CR1070" s="85"/>
      <c r="CS1070" s="85"/>
      <c r="CT1070" s="85"/>
      <c r="CU1070" s="85"/>
      <c r="CV1070" s="85"/>
      <c r="CW1070" s="85"/>
      <c r="CX1070" s="85"/>
      <c r="CY1070" s="85"/>
      <c r="CZ1070" s="85"/>
      <c r="DA1070" s="85"/>
      <c r="DB1070" s="85"/>
      <c r="DC1070" s="85"/>
      <c r="DD1070" s="85"/>
      <c r="DE1070" s="85"/>
    </row>
    <row r="1071" spans="1:109" x14ac:dyDescent="0.2">
      <c r="A1071" s="85"/>
      <c r="B1071" s="85"/>
      <c r="C1071" s="85"/>
      <c r="D1071" s="85"/>
      <c r="E1071" s="86"/>
      <c r="F1071" s="85"/>
      <c r="G1071" s="87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  <c r="AB1071" s="85"/>
      <c r="AC1071" s="85"/>
      <c r="AD1071" s="85"/>
      <c r="AE1071" s="85"/>
      <c r="AF1071" s="85"/>
      <c r="AG1071" s="85"/>
      <c r="AH1071" s="85"/>
      <c r="AI1071" s="85"/>
      <c r="AJ1071" s="85"/>
      <c r="AK1071" s="85"/>
      <c r="AL1071" s="85"/>
      <c r="AM1071" s="85"/>
      <c r="AN1071" s="85"/>
      <c r="AO1071" s="85"/>
      <c r="AP1071" s="85"/>
      <c r="AQ1071" s="85"/>
      <c r="AR1071" s="85"/>
      <c r="AS1071" s="85"/>
      <c r="AT1071" s="85"/>
      <c r="AU1071" s="85"/>
      <c r="AV1071" s="85"/>
      <c r="AW1071" s="85"/>
      <c r="AX1071" s="85"/>
      <c r="AY1071" s="85"/>
      <c r="AZ1071" s="85"/>
      <c r="BA1071" s="85"/>
      <c r="BB1071" s="85"/>
      <c r="BC1071" s="85"/>
      <c r="BD1071" s="85"/>
      <c r="BE1071" s="85"/>
      <c r="BF1071" s="88"/>
      <c r="BG1071" s="85"/>
      <c r="BH1071" s="85"/>
      <c r="BI1071" s="85"/>
      <c r="BJ1071" s="85"/>
      <c r="BK1071" s="85"/>
      <c r="BL1071" s="85"/>
      <c r="BM1071" s="85"/>
      <c r="BN1071" s="85"/>
      <c r="BO1071" s="85"/>
      <c r="BP1071" s="85"/>
      <c r="BQ1071" s="85"/>
      <c r="BR1071" s="85"/>
      <c r="BS1071" s="85"/>
      <c r="BT1071" s="85"/>
      <c r="BU1071" s="85"/>
      <c r="BV1071" s="85"/>
      <c r="BW1071" s="85"/>
      <c r="BX1071" s="85"/>
      <c r="BY1071" s="85"/>
      <c r="BZ1071" s="85"/>
      <c r="CA1071" s="85"/>
      <c r="CB1071" s="85"/>
      <c r="CC1071" s="85"/>
      <c r="CD1071" s="85"/>
      <c r="CE1071" s="85"/>
      <c r="CF1071" s="85"/>
      <c r="CG1071" s="85"/>
      <c r="CH1071" s="85"/>
      <c r="CI1071" s="85"/>
      <c r="CJ1071" s="85"/>
      <c r="CK1071" s="85"/>
      <c r="CL1071" s="85"/>
      <c r="CM1071" s="85"/>
      <c r="CN1071" s="85"/>
      <c r="CO1071" s="85"/>
      <c r="CP1071" s="85"/>
      <c r="CQ1071" s="85"/>
      <c r="CR1071" s="85"/>
      <c r="CS1071" s="85"/>
      <c r="CT1071" s="85"/>
      <c r="CU1071" s="85"/>
      <c r="CV1071" s="85"/>
      <c r="CW1071" s="85"/>
      <c r="CX1071" s="85"/>
      <c r="CY1071" s="85"/>
      <c r="CZ1071" s="85"/>
      <c r="DA1071" s="85"/>
      <c r="DB1071" s="85"/>
      <c r="DC1071" s="85"/>
      <c r="DD1071" s="85"/>
      <c r="DE1071" s="85"/>
    </row>
    <row r="1072" spans="1:109" x14ac:dyDescent="0.2">
      <c r="A1072" s="85"/>
      <c r="B1072" s="85"/>
      <c r="C1072" s="85"/>
      <c r="D1072" s="85"/>
      <c r="E1072" s="86"/>
      <c r="F1072" s="85"/>
      <c r="G1072" s="87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85"/>
      <c r="V1072" s="85"/>
      <c r="W1072" s="85"/>
      <c r="X1072" s="85"/>
      <c r="Y1072" s="85"/>
      <c r="Z1072" s="85"/>
      <c r="AA1072" s="85"/>
      <c r="AB1072" s="85"/>
      <c r="AC1072" s="85"/>
      <c r="AD1072" s="85"/>
      <c r="AE1072" s="85"/>
      <c r="AF1072" s="85"/>
      <c r="AG1072" s="85"/>
      <c r="AH1072" s="85"/>
      <c r="AI1072" s="85"/>
      <c r="AJ1072" s="85"/>
      <c r="AK1072" s="85"/>
      <c r="AL1072" s="85"/>
      <c r="AM1072" s="85"/>
      <c r="AN1072" s="85"/>
      <c r="AO1072" s="85"/>
      <c r="AP1072" s="85"/>
      <c r="AQ1072" s="85"/>
      <c r="AR1072" s="85"/>
      <c r="AS1072" s="85"/>
      <c r="AT1072" s="85"/>
      <c r="AU1072" s="85"/>
      <c r="AV1072" s="85"/>
      <c r="AW1072" s="85"/>
      <c r="AX1072" s="85"/>
      <c r="AY1072" s="85"/>
      <c r="AZ1072" s="85"/>
      <c r="BA1072" s="85"/>
      <c r="BB1072" s="85"/>
      <c r="BC1072" s="85"/>
      <c r="BD1072" s="85"/>
      <c r="BE1072" s="85"/>
      <c r="BF1072" s="88"/>
      <c r="BG1072" s="85"/>
      <c r="BH1072" s="85"/>
      <c r="BI1072" s="85"/>
      <c r="BJ1072" s="85"/>
      <c r="BK1072" s="85"/>
      <c r="BL1072" s="85"/>
      <c r="BM1072" s="85"/>
      <c r="BN1072" s="85"/>
      <c r="BO1072" s="85"/>
      <c r="BP1072" s="85"/>
      <c r="BQ1072" s="85"/>
      <c r="BR1072" s="85"/>
      <c r="BS1072" s="85"/>
      <c r="BT1072" s="85"/>
      <c r="BU1072" s="85"/>
      <c r="BV1072" s="85"/>
      <c r="BW1072" s="85"/>
      <c r="BX1072" s="85"/>
      <c r="BY1072" s="85"/>
      <c r="BZ1072" s="85"/>
      <c r="CA1072" s="85"/>
      <c r="CB1072" s="85"/>
      <c r="CC1072" s="85"/>
      <c r="CD1072" s="85"/>
      <c r="CE1072" s="85"/>
      <c r="CF1072" s="85"/>
      <c r="CG1072" s="85"/>
      <c r="CH1072" s="85"/>
      <c r="CI1072" s="85"/>
      <c r="CJ1072" s="85"/>
      <c r="CK1072" s="85"/>
      <c r="CL1072" s="85"/>
      <c r="CM1072" s="85"/>
      <c r="CN1072" s="85"/>
      <c r="CO1072" s="85"/>
      <c r="CP1072" s="85"/>
      <c r="CQ1072" s="85"/>
      <c r="CR1072" s="85"/>
      <c r="CS1072" s="85"/>
      <c r="CT1072" s="85"/>
      <c r="CU1072" s="85"/>
      <c r="CV1072" s="85"/>
      <c r="CW1072" s="85"/>
      <c r="CX1072" s="85"/>
      <c r="CY1072" s="85"/>
      <c r="CZ1072" s="85"/>
      <c r="DA1072" s="85"/>
      <c r="DB1072" s="85"/>
      <c r="DC1072" s="85"/>
      <c r="DD1072" s="85"/>
      <c r="DE1072" s="85"/>
    </row>
    <row r="1073" spans="1:109" x14ac:dyDescent="0.2">
      <c r="A1073" s="85"/>
      <c r="B1073" s="85"/>
      <c r="C1073" s="85"/>
      <c r="D1073" s="85"/>
      <c r="E1073" s="86"/>
      <c r="F1073" s="85"/>
      <c r="G1073" s="87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85"/>
      <c r="V1073" s="85"/>
      <c r="W1073" s="85"/>
      <c r="X1073" s="85"/>
      <c r="Y1073" s="85"/>
      <c r="Z1073" s="85"/>
      <c r="AA1073" s="85"/>
      <c r="AB1073" s="85"/>
      <c r="AC1073" s="85"/>
      <c r="AD1073" s="85"/>
      <c r="AE1073" s="85"/>
      <c r="AF1073" s="85"/>
      <c r="AG1073" s="85"/>
      <c r="AH1073" s="85"/>
      <c r="AI1073" s="85"/>
      <c r="AJ1073" s="85"/>
      <c r="AK1073" s="85"/>
      <c r="AL1073" s="85"/>
      <c r="AM1073" s="85"/>
      <c r="AN1073" s="85"/>
      <c r="AO1073" s="85"/>
      <c r="AP1073" s="85"/>
      <c r="AQ1073" s="85"/>
      <c r="AR1073" s="85"/>
      <c r="AS1073" s="85"/>
      <c r="AT1073" s="85"/>
      <c r="AU1073" s="85"/>
      <c r="AV1073" s="85"/>
      <c r="AW1073" s="85"/>
      <c r="AX1073" s="85"/>
      <c r="AY1073" s="85"/>
      <c r="AZ1073" s="85"/>
      <c r="BA1073" s="85"/>
      <c r="BB1073" s="85"/>
      <c r="BC1073" s="85"/>
      <c r="BD1073" s="85"/>
      <c r="BE1073" s="85"/>
      <c r="BF1073" s="88"/>
      <c r="BG1073" s="85"/>
      <c r="BH1073" s="85"/>
      <c r="BI1073" s="85"/>
      <c r="BJ1073" s="85"/>
      <c r="BK1073" s="85"/>
      <c r="BL1073" s="85"/>
      <c r="BM1073" s="85"/>
      <c r="BN1073" s="85"/>
      <c r="BO1073" s="85"/>
      <c r="BP1073" s="85"/>
      <c r="BQ1073" s="85"/>
      <c r="BR1073" s="85"/>
      <c r="BS1073" s="85"/>
      <c r="BT1073" s="85"/>
      <c r="BU1073" s="85"/>
      <c r="BV1073" s="85"/>
      <c r="BW1073" s="85"/>
      <c r="BX1073" s="85"/>
      <c r="BY1073" s="85"/>
      <c r="BZ1073" s="85"/>
      <c r="CA1073" s="85"/>
      <c r="CB1073" s="85"/>
      <c r="CC1073" s="85"/>
      <c r="CD1073" s="85"/>
      <c r="CE1073" s="85"/>
      <c r="CF1073" s="85"/>
      <c r="CG1073" s="85"/>
      <c r="CH1073" s="85"/>
      <c r="CI1073" s="85"/>
      <c r="CJ1073" s="85"/>
      <c r="CK1073" s="85"/>
      <c r="CL1073" s="85"/>
      <c r="CM1073" s="85"/>
      <c r="CN1073" s="85"/>
      <c r="CO1073" s="85"/>
      <c r="CP1073" s="85"/>
      <c r="CQ1073" s="85"/>
      <c r="CR1073" s="85"/>
      <c r="CS1073" s="85"/>
      <c r="CT1073" s="85"/>
      <c r="CU1073" s="85"/>
      <c r="CV1073" s="85"/>
      <c r="CW1073" s="85"/>
      <c r="CX1073" s="85"/>
      <c r="CY1073" s="85"/>
      <c r="CZ1073" s="85"/>
      <c r="DA1073" s="85"/>
      <c r="DB1073" s="85"/>
      <c r="DC1073" s="85"/>
      <c r="DD1073" s="85"/>
      <c r="DE1073" s="85"/>
    </row>
    <row r="1074" spans="1:109" x14ac:dyDescent="0.2">
      <c r="A1074" s="85"/>
      <c r="B1074" s="85"/>
      <c r="C1074" s="85"/>
      <c r="D1074" s="85"/>
      <c r="E1074" s="86"/>
      <c r="F1074" s="85"/>
      <c r="G1074" s="87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85"/>
      <c r="V1074" s="85"/>
      <c r="W1074" s="85"/>
      <c r="X1074" s="85"/>
      <c r="Y1074" s="85"/>
      <c r="Z1074" s="85"/>
      <c r="AA1074" s="85"/>
      <c r="AB1074" s="85"/>
      <c r="AC1074" s="85"/>
      <c r="AD1074" s="85"/>
      <c r="AE1074" s="85"/>
      <c r="AF1074" s="85"/>
      <c r="AG1074" s="85"/>
      <c r="AH1074" s="85"/>
      <c r="AI1074" s="85"/>
      <c r="AJ1074" s="85"/>
      <c r="AK1074" s="85"/>
      <c r="AL1074" s="85"/>
      <c r="AM1074" s="85"/>
      <c r="AN1074" s="85"/>
      <c r="AO1074" s="85"/>
      <c r="AP1074" s="85"/>
      <c r="AQ1074" s="85"/>
      <c r="AR1074" s="85"/>
      <c r="AS1074" s="85"/>
      <c r="AT1074" s="85"/>
      <c r="AU1074" s="85"/>
      <c r="AV1074" s="85"/>
      <c r="AW1074" s="85"/>
      <c r="AX1074" s="85"/>
      <c r="AY1074" s="85"/>
      <c r="AZ1074" s="85"/>
      <c r="BA1074" s="85"/>
      <c r="BB1074" s="85"/>
      <c r="BC1074" s="85"/>
      <c r="BD1074" s="85"/>
      <c r="BE1074" s="85"/>
      <c r="BF1074" s="88"/>
      <c r="BG1074" s="85"/>
      <c r="BH1074" s="85"/>
      <c r="BI1074" s="85"/>
      <c r="BJ1074" s="85"/>
      <c r="BK1074" s="85"/>
      <c r="BL1074" s="85"/>
      <c r="BM1074" s="85"/>
      <c r="BN1074" s="85"/>
      <c r="BO1074" s="85"/>
      <c r="BP1074" s="85"/>
      <c r="BQ1074" s="85"/>
      <c r="BR1074" s="85"/>
      <c r="BS1074" s="85"/>
      <c r="BT1074" s="85"/>
      <c r="BU1074" s="85"/>
      <c r="BV1074" s="85"/>
      <c r="BW1074" s="85"/>
      <c r="BX1074" s="85"/>
      <c r="BY1074" s="85"/>
      <c r="BZ1074" s="85"/>
      <c r="CA1074" s="85"/>
      <c r="CB1074" s="85"/>
      <c r="CC1074" s="85"/>
      <c r="CD1074" s="85"/>
      <c r="CE1074" s="85"/>
      <c r="CF1074" s="85"/>
      <c r="CG1074" s="85"/>
      <c r="CH1074" s="85"/>
      <c r="CI1074" s="85"/>
      <c r="CJ1074" s="85"/>
      <c r="CK1074" s="85"/>
      <c r="CL1074" s="85"/>
      <c r="CM1074" s="85"/>
      <c r="CN1074" s="85"/>
      <c r="CO1074" s="85"/>
      <c r="CP1074" s="85"/>
      <c r="CQ1074" s="85"/>
      <c r="CR1074" s="85"/>
      <c r="CS1074" s="85"/>
      <c r="CT1074" s="85"/>
      <c r="CU1074" s="85"/>
      <c r="CV1074" s="85"/>
      <c r="CW1074" s="85"/>
      <c r="CX1074" s="85"/>
      <c r="CY1074" s="85"/>
      <c r="CZ1074" s="85"/>
      <c r="DA1074" s="85"/>
      <c r="DB1074" s="85"/>
      <c r="DC1074" s="85"/>
      <c r="DD1074" s="85"/>
      <c r="DE1074" s="85"/>
    </row>
    <row r="1075" spans="1:109" x14ac:dyDescent="0.2">
      <c r="A1075" s="85"/>
      <c r="B1075" s="85"/>
      <c r="C1075" s="85"/>
      <c r="D1075" s="85"/>
      <c r="E1075" s="86"/>
      <c r="F1075" s="85"/>
      <c r="G1075" s="87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85"/>
      <c r="V1075" s="85"/>
      <c r="W1075" s="85"/>
      <c r="X1075" s="85"/>
      <c r="Y1075" s="85"/>
      <c r="Z1075" s="85"/>
      <c r="AA1075" s="85"/>
      <c r="AB1075" s="85"/>
      <c r="AC1075" s="85"/>
      <c r="AD1075" s="85"/>
      <c r="AE1075" s="85"/>
      <c r="AF1075" s="85"/>
      <c r="AG1075" s="85"/>
      <c r="AH1075" s="85"/>
      <c r="AI1075" s="85"/>
      <c r="AJ1075" s="85"/>
      <c r="AK1075" s="85"/>
      <c r="AL1075" s="85"/>
      <c r="AM1075" s="85"/>
      <c r="AN1075" s="85"/>
      <c r="AO1075" s="85"/>
      <c r="AP1075" s="85"/>
      <c r="AQ1075" s="85"/>
      <c r="AR1075" s="85"/>
      <c r="AS1075" s="85"/>
      <c r="AT1075" s="85"/>
      <c r="AU1075" s="85"/>
      <c r="AV1075" s="85"/>
      <c r="AW1075" s="85"/>
      <c r="AX1075" s="85"/>
      <c r="AY1075" s="85"/>
      <c r="AZ1075" s="85"/>
      <c r="BA1075" s="85"/>
      <c r="BB1075" s="85"/>
      <c r="BC1075" s="85"/>
      <c r="BD1075" s="85"/>
      <c r="BE1075" s="85"/>
      <c r="BF1075" s="88"/>
      <c r="BG1075" s="85"/>
      <c r="BH1075" s="85"/>
      <c r="BI1075" s="85"/>
      <c r="BJ1075" s="85"/>
      <c r="BK1075" s="85"/>
      <c r="BL1075" s="85"/>
      <c r="BM1075" s="85"/>
      <c r="BN1075" s="85"/>
      <c r="BO1075" s="85"/>
      <c r="BP1075" s="85"/>
      <c r="BQ1075" s="85"/>
      <c r="BR1075" s="85"/>
      <c r="BS1075" s="85"/>
      <c r="BT1075" s="85"/>
      <c r="BU1075" s="85"/>
      <c r="BV1075" s="85"/>
      <c r="BW1075" s="85"/>
      <c r="BX1075" s="85"/>
      <c r="BY1075" s="85"/>
      <c r="BZ1075" s="85"/>
      <c r="CA1075" s="85"/>
      <c r="CB1075" s="85"/>
      <c r="CC1075" s="85"/>
      <c r="CD1075" s="85"/>
      <c r="CE1075" s="85"/>
      <c r="CF1075" s="85"/>
      <c r="CG1075" s="85"/>
      <c r="CH1075" s="85"/>
      <c r="CI1075" s="85"/>
      <c r="CJ1075" s="85"/>
      <c r="CK1075" s="85"/>
      <c r="CL1075" s="85"/>
      <c r="CM1075" s="85"/>
      <c r="CN1075" s="85"/>
      <c r="CO1075" s="85"/>
      <c r="CP1075" s="85"/>
      <c r="CQ1075" s="85"/>
      <c r="CR1075" s="85"/>
      <c r="CS1075" s="85"/>
      <c r="CT1075" s="85"/>
      <c r="CU1075" s="85"/>
      <c r="CV1075" s="85"/>
      <c r="CW1075" s="85"/>
      <c r="CX1075" s="85"/>
      <c r="CY1075" s="85"/>
      <c r="CZ1075" s="85"/>
      <c r="DA1075" s="85"/>
      <c r="DB1075" s="85"/>
      <c r="DC1075" s="85"/>
      <c r="DD1075" s="85"/>
      <c r="DE1075" s="85"/>
    </row>
    <row r="1076" spans="1:109" x14ac:dyDescent="0.2">
      <c r="A1076" s="85"/>
      <c r="B1076" s="85"/>
      <c r="C1076" s="85"/>
      <c r="D1076" s="85"/>
      <c r="E1076" s="86"/>
      <c r="F1076" s="85"/>
      <c r="G1076" s="87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85"/>
      <c r="V1076" s="85"/>
      <c r="W1076" s="85"/>
      <c r="X1076" s="85"/>
      <c r="Y1076" s="85"/>
      <c r="Z1076" s="85"/>
      <c r="AA1076" s="85"/>
      <c r="AB1076" s="85"/>
      <c r="AC1076" s="85"/>
      <c r="AD1076" s="85"/>
      <c r="AE1076" s="85"/>
      <c r="AF1076" s="85"/>
      <c r="AG1076" s="85"/>
      <c r="AH1076" s="85"/>
      <c r="AI1076" s="85"/>
      <c r="AJ1076" s="85"/>
      <c r="AK1076" s="85"/>
      <c r="AL1076" s="85"/>
      <c r="AM1076" s="85"/>
      <c r="AN1076" s="85"/>
      <c r="AO1076" s="85"/>
      <c r="AP1076" s="85"/>
      <c r="AQ1076" s="85"/>
      <c r="AR1076" s="85"/>
      <c r="AS1076" s="85"/>
      <c r="AT1076" s="85"/>
      <c r="AU1076" s="85"/>
      <c r="AV1076" s="85"/>
      <c r="AW1076" s="85"/>
      <c r="AX1076" s="85"/>
      <c r="AY1076" s="85"/>
      <c r="AZ1076" s="85"/>
      <c r="BA1076" s="85"/>
      <c r="BB1076" s="85"/>
      <c r="BC1076" s="85"/>
      <c r="BD1076" s="85"/>
      <c r="BE1076" s="85"/>
      <c r="BF1076" s="88"/>
      <c r="BG1076" s="85"/>
      <c r="BH1076" s="85"/>
      <c r="BI1076" s="85"/>
      <c r="BJ1076" s="85"/>
      <c r="BK1076" s="85"/>
      <c r="BL1076" s="85"/>
      <c r="BM1076" s="85"/>
      <c r="BN1076" s="85"/>
      <c r="BO1076" s="85"/>
      <c r="BP1076" s="85"/>
      <c r="BQ1076" s="85"/>
      <c r="BR1076" s="85"/>
      <c r="BS1076" s="85"/>
      <c r="BT1076" s="85"/>
      <c r="BU1076" s="85"/>
      <c r="BV1076" s="85"/>
      <c r="BW1076" s="85"/>
      <c r="BX1076" s="85"/>
      <c r="BY1076" s="85"/>
      <c r="BZ1076" s="85"/>
      <c r="CA1076" s="85"/>
      <c r="CB1076" s="85"/>
      <c r="CC1076" s="85"/>
      <c r="CD1076" s="85"/>
      <c r="CE1076" s="85"/>
      <c r="CF1076" s="85"/>
      <c r="CG1076" s="85"/>
      <c r="CH1076" s="85"/>
      <c r="CI1076" s="85"/>
      <c r="CJ1076" s="85"/>
      <c r="CK1076" s="85"/>
      <c r="CL1076" s="85"/>
      <c r="CM1076" s="85"/>
      <c r="CN1076" s="85"/>
      <c r="CO1076" s="85"/>
      <c r="CP1076" s="85"/>
      <c r="CQ1076" s="85"/>
      <c r="CR1076" s="85"/>
      <c r="CS1076" s="85"/>
      <c r="CT1076" s="85"/>
      <c r="CU1076" s="85"/>
      <c r="CV1076" s="85"/>
      <c r="CW1076" s="85"/>
      <c r="CX1076" s="85"/>
      <c r="CY1076" s="85"/>
      <c r="CZ1076" s="85"/>
      <c r="DA1076" s="85"/>
      <c r="DB1076" s="85"/>
      <c r="DC1076" s="85"/>
      <c r="DD1076" s="85"/>
      <c r="DE1076" s="85"/>
    </row>
    <row r="1077" spans="1:109" x14ac:dyDescent="0.2">
      <c r="A1077" s="85"/>
      <c r="B1077" s="85"/>
      <c r="C1077" s="85"/>
      <c r="D1077" s="85"/>
      <c r="E1077" s="86"/>
      <c r="F1077" s="85"/>
      <c r="G1077" s="87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85"/>
      <c r="V1077" s="85"/>
      <c r="W1077" s="85"/>
      <c r="X1077" s="85"/>
      <c r="Y1077" s="85"/>
      <c r="Z1077" s="85"/>
      <c r="AA1077" s="85"/>
      <c r="AB1077" s="85"/>
      <c r="AC1077" s="85"/>
      <c r="AD1077" s="85"/>
      <c r="AE1077" s="85"/>
      <c r="AF1077" s="85"/>
      <c r="AG1077" s="85"/>
      <c r="AH1077" s="85"/>
      <c r="AI1077" s="85"/>
      <c r="AJ1077" s="85"/>
      <c r="AK1077" s="85"/>
      <c r="AL1077" s="85"/>
      <c r="AM1077" s="85"/>
      <c r="AN1077" s="85"/>
      <c r="AO1077" s="85"/>
      <c r="AP1077" s="85"/>
      <c r="AQ1077" s="85"/>
      <c r="AR1077" s="85"/>
      <c r="AS1077" s="85"/>
      <c r="AT1077" s="85"/>
      <c r="AU1077" s="85"/>
      <c r="AV1077" s="85"/>
      <c r="AW1077" s="85"/>
      <c r="AX1077" s="85"/>
      <c r="AY1077" s="85"/>
      <c r="AZ1077" s="85"/>
      <c r="BA1077" s="85"/>
      <c r="BB1077" s="85"/>
      <c r="BC1077" s="85"/>
      <c r="BD1077" s="85"/>
      <c r="BE1077" s="85"/>
      <c r="BF1077" s="88"/>
      <c r="BG1077" s="85"/>
      <c r="BH1077" s="85"/>
      <c r="BI1077" s="85"/>
      <c r="BJ1077" s="85"/>
      <c r="BK1077" s="85"/>
      <c r="BL1077" s="85"/>
      <c r="BM1077" s="85"/>
      <c r="BN1077" s="85"/>
      <c r="BO1077" s="85"/>
      <c r="BP1077" s="85"/>
      <c r="BQ1077" s="85"/>
      <c r="BR1077" s="85"/>
      <c r="BS1077" s="85"/>
      <c r="BT1077" s="85"/>
      <c r="BU1077" s="85"/>
      <c r="BV1077" s="85"/>
      <c r="BW1077" s="85"/>
      <c r="BX1077" s="85"/>
      <c r="BY1077" s="85"/>
      <c r="BZ1077" s="85"/>
      <c r="CA1077" s="85"/>
      <c r="CB1077" s="85"/>
      <c r="CC1077" s="85"/>
      <c r="CD1077" s="85"/>
      <c r="CE1077" s="85"/>
      <c r="CF1077" s="85"/>
      <c r="CG1077" s="85"/>
      <c r="CH1077" s="85"/>
      <c r="CI1077" s="85"/>
      <c r="CJ1077" s="85"/>
      <c r="CK1077" s="85"/>
      <c r="CL1077" s="85"/>
      <c r="CM1077" s="85"/>
      <c r="CN1077" s="85"/>
      <c r="CO1077" s="85"/>
      <c r="CP1077" s="85"/>
      <c r="CQ1077" s="85"/>
      <c r="CR1077" s="85"/>
      <c r="CS1077" s="85"/>
      <c r="CT1077" s="85"/>
      <c r="CU1077" s="85"/>
      <c r="CV1077" s="85"/>
      <c r="CW1077" s="85"/>
      <c r="CX1077" s="85"/>
      <c r="CY1077" s="85"/>
      <c r="CZ1077" s="85"/>
      <c r="DA1077" s="85"/>
      <c r="DB1077" s="85"/>
      <c r="DC1077" s="85"/>
      <c r="DD1077" s="85"/>
      <c r="DE1077" s="85"/>
    </row>
    <row r="1078" spans="1:109" x14ac:dyDescent="0.2">
      <c r="A1078" s="85"/>
      <c r="B1078" s="85"/>
      <c r="C1078" s="85"/>
      <c r="D1078" s="85"/>
      <c r="E1078" s="86"/>
      <c r="F1078" s="85"/>
      <c r="G1078" s="87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85"/>
      <c r="V1078" s="85"/>
      <c r="W1078" s="85"/>
      <c r="X1078" s="85"/>
      <c r="Y1078" s="85"/>
      <c r="Z1078" s="85"/>
      <c r="AA1078" s="85"/>
      <c r="AB1078" s="85"/>
      <c r="AC1078" s="85"/>
      <c r="AD1078" s="85"/>
      <c r="AE1078" s="85"/>
      <c r="AF1078" s="85"/>
      <c r="AG1078" s="85"/>
      <c r="AH1078" s="85"/>
      <c r="AI1078" s="85"/>
      <c r="AJ1078" s="85"/>
      <c r="AK1078" s="85"/>
      <c r="AL1078" s="85"/>
      <c r="AM1078" s="85"/>
      <c r="AN1078" s="85"/>
      <c r="AO1078" s="85"/>
      <c r="AP1078" s="85"/>
      <c r="AQ1078" s="85"/>
      <c r="AR1078" s="85"/>
      <c r="AS1078" s="85"/>
      <c r="AT1078" s="85"/>
      <c r="AU1078" s="85"/>
      <c r="AV1078" s="85"/>
      <c r="AW1078" s="85"/>
      <c r="AX1078" s="85"/>
      <c r="AY1078" s="85"/>
      <c r="AZ1078" s="85"/>
      <c r="BA1078" s="85"/>
      <c r="BB1078" s="85"/>
      <c r="BC1078" s="85"/>
      <c r="BD1078" s="85"/>
      <c r="BE1078" s="85"/>
      <c r="BF1078" s="88"/>
      <c r="BG1078" s="85"/>
      <c r="BH1078" s="85"/>
      <c r="BI1078" s="85"/>
      <c r="BJ1078" s="85"/>
      <c r="BK1078" s="85"/>
      <c r="BL1078" s="85"/>
      <c r="BM1078" s="85"/>
      <c r="BN1078" s="85"/>
      <c r="BO1078" s="85"/>
      <c r="BP1078" s="85"/>
      <c r="BQ1078" s="85"/>
      <c r="BR1078" s="85"/>
      <c r="BS1078" s="85"/>
      <c r="BT1078" s="85"/>
      <c r="BU1078" s="85"/>
      <c r="BV1078" s="85"/>
      <c r="BW1078" s="85"/>
      <c r="BX1078" s="85"/>
      <c r="BY1078" s="85"/>
      <c r="BZ1078" s="85"/>
      <c r="CA1078" s="85"/>
      <c r="CB1078" s="85"/>
      <c r="CC1078" s="85"/>
      <c r="CD1078" s="85"/>
      <c r="CE1078" s="85"/>
      <c r="CF1078" s="85"/>
      <c r="CG1078" s="85"/>
      <c r="CH1078" s="85"/>
      <c r="CI1078" s="85"/>
      <c r="CJ1078" s="85"/>
      <c r="CK1078" s="85"/>
      <c r="CL1078" s="85"/>
      <c r="CM1078" s="85"/>
      <c r="CN1078" s="85"/>
      <c r="CO1078" s="85"/>
      <c r="CP1078" s="85"/>
      <c r="CQ1078" s="85"/>
      <c r="CR1078" s="85"/>
      <c r="CS1078" s="85"/>
      <c r="CT1078" s="85"/>
      <c r="CU1078" s="85"/>
      <c r="CV1078" s="85"/>
      <c r="CW1078" s="85"/>
      <c r="CX1078" s="85"/>
      <c r="CY1078" s="85"/>
      <c r="CZ1078" s="85"/>
      <c r="DA1078" s="85"/>
      <c r="DB1078" s="85"/>
      <c r="DC1078" s="85"/>
      <c r="DD1078" s="85"/>
      <c r="DE1078" s="85"/>
    </row>
    <row r="1079" spans="1:109" x14ac:dyDescent="0.2">
      <c r="A1079" s="85"/>
      <c r="B1079" s="85"/>
      <c r="C1079" s="85"/>
      <c r="D1079" s="85"/>
      <c r="E1079" s="86"/>
      <c r="F1079" s="85"/>
      <c r="G1079" s="87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85"/>
      <c r="V1079" s="85"/>
      <c r="W1079" s="85"/>
      <c r="X1079" s="85"/>
      <c r="Y1079" s="85"/>
      <c r="Z1079" s="85"/>
      <c r="AA1079" s="85"/>
      <c r="AB1079" s="85"/>
      <c r="AC1079" s="85"/>
      <c r="AD1079" s="85"/>
      <c r="AE1079" s="85"/>
      <c r="AF1079" s="85"/>
      <c r="AG1079" s="85"/>
      <c r="AH1079" s="85"/>
      <c r="AI1079" s="85"/>
      <c r="AJ1079" s="85"/>
      <c r="AK1079" s="85"/>
      <c r="AL1079" s="85"/>
      <c r="AM1079" s="85"/>
      <c r="AN1079" s="85"/>
      <c r="AO1079" s="85"/>
      <c r="AP1079" s="85"/>
      <c r="AQ1079" s="85"/>
      <c r="AR1079" s="85"/>
      <c r="AS1079" s="85"/>
      <c r="AT1079" s="85"/>
      <c r="AU1079" s="85"/>
      <c r="AV1079" s="85"/>
      <c r="AW1079" s="85"/>
      <c r="AX1079" s="85"/>
      <c r="AY1079" s="85"/>
      <c r="AZ1079" s="85"/>
      <c r="BA1079" s="85"/>
      <c r="BB1079" s="85"/>
      <c r="BC1079" s="85"/>
      <c r="BD1079" s="85"/>
      <c r="BE1079" s="85"/>
      <c r="BF1079" s="88"/>
      <c r="BG1079" s="85"/>
      <c r="BH1079" s="85"/>
      <c r="BI1079" s="85"/>
      <c r="BJ1079" s="85"/>
      <c r="BK1079" s="85"/>
      <c r="BL1079" s="85"/>
      <c r="BM1079" s="85"/>
      <c r="BN1079" s="85"/>
      <c r="BO1079" s="85"/>
      <c r="BP1079" s="85"/>
      <c r="BQ1079" s="85"/>
      <c r="BR1079" s="85"/>
      <c r="BS1079" s="85"/>
      <c r="BT1079" s="85"/>
      <c r="BU1079" s="85"/>
      <c r="BV1079" s="85"/>
      <c r="BW1079" s="85"/>
      <c r="BX1079" s="85"/>
      <c r="BY1079" s="85"/>
      <c r="BZ1079" s="85"/>
      <c r="CA1079" s="85"/>
      <c r="CB1079" s="85"/>
      <c r="CC1079" s="85"/>
      <c r="CD1079" s="85"/>
      <c r="CE1079" s="85"/>
      <c r="CF1079" s="85"/>
      <c r="CG1079" s="85"/>
      <c r="CH1079" s="85"/>
      <c r="CI1079" s="85"/>
      <c r="CJ1079" s="85"/>
      <c r="CK1079" s="85"/>
      <c r="CL1079" s="85"/>
      <c r="CM1079" s="85"/>
      <c r="CN1079" s="85"/>
      <c r="CO1079" s="85"/>
      <c r="CP1079" s="85"/>
      <c r="CQ1079" s="85"/>
      <c r="CR1079" s="85"/>
      <c r="CS1079" s="85"/>
      <c r="CT1079" s="85"/>
      <c r="CU1079" s="85"/>
      <c r="CV1079" s="85"/>
      <c r="CW1079" s="85"/>
      <c r="CX1079" s="85"/>
      <c r="CY1079" s="85"/>
      <c r="CZ1079" s="85"/>
      <c r="DA1079" s="85"/>
      <c r="DB1079" s="85"/>
      <c r="DC1079" s="85"/>
      <c r="DD1079" s="85"/>
      <c r="DE1079" s="85"/>
    </row>
    <row r="1080" spans="1:109" x14ac:dyDescent="0.2">
      <c r="A1080" s="85"/>
      <c r="B1080" s="85"/>
      <c r="C1080" s="85"/>
      <c r="D1080" s="85"/>
      <c r="E1080" s="86"/>
      <c r="F1080" s="85"/>
      <c r="G1080" s="87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85"/>
      <c r="V1080" s="85"/>
      <c r="W1080" s="85"/>
      <c r="X1080" s="85"/>
      <c r="Y1080" s="85"/>
      <c r="Z1080" s="85"/>
      <c r="AA1080" s="85"/>
      <c r="AB1080" s="85"/>
      <c r="AC1080" s="85"/>
      <c r="AD1080" s="85"/>
      <c r="AE1080" s="85"/>
      <c r="AF1080" s="85"/>
      <c r="AG1080" s="85"/>
      <c r="AH1080" s="85"/>
      <c r="AI1080" s="85"/>
      <c r="AJ1080" s="85"/>
      <c r="AK1080" s="85"/>
      <c r="AL1080" s="85"/>
      <c r="AM1080" s="85"/>
      <c r="AN1080" s="85"/>
      <c r="AO1080" s="85"/>
      <c r="AP1080" s="85"/>
      <c r="AQ1080" s="85"/>
      <c r="AR1080" s="85"/>
      <c r="AS1080" s="85"/>
      <c r="AT1080" s="85"/>
      <c r="AU1080" s="85"/>
      <c r="AV1080" s="85"/>
      <c r="AW1080" s="85"/>
      <c r="AX1080" s="85"/>
      <c r="AY1080" s="85"/>
      <c r="AZ1080" s="85"/>
      <c r="BA1080" s="85"/>
      <c r="BB1080" s="85"/>
      <c r="BC1080" s="85"/>
      <c r="BD1080" s="85"/>
      <c r="BE1080" s="85"/>
      <c r="BF1080" s="88"/>
      <c r="BG1080" s="85"/>
      <c r="BH1080" s="85"/>
      <c r="BI1080" s="85"/>
      <c r="BJ1080" s="85"/>
      <c r="BK1080" s="85"/>
      <c r="BL1080" s="85"/>
      <c r="BM1080" s="85"/>
      <c r="BN1080" s="85"/>
      <c r="BO1080" s="85"/>
      <c r="BP1080" s="85"/>
      <c r="BQ1080" s="85"/>
      <c r="BR1080" s="85"/>
      <c r="BS1080" s="85"/>
      <c r="BT1080" s="85"/>
      <c r="BU1080" s="85"/>
      <c r="BV1080" s="85"/>
      <c r="BW1080" s="85"/>
      <c r="BX1080" s="85"/>
      <c r="BY1080" s="85"/>
      <c r="BZ1080" s="85"/>
      <c r="CA1080" s="85"/>
      <c r="CB1080" s="85"/>
      <c r="CC1080" s="85"/>
      <c r="CD1080" s="85"/>
      <c r="CE1080" s="85"/>
      <c r="CF1080" s="85"/>
      <c r="CG1080" s="85"/>
      <c r="CH1080" s="85"/>
      <c r="CI1080" s="85"/>
      <c r="CJ1080" s="85"/>
      <c r="CK1080" s="85"/>
      <c r="CL1080" s="85"/>
      <c r="CM1080" s="85"/>
      <c r="CN1080" s="85"/>
      <c r="CO1080" s="85"/>
      <c r="CP1080" s="85"/>
      <c r="CQ1080" s="85"/>
      <c r="CR1080" s="85"/>
      <c r="CS1080" s="85"/>
      <c r="CT1080" s="85"/>
      <c r="CU1080" s="85"/>
      <c r="CV1080" s="85"/>
      <c r="CW1080" s="85"/>
      <c r="CX1080" s="85"/>
      <c r="CY1080" s="85"/>
      <c r="CZ1080" s="85"/>
      <c r="DA1080" s="85"/>
      <c r="DB1080" s="85"/>
      <c r="DC1080" s="85"/>
      <c r="DD1080" s="85"/>
      <c r="DE1080" s="85"/>
    </row>
    <row r="1081" spans="1:109" x14ac:dyDescent="0.2">
      <c r="A1081" s="85"/>
      <c r="B1081" s="85"/>
      <c r="C1081" s="85"/>
      <c r="D1081" s="85"/>
      <c r="E1081" s="86"/>
      <c r="F1081" s="85"/>
      <c r="G1081" s="87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85"/>
      <c r="AG1081" s="85"/>
      <c r="AH1081" s="85"/>
      <c r="AI1081" s="85"/>
      <c r="AJ1081" s="85"/>
      <c r="AK1081" s="85"/>
      <c r="AL1081" s="85"/>
      <c r="AM1081" s="85"/>
      <c r="AN1081" s="85"/>
      <c r="AO1081" s="85"/>
      <c r="AP1081" s="85"/>
      <c r="AQ1081" s="85"/>
      <c r="AR1081" s="85"/>
      <c r="AS1081" s="85"/>
      <c r="AT1081" s="85"/>
      <c r="AU1081" s="85"/>
      <c r="AV1081" s="85"/>
      <c r="AW1081" s="85"/>
      <c r="AX1081" s="85"/>
      <c r="AY1081" s="85"/>
      <c r="AZ1081" s="85"/>
      <c r="BA1081" s="85"/>
      <c r="BB1081" s="85"/>
      <c r="BC1081" s="85"/>
      <c r="BD1081" s="85"/>
      <c r="BE1081" s="85"/>
      <c r="BF1081" s="88"/>
      <c r="BG1081" s="85"/>
      <c r="BH1081" s="85"/>
      <c r="BI1081" s="85"/>
      <c r="BJ1081" s="85"/>
      <c r="BK1081" s="85"/>
      <c r="BL1081" s="85"/>
      <c r="BM1081" s="85"/>
      <c r="BN1081" s="85"/>
      <c r="BO1081" s="85"/>
      <c r="BP1081" s="85"/>
      <c r="BQ1081" s="85"/>
      <c r="BR1081" s="85"/>
      <c r="BS1081" s="85"/>
      <c r="BT1081" s="85"/>
      <c r="BU1081" s="85"/>
      <c r="BV1081" s="85"/>
      <c r="BW1081" s="85"/>
      <c r="BX1081" s="85"/>
      <c r="BY1081" s="85"/>
      <c r="BZ1081" s="85"/>
      <c r="CA1081" s="85"/>
      <c r="CB1081" s="85"/>
      <c r="CC1081" s="85"/>
      <c r="CD1081" s="85"/>
      <c r="CE1081" s="85"/>
      <c r="CF1081" s="85"/>
      <c r="CG1081" s="85"/>
      <c r="CH1081" s="85"/>
      <c r="CI1081" s="85"/>
      <c r="CJ1081" s="85"/>
      <c r="CK1081" s="85"/>
      <c r="CL1081" s="85"/>
      <c r="CM1081" s="85"/>
      <c r="CN1081" s="85"/>
      <c r="CO1081" s="85"/>
      <c r="CP1081" s="85"/>
      <c r="CQ1081" s="85"/>
      <c r="CR1081" s="85"/>
      <c r="CS1081" s="85"/>
      <c r="CT1081" s="85"/>
      <c r="CU1081" s="85"/>
      <c r="CV1081" s="85"/>
      <c r="CW1081" s="85"/>
      <c r="CX1081" s="85"/>
      <c r="CY1081" s="85"/>
      <c r="CZ1081" s="85"/>
      <c r="DA1081" s="85"/>
      <c r="DB1081" s="85"/>
      <c r="DC1081" s="85"/>
      <c r="DD1081" s="85"/>
      <c r="DE1081" s="85"/>
    </row>
    <row r="1082" spans="1:109" x14ac:dyDescent="0.2">
      <c r="A1082" s="85"/>
      <c r="B1082" s="85"/>
      <c r="C1082" s="85"/>
      <c r="D1082" s="85"/>
      <c r="E1082" s="86"/>
      <c r="F1082" s="85"/>
      <c r="G1082" s="87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85"/>
      <c r="AG1082" s="85"/>
      <c r="AH1082" s="85"/>
      <c r="AI1082" s="85"/>
      <c r="AJ1082" s="85"/>
      <c r="AK1082" s="85"/>
      <c r="AL1082" s="85"/>
      <c r="AM1082" s="85"/>
      <c r="AN1082" s="85"/>
      <c r="AO1082" s="85"/>
      <c r="AP1082" s="85"/>
      <c r="AQ1082" s="85"/>
      <c r="AR1082" s="85"/>
      <c r="AS1082" s="85"/>
      <c r="AT1082" s="85"/>
      <c r="AU1082" s="85"/>
      <c r="AV1082" s="85"/>
      <c r="AW1082" s="85"/>
      <c r="AX1082" s="85"/>
      <c r="AY1082" s="85"/>
      <c r="AZ1082" s="85"/>
      <c r="BA1082" s="85"/>
      <c r="BB1082" s="85"/>
      <c r="BC1082" s="85"/>
      <c r="BD1082" s="85"/>
      <c r="BE1082" s="85"/>
      <c r="BF1082" s="88"/>
      <c r="BG1082" s="85"/>
      <c r="BH1082" s="85"/>
      <c r="BI1082" s="85"/>
      <c r="BJ1082" s="85"/>
      <c r="BK1082" s="85"/>
      <c r="BL1082" s="85"/>
      <c r="BM1082" s="85"/>
      <c r="BN1082" s="85"/>
      <c r="BO1082" s="85"/>
      <c r="BP1082" s="85"/>
      <c r="BQ1082" s="85"/>
      <c r="BR1082" s="85"/>
      <c r="BS1082" s="85"/>
      <c r="BT1082" s="85"/>
      <c r="BU1082" s="85"/>
      <c r="BV1082" s="85"/>
      <c r="BW1082" s="85"/>
      <c r="BX1082" s="85"/>
      <c r="BY1082" s="85"/>
      <c r="BZ1082" s="85"/>
      <c r="CA1082" s="85"/>
      <c r="CB1082" s="85"/>
      <c r="CC1082" s="85"/>
      <c r="CD1082" s="85"/>
      <c r="CE1082" s="85"/>
      <c r="CF1082" s="85"/>
      <c r="CG1082" s="85"/>
      <c r="CH1082" s="85"/>
      <c r="CI1082" s="85"/>
      <c r="CJ1082" s="85"/>
      <c r="CK1082" s="85"/>
      <c r="CL1082" s="85"/>
      <c r="CM1082" s="85"/>
      <c r="CN1082" s="85"/>
      <c r="CO1082" s="85"/>
      <c r="CP1082" s="85"/>
      <c r="CQ1082" s="85"/>
      <c r="CR1082" s="85"/>
      <c r="CS1082" s="85"/>
      <c r="CT1082" s="85"/>
      <c r="CU1082" s="85"/>
      <c r="CV1082" s="85"/>
      <c r="CW1082" s="85"/>
      <c r="CX1082" s="85"/>
      <c r="CY1082" s="85"/>
      <c r="CZ1082" s="85"/>
      <c r="DA1082" s="85"/>
      <c r="DB1082" s="85"/>
      <c r="DC1082" s="85"/>
      <c r="DD1082" s="85"/>
      <c r="DE1082" s="85"/>
    </row>
    <row r="1083" spans="1:109" x14ac:dyDescent="0.2">
      <c r="A1083" s="85"/>
      <c r="B1083" s="85"/>
      <c r="C1083" s="85"/>
      <c r="D1083" s="85"/>
      <c r="E1083" s="86"/>
      <c r="F1083" s="85"/>
      <c r="G1083" s="87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85"/>
      <c r="V1083" s="85"/>
      <c r="W1083" s="85"/>
      <c r="X1083" s="85"/>
      <c r="Y1083" s="85"/>
      <c r="Z1083" s="85"/>
      <c r="AA1083" s="85"/>
      <c r="AB1083" s="85"/>
      <c r="AC1083" s="85"/>
      <c r="AD1083" s="85"/>
      <c r="AE1083" s="85"/>
      <c r="AF1083" s="85"/>
      <c r="AG1083" s="85"/>
      <c r="AH1083" s="85"/>
      <c r="AI1083" s="85"/>
      <c r="AJ1083" s="85"/>
      <c r="AK1083" s="85"/>
      <c r="AL1083" s="85"/>
      <c r="AM1083" s="85"/>
      <c r="AN1083" s="85"/>
      <c r="AO1083" s="85"/>
      <c r="AP1083" s="85"/>
      <c r="AQ1083" s="85"/>
      <c r="AR1083" s="85"/>
      <c r="AS1083" s="85"/>
      <c r="AT1083" s="85"/>
      <c r="AU1083" s="85"/>
      <c r="AV1083" s="85"/>
      <c r="AW1083" s="85"/>
      <c r="AX1083" s="85"/>
      <c r="AY1083" s="85"/>
      <c r="AZ1083" s="85"/>
      <c r="BA1083" s="85"/>
      <c r="BB1083" s="85"/>
      <c r="BC1083" s="85"/>
      <c r="BD1083" s="85"/>
      <c r="BE1083" s="85"/>
      <c r="BF1083" s="88"/>
      <c r="BG1083" s="85"/>
      <c r="BH1083" s="85"/>
      <c r="BI1083" s="85"/>
      <c r="BJ1083" s="85"/>
      <c r="BK1083" s="85"/>
      <c r="BL1083" s="85"/>
      <c r="BM1083" s="85"/>
      <c r="BN1083" s="85"/>
      <c r="BO1083" s="85"/>
      <c r="BP1083" s="85"/>
      <c r="BQ1083" s="85"/>
      <c r="BR1083" s="85"/>
      <c r="BS1083" s="85"/>
      <c r="BT1083" s="85"/>
      <c r="BU1083" s="85"/>
      <c r="BV1083" s="85"/>
      <c r="BW1083" s="85"/>
      <c r="BX1083" s="85"/>
      <c r="BY1083" s="85"/>
      <c r="BZ1083" s="85"/>
      <c r="CA1083" s="85"/>
      <c r="CB1083" s="85"/>
      <c r="CC1083" s="85"/>
      <c r="CD1083" s="85"/>
      <c r="CE1083" s="85"/>
      <c r="CF1083" s="85"/>
      <c r="CG1083" s="85"/>
      <c r="CH1083" s="85"/>
      <c r="CI1083" s="85"/>
      <c r="CJ1083" s="85"/>
      <c r="CK1083" s="85"/>
      <c r="CL1083" s="85"/>
      <c r="CM1083" s="85"/>
      <c r="CN1083" s="85"/>
      <c r="CO1083" s="85"/>
      <c r="CP1083" s="85"/>
      <c r="CQ1083" s="85"/>
      <c r="CR1083" s="85"/>
      <c r="CS1083" s="85"/>
      <c r="CT1083" s="85"/>
      <c r="CU1083" s="85"/>
      <c r="CV1083" s="85"/>
      <c r="CW1083" s="85"/>
      <c r="CX1083" s="85"/>
      <c r="CY1083" s="85"/>
      <c r="CZ1083" s="85"/>
      <c r="DA1083" s="85"/>
      <c r="DB1083" s="85"/>
      <c r="DC1083" s="85"/>
      <c r="DD1083" s="85"/>
      <c r="DE1083" s="85"/>
    </row>
    <row r="1084" spans="1:109" x14ac:dyDescent="0.2">
      <c r="A1084" s="85"/>
      <c r="B1084" s="85"/>
      <c r="C1084" s="85"/>
      <c r="D1084" s="85"/>
      <c r="E1084" s="86"/>
      <c r="F1084" s="85"/>
      <c r="G1084" s="87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85"/>
      <c r="V1084" s="85"/>
      <c r="W1084" s="85"/>
      <c r="X1084" s="85"/>
      <c r="Y1084" s="85"/>
      <c r="Z1084" s="85"/>
      <c r="AA1084" s="85"/>
      <c r="AB1084" s="85"/>
      <c r="AC1084" s="85"/>
      <c r="AD1084" s="85"/>
      <c r="AE1084" s="85"/>
      <c r="AF1084" s="85"/>
      <c r="AG1084" s="85"/>
      <c r="AH1084" s="85"/>
      <c r="AI1084" s="85"/>
      <c r="AJ1084" s="85"/>
      <c r="AK1084" s="85"/>
      <c r="AL1084" s="85"/>
      <c r="AM1084" s="85"/>
      <c r="AN1084" s="85"/>
      <c r="AO1084" s="85"/>
      <c r="AP1084" s="85"/>
      <c r="AQ1084" s="85"/>
      <c r="AR1084" s="85"/>
      <c r="AS1084" s="85"/>
      <c r="AT1084" s="85"/>
      <c r="AU1084" s="85"/>
      <c r="AV1084" s="85"/>
      <c r="AW1084" s="85"/>
      <c r="AX1084" s="85"/>
      <c r="AY1084" s="85"/>
      <c r="AZ1084" s="85"/>
      <c r="BA1084" s="85"/>
      <c r="BB1084" s="85"/>
      <c r="BC1084" s="85"/>
      <c r="BD1084" s="85"/>
      <c r="BE1084" s="85"/>
      <c r="BF1084" s="88"/>
      <c r="BG1084" s="85"/>
      <c r="BH1084" s="85"/>
      <c r="BI1084" s="85"/>
      <c r="BJ1084" s="85"/>
      <c r="BK1084" s="85"/>
      <c r="BL1084" s="85"/>
      <c r="BM1084" s="85"/>
      <c r="BN1084" s="85"/>
      <c r="BO1084" s="85"/>
      <c r="BP1084" s="85"/>
      <c r="BQ1084" s="85"/>
      <c r="BR1084" s="85"/>
      <c r="BS1084" s="85"/>
      <c r="BT1084" s="85"/>
      <c r="BU1084" s="85"/>
      <c r="BV1084" s="85"/>
      <c r="BW1084" s="85"/>
      <c r="BX1084" s="85"/>
      <c r="BY1084" s="85"/>
      <c r="BZ1084" s="85"/>
      <c r="CA1084" s="85"/>
      <c r="CB1084" s="85"/>
      <c r="CC1084" s="85"/>
      <c r="CD1084" s="85"/>
      <c r="CE1084" s="85"/>
      <c r="CF1084" s="85"/>
      <c r="CG1084" s="85"/>
      <c r="CH1084" s="85"/>
      <c r="CI1084" s="85"/>
      <c r="CJ1084" s="85"/>
      <c r="CK1084" s="85"/>
      <c r="CL1084" s="85"/>
      <c r="CM1084" s="85"/>
      <c r="CN1084" s="85"/>
      <c r="CO1084" s="85"/>
      <c r="CP1084" s="85"/>
      <c r="CQ1084" s="85"/>
      <c r="CR1084" s="85"/>
      <c r="CS1084" s="85"/>
      <c r="CT1084" s="85"/>
      <c r="CU1084" s="85"/>
      <c r="CV1084" s="85"/>
      <c r="CW1084" s="85"/>
      <c r="CX1084" s="85"/>
      <c r="CY1084" s="85"/>
      <c r="CZ1084" s="85"/>
      <c r="DA1084" s="85"/>
      <c r="DB1084" s="85"/>
      <c r="DC1084" s="85"/>
      <c r="DD1084" s="85"/>
      <c r="DE1084" s="85"/>
    </row>
    <row r="1085" spans="1:109" x14ac:dyDescent="0.2">
      <c r="A1085" s="85"/>
      <c r="B1085" s="85"/>
      <c r="C1085" s="85"/>
      <c r="D1085" s="85"/>
      <c r="E1085" s="86"/>
      <c r="F1085" s="85"/>
      <c r="G1085" s="87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85"/>
      <c r="V1085" s="85"/>
      <c r="W1085" s="85"/>
      <c r="X1085" s="85"/>
      <c r="Y1085" s="85"/>
      <c r="Z1085" s="85"/>
      <c r="AA1085" s="85"/>
      <c r="AB1085" s="85"/>
      <c r="AC1085" s="85"/>
      <c r="AD1085" s="85"/>
      <c r="AE1085" s="85"/>
      <c r="AF1085" s="85"/>
      <c r="AG1085" s="85"/>
      <c r="AH1085" s="85"/>
      <c r="AI1085" s="85"/>
      <c r="AJ1085" s="85"/>
      <c r="AK1085" s="85"/>
      <c r="AL1085" s="85"/>
      <c r="AM1085" s="85"/>
      <c r="AN1085" s="85"/>
      <c r="AO1085" s="85"/>
      <c r="AP1085" s="85"/>
      <c r="AQ1085" s="85"/>
      <c r="AR1085" s="85"/>
      <c r="AS1085" s="85"/>
      <c r="AT1085" s="85"/>
      <c r="AU1085" s="85"/>
      <c r="AV1085" s="85"/>
      <c r="AW1085" s="85"/>
      <c r="AX1085" s="85"/>
      <c r="AY1085" s="85"/>
      <c r="AZ1085" s="85"/>
      <c r="BA1085" s="85"/>
      <c r="BB1085" s="85"/>
      <c r="BC1085" s="85"/>
      <c r="BD1085" s="85"/>
      <c r="BE1085" s="85"/>
      <c r="BF1085" s="88"/>
      <c r="BG1085" s="85"/>
      <c r="BH1085" s="85"/>
      <c r="BI1085" s="85"/>
      <c r="BJ1085" s="85"/>
      <c r="BK1085" s="85"/>
      <c r="BL1085" s="85"/>
      <c r="BM1085" s="85"/>
      <c r="BN1085" s="85"/>
      <c r="BO1085" s="85"/>
      <c r="BP1085" s="85"/>
      <c r="BQ1085" s="85"/>
      <c r="BR1085" s="85"/>
      <c r="BS1085" s="85"/>
      <c r="BT1085" s="85"/>
      <c r="BU1085" s="85"/>
      <c r="BV1085" s="85"/>
      <c r="BW1085" s="85"/>
      <c r="BX1085" s="85"/>
      <c r="BY1085" s="85"/>
      <c r="BZ1085" s="85"/>
      <c r="CA1085" s="85"/>
      <c r="CB1085" s="85"/>
      <c r="CC1085" s="85"/>
      <c r="CD1085" s="85"/>
      <c r="CE1085" s="85"/>
      <c r="CF1085" s="85"/>
      <c r="CG1085" s="85"/>
      <c r="CH1085" s="85"/>
      <c r="CI1085" s="85"/>
      <c r="CJ1085" s="85"/>
      <c r="CK1085" s="85"/>
      <c r="CL1085" s="85"/>
      <c r="CM1085" s="85"/>
      <c r="CN1085" s="85"/>
      <c r="CO1085" s="85"/>
      <c r="CP1085" s="85"/>
      <c r="CQ1085" s="85"/>
      <c r="CR1085" s="85"/>
      <c r="CS1085" s="85"/>
      <c r="CT1085" s="85"/>
      <c r="CU1085" s="85"/>
      <c r="CV1085" s="85"/>
      <c r="CW1085" s="85"/>
      <c r="CX1085" s="85"/>
      <c r="CY1085" s="85"/>
      <c r="CZ1085" s="85"/>
      <c r="DA1085" s="85"/>
      <c r="DB1085" s="85"/>
      <c r="DC1085" s="85"/>
      <c r="DD1085" s="85"/>
      <c r="DE1085" s="85"/>
    </row>
    <row r="1086" spans="1:109" x14ac:dyDescent="0.2">
      <c r="A1086" s="85"/>
      <c r="B1086" s="85"/>
      <c r="C1086" s="85"/>
      <c r="D1086" s="85"/>
      <c r="E1086" s="86"/>
      <c r="F1086" s="85"/>
      <c r="G1086" s="87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85"/>
      <c r="V1086" s="85"/>
      <c r="W1086" s="85"/>
      <c r="X1086" s="85"/>
      <c r="Y1086" s="85"/>
      <c r="Z1086" s="85"/>
      <c r="AA1086" s="85"/>
      <c r="AB1086" s="85"/>
      <c r="AC1086" s="85"/>
      <c r="AD1086" s="85"/>
      <c r="AE1086" s="85"/>
      <c r="AF1086" s="85"/>
      <c r="AG1086" s="85"/>
      <c r="AH1086" s="85"/>
      <c r="AI1086" s="85"/>
      <c r="AJ1086" s="85"/>
      <c r="AK1086" s="85"/>
      <c r="AL1086" s="85"/>
      <c r="AM1086" s="85"/>
      <c r="AN1086" s="85"/>
      <c r="AO1086" s="85"/>
      <c r="AP1086" s="85"/>
      <c r="AQ1086" s="85"/>
      <c r="AR1086" s="85"/>
      <c r="AS1086" s="85"/>
      <c r="AT1086" s="85"/>
      <c r="AU1086" s="85"/>
      <c r="AV1086" s="85"/>
      <c r="AW1086" s="85"/>
      <c r="AX1086" s="85"/>
      <c r="AY1086" s="85"/>
      <c r="AZ1086" s="85"/>
      <c r="BA1086" s="85"/>
      <c r="BB1086" s="85"/>
      <c r="BC1086" s="85"/>
      <c r="BD1086" s="85"/>
      <c r="BE1086" s="85"/>
      <c r="BF1086" s="88"/>
      <c r="BG1086" s="85"/>
      <c r="BH1086" s="85"/>
      <c r="BI1086" s="85"/>
      <c r="BJ1086" s="85"/>
      <c r="BK1086" s="85"/>
      <c r="BL1086" s="85"/>
      <c r="BM1086" s="85"/>
      <c r="BN1086" s="85"/>
      <c r="BO1086" s="85"/>
      <c r="BP1086" s="85"/>
      <c r="BQ1086" s="85"/>
      <c r="BR1086" s="85"/>
      <c r="BS1086" s="85"/>
      <c r="BT1086" s="85"/>
      <c r="BU1086" s="85"/>
      <c r="BV1086" s="85"/>
      <c r="BW1086" s="85"/>
      <c r="BX1086" s="85"/>
      <c r="BY1086" s="85"/>
      <c r="BZ1086" s="85"/>
      <c r="CA1086" s="85"/>
      <c r="CB1086" s="85"/>
      <c r="CC1086" s="85"/>
      <c r="CD1086" s="85"/>
      <c r="CE1086" s="85"/>
      <c r="CF1086" s="85"/>
      <c r="CG1086" s="85"/>
      <c r="CH1086" s="85"/>
      <c r="CI1086" s="85"/>
      <c r="CJ1086" s="85"/>
      <c r="CK1086" s="85"/>
      <c r="CL1086" s="85"/>
      <c r="CM1086" s="85"/>
      <c r="CN1086" s="85"/>
      <c r="CO1086" s="85"/>
      <c r="CP1086" s="85"/>
      <c r="CQ1086" s="85"/>
      <c r="CR1086" s="85"/>
      <c r="CS1086" s="85"/>
      <c r="CT1086" s="85"/>
      <c r="CU1086" s="85"/>
      <c r="CV1086" s="85"/>
      <c r="CW1086" s="85"/>
      <c r="CX1086" s="85"/>
      <c r="CY1086" s="85"/>
      <c r="CZ1086" s="85"/>
      <c r="DA1086" s="85"/>
      <c r="DB1086" s="85"/>
      <c r="DC1086" s="85"/>
      <c r="DD1086" s="85"/>
      <c r="DE1086" s="85"/>
    </row>
    <row r="1087" spans="1:109" x14ac:dyDescent="0.2">
      <c r="A1087" s="85"/>
      <c r="B1087" s="85"/>
      <c r="C1087" s="85"/>
      <c r="D1087" s="85"/>
      <c r="E1087" s="86"/>
      <c r="F1087" s="85"/>
      <c r="G1087" s="87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85"/>
      <c r="V1087" s="85"/>
      <c r="W1087" s="85"/>
      <c r="X1087" s="85"/>
      <c r="Y1087" s="85"/>
      <c r="Z1087" s="85"/>
      <c r="AA1087" s="85"/>
      <c r="AB1087" s="85"/>
      <c r="AC1087" s="85"/>
      <c r="AD1087" s="85"/>
      <c r="AE1087" s="85"/>
      <c r="AF1087" s="85"/>
      <c r="AG1087" s="85"/>
      <c r="AH1087" s="85"/>
      <c r="AI1087" s="85"/>
      <c r="AJ1087" s="85"/>
      <c r="AK1087" s="85"/>
      <c r="AL1087" s="85"/>
      <c r="AM1087" s="85"/>
      <c r="AN1087" s="85"/>
      <c r="AO1087" s="85"/>
      <c r="AP1087" s="85"/>
      <c r="AQ1087" s="85"/>
      <c r="AR1087" s="85"/>
      <c r="AS1087" s="85"/>
      <c r="AT1087" s="85"/>
      <c r="AU1087" s="85"/>
      <c r="AV1087" s="85"/>
      <c r="AW1087" s="85"/>
      <c r="AX1087" s="85"/>
      <c r="AY1087" s="85"/>
      <c r="AZ1087" s="85"/>
      <c r="BA1087" s="85"/>
      <c r="BB1087" s="85"/>
      <c r="BC1087" s="85"/>
      <c r="BD1087" s="85"/>
      <c r="BE1087" s="85"/>
      <c r="BF1087" s="88"/>
      <c r="BG1087" s="85"/>
      <c r="BH1087" s="85"/>
      <c r="BI1087" s="85"/>
      <c r="BJ1087" s="85"/>
      <c r="BK1087" s="85"/>
      <c r="BL1087" s="85"/>
      <c r="BM1087" s="85"/>
      <c r="BN1087" s="85"/>
      <c r="BO1087" s="85"/>
      <c r="BP1087" s="85"/>
      <c r="BQ1087" s="85"/>
      <c r="BR1087" s="85"/>
      <c r="BS1087" s="85"/>
      <c r="BT1087" s="85"/>
      <c r="BU1087" s="85"/>
      <c r="BV1087" s="85"/>
      <c r="BW1087" s="85"/>
      <c r="BX1087" s="85"/>
      <c r="BY1087" s="85"/>
      <c r="BZ1087" s="85"/>
      <c r="CA1087" s="85"/>
      <c r="CB1087" s="85"/>
      <c r="CC1087" s="85"/>
      <c r="CD1087" s="85"/>
      <c r="CE1087" s="85"/>
      <c r="CF1087" s="85"/>
      <c r="CG1087" s="85"/>
      <c r="CH1087" s="85"/>
      <c r="CI1087" s="85"/>
      <c r="CJ1087" s="85"/>
      <c r="CK1087" s="85"/>
      <c r="CL1087" s="85"/>
      <c r="CM1087" s="85"/>
      <c r="CN1087" s="85"/>
      <c r="CO1087" s="85"/>
      <c r="CP1087" s="85"/>
      <c r="CQ1087" s="85"/>
      <c r="CR1087" s="85"/>
      <c r="CS1087" s="85"/>
      <c r="CT1087" s="85"/>
      <c r="CU1087" s="85"/>
      <c r="CV1087" s="85"/>
      <c r="CW1087" s="85"/>
      <c r="CX1087" s="85"/>
      <c r="CY1087" s="85"/>
      <c r="CZ1087" s="85"/>
      <c r="DA1087" s="85"/>
      <c r="DB1087" s="85"/>
      <c r="DC1087" s="85"/>
      <c r="DD1087" s="85"/>
      <c r="DE1087" s="85"/>
    </row>
    <row r="1088" spans="1:109" x14ac:dyDescent="0.2">
      <c r="A1088" s="85"/>
      <c r="B1088" s="85"/>
      <c r="C1088" s="85"/>
      <c r="D1088" s="85"/>
      <c r="E1088" s="86"/>
      <c r="F1088" s="85"/>
      <c r="G1088" s="87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85"/>
      <c r="V1088" s="85"/>
      <c r="W1088" s="85"/>
      <c r="X1088" s="85"/>
      <c r="Y1088" s="85"/>
      <c r="Z1088" s="85"/>
      <c r="AA1088" s="85"/>
      <c r="AB1088" s="85"/>
      <c r="AC1088" s="85"/>
      <c r="AD1088" s="85"/>
      <c r="AE1088" s="85"/>
      <c r="AF1088" s="85"/>
      <c r="AG1088" s="85"/>
      <c r="AH1088" s="85"/>
      <c r="AI1088" s="85"/>
      <c r="AJ1088" s="85"/>
      <c r="AK1088" s="85"/>
      <c r="AL1088" s="85"/>
      <c r="AM1088" s="85"/>
      <c r="AN1088" s="85"/>
      <c r="AO1088" s="85"/>
      <c r="AP1088" s="85"/>
      <c r="AQ1088" s="85"/>
      <c r="AR1088" s="85"/>
      <c r="AS1088" s="85"/>
      <c r="AT1088" s="85"/>
      <c r="AU1088" s="85"/>
      <c r="AV1088" s="85"/>
      <c r="AW1088" s="85"/>
      <c r="AX1088" s="85"/>
      <c r="AY1088" s="85"/>
      <c r="AZ1088" s="85"/>
      <c r="BA1088" s="85"/>
      <c r="BB1088" s="85"/>
      <c r="BC1088" s="85"/>
      <c r="BD1088" s="85"/>
      <c r="BE1088" s="85"/>
      <c r="BF1088" s="88"/>
      <c r="BG1088" s="85"/>
      <c r="BH1088" s="85"/>
      <c r="BI1088" s="85"/>
      <c r="BJ1088" s="85"/>
      <c r="BK1088" s="85"/>
      <c r="BL1088" s="85"/>
      <c r="BM1088" s="85"/>
      <c r="BN1088" s="85"/>
      <c r="BO1088" s="85"/>
      <c r="BP1088" s="85"/>
      <c r="BQ1088" s="85"/>
      <c r="BR1088" s="85"/>
      <c r="BS1088" s="85"/>
      <c r="BT1088" s="85"/>
      <c r="BU1088" s="85"/>
      <c r="BV1088" s="85"/>
      <c r="BW1088" s="85"/>
      <c r="BX1088" s="85"/>
      <c r="BY1088" s="85"/>
      <c r="BZ1088" s="85"/>
      <c r="CA1088" s="85"/>
      <c r="CB1088" s="85"/>
      <c r="CC1088" s="85"/>
      <c r="CD1088" s="85"/>
      <c r="CE1088" s="85"/>
      <c r="CF1088" s="85"/>
      <c r="CG1088" s="85"/>
      <c r="CH1088" s="85"/>
      <c r="CI1088" s="85"/>
      <c r="CJ1088" s="85"/>
      <c r="CK1088" s="85"/>
      <c r="CL1088" s="85"/>
      <c r="CM1088" s="85"/>
      <c r="CN1088" s="85"/>
      <c r="CO1088" s="85"/>
      <c r="CP1088" s="85"/>
      <c r="CQ1088" s="85"/>
      <c r="CR1088" s="85"/>
      <c r="CS1088" s="85"/>
      <c r="CT1088" s="85"/>
      <c r="CU1088" s="85"/>
      <c r="CV1088" s="85"/>
      <c r="CW1088" s="85"/>
      <c r="CX1088" s="85"/>
      <c r="CY1088" s="85"/>
      <c r="CZ1088" s="85"/>
      <c r="DA1088" s="85"/>
      <c r="DB1088" s="85"/>
      <c r="DC1088" s="85"/>
      <c r="DD1088" s="85"/>
      <c r="DE1088" s="85"/>
    </row>
    <row r="1089" spans="1:109" x14ac:dyDescent="0.2">
      <c r="A1089" s="85"/>
      <c r="B1089" s="85"/>
      <c r="C1089" s="85"/>
      <c r="D1089" s="85"/>
      <c r="E1089" s="86"/>
      <c r="F1089" s="85"/>
      <c r="G1089" s="87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85"/>
      <c r="V1089" s="85"/>
      <c r="W1089" s="85"/>
      <c r="X1089" s="85"/>
      <c r="Y1089" s="85"/>
      <c r="Z1089" s="85"/>
      <c r="AA1089" s="85"/>
      <c r="AB1089" s="85"/>
      <c r="AC1089" s="85"/>
      <c r="AD1089" s="85"/>
      <c r="AE1089" s="85"/>
      <c r="AF1089" s="85"/>
      <c r="AG1089" s="85"/>
      <c r="AH1089" s="85"/>
      <c r="AI1089" s="85"/>
      <c r="AJ1089" s="85"/>
      <c r="AK1089" s="85"/>
      <c r="AL1089" s="85"/>
      <c r="AM1089" s="85"/>
      <c r="AN1089" s="85"/>
      <c r="AO1089" s="85"/>
      <c r="AP1089" s="85"/>
      <c r="AQ1089" s="85"/>
      <c r="AR1089" s="85"/>
      <c r="AS1089" s="85"/>
      <c r="AT1089" s="85"/>
      <c r="AU1089" s="85"/>
      <c r="AV1089" s="85"/>
      <c r="AW1089" s="85"/>
      <c r="AX1089" s="85"/>
      <c r="AY1089" s="85"/>
      <c r="AZ1089" s="85"/>
      <c r="BA1089" s="85"/>
      <c r="BB1089" s="85"/>
      <c r="BC1089" s="85"/>
      <c r="BD1089" s="85"/>
      <c r="BE1089" s="85"/>
      <c r="BF1089" s="88"/>
      <c r="BG1089" s="85"/>
      <c r="BH1089" s="85"/>
      <c r="BI1089" s="85"/>
      <c r="BJ1089" s="85"/>
      <c r="BK1089" s="85"/>
      <c r="BL1089" s="85"/>
      <c r="BM1089" s="85"/>
      <c r="BN1089" s="85"/>
      <c r="BO1089" s="85"/>
      <c r="BP1089" s="85"/>
      <c r="BQ1089" s="85"/>
      <c r="BR1089" s="85"/>
      <c r="BS1089" s="85"/>
      <c r="BT1089" s="85"/>
      <c r="BU1089" s="85"/>
      <c r="BV1089" s="85"/>
      <c r="BW1089" s="85"/>
      <c r="BX1089" s="85"/>
      <c r="BY1089" s="85"/>
      <c r="BZ1089" s="85"/>
      <c r="CA1089" s="85"/>
      <c r="CB1089" s="85"/>
      <c r="CC1089" s="85"/>
      <c r="CD1089" s="85"/>
      <c r="CE1089" s="85"/>
      <c r="CF1089" s="85"/>
      <c r="CG1089" s="85"/>
      <c r="CH1089" s="85"/>
      <c r="CI1089" s="85"/>
      <c r="CJ1089" s="85"/>
      <c r="CK1089" s="85"/>
      <c r="CL1089" s="85"/>
      <c r="CM1089" s="85"/>
      <c r="CN1089" s="85"/>
      <c r="CO1089" s="85"/>
      <c r="CP1089" s="85"/>
      <c r="CQ1089" s="85"/>
      <c r="CR1089" s="85"/>
      <c r="CS1089" s="85"/>
      <c r="CT1089" s="85"/>
      <c r="CU1089" s="85"/>
      <c r="CV1089" s="85"/>
      <c r="CW1089" s="85"/>
      <c r="CX1089" s="85"/>
      <c r="CY1089" s="85"/>
      <c r="CZ1089" s="85"/>
      <c r="DA1089" s="85"/>
      <c r="DB1089" s="85"/>
      <c r="DC1089" s="85"/>
      <c r="DD1089" s="85"/>
      <c r="DE1089" s="85"/>
    </row>
    <row r="1090" spans="1:109" x14ac:dyDescent="0.2">
      <c r="A1090" s="85"/>
      <c r="B1090" s="85"/>
      <c r="C1090" s="85"/>
      <c r="D1090" s="85"/>
      <c r="E1090" s="86"/>
      <c r="F1090" s="85"/>
      <c r="G1090" s="87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85"/>
      <c r="V1090" s="85"/>
      <c r="W1090" s="85"/>
      <c r="X1090" s="85"/>
      <c r="Y1090" s="85"/>
      <c r="Z1090" s="85"/>
      <c r="AA1090" s="85"/>
      <c r="AB1090" s="85"/>
      <c r="AC1090" s="85"/>
      <c r="AD1090" s="85"/>
      <c r="AE1090" s="85"/>
      <c r="AF1090" s="85"/>
      <c r="AG1090" s="85"/>
      <c r="AH1090" s="85"/>
      <c r="AI1090" s="85"/>
      <c r="AJ1090" s="85"/>
      <c r="AK1090" s="85"/>
      <c r="AL1090" s="85"/>
      <c r="AM1090" s="85"/>
      <c r="AN1090" s="85"/>
      <c r="AO1090" s="85"/>
      <c r="AP1090" s="85"/>
      <c r="AQ1090" s="85"/>
      <c r="AR1090" s="85"/>
      <c r="AS1090" s="85"/>
      <c r="AT1090" s="85"/>
      <c r="AU1090" s="85"/>
      <c r="AV1090" s="85"/>
      <c r="AW1090" s="85"/>
      <c r="AX1090" s="85"/>
      <c r="AY1090" s="85"/>
      <c r="AZ1090" s="85"/>
      <c r="BA1090" s="85"/>
      <c r="BB1090" s="85"/>
      <c r="BC1090" s="85"/>
      <c r="BD1090" s="85"/>
      <c r="BE1090" s="85"/>
      <c r="BF1090" s="88"/>
      <c r="BG1090" s="85"/>
      <c r="BH1090" s="85"/>
      <c r="BI1090" s="85"/>
      <c r="BJ1090" s="85"/>
      <c r="BK1090" s="85"/>
      <c r="BL1090" s="85"/>
      <c r="BM1090" s="85"/>
      <c r="BN1090" s="85"/>
      <c r="BO1090" s="85"/>
      <c r="BP1090" s="85"/>
      <c r="BQ1090" s="85"/>
      <c r="BR1090" s="85"/>
      <c r="BS1090" s="85"/>
      <c r="BT1090" s="85"/>
      <c r="BU1090" s="85"/>
      <c r="BV1090" s="85"/>
      <c r="BW1090" s="85"/>
      <c r="BX1090" s="85"/>
      <c r="BY1090" s="85"/>
      <c r="BZ1090" s="85"/>
      <c r="CA1090" s="85"/>
      <c r="CB1090" s="85"/>
      <c r="CC1090" s="85"/>
      <c r="CD1090" s="85"/>
      <c r="CE1090" s="85"/>
      <c r="CF1090" s="85"/>
      <c r="CG1090" s="85"/>
      <c r="CH1090" s="85"/>
      <c r="CI1090" s="85"/>
      <c r="CJ1090" s="85"/>
      <c r="CK1090" s="85"/>
      <c r="CL1090" s="85"/>
      <c r="CM1090" s="85"/>
      <c r="CN1090" s="85"/>
      <c r="CO1090" s="85"/>
      <c r="CP1090" s="85"/>
      <c r="CQ1090" s="85"/>
      <c r="CR1090" s="85"/>
      <c r="CS1090" s="85"/>
      <c r="CT1090" s="85"/>
      <c r="CU1090" s="85"/>
      <c r="CV1090" s="85"/>
      <c r="CW1090" s="85"/>
      <c r="CX1090" s="85"/>
      <c r="CY1090" s="85"/>
      <c r="CZ1090" s="85"/>
      <c r="DA1090" s="85"/>
      <c r="DB1090" s="85"/>
      <c r="DC1090" s="85"/>
      <c r="DD1090" s="85"/>
      <c r="DE1090" s="85"/>
    </row>
    <row r="1091" spans="1:109" x14ac:dyDescent="0.2">
      <c r="A1091" s="85"/>
      <c r="B1091" s="85"/>
      <c r="C1091" s="85"/>
      <c r="D1091" s="85"/>
      <c r="E1091" s="86"/>
      <c r="F1091" s="85"/>
      <c r="G1091" s="87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85"/>
      <c r="V1091" s="85"/>
      <c r="W1091" s="85"/>
      <c r="X1091" s="85"/>
      <c r="Y1091" s="85"/>
      <c r="Z1091" s="85"/>
      <c r="AA1091" s="85"/>
      <c r="AB1091" s="85"/>
      <c r="AC1091" s="85"/>
      <c r="AD1091" s="85"/>
      <c r="AE1091" s="85"/>
      <c r="AF1091" s="85"/>
      <c r="AG1091" s="85"/>
      <c r="AH1091" s="85"/>
      <c r="AI1091" s="85"/>
      <c r="AJ1091" s="85"/>
      <c r="AK1091" s="85"/>
      <c r="AL1091" s="85"/>
      <c r="AM1091" s="85"/>
      <c r="AN1091" s="85"/>
      <c r="AO1091" s="85"/>
      <c r="AP1091" s="85"/>
      <c r="AQ1091" s="85"/>
      <c r="AR1091" s="85"/>
      <c r="AS1091" s="85"/>
      <c r="AT1091" s="85"/>
      <c r="AU1091" s="85"/>
      <c r="AV1091" s="85"/>
      <c r="AW1091" s="85"/>
      <c r="AX1091" s="85"/>
      <c r="AY1091" s="85"/>
      <c r="AZ1091" s="85"/>
      <c r="BA1091" s="85"/>
      <c r="BB1091" s="85"/>
      <c r="BC1091" s="85"/>
      <c r="BD1091" s="85"/>
      <c r="BE1091" s="85"/>
      <c r="BF1091" s="88"/>
      <c r="BG1091" s="85"/>
      <c r="BH1091" s="85"/>
      <c r="BI1091" s="85"/>
      <c r="BJ1091" s="85"/>
      <c r="BK1091" s="85"/>
      <c r="BL1091" s="85"/>
      <c r="BM1091" s="85"/>
      <c r="BN1091" s="85"/>
      <c r="BO1091" s="85"/>
      <c r="BP1091" s="85"/>
      <c r="BQ1091" s="85"/>
      <c r="BR1091" s="85"/>
      <c r="BS1091" s="85"/>
      <c r="BT1091" s="85"/>
      <c r="BU1091" s="85"/>
      <c r="BV1091" s="85"/>
      <c r="BW1091" s="85"/>
      <c r="BX1091" s="85"/>
      <c r="BY1091" s="85"/>
      <c r="BZ1091" s="85"/>
      <c r="CA1091" s="85"/>
      <c r="CB1091" s="85"/>
      <c r="CC1091" s="85"/>
      <c r="CD1091" s="85"/>
      <c r="CE1091" s="85"/>
      <c r="CF1091" s="85"/>
      <c r="CG1091" s="85"/>
      <c r="CH1091" s="85"/>
      <c r="CI1091" s="85"/>
      <c r="CJ1091" s="85"/>
      <c r="CK1091" s="85"/>
      <c r="CL1091" s="85"/>
      <c r="CM1091" s="85"/>
      <c r="CN1091" s="85"/>
      <c r="CO1091" s="85"/>
      <c r="CP1091" s="85"/>
      <c r="CQ1091" s="85"/>
      <c r="CR1091" s="85"/>
      <c r="CS1091" s="85"/>
      <c r="CT1091" s="85"/>
      <c r="CU1091" s="85"/>
      <c r="CV1091" s="85"/>
      <c r="CW1091" s="85"/>
      <c r="CX1091" s="85"/>
      <c r="CY1091" s="85"/>
      <c r="CZ1091" s="85"/>
      <c r="DA1091" s="85"/>
      <c r="DB1091" s="85"/>
      <c r="DC1091" s="85"/>
      <c r="DD1091" s="85"/>
      <c r="DE1091" s="85"/>
    </row>
    <row r="1092" spans="1:109" x14ac:dyDescent="0.2">
      <c r="A1092" s="85"/>
      <c r="B1092" s="85"/>
      <c r="C1092" s="85"/>
      <c r="D1092" s="85"/>
      <c r="E1092" s="86"/>
      <c r="F1092" s="85"/>
      <c r="G1092" s="87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85"/>
      <c r="V1092" s="85"/>
      <c r="W1092" s="85"/>
      <c r="X1092" s="85"/>
      <c r="Y1092" s="85"/>
      <c r="Z1092" s="85"/>
      <c r="AA1092" s="85"/>
      <c r="AB1092" s="85"/>
      <c r="AC1092" s="85"/>
      <c r="AD1092" s="85"/>
      <c r="AE1092" s="85"/>
      <c r="AF1092" s="85"/>
      <c r="AG1092" s="85"/>
      <c r="AH1092" s="85"/>
      <c r="AI1092" s="85"/>
      <c r="AJ1092" s="85"/>
      <c r="AK1092" s="85"/>
      <c r="AL1092" s="85"/>
      <c r="AM1092" s="85"/>
      <c r="AN1092" s="85"/>
      <c r="AO1092" s="85"/>
      <c r="AP1092" s="85"/>
      <c r="AQ1092" s="85"/>
      <c r="AR1092" s="85"/>
      <c r="AS1092" s="85"/>
      <c r="AT1092" s="85"/>
      <c r="AU1092" s="85"/>
      <c r="AV1092" s="85"/>
      <c r="AW1092" s="85"/>
      <c r="AX1092" s="85"/>
      <c r="AY1092" s="85"/>
      <c r="AZ1092" s="85"/>
      <c r="BA1092" s="85"/>
      <c r="BB1092" s="85"/>
      <c r="BC1092" s="85"/>
      <c r="BD1092" s="85"/>
      <c r="BE1092" s="85"/>
      <c r="BF1092" s="88"/>
      <c r="BG1092" s="85"/>
      <c r="BH1092" s="85"/>
      <c r="BI1092" s="85"/>
      <c r="BJ1092" s="85"/>
      <c r="BK1092" s="85"/>
      <c r="BL1092" s="85"/>
      <c r="BM1092" s="85"/>
      <c r="BN1092" s="85"/>
      <c r="BO1092" s="85"/>
      <c r="BP1092" s="85"/>
      <c r="BQ1092" s="85"/>
      <c r="BR1092" s="85"/>
      <c r="BS1092" s="85"/>
      <c r="BT1092" s="85"/>
      <c r="BU1092" s="85"/>
      <c r="BV1092" s="85"/>
      <c r="BW1092" s="85"/>
      <c r="BX1092" s="85"/>
      <c r="BY1092" s="85"/>
      <c r="BZ1092" s="85"/>
      <c r="CA1092" s="85"/>
      <c r="CB1092" s="85"/>
      <c r="CC1092" s="85"/>
      <c r="CD1092" s="85"/>
      <c r="CE1092" s="85"/>
      <c r="CF1092" s="85"/>
      <c r="CG1092" s="85"/>
      <c r="CH1092" s="85"/>
      <c r="CI1092" s="85"/>
      <c r="CJ1092" s="85"/>
      <c r="CK1092" s="85"/>
      <c r="CL1092" s="85"/>
      <c r="CM1092" s="85"/>
      <c r="CN1092" s="85"/>
      <c r="CO1092" s="85"/>
      <c r="CP1092" s="85"/>
      <c r="CQ1092" s="85"/>
      <c r="CR1092" s="85"/>
      <c r="CS1092" s="85"/>
      <c r="CT1092" s="85"/>
      <c r="CU1092" s="85"/>
      <c r="CV1092" s="85"/>
      <c r="CW1092" s="85"/>
      <c r="CX1092" s="85"/>
      <c r="CY1092" s="85"/>
      <c r="CZ1092" s="85"/>
      <c r="DA1092" s="85"/>
      <c r="DB1092" s="85"/>
      <c r="DC1092" s="85"/>
      <c r="DD1092" s="85"/>
      <c r="DE1092" s="85"/>
    </row>
    <row r="1093" spans="1:109" x14ac:dyDescent="0.2">
      <c r="A1093" s="85"/>
      <c r="B1093" s="85"/>
      <c r="C1093" s="85"/>
      <c r="D1093" s="85"/>
      <c r="E1093" s="86"/>
      <c r="F1093" s="85"/>
      <c r="G1093" s="87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85"/>
      <c r="V1093" s="85"/>
      <c r="W1093" s="85"/>
      <c r="X1093" s="85"/>
      <c r="Y1093" s="85"/>
      <c r="Z1093" s="85"/>
      <c r="AA1093" s="85"/>
      <c r="AB1093" s="85"/>
      <c r="AC1093" s="85"/>
      <c r="AD1093" s="85"/>
      <c r="AE1093" s="85"/>
      <c r="AF1093" s="85"/>
      <c r="AG1093" s="85"/>
      <c r="AH1093" s="85"/>
      <c r="AI1093" s="85"/>
      <c r="AJ1093" s="85"/>
      <c r="AK1093" s="85"/>
      <c r="AL1093" s="85"/>
      <c r="AM1093" s="85"/>
      <c r="AN1093" s="85"/>
      <c r="AO1093" s="85"/>
      <c r="AP1093" s="85"/>
      <c r="AQ1093" s="85"/>
      <c r="AR1093" s="85"/>
      <c r="AS1093" s="85"/>
      <c r="AT1093" s="85"/>
      <c r="AU1093" s="85"/>
      <c r="AV1093" s="85"/>
      <c r="AW1093" s="85"/>
      <c r="AX1093" s="85"/>
      <c r="AY1093" s="85"/>
      <c r="AZ1093" s="85"/>
      <c r="BA1093" s="85"/>
      <c r="BB1093" s="85"/>
      <c r="BC1093" s="85"/>
      <c r="BD1093" s="85"/>
      <c r="BE1093" s="85"/>
      <c r="BF1093" s="88"/>
      <c r="BG1093" s="85"/>
      <c r="BH1093" s="85"/>
      <c r="BI1093" s="85"/>
      <c r="BJ1093" s="85"/>
      <c r="BK1093" s="85"/>
      <c r="BL1093" s="85"/>
      <c r="BM1093" s="85"/>
      <c r="BN1093" s="85"/>
      <c r="BO1093" s="85"/>
      <c r="BP1093" s="85"/>
      <c r="BQ1093" s="85"/>
      <c r="BR1093" s="85"/>
      <c r="BS1093" s="85"/>
      <c r="BT1093" s="85"/>
      <c r="BU1093" s="85"/>
      <c r="BV1093" s="85"/>
      <c r="BW1093" s="85"/>
      <c r="BX1093" s="85"/>
      <c r="BY1093" s="85"/>
      <c r="BZ1093" s="85"/>
      <c r="CA1093" s="85"/>
      <c r="CB1093" s="85"/>
      <c r="CC1093" s="85"/>
      <c r="CD1093" s="85"/>
      <c r="CE1093" s="85"/>
      <c r="CF1093" s="85"/>
      <c r="CG1093" s="85"/>
      <c r="CH1093" s="85"/>
      <c r="CI1093" s="85"/>
      <c r="CJ1093" s="85"/>
      <c r="CK1093" s="85"/>
      <c r="CL1093" s="85"/>
      <c r="CM1093" s="85"/>
      <c r="CN1093" s="85"/>
      <c r="CO1093" s="85"/>
      <c r="CP1093" s="85"/>
      <c r="CQ1093" s="85"/>
      <c r="CR1093" s="85"/>
      <c r="CS1093" s="85"/>
      <c r="CT1093" s="85"/>
      <c r="CU1093" s="85"/>
      <c r="CV1093" s="85"/>
      <c r="CW1093" s="85"/>
      <c r="CX1093" s="85"/>
      <c r="CY1093" s="85"/>
      <c r="CZ1093" s="85"/>
      <c r="DA1093" s="85"/>
      <c r="DB1093" s="85"/>
      <c r="DC1093" s="85"/>
      <c r="DD1093" s="85"/>
      <c r="DE1093" s="85"/>
    </row>
    <row r="1094" spans="1:109" x14ac:dyDescent="0.2">
      <c r="A1094" s="85"/>
      <c r="B1094" s="85"/>
      <c r="C1094" s="85"/>
      <c r="D1094" s="85"/>
      <c r="E1094" s="86"/>
      <c r="F1094" s="85"/>
      <c r="G1094" s="87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85"/>
      <c r="AG1094" s="85"/>
      <c r="AH1094" s="85"/>
      <c r="AI1094" s="85"/>
      <c r="AJ1094" s="85"/>
      <c r="AK1094" s="85"/>
      <c r="AL1094" s="85"/>
      <c r="AM1094" s="85"/>
      <c r="AN1094" s="85"/>
      <c r="AO1094" s="85"/>
      <c r="AP1094" s="85"/>
      <c r="AQ1094" s="85"/>
      <c r="AR1094" s="85"/>
      <c r="AS1094" s="85"/>
      <c r="AT1094" s="85"/>
      <c r="AU1094" s="85"/>
      <c r="AV1094" s="85"/>
      <c r="AW1094" s="85"/>
      <c r="AX1094" s="85"/>
      <c r="AY1094" s="85"/>
      <c r="AZ1094" s="85"/>
      <c r="BA1094" s="85"/>
      <c r="BB1094" s="85"/>
      <c r="BC1094" s="85"/>
      <c r="BD1094" s="85"/>
      <c r="BE1094" s="85"/>
      <c r="BF1094" s="88"/>
      <c r="BG1094" s="85"/>
      <c r="BH1094" s="85"/>
      <c r="BI1094" s="85"/>
      <c r="BJ1094" s="85"/>
      <c r="BK1094" s="85"/>
      <c r="BL1094" s="85"/>
      <c r="BM1094" s="85"/>
      <c r="BN1094" s="85"/>
      <c r="BO1094" s="85"/>
      <c r="BP1094" s="85"/>
      <c r="BQ1094" s="85"/>
      <c r="BR1094" s="85"/>
      <c r="BS1094" s="85"/>
      <c r="BT1094" s="85"/>
      <c r="BU1094" s="85"/>
      <c r="BV1094" s="85"/>
      <c r="BW1094" s="85"/>
      <c r="BX1094" s="85"/>
      <c r="BY1094" s="85"/>
      <c r="BZ1094" s="85"/>
      <c r="CA1094" s="85"/>
      <c r="CB1094" s="85"/>
      <c r="CC1094" s="85"/>
      <c r="CD1094" s="85"/>
      <c r="CE1094" s="85"/>
      <c r="CF1094" s="85"/>
      <c r="CG1094" s="85"/>
      <c r="CH1094" s="85"/>
      <c r="CI1094" s="85"/>
      <c r="CJ1094" s="85"/>
      <c r="CK1094" s="85"/>
      <c r="CL1094" s="85"/>
      <c r="CM1094" s="85"/>
      <c r="CN1094" s="85"/>
      <c r="CO1094" s="85"/>
      <c r="CP1094" s="85"/>
      <c r="CQ1094" s="85"/>
      <c r="CR1094" s="85"/>
      <c r="CS1094" s="85"/>
      <c r="CT1094" s="85"/>
      <c r="CU1094" s="85"/>
      <c r="CV1094" s="85"/>
      <c r="CW1094" s="85"/>
      <c r="CX1094" s="85"/>
      <c r="CY1094" s="85"/>
      <c r="CZ1094" s="85"/>
      <c r="DA1094" s="85"/>
      <c r="DB1094" s="85"/>
      <c r="DC1094" s="85"/>
      <c r="DD1094" s="85"/>
      <c r="DE1094" s="85"/>
    </row>
    <row r="1095" spans="1:109" x14ac:dyDescent="0.2">
      <c r="A1095" s="85"/>
      <c r="B1095" s="85"/>
      <c r="C1095" s="85"/>
      <c r="D1095" s="85"/>
      <c r="E1095" s="86"/>
      <c r="F1095" s="85"/>
      <c r="G1095" s="87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85"/>
      <c r="AG1095" s="85"/>
      <c r="AH1095" s="85"/>
      <c r="AI1095" s="85"/>
      <c r="AJ1095" s="85"/>
      <c r="AK1095" s="85"/>
      <c r="AL1095" s="85"/>
      <c r="AM1095" s="85"/>
      <c r="AN1095" s="85"/>
      <c r="AO1095" s="85"/>
      <c r="AP1095" s="85"/>
      <c r="AQ1095" s="85"/>
      <c r="AR1095" s="85"/>
      <c r="AS1095" s="85"/>
      <c r="AT1095" s="85"/>
      <c r="AU1095" s="85"/>
      <c r="AV1095" s="85"/>
      <c r="AW1095" s="85"/>
      <c r="AX1095" s="85"/>
      <c r="AY1095" s="85"/>
      <c r="AZ1095" s="85"/>
      <c r="BA1095" s="85"/>
      <c r="BB1095" s="85"/>
      <c r="BC1095" s="85"/>
      <c r="BD1095" s="85"/>
      <c r="BE1095" s="85"/>
      <c r="BF1095" s="88"/>
      <c r="BG1095" s="85"/>
      <c r="BH1095" s="85"/>
      <c r="BI1095" s="85"/>
      <c r="BJ1095" s="85"/>
      <c r="BK1095" s="85"/>
      <c r="BL1095" s="85"/>
      <c r="BM1095" s="85"/>
      <c r="BN1095" s="85"/>
      <c r="BO1095" s="85"/>
      <c r="BP1095" s="85"/>
      <c r="BQ1095" s="85"/>
      <c r="BR1095" s="85"/>
      <c r="BS1095" s="85"/>
      <c r="BT1095" s="85"/>
      <c r="BU1095" s="85"/>
      <c r="BV1095" s="85"/>
      <c r="BW1095" s="85"/>
      <c r="BX1095" s="85"/>
      <c r="BY1095" s="85"/>
      <c r="BZ1095" s="85"/>
      <c r="CA1095" s="85"/>
      <c r="CB1095" s="85"/>
      <c r="CC1095" s="85"/>
      <c r="CD1095" s="85"/>
      <c r="CE1095" s="85"/>
      <c r="CF1095" s="85"/>
      <c r="CG1095" s="85"/>
      <c r="CH1095" s="85"/>
      <c r="CI1095" s="85"/>
      <c r="CJ1095" s="85"/>
      <c r="CK1095" s="85"/>
      <c r="CL1095" s="85"/>
      <c r="CM1095" s="85"/>
      <c r="CN1095" s="85"/>
      <c r="CO1095" s="85"/>
      <c r="CP1095" s="85"/>
      <c r="CQ1095" s="85"/>
      <c r="CR1095" s="85"/>
      <c r="CS1095" s="85"/>
      <c r="CT1095" s="85"/>
      <c r="CU1095" s="85"/>
      <c r="CV1095" s="85"/>
      <c r="CW1095" s="85"/>
      <c r="CX1095" s="85"/>
      <c r="CY1095" s="85"/>
      <c r="CZ1095" s="85"/>
      <c r="DA1095" s="85"/>
      <c r="DB1095" s="85"/>
      <c r="DC1095" s="85"/>
      <c r="DD1095" s="85"/>
      <c r="DE1095" s="85"/>
    </row>
    <row r="1096" spans="1:109" x14ac:dyDescent="0.2">
      <c r="A1096" s="85"/>
      <c r="B1096" s="85"/>
      <c r="C1096" s="85"/>
      <c r="D1096" s="85"/>
      <c r="E1096" s="86"/>
      <c r="F1096" s="85"/>
      <c r="G1096" s="87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85"/>
      <c r="AG1096" s="85"/>
      <c r="AH1096" s="85"/>
      <c r="AI1096" s="85"/>
      <c r="AJ1096" s="85"/>
      <c r="AK1096" s="85"/>
      <c r="AL1096" s="85"/>
      <c r="AM1096" s="85"/>
      <c r="AN1096" s="85"/>
      <c r="AO1096" s="85"/>
      <c r="AP1096" s="85"/>
      <c r="AQ1096" s="85"/>
      <c r="AR1096" s="85"/>
      <c r="AS1096" s="85"/>
      <c r="AT1096" s="85"/>
      <c r="AU1096" s="85"/>
      <c r="AV1096" s="85"/>
      <c r="AW1096" s="85"/>
      <c r="AX1096" s="85"/>
      <c r="AY1096" s="85"/>
      <c r="AZ1096" s="85"/>
      <c r="BA1096" s="85"/>
      <c r="BB1096" s="85"/>
      <c r="BC1096" s="85"/>
      <c r="BD1096" s="85"/>
      <c r="BE1096" s="85"/>
      <c r="BF1096" s="88"/>
      <c r="BG1096" s="85"/>
      <c r="BH1096" s="85"/>
      <c r="BI1096" s="85"/>
      <c r="BJ1096" s="85"/>
      <c r="BK1096" s="85"/>
      <c r="BL1096" s="85"/>
      <c r="BM1096" s="85"/>
      <c r="BN1096" s="85"/>
      <c r="BO1096" s="85"/>
      <c r="BP1096" s="85"/>
      <c r="BQ1096" s="85"/>
      <c r="BR1096" s="85"/>
      <c r="BS1096" s="85"/>
      <c r="BT1096" s="85"/>
      <c r="BU1096" s="85"/>
      <c r="BV1096" s="85"/>
      <c r="BW1096" s="85"/>
      <c r="BX1096" s="85"/>
      <c r="BY1096" s="85"/>
      <c r="BZ1096" s="85"/>
      <c r="CA1096" s="85"/>
      <c r="CB1096" s="85"/>
      <c r="CC1096" s="85"/>
      <c r="CD1096" s="85"/>
      <c r="CE1096" s="85"/>
      <c r="CF1096" s="85"/>
      <c r="CG1096" s="85"/>
      <c r="CH1096" s="85"/>
      <c r="CI1096" s="85"/>
      <c r="CJ1096" s="85"/>
      <c r="CK1096" s="85"/>
      <c r="CL1096" s="85"/>
      <c r="CM1096" s="85"/>
      <c r="CN1096" s="85"/>
      <c r="CO1096" s="85"/>
      <c r="CP1096" s="85"/>
      <c r="CQ1096" s="85"/>
      <c r="CR1096" s="85"/>
      <c r="CS1096" s="85"/>
      <c r="CT1096" s="85"/>
      <c r="CU1096" s="85"/>
      <c r="CV1096" s="85"/>
      <c r="CW1096" s="85"/>
      <c r="CX1096" s="85"/>
      <c r="CY1096" s="85"/>
      <c r="CZ1096" s="85"/>
      <c r="DA1096" s="85"/>
      <c r="DB1096" s="85"/>
      <c r="DC1096" s="85"/>
      <c r="DD1096" s="85"/>
      <c r="DE1096" s="85"/>
    </row>
    <row r="1097" spans="1:109" x14ac:dyDescent="0.2">
      <c r="A1097" s="85"/>
      <c r="B1097" s="85"/>
      <c r="C1097" s="85"/>
      <c r="D1097" s="85"/>
      <c r="E1097" s="86"/>
      <c r="F1097" s="85"/>
      <c r="G1097" s="87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85"/>
      <c r="AG1097" s="85"/>
      <c r="AH1097" s="85"/>
      <c r="AI1097" s="85"/>
      <c r="AJ1097" s="85"/>
      <c r="AK1097" s="85"/>
      <c r="AL1097" s="85"/>
      <c r="AM1097" s="85"/>
      <c r="AN1097" s="85"/>
      <c r="AO1097" s="85"/>
      <c r="AP1097" s="85"/>
      <c r="AQ1097" s="85"/>
      <c r="AR1097" s="85"/>
      <c r="AS1097" s="85"/>
      <c r="AT1097" s="85"/>
      <c r="AU1097" s="85"/>
      <c r="AV1097" s="85"/>
      <c r="AW1097" s="85"/>
      <c r="AX1097" s="85"/>
      <c r="AY1097" s="85"/>
      <c r="AZ1097" s="85"/>
      <c r="BA1097" s="85"/>
      <c r="BB1097" s="85"/>
      <c r="BC1097" s="85"/>
      <c r="BD1097" s="85"/>
      <c r="BE1097" s="85"/>
      <c r="BF1097" s="88"/>
      <c r="BG1097" s="85"/>
      <c r="BH1097" s="85"/>
      <c r="BI1097" s="85"/>
      <c r="BJ1097" s="85"/>
      <c r="BK1097" s="85"/>
      <c r="BL1097" s="85"/>
      <c r="BM1097" s="85"/>
      <c r="BN1097" s="85"/>
      <c r="BO1097" s="85"/>
      <c r="BP1097" s="85"/>
      <c r="BQ1097" s="85"/>
      <c r="BR1097" s="85"/>
      <c r="BS1097" s="85"/>
      <c r="BT1097" s="85"/>
      <c r="BU1097" s="85"/>
      <c r="BV1097" s="85"/>
      <c r="BW1097" s="85"/>
      <c r="BX1097" s="85"/>
      <c r="BY1097" s="85"/>
      <c r="BZ1097" s="85"/>
      <c r="CA1097" s="85"/>
      <c r="CB1097" s="85"/>
      <c r="CC1097" s="85"/>
      <c r="CD1097" s="85"/>
      <c r="CE1097" s="85"/>
      <c r="CF1097" s="85"/>
      <c r="CG1097" s="85"/>
      <c r="CH1097" s="85"/>
      <c r="CI1097" s="85"/>
      <c r="CJ1097" s="85"/>
      <c r="CK1097" s="85"/>
      <c r="CL1097" s="85"/>
      <c r="CM1097" s="85"/>
      <c r="CN1097" s="85"/>
      <c r="CO1097" s="85"/>
      <c r="CP1097" s="85"/>
      <c r="CQ1097" s="85"/>
      <c r="CR1097" s="85"/>
      <c r="CS1097" s="85"/>
      <c r="CT1097" s="85"/>
      <c r="CU1097" s="85"/>
      <c r="CV1097" s="85"/>
      <c r="CW1097" s="85"/>
      <c r="CX1097" s="85"/>
      <c r="CY1097" s="85"/>
      <c r="CZ1097" s="85"/>
      <c r="DA1097" s="85"/>
      <c r="DB1097" s="85"/>
      <c r="DC1097" s="85"/>
      <c r="DD1097" s="85"/>
      <c r="DE1097" s="85"/>
    </row>
    <row r="1098" spans="1:109" x14ac:dyDescent="0.2">
      <c r="A1098" s="85"/>
      <c r="B1098" s="85"/>
      <c r="C1098" s="85"/>
      <c r="D1098" s="85"/>
      <c r="E1098" s="86"/>
      <c r="F1098" s="85"/>
      <c r="G1098" s="87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85"/>
      <c r="AG1098" s="85"/>
      <c r="AH1098" s="85"/>
      <c r="AI1098" s="85"/>
      <c r="AJ1098" s="85"/>
      <c r="AK1098" s="85"/>
      <c r="AL1098" s="85"/>
      <c r="AM1098" s="85"/>
      <c r="AN1098" s="85"/>
      <c r="AO1098" s="85"/>
      <c r="AP1098" s="85"/>
      <c r="AQ1098" s="85"/>
      <c r="AR1098" s="85"/>
      <c r="AS1098" s="85"/>
      <c r="AT1098" s="85"/>
      <c r="AU1098" s="85"/>
      <c r="AV1098" s="85"/>
      <c r="AW1098" s="85"/>
      <c r="AX1098" s="85"/>
      <c r="AY1098" s="85"/>
      <c r="AZ1098" s="85"/>
      <c r="BA1098" s="85"/>
      <c r="BB1098" s="85"/>
      <c r="BC1098" s="85"/>
      <c r="BD1098" s="85"/>
      <c r="BE1098" s="85"/>
      <c r="BF1098" s="88"/>
      <c r="BG1098" s="85"/>
      <c r="BH1098" s="85"/>
      <c r="BI1098" s="85"/>
      <c r="BJ1098" s="85"/>
      <c r="BK1098" s="85"/>
      <c r="BL1098" s="85"/>
      <c r="BM1098" s="85"/>
      <c r="BN1098" s="85"/>
      <c r="BO1098" s="85"/>
      <c r="BP1098" s="85"/>
      <c r="BQ1098" s="85"/>
      <c r="BR1098" s="85"/>
      <c r="BS1098" s="85"/>
      <c r="BT1098" s="85"/>
      <c r="BU1098" s="85"/>
      <c r="BV1098" s="85"/>
      <c r="BW1098" s="85"/>
      <c r="BX1098" s="85"/>
      <c r="BY1098" s="85"/>
      <c r="BZ1098" s="85"/>
      <c r="CA1098" s="85"/>
      <c r="CB1098" s="85"/>
      <c r="CC1098" s="85"/>
      <c r="CD1098" s="85"/>
      <c r="CE1098" s="85"/>
      <c r="CF1098" s="85"/>
      <c r="CG1098" s="85"/>
      <c r="CH1098" s="85"/>
      <c r="CI1098" s="85"/>
      <c r="CJ1098" s="85"/>
      <c r="CK1098" s="85"/>
      <c r="CL1098" s="85"/>
      <c r="CM1098" s="85"/>
      <c r="CN1098" s="85"/>
      <c r="CO1098" s="85"/>
      <c r="CP1098" s="85"/>
      <c r="CQ1098" s="85"/>
      <c r="CR1098" s="85"/>
      <c r="CS1098" s="85"/>
      <c r="CT1098" s="85"/>
      <c r="CU1098" s="85"/>
      <c r="CV1098" s="85"/>
      <c r="CW1098" s="85"/>
      <c r="CX1098" s="85"/>
      <c r="CY1098" s="85"/>
      <c r="CZ1098" s="85"/>
      <c r="DA1098" s="85"/>
      <c r="DB1098" s="85"/>
      <c r="DC1098" s="85"/>
      <c r="DD1098" s="85"/>
      <c r="DE1098" s="85"/>
    </row>
    <row r="1099" spans="1:109" x14ac:dyDescent="0.2">
      <c r="A1099" s="85"/>
      <c r="B1099" s="85"/>
      <c r="C1099" s="85"/>
      <c r="D1099" s="85"/>
      <c r="E1099" s="86"/>
      <c r="F1099" s="85"/>
      <c r="G1099" s="87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85"/>
      <c r="AG1099" s="85"/>
      <c r="AH1099" s="85"/>
      <c r="AI1099" s="85"/>
      <c r="AJ1099" s="85"/>
      <c r="AK1099" s="85"/>
      <c r="AL1099" s="85"/>
      <c r="AM1099" s="85"/>
      <c r="AN1099" s="85"/>
      <c r="AO1099" s="85"/>
      <c r="AP1099" s="85"/>
      <c r="AQ1099" s="85"/>
      <c r="AR1099" s="85"/>
      <c r="AS1099" s="85"/>
      <c r="AT1099" s="85"/>
      <c r="AU1099" s="85"/>
      <c r="AV1099" s="85"/>
      <c r="AW1099" s="85"/>
      <c r="AX1099" s="85"/>
      <c r="AY1099" s="85"/>
      <c r="AZ1099" s="85"/>
      <c r="BA1099" s="85"/>
      <c r="BB1099" s="85"/>
      <c r="BC1099" s="85"/>
      <c r="BD1099" s="85"/>
      <c r="BE1099" s="85"/>
      <c r="BF1099" s="88"/>
      <c r="BG1099" s="85"/>
      <c r="BH1099" s="85"/>
      <c r="BI1099" s="85"/>
      <c r="BJ1099" s="85"/>
      <c r="BK1099" s="85"/>
      <c r="BL1099" s="85"/>
      <c r="BM1099" s="85"/>
      <c r="BN1099" s="85"/>
      <c r="BO1099" s="85"/>
      <c r="BP1099" s="85"/>
      <c r="BQ1099" s="85"/>
      <c r="BR1099" s="85"/>
      <c r="BS1099" s="85"/>
      <c r="BT1099" s="85"/>
      <c r="BU1099" s="85"/>
      <c r="BV1099" s="85"/>
      <c r="BW1099" s="85"/>
      <c r="BX1099" s="85"/>
      <c r="BY1099" s="85"/>
      <c r="BZ1099" s="85"/>
      <c r="CA1099" s="85"/>
      <c r="CB1099" s="85"/>
      <c r="CC1099" s="85"/>
      <c r="CD1099" s="85"/>
      <c r="CE1099" s="85"/>
      <c r="CF1099" s="85"/>
      <c r="CG1099" s="85"/>
      <c r="CH1099" s="85"/>
      <c r="CI1099" s="85"/>
      <c r="CJ1099" s="85"/>
      <c r="CK1099" s="85"/>
      <c r="CL1099" s="85"/>
      <c r="CM1099" s="85"/>
      <c r="CN1099" s="85"/>
      <c r="CO1099" s="85"/>
      <c r="CP1099" s="85"/>
      <c r="CQ1099" s="85"/>
      <c r="CR1099" s="85"/>
      <c r="CS1099" s="85"/>
      <c r="CT1099" s="85"/>
      <c r="CU1099" s="85"/>
      <c r="CV1099" s="85"/>
      <c r="CW1099" s="85"/>
      <c r="CX1099" s="85"/>
      <c r="CY1099" s="85"/>
      <c r="CZ1099" s="85"/>
      <c r="DA1099" s="85"/>
      <c r="DB1099" s="85"/>
      <c r="DC1099" s="85"/>
      <c r="DD1099" s="85"/>
      <c r="DE1099" s="85"/>
    </row>
    <row r="1100" spans="1:109" x14ac:dyDescent="0.2">
      <c r="A1100" s="85"/>
      <c r="B1100" s="85"/>
      <c r="C1100" s="85"/>
      <c r="D1100" s="85"/>
      <c r="E1100" s="86"/>
      <c r="F1100" s="85"/>
      <c r="G1100" s="87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85"/>
      <c r="AG1100" s="85"/>
      <c r="AH1100" s="85"/>
      <c r="AI1100" s="85"/>
      <c r="AJ1100" s="85"/>
      <c r="AK1100" s="85"/>
      <c r="AL1100" s="85"/>
      <c r="AM1100" s="85"/>
      <c r="AN1100" s="85"/>
      <c r="AO1100" s="85"/>
      <c r="AP1100" s="85"/>
      <c r="AQ1100" s="85"/>
      <c r="AR1100" s="85"/>
      <c r="AS1100" s="85"/>
      <c r="AT1100" s="85"/>
      <c r="AU1100" s="85"/>
      <c r="AV1100" s="85"/>
      <c r="AW1100" s="85"/>
      <c r="AX1100" s="85"/>
      <c r="AY1100" s="85"/>
      <c r="AZ1100" s="85"/>
      <c r="BA1100" s="85"/>
      <c r="BB1100" s="85"/>
      <c r="BC1100" s="85"/>
      <c r="BD1100" s="85"/>
      <c r="BE1100" s="85"/>
      <c r="BF1100" s="88"/>
      <c r="BG1100" s="85"/>
      <c r="BH1100" s="85"/>
      <c r="BI1100" s="85"/>
      <c r="BJ1100" s="85"/>
      <c r="BK1100" s="85"/>
      <c r="BL1100" s="85"/>
      <c r="BM1100" s="85"/>
      <c r="BN1100" s="85"/>
      <c r="BO1100" s="85"/>
      <c r="BP1100" s="85"/>
      <c r="BQ1100" s="85"/>
      <c r="BR1100" s="85"/>
      <c r="BS1100" s="85"/>
      <c r="BT1100" s="85"/>
      <c r="BU1100" s="85"/>
      <c r="BV1100" s="85"/>
      <c r="BW1100" s="85"/>
      <c r="BX1100" s="85"/>
      <c r="BY1100" s="85"/>
      <c r="BZ1100" s="85"/>
      <c r="CA1100" s="85"/>
      <c r="CB1100" s="85"/>
      <c r="CC1100" s="85"/>
      <c r="CD1100" s="85"/>
      <c r="CE1100" s="85"/>
      <c r="CF1100" s="85"/>
      <c r="CG1100" s="85"/>
      <c r="CH1100" s="85"/>
      <c r="CI1100" s="85"/>
      <c r="CJ1100" s="85"/>
      <c r="CK1100" s="85"/>
      <c r="CL1100" s="85"/>
      <c r="CM1100" s="85"/>
      <c r="CN1100" s="85"/>
      <c r="CO1100" s="85"/>
      <c r="CP1100" s="85"/>
      <c r="CQ1100" s="85"/>
      <c r="CR1100" s="85"/>
      <c r="CS1100" s="85"/>
      <c r="CT1100" s="85"/>
      <c r="CU1100" s="85"/>
      <c r="CV1100" s="85"/>
      <c r="CW1100" s="85"/>
      <c r="CX1100" s="85"/>
      <c r="CY1100" s="85"/>
      <c r="CZ1100" s="85"/>
      <c r="DA1100" s="85"/>
      <c r="DB1100" s="85"/>
      <c r="DC1100" s="85"/>
      <c r="DD1100" s="85"/>
      <c r="DE1100" s="85"/>
    </row>
    <row r="1101" spans="1:109" x14ac:dyDescent="0.2">
      <c r="A1101" s="85"/>
      <c r="B1101" s="85"/>
      <c r="C1101" s="85"/>
      <c r="D1101" s="85"/>
      <c r="E1101" s="86"/>
      <c r="F1101" s="85"/>
      <c r="G1101" s="87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85"/>
      <c r="AG1101" s="85"/>
      <c r="AH1101" s="85"/>
      <c r="AI1101" s="85"/>
      <c r="AJ1101" s="85"/>
      <c r="AK1101" s="85"/>
      <c r="AL1101" s="85"/>
      <c r="AM1101" s="85"/>
      <c r="AN1101" s="85"/>
      <c r="AO1101" s="85"/>
      <c r="AP1101" s="85"/>
      <c r="AQ1101" s="85"/>
      <c r="AR1101" s="85"/>
      <c r="AS1101" s="85"/>
      <c r="AT1101" s="85"/>
      <c r="AU1101" s="85"/>
      <c r="AV1101" s="85"/>
      <c r="AW1101" s="85"/>
      <c r="AX1101" s="85"/>
      <c r="AY1101" s="85"/>
      <c r="AZ1101" s="85"/>
      <c r="BA1101" s="85"/>
      <c r="BB1101" s="85"/>
      <c r="BC1101" s="85"/>
      <c r="BD1101" s="85"/>
      <c r="BE1101" s="85"/>
      <c r="BF1101" s="88"/>
      <c r="BG1101" s="85"/>
      <c r="BH1101" s="85"/>
      <c r="BI1101" s="85"/>
      <c r="BJ1101" s="85"/>
      <c r="BK1101" s="85"/>
      <c r="BL1101" s="85"/>
      <c r="BM1101" s="85"/>
      <c r="BN1101" s="85"/>
      <c r="BO1101" s="85"/>
      <c r="BP1101" s="85"/>
      <c r="BQ1101" s="85"/>
      <c r="BR1101" s="85"/>
      <c r="BS1101" s="85"/>
      <c r="BT1101" s="85"/>
      <c r="BU1101" s="85"/>
      <c r="BV1101" s="85"/>
      <c r="BW1101" s="85"/>
      <c r="BX1101" s="85"/>
      <c r="BY1101" s="85"/>
      <c r="BZ1101" s="85"/>
      <c r="CA1101" s="85"/>
      <c r="CB1101" s="85"/>
      <c r="CC1101" s="85"/>
      <c r="CD1101" s="85"/>
      <c r="CE1101" s="85"/>
      <c r="CF1101" s="85"/>
      <c r="CG1101" s="85"/>
      <c r="CH1101" s="85"/>
      <c r="CI1101" s="85"/>
      <c r="CJ1101" s="85"/>
      <c r="CK1101" s="85"/>
      <c r="CL1101" s="85"/>
      <c r="CM1101" s="85"/>
      <c r="CN1101" s="85"/>
      <c r="CO1101" s="85"/>
      <c r="CP1101" s="85"/>
      <c r="CQ1101" s="85"/>
      <c r="CR1101" s="85"/>
      <c r="CS1101" s="85"/>
      <c r="CT1101" s="85"/>
      <c r="CU1101" s="85"/>
      <c r="CV1101" s="85"/>
      <c r="CW1101" s="85"/>
      <c r="CX1101" s="85"/>
      <c r="CY1101" s="85"/>
      <c r="CZ1101" s="85"/>
      <c r="DA1101" s="85"/>
      <c r="DB1101" s="85"/>
      <c r="DC1101" s="85"/>
      <c r="DD1101" s="85"/>
      <c r="DE1101" s="85"/>
    </row>
    <row r="1102" spans="1:109" x14ac:dyDescent="0.2">
      <c r="A1102" s="85"/>
      <c r="B1102" s="85"/>
      <c r="C1102" s="85"/>
      <c r="D1102" s="85"/>
      <c r="E1102" s="86"/>
      <c r="F1102" s="85"/>
      <c r="G1102" s="87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85"/>
      <c r="AG1102" s="85"/>
      <c r="AH1102" s="85"/>
      <c r="AI1102" s="85"/>
      <c r="AJ1102" s="85"/>
      <c r="AK1102" s="85"/>
      <c r="AL1102" s="85"/>
      <c r="AM1102" s="85"/>
      <c r="AN1102" s="85"/>
      <c r="AO1102" s="85"/>
      <c r="AP1102" s="85"/>
      <c r="AQ1102" s="85"/>
      <c r="AR1102" s="85"/>
      <c r="AS1102" s="85"/>
      <c r="AT1102" s="85"/>
      <c r="AU1102" s="85"/>
      <c r="AV1102" s="85"/>
      <c r="AW1102" s="85"/>
      <c r="AX1102" s="85"/>
      <c r="AY1102" s="85"/>
      <c r="AZ1102" s="85"/>
      <c r="BA1102" s="85"/>
      <c r="BB1102" s="85"/>
      <c r="BC1102" s="85"/>
      <c r="BD1102" s="85"/>
      <c r="BE1102" s="85"/>
      <c r="BF1102" s="88"/>
      <c r="BG1102" s="85"/>
      <c r="BH1102" s="85"/>
      <c r="BI1102" s="85"/>
      <c r="BJ1102" s="85"/>
      <c r="BK1102" s="85"/>
      <c r="BL1102" s="85"/>
      <c r="BM1102" s="85"/>
      <c r="BN1102" s="85"/>
      <c r="BO1102" s="85"/>
      <c r="BP1102" s="85"/>
      <c r="BQ1102" s="85"/>
      <c r="BR1102" s="85"/>
      <c r="BS1102" s="85"/>
      <c r="BT1102" s="85"/>
      <c r="BU1102" s="85"/>
      <c r="BV1102" s="85"/>
      <c r="BW1102" s="85"/>
      <c r="BX1102" s="85"/>
      <c r="BY1102" s="85"/>
      <c r="BZ1102" s="85"/>
      <c r="CA1102" s="85"/>
      <c r="CB1102" s="85"/>
      <c r="CC1102" s="85"/>
      <c r="CD1102" s="85"/>
      <c r="CE1102" s="85"/>
      <c r="CF1102" s="85"/>
      <c r="CG1102" s="85"/>
      <c r="CH1102" s="85"/>
      <c r="CI1102" s="85"/>
      <c r="CJ1102" s="85"/>
      <c r="CK1102" s="85"/>
      <c r="CL1102" s="85"/>
      <c r="CM1102" s="85"/>
      <c r="CN1102" s="85"/>
      <c r="CO1102" s="85"/>
      <c r="CP1102" s="85"/>
      <c r="CQ1102" s="85"/>
      <c r="CR1102" s="85"/>
      <c r="CS1102" s="85"/>
      <c r="CT1102" s="85"/>
      <c r="CU1102" s="85"/>
      <c r="CV1102" s="85"/>
      <c r="CW1102" s="85"/>
      <c r="CX1102" s="85"/>
      <c r="CY1102" s="85"/>
      <c r="CZ1102" s="85"/>
      <c r="DA1102" s="85"/>
      <c r="DB1102" s="85"/>
      <c r="DC1102" s="85"/>
      <c r="DD1102" s="85"/>
      <c r="DE1102" s="85"/>
    </row>
    <row r="1103" spans="1:109" x14ac:dyDescent="0.2">
      <c r="A1103" s="85"/>
      <c r="B1103" s="85"/>
      <c r="C1103" s="85"/>
      <c r="D1103" s="85"/>
      <c r="E1103" s="86"/>
      <c r="F1103" s="85"/>
      <c r="G1103" s="87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85"/>
      <c r="AG1103" s="85"/>
      <c r="AH1103" s="85"/>
      <c r="AI1103" s="85"/>
      <c r="AJ1103" s="85"/>
      <c r="AK1103" s="85"/>
      <c r="AL1103" s="85"/>
      <c r="AM1103" s="85"/>
      <c r="AN1103" s="85"/>
      <c r="AO1103" s="85"/>
      <c r="AP1103" s="85"/>
      <c r="AQ1103" s="85"/>
      <c r="AR1103" s="85"/>
      <c r="AS1103" s="85"/>
      <c r="AT1103" s="85"/>
      <c r="AU1103" s="85"/>
      <c r="AV1103" s="85"/>
      <c r="AW1103" s="85"/>
      <c r="AX1103" s="85"/>
      <c r="AY1103" s="85"/>
      <c r="AZ1103" s="85"/>
      <c r="BA1103" s="85"/>
      <c r="BB1103" s="85"/>
      <c r="BC1103" s="85"/>
      <c r="BD1103" s="85"/>
      <c r="BE1103" s="85"/>
      <c r="BF1103" s="88"/>
      <c r="BG1103" s="85"/>
      <c r="BH1103" s="85"/>
      <c r="BI1103" s="85"/>
      <c r="BJ1103" s="85"/>
      <c r="BK1103" s="85"/>
      <c r="BL1103" s="85"/>
      <c r="BM1103" s="85"/>
      <c r="BN1103" s="85"/>
      <c r="BO1103" s="85"/>
      <c r="BP1103" s="85"/>
      <c r="BQ1103" s="85"/>
      <c r="BR1103" s="85"/>
      <c r="BS1103" s="85"/>
      <c r="BT1103" s="85"/>
      <c r="BU1103" s="85"/>
      <c r="BV1103" s="85"/>
      <c r="BW1103" s="85"/>
      <c r="BX1103" s="85"/>
      <c r="BY1103" s="85"/>
      <c r="BZ1103" s="85"/>
      <c r="CA1103" s="85"/>
      <c r="CB1103" s="85"/>
      <c r="CC1103" s="85"/>
      <c r="CD1103" s="85"/>
      <c r="CE1103" s="85"/>
      <c r="CF1103" s="85"/>
      <c r="CG1103" s="85"/>
      <c r="CH1103" s="85"/>
      <c r="CI1103" s="85"/>
      <c r="CJ1103" s="85"/>
      <c r="CK1103" s="85"/>
      <c r="CL1103" s="85"/>
      <c r="CM1103" s="85"/>
      <c r="CN1103" s="85"/>
      <c r="CO1103" s="85"/>
      <c r="CP1103" s="85"/>
      <c r="CQ1103" s="85"/>
      <c r="CR1103" s="85"/>
      <c r="CS1103" s="85"/>
      <c r="CT1103" s="85"/>
      <c r="CU1103" s="85"/>
      <c r="CV1103" s="85"/>
      <c r="CW1103" s="85"/>
      <c r="CX1103" s="85"/>
      <c r="CY1103" s="85"/>
      <c r="CZ1103" s="85"/>
      <c r="DA1103" s="85"/>
      <c r="DB1103" s="85"/>
      <c r="DC1103" s="85"/>
      <c r="DD1103" s="85"/>
      <c r="DE1103" s="85"/>
    </row>
    <row r="1104" spans="1:109" x14ac:dyDescent="0.2">
      <c r="A1104" s="85"/>
      <c r="B1104" s="85"/>
      <c r="C1104" s="85"/>
      <c r="D1104" s="85"/>
      <c r="E1104" s="86"/>
      <c r="F1104" s="85"/>
      <c r="G1104" s="87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85"/>
      <c r="AG1104" s="85"/>
      <c r="AH1104" s="85"/>
      <c r="AI1104" s="85"/>
      <c r="AJ1104" s="85"/>
      <c r="AK1104" s="85"/>
      <c r="AL1104" s="85"/>
      <c r="AM1104" s="85"/>
      <c r="AN1104" s="85"/>
      <c r="AO1104" s="85"/>
      <c r="AP1104" s="85"/>
      <c r="AQ1104" s="85"/>
      <c r="AR1104" s="85"/>
      <c r="AS1104" s="85"/>
      <c r="AT1104" s="85"/>
      <c r="AU1104" s="85"/>
      <c r="AV1104" s="85"/>
      <c r="AW1104" s="85"/>
      <c r="AX1104" s="85"/>
      <c r="AY1104" s="85"/>
      <c r="AZ1104" s="85"/>
      <c r="BA1104" s="85"/>
      <c r="BB1104" s="85"/>
      <c r="BC1104" s="85"/>
      <c r="BD1104" s="85"/>
      <c r="BE1104" s="85"/>
      <c r="BF1104" s="88"/>
      <c r="BG1104" s="85"/>
      <c r="BH1104" s="85"/>
      <c r="BI1104" s="85"/>
      <c r="BJ1104" s="85"/>
      <c r="BK1104" s="85"/>
      <c r="BL1104" s="85"/>
      <c r="BM1104" s="85"/>
      <c r="BN1104" s="85"/>
      <c r="BO1104" s="85"/>
      <c r="BP1104" s="85"/>
      <c r="BQ1104" s="85"/>
      <c r="BR1104" s="85"/>
      <c r="BS1104" s="85"/>
      <c r="BT1104" s="85"/>
      <c r="BU1104" s="85"/>
      <c r="BV1104" s="85"/>
      <c r="BW1104" s="85"/>
      <c r="BX1104" s="85"/>
      <c r="BY1104" s="85"/>
      <c r="BZ1104" s="85"/>
      <c r="CA1104" s="85"/>
      <c r="CB1104" s="85"/>
      <c r="CC1104" s="85"/>
      <c r="CD1104" s="85"/>
      <c r="CE1104" s="85"/>
      <c r="CF1104" s="85"/>
      <c r="CG1104" s="85"/>
      <c r="CH1104" s="85"/>
      <c r="CI1104" s="85"/>
      <c r="CJ1104" s="85"/>
      <c r="CK1104" s="85"/>
      <c r="CL1104" s="85"/>
      <c r="CM1104" s="85"/>
      <c r="CN1104" s="85"/>
      <c r="CO1104" s="85"/>
      <c r="CP1104" s="85"/>
      <c r="CQ1104" s="85"/>
      <c r="CR1104" s="85"/>
      <c r="CS1104" s="85"/>
      <c r="CT1104" s="85"/>
      <c r="CU1104" s="85"/>
      <c r="CV1104" s="85"/>
      <c r="CW1104" s="85"/>
      <c r="CX1104" s="85"/>
      <c r="CY1104" s="85"/>
      <c r="CZ1104" s="85"/>
      <c r="DA1104" s="85"/>
      <c r="DB1104" s="85"/>
      <c r="DC1104" s="85"/>
      <c r="DD1104" s="85"/>
      <c r="DE1104" s="85"/>
    </row>
    <row r="1105" spans="1:109" x14ac:dyDescent="0.2">
      <c r="A1105" s="85"/>
      <c r="B1105" s="85"/>
      <c r="C1105" s="85"/>
      <c r="D1105" s="85"/>
      <c r="E1105" s="86"/>
      <c r="F1105" s="85"/>
      <c r="G1105" s="87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85"/>
      <c r="AG1105" s="85"/>
      <c r="AH1105" s="85"/>
      <c r="AI1105" s="85"/>
      <c r="AJ1105" s="85"/>
      <c r="AK1105" s="85"/>
      <c r="AL1105" s="85"/>
      <c r="AM1105" s="85"/>
      <c r="AN1105" s="85"/>
      <c r="AO1105" s="85"/>
      <c r="AP1105" s="85"/>
      <c r="AQ1105" s="85"/>
      <c r="AR1105" s="85"/>
      <c r="AS1105" s="85"/>
      <c r="AT1105" s="85"/>
      <c r="AU1105" s="85"/>
      <c r="AV1105" s="85"/>
      <c r="AW1105" s="85"/>
      <c r="AX1105" s="85"/>
      <c r="AY1105" s="85"/>
      <c r="AZ1105" s="85"/>
      <c r="BA1105" s="85"/>
      <c r="BB1105" s="85"/>
      <c r="BC1105" s="85"/>
      <c r="BD1105" s="85"/>
      <c r="BE1105" s="85"/>
      <c r="BF1105" s="88"/>
      <c r="BG1105" s="85"/>
      <c r="BH1105" s="85"/>
      <c r="BI1105" s="85"/>
      <c r="BJ1105" s="85"/>
      <c r="BK1105" s="85"/>
      <c r="BL1105" s="85"/>
      <c r="BM1105" s="85"/>
      <c r="BN1105" s="85"/>
      <c r="BO1105" s="85"/>
      <c r="BP1105" s="85"/>
      <c r="BQ1105" s="85"/>
      <c r="BR1105" s="85"/>
      <c r="BS1105" s="85"/>
      <c r="BT1105" s="85"/>
      <c r="BU1105" s="85"/>
      <c r="BV1105" s="85"/>
      <c r="BW1105" s="85"/>
      <c r="BX1105" s="85"/>
      <c r="BY1105" s="85"/>
      <c r="BZ1105" s="85"/>
      <c r="CA1105" s="85"/>
      <c r="CB1105" s="85"/>
      <c r="CC1105" s="85"/>
      <c r="CD1105" s="85"/>
      <c r="CE1105" s="85"/>
      <c r="CF1105" s="85"/>
      <c r="CG1105" s="85"/>
      <c r="CH1105" s="85"/>
      <c r="CI1105" s="85"/>
      <c r="CJ1105" s="85"/>
      <c r="CK1105" s="85"/>
      <c r="CL1105" s="85"/>
      <c r="CM1105" s="85"/>
      <c r="CN1105" s="85"/>
      <c r="CO1105" s="85"/>
      <c r="CP1105" s="85"/>
      <c r="CQ1105" s="85"/>
      <c r="CR1105" s="85"/>
      <c r="CS1105" s="85"/>
      <c r="CT1105" s="85"/>
      <c r="CU1105" s="85"/>
      <c r="CV1105" s="85"/>
      <c r="CW1105" s="85"/>
      <c r="CX1105" s="85"/>
      <c r="CY1105" s="85"/>
      <c r="CZ1105" s="85"/>
      <c r="DA1105" s="85"/>
      <c r="DB1105" s="85"/>
      <c r="DC1105" s="85"/>
      <c r="DD1105" s="85"/>
      <c r="DE1105" s="85"/>
    </row>
    <row r="1106" spans="1:109" x14ac:dyDescent="0.2">
      <c r="A1106" s="85"/>
      <c r="B1106" s="85"/>
      <c r="C1106" s="85"/>
      <c r="D1106" s="85"/>
      <c r="E1106" s="86"/>
      <c r="F1106" s="85"/>
      <c r="G1106" s="87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85"/>
      <c r="AG1106" s="85"/>
      <c r="AH1106" s="85"/>
      <c r="AI1106" s="85"/>
      <c r="AJ1106" s="85"/>
      <c r="AK1106" s="85"/>
      <c r="AL1106" s="85"/>
      <c r="AM1106" s="85"/>
      <c r="AN1106" s="85"/>
      <c r="AO1106" s="85"/>
      <c r="AP1106" s="85"/>
      <c r="AQ1106" s="85"/>
      <c r="AR1106" s="85"/>
      <c r="AS1106" s="85"/>
      <c r="AT1106" s="85"/>
      <c r="AU1106" s="85"/>
      <c r="AV1106" s="85"/>
      <c r="AW1106" s="85"/>
      <c r="AX1106" s="85"/>
      <c r="AY1106" s="85"/>
      <c r="AZ1106" s="85"/>
      <c r="BA1106" s="85"/>
      <c r="BB1106" s="85"/>
      <c r="BC1106" s="85"/>
      <c r="BD1106" s="85"/>
      <c r="BE1106" s="85"/>
      <c r="BF1106" s="88"/>
      <c r="BG1106" s="85"/>
      <c r="BH1106" s="85"/>
      <c r="BI1106" s="85"/>
      <c r="BJ1106" s="85"/>
      <c r="BK1106" s="85"/>
      <c r="BL1106" s="85"/>
      <c r="BM1106" s="85"/>
      <c r="BN1106" s="85"/>
      <c r="BO1106" s="85"/>
      <c r="BP1106" s="85"/>
      <c r="BQ1106" s="85"/>
      <c r="BR1106" s="85"/>
      <c r="BS1106" s="85"/>
      <c r="BT1106" s="85"/>
      <c r="BU1106" s="85"/>
      <c r="BV1106" s="85"/>
      <c r="BW1106" s="85"/>
      <c r="BX1106" s="85"/>
      <c r="BY1106" s="85"/>
      <c r="BZ1106" s="85"/>
      <c r="CA1106" s="85"/>
      <c r="CB1106" s="85"/>
      <c r="CC1106" s="85"/>
      <c r="CD1106" s="85"/>
      <c r="CE1106" s="85"/>
      <c r="CF1106" s="85"/>
      <c r="CG1106" s="85"/>
      <c r="CH1106" s="85"/>
      <c r="CI1106" s="85"/>
      <c r="CJ1106" s="85"/>
      <c r="CK1106" s="85"/>
      <c r="CL1106" s="85"/>
      <c r="CM1106" s="85"/>
      <c r="CN1106" s="85"/>
      <c r="CO1106" s="85"/>
      <c r="CP1106" s="85"/>
      <c r="CQ1106" s="85"/>
      <c r="CR1106" s="85"/>
      <c r="CS1106" s="85"/>
      <c r="CT1106" s="85"/>
      <c r="CU1106" s="85"/>
      <c r="CV1106" s="85"/>
      <c r="CW1106" s="85"/>
      <c r="CX1106" s="85"/>
      <c r="CY1106" s="85"/>
      <c r="CZ1106" s="85"/>
      <c r="DA1106" s="85"/>
      <c r="DB1106" s="85"/>
      <c r="DC1106" s="85"/>
      <c r="DD1106" s="85"/>
      <c r="DE1106" s="85"/>
    </row>
    <row r="1107" spans="1:109" x14ac:dyDescent="0.2">
      <c r="A1107" s="85"/>
      <c r="B1107" s="85"/>
      <c r="C1107" s="85"/>
      <c r="D1107" s="85"/>
      <c r="E1107" s="86"/>
      <c r="F1107" s="85"/>
      <c r="G1107" s="87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85"/>
      <c r="AG1107" s="85"/>
      <c r="AH1107" s="85"/>
      <c r="AI1107" s="85"/>
      <c r="AJ1107" s="85"/>
      <c r="AK1107" s="85"/>
      <c r="AL1107" s="85"/>
      <c r="AM1107" s="85"/>
      <c r="AN1107" s="85"/>
      <c r="AO1107" s="85"/>
      <c r="AP1107" s="85"/>
      <c r="AQ1107" s="85"/>
      <c r="AR1107" s="85"/>
      <c r="AS1107" s="85"/>
      <c r="AT1107" s="85"/>
      <c r="AU1107" s="85"/>
      <c r="AV1107" s="85"/>
      <c r="AW1107" s="85"/>
      <c r="AX1107" s="85"/>
      <c r="AY1107" s="85"/>
      <c r="AZ1107" s="85"/>
      <c r="BA1107" s="85"/>
      <c r="BB1107" s="85"/>
      <c r="BC1107" s="85"/>
      <c r="BD1107" s="85"/>
      <c r="BE1107" s="85"/>
      <c r="BF1107" s="88"/>
      <c r="BG1107" s="85"/>
      <c r="BH1107" s="85"/>
      <c r="BI1107" s="85"/>
      <c r="BJ1107" s="85"/>
      <c r="BK1107" s="85"/>
      <c r="BL1107" s="85"/>
      <c r="BM1107" s="85"/>
      <c r="BN1107" s="85"/>
      <c r="BO1107" s="85"/>
      <c r="BP1107" s="85"/>
      <c r="BQ1107" s="85"/>
      <c r="BR1107" s="85"/>
      <c r="BS1107" s="85"/>
      <c r="BT1107" s="85"/>
      <c r="BU1107" s="85"/>
      <c r="BV1107" s="85"/>
      <c r="BW1107" s="85"/>
      <c r="BX1107" s="85"/>
      <c r="BY1107" s="85"/>
      <c r="BZ1107" s="85"/>
      <c r="CA1107" s="85"/>
      <c r="CB1107" s="85"/>
      <c r="CC1107" s="85"/>
      <c r="CD1107" s="85"/>
      <c r="CE1107" s="85"/>
      <c r="CF1107" s="85"/>
      <c r="CG1107" s="85"/>
      <c r="CH1107" s="85"/>
      <c r="CI1107" s="85"/>
      <c r="CJ1107" s="85"/>
      <c r="CK1107" s="85"/>
      <c r="CL1107" s="85"/>
      <c r="CM1107" s="85"/>
      <c r="CN1107" s="85"/>
      <c r="CO1107" s="85"/>
      <c r="CP1107" s="85"/>
      <c r="CQ1107" s="85"/>
      <c r="CR1107" s="85"/>
      <c r="CS1107" s="85"/>
      <c r="CT1107" s="85"/>
      <c r="CU1107" s="85"/>
      <c r="CV1107" s="85"/>
      <c r="CW1107" s="85"/>
      <c r="CX1107" s="85"/>
      <c r="CY1107" s="85"/>
      <c r="CZ1107" s="85"/>
      <c r="DA1107" s="85"/>
      <c r="DB1107" s="85"/>
      <c r="DC1107" s="85"/>
      <c r="DD1107" s="85"/>
      <c r="DE1107" s="85"/>
    </row>
    <row r="1108" spans="1:109" x14ac:dyDescent="0.2">
      <c r="A1108" s="85"/>
      <c r="B1108" s="85"/>
      <c r="C1108" s="85"/>
      <c r="D1108" s="85"/>
      <c r="E1108" s="86"/>
      <c r="F1108" s="85"/>
      <c r="G1108" s="87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85"/>
      <c r="AG1108" s="85"/>
      <c r="AH1108" s="85"/>
      <c r="AI1108" s="85"/>
      <c r="AJ1108" s="85"/>
      <c r="AK1108" s="85"/>
      <c r="AL1108" s="85"/>
      <c r="AM1108" s="85"/>
      <c r="AN1108" s="85"/>
      <c r="AO1108" s="85"/>
      <c r="AP1108" s="85"/>
      <c r="AQ1108" s="85"/>
      <c r="AR1108" s="85"/>
      <c r="AS1108" s="85"/>
      <c r="AT1108" s="85"/>
      <c r="AU1108" s="85"/>
      <c r="AV1108" s="85"/>
      <c r="AW1108" s="85"/>
      <c r="AX1108" s="85"/>
      <c r="AY1108" s="85"/>
      <c r="AZ1108" s="85"/>
      <c r="BA1108" s="85"/>
      <c r="BB1108" s="85"/>
      <c r="BC1108" s="85"/>
      <c r="BD1108" s="85"/>
      <c r="BE1108" s="85"/>
      <c r="BF1108" s="88"/>
      <c r="BG1108" s="85"/>
      <c r="BH1108" s="85"/>
      <c r="BI1108" s="85"/>
      <c r="BJ1108" s="85"/>
      <c r="BK1108" s="85"/>
      <c r="BL1108" s="85"/>
      <c r="BM1108" s="85"/>
      <c r="BN1108" s="85"/>
      <c r="BO1108" s="85"/>
      <c r="BP1108" s="85"/>
      <c r="BQ1108" s="85"/>
      <c r="BR1108" s="85"/>
      <c r="BS1108" s="85"/>
      <c r="BT1108" s="85"/>
      <c r="BU1108" s="85"/>
      <c r="BV1108" s="85"/>
      <c r="BW1108" s="85"/>
      <c r="BX1108" s="85"/>
      <c r="BY1108" s="85"/>
      <c r="BZ1108" s="85"/>
      <c r="CA1108" s="85"/>
      <c r="CB1108" s="85"/>
      <c r="CC1108" s="85"/>
      <c r="CD1108" s="85"/>
      <c r="CE1108" s="85"/>
      <c r="CF1108" s="85"/>
      <c r="CG1108" s="85"/>
      <c r="CH1108" s="85"/>
      <c r="CI1108" s="85"/>
      <c r="CJ1108" s="85"/>
      <c r="CK1108" s="85"/>
      <c r="CL1108" s="85"/>
      <c r="CM1108" s="85"/>
      <c r="CN1108" s="85"/>
      <c r="CO1108" s="85"/>
      <c r="CP1108" s="85"/>
      <c r="CQ1108" s="85"/>
      <c r="CR1108" s="85"/>
      <c r="CS1108" s="85"/>
      <c r="CT1108" s="85"/>
      <c r="CU1108" s="85"/>
      <c r="CV1108" s="85"/>
      <c r="CW1108" s="85"/>
      <c r="CX1108" s="85"/>
      <c r="CY1108" s="85"/>
      <c r="CZ1108" s="85"/>
      <c r="DA1108" s="85"/>
      <c r="DB1108" s="85"/>
      <c r="DC1108" s="85"/>
      <c r="DD1108" s="85"/>
      <c r="DE1108" s="85"/>
    </row>
    <row r="1109" spans="1:109" x14ac:dyDescent="0.2">
      <c r="A1109" s="85"/>
      <c r="B1109" s="85"/>
      <c r="C1109" s="85"/>
      <c r="D1109" s="85"/>
      <c r="E1109" s="86"/>
      <c r="F1109" s="85"/>
      <c r="G1109" s="87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85"/>
      <c r="AG1109" s="85"/>
      <c r="AH1109" s="85"/>
      <c r="AI1109" s="85"/>
      <c r="AJ1109" s="85"/>
      <c r="AK1109" s="85"/>
      <c r="AL1109" s="85"/>
      <c r="AM1109" s="85"/>
      <c r="AN1109" s="85"/>
      <c r="AO1109" s="85"/>
      <c r="AP1109" s="85"/>
      <c r="AQ1109" s="85"/>
      <c r="AR1109" s="85"/>
      <c r="AS1109" s="85"/>
      <c r="AT1109" s="85"/>
      <c r="AU1109" s="85"/>
      <c r="AV1109" s="85"/>
      <c r="AW1109" s="85"/>
      <c r="AX1109" s="85"/>
      <c r="AY1109" s="85"/>
      <c r="AZ1109" s="85"/>
      <c r="BA1109" s="85"/>
      <c r="BB1109" s="85"/>
      <c r="BC1109" s="85"/>
      <c r="BD1109" s="85"/>
      <c r="BE1109" s="85"/>
      <c r="BF1109" s="88"/>
      <c r="BG1109" s="85"/>
      <c r="BH1109" s="85"/>
      <c r="BI1109" s="85"/>
      <c r="BJ1109" s="85"/>
      <c r="BK1109" s="85"/>
      <c r="BL1109" s="85"/>
      <c r="BM1109" s="85"/>
      <c r="BN1109" s="85"/>
      <c r="BO1109" s="85"/>
      <c r="BP1109" s="85"/>
      <c r="BQ1109" s="85"/>
      <c r="BR1109" s="85"/>
      <c r="BS1109" s="85"/>
      <c r="BT1109" s="85"/>
      <c r="BU1109" s="85"/>
      <c r="BV1109" s="85"/>
      <c r="BW1109" s="85"/>
      <c r="BX1109" s="85"/>
      <c r="BY1109" s="85"/>
      <c r="BZ1109" s="85"/>
      <c r="CA1109" s="85"/>
      <c r="CB1109" s="85"/>
      <c r="CC1109" s="85"/>
      <c r="CD1109" s="85"/>
      <c r="CE1109" s="85"/>
      <c r="CF1109" s="85"/>
      <c r="CG1109" s="85"/>
      <c r="CH1109" s="85"/>
      <c r="CI1109" s="85"/>
      <c r="CJ1109" s="85"/>
      <c r="CK1109" s="85"/>
      <c r="CL1109" s="85"/>
      <c r="CM1109" s="85"/>
      <c r="CN1109" s="85"/>
      <c r="CO1109" s="85"/>
      <c r="CP1109" s="85"/>
      <c r="CQ1109" s="85"/>
      <c r="CR1109" s="85"/>
      <c r="CS1109" s="85"/>
      <c r="CT1109" s="85"/>
      <c r="CU1109" s="85"/>
      <c r="CV1109" s="85"/>
      <c r="CW1109" s="85"/>
      <c r="CX1109" s="85"/>
      <c r="CY1109" s="85"/>
      <c r="CZ1109" s="85"/>
      <c r="DA1109" s="85"/>
      <c r="DB1109" s="85"/>
      <c r="DC1109" s="85"/>
      <c r="DD1109" s="85"/>
      <c r="DE1109" s="85"/>
    </row>
    <row r="1110" spans="1:109" x14ac:dyDescent="0.2">
      <c r="A1110" s="85"/>
      <c r="B1110" s="85"/>
      <c r="C1110" s="85"/>
      <c r="D1110" s="85"/>
      <c r="E1110" s="86"/>
      <c r="F1110" s="85"/>
      <c r="G1110" s="87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85"/>
      <c r="AG1110" s="85"/>
      <c r="AH1110" s="85"/>
      <c r="AI1110" s="85"/>
      <c r="AJ1110" s="85"/>
      <c r="AK1110" s="85"/>
      <c r="AL1110" s="85"/>
      <c r="AM1110" s="85"/>
      <c r="AN1110" s="85"/>
      <c r="AO1110" s="85"/>
      <c r="AP1110" s="85"/>
      <c r="AQ1110" s="85"/>
      <c r="AR1110" s="85"/>
      <c r="AS1110" s="85"/>
      <c r="AT1110" s="85"/>
      <c r="AU1110" s="85"/>
      <c r="AV1110" s="85"/>
      <c r="AW1110" s="85"/>
      <c r="AX1110" s="85"/>
      <c r="AY1110" s="85"/>
      <c r="AZ1110" s="85"/>
      <c r="BA1110" s="85"/>
      <c r="BB1110" s="85"/>
      <c r="BC1110" s="85"/>
      <c r="BD1110" s="85"/>
      <c r="BE1110" s="85"/>
      <c r="BF1110" s="88"/>
      <c r="BG1110" s="85"/>
      <c r="BH1110" s="85"/>
      <c r="BI1110" s="85"/>
      <c r="BJ1110" s="85"/>
      <c r="BK1110" s="85"/>
      <c r="BL1110" s="85"/>
      <c r="BM1110" s="85"/>
      <c r="BN1110" s="85"/>
      <c r="BO1110" s="85"/>
      <c r="BP1110" s="85"/>
      <c r="BQ1110" s="85"/>
      <c r="BR1110" s="85"/>
      <c r="BS1110" s="85"/>
      <c r="BT1110" s="85"/>
      <c r="BU1110" s="85"/>
      <c r="BV1110" s="85"/>
      <c r="BW1110" s="85"/>
      <c r="BX1110" s="85"/>
      <c r="BY1110" s="85"/>
      <c r="BZ1110" s="85"/>
      <c r="CA1110" s="85"/>
      <c r="CB1110" s="85"/>
      <c r="CC1110" s="85"/>
      <c r="CD1110" s="85"/>
      <c r="CE1110" s="85"/>
      <c r="CF1110" s="85"/>
      <c r="CG1110" s="85"/>
      <c r="CH1110" s="85"/>
      <c r="CI1110" s="85"/>
      <c r="CJ1110" s="85"/>
      <c r="CK1110" s="85"/>
      <c r="CL1110" s="85"/>
      <c r="CM1110" s="85"/>
      <c r="CN1110" s="85"/>
      <c r="CO1110" s="85"/>
      <c r="CP1110" s="85"/>
      <c r="CQ1110" s="85"/>
      <c r="CR1110" s="85"/>
      <c r="CS1110" s="85"/>
      <c r="CT1110" s="85"/>
      <c r="CU1110" s="85"/>
      <c r="CV1110" s="85"/>
      <c r="CW1110" s="85"/>
      <c r="CX1110" s="85"/>
      <c r="CY1110" s="85"/>
      <c r="CZ1110" s="85"/>
      <c r="DA1110" s="85"/>
      <c r="DB1110" s="85"/>
      <c r="DC1110" s="85"/>
      <c r="DD1110" s="85"/>
      <c r="DE1110" s="85"/>
    </row>
    <row r="1111" spans="1:109" x14ac:dyDescent="0.2">
      <c r="A1111" s="85"/>
      <c r="B1111" s="85"/>
      <c r="C1111" s="85"/>
      <c r="D1111" s="85"/>
      <c r="E1111" s="86"/>
      <c r="F1111" s="85"/>
      <c r="G1111" s="87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85"/>
      <c r="AG1111" s="85"/>
      <c r="AH1111" s="85"/>
      <c r="AI1111" s="85"/>
      <c r="AJ1111" s="85"/>
      <c r="AK1111" s="85"/>
      <c r="AL1111" s="85"/>
      <c r="AM1111" s="85"/>
      <c r="AN1111" s="85"/>
      <c r="AO1111" s="85"/>
      <c r="AP1111" s="85"/>
      <c r="AQ1111" s="85"/>
      <c r="AR1111" s="85"/>
      <c r="AS1111" s="85"/>
      <c r="AT1111" s="85"/>
      <c r="AU1111" s="85"/>
      <c r="AV1111" s="85"/>
      <c r="AW1111" s="85"/>
      <c r="AX1111" s="85"/>
      <c r="AY1111" s="85"/>
      <c r="AZ1111" s="85"/>
      <c r="BA1111" s="85"/>
      <c r="BB1111" s="85"/>
      <c r="BC1111" s="85"/>
      <c r="BD1111" s="85"/>
      <c r="BE1111" s="85"/>
      <c r="BF1111" s="88"/>
      <c r="BG1111" s="85"/>
      <c r="BH1111" s="85"/>
      <c r="BI1111" s="85"/>
      <c r="BJ1111" s="85"/>
      <c r="BK1111" s="85"/>
      <c r="BL1111" s="85"/>
      <c r="BM1111" s="85"/>
      <c r="BN1111" s="85"/>
      <c r="BO1111" s="85"/>
      <c r="BP1111" s="85"/>
      <c r="BQ1111" s="85"/>
      <c r="BR1111" s="85"/>
      <c r="BS1111" s="85"/>
      <c r="BT1111" s="85"/>
      <c r="BU1111" s="85"/>
      <c r="BV1111" s="85"/>
      <c r="BW1111" s="85"/>
      <c r="BX1111" s="85"/>
      <c r="BY1111" s="85"/>
      <c r="BZ1111" s="85"/>
      <c r="CA1111" s="85"/>
      <c r="CB1111" s="85"/>
      <c r="CC1111" s="85"/>
      <c r="CD1111" s="85"/>
      <c r="CE1111" s="85"/>
      <c r="CF1111" s="85"/>
      <c r="CG1111" s="85"/>
      <c r="CH1111" s="85"/>
      <c r="CI1111" s="85"/>
      <c r="CJ1111" s="85"/>
      <c r="CK1111" s="85"/>
      <c r="CL1111" s="85"/>
      <c r="CM1111" s="85"/>
      <c r="CN1111" s="85"/>
      <c r="CO1111" s="85"/>
      <c r="CP1111" s="85"/>
      <c r="CQ1111" s="85"/>
      <c r="CR1111" s="85"/>
      <c r="CS1111" s="85"/>
      <c r="CT1111" s="85"/>
      <c r="CU1111" s="85"/>
      <c r="CV1111" s="85"/>
      <c r="CW1111" s="85"/>
      <c r="CX1111" s="85"/>
      <c r="CY1111" s="85"/>
      <c r="CZ1111" s="85"/>
      <c r="DA1111" s="85"/>
      <c r="DB1111" s="85"/>
      <c r="DC1111" s="85"/>
      <c r="DD1111" s="85"/>
      <c r="DE1111" s="85"/>
    </row>
    <row r="1112" spans="1:109" x14ac:dyDescent="0.2">
      <c r="A1112" s="85"/>
      <c r="B1112" s="85"/>
      <c r="C1112" s="85"/>
      <c r="D1112" s="85"/>
      <c r="E1112" s="86"/>
      <c r="F1112" s="85"/>
      <c r="G1112" s="87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85"/>
      <c r="AG1112" s="85"/>
      <c r="AH1112" s="85"/>
      <c r="AI1112" s="85"/>
      <c r="AJ1112" s="85"/>
      <c r="AK1112" s="85"/>
      <c r="AL1112" s="85"/>
      <c r="AM1112" s="85"/>
      <c r="AN1112" s="85"/>
      <c r="AO1112" s="85"/>
      <c r="AP1112" s="85"/>
      <c r="AQ1112" s="85"/>
      <c r="AR1112" s="85"/>
      <c r="AS1112" s="85"/>
      <c r="AT1112" s="85"/>
      <c r="AU1112" s="85"/>
      <c r="AV1112" s="85"/>
      <c r="AW1112" s="85"/>
      <c r="AX1112" s="85"/>
      <c r="AY1112" s="85"/>
      <c r="AZ1112" s="85"/>
      <c r="BA1112" s="85"/>
      <c r="BB1112" s="85"/>
      <c r="BC1112" s="85"/>
      <c r="BD1112" s="85"/>
      <c r="BE1112" s="85"/>
      <c r="BF1112" s="88"/>
      <c r="BG1112" s="85"/>
      <c r="BH1112" s="85"/>
      <c r="BI1112" s="85"/>
      <c r="BJ1112" s="85"/>
      <c r="BK1112" s="85"/>
      <c r="BL1112" s="85"/>
      <c r="BM1112" s="85"/>
      <c r="BN1112" s="85"/>
      <c r="BO1112" s="85"/>
      <c r="BP1112" s="85"/>
      <c r="BQ1112" s="85"/>
      <c r="BR1112" s="85"/>
      <c r="BS1112" s="85"/>
      <c r="BT1112" s="85"/>
      <c r="BU1112" s="85"/>
      <c r="BV1112" s="85"/>
      <c r="BW1112" s="85"/>
      <c r="BX1112" s="85"/>
      <c r="BY1112" s="85"/>
      <c r="BZ1112" s="85"/>
      <c r="CA1112" s="85"/>
      <c r="CB1112" s="85"/>
      <c r="CC1112" s="85"/>
      <c r="CD1112" s="85"/>
      <c r="CE1112" s="85"/>
      <c r="CF1112" s="85"/>
      <c r="CG1112" s="85"/>
      <c r="CH1112" s="85"/>
      <c r="CI1112" s="85"/>
      <c r="CJ1112" s="85"/>
      <c r="CK1112" s="85"/>
      <c r="CL1112" s="85"/>
      <c r="CM1112" s="85"/>
      <c r="CN1112" s="85"/>
      <c r="CO1112" s="85"/>
      <c r="CP1112" s="85"/>
      <c r="CQ1112" s="85"/>
      <c r="CR1112" s="85"/>
      <c r="CS1112" s="85"/>
      <c r="CT1112" s="85"/>
      <c r="CU1112" s="85"/>
      <c r="CV1112" s="85"/>
      <c r="CW1112" s="85"/>
      <c r="CX1112" s="85"/>
      <c r="CY1112" s="85"/>
      <c r="CZ1112" s="85"/>
      <c r="DA1112" s="85"/>
      <c r="DB1112" s="85"/>
      <c r="DC1112" s="85"/>
      <c r="DD1112" s="85"/>
      <c r="DE1112" s="85"/>
    </row>
    <row r="1113" spans="1:109" x14ac:dyDescent="0.2">
      <c r="A1113" s="85"/>
      <c r="B1113" s="85"/>
      <c r="C1113" s="85"/>
      <c r="D1113" s="85"/>
      <c r="E1113" s="86"/>
      <c r="F1113" s="85"/>
      <c r="G1113" s="87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85"/>
      <c r="AG1113" s="85"/>
      <c r="AH1113" s="85"/>
      <c r="AI1113" s="85"/>
      <c r="AJ1113" s="85"/>
      <c r="AK1113" s="85"/>
      <c r="AL1113" s="85"/>
      <c r="AM1113" s="85"/>
      <c r="AN1113" s="85"/>
      <c r="AO1113" s="85"/>
      <c r="AP1113" s="85"/>
      <c r="AQ1113" s="85"/>
      <c r="AR1113" s="85"/>
      <c r="AS1113" s="85"/>
      <c r="AT1113" s="85"/>
      <c r="AU1113" s="85"/>
      <c r="AV1113" s="85"/>
      <c r="AW1113" s="85"/>
      <c r="AX1113" s="85"/>
      <c r="AY1113" s="85"/>
      <c r="AZ1113" s="85"/>
      <c r="BA1113" s="85"/>
      <c r="BB1113" s="85"/>
      <c r="BC1113" s="85"/>
      <c r="BD1113" s="85"/>
      <c r="BE1113" s="85"/>
      <c r="BF1113" s="88"/>
      <c r="BG1113" s="85"/>
      <c r="BH1113" s="85"/>
      <c r="BI1113" s="85"/>
      <c r="BJ1113" s="85"/>
      <c r="BK1113" s="85"/>
      <c r="BL1113" s="85"/>
      <c r="BM1113" s="85"/>
      <c r="BN1113" s="85"/>
      <c r="BO1113" s="85"/>
      <c r="BP1113" s="85"/>
      <c r="BQ1113" s="85"/>
      <c r="BR1113" s="85"/>
      <c r="BS1113" s="85"/>
      <c r="BT1113" s="85"/>
      <c r="BU1113" s="85"/>
      <c r="BV1113" s="85"/>
      <c r="BW1113" s="85"/>
      <c r="BX1113" s="85"/>
      <c r="BY1113" s="85"/>
      <c r="BZ1113" s="85"/>
      <c r="CA1113" s="85"/>
      <c r="CB1113" s="85"/>
      <c r="CC1113" s="85"/>
      <c r="CD1113" s="85"/>
      <c r="CE1113" s="85"/>
      <c r="CF1113" s="85"/>
      <c r="CG1113" s="85"/>
      <c r="CH1113" s="85"/>
      <c r="CI1113" s="85"/>
      <c r="CJ1113" s="85"/>
      <c r="CK1113" s="85"/>
      <c r="CL1113" s="85"/>
      <c r="CM1113" s="85"/>
      <c r="CN1113" s="85"/>
      <c r="CO1113" s="85"/>
      <c r="CP1113" s="85"/>
      <c r="CQ1113" s="85"/>
      <c r="CR1113" s="85"/>
      <c r="CS1113" s="85"/>
      <c r="CT1113" s="85"/>
      <c r="CU1113" s="85"/>
      <c r="CV1113" s="85"/>
      <c r="CW1113" s="85"/>
      <c r="CX1113" s="85"/>
      <c r="CY1113" s="85"/>
      <c r="CZ1113" s="85"/>
      <c r="DA1113" s="85"/>
      <c r="DB1113" s="85"/>
      <c r="DC1113" s="85"/>
      <c r="DD1113" s="85"/>
      <c r="DE1113" s="85"/>
    </row>
    <row r="1114" spans="1:109" x14ac:dyDescent="0.2">
      <c r="A1114" s="85"/>
      <c r="B1114" s="85"/>
      <c r="C1114" s="85"/>
      <c r="D1114" s="85"/>
      <c r="E1114" s="86"/>
      <c r="F1114" s="85"/>
      <c r="G1114" s="87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85"/>
      <c r="AG1114" s="85"/>
      <c r="AH1114" s="85"/>
      <c r="AI1114" s="85"/>
      <c r="AJ1114" s="85"/>
      <c r="AK1114" s="85"/>
      <c r="AL1114" s="85"/>
      <c r="AM1114" s="85"/>
      <c r="AN1114" s="85"/>
      <c r="AO1114" s="85"/>
      <c r="AP1114" s="85"/>
      <c r="AQ1114" s="85"/>
      <c r="AR1114" s="85"/>
      <c r="AS1114" s="85"/>
      <c r="AT1114" s="85"/>
      <c r="AU1114" s="85"/>
      <c r="AV1114" s="85"/>
      <c r="AW1114" s="85"/>
      <c r="AX1114" s="85"/>
      <c r="AY1114" s="85"/>
      <c r="AZ1114" s="85"/>
      <c r="BA1114" s="85"/>
      <c r="BB1114" s="85"/>
      <c r="BC1114" s="85"/>
      <c r="BD1114" s="85"/>
      <c r="BE1114" s="85"/>
      <c r="BF1114" s="88"/>
      <c r="BG1114" s="85"/>
      <c r="BH1114" s="85"/>
      <c r="BI1114" s="85"/>
      <c r="BJ1114" s="85"/>
      <c r="BK1114" s="85"/>
      <c r="BL1114" s="85"/>
      <c r="BM1114" s="85"/>
      <c r="BN1114" s="85"/>
      <c r="BO1114" s="85"/>
      <c r="BP1114" s="85"/>
      <c r="BQ1114" s="85"/>
      <c r="BR1114" s="85"/>
      <c r="BS1114" s="85"/>
      <c r="BT1114" s="85"/>
      <c r="BU1114" s="85"/>
      <c r="BV1114" s="85"/>
      <c r="BW1114" s="85"/>
      <c r="BX1114" s="85"/>
      <c r="BY1114" s="85"/>
      <c r="BZ1114" s="85"/>
      <c r="CA1114" s="85"/>
      <c r="CB1114" s="85"/>
      <c r="CC1114" s="85"/>
      <c r="CD1114" s="85"/>
      <c r="CE1114" s="85"/>
      <c r="CF1114" s="85"/>
      <c r="CG1114" s="85"/>
      <c r="CH1114" s="85"/>
      <c r="CI1114" s="85"/>
      <c r="CJ1114" s="85"/>
      <c r="CK1114" s="85"/>
      <c r="CL1114" s="85"/>
      <c r="CM1114" s="85"/>
      <c r="CN1114" s="85"/>
      <c r="CO1114" s="85"/>
      <c r="CP1114" s="85"/>
      <c r="CQ1114" s="85"/>
      <c r="CR1114" s="85"/>
      <c r="CS1114" s="85"/>
      <c r="CT1114" s="85"/>
      <c r="CU1114" s="85"/>
      <c r="CV1114" s="85"/>
      <c r="CW1114" s="85"/>
      <c r="CX1114" s="85"/>
      <c r="CY1114" s="85"/>
      <c r="CZ1114" s="85"/>
      <c r="DA1114" s="85"/>
      <c r="DB1114" s="85"/>
      <c r="DC1114" s="85"/>
      <c r="DD1114" s="85"/>
      <c r="DE1114" s="85"/>
    </row>
    <row r="1115" spans="1:109" x14ac:dyDescent="0.2">
      <c r="A1115" s="85"/>
      <c r="B1115" s="85"/>
      <c r="C1115" s="85"/>
      <c r="D1115" s="85"/>
      <c r="E1115" s="86"/>
      <c r="F1115" s="85"/>
      <c r="G1115" s="87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85"/>
      <c r="AG1115" s="85"/>
      <c r="AH1115" s="85"/>
      <c r="AI1115" s="85"/>
      <c r="AJ1115" s="85"/>
      <c r="AK1115" s="85"/>
      <c r="AL1115" s="85"/>
      <c r="AM1115" s="85"/>
      <c r="AN1115" s="85"/>
      <c r="AO1115" s="85"/>
      <c r="AP1115" s="85"/>
      <c r="AQ1115" s="85"/>
      <c r="AR1115" s="85"/>
      <c r="AS1115" s="85"/>
      <c r="AT1115" s="85"/>
      <c r="AU1115" s="85"/>
      <c r="AV1115" s="85"/>
      <c r="AW1115" s="85"/>
      <c r="AX1115" s="85"/>
      <c r="AY1115" s="85"/>
      <c r="AZ1115" s="85"/>
      <c r="BA1115" s="85"/>
      <c r="BB1115" s="85"/>
      <c r="BC1115" s="85"/>
      <c r="BD1115" s="85"/>
      <c r="BE1115" s="85"/>
      <c r="BF1115" s="88"/>
      <c r="BG1115" s="85"/>
      <c r="BH1115" s="85"/>
      <c r="BI1115" s="85"/>
      <c r="BJ1115" s="85"/>
      <c r="BK1115" s="85"/>
      <c r="BL1115" s="85"/>
      <c r="BM1115" s="85"/>
      <c r="BN1115" s="85"/>
      <c r="BO1115" s="85"/>
      <c r="BP1115" s="85"/>
      <c r="BQ1115" s="85"/>
      <c r="BR1115" s="85"/>
      <c r="BS1115" s="85"/>
      <c r="BT1115" s="85"/>
      <c r="BU1115" s="85"/>
      <c r="BV1115" s="85"/>
      <c r="BW1115" s="85"/>
      <c r="BX1115" s="85"/>
      <c r="BY1115" s="85"/>
      <c r="BZ1115" s="85"/>
      <c r="CA1115" s="85"/>
      <c r="CB1115" s="85"/>
      <c r="CC1115" s="85"/>
      <c r="CD1115" s="85"/>
      <c r="CE1115" s="85"/>
      <c r="CF1115" s="85"/>
      <c r="CG1115" s="85"/>
      <c r="CH1115" s="85"/>
      <c r="CI1115" s="85"/>
      <c r="CJ1115" s="85"/>
      <c r="CK1115" s="85"/>
      <c r="CL1115" s="85"/>
      <c r="CM1115" s="85"/>
      <c r="CN1115" s="85"/>
      <c r="CO1115" s="85"/>
      <c r="CP1115" s="85"/>
      <c r="CQ1115" s="85"/>
      <c r="CR1115" s="85"/>
      <c r="CS1115" s="85"/>
      <c r="CT1115" s="85"/>
      <c r="CU1115" s="85"/>
      <c r="CV1115" s="85"/>
      <c r="CW1115" s="85"/>
      <c r="CX1115" s="85"/>
      <c r="CY1115" s="85"/>
      <c r="CZ1115" s="85"/>
      <c r="DA1115" s="85"/>
      <c r="DB1115" s="85"/>
      <c r="DC1115" s="85"/>
      <c r="DD1115" s="85"/>
      <c r="DE1115" s="85"/>
    </row>
    <row r="1116" spans="1:109" x14ac:dyDescent="0.2">
      <c r="A1116" s="85"/>
      <c r="B1116" s="85"/>
      <c r="C1116" s="85"/>
      <c r="D1116" s="85"/>
      <c r="E1116" s="86"/>
      <c r="F1116" s="85"/>
      <c r="G1116" s="87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85"/>
      <c r="AG1116" s="85"/>
      <c r="AH1116" s="85"/>
      <c r="AI1116" s="85"/>
      <c r="AJ1116" s="85"/>
      <c r="AK1116" s="85"/>
      <c r="AL1116" s="85"/>
      <c r="AM1116" s="85"/>
      <c r="AN1116" s="85"/>
      <c r="AO1116" s="85"/>
      <c r="AP1116" s="85"/>
      <c r="AQ1116" s="85"/>
      <c r="AR1116" s="85"/>
      <c r="AS1116" s="85"/>
      <c r="AT1116" s="85"/>
      <c r="AU1116" s="85"/>
      <c r="AV1116" s="85"/>
      <c r="AW1116" s="85"/>
      <c r="AX1116" s="85"/>
      <c r="AY1116" s="85"/>
      <c r="AZ1116" s="85"/>
      <c r="BA1116" s="85"/>
      <c r="BB1116" s="85"/>
      <c r="BC1116" s="85"/>
      <c r="BD1116" s="85"/>
      <c r="BE1116" s="85"/>
      <c r="BF1116" s="88"/>
      <c r="BG1116" s="85"/>
      <c r="BH1116" s="85"/>
      <c r="BI1116" s="85"/>
      <c r="BJ1116" s="85"/>
      <c r="BK1116" s="85"/>
      <c r="BL1116" s="85"/>
      <c r="BM1116" s="85"/>
      <c r="BN1116" s="85"/>
      <c r="BO1116" s="85"/>
      <c r="BP1116" s="85"/>
      <c r="BQ1116" s="85"/>
      <c r="BR1116" s="85"/>
      <c r="BS1116" s="85"/>
      <c r="BT1116" s="85"/>
      <c r="BU1116" s="85"/>
      <c r="BV1116" s="85"/>
      <c r="BW1116" s="85"/>
      <c r="BX1116" s="85"/>
      <c r="BY1116" s="85"/>
      <c r="BZ1116" s="85"/>
      <c r="CA1116" s="85"/>
      <c r="CB1116" s="85"/>
      <c r="CC1116" s="85"/>
      <c r="CD1116" s="85"/>
      <c r="CE1116" s="85"/>
      <c r="CF1116" s="85"/>
      <c r="CG1116" s="85"/>
      <c r="CH1116" s="85"/>
      <c r="CI1116" s="85"/>
      <c r="CJ1116" s="85"/>
      <c r="CK1116" s="85"/>
      <c r="CL1116" s="85"/>
      <c r="CM1116" s="85"/>
      <c r="CN1116" s="85"/>
      <c r="CO1116" s="85"/>
      <c r="CP1116" s="85"/>
      <c r="CQ1116" s="85"/>
      <c r="CR1116" s="85"/>
      <c r="CS1116" s="85"/>
      <c r="CT1116" s="85"/>
      <c r="CU1116" s="85"/>
      <c r="CV1116" s="85"/>
      <c r="CW1116" s="85"/>
      <c r="CX1116" s="85"/>
      <c r="CY1116" s="85"/>
      <c r="CZ1116" s="85"/>
      <c r="DA1116" s="85"/>
      <c r="DB1116" s="85"/>
      <c r="DC1116" s="85"/>
      <c r="DD1116" s="85"/>
      <c r="DE1116" s="85"/>
    </row>
    <row r="1117" spans="1:109" x14ac:dyDescent="0.2">
      <c r="A1117" s="85"/>
      <c r="B1117" s="85"/>
      <c r="C1117" s="85"/>
      <c r="D1117" s="85"/>
      <c r="E1117" s="86"/>
      <c r="F1117" s="85"/>
      <c r="G1117" s="87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85"/>
      <c r="AG1117" s="85"/>
      <c r="AH1117" s="85"/>
      <c r="AI1117" s="85"/>
      <c r="AJ1117" s="85"/>
      <c r="AK1117" s="85"/>
      <c r="AL1117" s="85"/>
      <c r="AM1117" s="85"/>
      <c r="AN1117" s="85"/>
      <c r="AO1117" s="85"/>
      <c r="AP1117" s="85"/>
      <c r="AQ1117" s="85"/>
      <c r="AR1117" s="85"/>
      <c r="AS1117" s="85"/>
      <c r="AT1117" s="85"/>
      <c r="AU1117" s="85"/>
      <c r="AV1117" s="85"/>
      <c r="AW1117" s="85"/>
      <c r="AX1117" s="85"/>
      <c r="AY1117" s="85"/>
      <c r="AZ1117" s="85"/>
      <c r="BA1117" s="85"/>
      <c r="BB1117" s="85"/>
      <c r="BC1117" s="85"/>
      <c r="BD1117" s="85"/>
      <c r="BE1117" s="85"/>
      <c r="BF1117" s="88"/>
      <c r="BG1117" s="85"/>
      <c r="BH1117" s="85"/>
      <c r="BI1117" s="85"/>
      <c r="BJ1117" s="85"/>
      <c r="BK1117" s="85"/>
      <c r="BL1117" s="85"/>
      <c r="BM1117" s="85"/>
      <c r="BN1117" s="85"/>
      <c r="BO1117" s="85"/>
      <c r="BP1117" s="85"/>
      <c r="BQ1117" s="85"/>
      <c r="BR1117" s="85"/>
      <c r="BS1117" s="85"/>
      <c r="BT1117" s="85"/>
      <c r="BU1117" s="85"/>
      <c r="BV1117" s="85"/>
      <c r="BW1117" s="85"/>
      <c r="BX1117" s="85"/>
      <c r="BY1117" s="85"/>
      <c r="BZ1117" s="85"/>
      <c r="CA1117" s="85"/>
      <c r="CB1117" s="85"/>
      <c r="CC1117" s="85"/>
      <c r="CD1117" s="85"/>
      <c r="CE1117" s="85"/>
      <c r="CF1117" s="85"/>
      <c r="CG1117" s="85"/>
      <c r="CH1117" s="85"/>
      <c r="CI1117" s="85"/>
      <c r="CJ1117" s="85"/>
      <c r="CK1117" s="85"/>
      <c r="CL1117" s="85"/>
      <c r="CM1117" s="85"/>
      <c r="CN1117" s="85"/>
      <c r="CO1117" s="85"/>
      <c r="CP1117" s="85"/>
      <c r="CQ1117" s="85"/>
      <c r="CR1117" s="85"/>
      <c r="CS1117" s="85"/>
      <c r="CT1117" s="85"/>
      <c r="CU1117" s="85"/>
      <c r="CV1117" s="85"/>
      <c r="CW1117" s="85"/>
      <c r="CX1117" s="85"/>
      <c r="CY1117" s="85"/>
      <c r="CZ1117" s="85"/>
      <c r="DA1117" s="85"/>
      <c r="DB1117" s="85"/>
      <c r="DC1117" s="85"/>
      <c r="DD1117" s="85"/>
      <c r="DE1117" s="85"/>
    </row>
    <row r="1118" spans="1:109" x14ac:dyDescent="0.2">
      <c r="A1118" s="85"/>
      <c r="B1118" s="85"/>
      <c r="C1118" s="85"/>
      <c r="D1118" s="85"/>
      <c r="E1118" s="86"/>
      <c r="F1118" s="85"/>
      <c r="G1118" s="87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85"/>
      <c r="AG1118" s="85"/>
      <c r="AH1118" s="85"/>
      <c r="AI1118" s="85"/>
      <c r="AJ1118" s="85"/>
      <c r="AK1118" s="85"/>
      <c r="AL1118" s="85"/>
      <c r="AM1118" s="85"/>
      <c r="AN1118" s="85"/>
      <c r="AO1118" s="85"/>
      <c r="AP1118" s="85"/>
      <c r="AQ1118" s="85"/>
      <c r="AR1118" s="85"/>
      <c r="AS1118" s="85"/>
      <c r="AT1118" s="85"/>
      <c r="AU1118" s="85"/>
      <c r="AV1118" s="85"/>
      <c r="AW1118" s="85"/>
      <c r="AX1118" s="85"/>
      <c r="AY1118" s="85"/>
      <c r="AZ1118" s="85"/>
      <c r="BA1118" s="85"/>
      <c r="BB1118" s="85"/>
      <c r="BC1118" s="85"/>
      <c r="BD1118" s="85"/>
      <c r="BE1118" s="85"/>
      <c r="BF1118" s="88"/>
      <c r="BG1118" s="85"/>
      <c r="BH1118" s="85"/>
      <c r="BI1118" s="85"/>
      <c r="BJ1118" s="85"/>
      <c r="BK1118" s="85"/>
      <c r="BL1118" s="85"/>
      <c r="BM1118" s="85"/>
      <c r="BN1118" s="85"/>
      <c r="BO1118" s="85"/>
      <c r="BP1118" s="85"/>
      <c r="BQ1118" s="85"/>
      <c r="BR1118" s="85"/>
      <c r="BS1118" s="85"/>
      <c r="BT1118" s="85"/>
      <c r="BU1118" s="85"/>
      <c r="BV1118" s="85"/>
      <c r="BW1118" s="85"/>
      <c r="BX1118" s="85"/>
      <c r="BY1118" s="85"/>
      <c r="BZ1118" s="85"/>
      <c r="CA1118" s="85"/>
      <c r="CB1118" s="85"/>
      <c r="CC1118" s="85"/>
      <c r="CD1118" s="85"/>
      <c r="CE1118" s="85"/>
      <c r="CF1118" s="85"/>
      <c r="CG1118" s="85"/>
      <c r="CH1118" s="85"/>
      <c r="CI1118" s="85"/>
      <c r="CJ1118" s="85"/>
      <c r="CK1118" s="85"/>
      <c r="CL1118" s="85"/>
      <c r="CM1118" s="85"/>
      <c r="CN1118" s="85"/>
      <c r="CO1118" s="85"/>
      <c r="CP1118" s="85"/>
      <c r="CQ1118" s="85"/>
      <c r="CR1118" s="85"/>
      <c r="CS1118" s="85"/>
      <c r="CT1118" s="85"/>
      <c r="CU1118" s="85"/>
      <c r="CV1118" s="85"/>
      <c r="CW1118" s="85"/>
      <c r="CX1118" s="85"/>
      <c r="CY1118" s="85"/>
      <c r="CZ1118" s="85"/>
      <c r="DA1118" s="85"/>
      <c r="DB1118" s="85"/>
      <c r="DC1118" s="85"/>
      <c r="DD1118" s="85"/>
      <c r="DE1118" s="85"/>
    </row>
    <row r="1119" spans="1:109" x14ac:dyDescent="0.2">
      <c r="A1119" s="85"/>
      <c r="B1119" s="85"/>
      <c r="C1119" s="85"/>
      <c r="D1119" s="85"/>
      <c r="E1119" s="86"/>
      <c r="F1119" s="85"/>
      <c r="G1119" s="87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85"/>
      <c r="AG1119" s="85"/>
      <c r="AH1119" s="85"/>
      <c r="AI1119" s="85"/>
      <c r="AJ1119" s="85"/>
      <c r="AK1119" s="85"/>
      <c r="AL1119" s="85"/>
      <c r="AM1119" s="85"/>
      <c r="AN1119" s="85"/>
      <c r="AO1119" s="85"/>
      <c r="AP1119" s="85"/>
      <c r="AQ1119" s="85"/>
      <c r="AR1119" s="85"/>
      <c r="AS1119" s="85"/>
      <c r="AT1119" s="85"/>
      <c r="AU1119" s="85"/>
      <c r="AV1119" s="85"/>
      <c r="AW1119" s="85"/>
      <c r="AX1119" s="85"/>
      <c r="AY1119" s="85"/>
      <c r="AZ1119" s="85"/>
      <c r="BA1119" s="85"/>
      <c r="BB1119" s="85"/>
      <c r="BC1119" s="85"/>
      <c r="BD1119" s="85"/>
      <c r="BE1119" s="85"/>
      <c r="BF1119" s="88"/>
      <c r="BG1119" s="85"/>
      <c r="BH1119" s="85"/>
      <c r="BI1119" s="85"/>
      <c r="BJ1119" s="85"/>
      <c r="BK1119" s="85"/>
      <c r="BL1119" s="85"/>
      <c r="BM1119" s="85"/>
      <c r="BN1119" s="85"/>
      <c r="BO1119" s="85"/>
      <c r="BP1119" s="85"/>
      <c r="BQ1119" s="85"/>
      <c r="BR1119" s="85"/>
      <c r="BS1119" s="85"/>
      <c r="BT1119" s="85"/>
      <c r="BU1119" s="85"/>
      <c r="BV1119" s="85"/>
      <c r="BW1119" s="85"/>
      <c r="BX1119" s="85"/>
      <c r="BY1119" s="85"/>
      <c r="BZ1119" s="85"/>
      <c r="CA1119" s="85"/>
      <c r="CB1119" s="85"/>
      <c r="CC1119" s="85"/>
      <c r="CD1119" s="85"/>
      <c r="CE1119" s="85"/>
      <c r="CF1119" s="85"/>
      <c r="CG1119" s="85"/>
      <c r="CH1119" s="85"/>
      <c r="CI1119" s="85"/>
      <c r="CJ1119" s="85"/>
      <c r="CK1119" s="85"/>
      <c r="CL1119" s="85"/>
      <c r="CM1119" s="85"/>
      <c r="CN1119" s="85"/>
      <c r="CO1119" s="85"/>
      <c r="CP1119" s="85"/>
      <c r="CQ1119" s="85"/>
      <c r="CR1119" s="85"/>
      <c r="CS1119" s="85"/>
      <c r="CT1119" s="85"/>
      <c r="CU1119" s="85"/>
      <c r="CV1119" s="85"/>
      <c r="CW1119" s="85"/>
      <c r="CX1119" s="85"/>
      <c r="CY1119" s="85"/>
      <c r="CZ1119" s="85"/>
      <c r="DA1119" s="85"/>
      <c r="DB1119" s="85"/>
      <c r="DC1119" s="85"/>
      <c r="DD1119" s="85"/>
      <c r="DE1119" s="85"/>
    </row>
    <row r="1120" spans="1:109" x14ac:dyDescent="0.2">
      <c r="A1120" s="85"/>
      <c r="B1120" s="85"/>
      <c r="C1120" s="85"/>
      <c r="D1120" s="85"/>
      <c r="E1120" s="86"/>
      <c r="F1120" s="85"/>
      <c r="G1120" s="87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85"/>
      <c r="AI1120" s="85"/>
      <c r="AJ1120" s="85"/>
      <c r="AK1120" s="85"/>
      <c r="AL1120" s="85"/>
      <c r="AM1120" s="85"/>
      <c r="AN1120" s="85"/>
      <c r="AO1120" s="85"/>
      <c r="AP1120" s="85"/>
      <c r="AQ1120" s="85"/>
      <c r="AR1120" s="85"/>
      <c r="AS1120" s="85"/>
      <c r="AT1120" s="85"/>
      <c r="AU1120" s="85"/>
      <c r="AV1120" s="85"/>
      <c r="AW1120" s="85"/>
      <c r="AX1120" s="85"/>
      <c r="AY1120" s="85"/>
      <c r="AZ1120" s="85"/>
      <c r="BA1120" s="85"/>
      <c r="BB1120" s="85"/>
      <c r="BC1120" s="85"/>
      <c r="BD1120" s="85"/>
      <c r="BE1120" s="85"/>
      <c r="BF1120" s="88"/>
      <c r="BG1120" s="85"/>
      <c r="BH1120" s="85"/>
      <c r="BI1120" s="85"/>
      <c r="BJ1120" s="85"/>
      <c r="BK1120" s="85"/>
      <c r="BL1120" s="85"/>
      <c r="BM1120" s="85"/>
      <c r="BN1120" s="85"/>
      <c r="BO1120" s="85"/>
      <c r="BP1120" s="85"/>
      <c r="BQ1120" s="85"/>
      <c r="BR1120" s="85"/>
      <c r="BS1120" s="85"/>
      <c r="BT1120" s="85"/>
      <c r="BU1120" s="85"/>
      <c r="BV1120" s="85"/>
      <c r="BW1120" s="85"/>
      <c r="BX1120" s="85"/>
      <c r="BY1120" s="85"/>
      <c r="BZ1120" s="85"/>
      <c r="CA1120" s="85"/>
      <c r="CB1120" s="85"/>
      <c r="CC1120" s="85"/>
      <c r="CD1120" s="85"/>
      <c r="CE1120" s="85"/>
      <c r="CF1120" s="85"/>
      <c r="CG1120" s="85"/>
      <c r="CH1120" s="85"/>
      <c r="CI1120" s="85"/>
      <c r="CJ1120" s="85"/>
      <c r="CK1120" s="85"/>
      <c r="CL1120" s="85"/>
      <c r="CM1120" s="85"/>
      <c r="CN1120" s="85"/>
      <c r="CO1120" s="85"/>
      <c r="CP1120" s="85"/>
      <c r="CQ1120" s="85"/>
      <c r="CR1120" s="85"/>
      <c r="CS1120" s="85"/>
      <c r="CT1120" s="85"/>
      <c r="CU1120" s="85"/>
      <c r="CV1120" s="85"/>
      <c r="CW1120" s="85"/>
      <c r="CX1120" s="85"/>
      <c r="CY1120" s="85"/>
      <c r="CZ1120" s="85"/>
      <c r="DA1120" s="85"/>
      <c r="DB1120" s="85"/>
      <c r="DC1120" s="85"/>
      <c r="DD1120" s="85"/>
      <c r="DE1120" s="85"/>
    </row>
    <row r="1121" spans="1:109" x14ac:dyDescent="0.2">
      <c r="A1121" s="85"/>
      <c r="B1121" s="85"/>
      <c r="C1121" s="85"/>
      <c r="D1121" s="85"/>
      <c r="E1121" s="86"/>
      <c r="F1121" s="85"/>
      <c r="G1121" s="87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85"/>
      <c r="AG1121" s="85"/>
      <c r="AH1121" s="85"/>
      <c r="AI1121" s="85"/>
      <c r="AJ1121" s="85"/>
      <c r="AK1121" s="85"/>
      <c r="AL1121" s="85"/>
      <c r="AM1121" s="85"/>
      <c r="AN1121" s="85"/>
      <c r="AO1121" s="85"/>
      <c r="AP1121" s="85"/>
      <c r="AQ1121" s="85"/>
      <c r="AR1121" s="85"/>
      <c r="AS1121" s="85"/>
      <c r="AT1121" s="85"/>
      <c r="AU1121" s="85"/>
      <c r="AV1121" s="85"/>
      <c r="AW1121" s="85"/>
      <c r="AX1121" s="85"/>
      <c r="AY1121" s="85"/>
      <c r="AZ1121" s="85"/>
      <c r="BA1121" s="85"/>
      <c r="BB1121" s="85"/>
      <c r="BC1121" s="85"/>
      <c r="BD1121" s="85"/>
      <c r="BE1121" s="85"/>
      <c r="BF1121" s="88"/>
      <c r="BG1121" s="85"/>
      <c r="BH1121" s="85"/>
      <c r="BI1121" s="85"/>
      <c r="BJ1121" s="85"/>
      <c r="BK1121" s="85"/>
      <c r="BL1121" s="85"/>
      <c r="BM1121" s="85"/>
      <c r="BN1121" s="85"/>
      <c r="BO1121" s="85"/>
      <c r="BP1121" s="85"/>
      <c r="BQ1121" s="85"/>
      <c r="BR1121" s="85"/>
      <c r="BS1121" s="85"/>
      <c r="BT1121" s="85"/>
      <c r="BU1121" s="85"/>
      <c r="BV1121" s="85"/>
      <c r="BW1121" s="85"/>
      <c r="BX1121" s="85"/>
      <c r="BY1121" s="85"/>
      <c r="BZ1121" s="85"/>
      <c r="CA1121" s="85"/>
      <c r="CB1121" s="85"/>
      <c r="CC1121" s="85"/>
      <c r="CD1121" s="85"/>
      <c r="CE1121" s="85"/>
      <c r="CF1121" s="85"/>
      <c r="CG1121" s="85"/>
      <c r="CH1121" s="85"/>
      <c r="CI1121" s="85"/>
      <c r="CJ1121" s="85"/>
      <c r="CK1121" s="85"/>
      <c r="CL1121" s="85"/>
      <c r="CM1121" s="85"/>
      <c r="CN1121" s="85"/>
      <c r="CO1121" s="85"/>
      <c r="CP1121" s="85"/>
      <c r="CQ1121" s="85"/>
      <c r="CR1121" s="85"/>
      <c r="CS1121" s="85"/>
      <c r="CT1121" s="85"/>
      <c r="CU1121" s="85"/>
      <c r="CV1121" s="85"/>
      <c r="CW1121" s="85"/>
      <c r="CX1121" s="85"/>
      <c r="CY1121" s="85"/>
      <c r="CZ1121" s="85"/>
      <c r="DA1121" s="85"/>
      <c r="DB1121" s="85"/>
      <c r="DC1121" s="85"/>
      <c r="DD1121" s="85"/>
      <c r="DE1121" s="85"/>
    </row>
    <row r="1122" spans="1:109" x14ac:dyDescent="0.2">
      <c r="A1122" s="85"/>
      <c r="B1122" s="85"/>
      <c r="C1122" s="85"/>
      <c r="D1122" s="85"/>
      <c r="E1122" s="86"/>
      <c r="F1122" s="85"/>
      <c r="G1122" s="87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85"/>
      <c r="AG1122" s="85"/>
      <c r="AH1122" s="85"/>
      <c r="AI1122" s="85"/>
      <c r="AJ1122" s="85"/>
      <c r="AK1122" s="85"/>
      <c r="AL1122" s="85"/>
      <c r="AM1122" s="85"/>
      <c r="AN1122" s="85"/>
      <c r="AO1122" s="85"/>
      <c r="AP1122" s="85"/>
      <c r="AQ1122" s="85"/>
      <c r="AR1122" s="85"/>
      <c r="AS1122" s="85"/>
      <c r="AT1122" s="85"/>
      <c r="AU1122" s="85"/>
      <c r="AV1122" s="85"/>
      <c r="AW1122" s="85"/>
      <c r="AX1122" s="85"/>
      <c r="AY1122" s="85"/>
      <c r="AZ1122" s="85"/>
      <c r="BA1122" s="85"/>
      <c r="BB1122" s="85"/>
      <c r="BC1122" s="85"/>
      <c r="BD1122" s="85"/>
      <c r="BE1122" s="85"/>
      <c r="BF1122" s="88"/>
      <c r="BG1122" s="85"/>
      <c r="BH1122" s="85"/>
      <c r="BI1122" s="85"/>
      <c r="BJ1122" s="85"/>
      <c r="BK1122" s="85"/>
      <c r="BL1122" s="85"/>
      <c r="BM1122" s="85"/>
      <c r="BN1122" s="85"/>
      <c r="BO1122" s="85"/>
      <c r="BP1122" s="85"/>
      <c r="BQ1122" s="85"/>
      <c r="BR1122" s="85"/>
      <c r="BS1122" s="85"/>
      <c r="BT1122" s="85"/>
      <c r="BU1122" s="85"/>
      <c r="BV1122" s="85"/>
      <c r="BW1122" s="85"/>
      <c r="BX1122" s="85"/>
      <c r="BY1122" s="85"/>
      <c r="BZ1122" s="85"/>
      <c r="CA1122" s="85"/>
      <c r="CB1122" s="85"/>
      <c r="CC1122" s="85"/>
      <c r="CD1122" s="85"/>
      <c r="CE1122" s="85"/>
      <c r="CF1122" s="85"/>
      <c r="CG1122" s="85"/>
      <c r="CH1122" s="85"/>
      <c r="CI1122" s="85"/>
      <c r="CJ1122" s="85"/>
      <c r="CK1122" s="85"/>
      <c r="CL1122" s="85"/>
      <c r="CM1122" s="85"/>
      <c r="CN1122" s="85"/>
      <c r="CO1122" s="85"/>
      <c r="CP1122" s="85"/>
      <c r="CQ1122" s="85"/>
      <c r="CR1122" s="85"/>
      <c r="CS1122" s="85"/>
      <c r="CT1122" s="85"/>
      <c r="CU1122" s="85"/>
      <c r="CV1122" s="85"/>
      <c r="CW1122" s="85"/>
      <c r="CX1122" s="85"/>
      <c r="CY1122" s="85"/>
      <c r="CZ1122" s="85"/>
      <c r="DA1122" s="85"/>
      <c r="DB1122" s="85"/>
      <c r="DC1122" s="85"/>
      <c r="DD1122" s="85"/>
      <c r="DE1122" s="85"/>
    </row>
    <row r="1123" spans="1:109" x14ac:dyDescent="0.2">
      <c r="A1123" s="85"/>
      <c r="B1123" s="85"/>
      <c r="C1123" s="85"/>
      <c r="D1123" s="85"/>
      <c r="E1123" s="86"/>
      <c r="F1123" s="85"/>
      <c r="G1123" s="87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85"/>
      <c r="AG1123" s="85"/>
      <c r="AH1123" s="85"/>
      <c r="AI1123" s="85"/>
      <c r="AJ1123" s="85"/>
      <c r="AK1123" s="85"/>
      <c r="AL1123" s="85"/>
      <c r="AM1123" s="85"/>
      <c r="AN1123" s="85"/>
      <c r="AO1123" s="85"/>
      <c r="AP1123" s="85"/>
      <c r="AQ1123" s="85"/>
      <c r="AR1123" s="85"/>
      <c r="AS1123" s="85"/>
      <c r="AT1123" s="85"/>
      <c r="AU1123" s="85"/>
      <c r="AV1123" s="85"/>
      <c r="AW1123" s="85"/>
      <c r="AX1123" s="85"/>
      <c r="AY1123" s="85"/>
      <c r="AZ1123" s="85"/>
      <c r="BA1123" s="85"/>
      <c r="BB1123" s="85"/>
      <c r="BC1123" s="85"/>
      <c r="BD1123" s="85"/>
      <c r="BE1123" s="85"/>
      <c r="BF1123" s="88"/>
      <c r="BG1123" s="85"/>
      <c r="BH1123" s="85"/>
      <c r="BI1123" s="85"/>
      <c r="BJ1123" s="85"/>
      <c r="BK1123" s="85"/>
      <c r="BL1123" s="85"/>
      <c r="BM1123" s="85"/>
      <c r="BN1123" s="85"/>
      <c r="BO1123" s="85"/>
      <c r="BP1123" s="85"/>
      <c r="BQ1123" s="85"/>
      <c r="BR1123" s="85"/>
      <c r="BS1123" s="85"/>
      <c r="BT1123" s="85"/>
      <c r="BU1123" s="85"/>
      <c r="BV1123" s="85"/>
      <c r="BW1123" s="85"/>
      <c r="BX1123" s="85"/>
      <c r="BY1123" s="85"/>
      <c r="BZ1123" s="85"/>
      <c r="CA1123" s="85"/>
      <c r="CB1123" s="85"/>
      <c r="CC1123" s="85"/>
      <c r="CD1123" s="85"/>
      <c r="CE1123" s="85"/>
      <c r="CF1123" s="85"/>
      <c r="CG1123" s="85"/>
      <c r="CH1123" s="85"/>
      <c r="CI1123" s="85"/>
      <c r="CJ1123" s="85"/>
      <c r="CK1123" s="85"/>
      <c r="CL1123" s="85"/>
      <c r="CM1123" s="85"/>
      <c r="CN1123" s="85"/>
      <c r="CO1123" s="85"/>
      <c r="CP1123" s="85"/>
      <c r="CQ1123" s="85"/>
      <c r="CR1123" s="85"/>
      <c r="CS1123" s="85"/>
      <c r="CT1123" s="85"/>
      <c r="CU1123" s="85"/>
      <c r="CV1123" s="85"/>
      <c r="CW1123" s="85"/>
      <c r="CX1123" s="85"/>
      <c r="CY1123" s="85"/>
      <c r="CZ1123" s="85"/>
      <c r="DA1123" s="85"/>
      <c r="DB1123" s="85"/>
      <c r="DC1123" s="85"/>
      <c r="DD1123" s="85"/>
      <c r="DE1123" s="85"/>
    </row>
    <row r="1124" spans="1:109" x14ac:dyDescent="0.2">
      <c r="A1124" s="85"/>
      <c r="B1124" s="85"/>
      <c r="C1124" s="85"/>
      <c r="D1124" s="85"/>
      <c r="E1124" s="86"/>
      <c r="F1124" s="85"/>
      <c r="G1124" s="87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85"/>
      <c r="AG1124" s="85"/>
      <c r="AH1124" s="85"/>
      <c r="AI1124" s="85"/>
      <c r="AJ1124" s="85"/>
      <c r="AK1124" s="85"/>
      <c r="AL1124" s="85"/>
      <c r="AM1124" s="85"/>
      <c r="AN1124" s="85"/>
      <c r="AO1124" s="85"/>
      <c r="AP1124" s="85"/>
      <c r="AQ1124" s="85"/>
      <c r="AR1124" s="85"/>
      <c r="AS1124" s="85"/>
      <c r="AT1124" s="85"/>
      <c r="AU1124" s="85"/>
      <c r="AV1124" s="85"/>
      <c r="AW1124" s="85"/>
      <c r="AX1124" s="85"/>
      <c r="AY1124" s="85"/>
      <c r="AZ1124" s="85"/>
      <c r="BA1124" s="85"/>
      <c r="BB1124" s="85"/>
      <c r="BC1124" s="85"/>
      <c r="BD1124" s="85"/>
      <c r="BE1124" s="85"/>
      <c r="BF1124" s="88"/>
      <c r="BG1124" s="85"/>
      <c r="BH1124" s="85"/>
      <c r="BI1124" s="85"/>
      <c r="BJ1124" s="85"/>
      <c r="BK1124" s="85"/>
      <c r="BL1124" s="85"/>
      <c r="BM1124" s="85"/>
      <c r="BN1124" s="85"/>
      <c r="BO1124" s="85"/>
      <c r="BP1124" s="85"/>
      <c r="BQ1124" s="85"/>
      <c r="BR1124" s="85"/>
      <c r="BS1124" s="85"/>
      <c r="BT1124" s="85"/>
      <c r="BU1124" s="85"/>
      <c r="BV1124" s="85"/>
      <c r="BW1124" s="85"/>
      <c r="BX1124" s="85"/>
      <c r="BY1124" s="85"/>
      <c r="BZ1124" s="85"/>
      <c r="CA1124" s="85"/>
      <c r="CB1124" s="85"/>
      <c r="CC1124" s="85"/>
      <c r="CD1124" s="85"/>
      <c r="CE1124" s="85"/>
      <c r="CF1124" s="85"/>
      <c r="CG1124" s="85"/>
      <c r="CH1124" s="85"/>
      <c r="CI1124" s="85"/>
      <c r="CJ1124" s="85"/>
      <c r="CK1124" s="85"/>
      <c r="CL1124" s="85"/>
      <c r="CM1124" s="85"/>
      <c r="CN1124" s="85"/>
      <c r="CO1124" s="85"/>
      <c r="CP1124" s="85"/>
      <c r="CQ1124" s="85"/>
      <c r="CR1124" s="85"/>
      <c r="CS1124" s="85"/>
      <c r="CT1124" s="85"/>
      <c r="CU1124" s="85"/>
      <c r="CV1124" s="85"/>
      <c r="CW1124" s="85"/>
      <c r="CX1124" s="85"/>
      <c r="CY1124" s="85"/>
      <c r="CZ1124" s="85"/>
      <c r="DA1124" s="85"/>
      <c r="DB1124" s="85"/>
      <c r="DC1124" s="85"/>
      <c r="DD1124" s="85"/>
      <c r="DE1124" s="85"/>
    </row>
    <row r="1125" spans="1:109" x14ac:dyDescent="0.2">
      <c r="A1125" s="85"/>
      <c r="B1125" s="85"/>
      <c r="C1125" s="85"/>
      <c r="D1125" s="85"/>
      <c r="E1125" s="86"/>
      <c r="F1125" s="85"/>
      <c r="G1125" s="87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85"/>
      <c r="AG1125" s="85"/>
      <c r="AH1125" s="85"/>
      <c r="AI1125" s="85"/>
      <c r="AJ1125" s="85"/>
      <c r="AK1125" s="85"/>
      <c r="AL1125" s="85"/>
      <c r="AM1125" s="85"/>
      <c r="AN1125" s="85"/>
      <c r="AO1125" s="85"/>
      <c r="AP1125" s="85"/>
      <c r="AQ1125" s="85"/>
      <c r="AR1125" s="85"/>
      <c r="AS1125" s="85"/>
      <c r="AT1125" s="85"/>
      <c r="AU1125" s="85"/>
      <c r="AV1125" s="85"/>
      <c r="AW1125" s="85"/>
      <c r="AX1125" s="85"/>
      <c r="AY1125" s="85"/>
      <c r="AZ1125" s="85"/>
      <c r="BA1125" s="85"/>
      <c r="BB1125" s="85"/>
      <c r="BC1125" s="85"/>
      <c r="BD1125" s="85"/>
      <c r="BE1125" s="85"/>
      <c r="BF1125" s="88"/>
      <c r="BG1125" s="85"/>
      <c r="BH1125" s="85"/>
      <c r="BI1125" s="85"/>
      <c r="BJ1125" s="85"/>
      <c r="BK1125" s="85"/>
      <c r="BL1125" s="85"/>
      <c r="BM1125" s="85"/>
      <c r="BN1125" s="85"/>
      <c r="BO1125" s="85"/>
      <c r="BP1125" s="85"/>
      <c r="BQ1125" s="85"/>
      <c r="BR1125" s="85"/>
      <c r="BS1125" s="85"/>
      <c r="BT1125" s="85"/>
      <c r="BU1125" s="85"/>
      <c r="BV1125" s="85"/>
      <c r="BW1125" s="85"/>
      <c r="BX1125" s="85"/>
      <c r="BY1125" s="85"/>
      <c r="BZ1125" s="85"/>
      <c r="CA1125" s="85"/>
      <c r="CB1125" s="85"/>
      <c r="CC1125" s="85"/>
      <c r="CD1125" s="85"/>
      <c r="CE1125" s="85"/>
      <c r="CF1125" s="85"/>
      <c r="CG1125" s="85"/>
      <c r="CH1125" s="85"/>
      <c r="CI1125" s="85"/>
      <c r="CJ1125" s="85"/>
      <c r="CK1125" s="85"/>
      <c r="CL1125" s="85"/>
      <c r="CM1125" s="85"/>
      <c r="CN1125" s="85"/>
      <c r="CO1125" s="85"/>
      <c r="CP1125" s="85"/>
      <c r="CQ1125" s="85"/>
      <c r="CR1125" s="85"/>
      <c r="CS1125" s="85"/>
      <c r="CT1125" s="85"/>
      <c r="CU1125" s="85"/>
      <c r="CV1125" s="85"/>
      <c r="CW1125" s="85"/>
      <c r="CX1125" s="85"/>
      <c r="CY1125" s="85"/>
      <c r="CZ1125" s="85"/>
      <c r="DA1125" s="85"/>
      <c r="DB1125" s="85"/>
      <c r="DC1125" s="85"/>
      <c r="DD1125" s="85"/>
      <c r="DE1125" s="85"/>
    </row>
    <row r="1126" spans="1:109" x14ac:dyDescent="0.2">
      <c r="A1126" s="85"/>
      <c r="B1126" s="85"/>
      <c r="C1126" s="85"/>
      <c r="D1126" s="85"/>
      <c r="E1126" s="86"/>
      <c r="F1126" s="85"/>
      <c r="G1126" s="87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85"/>
      <c r="AG1126" s="85"/>
      <c r="AH1126" s="85"/>
      <c r="AI1126" s="85"/>
      <c r="AJ1126" s="85"/>
      <c r="AK1126" s="85"/>
      <c r="AL1126" s="85"/>
      <c r="AM1126" s="85"/>
      <c r="AN1126" s="85"/>
      <c r="AO1126" s="85"/>
      <c r="AP1126" s="85"/>
      <c r="AQ1126" s="85"/>
      <c r="AR1126" s="85"/>
      <c r="AS1126" s="85"/>
      <c r="AT1126" s="85"/>
      <c r="AU1126" s="85"/>
      <c r="AV1126" s="85"/>
      <c r="AW1126" s="85"/>
      <c r="AX1126" s="85"/>
      <c r="AY1126" s="85"/>
      <c r="AZ1126" s="85"/>
      <c r="BA1126" s="85"/>
      <c r="BB1126" s="85"/>
      <c r="BC1126" s="85"/>
      <c r="BD1126" s="85"/>
      <c r="BE1126" s="85"/>
      <c r="BF1126" s="88"/>
      <c r="BG1126" s="85"/>
      <c r="BH1126" s="85"/>
      <c r="BI1126" s="85"/>
      <c r="BJ1126" s="85"/>
      <c r="BK1126" s="85"/>
      <c r="BL1126" s="85"/>
      <c r="BM1126" s="85"/>
      <c r="BN1126" s="85"/>
      <c r="BO1126" s="85"/>
      <c r="BP1126" s="85"/>
      <c r="BQ1126" s="85"/>
      <c r="BR1126" s="85"/>
      <c r="BS1126" s="85"/>
      <c r="BT1126" s="85"/>
      <c r="BU1126" s="85"/>
      <c r="BV1126" s="85"/>
      <c r="BW1126" s="85"/>
      <c r="BX1126" s="85"/>
      <c r="BY1126" s="85"/>
      <c r="BZ1126" s="85"/>
      <c r="CA1126" s="85"/>
      <c r="CB1126" s="85"/>
      <c r="CC1126" s="85"/>
      <c r="CD1126" s="85"/>
      <c r="CE1126" s="85"/>
      <c r="CF1126" s="85"/>
      <c r="CG1126" s="85"/>
      <c r="CH1126" s="85"/>
      <c r="CI1126" s="85"/>
      <c r="CJ1126" s="85"/>
      <c r="CK1126" s="85"/>
      <c r="CL1126" s="85"/>
      <c r="CM1126" s="85"/>
      <c r="CN1126" s="85"/>
      <c r="CO1126" s="85"/>
      <c r="CP1126" s="85"/>
      <c r="CQ1126" s="85"/>
      <c r="CR1126" s="85"/>
      <c r="CS1126" s="85"/>
      <c r="CT1126" s="85"/>
      <c r="CU1126" s="85"/>
      <c r="CV1126" s="85"/>
      <c r="CW1126" s="85"/>
      <c r="CX1126" s="85"/>
      <c r="CY1126" s="85"/>
      <c r="CZ1126" s="85"/>
      <c r="DA1126" s="85"/>
      <c r="DB1126" s="85"/>
      <c r="DC1126" s="85"/>
      <c r="DD1126" s="85"/>
      <c r="DE1126" s="85"/>
    </row>
    <row r="1127" spans="1:109" x14ac:dyDescent="0.2">
      <c r="A1127" s="85"/>
      <c r="B1127" s="85"/>
      <c r="C1127" s="85"/>
      <c r="D1127" s="85"/>
      <c r="E1127" s="86"/>
      <c r="F1127" s="85"/>
      <c r="G1127" s="87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85"/>
      <c r="AG1127" s="85"/>
      <c r="AH1127" s="85"/>
      <c r="AI1127" s="85"/>
      <c r="AJ1127" s="85"/>
      <c r="AK1127" s="85"/>
      <c r="AL1127" s="85"/>
      <c r="AM1127" s="85"/>
      <c r="AN1127" s="85"/>
      <c r="AO1127" s="85"/>
      <c r="AP1127" s="85"/>
      <c r="AQ1127" s="85"/>
      <c r="AR1127" s="85"/>
      <c r="AS1127" s="85"/>
      <c r="AT1127" s="85"/>
      <c r="AU1127" s="85"/>
      <c r="AV1127" s="85"/>
      <c r="AW1127" s="85"/>
      <c r="AX1127" s="85"/>
      <c r="AY1127" s="85"/>
      <c r="AZ1127" s="85"/>
      <c r="BA1127" s="85"/>
      <c r="BB1127" s="85"/>
      <c r="BC1127" s="85"/>
      <c r="BD1127" s="85"/>
      <c r="BE1127" s="85"/>
      <c r="BF1127" s="88"/>
      <c r="BG1127" s="85"/>
      <c r="BH1127" s="85"/>
      <c r="BI1127" s="85"/>
      <c r="BJ1127" s="85"/>
      <c r="BK1127" s="85"/>
      <c r="BL1127" s="85"/>
      <c r="BM1127" s="85"/>
      <c r="BN1127" s="85"/>
      <c r="BO1127" s="85"/>
      <c r="BP1127" s="85"/>
      <c r="BQ1127" s="85"/>
      <c r="BR1127" s="85"/>
      <c r="BS1127" s="85"/>
      <c r="BT1127" s="85"/>
      <c r="BU1127" s="85"/>
      <c r="BV1127" s="85"/>
      <c r="BW1127" s="85"/>
      <c r="BX1127" s="85"/>
      <c r="BY1127" s="85"/>
      <c r="BZ1127" s="85"/>
      <c r="CA1127" s="85"/>
      <c r="CB1127" s="85"/>
      <c r="CC1127" s="85"/>
      <c r="CD1127" s="85"/>
      <c r="CE1127" s="85"/>
      <c r="CF1127" s="85"/>
      <c r="CG1127" s="85"/>
      <c r="CH1127" s="85"/>
      <c r="CI1127" s="85"/>
      <c r="CJ1127" s="85"/>
      <c r="CK1127" s="85"/>
      <c r="CL1127" s="85"/>
      <c r="CM1127" s="85"/>
      <c r="CN1127" s="85"/>
      <c r="CO1127" s="85"/>
      <c r="CP1127" s="85"/>
      <c r="CQ1127" s="85"/>
      <c r="CR1127" s="85"/>
      <c r="CS1127" s="85"/>
      <c r="CT1127" s="85"/>
      <c r="CU1127" s="85"/>
      <c r="CV1127" s="85"/>
      <c r="CW1127" s="85"/>
      <c r="CX1127" s="85"/>
      <c r="CY1127" s="85"/>
      <c r="CZ1127" s="85"/>
      <c r="DA1127" s="85"/>
      <c r="DB1127" s="85"/>
      <c r="DC1127" s="85"/>
      <c r="DD1127" s="85"/>
      <c r="DE1127" s="85"/>
    </row>
    <row r="1128" spans="1:109" x14ac:dyDescent="0.2">
      <c r="A1128" s="85"/>
      <c r="B1128" s="85"/>
      <c r="C1128" s="85"/>
      <c r="D1128" s="85"/>
      <c r="E1128" s="86"/>
      <c r="F1128" s="85"/>
      <c r="G1128" s="87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85"/>
      <c r="AG1128" s="85"/>
      <c r="AH1128" s="85"/>
      <c r="AI1128" s="85"/>
      <c r="AJ1128" s="85"/>
      <c r="AK1128" s="85"/>
      <c r="AL1128" s="85"/>
      <c r="AM1128" s="85"/>
      <c r="AN1128" s="85"/>
      <c r="AO1128" s="85"/>
      <c r="AP1128" s="85"/>
      <c r="AQ1128" s="85"/>
      <c r="AR1128" s="85"/>
      <c r="AS1128" s="85"/>
      <c r="AT1128" s="85"/>
      <c r="AU1128" s="85"/>
      <c r="AV1128" s="85"/>
      <c r="AW1128" s="85"/>
      <c r="AX1128" s="85"/>
      <c r="AY1128" s="85"/>
      <c r="AZ1128" s="85"/>
      <c r="BA1128" s="85"/>
      <c r="BB1128" s="85"/>
      <c r="BC1128" s="85"/>
      <c r="BD1128" s="85"/>
      <c r="BE1128" s="85"/>
      <c r="BF1128" s="88"/>
      <c r="BG1128" s="85"/>
      <c r="BH1128" s="85"/>
      <c r="BI1128" s="85"/>
      <c r="BJ1128" s="85"/>
      <c r="BK1128" s="85"/>
      <c r="BL1128" s="85"/>
      <c r="BM1128" s="85"/>
      <c r="BN1128" s="85"/>
      <c r="BO1128" s="85"/>
      <c r="BP1128" s="85"/>
      <c r="BQ1128" s="85"/>
      <c r="BR1128" s="85"/>
      <c r="BS1128" s="85"/>
      <c r="BT1128" s="85"/>
      <c r="BU1128" s="85"/>
      <c r="BV1128" s="85"/>
      <c r="BW1128" s="85"/>
      <c r="BX1128" s="85"/>
      <c r="BY1128" s="85"/>
      <c r="BZ1128" s="85"/>
      <c r="CA1128" s="85"/>
      <c r="CB1128" s="85"/>
      <c r="CC1128" s="85"/>
      <c r="CD1128" s="85"/>
      <c r="CE1128" s="85"/>
      <c r="CF1128" s="85"/>
      <c r="CG1128" s="85"/>
      <c r="CH1128" s="85"/>
      <c r="CI1128" s="85"/>
      <c r="CJ1128" s="85"/>
      <c r="CK1128" s="85"/>
      <c r="CL1128" s="85"/>
      <c r="CM1128" s="85"/>
      <c r="CN1128" s="85"/>
      <c r="CO1128" s="85"/>
      <c r="CP1128" s="85"/>
      <c r="CQ1128" s="85"/>
      <c r="CR1128" s="85"/>
      <c r="CS1128" s="85"/>
      <c r="CT1128" s="85"/>
      <c r="CU1128" s="85"/>
      <c r="CV1128" s="85"/>
      <c r="CW1128" s="85"/>
      <c r="CX1128" s="85"/>
      <c r="CY1128" s="85"/>
      <c r="CZ1128" s="85"/>
      <c r="DA1128" s="85"/>
      <c r="DB1128" s="85"/>
      <c r="DC1128" s="85"/>
      <c r="DD1128" s="85"/>
      <c r="DE1128" s="85"/>
    </row>
    <row r="1129" spans="1:109" x14ac:dyDescent="0.2">
      <c r="A1129" s="85"/>
      <c r="B1129" s="85"/>
      <c r="C1129" s="85"/>
      <c r="D1129" s="85"/>
      <c r="E1129" s="86"/>
      <c r="F1129" s="85"/>
      <c r="G1129" s="87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85"/>
      <c r="AG1129" s="85"/>
      <c r="AH1129" s="85"/>
      <c r="AI1129" s="85"/>
      <c r="AJ1129" s="85"/>
      <c r="AK1129" s="85"/>
      <c r="AL1129" s="85"/>
      <c r="AM1129" s="85"/>
      <c r="AN1129" s="85"/>
      <c r="AO1129" s="85"/>
      <c r="AP1129" s="85"/>
      <c r="AQ1129" s="85"/>
      <c r="AR1129" s="85"/>
      <c r="AS1129" s="85"/>
      <c r="AT1129" s="85"/>
      <c r="AU1129" s="85"/>
      <c r="AV1129" s="85"/>
      <c r="AW1129" s="85"/>
      <c r="AX1129" s="85"/>
      <c r="AY1129" s="85"/>
      <c r="AZ1129" s="85"/>
      <c r="BA1129" s="85"/>
      <c r="BB1129" s="85"/>
      <c r="BC1129" s="85"/>
      <c r="BD1129" s="85"/>
      <c r="BE1129" s="85"/>
      <c r="BF1129" s="88"/>
      <c r="BG1129" s="85"/>
      <c r="BH1129" s="85"/>
      <c r="BI1129" s="85"/>
      <c r="BJ1129" s="85"/>
      <c r="BK1129" s="85"/>
      <c r="BL1129" s="85"/>
      <c r="BM1129" s="85"/>
      <c r="BN1129" s="85"/>
      <c r="BO1129" s="85"/>
      <c r="BP1129" s="85"/>
      <c r="BQ1129" s="85"/>
      <c r="BR1129" s="85"/>
      <c r="BS1129" s="85"/>
      <c r="BT1129" s="85"/>
      <c r="BU1129" s="85"/>
      <c r="BV1129" s="85"/>
      <c r="BW1129" s="85"/>
      <c r="BX1129" s="85"/>
      <c r="BY1129" s="85"/>
      <c r="BZ1129" s="85"/>
      <c r="CA1129" s="85"/>
      <c r="CB1129" s="85"/>
      <c r="CC1129" s="85"/>
      <c r="CD1129" s="85"/>
      <c r="CE1129" s="85"/>
      <c r="CF1129" s="85"/>
      <c r="CG1129" s="85"/>
      <c r="CH1129" s="85"/>
      <c r="CI1129" s="85"/>
      <c r="CJ1129" s="85"/>
      <c r="CK1129" s="85"/>
      <c r="CL1129" s="85"/>
      <c r="CM1129" s="85"/>
      <c r="CN1129" s="85"/>
      <c r="CO1129" s="85"/>
      <c r="CP1129" s="85"/>
      <c r="CQ1129" s="85"/>
      <c r="CR1129" s="85"/>
      <c r="CS1129" s="85"/>
      <c r="CT1129" s="85"/>
      <c r="CU1129" s="85"/>
      <c r="CV1129" s="85"/>
      <c r="CW1129" s="85"/>
      <c r="CX1129" s="85"/>
      <c r="CY1129" s="85"/>
      <c r="CZ1129" s="85"/>
      <c r="DA1129" s="85"/>
      <c r="DB1129" s="85"/>
      <c r="DC1129" s="85"/>
      <c r="DD1129" s="85"/>
      <c r="DE1129" s="85"/>
    </row>
    <row r="1130" spans="1:109" x14ac:dyDescent="0.2">
      <c r="A1130" s="85"/>
      <c r="B1130" s="85"/>
      <c r="C1130" s="85"/>
      <c r="D1130" s="85"/>
      <c r="E1130" s="86"/>
      <c r="F1130" s="85"/>
      <c r="G1130" s="87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85"/>
      <c r="AG1130" s="85"/>
      <c r="AH1130" s="85"/>
      <c r="AI1130" s="85"/>
      <c r="AJ1130" s="85"/>
      <c r="AK1130" s="85"/>
      <c r="AL1130" s="85"/>
      <c r="AM1130" s="85"/>
      <c r="AN1130" s="85"/>
      <c r="AO1130" s="85"/>
      <c r="AP1130" s="85"/>
      <c r="AQ1130" s="85"/>
      <c r="AR1130" s="85"/>
      <c r="AS1130" s="85"/>
      <c r="AT1130" s="85"/>
      <c r="AU1130" s="85"/>
      <c r="AV1130" s="85"/>
      <c r="AW1130" s="85"/>
      <c r="AX1130" s="85"/>
      <c r="AY1130" s="85"/>
      <c r="AZ1130" s="85"/>
      <c r="BA1130" s="85"/>
      <c r="BB1130" s="85"/>
      <c r="BC1130" s="85"/>
      <c r="BD1130" s="85"/>
      <c r="BE1130" s="85"/>
      <c r="BF1130" s="88"/>
      <c r="BG1130" s="85"/>
      <c r="BH1130" s="85"/>
      <c r="BI1130" s="85"/>
      <c r="BJ1130" s="85"/>
      <c r="BK1130" s="85"/>
      <c r="BL1130" s="85"/>
      <c r="BM1130" s="85"/>
      <c r="BN1130" s="85"/>
      <c r="BO1130" s="85"/>
      <c r="BP1130" s="85"/>
      <c r="BQ1130" s="85"/>
      <c r="BR1130" s="85"/>
      <c r="BS1130" s="85"/>
      <c r="BT1130" s="85"/>
      <c r="BU1130" s="85"/>
      <c r="BV1130" s="85"/>
      <c r="BW1130" s="85"/>
      <c r="BX1130" s="85"/>
      <c r="BY1130" s="85"/>
      <c r="BZ1130" s="85"/>
      <c r="CA1130" s="85"/>
      <c r="CB1130" s="85"/>
      <c r="CC1130" s="85"/>
      <c r="CD1130" s="85"/>
      <c r="CE1130" s="85"/>
      <c r="CF1130" s="85"/>
      <c r="CG1130" s="85"/>
      <c r="CH1130" s="85"/>
      <c r="CI1130" s="85"/>
      <c r="CJ1130" s="85"/>
      <c r="CK1130" s="85"/>
      <c r="CL1130" s="85"/>
      <c r="CM1130" s="85"/>
      <c r="CN1130" s="85"/>
      <c r="CO1130" s="85"/>
      <c r="CP1130" s="85"/>
      <c r="CQ1130" s="85"/>
      <c r="CR1130" s="85"/>
      <c r="CS1130" s="85"/>
      <c r="CT1130" s="85"/>
      <c r="CU1130" s="85"/>
      <c r="CV1130" s="85"/>
      <c r="CW1130" s="85"/>
      <c r="CX1130" s="85"/>
      <c r="CY1130" s="85"/>
      <c r="CZ1130" s="85"/>
      <c r="DA1130" s="85"/>
      <c r="DB1130" s="85"/>
      <c r="DC1130" s="85"/>
      <c r="DD1130" s="85"/>
      <c r="DE1130" s="85"/>
    </row>
    <row r="1131" spans="1:109" x14ac:dyDescent="0.2">
      <c r="A1131" s="85"/>
      <c r="B1131" s="85"/>
      <c r="C1131" s="85"/>
      <c r="D1131" s="85"/>
      <c r="E1131" s="86"/>
      <c r="F1131" s="85"/>
      <c r="G1131" s="87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85"/>
      <c r="V1131" s="85"/>
      <c r="W1131" s="85"/>
      <c r="X1131" s="85"/>
      <c r="Y1131" s="85"/>
      <c r="Z1131" s="85"/>
      <c r="AA1131" s="85"/>
      <c r="AB1131" s="85"/>
      <c r="AC1131" s="85"/>
      <c r="AD1131" s="85"/>
      <c r="AE1131" s="85"/>
      <c r="AF1131" s="85"/>
      <c r="AG1131" s="85"/>
      <c r="AH1131" s="85"/>
      <c r="AI1131" s="85"/>
      <c r="AJ1131" s="85"/>
      <c r="AK1131" s="85"/>
      <c r="AL1131" s="85"/>
      <c r="AM1131" s="85"/>
      <c r="AN1131" s="85"/>
      <c r="AO1131" s="85"/>
      <c r="AP1131" s="85"/>
      <c r="AQ1131" s="85"/>
      <c r="AR1131" s="85"/>
      <c r="AS1131" s="85"/>
      <c r="AT1131" s="85"/>
      <c r="AU1131" s="85"/>
      <c r="AV1131" s="85"/>
      <c r="AW1131" s="85"/>
      <c r="AX1131" s="85"/>
      <c r="AY1131" s="85"/>
      <c r="AZ1131" s="85"/>
      <c r="BA1131" s="85"/>
      <c r="BB1131" s="85"/>
      <c r="BC1131" s="85"/>
      <c r="BD1131" s="85"/>
      <c r="BE1131" s="85"/>
      <c r="BF1131" s="88"/>
      <c r="BG1131" s="85"/>
      <c r="BH1131" s="85"/>
      <c r="BI1131" s="85"/>
      <c r="BJ1131" s="85"/>
      <c r="BK1131" s="85"/>
      <c r="BL1131" s="85"/>
      <c r="BM1131" s="85"/>
      <c r="BN1131" s="85"/>
      <c r="BO1131" s="85"/>
      <c r="BP1131" s="85"/>
      <c r="BQ1131" s="85"/>
      <c r="BR1131" s="85"/>
      <c r="BS1131" s="85"/>
      <c r="BT1131" s="85"/>
      <c r="BU1131" s="85"/>
      <c r="BV1131" s="85"/>
      <c r="BW1131" s="85"/>
      <c r="BX1131" s="85"/>
      <c r="BY1131" s="85"/>
      <c r="BZ1131" s="85"/>
      <c r="CA1131" s="85"/>
      <c r="CB1131" s="85"/>
      <c r="CC1131" s="85"/>
      <c r="CD1131" s="85"/>
      <c r="CE1131" s="85"/>
      <c r="CF1131" s="85"/>
      <c r="CG1131" s="85"/>
      <c r="CH1131" s="85"/>
      <c r="CI1131" s="85"/>
      <c r="CJ1131" s="85"/>
      <c r="CK1131" s="85"/>
      <c r="CL1131" s="85"/>
      <c r="CM1131" s="85"/>
      <c r="CN1131" s="85"/>
      <c r="CO1131" s="85"/>
      <c r="CP1131" s="85"/>
      <c r="CQ1131" s="85"/>
      <c r="CR1131" s="85"/>
      <c r="CS1131" s="85"/>
      <c r="CT1131" s="85"/>
      <c r="CU1131" s="85"/>
      <c r="CV1131" s="85"/>
      <c r="CW1131" s="85"/>
      <c r="CX1131" s="85"/>
      <c r="CY1131" s="85"/>
      <c r="CZ1131" s="85"/>
      <c r="DA1131" s="85"/>
      <c r="DB1131" s="85"/>
      <c r="DC1131" s="85"/>
      <c r="DD1131" s="85"/>
      <c r="DE1131" s="85"/>
    </row>
    <row r="1132" spans="1:109" x14ac:dyDescent="0.2">
      <c r="A1132" s="85"/>
      <c r="B1132" s="85"/>
      <c r="C1132" s="85"/>
      <c r="D1132" s="85"/>
      <c r="E1132" s="86"/>
      <c r="F1132" s="85"/>
      <c r="G1132" s="87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85"/>
      <c r="AE1132" s="85"/>
      <c r="AF1132" s="85"/>
      <c r="AG1132" s="85"/>
      <c r="AH1132" s="85"/>
      <c r="AI1132" s="85"/>
      <c r="AJ1132" s="85"/>
      <c r="AK1132" s="85"/>
      <c r="AL1132" s="85"/>
      <c r="AM1132" s="85"/>
      <c r="AN1132" s="85"/>
      <c r="AO1132" s="85"/>
      <c r="AP1132" s="85"/>
      <c r="AQ1132" s="85"/>
      <c r="AR1132" s="85"/>
      <c r="AS1132" s="85"/>
      <c r="AT1132" s="85"/>
      <c r="AU1132" s="85"/>
      <c r="AV1132" s="85"/>
      <c r="AW1132" s="85"/>
      <c r="AX1132" s="85"/>
      <c r="AY1132" s="85"/>
      <c r="AZ1132" s="85"/>
      <c r="BA1132" s="85"/>
      <c r="BB1132" s="85"/>
      <c r="BC1132" s="85"/>
      <c r="BD1132" s="85"/>
      <c r="BE1132" s="85"/>
      <c r="BF1132" s="88"/>
      <c r="BG1132" s="85"/>
      <c r="BH1132" s="85"/>
      <c r="BI1132" s="85"/>
      <c r="BJ1132" s="85"/>
      <c r="BK1132" s="85"/>
      <c r="BL1132" s="85"/>
      <c r="BM1132" s="85"/>
      <c r="BN1132" s="85"/>
      <c r="BO1132" s="85"/>
      <c r="BP1132" s="85"/>
      <c r="BQ1132" s="85"/>
      <c r="BR1132" s="85"/>
      <c r="BS1132" s="85"/>
      <c r="BT1132" s="85"/>
      <c r="BU1132" s="85"/>
      <c r="BV1132" s="85"/>
      <c r="BW1132" s="85"/>
      <c r="BX1132" s="85"/>
      <c r="BY1132" s="85"/>
      <c r="BZ1132" s="85"/>
      <c r="CA1132" s="85"/>
      <c r="CB1132" s="85"/>
      <c r="CC1132" s="85"/>
      <c r="CD1132" s="85"/>
      <c r="CE1132" s="85"/>
      <c r="CF1132" s="85"/>
      <c r="CG1132" s="85"/>
      <c r="CH1132" s="85"/>
      <c r="CI1132" s="85"/>
      <c r="CJ1132" s="85"/>
      <c r="CK1132" s="85"/>
      <c r="CL1132" s="85"/>
      <c r="CM1132" s="85"/>
      <c r="CN1132" s="85"/>
      <c r="CO1132" s="85"/>
      <c r="CP1132" s="85"/>
      <c r="CQ1132" s="85"/>
      <c r="CR1132" s="85"/>
      <c r="CS1132" s="85"/>
      <c r="CT1132" s="85"/>
      <c r="CU1132" s="85"/>
      <c r="CV1132" s="85"/>
      <c r="CW1132" s="85"/>
      <c r="CX1132" s="85"/>
      <c r="CY1132" s="85"/>
      <c r="CZ1132" s="85"/>
      <c r="DA1132" s="85"/>
      <c r="DB1132" s="85"/>
      <c r="DC1132" s="85"/>
      <c r="DD1132" s="85"/>
      <c r="DE1132" s="85"/>
    </row>
    <row r="1133" spans="1:109" x14ac:dyDescent="0.2">
      <c r="A1133" s="85"/>
      <c r="B1133" s="85"/>
      <c r="C1133" s="85"/>
      <c r="D1133" s="85"/>
      <c r="E1133" s="86"/>
      <c r="F1133" s="85"/>
      <c r="G1133" s="87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85"/>
      <c r="V1133" s="85"/>
      <c r="W1133" s="85"/>
      <c r="X1133" s="85"/>
      <c r="Y1133" s="85"/>
      <c r="Z1133" s="85"/>
      <c r="AA1133" s="85"/>
      <c r="AB1133" s="85"/>
      <c r="AC1133" s="85"/>
      <c r="AD1133" s="85"/>
      <c r="AE1133" s="85"/>
      <c r="AF1133" s="85"/>
      <c r="AG1133" s="85"/>
      <c r="AH1133" s="85"/>
      <c r="AI1133" s="85"/>
      <c r="AJ1133" s="85"/>
      <c r="AK1133" s="85"/>
      <c r="AL1133" s="85"/>
      <c r="AM1133" s="85"/>
      <c r="AN1133" s="85"/>
      <c r="AO1133" s="85"/>
      <c r="AP1133" s="85"/>
      <c r="AQ1133" s="85"/>
      <c r="AR1133" s="85"/>
      <c r="AS1133" s="85"/>
      <c r="AT1133" s="85"/>
      <c r="AU1133" s="85"/>
      <c r="AV1133" s="85"/>
      <c r="AW1133" s="85"/>
      <c r="AX1133" s="85"/>
      <c r="AY1133" s="85"/>
      <c r="AZ1133" s="85"/>
      <c r="BA1133" s="85"/>
      <c r="BB1133" s="85"/>
      <c r="BC1133" s="85"/>
      <c r="BD1133" s="85"/>
      <c r="BE1133" s="85"/>
      <c r="BF1133" s="88"/>
      <c r="BG1133" s="85"/>
      <c r="BH1133" s="85"/>
      <c r="BI1133" s="85"/>
      <c r="BJ1133" s="85"/>
      <c r="BK1133" s="85"/>
      <c r="BL1133" s="85"/>
      <c r="BM1133" s="85"/>
      <c r="BN1133" s="85"/>
      <c r="BO1133" s="85"/>
      <c r="BP1133" s="85"/>
      <c r="BQ1133" s="85"/>
      <c r="BR1133" s="85"/>
      <c r="BS1133" s="85"/>
      <c r="BT1133" s="85"/>
      <c r="BU1133" s="85"/>
      <c r="BV1133" s="85"/>
      <c r="BW1133" s="85"/>
      <c r="BX1133" s="85"/>
      <c r="BY1133" s="85"/>
      <c r="BZ1133" s="85"/>
      <c r="CA1133" s="85"/>
      <c r="CB1133" s="85"/>
      <c r="CC1133" s="85"/>
      <c r="CD1133" s="85"/>
      <c r="CE1133" s="85"/>
      <c r="CF1133" s="85"/>
      <c r="CG1133" s="85"/>
      <c r="CH1133" s="85"/>
      <c r="CI1133" s="85"/>
      <c r="CJ1133" s="85"/>
      <c r="CK1133" s="85"/>
      <c r="CL1133" s="85"/>
      <c r="CM1133" s="85"/>
      <c r="CN1133" s="85"/>
      <c r="CO1133" s="85"/>
      <c r="CP1133" s="85"/>
      <c r="CQ1133" s="85"/>
      <c r="CR1133" s="85"/>
      <c r="CS1133" s="85"/>
      <c r="CT1133" s="85"/>
      <c r="CU1133" s="85"/>
      <c r="CV1133" s="85"/>
      <c r="CW1133" s="85"/>
      <c r="CX1133" s="85"/>
      <c r="CY1133" s="85"/>
      <c r="CZ1133" s="85"/>
      <c r="DA1133" s="85"/>
      <c r="DB1133" s="85"/>
      <c r="DC1133" s="85"/>
      <c r="DD1133" s="85"/>
      <c r="DE1133" s="85"/>
    </row>
    <row r="1134" spans="1:109" x14ac:dyDescent="0.2">
      <c r="A1134" s="85"/>
      <c r="B1134" s="85"/>
      <c r="C1134" s="85"/>
      <c r="D1134" s="85"/>
      <c r="E1134" s="86"/>
      <c r="F1134" s="85"/>
      <c r="G1134" s="87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85"/>
      <c r="V1134" s="85"/>
      <c r="W1134" s="85"/>
      <c r="X1134" s="85"/>
      <c r="Y1134" s="85"/>
      <c r="Z1134" s="85"/>
      <c r="AA1134" s="85"/>
      <c r="AB1134" s="85"/>
      <c r="AC1134" s="85"/>
      <c r="AD1134" s="85"/>
      <c r="AE1134" s="85"/>
      <c r="AF1134" s="85"/>
      <c r="AG1134" s="85"/>
      <c r="AH1134" s="85"/>
      <c r="AI1134" s="85"/>
      <c r="AJ1134" s="85"/>
      <c r="AK1134" s="85"/>
      <c r="AL1134" s="85"/>
      <c r="AM1134" s="85"/>
      <c r="AN1134" s="85"/>
      <c r="AO1134" s="85"/>
      <c r="AP1134" s="85"/>
      <c r="AQ1134" s="85"/>
      <c r="AR1134" s="85"/>
      <c r="AS1134" s="85"/>
      <c r="AT1134" s="85"/>
      <c r="AU1134" s="85"/>
      <c r="AV1134" s="85"/>
      <c r="AW1134" s="85"/>
      <c r="AX1134" s="85"/>
      <c r="AY1134" s="85"/>
      <c r="AZ1134" s="85"/>
      <c r="BA1134" s="85"/>
      <c r="BB1134" s="85"/>
      <c r="BC1134" s="85"/>
      <c r="BD1134" s="85"/>
      <c r="BE1134" s="85"/>
      <c r="BF1134" s="88"/>
      <c r="BG1134" s="85"/>
      <c r="BH1134" s="85"/>
      <c r="BI1134" s="85"/>
      <c r="BJ1134" s="85"/>
      <c r="BK1134" s="85"/>
      <c r="BL1134" s="85"/>
      <c r="BM1134" s="85"/>
      <c r="BN1134" s="85"/>
      <c r="BO1134" s="85"/>
      <c r="BP1134" s="85"/>
      <c r="BQ1134" s="85"/>
      <c r="BR1134" s="85"/>
      <c r="BS1134" s="85"/>
      <c r="BT1134" s="85"/>
      <c r="BU1134" s="85"/>
      <c r="BV1134" s="85"/>
      <c r="BW1134" s="85"/>
      <c r="BX1134" s="85"/>
      <c r="BY1134" s="85"/>
      <c r="BZ1134" s="85"/>
      <c r="CA1134" s="85"/>
      <c r="CB1134" s="85"/>
      <c r="CC1134" s="85"/>
      <c r="CD1134" s="85"/>
      <c r="CE1134" s="85"/>
      <c r="CF1134" s="85"/>
      <c r="CG1134" s="85"/>
      <c r="CH1134" s="85"/>
      <c r="CI1134" s="85"/>
      <c r="CJ1134" s="85"/>
      <c r="CK1134" s="85"/>
      <c r="CL1134" s="85"/>
      <c r="CM1134" s="85"/>
      <c r="CN1134" s="85"/>
      <c r="CO1134" s="85"/>
      <c r="CP1134" s="85"/>
      <c r="CQ1134" s="85"/>
      <c r="CR1134" s="85"/>
      <c r="CS1134" s="85"/>
      <c r="CT1134" s="85"/>
      <c r="CU1134" s="85"/>
      <c r="CV1134" s="85"/>
      <c r="CW1134" s="85"/>
      <c r="CX1134" s="85"/>
      <c r="CY1134" s="85"/>
      <c r="CZ1134" s="85"/>
      <c r="DA1134" s="85"/>
      <c r="DB1134" s="85"/>
      <c r="DC1134" s="85"/>
      <c r="DD1134" s="85"/>
      <c r="DE1134" s="85"/>
    </row>
    <row r="1135" spans="1:109" x14ac:dyDescent="0.2">
      <c r="A1135" s="85"/>
      <c r="B1135" s="85"/>
      <c r="C1135" s="85"/>
      <c r="D1135" s="85"/>
      <c r="E1135" s="86"/>
      <c r="F1135" s="85"/>
      <c r="G1135" s="87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85"/>
      <c r="V1135" s="85"/>
      <c r="W1135" s="85"/>
      <c r="X1135" s="85"/>
      <c r="Y1135" s="85"/>
      <c r="Z1135" s="85"/>
      <c r="AA1135" s="85"/>
      <c r="AB1135" s="85"/>
      <c r="AC1135" s="85"/>
      <c r="AD1135" s="85"/>
      <c r="AE1135" s="85"/>
      <c r="AF1135" s="85"/>
      <c r="AG1135" s="85"/>
      <c r="AH1135" s="85"/>
      <c r="AI1135" s="85"/>
      <c r="AJ1135" s="85"/>
      <c r="AK1135" s="85"/>
      <c r="AL1135" s="85"/>
      <c r="AM1135" s="85"/>
      <c r="AN1135" s="85"/>
      <c r="AO1135" s="85"/>
      <c r="AP1135" s="85"/>
      <c r="AQ1135" s="85"/>
      <c r="AR1135" s="85"/>
      <c r="AS1135" s="85"/>
      <c r="AT1135" s="85"/>
      <c r="AU1135" s="85"/>
      <c r="AV1135" s="85"/>
      <c r="AW1135" s="85"/>
      <c r="AX1135" s="85"/>
      <c r="AY1135" s="85"/>
      <c r="AZ1135" s="85"/>
      <c r="BA1135" s="85"/>
      <c r="BB1135" s="85"/>
      <c r="BC1135" s="85"/>
      <c r="BD1135" s="85"/>
      <c r="BE1135" s="85"/>
      <c r="BF1135" s="88"/>
      <c r="BG1135" s="85"/>
      <c r="BH1135" s="85"/>
      <c r="BI1135" s="85"/>
      <c r="BJ1135" s="85"/>
      <c r="BK1135" s="85"/>
      <c r="BL1135" s="85"/>
      <c r="BM1135" s="85"/>
      <c r="BN1135" s="85"/>
      <c r="BO1135" s="85"/>
      <c r="BP1135" s="85"/>
      <c r="BQ1135" s="85"/>
      <c r="BR1135" s="85"/>
      <c r="BS1135" s="85"/>
      <c r="BT1135" s="85"/>
      <c r="BU1135" s="85"/>
      <c r="BV1135" s="85"/>
      <c r="BW1135" s="85"/>
      <c r="BX1135" s="85"/>
      <c r="BY1135" s="85"/>
      <c r="BZ1135" s="85"/>
      <c r="CA1135" s="85"/>
      <c r="CB1135" s="85"/>
      <c r="CC1135" s="85"/>
      <c r="CD1135" s="85"/>
      <c r="CE1135" s="85"/>
      <c r="CF1135" s="85"/>
      <c r="CG1135" s="85"/>
      <c r="CH1135" s="85"/>
      <c r="CI1135" s="85"/>
      <c r="CJ1135" s="85"/>
      <c r="CK1135" s="85"/>
      <c r="CL1135" s="85"/>
      <c r="CM1135" s="85"/>
      <c r="CN1135" s="85"/>
      <c r="CO1135" s="85"/>
      <c r="CP1135" s="85"/>
      <c r="CQ1135" s="85"/>
      <c r="CR1135" s="85"/>
      <c r="CS1135" s="85"/>
      <c r="CT1135" s="85"/>
      <c r="CU1135" s="85"/>
      <c r="CV1135" s="85"/>
      <c r="CW1135" s="85"/>
      <c r="CX1135" s="85"/>
      <c r="CY1135" s="85"/>
      <c r="CZ1135" s="85"/>
      <c r="DA1135" s="85"/>
      <c r="DB1135" s="85"/>
      <c r="DC1135" s="85"/>
      <c r="DD1135" s="85"/>
      <c r="DE1135" s="85"/>
    </row>
    <row r="1136" spans="1:109" x14ac:dyDescent="0.2">
      <c r="A1136" s="85"/>
      <c r="B1136" s="85"/>
      <c r="C1136" s="85"/>
      <c r="D1136" s="85"/>
      <c r="E1136" s="86"/>
      <c r="F1136" s="85"/>
      <c r="G1136" s="87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85"/>
      <c r="V1136" s="85"/>
      <c r="W1136" s="85"/>
      <c r="X1136" s="85"/>
      <c r="Y1136" s="85"/>
      <c r="Z1136" s="85"/>
      <c r="AA1136" s="85"/>
      <c r="AB1136" s="85"/>
      <c r="AC1136" s="85"/>
      <c r="AD1136" s="85"/>
      <c r="AE1136" s="85"/>
      <c r="AF1136" s="85"/>
      <c r="AG1136" s="85"/>
      <c r="AH1136" s="85"/>
      <c r="AI1136" s="85"/>
      <c r="AJ1136" s="85"/>
      <c r="AK1136" s="85"/>
      <c r="AL1136" s="85"/>
      <c r="AM1136" s="85"/>
      <c r="AN1136" s="85"/>
      <c r="AO1136" s="85"/>
      <c r="AP1136" s="85"/>
      <c r="AQ1136" s="85"/>
      <c r="AR1136" s="85"/>
      <c r="AS1136" s="85"/>
      <c r="AT1136" s="85"/>
      <c r="AU1136" s="85"/>
      <c r="AV1136" s="85"/>
      <c r="AW1136" s="85"/>
      <c r="AX1136" s="85"/>
      <c r="AY1136" s="85"/>
      <c r="AZ1136" s="85"/>
      <c r="BA1136" s="85"/>
      <c r="BB1136" s="85"/>
      <c r="BC1136" s="85"/>
      <c r="BD1136" s="85"/>
      <c r="BE1136" s="85"/>
      <c r="BF1136" s="88"/>
      <c r="BG1136" s="85"/>
      <c r="BH1136" s="85"/>
      <c r="BI1136" s="85"/>
      <c r="BJ1136" s="85"/>
      <c r="BK1136" s="85"/>
      <c r="BL1136" s="85"/>
      <c r="BM1136" s="85"/>
      <c r="BN1136" s="85"/>
      <c r="BO1136" s="85"/>
      <c r="BP1136" s="85"/>
      <c r="BQ1136" s="85"/>
      <c r="BR1136" s="85"/>
      <c r="BS1136" s="85"/>
      <c r="BT1136" s="85"/>
      <c r="BU1136" s="85"/>
      <c r="BV1136" s="85"/>
      <c r="BW1136" s="85"/>
      <c r="BX1136" s="85"/>
      <c r="BY1136" s="85"/>
      <c r="BZ1136" s="85"/>
      <c r="CA1136" s="85"/>
      <c r="CB1136" s="85"/>
      <c r="CC1136" s="85"/>
      <c r="CD1136" s="85"/>
      <c r="CE1136" s="85"/>
      <c r="CF1136" s="85"/>
      <c r="CG1136" s="85"/>
      <c r="CH1136" s="85"/>
      <c r="CI1136" s="85"/>
      <c r="CJ1136" s="85"/>
      <c r="CK1136" s="85"/>
      <c r="CL1136" s="85"/>
      <c r="CM1136" s="85"/>
      <c r="CN1136" s="85"/>
      <c r="CO1136" s="85"/>
      <c r="CP1136" s="85"/>
      <c r="CQ1136" s="85"/>
      <c r="CR1136" s="85"/>
      <c r="CS1136" s="85"/>
      <c r="CT1136" s="85"/>
      <c r="CU1136" s="85"/>
      <c r="CV1136" s="85"/>
      <c r="CW1136" s="85"/>
      <c r="CX1136" s="85"/>
      <c r="CY1136" s="85"/>
      <c r="CZ1136" s="85"/>
      <c r="DA1136" s="85"/>
      <c r="DB1136" s="85"/>
      <c r="DC1136" s="85"/>
      <c r="DD1136" s="85"/>
      <c r="DE1136" s="85"/>
    </row>
    <row r="1137" spans="1:109" x14ac:dyDescent="0.2">
      <c r="A1137" s="85"/>
      <c r="B1137" s="85"/>
      <c r="C1137" s="85"/>
      <c r="D1137" s="85"/>
      <c r="E1137" s="86"/>
      <c r="F1137" s="85"/>
      <c r="G1137" s="87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85"/>
      <c r="AE1137" s="85"/>
      <c r="AF1137" s="85"/>
      <c r="AG1137" s="85"/>
      <c r="AH1137" s="85"/>
      <c r="AI1137" s="85"/>
      <c r="AJ1137" s="85"/>
      <c r="AK1137" s="85"/>
      <c r="AL1137" s="85"/>
      <c r="AM1137" s="85"/>
      <c r="AN1137" s="85"/>
      <c r="AO1137" s="85"/>
      <c r="AP1137" s="85"/>
      <c r="AQ1137" s="85"/>
      <c r="AR1137" s="85"/>
      <c r="AS1137" s="85"/>
      <c r="AT1137" s="85"/>
      <c r="AU1137" s="85"/>
      <c r="AV1137" s="85"/>
      <c r="AW1137" s="85"/>
      <c r="AX1137" s="85"/>
      <c r="AY1137" s="85"/>
      <c r="AZ1137" s="85"/>
      <c r="BA1137" s="85"/>
      <c r="BB1137" s="85"/>
      <c r="BC1137" s="85"/>
      <c r="BD1137" s="85"/>
      <c r="BE1137" s="85"/>
      <c r="BF1137" s="88"/>
      <c r="BG1137" s="85"/>
      <c r="BH1137" s="85"/>
      <c r="BI1137" s="85"/>
      <c r="BJ1137" s="85"/>
      <c r="BK1137" s="85"/>
      <c r="BL1137" s="85"/>
      <c r="BM1137" s="85"/>
      <c r="BN1137" s="85"/>
      <c r="BO1137" s="85"/>
      <c r="BP1137" s="85"/>
      <c r="BQ1137" s="85"/>
      <c r="BR1137" s="85"/>
      <c r="BS1137" s="85"/>
      <c r="BT1137" s="85"/>
      <c r="BU1137" s="85"/>
      <c r="BV1137" s="85"/>
      <c r="BW1137" s="85"/>
      <c r="BX1137" s="85"/>
      <c r="BY1137" s="85"/>
      <c r="BZ1137" s="85"/>
      <c r="CA1137" s="85"/>
      <c r="CB1137" s="85"/>
      <c r="CC1137" s="85"/>
      <c r="CD1137" s="85"/>
      <c r="CE1137" s="85"/>
      <c r="CF1137" s="85"/>
      <c r="CG1137" s="85"/>
      <c r="CH1137" s="85"/>
      <c r="CI1137" s="85"/>
      <c r="CJ1137" s="85"/>
      <c r="CK1137" s="85"/>
      <c r="CL1137" s="85"/>
      <c r="CM1137" s="85"/>
      <c r="CN1137" s="85"/>
      <c r="CO1137" s="85"/>
      <c r="CP1137" s="85"/>
      <c r="CQ1137" s="85"/>
      <c r="CR1137" s="85"/>
      <c r="CS1137" s="85"/>
      <c r="CT1137" s="85"/>
      <c r="CU1137" s="85"/>
      <c r="CV1137" s="85"/>
      <c r="CW1137" s="85"/>
      <c r="CX1137" s="85"/>
      <c r="CY1137" s="85"/>
      <c r="CZ1137" s="85"/>
      <c r="DA1137" s="85"/>
      <c r="DB1137" s="85"/>
      <c r="DC1137" s="85"/>
      <c r="DD1137" s="85"/>
      <c r="DE1137" s="85"/>
    </row>
    <row r="1138" spans="1:109" x14ac:dyDescent="0.2">
      <c r="A1138" s="85"/>
      <c r="B1138" s="85"/>
      <c r="C1138" s="85"/>
      <c r="D1138" s="85"/>
      <c r="E1138" s="86"/>
      <c r="F1138" s="85"/>
      <c r="G1138" s="87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85"/>
      <c r="AE1138" s="85"/>
      <c r="AF1138" s="85"/>
      <c r="AG1138" s="85"/>
      <c r="AH1138" s="85"/>
      <c r="AI1138" s="85"/>
      <c r="AJ1138" s="85"/>
      <c r="AK1138" s="85"/>
      <c r="AL1138" s="85"/>
      <c r="AM1138" s="85"/>
      <c r="AN1138" s="85"/>
      <c r="AO1138" s="85"/>
      <c r="AP1138" s="85"/>
      <c r="AQ1138" s="85"/>
      <c r="AR1138" s="85"/>
      <c r="AS1138" s="85"/>
      <c r="AT1138" s="85"/>
      <c r="AU1138" s="85"/>
      <c r="AV1138" s="85"/>
      <c r="AW1138" s="85"/>
      <c r="AX1138" s="85"/>
      <c r="AY1138" s="85"/>
      <c r="AZ1138" s="85"/>
      <c r="BA1138" s="85"/>
      <c r="BB1138" s="85"/>
      <c r="BC1138" s="85"/>
      <c r="BD1138" s="85"/>
      <c r="BE1138" s="85"/>
      <c r="BF1138" s="88"/>
      <c r="BG1138" s="85"/>
      <c r="BH1138" s="85"/>
      <c r="BI1138" s="85"/>
      <c r="BJ1138" s="85"/>
      <c r="BK1138" s="85"/>
      <c r="BL1138" s="85"/>
      <c r="BM1138" s="85"/>
      <c r="BN1138" s="85"/>
      <c r="BO1138" s="85"/>
      <c r="BP1138" s="85"/>
      <c r="BQ1138" s="85"/>
      <c r="BR1138" s="85"/>
      <c r="BS1138" s="85"/>
      <c r="BT1138" s="85"/>
      <c r="BU1138" s="85"/>
      <c r="BV1138" s="85"/>
      <c r="BW1138" s="85"/>
      <c r="BX1138" s="85"/>
      <c r="BY1138" s="85"/>
      <c r="BZ1138" s="85"/>
      <c r="CA1138" s="85"/>
      <c r="CB1138" s="85"/>
      <c r="CC1138" s="85"/>
      <c r="CD1138" s="85"/>
      <c r="CE1138" s="85"/>
      <c r="CF1138" s="85"/>
      <c r="CG1138" s="85"/>
      <c r="CH1138" s="85"/>
      <c r="CI1138" s="85"/>
      <c r="CJ1138" s="85"/>
      <c r="CK1138" s="85"/>
      <c r="CL1138" s="85"/>
      <c r="CM1138" s="85"/>
      <c r="CN1138" s="85"/>
      <c r="CO1138" s="85"/>
      <c r="CP1138" s="85"/>
      <c r="CQ1138" s="85"/>
      <c r="CR1138" s="85"/>
      <c r="CS1138" s="85"/>
      <c r="CT1138" s="85"/>
      <c r="CU1138" s="85"/>
      <c r="CV1138" s="85"/>
      <c r="CW1138" s="85"/>
      <c r="CX1138" s="85"/>
      <c r="CY1138" s="85"/>
      <c r="CZ1138" s="85"/>
      <c r="DA1138" s="85"/>
      <c r="DB1138" s="85"/>
      <c r="DC1138" s="85"/>
      <c r="DD1138" s="85"/>
      <c r="DE1138" s="85"/>
    </row>
    <row r="1139" spans="1:109" x14ac:dyDescent="0.2">
      <c r="A1139" s="85"/>
      <c r="B1139" s="85"/>
      <c r="C1139" s="85"/>
      <c r="D1139" s="85"/>
      <c r="E1139" s="86"/>
      <c r="F1139" s="85"/>
      <c r="G1139" s="87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85"/>
      <c r="V1139" s="85"/>
      <c r="W1139" s="85"/>
      <c r="X1139" s="85"/>
      <c r="Y1139" s="85"/>
      <c r="Z1139" s="85"/>
      <c r="AA1139" s="85"/>
      <c r="AB1139" s="85"/>
      <c r="AC1139" s="85"/>
      <c r="AD1139" s="85"/>
      <c r="AE1139" s="85"/>
      <c r="AF1139" s="85"/>
      <c r="AG1139" s="85"/>
      <c r="AH1139" s="85"/>
      <c r="AI1139" s="85"/>
      <c r="AJ1139" s="85"/>
      <c r="AK1139" s="85"/>
      <c r="AL1139" s="85"/>
      <c r="AM1139" s="85"/>
      <c r="AN1139" s="85"/>
      <c r="AO1139" s="85"/>
      <c r="AP1139" s="85"/>
      <c r="AQ1139" s="85"/>
      <c r="AR1139" s="85"/>
      <c r="AS1139" s="85"/>
      <c r="AT1139" s="85"/>
      <c r="AU1139" s="85"/>
      <c r="AV1139" s="85"/>
      <c r="AW1139" s="85"/>
      <c r="AX1139" s="85"/>
      <c r="AY1139" s="85"/>
      <c r="AZ1139" s="85"/>
      <c r="BA1139" s="85"/>
      <c r="BB1139" s="85"/>
      <c r="BC1139" s="85"/>
      <c r="BD1139" s="85"/>
      <c r="BE1139" s="85"/>
      <c r="BF1139" s="88"/>
      <c r="BG1139" s="85"/>
      <c r="BH1139" s="85"/>
      <c r="BI1139" s="85"/>
      <c r="BJ1139" s="85"/>
      <c r="BK1139" s="85"/>
      <c r="BL1139" s="85"/>
      <c r="BM1139" s="85"/>
      <c r="BN1139" s="85"/>
      <c r="BO1139" s="85"/>
      <c r="BP1139" s="85"/>
      <c r="BQ1139" s="85"/>
      <c r="BR1139" s="85"/>
      <c r="BS1139" s="85"/>
      <c r="BT1139" s="85"/>
      <c r="BU1139" s="85"/>
      <c r="BV1139" s="85"/>
      <c r="BW1139" s="85"/>
      <c r="BX1139" s="85"/>
      <c r="BY1139" s="85"/>
      <c r="BZ1139" s="85"/>
      <c r="CA1139" s="85"/>
      <c r="CB1139" s="85"/>
      <c r="CC1139" s="85"/>
      <c r="CD1139" s="85"/>
      <c r="CE1139" s="85"/>
      <c r="CF1139" s="85"/>
      <c r="CG1139" s="85"/>
      <c r="CH1139" s="85"/>
      <c r="CI1139" s="85"/>
      <c r="CJ1139" s="85"/>
      <c r="CK1139" s="85"/>
      <c r="CL1139" s="85"/>
      <c r="CM1139" s="85"/>
      <c r="CN1139" s="85"/>
      <c r="CO1139" s="85"/>
      <c r="CP1139" s="85"/>
      <c r="CQ1139" s="85"/>
      <c r="CR1139" s="85"/>
      <c r="CS1139" s="85"/>
      <c r="CT1139" s="85"/>
      <c r="CU1139" s="85"/>
      <c r="CV1139" s="85"/>
      <c r="CW1139" s="85"/>
      <c r="CX1139" s="85"/>
      <c r="CY1139" s="85"/>
      <c r="CZ1139" s="85"/>
      <c r="DA1139" s="85"/>
      <c r="DB1139" s="85"/>
      <c r="DC1139" s="85"/>
      <c r="DD1139" s="85"/>
      <c r="DE1139" s="85"/>
    </row>
    <row r="1140" spans="1:109" x14ac:dyDescent="0.2">
      <c r="A1140" s="85"/>
      <c r="B1140" s="85"/>
      <c r="C1140" s="85"/>
      <c r="D1140" s="85"/>
      <c r="E1140" s="86"/>
      <c r="F1140" s="85"/>
      <c r="G1140" s="87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85"/>
      <c r="AE1140" s="85"/>
      <c r="AF1140" s="85"/>
      <c r="AG1140" s="85"/>
      <c r="AH1140" s="85"/>
      <c r="AI1140" s="85"/>
      <c r="AJ1140" s="85"/>
      <c r="AK1140" s="85"/>
      <c r="AL1140" s="85"/>
      <c r="AM1140" s="85"/>
      <c r="AN1140" s="85"/>
      <c r="AO1140" s="85"/>
      <c r="AP1140" s="85"/>
      <c r="AQ1140" s="85"/>
      <c r="AR1140" s="85"/>
      <c r="AS1140" s="85"/>
      <c r="AT1140" s="85"/>
      <c r="AU1140" s="85"/>
      <c r="AV1140" s="85"/>
      <c r="AW1140" s="85"/>
      <c r="AX1140" s="85"/>
      <c r="AY1140" s="85"/>
      <c r="AZ1140" s="85"/>
      <c r="BA1140" s="85"/>
      <c r="BB1140" s="85"/>
      <c r="BC1140" s="85"/>
      <c r="BD1140" s="85"/>
      <c r="BE1140" s="85"/>
      <c r="BF1140" s="88"/>
      <c r="BG1140" s="85"/>
      <c r="BH1140" s="85"/>
      <c r="BI1140" s="85"/>
      <c r="BJ1140" s="85"/>
      <c r="BK1140" s="85"/>
      <c r="BL1140" s="85"/>
      <c r="BM1140" s="85"/>
      <c r="BN1140" s="85"/>
      <c r="BO1140" s="85"/>
      <c r="BP1140" s="85"/>
      <c r="BQ1140" s="85"/>
      <c r="BR1140" s="85"/>
      <c r="BS1140" s="85"/>
      <c r="BT1140" s="85"/>
      <c r="BU1140" s="85"/>
      <c r="BV1140" s="85"/>
      <c r="BW1140" s="85"/>
      <c r="BX1140" s="85"/>
      <c r="BY1140" s="85"/>
      <c r="BZ1140" s="85"/>
      <c r="CA1140" s="85"/>
      <c r="CB1140" s="85"/>
      <c r="CC1140" s="85"/>
      <c r="CD1140" s="85"/>
      <c r="CE1140" s="85"/>
      <c r="CF1140" s="85"/>
      <c r="CG1140" s="85"/>
      <c r="CH1140" s="85"/>
      <c r="CI1140" s="85"/>
      <c r="CJ1140" s="85"/>
      <c r="CK1140" s="85"/>
      <c r="CL1140" s="85"/>
      <c r="CM1140" s="85"/>
      <c r="CN1140" s="85"/>
      <c r="CO1140" s="85"/>
      <c r="CP1140" s="85"/>
      <c r="CQ1140" s="85"/>
      <c r="CR1140" s="85"/>
      <c r="CS1140" s="85"/>
      <c r="CT1140" s="85"/>
      <c r="CU1140" s="85"/>
      <c r="CV1140" s="85"/>
      <c r="CW1140" s="85"/>
      <c r="CX1140" s="85"/>
      <c r="CY1140" s="85"/>
      <c r="CZ1140" s="85"/>
      <c r="DA1140" s="85"/>
      <c r="DB1140" s="85"/>
      <c r="DC1140" s="85"/>
      <c r="DD1140" s="85"/>
      <c r="DE1140" s="85"/>
    </row>
    <row r="1141" spans="1:109" x14ac:dyDescent="0.2">
      <c r="A1141" s="85"/>
      <c r="B1141" s="85"/>
      <c r="C1141" s="85"/>
      <c r="D1141" s="85"/>
      <c r="E1141" s="86"/>
      <c r="F1141" s="85"/>
      <c r="G1141" s="87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85"/>
      <c r="V1141" s="85"/>
      <c r="W1141" s="85"/>
      <c r="X1141" s="85"/>
      <c r="Y1141" s="85"/>
      <c r="Z1141" s="85"/>
      <c r="AA1141" s="85"/>
      <c r="AB1141" s="85"/>
      <c r="AC1141" s="85"/>
      <c r="AD1141" s="85"/>
      <c r="AE1141" s="85"/>
      <c r="AF1141" s="85"/>
      <c r="AG1141" s="85"/>
      <c r="AH1141" s="85"/>
      <c r="AI1141" s="85"/>
      <c r="AJ1141" s="85"/>
      <c r="AK1141" s="85"/>
      <c r="AL1141" s="85"/>
      <c r="AM1141" s="85"/>
      <c r="AN1141" s="85"/>
      <c r="AO1141" s="85"/>
      <c r="AP1141" s="85"/>
      <c r="AQ1141" s="85"/>
      <c r="AR1141" s="85"/>
      <c r="AS1141" s="85"/>
      <c r="AT1141" s="85"/>
      <c r="AU1141" s="85"/>
      <c r="AV1141" s="85"/>
      <c r="AW1141" s="85"/>
      <c r="AX1141" s="85"/>
      <c r="AY1141" s="85"/>
      <c r="AZ1141" s="85"/>
      <c r="BA1141" s="85"/>
      <c r="BB1141" s="85"/>
      <c r="BC1141" s="85"/>
      <c r="BD1141" s="85"/>
      <c r="BE1141" s="85"/>
      <c r="BF1141" s="88"/>
      <c r="BG1141" s="85"/>
      <c r="BH1141" s="85"/>
      <c r="BI1141" s="85"/>
      <c r="BJ1141" s="85"/>
      <c r="BK1141" s="85"/>
      <c r="BL1141" s="85"/>
      <c r="BM1141" s="85"/>
      <c r="BN1141" s="85"/>
      <c r="BO1141" s="85"/>
      <c r="BP1141" s="85"/>
      <c r="BQ1141" s="85"/>
      <c r="BR1141" s="85"/>
      <c r="BS1141" s="85"/>
      <c r="BT1141" s="85"/>
      <c r="BU1141" s="85"/>
      <c r="BV1141" s="85"/>
      <c r="BW1141" s="85"/>
      <c r="BX1141" s="85"/>
      <c r="BY1141" s="85"/>
      <c r="BZ1141" s="85"/>
      <c r="CA1141" s="85"/>
      <c r="CB1141" s="85"/>
      <c r="CC1141" s="85"/>
      <c r="CD1141" s="85"/>
      <c r="CE1141" s="85"/>
      <c r="CF1141" s="85"/>
      <c r="CG1141" s="85"/>
      <c r="CH1141" s="85"/>
      <c r="CI1141" s="85"/>
      <c r="CJ1141" s="85"/>
      <c r="CK1141" s="85"/>
      <c r="CL1141" s="85"/>
      <c r="CM1141" s="85"/>
      <c r="CN1141" s="85"/>
      <c r="CO1141" s="85"/>
      <c r="CP1141" s="85"/>
      <c r="CQ1141" s="85"/>
      <c r="CR1141" s="85"/>
      <c r="CS1141" s="85"/>
      <c r="CT1141" s="85"/>
      <c r="CU1141" s="85"/>
      <c r="CV1141" s="85"/>
      <c r="CW1141" s="85"/>
      <c r="CX1141" s="85"/>
      <c r="CY1141" s="85"/>
      <c r="CZ1141" s="85"/>
      <c r="DA1141" s="85"/>
      <c r="DB1141" s="85"/>
      <c r="DC1141" s="85"/>
      <c r="DD1141" s="85"/>
      <c r="DE1141" s="85"/>
    </row>
    <row r="1142" spans="1:109" x14ac:dyDescent="0.2">
      <c r="A1142" s="85"/>
      <c r="B1142" s="85"/>
      <c r="C1142" s="85"/>
      <c r="D1142" s="85"/>
      <c r="E1142" s="86"/>
      <c r="F1142" s="85"/>
      <c r="G1142" s="87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85"/>
      <c r="V1142" s="85"/>
      <c r="W1142" s="85"/>
      <c r="X1142" s="85"/>
      <c r="Y1142" s="85"/>
      <c r="Z1142" s="85"/>
      <c r="AA1142" s="85"/>
      <c r="AB1142" s="85"/>
      <c r="AC1142" s="85"/>
      <c r="AD1142" s="85"/>
      <c r="AE1142" s="85"/>
      <c r="AF1142" s="85"/>
      <c r="AG1142" s="85"/>
      <c r="AH1142" s="85"/>
      <c r="AI1142" s="85"/>
      <c r="AJ1142" s="85"/>
      <c r="AK1142" s="85"/>
      <c r="AL1142" s="85"/>
      <c r="AM1142" s="85"/>
      <c r="AN1142" s="85"/>
      <c r="AO1142" s="85"/>
      <c r="AP1142" s="85"/>
      <c r="AQ1142" s="85"/>
      <c r="AR1142" s="85"/>
      <c r="AS1142" s="85"/>
      <c r="AT1142" s="85"/>
      <c r="AU1142" s="85"/>
      <c r="AV1142" s="85"/>
      <c r="AW1142" s="85"/>
      <c r="AX1142" s="85"/>
      <c r="AY1142" s="85"/>
      <c r="AZ1142" s="85"/>
      <c r="BA1142" s="85"/>
      <c r="BB1142" s="85"/>
      <c r="BC1142" s="85"/>
      <c r="BD1142" s="85"/>
      <c r="BE1142" s="85"/>
      <c r="BF1142" s="88"/>
      <c r="BG1142" s="85"/>
      <c r="BH1142" s="85"/>
      <c r="BI1142" s="85"/>
      <c r="BJ1142" s="85"/>
      <c r="BK1142" s="85"/>
      <c r="BL1142" s="85"/>
      <c r="BM1142" s="85"/>
      <c r="BN1142" s="85"/>
      <c r="BO1142" s="85"/>
      <c r="BP1142" s="85"/>
      <c r="BQ1142" s="85"/>
      <c r="BR1142" s="85"/>
      <c r="BS1142" s="85"/>
      <c r="BT1142" s="85"/>
      <c r="BU1142" s="85"/>
      <c r="BV1142" s="85"/>
      <c r="BW1142" s="85"/>
      <c r="BX1142" s="85"/>
      <c r="BY1142" s="85"/>
      <c r="BZ1142" s="85"/>
      <c r="CA1142" s="85"/>
      <c r="CB1142" s="85"/>
      <c r="CC1142" s="85"/>
      <c r="CD1142" s="85"/>
      <c r="CE1142" s="85"/>
      <c r="CF1142" s="85"/>
      <c r="CG1142" s="85"/>
      <c r="CH1142" s="85"/>
      <c r="CI1142" s="85"/>
      <c r="CJ1142" s="85"/>
      <c r="CK1142" s="85"/>
      <c r="CL1142" s="85"/>
      <c r="CM1142" s="85"/>
      <c r="CN1142" s="85"/>
      <c r="CO1142" s="85"/>
      <c r="CP1142" s="85"/>
      <c r="CQ1142" s="85"/>
      <c r="CR1142" s="85"/>
      <c r="CS1142" s="85"/>
      <c r="CT1142" s="85"/>
      <c r="CU1142" s="85"/>
      <c r="CV1142" s="85"/>
      <c r="CW1142" s="85"/>
      <c r="CX1142" s="85"/>
      <c r="CY1142" s="85"/>
      <c r="CZ1142" s="85"/>
      <c r="DA1142" s="85"/>
      <c r="DB1142" s="85"/>
      <c r="DC1142" s="85"/>
      <c r="DD1142" s="85"/>
      <c r="DE1142" s="85"/>
    </row>
    <row r="1143" spans="1:109" x14ac:dyDescent="0.2">
      <c r="A1143" s="85"/>
      <c r="B1143" s="85"/>
      <c r="C1143" s="85"/>
      <c r="D1143" s="85"/>
      <c r="E1143" s="86"/>
      <c r="F1143" s="85"/>
      <c r="G1143" s="87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85"/>
      <c r="V1143" s="85"/>
      <c r="W1143" s="85"/>
      <c r="X1143" s="85"/>
      <c r="Y1143" s="85"/>
      <c r="Z1143" s="85"/>
      <c r="AA1143" s="85"/>
      <c r="AB1143" s="85"/>
      <c r="AC1143" s="85"/>
      <c r="AD1143" s="85"/>
      <c r="AE1143" s="85"/>
      <c r="AF1143" s="85"/>
      <c r="AG1143" s="85"/>
      <c r="AH1143" s="85"/>
      <c r="AI1143" s="85"/>
      <c r="AJ1143" s="85"/>
      <c r="AK1143" s="85"/>
      <c r="AL1143" s="85"/>
      <c r="AM1143" s="85"/>
      <c r="AN1143" s="85"/>
      <c r="AO1143" s="85"/>
      <c r="AP1143" s="85"/>
      <c r="AQ1143" s="85"/>
      <c r="AR1143" s="85"/>
      <c r="AS1143" s="85"/>
      <c r="AT1143" s="85"/>
      <c r="AU1143" s="85"/>
      <c r="AV1143" s="85"/>
      <c r="AW1143" s="85"/>
      <c r="AX1143" s="85"/>
      <c r="AY1143" s="85"/>
      <c r="AZ1143" s="85"/>
      <c r="BA1143" s="85"/>
      <c r="BB1143" s="85"/>
      <c r="BC1143" s="85"/>
      <c r="BD1143" s="85"/>
      <c r="BE1143" s="85"/>
      <c r="BF1143" s="88"/>
      <c r="BG1143" s="85"/>
      <c r="BH1143" s="85"/>
      <c r="BI1143" s="85"/>
      <c r="BJ1143" s="85"/>
      <c r="BK1143" s="85"/>
      <c r="BL1143" s="85"/>
      <c r="BM1143" s="85"/>
      <c r="BN1143" s="85"/>
      <c r="BO1143" s="85"/>
      <c r="BP1143" s="85"/>
      <c r="BQ1143" s="85"/>
      <c r="BR1143" s="85"/>
      <c r="BS1143" s="85"/>
      <c r="BT1143" s="85"/>
      <c r="BU1143" s="85"/>
      <c r="BV1143" s="85"/>
      <c r="BW1143" s="85"/>
      <c r="BX1143" s="85"/>
      <c r="BY1143" s="85"/>
      <c r="BZ1143" s="85"/>
      <c r="CA1143" s="85"/>
      <c r="CB1143" s="85"/>
      <c r="CC1143" s="85"/>
      <c r="CD1143" s="85"/>
      <c r="CE1143" s="85"/>
      <c r="CF1143" s="85"/>
      <c r="CG1143" s="85"/>
      <c r="CH1143" s="85"/>
      <c r="CI1143" s="85"/>
      <c r="CJ1143" s="85"/>
      <c r="CK1143" s="85"/>
      <c r="CL1143" s="85"/>
      <c r="CM1143" s="85"/>
      <c r="CN1143" s="85"/>
      <c r="CO1143" s="85"/>
      <c r="CP1143" s="85"/>
      <c r="CQ1143" s="85"/>
      <c r="CR1143" s="85"/>
      <c r="CS1143" s="85"/>
      <c r="CT1143" s="85"/>
      <c r="CU1143" s="85"/>
      <c r="CV1143" s="85"/>
      <c r="CW1143" s="85"/>
      <c r="CX1143" s="85"/>
      <c r="CY1143" s="85"/>
      <c r="CZ1143" s="85"/>
      <c r="DA1143" s="85"/>
      <c r="DB1143" s="85"/>
      <c r="DC1143" s="85"/>
      <c r="DD1143" s="85"/>
      <c r="DE1143" s="85"/>
    </row>
    <row r="1144" spans="1:109" x14ac:dyDescent="0.2">
      <c r="A1144" s="85"/>
      <c r="B1144" s="85"/>
      <c r="C1144" s="85"/>
      <c r="D1144" s="85"/>
      <c r="E1144" s="86"/>
      <c r="F1144" s="85"/>
      <c r="G1144" s="87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85"/>
      <c r="V1144" s="85"/>
      <c r="W1144" s="85"/>
      <c r="X1144" s="85"/>
      <c r="Y1144" s="85"/>
      <c r="Z1144" s="85"/>
      <c r="AA1144" s="85"/>
      <c r="AB1144" s="85"/>
      <c r="AC1144" s="85"/>
      <c r="AD1144" s="85"/>
      <c r="AE1144" s="85"/>
      <c r="AF1144" s="85"/>
      <c r="AG1144" s="85"/>
      <c r="AH1144" s="85"/>
      <c r="AI1144" s="85"/>
      <c r="AJ1144" s="85"/>
      <c r="AK1144" s="85"/>
      <c r="AL1144" s="85"/>
      <c r="AM1144" s="85"/>
      <c r="AN1144" s="85"/>
      <c r="AO1144" s="85"/>
      <c r="AP1144" s="85"/>
      <c r="AQ1144" s="85"/>
      <c r="AR1144" s="85"/>
      <c r="AS1144" s="85"/>
      <c r="AT1144" s="85"/>
      <c r="AU1144" s="85"/>
      <c r="AV1144" s="85"/>
      <c r="AW1144" s="85"/>
      <c r="AX1144" s="85"/>
      <c r="AY1144" s="85"/>
      <c r="AZ1144" s="85"/>
      <c r="BA1144" s="85"/>
      <c r="BB1144" s="85"/>
      <c r="BC1144" s="85"/>
      <c r="BD1144" s="85"/>
      <c r="BE1144" s="85"/>
      <c r="BF1144" s="88"/>
      <c r="BG1144" s="85"/>
      <c r="BH1144" s="85"/>
      <c r="BI1144" s="85"/>
      <c r="BJ1144" s="85"/>
      <c r="BK1144" s="85"/>
      <c r="BL1144" s="85"/>
      <c r="BM1144" s="85"/>
      <c r="BN1144" s="85"/>
      <c r="BO1144" s="85"/>
      <c r="BP1144" s="85"/>
      <c r="BQ1144" s="85"/>
      <c r="BR1144" s="85"/>
      <c r="BS1144" s="85"/>
      <c r="BT1144" s="85"/>
      <c r="BU1144" s="85"/>
      <c r="BV1144" s="85"/>
      <c r="BW1144" s="85"/>
      <c r="BX1144" s="85"/>
      <c r="BY1144" s="85"/>
      <c r="BZ1144" s="85"/>
      <c r="CA1144" s="85"/>
      <c r="CB1144" s="85"/>
      <c r="CC1144" s="85"/>
      <c r="CD1144" s="85"/>
      <c r="CE1144" s="85"/>
      <c r="CF1144" s="85"/>
      <c r="CG1144" s="85"/>
      <c r="CH1144" s="85"/>
      <c r="CI1144" s="85"/>
      <c r="CJ1144" s="85"/>
      <c r="CK1144" s="85"/>
      <c r="CL1144" s="85"/>
      <c r="CM1144" s="85"/>
      <c r="CN1144" s="85"/>
      <c r="CO1144" s="85"/>
      <c r="CP1144" s="85"/>
      <c r="CQ1144" s="85"/>
      <c r="CR1144" s="85"/>
      <c r="CS1144" s="85"/>
      <c r="CT1144" s="85"/>
      <c r="CU1144" s="85"/>
      <c r="CV1144" s="85"/>
      <c r="CW1144" s="85"/>
      <c r="CX1144" s="85"/>
      <c r="CY1144" s="85"/>
      <c r="CZ1144" s="85"/>
      <c r="DA1144" s="85"/>
      <c r="DB1144" s="85"/>
      <c r="DC1144" s="85"/>
      <c r="DD1144" s="85"/>
      <c r="DE1144" s="85"/>
    </row>
    <row r="1145" spans="1:109" x14ac:dyDescent="0.2">
      <c r="A1145" s="85"/>
      <c r="B1145" s="85"/>
      <c r="C1145" s="85"/>
      <c r="D1145" s="85"/>
      <c r="E1145" s="86"/>
      <c r="F1145" s="85"/>
      <c r="G1145" s="87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85"/>
      <c r="V1145" s="85"/>
      <c r="W1145" s="85"/>
      <c r="X1145" s="85"/>
      <c r="Y1145" s="85"/>
      <c r="Z1145" s="85"/>
      <c r="AA1145" s="85"/>
      <c r="AB1145" s="85"/>
      <c r="AC1145" s="85"/>
      <c r="AD1145" s="85"/>
      <c r="AE1145" s="85"/>
      <c r="AF1145" s="85"/>
      <c r="AG1145" s="85"/>
      <c r="AH1145" s="85"/>
      <c r="AI1145" s="85"/>
      <c r="AJ1145" s="85"/>
      <c r="AK1145" s="85"/>
      <c r="AL1145" s="85"/>
      <c r="AM1145" s="85"/>
      <c r="AN1145" s="85"/>
      <c r="AO1145" s="85"/>
      <c r="AP1145" s="85"/>
      <c r="AQ1145" s="85"/>
      <c r="AR1145" s="85"/>
      <c r="AS1145" s="85"/>
      <c r="AT1145" s="85"/>
      <c r="AU1145" s="85"/>
      <c r="AV1145" s="85"/>
      <c r="AW1145" s="85"/>
      <c r="AX1145" s="85"/>
      <c r="AY1145" s="85"/>
      <c r="AZ1145" s="85"/>
      <c r="BA1145" s="85"/>
      <c r="BB1145" s="85"/>
      <c r="BC1145" s="85"/>
      <c r="BD1145" s="85"/>
      <c r="BE1145" s="85"/>
      <c r="BF1145" s="88"/>
      <c r="BG1145" s="85"/>
      <c r="BH1145" s="85"/>
      <c r="BI1145" s="85"/>
      <c r="BJ1145" s="85"/>
      <c r="BK1145" s="85"/>
      <c r="BL1145" s="85"/>
      <c r="BM1145" s="85"/>
      <c r="BN1145" s="85"/>
      <c r="BO1145" s="85"/>
      <c r="BP1145" s="85"/>
      <c r="BQ1145" s="85"/>
      <c r="BR1145" s="85"/>
      <c r="BS1145" s="85"/>
      <c r="BT1145" s="85"/>
      <c r="BU1145" s="85"/>
      <c r="BV1145" s="85"/>
      <c r="BW1145" s="85"/>
      <c r="BX1145" s="85"/>
      <c r="BY1145" s="85"/>
      <c r="BZ1145" s="85"/>
      <c r="CA1145" s="85"/>
      <c r="CB1145" s="85"/>
      <c r="CC1145" s="85"/>
      <c r="CD1145" s="85"/>
      <c r="CE1145" s="85"/>
      <c r="CF1145" s="85"/>
      <c r="CG1145" s="85"/>
      <c r="CH1145" s="85"/>
      <c r="CI1145" s="85"/>
      <c r="CJ1145" s="85"/>
      <c r="CK1145" s="85"/>
      <c r="CL1145" s="85"/>
      <c r="CM1145" s="85"/>
      <c r="CN1145" s="85"/>
      <c r="CO1145" s="85"/>
      <c r="CP1145" s="85"/>
      <c r="CQ1145" s="85"/>
      <c r="CR1145" s="85"/>
      <c r="CS1145" s="85"/>
      <c r="CT1145" s="85"/>
      <c r="CU1145" s="85"/>
      <c r="CV1145" s="85"/>
      <c r="CW1145" s="85"/>
      <c r="CX1145" s="85"/>
      <c r="CY1145" s="85"/>
      <c r="CZ1145" s="85"/>
      <c r="DA1145" s="85"/>
      <c r="DB1145" s="85"/>
      <c r="DC1145" s="85"/>
      <c r="DD1145" s="85"/>
      <c r="DE1145" s="85"/>
    </row>
    <row r="1146" spans="1:109" x14ac:dyDescent="0.2">
      <c r="A1146" s="85"/>
      <c r="B1146" s="85"/>
      <c r="C1146" s="85"/>
      <c r="D1146" s="85"/>
      <c r="E1146" s="86"/>
      <c r="F1146" s="85"/>
      <c r="G1146" s="87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85"/>
      <c r="AE1146" s="85"/>
      <c r="AF1146" s="85"/>
      <c r="AG1146" s="85"/>
      <c r="AH1146" s="85"/>
      <c r="AI1146" s="85"/>
      <c r="AJ1146" s="85"/>
      <c r="AK1146" s="85"/>
      <c r="AL1146" s="85"/>
      <c r="AM1146" s="85"/>
      <c r="AN1146" s="85"/>
      <c r="AO1146" s="85"/>
      <c r="AP1146" s="85"/>
      <c r="AQ1146" s="85"/>
      <c r="AR1146" s="85"/>
      <c r="AS1146" s="85"/>
      <c r="AT1146" s="85"/>
      <c r="AU1146" s="85"/>
      <c r="AV1146" s="85"/>
      <c r="AW1146" s="85"/>
      <c r="AX1146" s="85"/>
      <c r="AY1146" s="85"/>
      <c r="AZ1146" s="85"/>
      <c r="BA1146" s="85"/>
      <c r="BB1146" s="85"/>
      <c r="BC1146" s="85"/>
      <c r="BD1146" s="85"/>
      <c r="BE1146" s="85"/>
      <c r="BF1146" s="88"/>
      <c r="BG1146" s="85"/>
      <c r="BH1146" s="85"/>
      <c r="BI1146" s="85"/>
      <c r="BJ1146" s="85"/>
      <c r="BK1146" s="85"/>
      <c r="BL1146" s="85"/>
      <c r="BM1146" s="85"/>
      <c r="BN1146" s="85"/>
      <c r="BO1146" s="85"/>
      <c r="BP1146" s="85"/>
      <c r="BQ1146" s="85"/>
      <c r="BR1146" s="85"/>
      <c r="BS1146" s="85"/>
      <c r="BT1146" s="85"/>
      <c r="BU1146" s="85"/>
      <c r="BV1146" s="85"/>
      <c r="BW1146" s="85"/>
      <c r="BX1146" s="85"/>
      <c r="BY1146" s="85"/>
      <c r="BZ1146" s="85"/>
      <c r="CA1146" s="85"/>
      <c r="CB1146" s="85"/>
      <c r="CC1146" s="85"/>
      <c r="CD1146" s="85"/>
      <c r="CE1146" s="85"/>
      <c r="CF1146" s="85"/>
      <c r="CG1146" s="85"/>
      <c r="CH1146" s="85"/>
      <c r="CI1146" s="85"/>
      <c r="CJ1146" s="85"/>
      <c r="CK1146" s="85"/>
      <c r="CL1146" s="85"/>
      <c r="CM1146" s="85"/>
      <c r="CN1146" s="85"/>
      <c r="CO1146" s="85"/>
      <c r="CP1146" s="85"/>
      <c r="CQ1146" s="85"/>
      <c r="CR1146" s="85"/>
      <c r="CS1146" s="85"/>
      <c r="CT1146" s="85"/>
      <c r="CU1146" s="85"/>
      <c r="CV1146" s="85"/>
      <c r="CW1146" s="85"/>
      <c r="CX1146" s="85"/>
      <c r="CY1146" s="85"/>
      <c r="CZ1146" s="85"/>
      <c r="DA1146" s="85"/>
      <c r="DB1146" s="85"/>
      <c r="DC1146" s="85"/>
      <c r="DD1146" s="85"/>
      <c r="DE1146" s="85"/>
    </row>
    <row r="1147" spans="1:109" x14ac:dyDescent="0.2">
      <c r="A1147" s="85"/>
      <c r="B1147" s="85"/>
      <c r="C1147" s="85"/>
      <c r="D1147" s="85"/>
      <c r="E1147" s="86"/>
      <c r="F1147" s="85"/>
      <c r="G1147" s="87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85"/>
      <c r="V1147" s="85"/>
      <c r="W1147" s="85"/>
      <c r="X1147" s="85"/>
      <c r="Y1147" s="85"/>
      <c r="Z1147" s="85"/>
      <c r="AA1147" s="85"/>
      <c r="AB1147" s="85"/>
      <c r="AC1147" s="85"/>
      <c r="AD1147" s="85"/>
      <c r="AE1147" s="85"/>
      <c r="AF1147" s="85"/>
      <c r="AG1147" s="85"/>
      <c r="AH1147" s="85"/>
      <c r="AI1147" s="85"/>
      <c r="AJ1147" s="85"/>
      <c r="AK1147" s="85"/>
      <c r="AL1147" s="85"/>
      <c r="AM1147" s="85"/>
      <c r="AN1147" s="85"/>
      <c r="AO1147" s="85"/>
      <c r="AP1147" s="85"/>
      <c r="AQ1147" s="85"/>
      <c r="AR1147" s="85"/>
      <c r="AS1147" s="85"/>
      <c r="AT1147" s="85"/>
      <c r="AU1147" s="85"/>
      <c r="AV1147" s="85"/>
      <c r="AW1147" s="85"/>
      <c r="AX1147" s="85"/>
      <c r="AY1147" s="85"/>
      <c r="AZ1147" s="85"/>
      <c r="BA1147" s="85"/>
      <c r="BB1147" s="85"/>
      <c r="BC1147" s="85"/>
      <c r="BD1147" s="85"/>
      <c r="BE1147" s="85"/>
      <c r="BF1147" s="88"/>
      <c r="BG1147" s="85"/>
      <c r="BH1147" s="85"/>
      <c r="BI1147" s="85"/>
      <c r="BJ1147" s="85"/>
      <c r="BK1147" s="85"/>
      <c r="BL1147" s="85"/>
      <c r="BM1147" s="85"/>
      <c r="BN1147" s="85"/>
      <c r="BO1147" s="85"/>
      <c r="BP1147" s="85"/>
      <c r="BQ1147" s="85"/>
      <c r="BR1147" s="85"/>
      <c r="BS1147" s="85"/>
      <c r="BT1147" s="85"/>
      <c r="BU1147" s="85"/>
      <c r="BV1147" s="85"/>
      <c r="BW1147" s="85"/>
      <c r="BX1147" s="85"/>
      <c r="BY1147" s="85"/>
      <c r="BZ1147" s="85"/>
      <c r="CA1147" s="85"/>
      <c r="CB1147" s="85"/>
      <c r="CC1147" s="85"/>
      <c r="CD1147" s="85"/>
      <c r="CE1147" s="85"/>
      <c r="CF1147" s="85"/>
      <c r="CG1147" s="85"/>
      <c r="CH1147" s="85"/>
      <c r="CI1147" s="85"/>
      <c r="CJ1147" s="85"/>
      <c r="CK1147" s="85"/>
      <c r="CL1147" s="85"/>
      <c r="CM1147" s="85"/>
      <c r="CN1147" s="85"/>
      <c r="CO1147" s="85"/>
      <c r="CP1147" s="85"/>
      <c r="CQ1147" s="85"/>
      <c r="CR1147" s="85"/>
      <c r="CS1147" s="85"/>
      <c r="CT1147" s="85"/>
      <c r="CU1147" s="85"/>
      <c r="CV1147" s="85"/>
      <c r="CW1147" s="85"/>
      <c r="CX1147" s="85"/>
      <c r="CY1147" s="85"/>
      <c r="CZ1147" s="85"/>
      <c r="DA1147" s="85"/>
      <c r="DB1147" s="85"/>
      <c r="DC1147" s="85"/>
      <c r="DD1147" s="85"/>
      <c r="DE1147" s="85"/>
    </row>
    <row r="1148" spans="1:109" x14ac:dyDescent="0.2">
      <c r="A1148" s="85"/>
      <c r="B1148" s="85"/>
      <c r="C1148" s="85"/>
      <c r="D1148" s="85"/>
      <c r="E1148" s="86"/>
      <c r="F1148" s="85"/>
      <c r="G1148" s="87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85"/>
      <c r="V1148" s="85"/>
      <c r="W1148" s="85"/>
      <c r="X1148" s="85"/>
      <c r="Y1148" s="85"/>
      <c r="Z1148" s="85"/>
      <c r="AA1148" s="85"/>
      <c r="AB1148" s="85"/>
      <c r="AC1148" s="85"/>
      <c r="AD1148" s="85"/>
      <c r="AE1148" s="85"/>
      <c r="AF1148" s="85"/>
      <c r="AG1148" s="85"/>
      <c r="AH1148" s="85"/>
      <c r="AI1148" s="85"/>
      <c r="AJ1148" s="85"/>
      <c r="AK1148" s="85"/>
      <c r="AL1148" s="85"/>
      <c r="AM1148" s="85"/>
      <c r="AN1148" s="85"/>
      <c r="AO1148" s="85"/>
      <c r="AP1148" s="85"/>
      <c r="AQ1148" s="85"/>
      <c r="AR1148" s="85"/>
      <c r="AS1148" s="85"/>
      <c r="AT1148" s="85"/>
      <c r="AU1148" s="85"/>
      <c r="AV1148" s="85"/>
      <c r="AW1148" s="85"/>
      <c r="AX1148" s="85"/>
      <c r="AY1148" s="85"/>
      <c r="AZ1148" s="85"/>
      <c r="BA1148" s="85"/>
      <c r="BB1148" s="85"/>
      <c r="BC1148" s="85"/>
      <c r="BD1148" s="85"/>
      <c r="BE1148" s="85"/>
      <c r="BF1148" s="88"/>
      <c r="BG1148" s="85"/>
      <c r="BH1148" s="85"/>
      <c r="BI1148" s="85"/>
      <c r="BJ1148" s="85"/>
      <c r="BK1148" s="85"/>
      <c r="BL1148" s="85"/>
      <c r="BM1148" s="85"/>
      <c r="BN1148" s="85"/>
      <c r="BO1148" s="85"/>
      <c r="BP1148" s="85"/>
      <c r="BQ1148" s="85"/>
      <c r="BR1148" s="85"/>
      <c r="BS1148" s="85"/>
      <c r="BT1148" s="85"/>
      <c r="BU1148" s="85"/>
      <c r="BV1148" s="85"/>
      <c r="BW1148" s="85"/>
      <c r="BX1148" s="85"/>
      <c r="BY1148" s="85"/>
      <c r="BZ1148" s="85"/>
      <c r="CA1148" s="85"/>
      <c r="CB1148" s="85"/>
      <c r="CC1148" s="85"/>
      <c r="CD1148" s="85"/>
      <c r="CE1148" s="85"/>
      <c r="CF1148" s="85"/>
      <c r="CG1148" s="85"/>
      <c r="CH1148" s="85"/>
      <c r="CI1148" s="85"/>
      <c r="CJ1148" s="85"/>
      <c r="CK1148" s="85"/>
      <c r="CL1148" s="85"/>
      <c r="CM1148" s="85"/>
      <c r="CN1148" s="85"/>
      <c r="CO1148" s="85"/>
      <c r="CP1148" s="85"/>
      <c r="CQ1148" s="85"/>
      <c r="CR1148" s="85"/>
      <c r="CS1148" s="85"/>
      <c r="CT1148" s="85"/>
      <c r="CU1148" s="85"/>
      <c r="CV1148" s="85"/>
      <c r="CW1148" s="85"/>
      <c r="CX1148" s="85"/>
      <c r="CY1148" s="85"/>
      <c r="CZ1148" s="85"/>
      <c r="DA1148" s="85"/>
      <c r="DB1148" s="85"/>
      <c r="DC1148" s="85"/>
      <c r="DD1148" s="85"/>
      <c r="DE1148" s="85"/>
    </row>
    <row r="1149" spans="1:109" x14ac:dyDescent="0.2">
      <c r="A1149" s="85"/>
      <c r="B1149" s="85"/>
      <c r="C1149" s="85"/>
      <c r="D1149" s="85"/>
      <c r="E1149" s="86"/>
      <c r="F1149" s="85"/>
      <c r="G1149" s="87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85"/>
      <c r="AG1149" s="85"/>
      <c r="AH1149" s="85"/>
      <c r="AI1149" s="85"/>
      <c r="AJ1149" s="85"/>
      <c r="AK1149" s="85"/>
      <c r="AL1149" s="85"/>
      <c r="AM1149" s="85"/>
      <c r="AN1149" s="85"/>
      <c r="AO1149" s="85"/>
      <c r="AP1149" s="85"/>
      <c r="AQ1149" s="85"/>
      <c r="AR1149" s="85"/>
      <c r="AS1149" s="85"/>
      <c r="AT1149" s="85"/>
      <c r="AU1149" s="85"/>
      <c r="AV1149" s="85"/>
      <c r="AW1149" s="85"/>
      <c r="AX1149" s="85"/>
      <c r="AY1149" s="85"/>
      <c r="AZ1149" s="85"/>
      <c r="BA1149" s="85"/>
      <c r="BB1149" s="85"/>
      <c r="BC1149" s="85"/>
      <c r="BD1149" s="85"/>
      <c r="BE1149" s="85"/>
      <c r="BF1149" s="88"/>
      <c r="BG1149" s="85"/>
      <c r="BH1149" s="85"/>
      <c r="BI1149" s="85"/>
      <c r="BJ1149" s="85"/>
      <c r="BK1149" s="85"/>
      <c r="BL1149" s="85"/>
      <c r="BM1149" s="85"/>
      <c r="BN1149" s="85"/>
      <c r="BO1149" s="85"/>
      <c r="BP1149" s="85"/>
      <c r="BQ1149" s="85"/>
      <c r="BR1149" s="85"/>
      <c r="BS1149" s="85"/>
      <c r="BT1149" s="85"/>
      <c r="BU1149" s="85"/>
      <c r="BV1149" s="85"/>
      <c r="BW1149" s="85"/>
      <c r="BX1149" s="85"/>
      <c r="BY1149" s="85"/>
      <c r="BZ1149" s="85"/>
      <c r="CA1149" s="85"/>
      <c r="CB1149" s="85"/>
      <c r="CC1149" s="85"/>
      <c r="CD1149" s="85"/>
      <c r="CE1149" s="85"/>
      <c r="CF1149" s="85"/>
      <c r="CG1149" s="85"/>
      <c r="CH1149" s="85"/>
      <c r="CI1149" s="85"/>
      <c r="CJ1149" s="85"/>
      <c r="CK1149" s="85"/>
      <c r="CL1149" s="85"/>
      <c r="CM1149" s="85"/>
      <c r="CN1149" s="85"/>
      <c r="CO1149" s="85"/>
      <c r="CP1149" s="85"/>
      <c r="CQ1149" s="85"/>
      <c r="CR1149" s="85"/>
      <c r="CS1149" s="85"/>
      <c r="CT1149" s="85"/>
      <c r="CU1149" s="85"/>
      <c r="CV1149" s="85"/>
      <c r="CW1149" s="85"/>
      <c r="CX1149" s="85"/>
      <c r="CY1149" s="85"/>
      <c r="CZ1149" s="85"/>
      <c r="DA1149" s="85"/>
      <c r="DB1149" s="85"/>
      <c r="DC1149" s="85"/>
      <c r="DD1149" s="85"/>
      <c r="DE1149" s="85"/>
    </row>
    <row r="1150" spans="1:109" x14ac:dyDescent="0.2">
      <c r="A1150" s="85"/>
      <c r="B1150" s="85"/>
      <c r="C1150" s="85"/>
      <c r="D1150" s="85"/>
      <c r="E1150" s="86"/>
      <c r="F1150" s="85"/>
      <c r="G1150" s="87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85"/>
      <c r="AG1150" s="85"/>
      <c r="AH1150" s="85"/>
      <c r="AI1150" s="85"/>
      <c r="AJ1150" s="85"/>
      <c r="AK1150" s="85"/>
      <c r="AL1150" s="85"/>
      <c r="AM1150" s="85"/>
      <c r="AN1150" s="85"/>
      <c r="AO1150" s="85"/>
      <c r="AP1150" s="85"/>
      <c r="AQ1150" s="85"/>
      <c r="AR1150" s="85"/>
      <c r="AS1150" s="85"/>
      <c r="AT1150" s="85"/>
      <c r="AU1150" s="85"/>
      <c r="AV1150" s="85"/>
      <c r="AW1150" s="85"/>
      <c r="AX1150" s="85"/>
      <c r="AY1150" s="85"/>
      <c r="AZ1150" s="85"/>
      <c r="BA1150" s="85"/>
      <c r="BB1150" s="85"/>
      <c r="BC1150" s="85"/>
      <c r="BD1150" s="85"/>
      <c r="BE1150" s="85"/>
      <c r="BF1150" s="88"/>
      <c r="BG1150" s="85"/>
      <c r="BH1150" s="85"/>
      <c r="BI1150" s="85"/>
      <c r="BJ1150" s="85"/>
      <c r="BK1150" s="85"/>
      <c r="BL1150" s="85"/>
      <c r="BM1150" s="85"/>
      <c r="BN1150" s="85"/>
      <c r="BO1150" s="85"/>
      <c r="BP1150" s="85"/>
      <c r="BQ1150" s="85"/>
      <c r="BR1150" s="85"/>
      <c r="BS1150" s="85"/>
      <c r="BT1150" s="85"/>
      <c r="BU1150" s="85"/>
      <c r="BV1150" s="85"/>
      <c r="BW1150" s="85"/>
      <c r="BX1150" s="85"/>
      <c r="BY1150" s="85"/>
      <c r="BZ1150" s="85"/>
      <c r="CA1150" s="85"/>
      <c r="CB1150" s="85"/>
      <c r="CC1150" s="85"/>
      <c r="CD1150" s="85"/>
      <c r="CE1150" s="85"/>
      <c r="CF1150" s="85"/>
      <c r="CG1150" s="85"/>
      <c r="CH1150" s="85"/>
      <c r="CI1150" s="85"/>
      <c r="CJ1150" s="85"/>
      <c r="CK1150" s="85"/>
      <c r="CL1150" s="85"/>
      <c r="CM1150" s="85"/>
      <c r="CN1150" s="85"/>
      <c r="CO1150" s="85"/>
      <c r="CP1150" s="85"/>
      <c r="CQ1150" s="85"/>
      <c r="CR1150" s="85"/>
      <c r="CS1150" s="85"/>
      <c r="CT1150" s="85"/>
      <c r="CU1150" s="85"/>
      <c r="CV1150" s="85"/>
      <c r="CW1150" s="85"/>
      <c r="CX1150" s="85"/>
      <c r="CY1150" s="85"/>
      <c r="CZ1150" s="85"/>
      <c r="DA1150" s="85"/>
      <c r="DB1150" s="85"/>
      <c r="DC1150" s="85"/>
      <c r="DD1150" s="85"/>
      <c r="DE1150" s="85"/>
    </row>
    <row r="1151" spans="1:109" x14ac:dyDescent="0.2">
      <c r="A1151" s="85"/>
      <c r="B1151" s="85"/>
      <c r="C1151" s="85"/>
      <c r="D1151" s="85"/>
      <c r="E1151" s="86"/>
      <c r="F1151" s="85"/>
      <c r="G1151" s="87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85"/>
      <c r="AG1151" s="85"/>
      <c r="AH1151" s="85"/>
      <c r="AI1151" s="85"/>
      <c r="AJ1151" s="85"/>
      <c r="AK1151" s="85"/>
      <c r="AL1151" s="85"/>
      <c r="AM1151" s="85"/>
      <c r="AN1151" s="85"/>
      <c r="AO1151" s="85"/>
      <c r="AP1151" s="85"/>
      <c r="AQ1151" s="85"/>
      <c r="AR1151" s="85"/>
      <c r="AS1151" s="85"/>
      <c r="AT1151" s="85"/>
      <c r="AU1151" s="85"/>
      <c r="AV1151" s="85"/>
      <c r="AW1151" s="85"/>
      <c r="AX1151" s="85"/>
      <c r="AY1151" s="85"/>
      <c r="AZ1151" s="85"/>
      <c r="BA1151" s="85"/>
      <c r="BB1151" s="85"/>
      <c r="BC1151" s="85"/>
      <c r="BD1151" s="85"/>
      <c r="BE1151" s="85"/>
      <c r="BF1151" s="88"/>
      <c r="BG1151" s="85"/>
      <c r="BH1151" s="85"/>
      <c r="BI1151" s="85"/>
      <c r="BJ1151" s="85"/>
      <c r="BK1151" s="85"/>
      <c r="BL1151" s="85"/>
      <c r="BM1151" s="85"/>
      <c r="BN1151" s="85"/>
      <c r="BO1151" s="85"/>
      <c r="BP1151" s="85"/>
      <c r="BQ1151" s="85"/>
      <c r="BR1151" s="85"/>
      <c r="BS1151" s="85"/>
      <c r="BT1151" s="85"/>
      <c r="BU1151" s="85"/>
      <c r="BV1151" s="85"/>
      <c r="BW1151" s="85"/>
      <c r="BX1151" s="85"/>
      <c r="BY1151" s="85"/>
      <c r="BZ1151" s="85"/>
      <c r="CA1151" s="85"/>
      <c r="CB1151" s="85"/>
      <c r="CC1151" s="85"/>
      <c r="CD1151" s="85"/>
      <c r="CE1151" s="85"/>
      <c r="CF1151" s="85"/>
      <c r="CG1151" s="85"/>
      <c r="CH1151" s="85"/>
      <c r="CI1151" s="85"/>
      <c r="CJ1151" s="85"/>
      <c r="CK1151" s="85"/>
      <c r="CL1151" s="85"/>
      <c r="CM1151" s="85"/>
      <c r="CN1151" s="85"/>
      <c r="CO1151" s="85"/>
      <c r="CP1151" s="85"/>
      <c r="CQ1151" s="85"/>
      <c r="CR1151" s="85"/>
      <c r="CS1151" s="85"/>
      <c r="CT1151" s="85"/>
      <c r="CU1151" s="85"/>
      <c r="CV1151" s="85"/>
      <c r="CW1151" s="85"/>
      <c r="CX1151" s="85"/>
      <c r="CY1151" s="85"/>
      <c r="CZ1151" s="85"/>
      <c r="DA1151" s="85"/>
      <c r="DB1151" s="85"/>
      <c r="DC1151" s="85"/>
      <c r="DD1151" s="85"/>
      <c r="DE1151" s="85"/>
    </row>
    <row r="1152" spans="1:109" x14ac:dyDescent="0.2">
      <c r="A1152" s="85"/>
      <c r="B1152" s="85"/>
      <c r="C1152" s="85"/>
      <c r="D1152" s="85"/>
      <c r="E1152" s="86"/>
      <c r="F1152" s="85"/>
      <c r="G1152" s="87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85"/>
      <c r="AG1152" s="85"/>
      <c r="AH1152" s="85"/>
      <c r="AI1152" s="85"/>
      <c r="AJ1152" s="85"/>
      <c r="AK1152" s="85"/>
      <c r="AL1152" s="85"/>
      <c r="AM1152" s="85"/>
      <c r="AN1152" s="85"/>
      <c r="AO1152" s="85"/>
      <c r="AP1152" s="85"/>
      <c r="AQ1152" s="85"/>
      <c r="AR1152" s="85"/>
      <c r="AS1152" s="85"/>
      <c r="AT1152" s="85"/>
      <c r="AU1152" s="85"/>
      <c r="AV1152" s="85"/>
      <c r="AW1152" s="85"/>
      <c r="AX1152" s="85"/>
      <c r="AY1152" s="85"/>
      <c r="AZ1152" s="85"/>
      <c r="BA1152" s="85"/>
      <c r="BB1152" s="85"/>
      <c r="BC1152" s="85"/>
      <c r="BD1152" s="85"/>
      <c r="BE1152" s="85"/>
      <c r="BF1152" s="88"/>
      <c r="BG1152" s="85"/>
      <c r="BH1152" s="85"/>
      <c r="BI1152" s="85"/>
      <c r="BJ1152" s="85"/>
      <c r="BK1152" s="85"/>
      <c r="BL1152" s="85"/>
      <c r="BM1152" s="85"/>
      <c r="BN1152" s="85"/>
      <c r="BO1152" s="85"/>
      <c r="BP1152" s="85"/>
      <c r="BQ1152" s="85"/>
      <c r="BR1152" s="85"/>
      <c r="BS1152" s="85"/>
      <c r="BT1152" s="85"/>
      <c r="BU1152" s="85"/>
      <c r="BV1152" s="85"/>
      <c r="BW1152" s="85"/>
      <c r="BX1152" s="85"/>
      <c r="BY1152" s="85"/>
      <c r="BZ1152" s="85"/>
      <c r="CA1152" s="85"/>
      <c r="CB1152" s="85"/>
      <c r="CC1152" s="85"/>
      <c r="CD1152" s="85"/>
      <c r="CE1152" s="85"/>
      <c r="CF1152" s="85"/>
      <c r="CG1152" s="85"/>
      <c r="CH1152" s="85"/>
      <c r="CI1152" s="85"/>
      <c r="CJ1152" s="85"/>
      <c r="CK1152" s="85"/>
      <c r="CL1152" s="85"/>
      <c r="CM1152" s="85"/>
      <c r="CN1152" s="85"/>
      <c r="CO1152" s="85"/>
      <c r="CP1152" s="85"/>
      <c r="CQ1152" s="85"/>
      <c r="CR1152" s="85"/>
      <c r="CS1152" s="85"/>
      <c r="CT1152" s="85"/>
      <c r="CU1152" s="85"/>
      <c r="CV1152" s="85"/>
      <c r="CW1152" s="85"/>
      <c r="CX1152" s="85"/>
      <c r="CY1152" s="85"/>
      <c r="CZ1152" s="85"/>
      <c r="DA1152" s="85"/>
      <c r="DB1152" s="85"/>
      <c r="DC1152" s="85"/>
      <c r="DD1152" s="85"/>
      <c r="DE1152" s="85"/>
    </row>
    <row r="1153" spans="1:109" x14ac:dyDescent="0.2">
      <c r="A1153" s="85"/>
      <c r="B1153" s="85"/>
      <c r="C1153" s="85"/>
      <c r="D1153" s="85"/>
      <c r="E1153" s="86"/>
      <c r="F1153" s="85"/>
      <c r="G1153" s="87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85"/>
      <c r="AG1153" s="85"/>
      <c r="AH1153" s="85"/>
      <c r="AI1153" s="85"/>
      <c r="AJ1153" s="85"/>
      <c r="AK1153" s="85"/>
      <c r="AL1153" s="85"/>
      <c r="AM1153" s="85"/>
      <c r="AN1153" s="85"/>
      <c r="AO1153" s="85"/>
      <c r="AP1153" s="85"/>
      <c r="AQ1153" s="85"/>
      <c r="AR1153" s="85"/>
      <c r="AS1153" s="85"/>
      <c r="AT1153" s="85"/>
      <c r="AU1153" s="85"/>
      <c r="AV1153" s="85"/>
      <c r="AW1153" s="85"/>
      <c r="AX1153" s="85"/>
      <c r="AY1153" s="85"/>
      <c r="AZ1153" s="85"/>
      <c r="BA1153" s="85"/>
      <c r="BB1153" s="85"/>
      <c r="BC1153" s="85"/>
      <c r="BD1153" s="85"/>
      <c r="BE1153" s="85"/>
      <c r="BF1153" s="88"/>
      <c r="BG1153" s="85"/>
      <c r="BH1153" s="85"/>
      <c r="BI1153" s="85"/>
      <c r="BJ1153" s="85"/>
      <c r="BK1153" s="85"/>
      <c r="BL1153" s="85"/>
      <c r="BM1153" s="85"/>
      <c r="BN1153" s="85"/>
      <c r="BO1153" s="85"/>
      <c r="BP1153" s="85"/>
      <c r="BQ1153" s="85"/>
      <c r="BR1153" s="85"/>
      <c r="BS1153" s="85"/>
      <c r="BT1153" s="85"/>
      <c r="BU1153" s="85"/>
      <c r="BV1153" s="85"/>
      <c r="BW1153" s="85"/>
      <c r="BX1153" s="85"/>
      <c r="BY1153" s="85"/>
      <c r="BZ1153" s="85"/>
      <c r="CA1153" s="85"/>
      <c r="CB1153" s="85"/>
      <c r="CC1153" s="85"/>
      <c r="CD1153" s="85"/>
      <c r="CE1153" s="85"/>
      <c r="CF1153" s="85"/>
      <c r="CG1153" s="85"/>
      <c r="CH1153" s="85"/>
      <c r="CI1153" s="85"/>
      <c r="CJ1153" s="85"/>
      <c r="CK1153" s="85"/>
      <c r="CL1153" s="85"/>
      <c r="CM1153" s="85"/>
      <c r="CN1153" s="85"/>
      <c r="CO1153" s="85"/>
      <c r="CP1153" s="85"/>
      <c r="CQ1153" s="85"/>
      <c r="CR1153" s="85"/>
      <c r="CS1153" s="85"/>
      <c r="CT1153" s="85"/>
      <c r="CU1153" s="85"/>
      <c r="CV1153" s="85"/>
      <c r="CW1153" s="85"/>
      <c r="CX1153" s="85"/>
      <c r="CY1153" s="85"/>
      <c r="CZ1153" s="85"/>
      <c r="DA1153" s="85"/>
      <c r="DB1153" s="85"/>
      <c r="DC1153" s="85"/>
      <c r="DD1153" s="85"/>
      <c r="DE1153" s="85"/>
    </row>
    <row r="1154" spans="1:109" x14ac:dyDescent="0.2">
      <c r="A1154" s="85"/>
      <c r="B1154" s="85"/>
      <c r="C1154" s="85"/>
      <c r="D1154" s="85"/>
      <c r="E1154" s="86"/>
      <c r="F1154" s="85"/>
      <c r="G1154" s="87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85"/>
      <c r="AG1154" s="85"/>
      <c r="AH1154" s="85"/>
      <c r="AI1154" s="85"/>
      <c r="AJ1154" s="85"/>
      <c r="AK1154" s="85"/>
      <c r="AL1154" s="85"/>
      <c r="AM1154" s="85"/>
      <c r="AN1154" s="85"/>
      <c r="AO1154" s="85"/>
      <c r="AP1154" s="85"/>
      <c r="AQ1154" s="85"/>
      <c r="AR1154" s="85"/>
      <c r="AS1154" s="85"/>
      <c r="AT1154" s="85"/>
      <c r="AU1154" s="85"/>
      <c r="AV1154" s="85"/>
      <c r="AW1154" s="85"/>
      <c r="AX1154" s="85"/>
      <c r="AY1154" s="85"/>
      <c r="AZ1154" s="85"/>
      <c r="BA1154" s="85"/>
      <c r="BB1154" s="85"/>
      <c r="BC1154" s="85"/>
      <c r="BD1154" s="85"/>
      <c r="BE1154" s="85"/>
      <c r="BF1154" s="88"/>
      <c r="BG1154" s="85"/>
      <c r="BH1154" s="85"/>
      <c r="BI1154" s="85"/>
      <c r="BJ1154" s="85"/>
      <c r="BK1154" s="85"/>
      <c r="BL1154" s="85"/>
      <c r="BM1154" s="85"/>
      <c r="BN1154" s="85"/>
      <c r="BO1154" s="85"/>
      <c r="BP1154" s="85"/>
      <c r="BQ1154" s="85"/>
      <c r="BR1154" s="85"/>
      <c r="BS1154" s="85"/>
      <c r="BT1154" s="85"/>
      <c r="BU1154" s="85"/>
      <c r="BV1154" s="85"/>
      <c r="BW1154" s="85"/>
      <c r="BX1154" s="85"/>
      <c r="BY1154" s="85"/>
      <c r="BZ1154" s="85"/>
      <c r="CA1154" s="85"/>
      <c r="CB1154" s="85"/>
      <c r="CC1154" s="85"/>
      <c r="CD1154" s="85"/>
      <c r="CE1154" s="85"/>
      <c r="CF1154" s="85"/>
      <c r="CG1154" s="85"/>
      <c r="CH1154" s="85"/>
      <c r="CI1154" s="85"/>
      <c r="CJ1154" s="85"/>
      <c r="CK1154" s="85"/>
      <c r="CL1154" s="85"/>
      <c r="CM1154" s="85"/>
      <c r="CN1154" s="85"/>
      <c r="CO1154" s="85"/>
      <c r="CP1154" s="85"/>
      <c r="CQ1154" s="85"/>
      <c r="CR1154" s="85"/>
      <c r="CS1154" s="85"/>
      <c r="CT1154" s="85"/>
      <c r="CU1154" s="85"/>
      <c r="CV1154" s="85"/>
      <c r="CW1154" s="85"/>
      <c r="CX1154" s="85"/>
      <c r="CY1154" s="85"/>
      <c r="CZ1154" s="85"/>
      <c r="DA1154" s="85"/>
      <c r="DB1154" s="85"/>
      <c r="DC1154" s="85"/>
      <c r="DD1154" s="85"/>
      <c r="DE1154" s="85"/>
    </row>
    <row r="1155" spans="1:109" x14ac:dyDescent="0.2">
      <c r="A1155" s="85"/>
      <c r="B1155" s="85"/>
      <c r="C1155" s="85"/>
      <c r="D1155" s="85"/>
      <c r="E1155" s="86"/>
      <c r="F1155" s="85"/>
      <c r="G1155" s="87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85"/>
      <c r="AG1155" s="85"/>
      <c r="AH1155" s="85"/>
      <c r="AI1155" s="85"/>
      <c r="AJ1155" s="85"/>
      <c r="AK1155" s="85"/>
      <c r="AL1155" s="85"/>
      <c r="AM1155" s="85"/>
      <c r="AN1155" s="85"/>
      <c r="AO1155" s="85"/>
      <c r="AP1155" s="85"/>
      <c r="AQ1155" s="85"/>
      <c r="AR1155" s="85"/>
      <c r="AS1155" s="85"/>
      <c r="AT1155" s="85"/>
      <c r="AU1155" s="85"/>
      <c r="AV1155" s="85"/>
      <c r="AW1155" s="85"/>
      <c r="AX1155" s="85"/>
      <c r="AY1155" s="85"/>
      <c r="AZ1155" s="85"/>
      <c r="BA1155" s="85"/>
      <c r="BB1155" s="85"/>
      <c r="BC1155" s="85"/>
      <c r="BD1155" s="85"/>
      <c r="BE1155" s="85"/>
      <c r="BF1155" s="88"/>
      <c r="BG1155" s="85"/>
      <c r="BH1155" s="85"/>
      <c r="BI1155" s="85"/>
      <c r="BJ1155" s="85"/>
      <c r="BK1155" s="85"/>
      <c r="BL1155" s="85"/>
      <c r="BM1155" s="85"/>
      <c r="BN1155" s="85"/>
      <c r="BO1155" s="85"/>
      <c r="BP1155" s="85"/>
      <c r="BQ1155" s="85"/>
      <c r="BR1155" s="85"/>
      <c r="BS1155" s="85"/>
      <c r="BT1155" s="85"/>
      <c r="BU1155" s="85"/>
      <c r="BV1155" s="85"/>
      <c r="BW1155" s="85"/>
      <c r="BX1155" s="85"/>
      <c r="BY1155" s="85"/>
      <c r="BZ1155" s="85"/>
      <c r="CA1155" s="85"/>
      <c r="CB1155" s="85"/>
      <c r="CC1155" s="85"/>
      <c r="CD1155" s="85"/>
      <c r="CE1155" s="85"/>
      <c r="CF1155" s="85"/>
      <c r="CG1155" s="85"/>
      <c r="CH1155" s="85"/>
      <c r="CI1155" s="85"/>
      <c r="CJ1155" s="85"/>
      <c r="CK1155" s="85"/>
      <c r="CL1155" s="85"/>
      <c r="CM1155" s="85"/>
      <c r="CN1155" s="85"/>
      <c r="CO1155" s="85"/>
      <c r="CP1155" s="85"/>
      <c r="CQ1155" s="85"/>
      <c r="CR1155" s="85"/>
      <c r="CS1155" s="85"/>
      <c r="CT1155" s="85"/>
      <c r="CU1155" s="85"/>
      <c r="CV1155" s="85"/>
      <c r="CW1155" s="85"/>
      <c r="CX1155" s="85"/>
      <c r="CY1155" s="85"/>
      <c r="CZ1155" s="85"/>
      <c r="DA1155" s="85"/>
      <c r="DB1155" s="85"/>
      <c r="DC1155" s="85"/>
      <c r="DD1155" s="85"/>
      <c r="DE1155" s="85"/>
    </row>
    <row r="1156" spans="1:109" x14ac:dyDescent="0.2">
      <c r="A1156" s="85"/>
      <c r="B1156" s="85"/>
      <c r="C1156" s="85"/>
      <c r="D1156" s="85"/>
      <c r="E1156" s="86"/>
      <c r="F1156" s="85"/>
      <c r="G1156" s="87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85"/>
      <c r="V1156" s="85"/>
      <c r="W1156" s="85"/>
      <c r="X1156" s="85"/>
      <c r="Y1156" s="85"/>
      <c r="Z1156" s="85"/>
      <c r="AA1156" s="85"/>
      <c r="AB1156" s="85"/>
      <c r="AC1156" s="85"/>
      <c r="AD1156" s="85"/>
      <c r="AE1156" s="85"/>
      <c r="AF1156" s="85"/>
      <c r="AG1156" s="85"/>
      <c r="AH1156" s="85"/>
      <c r="AI1156" s="85"/>
      <c r="AJ1156" s="85"/>
      <c r="AK1156" s="85"/>
      <c r="AL1156" s="85"/>
      <c r="AM1156" s="85"/>
      <c r="AN1156" s="85"/>
      <c r="AO1156" s="85"/>
      <c r="AP1156" s="85"/>
      <c r="AQ1156" s="85"/>
      <c r="AR1156" s="85"/>
      <c r="AS1156" s="85"/>
      <c r="AT1156" s="85"/>
      <c r="AU1156" s="85"/>
      <c r="AV1156" s="85"/>
      <c r="AW1156" s="85"/>
      <c r="AX1156" s="85"/>
      <c r="AY1156" s="85"/>
      <c r="AZ1156" s="85"/>
      <c r="BA1156" s="85"/>
      <c r="BB1156" s="85"/>
      <c r="BC1156" s="85"/>
      <c r="BD1156" s="85"/>
      <c r="BE1156" s="85"/>
      <c r="BF1156" s="88"/>
      <c r="BG1156" s="85"/>
      <c r="BH1156" s="85"/>
      <c r="BI1156" s="85"/>
      <c r="BJ1156" s="85"/>
      <c r="BK1156" s="85"/>
      <c r="BL1156" s="85"/>
      <c r="BM1156" s="85"/>
      <c r="BN1156" s="85"/>
      <c r="BO1156" s="85"/>
      <c r="BP1156" s="85"/>
      <c r="BQ1156" s="85"/>
      <c r="BR1156" s="85"/>
      <c r="BS1156" s="85"/>
      <c r="BT1156" s="85"/>
      <c r="BU1156" s="85"/>
      <c r="BV1156" s="85"/>
      <c r="BW1156" s="85"/>
      <c r="BX1156" s="85"/>
      <c r="BY1156" s="85"/>
      <c r="BZ1156" s="85"/>
      <c r="CA1156" s="85"/>
      <c r="CB1156" s="85"/>
      <c r="CC1156" s="85"/>
      <c r="CD1156" s="85"/>
      <c r="CE1156" s="85"/>
      <c r="CF1156" s="85"/>
      <c r="CG1156" s="85"/>
      <c r="CH1156" s="85"/>
      <c r="CI1156" s="85"/>
      <c r="CJ1156" s="85"/>
      <c r="CK1156" s="85"/>
      <c r="CL1156" s="85"/>
      <c r="CM1156" s="85"/>
      <c r="CN1156" s="85"/>
      <c r="CO1156" s="85"/>
      <c r="CP1156" s="85"/>
      <c r="CQ1156" s="85"/>
      <c r="CR1156" s="85"/>
      <c r="CS1156" s="85"/>
      <c r="CT1156" s="85"/>
      <c r="CU1156" s="85"/>
      <c r="CV1156" s="85"/>
      <c r="CW1156" s="85"/>
      <c r="CX1156" s="85"/>
      <c r="CY1156" s="85"/>
      <c r="CZ1156" s="85"/>
      <c r="DA1156" s="85"/>
      <c r="DB1156" s="85"/>
      <c r="DC1156" s="85"/>
      <c r="DD1156" s="85"/>
      <c r="DE1156" s="85"/>
    </row>
    <row r="1157" spans="1:109" x14ac:dyDescent="0.2">
      <c r="A1157" s="85"/>
      <c r="B1157" s="85"/>
      <c r="C1157" s="85"/>
      <c r="D1157" s="85"/>
      <c r="E1157" s="86"/>
      <c r="F1157" s="85"/>
      <c r="G1157" s="87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85"/>
      <c r="AE1157" s="85"/>
      <c r="AF1157" s="85"/>
      <c r="AG1157" s="85"/>
      <c r="AH1157" s="85"/>
      <c r="AI1157" s="85"/>
      <c r="AJ1157" s="85"/>
      <c r="AK1157" s="85"/>
      <c r="AL1157" s="85"/>
      <c r="AM1157" s="85"/>
      <c r="AN1157" s="85"/>
      <c r="AO1157" s="85"/>
      <c r="AP1157" s="85"/>
      <c r="AQ1157" s="85"/>
      <c r="AR1157" s="85"/>
      <c r="AS1157" s="85"/>
      <c r="AT1157" s="85"/>
      <c r="AU1157" s="85"/>
      <c r="AV1157" s="85"/>
      <c r="AW1157" s="85"/>
      <c r="AX1157" s="85"/>
      <c r="AY1157" s="85"/>
      <c r="AZ1157" s="85"/>
      <c r="BA1157" s="85"/>
      <c r="BB1157" s="85"/>
      <c r="BC1157" s="85"/>
      <c r="BD1157" s="85"/>
      <c r="BE1157" s="85"/>
      <c r="BF1157" s="88"/>
      <c r="BG1157" s="85"/>
      <c r="BH1157" s="85"/>
      <c r="BI1157" s="85"/>
      <c r="BJ1157" s="85"/>
      <c r="BK1157" s="85"/>
      <c r="BL1157" s="85"/>
      <c r="BM1157" s="85"/>
      <c r="BN1157" s="85"/>
      <c r="BO1157" s="85"/>
      <c r="BP1157" s="85"/>
      <c r="BQ1157" s="85"/>
      <c r="BR1157" s="85"/>
      <c r="BS1157" s="85"/>
      <c r="BT1157" s="85"/>
      <c r="BU1157" s="85"/>
      <c r="BV1157" s="85"/>
      <c r="BW1157" s="85"/>
      <c r="BX1157" s="85"/>
      <c r="BY1157" s="85"/>
      <c r="BZ1157" s="85"/>
      <c r="CA1157" s="85"/>
      <c r="CB1157" s="85"/>
      <c r="CC1157" s="85"/>
      <c r="CD1157" s="85"/>
      <c r="CE1157" s="85"/>
      <c r="CF1157" s="85"/>
      <c r="CG1157" s="85"/>
      <c r="CH1157" s="85"/>
      <c r="CI1157" s="85"/>
      <c r="CJ1157" s="85"/>
      <c r="CK1157" s="85"/>
      <c r="CL1157" s="85"/>
      <c r="CM1157" s="85"/>
      <c r="CN1157" s="85"/>
      <c r="CO1157" s="85"/>
      <c r="CP1157" s="85"/>
      <c r="CQ1157" s="85"/>
      <c r="CR1157" s="85"/>
      <c r="CS1157" s="85"/>
      <c r="CT1157" s="85"/>
      <c r="CU1157" s="85"/>
      <c r="CV1157" s="85"/>
      <c r="CW1157" s="85"/>
      <c r="CX1157" s="85"/>
      <c r="CY1157" s="85"/>
      <c r="CZ1157" s="85"/>
      <c r="DA1157" s="85"/>
      <c r="DB1157" s="85"/>
      <c r="DC1157" s="85"/>
      <c r="DD1157" s="85"/>
      <c r="DE1157" s="85"/>
    </row>
    <row r="1158" spans="1:109" x14ac:dyDescent="0.2">
      <c r="A1158" s="85"/>
      <c r="B1158" s="85"/>
      <c r="C1158" s="85"/>
      <c r="D1158" s="85"/>
      <c r="E1158" s="86"/>
      <c r="F1158" s="85"/>
      <c r="G1158" s="87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85"/>
      <c r="V1158" s="85"/>
      <c r="W1158" s="85"/>
      <c r="X1158" s="85"/>
      <c r="Y1158" s="85"/>
      <c r="Z1158" s="85"/>
      <c r="AA1158" s="85"/>
      <c r="AB1158" s="85"/>
      <c r="AC1158" s="85"/>
      <c r="AD1158" s="85"/>
      <c r="AE1158" s="85"/>
      <c r="AF1158" s="85"/>
      <c r="AG1158" s="85"/>
      <c r="AH1158" s="85"/>
      <c r="AI1158" s="85"/>
      <c r="AJ1158" s="85"/>
      <c r="AK1158" s="85"/>
      <c r="AL1158" s="85"/>
      <c r="AM1158" s="85"/>
      <c r="AN1158" s="85"/>
      <c r="AO1158" s="85"/>
      <c r="AP1158" s="85"/>
      <c r="AQ1158" s="85"/>
      <c r="AR1158" s="85"/>
      <c r="AS1158" s="85"/>
      <c r="AT1158" s="85"/>
      <c r="AU1158" s="85"/>
      <c r="AV1158" s="85"/>
      <c r="AW1158" s="85"/>
      <c r="AX1158" s="85"/>
      <c r="AY1158" s="85"/>
      <c r="AZ1158" s="85"/>
      <c r="BA1158" s="85"/>
      <c r="BB1158" s="85"/>
      <c r="BC1158" s="85"/>
      <c r="BD1158" s="85"/>
      <c r="BE1158" s="85"/>
      <c r="BF1158" s="88"/>
      <c r="BG1158" s="85"/>
      <c r="BH1158" s="85"/>
      <c r="BI1158" s="85"/>
      <c r="BJ1158" s="85"/>
      <c r="BK1158" s="85"/>
      <c r="BL1158" s="85"/>
      <c r="BM1158" s="85"/>
      <c r="BN1158" s="85"/>
      <c r="BO1158" s="85"/>
      <c r="BP1158" s="85"/>
      <c r="BQ1158" s="85"/>
      <c r="BR1158" s="85"/>
      <c r="BS1158" s="85"/>
      <c r="BT1158" s="85"/>
      <c r="BU1158" s="85"/>
      <c r="BV1158" s="85"/>
      <c r="BW1158" s="85"/>
      <c r="BX1158" s="85"/>
      <c r="BY1158" s="85"/>
      <c r="BZ1158" s="85"/>
      <c r="CA1158" s="85"/>
      <c r="CB1158" s="85"/>
      <c r="CC1158" s="85"/>
      <c r="CD1158" s="85"/>
      <c r="CE1158" s="85"/>
      <c r="CF1158" s="85"/>
      <c r="CG1158" s="85"/>
      <c r="CH1158" s="85"/>
      <c r="CI1158" s="85"/>
      <c r="CJ1158" s="85"/>
      <c r="CK1158" s="85"/>
      <c r="CL1158" s="85"/>
      <c r="CM1158" s="85"/>
      <c r="CN1158" s="85"/>
      <c r="CO1158" s="85"/>
      <c r="CP1158" s="85"/>
      <c r="CQ1158" s="85"/>
      <c r="CR1158" s="85"/>
      <c r="CS1158" s="85"/>
      <c r="CT1158" s="85"/>
      <c r="CU1158" s="85"/>
      <c r="CV1158" s="85"/>
      <c r="CW1158" s="85"/>
      <c r="CX1158" s="85"/>
      <c r="CY1158" s="85"/>
      <c r="CZ1158" s="85"/>
      <c r="DA1158" s="85"/>
      <c r="DB1158" s="85"/>
      <c r="DC1158" s="85"/>
      <c r="DD1158" s="85"/>
      <c r="DE1158" s="85"/>
    </row>
    <row r="1159" spans="1:109" x14ac:dyDescent="0.2">
      <c r="A1159" s="85"/>
      <c r="B1159" s="85"/>
      <c r="C1159" s="85"/>
      <c r="D1159" s="85"/>
      <c r="E1159" s="86"/>
      <c r="F1159" s="85"/>
      <c r="G1159" s="87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85"/>
      <c r="AE1159" s="85"/>
      <c r="AF1159" s="85"/>
      <c r="AG1159" s="85"/>
      <c r="AH1159" s="85"/>
      <c r="AI1159" s="85"/>
      <c r="AJ1159" s="85"/>
      <c r="AK1159" s="85"/>
      <c r="AL1159" s="85"/>
      <c r="AM1159" s="85"/>
      <c r="AN1159" s="85"/>
      <c r="AO1159" s="85"/>
      <c r="AP1159" s="85"/>
      <c r="AQ1159" s="85"/>
      <c r="AR1159" s="85"/>
      <c r="AS1159" s="85"/>
      <c r="AT1159" s="85"/>
      <c r="AU1159" s="85"/>
      <c r="AV1159" s="85"/>
      <c r="AW1159" s="85"/>
      <c r="AX1159" s="85"/>
      <c r="AY1159" s="85"/>
      <c r="AZ1159" s="85"/>
      <c r="BA1159" s="85"/>
      <c r="BB1159" s="85"/>
      <c r="BC1159" s="85"/>
      <c r="BD1159" s="85"/>
      <c r="BE1159" s="85"/>
      <c r="BF1159" s="88"/>
      <c r="BG1159" s="85"/>
      <c r="BH1159" s="85"/>
      <c r="BI1159" s="85"/>
      <c r="BJ1159" s="85"/>
      <c r="BK1159" s="85"/>
      <c r="BL1159" s="85"/>
      <c r="BM1159" s="85"/>
      <c r="BN1159" s="85"/>
      <c r="BO1159" s="85"/>
      <c r="BP1159" s="85"/>
      <c r="BQ1159" s="85"/>
      <c r="BR1159" s="85"/>
      <c r="BS1159" s="85"/>
      <c r="BT1159" s="85"/>
      <c r="BU1159" s="85"/>
      <c r="BV1159" s="85"/>
      <c r="BW1159" s="85"/>
      <c r="BX1159" s="85"/>
      <c r="BY1159" s="85"/>
      <c r="BZ1159" s="85"/>
      <c r="CA1159" s="85"/>
      <c r="CB1159" s="85"/>
      <c r="CC1159" s="85"/>
      <c r="CD1159" s="85"/>
      <c r="CE1159" s="85"/>
      <c r="CF1159" s="85"/>
      <c r="CG1159" s="85"/>
      <c r="CH1159" s="85"/>
      <c r="CI1159" s="85"/>
      <c r="CJ1159" s="85"/>
      <c r="CK1159" s="85"/>
      <c r="CL1159" s="85"/>
      <c r="CM1159" s="85"/>
      <c r="CN1159" s="85"/>
      <c r="CO1159" s="85"/>
      <c r="CP1159" s="85"/>
      <c r="CQ1159" s="85"/>
      <c r="CR1159" s="85"/>
      <c r="CS1159" s="85"/>
      <c r="CT1159" s="85"/>
      <c r="CU1159" s="85"/>
      <c r="CV1159" s="85"/>
      <c r="CW1159" s="85"/>
      <c r="CX1159" s="85"/>
      <c r="CY1159" s="85"/>
      <c r="CZ1159" s="85"/>
      <c r="DA1159" s="85"/>
      <c r="DB1159" s="85"/>
      <c r="DC1159" s="85"/>
      <c r="DD1159" s="85"/>
      <c r="DE1159" s="85"/>
    </row>
    <row r="1160" spans="1:109" x14ac:dyDescent="0.2">
      <c r="A1160" s="85"/>
      <c r="B1160" s="85"/>
      <c r="C1160" s="85"/>
      <c r="D1160" s="85"/>
      <c r="E1160" s="86"/>
      <c r="F1160" s="85"/>
      <c r="G1160" s="87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85"/>
      <c r="AE1160" s="85"/>
      <c r="AF1160" s="85"/>
      <c r="AG1160" s="85"/>
      <c r="AH1160" s="85"/>
      <c r="AI1160" s="85"/>
      <c r="AJ1160" s="85"/>
      <c r="AK1160" s="85"/>
      <c r="AL1160" s="85"/>
      <c r="AM1160" s="85"/>
      <c r="AN1160" s="85"/>
      <c r="AO1160" s="85"/>
      <c r="AP1160" s="85"/>
      <c r="AQ1160" s="85"/>
      <c r="AR1160" s="85"/>
      <c r="AS1160" s="85"/>
      <c r="AT1160" s="85"/>
      <c r="AU1160" s="85"/>
      <c r="AV1160" s="85"/>
      <c r="AW1160" s="85"/>
      <c r="AX1160" s="85"/>
      <c r="AY1160" s="85"/>
      <c r="AZ1160" s="85"/>
      <c r="BA1160" s="85"/>
      <c r="BB1160" s="85"/>
      <c r="BC1160" s="85"/>
      <c r="BD1160" s="85"/>
      <c r="BE1160" s="85"/>
      <c r="BF1160" s="88"/>
      <c r="BG1160" s="85"/>
      <c r="BH1160" s="85"/>
      <c r="BI1160" s="85"/>
      <c r="BJ1160" s="85"/>
      <c r="BK1160" s="85"/>
      <c r="BL1160" s="85"/>
      <c r="BM1160" s="85"/>
      <c r="BN1160" s="85"/>
      <c r="BO1160" s="85"/>
      <c r="BP1160" s="85"/>
      <c r="BQ1160" s="85"/>
      <c r="BR1160" s="85"/>
      <c r="BS1160" s="85"/>
      <c r="BT1160" s="85"/>
      <c r="BU1160" s="85"/>
      <c r="BV1160" s="85"/>
      <c r="BW1160" s="85"/>
      <c r="BX1160" s="85"/>
      <c r="BY1160" s="85"/>
      <c r="BZ1160" s="85"/>
      <c r="CA1160" s="85"/>
      <c r="CB1160" s="85"/>
      <c r="CC1160" s="85"/>
      <c r="CD1160" s="85"/>
      <c r="CE1160" s="85"/>
      <c r="CF1160" s="85"/>
      <c r="CG1160" s="85"/>
      <c r="CH1160" s="85"/>
      <c r="CI1160" s="85"/>
      <c r="CJ1160" s="85"/>
      <c r="CK1160" s="85"/>
      <c r="CL1160" s="85"/>
      <c r="CM1160" s="85"/>
      <c r="CN1160" s="85"/>
      <c r="CO1160" s="85"/>
      <c r="CP1160" s="85"/>
      <c r="CQ1160" s="85"/>
      <c r="CR1160" s="85"/>
      <c r="CS1160" s="85"/>
      <c r="CT1160" s="85"/>
      <c r="CU1160" s="85"/>
      <c r="CV1160" s="85"/>
      <c r="CW1160" s="85"/>
      <c r="CX1160" s="85"/>
      <c r="CY1160" s="85"/>
      <c r="CZ1160" s="85"/>
      <c r="DA1160" s="85"/>
      <c r="DB1160" s="85"/>
      <c r="DC1160" s="85"/>
      <c r="DD1160" s="85"/>
      <c r="DE1160" s="85"/>
    </row>
    <row r="1161" spans="1:109" x14ac:dyDescent="0.2">
      <c r="A1161" s="85"/>
      <c r="B1161" s="85"/>
      <c r="C1161" s="85"/>
      <c r="D1161" s="85"/>
      <c r="E1161" s="86"/>
      <c r="F1161" s="85"/>
      <c r="G1161" s="87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85"/>
      <c r="V1161" s="85"/>
      <c r="W1161" s="85"/>
      <c r="X1161" s="85"/>
      <c r="Y1161" s="85"/>
      <c r="Z1161" s="85"/>
      <c r="AA1161" s="85"/>
      <c r="AB1161" s="85"/>
      <c r="AC1161" s="85"/>
      <c r="AD1161" s="85"/>
      <c r="AE1161" s="85"/>
      <c r="AF1161" s="85"/>
      <c r="AG1161" s="85"/>
      <c r="AH1161" s="85"/>
      <c r="AI1161" s="85"/>
      <c r="AJ1161" s="85"/>
      <c r="AK1161" s="85"/>
      <c r="AL1161" s="85"/>
      <c r="AM1161" s="85"/>
      <c r="AN1161" s="85"/>
      <c r="AO1161" s="85"/>
      <c r="AP1161" s="85"/>
      <c r="AQ1161" s="85"/>
      <c r="AR1161" s="85"/>
      <c r="AS1161" s="85"/>
      <c r="AT1161" s="85"/>
      <c r="AU1161" s="85"/>
      <c r="AV1161" s="85"/>
      <c r="AW1161" s="85"/>
      <c r="AX1161" s="85"/>
      <c r="AY1161" s="85"/>
      <c r="AZ1161" s="85"/>
      <c r="BA1161" s="85"/>
      <c r="BB1161" s="85"/>
      <c r="BC1161" s="85"/>
      <c r="BD1161" s="85"/>
      <c r="BE1161" s="85"/>
      <c r="BF1161" s="88"/>
      <c r="BG1161" s="85"/>
      <c r="BH1161" s="85"/>
      <c r="BI1161" s="85"/>
      <c r="BJ1161" s="85"/>
      <c r="BK1161" s="85"/>
      <c r="BL1161" s="85"/>
      <c r="BM1161" s="85"/>
      <c r="BN1161" s="85"/>
      <c r="BO1161" s="85"/>
      <c r="BP1161" s="85"/>
      <c r="BQ1161" s="85"/>
      <c r="BR1161" s="85"/>
      <c r="BS1161" s="85"/>
      <c r="BT1161" s="85"/>
      <c r="BU1161" s="85"/>
      <c r="BV1161" s="85"/>
      <c r="BW1161" s="85"/>
      <c r="BX1161" s="85"/>
      <c r="BY1161" s="85"/>
      <c r="BZ1161" s="85"/>
      <c r="CA1161" s="85"/>
      <c r="CB1161" s="85"/>
      <c r="CC1161" s="85"/>
      <c r="CD1161" s="85"/>
      <c r="CE1161" s="85"/>
      <c r="CF1161" s="85"/>
      <c r="CG1161" s="85"/>
      <c r="CH1161" s="85"/>
      <c r="CI1161" s="85"/>
      <c r="CJ1161" s="85"/>
      <c r="CK1161" s="85"/>
      <c r="CL1161" s="85"/>
      <c r="CM1161" s="85"/>
      <c r="CN1161" s="85"/>
      <c r="CO1161" s="85"/>
      <c r="CP1161" s="85"/>
      <c r="CQ1161" s="85"/>
      <c r="CR1161" s="85"/>
      <c r="CS1161" s="85"/>
      <c r="CT1161" s="85"/>
      <c r="CU1161" s="85"/>
      <c r="CV1161" s="85"/>
      <c r="CW1161" s="85"/>
      <c r="CX1161" s="85"/>
      <c r="CY1161" s="85"/>
      <c r="CZ1161" s="85"/>
      <c r="DA1161" s="85"/>
      <c r="DB1161" s="85"/>
      <c r="DC1161" s="85"/>
      <c r="DD1161" s="85"/>
      <c r="DE1161" s="85"/>
    </row>
    <row r="1162" spans="1:109" x14ac:dyDescent="0.2">
      <c r="A1162" s="85"/>
      <c r="B1162" s="85"/>
      <c r="C1162" s="85"/>
      <c r="D1162" s="85"/>
      <c r="E1162" s="86"/>
      <c r="F1162" s="85"/>
      <c r="G1162" s="87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85"/>
      <c r="AE1162" s="85"/>
      <c r="AF1162" s="85"/>
      <c r="AG1162" s="85"/>
      <c r="AH1162" s="85"/>
      <c r="AI1162" s="85"/>
      <c r="AJ1162" s="85"/>
      <c r="AK1162" s="85"/>
      <c r="AL1162" s="85"/>
      <c r="AM1162" s="85"/>
      <c r="AN1162" s="85"/>
      <c r="AO1162" s="85"/>
      <c r="AP1162" s="85"/>
      <c r="AQ1162" s="85"/>
      <c r="AR1162" s="85"/>
      <c r="AS1162" s="85"/>
      <c r="AT1162" s="85"/>
      <c r="AU1162" s="85"/>
      <c r="AV1162" s="85"/>
      <c r="AW1162" s="85"/>
      <c r="AX1162" s="85"/>
      <c r="AY1162" s="85"/>
      <c r="AZ1162" s="85"/>
      <c r="BA1162" s="85"/>
      <c r="BB1162" s="85"/>
      <c r="BC1162" s="85"/>
      <c r="BD1162" s="85"/>
      <c r="BE1162" s="85"/>
      <c r="BF1162" s="88"/>
      <c r="BG1162" s="85"/>
      <c r="BH1162" s="85"/>
      <c r="BI1162" s="85"/>
      <c r="BJ1162" s="85"/>
      <c r="BK1162" s="85"/>
      <c r="BL1162" s="85"/>
      <c r="BM1162" s="85"/>
      <c r="BN1162" s="85"/>
      <c r="BO1162" s="85"/>
      <c r="BP1162" s="85"/>
      <c r="BQ1162" s="85"/>
      <c r="BR1162" s="85"/>
      <c r="BS1162" s="85"/>
      <c r="BT1162" s="85"/>
      <c r="BU1162" s="85"/>
      <c r="BV1162" s="85"/>
      <c r="BW1162" s="85"/>
      <c r="BX1162" s="85"/>
      <c r="BY1162" s="85"/>
      <c r="BZ1162" s="85"/>
      <c r="CA1162" s="85"/>
      <c r="CB1162" s="85"/>
      <c r="CC1162" s="85"/>
      <c r="CD1162" s="85"/>
      <c r="CE1162" s="85"/>
      <c r="CF1162" s="85"/>
      <c r="CG1162" s="85"/>
      <c r="CH1162" s="85"/>
      <c r="CI1162" s="85"/>
      <c r="CJ1162" s="85"/>
      <c r="CK1162" s="85"/>
      <c r="CL1162" s="85"/>
      <c r="CM1162" s="85"/>
      <c r="CN1162" s="85"/>
      <c r="CO1162" s="85"/>
      <c r="CP1162" s="85"/>
      <c r="CQ1162" s="85"/>
      <c r="CR1162" s="85"/>
      <c r="CS1162" s="85"/>
      <c r="CT1162" s="85"/>
      <c r="CU1162" s="85"/>
      <c r="CV1162" s="85"/>
      <c r="CW1162" s="85"/>
      <c r="CX1162" s="85"/>
      <c r="CY1162" s="85"/>
      <c r="CZ1162" s="85"/>
      <c r="DA1162" s="85"/>
      <c r="DB1162" s="85"/>
      <c r="DC1162" s="85"/>
      <c r="DD1162" s="85"/>
      <c r="DE1162" s="85"/>
    </row>
    <row r="1163" spans="1:109" x14ac:dyDescent="0.2">
      <c r="A1163" s="85"/>
      <c r="B1163" s="85"/>
      <c r="C1163" s="85"/>
      <c r="D1163" s="85"/>
      <c r="E1163" s="86"/>
      <c r="F1163" s="85"/>
      <c r="G1163" s="87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85"/>
      <c r="V1163" s="85"/>
      <c r="W1163" s="85"/>
      <c r="X1163" s="85"/>
      <c r="Y1163" s="85"/>
      <c r="Z1163" s="85"/>
      <c r="AA1163" s="85"/>
      <c r="AB1163" s="85"/>
      <c r="AC1163" s="85"/>
      <c r="AD1163" s="85"/>
      <c r="AE1163" s="85"/>
      <c r="AF1163" s="85"/>
      <c r="AG1163" s="85"/>
      <c r="AH1163" s="85"/>
      <c r="AI1163" s="85"/>
      <c r="AJ1163" s="85"/>
      <c r="AK1163" s="85"/>
      <c r="AL1163" s="85"/>
      <c r="AM1163" s="85"/>
      <c r="AN1163" s="85"/>
      <c r="AO1163" s="85"/>
      <c r="AP1163" s="85"/>
      <c r="AQ1163" s="85"/>
      <c r="AR1163" s="85"/>
      <c r="AS1163" s="85"/>
      <c r="AT1163" s="85"/>
      <c r="AU1163" s="85"/>
      <c r="AV1163" s="85"/>
      <c r="AW1163" s="85"/>
      <c r="AX1163" s="85"/>
      <c r="AY1163" s="85"/>
      <c r="AZ1163" s="85"/>
      <c r="BA1163" s="85"/>
      <c r="BB1163" s="85"/>
      <c r="BC1163" s="85"/>
      <c r="BD1163" s="85"/>
      <c r="BE1163" s="85"/>
      <c r="BF1163" s="88"/>
      <c r="BG1163" s="85"/>
      <c r="BH1163" s="85"/>
      <c r="BI1163" s="85"/>
      <c r="BJ1163" s="85"/>
      <c r="BK1163" s="85"/>
      <c r="BL1163" s="85"/>
      <c r="BM1163" s="85"/>
      <c r="BN1163" s="85"/>
      <c r="BO1163" s="85"/>
      <c r="BP1163" s="85"/>
      <c r="BQ1163" s="85"/>
      <c r="BR1163" s="85"/>
      <c r="BS1163" s="85"/>
      <c r="BT1163" s="85"/>
      <c r="BU1163" s="85"/>
      <c r="BV1163" s="85"/>
      <c r="BW1163" s="85"/>
      <c r="BX1163" s="85"/>
      <c r="BY1163" s="85"/>
      <c r="BZ1163" s="85"/>
      <c r="CA1163" s="85"/>
      <c r="CB1163" s="85"/>
      <c r="CC1163" s="85"/>
      <c r="CD1163" s="85"/>
      <c r="CE1163" s="85"/>
      <c r="CF1163" s="85"/>
      <c r="CG1163" s="85"/>
      <c r="CH1163" s="85"/>
      <c r="CI1163" s="85"/>
      <c r="CJ1163" s="85"/>
      <c r="CK1163" s="85"/>
      <c r="CL1163" s="85"/>
      <c r="CM1163" s="85"/>
      <c r="CN1163" s="85"/>
      <c r="CO1163" s="85"/>
      <c r="CP1163" s="85"/>
      <c r="CQ1163" s="85"/>
      <c r="CR1163" s="85"/>
      <c r="CS1163" s="85"/>
      <c r="CT1163" s="85"/>
      <c r="CU1163" s="85"/>
      <c r="CV1163" s="85"/>
      <c r="CW1163" s="85"/>
      <c r="CX1163" s="85"/>
      <c r="CY1163" s="85"/>
      <c r="CZ1163" s="85"/>
      <c r="DA1163" s="85"/>
      <c r="DB1163" s="85"/>
      <c r="DC1163" s="85"/>
      <c r="DD1163" s="85"/>
      <c r="DE1163" s="85"/>
    </row>
    <row r="1164" spans="1:109" x14ac:dyDescent="0.2">
      <c r="A1164" s="85"/>
      <c r="B1164" s="85"/>
      <c r="C1164" s="85"/>
      <c r="D1164" s="85"/>
      <c r="E1164" s="86"/>
      <c r="F1164" s="85"/>
      <c r="G1164" s="87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85"/>
      <c r="AE1164" s="85"/>
      <c r="AF1164" s="85"/>
      <c r="AG1164" s="85"/>
      <c r="AH1164" s="85"/>
      <c r="AI1164" s="85"/>
      <c r="AJ1164" s="85"/>
      <c r="AK1164" s="85"/>
      <c r="AL1164" s="85"/>
      <c r="AM1164" s="85"/>
      <c r="AN1164" s="85"/>
      <c r="AO1164" s="85"/>
      <c r="AP1164" s="85"/>
      <c r="AQ1164" s="85"/>
      <c r="AR1164" s="85"/>
      <c r="AS1164" s="85"/>
      <c r="AT1164" s="85"/>
      <c r="AU1164" s="85"/>
      <c r="AV1164" s="85"/>
      <c r="AW1164" s="85"/>
      <c r="AX1164" s="85"/>
      <c r="AY1164" s="85"/>
      <c r="AZ1164" s="85"/>
      <c r="BA1164" s="85"/>
      <c r="BB1164" s="85"/>
      <c r="BC1164" s="85"/>
      <c r="BD1164" s="85"/>
      <c r="BE1164" s="85"/>
      <c r="BF1164" s="88"/>
      <c r="BG1164" s="85"/>
      <c r="BH1164" s="85"/>
      <c r="BI1164" s="85"/>
      <c r="BJ1164" s="85"/>
      <c r="BK1164" s="85"/>
      <c r="BL1164" s="85"/>
      <c r="BM1164" s="85"/>
      <c r="BN1164" s="85"/>
      <c r="BO1164" s="85"/>
      <c r="BP1164" s="85"/>
      <c r="BQ1164" s="85"/>
      <c r="BR1164" s="85"/>
      <c r="BS1164" s="85"/>
      <c r="BT1164" s="85"/>
      <c r="BU1164" s="85"/>
      <c r="BV1164" s="85"/>
      <c r="BW1164" s="85"/>
      <c r="BX1164" s="85"/>
      <c r="BY1164" s="85"/>
      <c r="BZ1164" s="85"/>
      <c r="CA1164" s="85"/>
      <c r="CB1164" s="85"/>
      <c r="CC1164" s="85"/>
      <c r="CD1164" s="85"/>
      <c r="CE1164" s="85"/>
      <c r="CF1164" s="85"/>
      <c r="CG1164" s="85"/>
      <c r="CH1164" s="85"/>
      <c r="CI1164" s="85"/>
      <c r="CJ1164" s="85"/>
      <c r="CK1164" s="85"/>
      <c r="CL1164" s="85"/>
      <c r="CM1164" s="85"/>
      <c r="CN1164" s="85"/>
      <c r="CO1164" s="85"/>
      <c r="CP1164" s="85"/>
      <c r="CQ1164" s="85"/>
      <c r="CR1164" s="85"/>
      <c r="CS1164" s="85"/>
      <c r="CT1164" s="85"/>
      <c r="CU1164" s="85"/>
      <c r="CV1164" s="85"/>
      <c r="CW1164" s="85"/>
      <c r="CX1164" s="85"/>
      <c r="CY1164" s="85"/>
      <c r="CZ1164" s="85"/>
      <c r="DA1164" s="85"/>
      <c r="DB1164" s="85"/>
      <c r="DC1164" s="85"/>
      <c r="DD1164" s="85"/>
      <c r="DE1164" s="85"/>
    </row>
    <row r="1165" spans="1:109" x14ac:dyDescent="0.2">
      <c r="A1165" s="85"/>
      <c r="B1165" s="85"/>
      <c r="C1165" s="85"/>
      <c r="D1165" s="85"/>
      <c r="E1165" s="86"/>
      <c r="F1165" s="85"/>
      <c r="G1165" s="87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85"/>
      <c r="V1165" s="85"/>
      <c r="W1165" s="85"/>
      <c r="X1165" s="85"/>
      <c r="Y1165" s="85"/>
      <c r="Z1165" s="85"/>
      <c r="AA1165" s="85"/>
      <c r="AB1165" s="85"/>
      <c r="AC1165" s="85"/>
      <c r="AD1165" s="85"/>
      <c r="AE1165" s="85"/>
      <c r="AF1165" s="85"/>
      <c r="AG1165" s="85"/>
      <c r="AH1165" s="85"/>
      <c r="AI1165" s="85"/>
      <c r="AJ1165" s="85"/>
      <c r="AK1165" s="85"/>
      <c r="AL1165" s="85"/>
      <c r="AM1165" s="85"/>
      <c r="AN1165" s="85"/>
      <c r="AO1165" s="85"/>
      <c r="AP1165" s="85"/>
      <c r="AQ1165" s="85"/>
      <c r="AR1165" s="85"/>
      <c r="AS1165" s="85"/>
      <c r="AT1165" s="85"/>
      <c r="AU1165" s="85"/>
      <c r="AV1165" s="85"/>
      <c r="AW1165" s="85"/>
      <c r="AX1165" s="85"/>
      <c r="AY1165" s="85"/>
      <c r="AZ1165" s="85"/>
      <c r="BA1165" s="85"/>
      <c r="BB1165" s="85"/>
      <c r="BC1165" s="85"/>
      <c r="BD1165" s="85"/>
      <c r="BE1165" s="85"/>
      <c r="BF1165" s="88"/>
      <c r="BG1165" s="85"/>
      <c r="BH1165" s="85"/>
      <c r="BI1165" s="85"/>
      <c r="BJ1165" s="85"/>
      <c r="BK1165" s="85"/>
      <c r="BL1165" s="85"/>
      <c r="BM1165" s="85"/>
      <c r="BN1165" s="85"/>
      <c r="BO1165" s="85"/>
      <c r="BP1165" s="85"/>
      <c r="BQ1165" s="85"/>
      <c r="BR1165" s="85"/>
      <c r="BS1165" s="85"/>
      <c r="BT1165" s="85"/>
      <c r="BU1165" s="85"/>
      <c r="BV1165" s="85"/>
      <c r="BW1165" s="85"/>
      <c r="BX1165" s="85"/>
      <c r="BY1165" s="85"/>
      <c r="BZ1165" s="85"/>
      <c r="CA1165" s="85"/>
      <c r="CB1165" s="85"/>
      <c r="CC1165" s="85"/>
      <c r="CD1165" s="85"/>
      <c r="CE1165" s="85"/>
      <c r="CF1165" s="85"/>
      <c r="CG1165" s="85"/>
      <c r="CH1165" s="85"/>
      <c r="CI1165" s="85"/>
      <c r="CJ1165" s="85"/>
      <c r="CK1165" s="85"/>
      <c r="CL1165" s="85"/>
      <c r="CM1165" s="85"/>
      <c r="CN1165" s="85"/>
      <c r="CO1165" s="85"/>
      <c r="CP1165" s="85"/>
      <c r="CQ1165" s="85"/>
      <c r="CR1165" s="85"/>
      <c r="CS1165" s="85"/>
      <c r="CT1165" s="85"/>
      <c r="CU1165" s="85"/>
      <c r="CV1165" s="85"/>
      <c r="CW1165" s="85"/>
      <c r="CX1165" s="85"/>
      <c r="CY1165" s="85"/>
      <c r="CZ1165" s="85"/>
      <c r="DA1165" s="85"/>
      <c r="DB1165" s="85"/>
      <c r="DC1165" s="85"/>
      <c r="DD1165" s="85"/>
      <c r="DE1165" s="85"/>
    </row>
    <row r="1166" spans="1:109" x14ac:dyDescent="0.2">
      <c r="A1166" s="85"/>
      <c r="B1166" s="85"/>
      <c r="C1166" s="85"/>
      <c r="D1166" s="85"/>
      <c r="E1166" s="86"/>
      <c r="F1166" s="85"/>
      <c r="G1166" s="87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/>
      <c r="W1166" s="85"/>
      <c r="X1166" s="85"/>
      <c r="Y1166" s="85"/>
      <c r="Z1166" s="85"/>
      <c r="AA1166" s="85"/>
      <c r="AB1166" s="85"/>
      <c r="AC1166" s="85"/>
      <c r="AD1166" s="85"/>
      <c r="AE1166" s="85"/>
      <c r="AF1166" s="85"/>
      <c r="AG1166" s="85"/>
      <c r="AH1166" s="85"/>
      <c r="AI1166" s="85"/>
      <c r="AJ1166" s="85"/>
      <c r="AK1166" s="85"/>
      <c r="AL1166" s="85"/>
      <c r="AM1166" s="85"/>
      <c r="AN1166" s="85"/>
      <c r="AO1166" s="85"/>
      <c r="AP1166" s="85"/>
      <c r="AQ1166" s="85"/>
      <c r="AR1166" s="85"/>
      <c r="AS1166" s="85"/>
      <c r="AT1166" s="85"/>
      <c r="AU1166" s="85"/>
      <c r="AV1166" s="85"/>
      <c r="AW1166" s="85"/>
      <c r="AX1166" s="85"/>
      <c r="AY1166" s="85"/>
      <c r="AZ1166" s="85"/>
      <c r="BA1166" s="85"/>
      <c r="BB1166" s="85"/>
      <c r="BC1166" s="85"/>
      <c r="BD1166" s="85"/>
      <c r="BE1166" s="85"/>
      <c r="BF1166" s="88"/>
      <c r="BG1166" s="85"/>
      <c r="BH1166" s="85"/>
      <c r="BI1166" s="85"/>
      <c r="BJ1166" s="85"/>
      <c r="BK1166" s="85"/>
      <c r="BL1166" s="85"/>
      <c r="BM1166" s="85"/>
      <c r="BN1166" s="85"/>
      <c r="BO1166" s="85"/>
      <c r="BP1166" s="85"/>
      <c r="BQ1166" s="85"/>
      <c r="BR1166" s="85"/>
      <c r="BS1166" s="85"/>
      <c r="BT1166" s="85"/>
      <c r="BU1166" s="85"/>
      <c r="BV1166" s="85"/>
      <c r="BW1166" s="85"/>
      <c r="BX1166" s="85"/>
      <c r="BY1166" s="85"/>
      <c r="BZ1166" s="85"/>
      <c r="CA1166" s="85"/>
      <c r="CB1166" s="85"/>
      <c r="CC1166" s="85"/>
      <c r="CD1166" s="85"/>
      <c r="CE1166" s="85"/>
      <c r="CF1166" s="85"/>
      <c r="CG1166" s="85"/>
      <c r="CH1166" s="85"/>
      <c r="CI1166" s="85"/>
      <c r="CJ1166" s="85"/>
      <c r="CK1166" s="85"/>
      <c r="CL1166" s="85"/>
      <c r="CM1166" s="85"/>
      <c r="CN1166" s="85"/>
      <c r="CO1166" s="85"/>
      <c r="CP1166" s="85"/>
      <c r="CQ1166" s="85"/>
      <c r="CR1166" s="85"/>
      <c r="CS1166" s="85"/>
      <c r="CT1166" s="85"/>
      <c r="CU1166" s="85"/>
      <c r="CV1166" s="85"/>
      <c r="CW1166" s="85"/>
      <c r="CX1166" s="85"/>
      <c r="CY1166" s="85"/>
      <c r="CZ1166" s="85"/>
      <c r="DA1166" s="85"/>
      <c r="DB1166" s="85"/>
      <c r="DC1166" s="85"/>
      <c r="DD1166" s="85"/>
      <c r="DE1166" s="85"/>
    </row>
    <row r="1167" spans="1:109" x14ac:dyDescent="0.2">
      <c r="A1167" s="85"/>
      <c r="B1167" s="85"/>
      <c r="C1167" s="85"/>
      <c r="D1167" s="85"/>
      <c r="E1167" s="86"/>
      <c r="F1167" s="85"/>
      <c r="G1167" s="87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85"/>
      <c r="AG1167" s="85"/>
      <c r="AH1167" s="85"/>
      <c r="AI1167" s="85"/>
      <c r="AJ1167" s="85"/>
      <c r="AK1167" s="85"/>
      <c r="AL1167" s="85"/>
      <c r="AM1167" s="85"/>
      <c r="AN1167" s="85"/>
      <c r="AO1167" s="85"/>
      <c r="AP1167" s="85"/>
      <c r="AQ1167" s="85"/>
      <c r="AR1167" s="85"/>
      <c r="AS1167" s="85"/>
      <c r="AT1167" s="85"/>
      <c r="AU1167" s="85"/>
      <c r="AV1167" s="85"/>
      <c r="AW1167" s="85"/>
      <c r="AX1167" s="85"/>
      <c r="AY1167" s="85"/>
      <c r="AZ1167" s="85"/>
      <c r="BA1167" s="85"/>
      <c r="BB1167" s="85"/>
      <c r="BC1167" s="85"/>
      <c r="BD1167" s="85"/>
      <c r="BE1167" s="85"/>
      <c r="BF1167" s="88"/>
      <c r="BG1167" s="85"/>
      <c r="BH1167" s="85"/>
      <c r="BI1167" s="85"/>
      <c r="BJ1167" s="85"/>
      <c r="BK1167" s="85"/>
      <c r="BL1167" s="85"/>
      <c r="BM1167" s="85"/>
      <c r="BN1167" s="85"/>
      <c r="BO1167" s="85"/>
      <c r="BP1167" s="85"/>
      <c r="BQ1167" s="85"/>
      <c r="BR1167" s="85"/>
      <c r="BS1167" s="85"/>
      <c r="BT1167" s="85"/>
      <c r="BU1167" s="85"/>
      <c r="BV1167" s="85"/>
      <c r="BW1167" s="85"/>
      <c r="BX1167" s="85"/>
      <c r="BY1167" s="85"/>
      <c r="BZ1167" s="85"/>
      <c r="CA1167" s="85"/>
      <c r="CB1167" s="85"/>
      <c r="CC1167" s="85"/>
      <c r="CD1167" s="85"/>
      <c r="CE1167" s="85"/>
      <c r="CF1167" s="85"/>
      <c r="CG1167" s="85"/>
      <c r="CH1167" s="85"/>
      <c r="CI1167" s="85"/>
      <c r="CJ1167" s="85"/>
      <c r="CK1167" s="85"/>
      <c r="CL1167" s="85"/>
      <c r="CM1167" s="85"/>
      <c r="CN1167" s="85"/>
      <c r="CO1167" s="85"/>
      <c r="CP1167" s="85"/>
      <c r="CQ1167" s="85"/>
      <c r="CR1167" s="85"/>
      <c r="CS1167" s="85"/>
      <c r="CT1167" s="85"/>
      <c r="CU1167" s="85"/>
      <c r="CV1167" s="85"/>
      <c r="CW1167" s="85"/>
      <c r="CX1167" s="85"/>
      <c r="CY1167" s="85"/>
      <c r="CZ1167" s="85"/>
      <c r="DA1167" s="85"/>
      <c r="DB1167" s="85"/>
      <c r="DC1167" s="85"/>
      <c r="DD1167" s="85"/>
      <c r="DE1167" s="85"/>
    </row>
    <row r="1168" spans="1:109" x14ac:dyDescent="0.2">
      <c r="A1168" s="85"/>
      <c r="B1168" s="85"/>
      <c r="C1168" s="85"/>
      <c r="D1168" s="85"/>
      <c r="E1168" s="86"/>
      <c r="F1168" s="85"/>
      <c r="G1168" s="87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85"/>
      <c r="AG1168" s="85"/>
      <c r="AH1168" s="85"/>
      <c r="AI1168" s="85"/>
      <c r="AJ1168" s="85"/>
      <c r="AK1168" s="85"/>
      <c r="AL1168" s="85"/>
      <c r="AM1168" s="85"/>
      <c r="AN1168" s="85"/>
      <c r="AO1168" s="85"/>
      <c r="AP1168" s="85"/>
      <c r="AQ1168" s="85"/>
      <c r="AR1168" s="85"/>
      <c r="AS1168" s="85"/>
      <c r="AT1168" s="85"/>
      <c r="AU1168" s="85"/>
      <c r="AV1168" s="85"/>
      <c r="AW1168" s="85"/>
      <c r="AX1168" s="85"/>
      <c r="AY1168" s="85"/>
      <c r="AZ1168" s="85"/>
      <c r="BA1168" s="85"/>
      <c r="BB1168" s="85"/>
      <c r="BC1168" s="85"/>
      <c r="BD1168" s="85"/>
      <c r="BE1168" s="85"/>
      <c r="BF1168" s="88"/>
      <c r="BG1168" s="85"/>
      <c r="BH1168" s="85"/>
      <c r="BI1168" s="85"/>
      <c r="BJ1168" s="85"/>
      <c r="BK1168" s="85"/>
      <c r="BL1168" s="85"/>
      <c r="BM1168" s="85"/>
      <c r="BN1168" s="85"/>
      <c r="BO1168" s="85"/>
      <c r="BP1168" s="85"/>
      <c r="BQ1168" s="85"/>
      <c r="BR1168" s="85"/>
      <c r="BS1168" s="85"/>
      <c r="BT1168" s="85"/>
      <c r="BU1168" s="85"/>
      <c r="BV1168" s="85"/>
      <c r="BW1168" s="85"/>
      <c r="BX1168" s="85"/>
      <c r="BY1168" s="85"/>
      <c r="BZ1168" s="85"/>
      <c r="CA1168" s="85"/>
      <c r="CB1168" s="85"/>
      <c r="CC1168" s="85"/>
      <c r="CD1168" s="85"/>
      <c r="CE1168" s="85"/>
      <c r="CF1168" s="85"/>
      <c r="CG1168" s="85"/>
      <c r="CH1168" s="85"/>
      <c r="CI1168" s="85"/>
      <c r="CJ1168" s="85"/>
      <c r="CK1168" s="85"/>
      <c r="CL1168" s="85"/>
      <c r="CM1168" s="85"/>
      <c r="CN1168" s="85"/>
      <c r="CO1168" s="85"/>
      <c r="CP1168" s="85"/>
      <c r="CQ1168" s="85"/>
      <c r="CR1168" s="85"/>
      <c r="CS1168" s="85"/>
      <c r="CT1168" s="85"/>
      <c r="CU1168" s="85"/>
      <c r="CV1168" s="85"/>
      <c r="CW1168" s="85"/>
      <c r="CX1168" s="85"/>
      <c r="CY1168" s="85"/>
      <c r="CZ1168" s="85"/>
      <c r="DA1168" s="85"/>
      <c r="DB1168" s="85"/>
      <c r="DC1168" s="85"/>
      <c r="DD1168" s="85"/>
      <c r="DE1168" s="85"/>
    </row>
    <row r="1169" spans="1:109" x14ac:dyDescent="0.2">
      <c r="A1169" s="85"/>
      <c r="B1169" s="85"/>
      <c r="C1169" s="85"/>
      <c r="D1169" s="85"/>
      <c r="E1169" s="86"/>
      <c r="F1169" s="85"/>
      <c r="G1169" s="87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85"/>
      <c r="V1169" s="85"/>
      <c r="W1169" s="85"/>
      <c r="X1169" s="85"/>
      <c r="Y1169" s="85"/>
      <c r="Z1169" s="85"/>
      <c r="AA1169" s="85"/>
      <c r="AB1169" s="85"/>
      <c r="AC1169" s="85"/>
      <c r="AD1169" s="85"/>
      <c r="AE1169" s="85"/>
      <c r="AF1169" s="85"/>
      <c r="AG1169" s="85"/>
      <c r="AH1169" s="85"/>
      <c r="AI1169" s="85"/>
      <c r="AJ1169" s="85"/>
      <c r="AK1169" s="85"/>
      <c r="AL1169" s="85"/>
      <c r="AM1169" s="85"/>
      <c r="AN1169" s="85"/>
      <c r="AO1169" s="85"/>
      <c r="AP1169" s="85"/>
      <c r="AQ1169" s="85"/>
      <c r="AR1169" s="85"/>
      <c r="AS1169" s="85"/>
      <c r="AT1169" s="85"/>
      <c r="AU1169" s="85"/>
      <c r="AV1169" s="85"/>
      <c r="AW1169" s="85"/>
      <c r="AX1169" s="85"/>
      <c r="AY1169" s="85"/>
      <c r="AZ1169" s="85"/>
      <c r="BA1169" s="85"/>
      <c r="BB1169" s="85"/>
      <c r="BC1169" s="85"/>
      <c r="BD1169" s="85"/>
      <c r="BE1169" s="85"/>
      <c r="BF1169" s="88"/>
      <c r="BG1169" s="85"/>
      <c r="BH1169" s="85"/>
      <c r="BI1169" s="85"/>
      <c r="BJ1169" s="85"/>
      <c r="BK1169" s="85"/>
      <c r="BL1169" s="85"/>
      <c r="BM1169" s="85"/>
      <c r="BN1169" s="85"/>
      <c r="BO1169" s="85"/>
      <c r="BP1169" s="85"/>
      <c r="BQ1169" s="85"/>
      <c r="BR1169" s="85"/>
      <c r="BS1169" s="85"/>
      <c r="BT1169" s="85"/>
      <c r="BU1169" s="85"/>
      <c r="BV1169" s="85"/>
      <c r="BW1169" s="85"/>
      <c r="BX1169" s="85"/>
      <c r="BY1169" s="85"/>
      <c r="BZ1169" s="85"/>
      <c r="CA1169" s="85"/>
      <c r="CB1169" s="85"/>
      <c r="CC1169" s="85"/>
      <c r="CD1169" s="85"/>
      <c r="CE1169" s="85"/>
      <c r="CF1169" s="85"/>
      <c r="CG1169" s="85"/>
      <c r="CH1169" s="85"/>
      <c r="CI1169" s="85"/>
      <c r="CJ1169" s="85"/>
      <c r="CK1169" s="85"/>
      <c r="CL1169" s="85"/>
      <c r="CM1169" s="85"/>
      <c r="CN1169" s="85"/>
      <c r="CO1169" s="85"/>
      <c r="CP1169" s="85"/>
      <c r="CQ1169" s="85"/>
      <c r="CR1169" s="85"/>
      <c r="CS1169" s="85"/>
      <c r="CT1169" s="85"/>
      <c r="CU1169" s="85"/>
      <c r="CV1169" s="85"/>
      <c r="CW1169" s="85"/>
      <c r="CX1169" s="85"/>
      <c r="CY1169" s="85"/>
      <c r="CZ1169" s="85"/>
      <c r="DA1169" s="85"/>
      <c r="DB1169" s="85"/>
      <c r="DC1169" s="85"/>
      <c r="DD1169" s="85"/>
      <c r="DE1169" s="85"/>
    </row>
    <row r="1170" spans="1:109" x14ac:dyDescent="0.2">
      <c r="A1170" s="85"/>
      <c r="B1170" s="85"/>
      <c r="C1170" s="85"/>
      <c r="D1170" s="85"/>
      <c r="E1170" s="86"/>
      <c r="F1170" s="85"/>
      <c r="G1170" s="87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85"/>
      <c r="V1170" s="85"/>
      <c r="W1170" s="85"/>
      <c r="X1170" s="85"/>
      <c r="Y1170" s="85"/>
      <c r="Z1170" s="85"/>
      <c r="AA1170" s="85"/>
      <c r="AB1170" s="85"/>
      <c r="AC1170" s="85"/>
      <c r="AD1170" s="85"/>
      <c r="AE1170" s="85"/>
      <c r="AF1170" s="85"/>
      <c r="AG1170" s="85"/>
      <c r="AH1170" s="85"/>
      <c r="AI1170" s="85"/>
      <c r="AJ1170" s="85"/>
      <c r="AK1170" s="85"/>
      <c r="AL1170" s="85"/>
      <c r="AM1170" s="85"/>
      <c r="AN1170" s="85"/>
      <c r="AO1170" s="85"/>
      <c r="AP1170" s="85"/>
      <c r="AQ1170" s="85"/>
      <c r="AR1170" s="85"/>
      <c r="AS1170" s="85"/>
      <c r="AT1170" s="85"/>
      <c r="AU1170" s="85"/>
      <c r="AV1170" s="85"/>
      <c r="AW1170" s="85"/>
      <c r="AX1170" s="85"/>
      <c r="AY1170" s="85"/>
      <c r="AZ1170" s="85"/>
      <c r="BA1170" s="85"/>
      <c r="BB1170" s="85"/>
      <c r="BC1170" s="85"/>
      <c r="BD1170" s="85"/>
      <c r="BE1170" s="85"/>
      <c r="BF1170" s="88"/>
      <c r="BG1170" s="85"/>
      <c r="BH1170" s="85"/>
      <c r="BI1170" s="85"/>
      <c r="BJ1170" s="85"/>
      <c r="BK1170" s="85"/>
      <c r="BL1170" s="85"/>
      <c r="BM1170" s="85"/>
      <c r="BN1170" s="85"/>
      <c r="BO1170" s="85"/>
      <c r="BP1170" s="85"/>
      <c r="BQ1170" s="85"/>
      <c r="BR1170" s="85"/>
      <c r="BS1170" s="85"/>
      <c r="BT1170" s="85"/>
      <c r="BU1170" s="85"/>
      <c r="BV1170" s="85"/>
      <c r="BW1170" s="85"/>
      <c r="BX1170" s="85"/>
      <c r="BY1170" s="85"/>
      <c r="BZ1170" s="85"/>
      <c r="CA1170" s="85"/>
      <c r="CB1170" s="85"/>
      <c r="CC1170" s="85"/>
      <c r="CD1170" s="85"/>
      <c r="CE1170" s="85"/>
      <c r="CF1170" s="85"/>
      <c r="CG1170" s="85"/>
      <c r="CH1170" s="85"/>
      <c r="CI1170" s="85"/>
      <c r="CJ1170" s="85"/>
      <c r="CK1170" s="85"/>
      <c r="CL1170" s="85"/>
      <c r="CM1170" s="85"/>
      <c r="CN1170" s="85"/>
      <c r="CO1170" s="85"/>
      <c r="CP1170" s="85"/>
      <c r="CQ1170" s="85"/>
      <c r="CR1170" s="85"/>
      <c r="CS1170" s="85"/>
      <c r="CT1170" s="85"/>
      <c r="CU1170" s="85"/>
      <c r="CV1170" s="85"/>
      <c r="CW1170" s="85"/>
      <c r="CX1170" s="85"/>
      <c r="CY1170" s="85"/>
      <c r="CZ1170" s="85"/>
      <c r="DA1170" s="85"/>
      <c r="DB1170" s="85"/>
      <c r="DC1170" s="85"/>
      <c r="DD1170" s="85"/>
      <c r="DE1170" s="85"/>
    </row>
    <row r="1171" spans="1:109" x14ac:dyDescent="0.2">
      <c r="A1171" s="85"/>
      <c r="B1171" s="85"/>
      <c r="C1171" s="85"/>
      <c r="D1171" s="85"/>
      <c r="E1171" s="86"/>
      <c r="F1171" s="85"/>
      <c r="G1171" s="87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85"/>
      <c r="V1171" s="85"/>
      <c r="W1171" s="85"/>
      <c r="X1171" s="85"/>
      <c r="Y1171" s="85"/>
      <c r="Z1171" s="85"/>
      <c r="AA1171" s="85"/>
      <c r="AB1171" s="85"/>
      <c r="AC1171" s="85"/>
      <c r="AD1171" s="85"/>
      <c r="AE1171" s="85"/>
      <c r="AF1171" s="85"/>
      <c r="AG1171" s="85"/>
      <c r="AH1171" s="85"/>
      <c r="AI1171" s="85"/>
      <c r="AJ1171" s="85"/>
      <c r="AK1171" s="85"/>
      <c r="AL1171" s="85"/>
      <c r="AM1171" s="85"/>
      <c r="AN1171" s="85"/>
      <c r="AO1171" s="85"/>
      <c r="AP1171" s="85"/>
      <c r="AQ1171" s="85"/>
      <c r="AR1171" s="85"/>
      <c r="AS1171" s="85"/>
      <c r="AT1171" s="85"/>
      <c r="AU1171" s="85"/>
      <c r="AV1171" s="85"/>
      <c r="AW1171" s="85"/>
      <c r="AX1171" s="85"/>
      <c r="AY1171" s="85"/>
      <c r="AZ1171" s="85"/>
      <c r="BA1171" s="85"/>
      <c r="BB1171" s="85"/>
      <c r="BC1171" s="85"/>
      <c r="BD1171" s="85"/>
      <c r="BE1171" s="85"/>
      <c r="BF1171" s="88"/>
      <c r="BG1171" s="85"/>
      <c r="BH1171" s="85"/>
      <c r="BI1171" s="85"/>
      <c r="BJ1171" s="85"/>
      <c r="BK1171" s="85"/>
      <c r="BL1171" s="85"/>
      <c r="BM1171" s="85"/>
      <c r="BN1171" s="85"/>
      <c r="BO1171" s="85"/>
      <c r="BP1171" s="85"/>
      <c r="BQ1171" s="85"/>
      <c r="BR1171" s="85"/>
      <c r="BS1171" s="85"/>
      <c r="BT1171" s="85"/>
      <c r="BU1171" s="85"/>
      <c r="BV1171" s="85"/>
      <c r="BW1171" s="85"/>
      <c r="BX1171" s="85"/>
      <c r="BY1171" s="85"/>
      <c r="BZ1171" s="85"/>
      <c r="CA1171" s="85"/>
      <c r="CB1171" s="85"/>
      <c r="CC1171" s="85"/>
      <c r="CD1171" s="85"/>
      <c r="CE1171" s="85"/>
      <c r="CF1171" s="85"/>
      <c r="CG1171" s="85"/>
      <c r="CH1171" s="85"/>
      <c r="CI1171" s="85"/>
      <c r="CJ1171" s="85"/>
      <c r="CK1171" s="85"/>
      <c r="CL1171" s="85"/>
      <c r="CM1171" s="85"/>
      <c r="CN1171" s="85"/>
      <c r="CO1171" s="85"/>
      <c r="CP1171" s="85"/>
      <c r="CQ1171" s="85"/>
      <c r="CR1171" s="85"/>
      <c r="CS1171" s="85"/>
      <c r="CT1171" s="85"/>
      <c r="CU1171" s="85"/>
      <c r="CV1171" s="85"/>
      <c r="CW1171" s="85"/>
      <c r="CX1171" s="85"/>
      <c r="CY1171" s="85"/>
      <c r="CZ1171" s="85"/>
      <c r="DA1171" s="85"/>
      <c r="DB1171" s="85"/>
      <c r="DC1171" s="85"/>
      <c r="DD1171" s="85"/>
      <c r="DE1171" s="85"/>
    </row>
    <row r="1172" spans="1:109" x14ac:dyDescent="0.2">
      <c r="A1172" s="85"/>
      <c r="B1172" s="85"/>
      <c r="C1172" s="85"/>
      <c r="D1172" s="85"/>
      <c r="E1172" s="86"/>
      <c r="F1172" s="85"/>
      <c r="G1172" s="87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85"/>
      <c r="V1172" s="85"/>
      <c r="W1172" s="85"/>
      <c r="X1172" s="85"/>
      <c r="Y1172" s="85"/>
      <c r="Z1172" s="85"/>
      <c r="AA1172" s="85"/>
      <c r="AB1172" s="85"/>
      <c r="AC1172" s="85"/>
      <c r="AD1172" s="85"/>
      <c r="AE1172" s="85"/>
      <c r="AF1172" s="85"/>
      <c r="AG1172" s="85"/>
      <c r="AH1172" s="85"/>
      <c r="AI1172" s="85"/>
      <c r="AJ1172" s="85"/>
      <c r="AK1172" s="85"/>
      <c r="AL1172" s="85"/>
      <c r="AM1172" s="85"/>
      <c r="AN1172" s="85"/>
      <c r="AO1172" s="85"/>
      <c r="AP1172" s="85"/>
      <c r="AQ1172" s="85"/>
      <c r="AR1172" s="85"/>
      <c r="AS1172" s="85"/>
      <c r="AT1172" s="85"/>
      <c r="AU1172" s="85"/>
      <c r="AV1172" s="85"/>
      <c r="AW1172" s="85"/>
      <c r="AX1172" s="85"/>
      <c r="AY1172" s="85"/>
      <c r="AZ1172" s="85"/>
      <c r="BA1172" s="85"/>
      <c r="BB1172" s="85"/>
      <c r="BC1172" s="85"/>
      <c r="BD1172" s="85"/>
      <c r="BE1172" s="85"/>
      <c r="BF1172" s="88"/>
      <c r="BG1172" s="85"/>
      <c r="BH1172" s="85"/>
      <c r="BI1172" s="85"/>
      <c r="BJ1172" s="85"/>
      <c r="BK1172" s="85"/>
      <c r="BL1172" s="85"/>
      <c r="BM1172" s="85"/>
      <c r="BN1172" s="85"/>
      <c r="BO1172" s="85"/>
      <c r="BP1172" s="85"/>
      <c r="BQ1172" s="85"/>
      <c r="BR1172" s="85"/>
      <c r="BS1172" s="85"/>
      <c r="BT1172" s="85"/>
      <c r="BU1172" s="85"/>
      <c r="BV1172" s="85"/>
      <c r="BW1172" s="85"/>
      <c r="BX1172" s="85"/>
      <c r="BY1172" s="85"/>
      <c r="BZ1172" s="85"/>
      <c r="CA1172" s="85"/>
      <c r="CB1172" s="85"/>
      <c r="CC1172" s="85"/>
      <c r="CD1172" s="85"/>
      <c r="CE1172" s="85"/>
      <c r="CF1172" s="85"/>
      <c r="CG1172" s="85"/>
      <c r="CH1172" s="85"/>
      <c r="CI1172" s="85"/>
      <c r="CJ1172" s="85"/>
      <c r="CK1172" s="85"/>
      <c r="CL1172" s="85"/>
      <c r="CM1172" s="85"/>
      <c r="CN1172" s="85"/>
      <c r="CO1172" s="85"/>
      <c r="CP1172" s="85"/>
      <c r="CQ1172" s="85"/>
      <c r="CR1172" s="85"/>
      <c r="CS1172" s="85"/>
      <c r="CT1172" s="85"/>
      <c r="CU1172" s="85"/>
      <c r="CV1172" s="85"/>
      <c r="CW1172" s="85"/>
      <c r="CX1172" s="85"/>
      <c r="CY1172" s="85"/>
      <c r="CZ1172" s="85"/>
      <c r="DA1172" s="85"/>
      <c r="DB1172" s="85"/>
      <c r="DC1172" s="85"/>
      <c r="DD1172" s="85"/>
      <c r="DE1172" s="85"/>
    </row>
    <row r="1173" spans="1:109" x14ac:dyDescent="0.2">
      <c r="A1173" s="85"/>
      <c r="B1173" s="85"/>
      <c r="C1173" s="85"/>
      <c r="D1173" s="85"/>
      <c r="E1173" s="86"/>
      <c r="F1173" s="85"/>
      <c r="G1173" s="87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85"/>
      <c r="V1173" s="85"/>
      <c r="W1173" s="85"/>
      <c r="X1173" s="85"/>
      <c r="Y1173" s="85"/>
      <c r="Z1173" s="85"/>
      <c r="AA1173" s="85"/>
      <c r="AB1173" s="85"/>
      <c r="AC1173" s="85"/>
      <c r="AD1173" s="85"/>
      <c r="AE1173" s="85"/>
      <c r="AF1173" s="85"/>
      <c r="AG1173" s="85"/>
      <c r="AH1173" s="85"/>
      <c r="AI1173" s="85"/>
      <c r="AJ1173" s="85"/>
      <c r="AK1173" s="85"/>
      <c r="AL1173" s="85"/>
      <c r="AM1173" s="85"/>
      <c r="AN1173" s="85"/>
      <c r="AO1173" s="85"/>
      <c r="AP1173" s="85"/>
      <c r="AQ1173" s="85"/>
      <c r="AR1173" s="85"/>
      <c r="AS1173" s="85"/>
      <c r="AT1173" s="85"/>
      <c r="AU1173" s="85"/>
      <c r="AV1173" s="85"/>
      <c r="AW1173" s="85"/>
      <c r="AX1173" s="85"/>
      <c r="AY1173" s="85"/>
      <c r="AZ1173" s="85"/>
      <c r="BA1173" s="85"/>
      <c r="BB1173" s="85"/>
      <c r="BC1173" s="85"/>
      <c r="BD1173" s="85"/>
      <c r="BE1173" s="85"/>
      <c r="BF1173" s="88"/>
      <c r="BG1173" s="85"/>
      <c r="BH1173" s="85"/>
      <c r="BI1173" s="85"/>
      <c r="BJ1173" s="85"/>
      <c r="BK1173" s="85"/>
      <c r="BL1173" s="85"/>
      <c r="BM1173" s="85"/>
      <c r="BN1173" s="85"/>
      <c r="BO1173" s="85"/>
      <c r="BP1173" s="85"/>
      <c r="BQ1173" s="85"/>
      <c r="BR1173" s="85"/>
      <c r="BS1173" s="85"/>
      <c r="BT1173" s="85"/>
      <c r="BU1173" s="85"/>
      <c r="BV1173" s="85"/>
      <c r="BW1173" s="85"/>
      <c r="BX1173" s="85"/>
      <c r="BY1173" s="85"/>
      <c r="BZ1173" s="85"/>
      <c r="CA1173" s="85"/>
      <c r="CB1173" s="85"/>
      <c r="CC1173" s="85"/>
      <c r="CD1173" s="85"/>
      <c r="CE1173" s="85"/>
      <c r="CF1173" s="85"/>
      <c r="CG1173" s="85"/>
      <c r="CH1173" s="85"/>
      <c r="CI1173" s="85"/>
      <c r="CJ1173" s="85"/>
      <c r="CK1173" s="85"/>
      <c r="CL1173" s="85"/>
      <c r="CM1173" s="85"/>
      <c r="CN1173" s="85"/>
      <c r="CO1173" s="85"/>
      <c r="CP1173" s="85"/>
      <c r="CQ1173" s="85"/>
      <c r="CR1173" s="85"/>
      <c r="CS1173" s="85"/>
      <c r="CT1173" s="85"/>
      <c r="CU1173" s="85"/>
      <c r="CV1173" s="85"/>
      <c r="CW1173" s="85"/>
      <c r="CX1173" s="85"/>
      <c r="CY1173" s="85"/>
      <c r="CZ1173" s="85"/>
      <c r="DA1173" s="85"/>
      <c r="DB1173" s="85"/>
      <c r="DC1173" s="85"/>
      <c r="DD1173" s="85"/>
      <c r="DE1173" s="85"/>
    </row>
    <row r="1174" spans="1:109" x14ac:dyDescent="0.2">
      <c r="A1174" s="85"/>
      <c r="B1174" s="85"/>
      <c r="C1174" s="85"/>
      <c r="D1174" s="85"/>
      <c r="E1174" s="86"/>
      <c r="F1174" s="85"/>
      <c r="G1174" s="87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85"/>
      <c r="V1174" s="85"/>
      <c r="W1174" s="85"/>
      <c r="X1174" s="85"/>
      <c r="Y1174" s="85"/>
      <c r="Z1174" s="85"/>
      <c r="AA1174" s="85"/>
      <c r="AB1174" s="85"/>
      <c r="AC1174" s="85"/>
      <c r="AD1174" s="85"/>
      <c r="AE1174" s="85"/>
      <c r="AF1174" s="85"/>
      <c r="AG1174" s="85"/>
      <c r="AH1174" s="85"/>
      <c r="AI1174" s="85"/>
      <c r="AJ1174" s="85"/>
      <c r="AK1174" s="85"/>
      <c r="AL1174" s="85"/>
      <c r="AM1174" s="85"/>
      <c r="AN1174" s="85"/>
      <c r="AO1174" s="85"/>
      <c r="AP1174" s="85"/>
      <c r="AQ1174" s="85"/>
      <c r="AR1174" s="85"/>
      <c r="AS1174" s="85"/>
      <c r="AT1174" s="85"/>
      <c r="AU1174" s="85"/>
      <c r="AV1174" s="85"/>
      <c r="AW1174" s="85"/>
      <c r="AX1174" s="85"/>
      <c r="AY1174" s="85"/>
      <c r="AZ1174" s="85"/>
      <c r="BA1174" s="85"/>
      <c r="BB1174" s="85"/>
      <c r="BC1174" s="85"/>
      <c r="BD1174" s="85"/>
      <c r="BE1174" s="85"/>
      <c r="BF1174" s="88"/>
      <c r="BG1174" s="85"/>
      <c r="BH1174" s="85"/>
      <c r="BI1174" s="85"/>
      <c r="BJ1174" s="85"/>
      <c r="BK1174" s="85"/>
      <c r="BL1174" s="85"/>
      <c r="BM1174" s="85"/>
      <c r="BN1174" s="85"/>
      <c r="BO1174" s="85"/>
      <c r="BP1174" s="85"/>
      <c r="BQ1174" s="85"/>
      <c r="BR1174" s="85"/>
      <c r="BS1174" s="85"/>
      <c r="BT1174" s="85"/>
      <c r="BU1174" s="85"/>
      <c r="BV1174" s="85"/>
      <c r="BW1174" s="85"/>
      <c r="BX1174" s="85"/>
      <c r="BY1174" s="85"/>
      <c r="BZ1174" s="85"/>
      <c r="CA1174" s="85"/>
      <c r="CB1174" s="85"/>
      <c r="CC1174" s="85"/>
      <c r="CD1174" s="85"/>
      <c r="CE1174" s="85"/>
      <c r="CF1174" s="85"/>
      <c r="CG1174" s="85"/>
      <c r="CH1174" s="85"/>
      <c r="CI1174" s="85"/>
      <c r="CJ1174" s="85"/>
      <c r="CK1174" s="85"/>
      <c r="CL1174" s="85"/>
      <c r="CM1174" s="85"/>
      <c r="CN1174" s="85"/>
      <c r="CO1174" s="85"/>
      <c r="CP1174" s="85"/>
      <c r="CQ1174" s="85"/>
      <c r="CR1174" s="85"/>
      <c r="CS1174" s="85"/>
      <c r="CT1174" s="85"/>
      <c r="CU1174" s="85"/>
      <c r="CV1174" s="85"/>
      <c r="CW1174" s="85"/>
      <c r="CX1174" s="85"/>
      <c r="CY1174" s="85"/>
      <c r="CZ1174" s="85"/>
      <c r="DA1174" s="85"/>
      <c r="DB1174" s="85"/>
      <c r="DC1174" s="85"/>
      <c r="DD1174" s="85"/>
      <c r="DE1174" s="85"/>
    </row>
    <row r="1175" spans="1:109" x14ac:dyDescent="0.2">
      <c r="A1175" s="85"/>
      <c r="B1175" s="85"/>
      <c r="C1175" s="85"/>
      <c r="D1175" s="85"/>
      <c r="E1175" s="86"/>
      <c r="F1175" s="85"/>
      <c r="G1175" s="87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85"/>
      <c r="AE1175" s="85"/>
      <c r="AF1175" s="85"/>
      <c r="AG1175" s="85"/>
      <c r="AH1175" s="85"/>
      <c r="AI1175" s="85"/>
      <c r="AJ1175" s="85"/>
      <c r="AK1175" s="85"/>
      <c r="AL1175" s="85"/>
      <c r="AM1175" s="85"/>
      <c r="AN1175" s="85"/>
      <c r="AO1175" s="85"/>
      <c r="AP1175" s="85"/>
      <c r="AQ1175" s="85"/>
      <c r="AR1175" s="85"/>
      <c r="AS1175" s="85"/>
      <c r="AT1175" s="85"/>
      <c r="AU1175" s="85"/>
      <c r="AV1175" s="85"/>
      <c r="AW1175" s="85"/>
      <c r="AX1175" s="85"/>
      <c r="AY1175" s="85"/>
      <c r="AZ1175" s="85"/>
      <c r="BA1175" s="85"/>
      <c r="BB1175" s="85"/>
      <c r="BC1175" s="85"/>
      <c r="BD1175" s="85"/>
      <c r="BE1175" s="85"/>
      <c r="BF1175" s="88"/>
      <c r="BG1175" s="85"/>
      <c r="BH1175" s="85"/>
      <c r="BI1175" s="85"/>
      <c r="BJ1175" s="85"/>
      <c r="BK1175" s="85"/>
      <c r="BL1175" s="85"/>
      <c r="BM1175" s="85"/>
      <c r="BN1175" s="85"/>
      <c r="BO1175" s="85"/>
      <c r="BP1175" s="85"/>
      <c r="BQ1175" s="85"/>
      <c r="BR1175" s="85"/>
      <c r="BS1175" s="85"/>
      <c r="BT1175" s="85"/>
      <c r="BU1175" s="85"/>
      <c r="BV1175" s="85"/>
      <c r="BW1175" s="85"/>
      <c r="BX1175" s="85"/>
      <c r="BY1175" s="85"/>
      <c r="BZ1175" s="85"/>
      <c r="CA1175" s="85"/>
      <c r="CB1175" s="85"/>
      <c r="CC1175" s="85"/>
      <c r="CD1175" s="85"/>
      <c r="CE1175" s="85"/>
      <c r="CF1175" s="85"/>
      <c r="CG1175" s="85"/>
      <c r="CH1175" s="85"/>
      <c r="CI1175" s="85"/>
      <c r="CJ1175" s="85"/>
      <c r="CK1175" s="85"/>
      <c r="CL1175" s="85"/>
      <c r="CM1175" s="85"/>
      <c r="CN1175" s="85"/>
      <c r="CO1175" s="85"/>
      <c r="CP1175" s="85"/>
      <c r="CQ1175" s="85"/>
      <c r="CR1175" s="85"/>
      <c r="CS1175" s="85"/>
      <c r="CT1175" s="85"/>
      <c r="CU1175" s="85"/>
      <c r="CV1175" s="85"/>
      <c r="CW1175" s="85"/>
      <c r="CX1175" s="85"/>
      <c r="CY1175" s="85"/>
      <c r="CZ1175" s="85"/>
      <c r="DA1175" s="85"/>
      <c r="DB1175" s="85"/>
      <c r="DC1175" s="85"/>
      <c r="DD1175" s="85"/>
      <c r="DE1175" s="85"/>
    </row>
    <row r="1176" spans="1:109" x14ac:dyDescent="0.2">
      <c r="A1176" s="85"/>
      <c r="B1176" s="85"/>
      <c r="C1176" s="85"/>
      <c r="D1176" s="85"/>
      <c r="E1176" s="86"/>
      <c r="F1176" s="85"/>
      <c r="G1176" s="87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85"/>
      <c r="V1176" s="85"/>
      <c r="W1176" s="85"/>
      <c r="X1176" s="85"/>
      <c r="Y1176" s="85"/>
      <c r="Z1176" s="85"/>
      <c r="AA1176" s="85"/>
      <c r="AB1176" s="85"/>
      <c r="AC1176" s="85"/>
      <c r="AD1176" s="85"/>
      <c r="AE1176" s="85"/>
      <c r="AF1176" s="85"/>
      <c r="AG1176" s="85"/>
      <c r="AH1176" s="85"/>
      <c r="AI1176" s="85"/>
      <c r="AJ1176" s="85"/>
      <c r="AK1176" s="85"/>
      <c r="AL1176" s="85"/>
      <c r="AM1176" s="85"/>
      <c r="AN1176" s="85"/>
      <c r="AO1176" s="85"/>
      <c r="AP1176" s="85"/>
      <c r="AQ1176" s="85"/>
      <c r="AR1176" s="85"/>
      <c r="AS1176" s="85"/>
      <c r="AT1176" s="85"/>
      <c r="AU1176" s="85"/>
      <c r="AV1176" s="85"/>
      <c r="AW1176" s="85"/>
      <c r="AX1176" s="85"/>
      <c r="AY1176" s="85"/>
      <c r="AZ1176" s="85"/>
      <c r="BA1176" s="85"/>
      <c r="BB1176" s="85"/>
      <c r="BC1176" s="85"/>
      <c r="BD1176" s="85"/>
      <c r="BE1176" s="85"/>
      <c r="BF1176" s="88"/>
      <c r="BG1176" s="85"/>
      <c r="BH1176" s="85"/>
      <c r="BI1176" s="85"/>
      <c r="BJ1176" s="85"/>
      <c r="BK1176" s="85"/>
      <c r="BL1176" s="85"/>
      <c r="BM1176" s="85"/>
      <c r="BN1176" s="85"/>
      <c r="BO1176" s="85"/>
      <c r="BP1176" s="85"/>
      <c r="BQ1176" s="85"/>
      <c r="BR1176" s="85"/>
      <c r="BS1176" s="85"/>
      <c r="BT1176" s="85"/>
      <c r="BU1176" s="85"/>
      <c r="BV1176" s="85"/>
      <c r="BW1176" s="85"/>
      <c r="BX1176" s="85"/>
      <c r="BY1176" s="85"/>
      <c r="BZ1176" s="85"/>
      <c r="CA1176" s="85"/>
      <c r="CB1176" s="85"/>
      <c r="CC1176" s="85"/>
      <c r="CD1176" s="85"/>
      <c r="CE1176" s="85"/>
      <c r="CF1176" s="85"/>
      <c r="CG1176" s="85"/>
      <c r="CH1176" s="85"/>
      <c r="CI1176" s="85"/>
      <c r="CJ1176" s="85"/>
      <c r="CK1176" s="85"/>
      <c r="CL1176" s="85"/>
      <c r="CM1176" s="85"/>
      <c r="CN1176" s="85"/>
      <c r="CO1176" s="85"/>
      <c r="CP1176" s="85"/>
      <c r="CQ1176" s="85"/>
      <c r="CR1176" s="85"/>
      <c r="CS1176" s="85"/>
      <c r="CT1176" s="85"/>
      <c r="CU1176" s="85"/>
      <c r="CV1176" s="85"/>
      <c r="CW1176" s="85"/>
      <c r="CX1176" s="85"/>
      <c r="CY1176" s="85"/>
      <c r="CZ1176" s="85"/>
      <c r="DA1176" s="85"/>
      <c r="DB1176" s="85"/>
      <c r="DC1176" s="85"/>
      <c r="DD1176" s="85"/>
      <c r="DE1176" s="85"/>
    </row>
    <row r="1177" spans="1:109" x14ac:dyDescent="0.2">
      <c r="A1177" s="85"/>
      <c r="B1177" s="85"/>
      <c r="C1177" s="85"/>
      <c r="D1177" s="85"/>
      <c r="E1177" s="86"/>
      <c r="F1177" s="85"/>
      <c r="G1177" s="87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85"/>
      <c r="V1177" s="85"/>
      <c r="W1177" s="85"/>
      <c r="X1177" s="85"/>
      <c r="Y1177" s="85"/>
      <c r="Z1177" s="85"/>
      <c r="AA1177" s="85"/>
      <c r="AB1177" s="85"/>
      <c r="AC1177" s="85"/>
      <c r="AD1177" s="85"/>
      <c r="AE1177" s="85"/>
      <c r="AF1177" s="85"/>
      <c r="AG1177" s="85"/>
      <c r="AH1177" s="85"/>
      <c r="AI1177" s="85"/>
      <c r="AJ1177" s="85"/>
      <c r="AK1177" s="85"/>
      <c r="AL1177" s="85"/>
      <c r="AM1177" s="85"/>
      <c r="AN1177" s="85"/>
      <c r="AO1177" s="85"/>
      <c r="AP1177" s="85"/>
      <c r="AQ1177" s="85"/>
      <c r="AR1177" s="85"/>
      <c r="AS1177" s="85"/>
      <c r="AT1177" s="85"/>
      <c r="AU1177" s="85"/>
      <c r="AV1177" s="85"/>
      <c r="AW1177" s="85"/>
      <c r="AX1177" s="85"/>
      <c r="AY1177" s="85"/>
      <c r="AZ1177" s="85"/>
      <c r="BA1177" s="85"/>
      <c r="BB1177" s="85"/>
      <c r="BC1177" s="85"/>
      <c r="BD1177" s="85"/>
      <c r="BE1177" s="85"/>
      <c r="BF1177" s="88"/>
      <c r="BG1177" s="85"/>
      <c r="BH1177" s="85"/>
      <c r="BI1177" s="85"/>
      <c r="BJ1177" s="85"/>
      <c r="BK1177" s="85"/>
      <c r="BL1177" s="85"/>
      <c r="BM1177" s="85"/>
      <c r="BN1177" s="85"/>
      <c r="BO1177" s="85"/>
      <c r="BP1177" s="85"/>
      <c r="BQ1177" s="85"/>
      <c r="BR1177" s="85"/>
      <c r="BS1177" s="85"/>
      <c r="BT1177" s="85"/>
      <c r="BU1177" s="85"/>
      <c r="BV1177" s="85"/>
      <c r="BW1177" s="85"/>
      <c r="BX1177" s="85"/>
      <c r="BY1177" s="85"/>
      <c r="BZ1177" s="85"/>
      <c r="CA1177" s="85"/>
      <c r="CB1177" s="85"/>
      <c r="CC1177" s="85"/>
      <c r="CD1177" s="85"/>
      <c r="CE1177" s="85"/>
      <c r="CF1177" s="85"/>
      <c r="CG1177" s="85"/>
      <c r="CH1177" s="85"/>
      <c r="CI1177" s="85"/>
      <c r="CJ1177" s="85"/>
      <c r="CK1177" s="85"/>
      <c r="CL1177" s="85"/>
      <c r="CM1177" s="85"/>
      <c r="CN1177" s="85"/>
      <c r="CO1177" s="85"/>
      <c r="CP1177" s="85"/>
      <c r="CQ1177" s="85"/>
      <c r="CR1177" s="85"/>
      <c r="CS1177" s="85"/>
      <c r="CT1177" s="85"/>
      <c r="CU1177" s="85"/>
      <c r="CV1177" s="85"/>
      <c r="CW1177" s="85"/>
      <c r="CX1177" s="85"/>
      <c r="CY1177" s="85"/>
      <c r="CZ1177" s="85"/>
      <c r="DA1177" s="85"/>
      <c r="DB1177" s="85"/>
      <c r="DC1177" s="85"/>
      <c r="DD1177" s="85"/>
      <c r="DE1177" s="85"/>
    </row>
    <row r="1178" spans="1:109" x14ac:dyDescent="0.2">
      <c r="A1178" s="85"/>
      <c r="B1178" s="85"/>
      <c r="C1178" s="85"/>
      <c r="D1178" s="85"/>
      <c r="E1178" s="86"/>
      <c r="F1178" s="85"/>
      <c r="G1178" s="87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85"/>
      <c r="V1178" s="85"/>
      <c r="W1178" s="85"/>
      <c r="X1178" s="85"/>
      <c r="Y1178" s="85"/>
      <c r="Z1178" s="85"/>
      <c r="AA1178" s="85"/>
      <c r="AB1178" s="85"/>
      <c r="AC1178" s="85"/>
      <c r="AD1178" s="85"/>
      <c r="AE1178" s="85"/>
      <c r="AF1178" s="85"/>
      <c r="AG1178" s="85"/>
      <c r="AH1178" s="85"/>
      <c r="AI1178" s="85"/>
      <c r="AJ1178" s="85"/>
      <c r="AK1178" s="85"/>
      <c r="AL1178" s="85"/>
      <c r="AM1178" s="85"/>
      <c r="AN1178" s="85"/>
      <c r="AO1178" s="85"/>
      <c r="AP1178" s="85"/>
      <c r="AQ1178" s="85"/>
      <c r="AR1178" s="85"/>
      <c r="AS1178" s="85"/>
      <c r="AT1178" s="85"/>
      <c r="AU1178" s="85"/>
      <c r="AV1178" s="85"/>
      <c r="AW1178" s="85"/>
      <c r="AX1178" s="85"/>
      <c r="AY1178" s="85"/>
      <c r="AZ1178" s="85"/>
      <c r="BA1178" s="85"/>
      <c r="BB1178" s="85"/>
      <c r="BC1178" s="85"/>
      <c r="BD1178" s="85"/>
      <c r="BE1178" s="85"/>
      <c r="BF1178" s="88"/>
      <c r="BG1178" s="85"/>
      <c r="BH1178" s="85"/>
      <c r="BI1178" s="85"/>
      <c r="BJ1178" s="85"/>
      <c r="BK1178" s="85"/>
      <c r="BL1178" s="85"/>
      <c r="BM1178" s="85"/>
      <c r="BN1178" s="85"/>
      <c r="BO1178" s="85"/>
      <c r="BP1178" s="85"/>
      <c r="BQ1178" s="85"/>
      <c r="BR1178" s="85"/>
      <c r="BS1178" s="85"/>
      <c r="BT1178" s="85"/>
      <c r="BU1178" s="85"/>
      <c r="BV1178" s="85"/>
      <c r="BW1178" s="85"/>
      <c r="BX1178" s="85"/>
      <c r="BY1178" s="85"/>
      <c r="BZ1178" s="85"/>
      <c r="CA1178" s="85"/>
      <c r="CB1178" s="85"/>
      <c r="CC1178" s="85"/>
      <c r="CD1178" s="85"/>
      <c r="CE1178" s="85"/>
      <c r="CF1178" s="85"/>
      <c r="CG1178" s="85"/>
      <c r="CH1178" s="85"/>
      <c r="CI1178" s="85"/>
      <c r="CJ1178" s="85"/>
      <c r="CK1178" s="85"/>
      <c r="CL1178" s="85"/>
      <c r="CM1178" s="85"/>
      <c r="CN1178" s="85"/>
      <c r="CO1178" s="85"/>
      <c r="CP1178" s="85"/>
      <c r="CQ1178" s="85"/>
      <c r="CR1178" s="85"/>
      <c r="CS1178" s="85"/>
      <c r="CT1178" s="85"/>
      <c r="CU1178" s="85"/>
      <c r="CV1178" s="85"/>
      <c r="CW1178" s="85"/>
      <c r="CX1178" s="85"/>
      <c r="CY1178" s="85"/>
      <c r="CZ1178" s="85"/>
      <c r="DA1178" s="85"/>
      <c r="DB1178" s="85"/>
      <c r="DC1178" s="85"/>
      <c r="DD1178" s="85"/>
      <c r="DE1178" s="85"/>
    </row>
    <row r="1179" spans="1:109" x14ac:dyDescent="0.2">
      <c r="A1179" s="85"/>
      <c r="B1179" s="85"/>
      <c r="C1179" s="85"/>
      <c r="D1179" s="85"/>
      <c r="E1179" s="86"/>
      <c r="F1179" s="85"/>
      <c r="G1179" s="87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85"/>
      <c r="AG1179" s="85"/>
      <c r="AH1179" s="85"/>
      <c r="AI1179" s="85"/>
      <c r="AJ1179" s="85"/>
      <c r="AK1179" s="85"/>
      <c r="AL1179" s="85"/>
      <c r="AM1179" s="85"/>
      <c r="AN1179" s="85"/>
      <c r="AO1179" s="85"/>
      <c r="AP1179" s="85"/>
      <c r="AQ1179" s="85"/>
      <c r="AR1179" s="85"/>
      <c r="AS1179" s="85"/>
      <c r="AT1179" s="85"/>
      <c r="AU1179" s="85"/>
      <c r="AV1179" s="85"/>
      <c r="AW1179" s="85"/>
      <c r="AX1179" s="85"/>
      <c r="AY1179" s="85"/>
      <c r="AZ1179" s="85"/>
      <c r="BA1179" s="85"/>
      <c r="BB1179" s="85"/>
      <c r="BC1179" s="85"/>
      <c r="BD1179" s="85"/>
      <c r="BE1179" s="85"/>
      <c r="BF1179" s="88"/>
      <c r="BG1179" s="85"/>
      <c r="BH1179" s="85"/>
      <c r="BI1179" s="85"/>
      <c r="BJ1179" s="85"/>
      <c r="BK1179" s="85"/>
      <c r="BL1179" s="85"/>
      <c r="BM1179" s="85"/>
      <c r="BN1179" s="85"/>
      <c r="BO1179" s="85"/>
      <c r="BP1179" s="85"/>
      <c r="BQ1179" s="85"/>
      <c r="BR1179" s="85"/>
      <c r="BS1179" s="85"/>
      <c r="BT1179" s="85"/>
      <c r="BU1179" s="85"/>
      <c r="BV1179" s="85"/>
      <c r="BW1179" s="85"/>
      <c r="BX1179" s="85"/>
      <c r="BY1179" s="85"/>
      <c r="BZ1179" s="85"/>
      <c r="CA1179" s="85"/>
      <c r="CB1179" s="85"/>
      <c r="CC1179" s="85"/>
      <c r="CD1179" s="85"/>
      <c r="CE1179" s="85"/>
      <c r="CF1179" s="85"/>
      <c r="CG1179" s="85"/>
      <c r="CH1179" s="85"/>
      <c r="CI1179" s="85"/>
      <c r="CJ1179" s="85"/>
      <c r="CK1179" s="85"/>
      <c r="CL1179" s="85"/>
      <c r="CM1179" s="85"/>
      <c r="CN1179" s="85"/>
      <c r="CO1179" s="85"/>
      <c r="CP1179" s="85"/>
      <c r="CQ1179" s="85"/>
      <c r="CR1179" s="85"/>
      <c r="CS1179" s="85"/>
      <c r="CT1179" s="85"/>
      <c r="CU1179" s="85"/>
      <c r="CV1179" s="85"/>
      <c r="CW1179" s="85"/>
      <c r="CX1179" s="85"/>
      <c r="CY1179" s="85"/>
      <c r="CZ1179" s="85"/>
      <c r="DA1179" s="85"/>
      <c r="DB1179" s="85"/>
      <c r="DC1179" s="85"/>
      <c r="DD1179" s="85"/>
      <c r="DE1179" s="85"/>
    </row>
    <row r="1180" spans="1:109" x14ac:dyDescent="0.2">
      <c r="A1180" s="85"/>
      <c r="B1180" s="85"/>
      <c r="C1180" s="85"/>
      <c r="D1180" s="85"/>
      <c r="E1180" s="86"/>
      <c r="F1180" s="85"/>
      <c r="G1180" s="87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85"/>
      <c r="AG1180" s="85"/>
      <c r="AH1180" s="85"/>
      <c r="AI1180" s="85"/>
      <c r="AJ1180" s="85"/>
      <c r="AK1180" s="85"/>
      <c r="AL1180" s="85"/>
      <c r="AM1180" s="85"/>
      <c r="AN1180" s="85"/>
      <c r="AO1180" s="85"/>
      <c r="AP1180" s="85"/>
      <c r="AQ1180" s="85"/>
      <c r="AR1180" s="85"/>
      <c r="AS1180" s="85"/>
      <c r="AT1180" s="85"/>
      <c r="AU1180" s="85"/>
      <c r="AV1180" s="85"/>
      <c r="AW1180" s="85"/>
      <c r="AX1180" s="85"/>
      <c r="AY1180" s="85"/>
      <c r="AZ1180" s="85"/>
      <c r="BA1180" s="85"/>
      <c r="BB1180" s="85"/>
      <c r="BC1180" s="85"/>
      <c r="BD1180" s="85"/>
      <c r="BE1180" s="85"/>
      <c r="BF1180" s="88"/>
      <c r="BG1180" s="85"/>
      <c r="BH1180" s="85"/>
      <c r="BI1180" s="85"/>
      <c r="BJ1180" s="85"/>
      <c r="BK1180" s="85"/>
      <c r="BL1180" s="85"/>
      <c r="BM1180" s="85"/>
      <c r="BN1180" s="85"/>
      <c r="BO1180" s="85"/>
      <c r="BP1180" s="85"/>
      <c r="BQ1180" s="85"/>
      <c r="BR1180" s="85"/>
      <c r="BS1180" s="85"/>
      <c r="BT1180" s="85"/>
      <c r="BU1180" s="85"/>
      <c r="BV1180" s="85"/>
      <c r="BW1180" s="85"/>
      <c r="BX1180" s="85"/>
      <c r="BY1180" s="85"/>
      <c r="BZ1180" s="85"/>
      <c r="CA1180" s="85"/>
      <c r="CB1180" s="85"/>
      <c r="CC1180" s="85"/>
      <c r="CD1180" s="85"/>
      <c r="CE1180" s="85"/>
      <c r="CF1180" s="85"/>
      <c r="CG1180" s="85"/>
      <c r="CH1180" s="85"/>
      <c r="CI1180" s="85"/>
      <c r="CJ1180" s="85"/>
      <c r="CK1180" s="85"/>
      <c r="CL1180" s="85"/>
      <c r="CM1180" s="85"/>
      <c r="CN1180" s="85"/>
      <c r="CO1180" s="85"/>
      <c r="CP1180" s="85"/>
      <c r="CQ1180" s="85"/>
      <c r="CR1180" s="85"/>
      <c r="CS1180" s="85"/>
      <c r="CT1180" s="85"/>
      <c r="CU1180" s="85"/>
      <c r="CV1180" s="85"/>
      <c r="CW1180" s="85"/>
      <c r="CX1180" s="85"/>
      <c r="CY1180" s="85"/>
      <c r="CZ1180" s="85"/>
      <c r="DA1180" s="85"/>
      <c r="DB1180" s="85"/>
      <c r="DC1180" s="85"/>
      <c r="DD1180" s="85"/>
      <c r="DE1180" s="85"/>
    </row>
    <row r="1181" spans="1:109" x14ac:dyDescent="0.2">
      <c r="A1181" s="85"/>
      <c r="B1181" s="85"/>
      <c r="C1181" s="85"/>
      <c r="D1181" s="85"/>
      <c r="E1181" s="86"/>
      <c r="F1181" s="85"/>
      <c r="G1181" s="87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85"/>
      <c r="AG1181" s="85"/>
      <c r="AH1181" s="85"/>
      <c r="AI1181" s="85"/>
      <c r="AJ1181" s="85"/>
      <c r="AK1181" s="85"/>
      <c r="AL1181" s="85"/>
      <c r="AM1181" s="85"/>
      <c r="AN1181" s="85"/>
      <c r="AO1181" s="85"/>
      <c r="AP1181" s="85"/>
      <c r="AQ1181" s="85"/>
      <c r="AR1181" s="85"/>
      <c r="AS1181" s="85"/>
      <c r="AT1181" s="85"/>
      <c r="AU1181" s="85"/>
      <c r="AV1181" s="85"/>
      <c r="AW1181" s="85"/>
      <c r="AX1181" s="85"/>
      <c r="AY1181" s="85"/>
      <c r="AZ1181" s="85"/>
      <c r="BA1181" s="85"/>
      <c r="BB1181" s="85"/>
      <c r="BC1181" s="85"/>
      <c r="BD1181" s="85"/>
      <c r="BE1181" s="85"/>
      <c r="BF1181" s="88"/>
      <c r="BG1181" s="85"/>
      <c r="BH1181" s="85"/>
      <c r="BI1181" s="85"/>
      <c r="BJ1181" s="85"/>
      <c r="BK1181" s="85"/>
      <c r="BL1181" s="85"/>
      <c r="BM1181" s="85"/>
      <c r="BN1181" s="85"/>
      <c r="BO1181" s="85"/>
      <c r="BP1181" s="85"/>
      <c r="BQ1181" s="85"/>
      <c r="BR1181" s="85"/>
      <c r="BS1181" s="85"/>
      <c r="BT1181" s="85"/>
      <c r="BU1181" s="85"/>
      <c r="BV1181" s="85"/>
      <c r="BW1181" s="85"/>
      <c r="BX1181" s="85"/>
      <c r="BY1181" s="85"/>
      <c r="BZ1181" s="85"/>
      <c r="CA1181" s="85"/>
      <c r="CB1181" s="85"/>
      <c r="CC1181" s="85"/>
      <c r="CD1181" s="85"/>
      <c r="CE1181" s="85"/>
      <c r="CF1181" s="85"/>
      <c r="CG1181" s="85"/>
      <c r="CH1181" s="85"/>
      <c r="CI1181" s="85"/>
      <c r="CJ1181" s="85"/>
      <c r="CK1181" s="85"/>
      <c r="CL1181" s="85"/>
      <c r="CM1181" s="85"/>
      <c r="CN1181" s="85"/>
      <c r="CO1181" s="85"/>
      <c r="CP1181" s="85"/>
      <c r="CQ1181" s="85"/>
      <c r="CR1181" s="85"/>
      <c r="CS1181" s="85"/>
      <c r="CT1181" s="85"/>
      <c r="CU1181" s="85"/>
      <c r="CV1181" s="85"/>
      <c r="CW1181" s="85"/>
      <c r="CX1181" s="85"/>
      <c r="CY1181" s="85"/>
      <c r="CZ1181" s="85"/>
      <c r="DA1181" s="85"/>
      <c r="DB1181" s="85"/>
      <c r="DC1181" s="85"/>
      <c r="DD1181" s="85"/>
      <c r="DE1181" s="85"/>
    </row>
    <row r="1182" spans="1:109" x14ac:dyDescent="0.2">
      <c r="A1182" s="85"/>
      <c r="B1182" s="85"/>
      <c r="C1182" s="85"/>
      <c r="D1182" s="85"/>
      <c r="E1182" s="86"/>
      <c r="F1182" s="85"/>
      <c r="G1182" s="87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85"/>
      <c r="AG1182" s="85"/>
      <c r="AH1182" s="85"/>
      <c r="AI1182" s="85"/>
      <c r="AJ1182" s="85"/>
      <c r="AK1182" s="85"/>
      <c r="AL1182" s="85"/>
      <c r="AM1182" s="85"/>
      <c r="AN1182" s="85"/>
      <c r="AO1182" s="85"/>
      <c r="AP1182" s="85"/>
      <c r="AQ1182" s="85"/>
      <c r="AR1182" s="85"/>
      <c r="AS1182" s="85"/>
      <c r="AT1182" s="85"/>
      <c r="AU1182" s="85"/>
      <c r="AV1182" s="85"/>
      <c r="AW1182" s="85"/>
      <c r="AX1182" s="85"/>
      <c r="AY1182" s="85"/>
      <c r="AZ1182" s="85"/>
      <c r="BA1182" s="85"/>
      <c r="BB1182" s="85"/>
      <c r="BC1182" s="85"/>
      <c r="BD1182" s="85"/>
      <c r="BE1182" s="85"/>
      <c r="BF1182" s="88"/>
      <c r="BG1182" s="85"/>
      <c r="BH1182" s="85"/>
      <c r="BI1182" s="85"/>
      <c r="BJ1182" s="85"/>
      <c r="BK1182" s="85"/>
      <c r="BL1182" s="85"/>
      <c r="BM1182" s="85"/>
      <c r="BN1182" s="85"/>
      <c r="BO1182" s="85"/>
      <c r="BP1182" s="85"/>
      <c r="BQ1182" s="85"/>
      <c r="BR1182" s="85"/>
      <c r="BS1182" s="85"/>
      <c r="BT1182" s="85"/>
      <c r="BU1182" s="85"/>
      <c r="BV1182" s="85"/>
      <c r="BW1182" s="85"/>
      <c r="BX1182" s="85"/>
      <c r="BY1182" s="85"/>
      <c r="BZ1182" s="85"/>
      <c r="CA1182" s="85"/>
      <c r="CB1182" s="85"/>
      <c r="CC1182" s="85"/>
      <c r="CD1182" s="85"/>
      <c r="CE1182" s="85"/>
      <c r="CF1182" s="85"/>
      <c r="CG1182" s="85"/>
      <c r="CH1182" s="85"/>
      <c r="CI1182" s="85"/>
      <c r="CJ1182" s="85"/>
      <c r="CK1182" s="85"/>
      <c r="CL1182" s="85"/>
      <c r="CM1182" s="85"/>
      <c r="CN1182" s="85"/>
      <c r="CO1182" s="85"/>
      <c r="CP1182" s="85"/>
      <c r="CQ1182" s="85"/>
      <c r="CR1182" s="85"/>
      <c r="CS1182" s="85"/>
      <c r="CT1182" s="85"/>
      <c r="CU1182" s="85"/>
      <c r="CV1182" s="85"/>
      <c r="CW1182" s="85"/>
      <c r="CX1182" s="85"/>
      <c r="CY1182" s="85"/>
      <c r="CZ1182" s="85"/>
      <c r="DA1182" s="85"/>
      <c r="DB1182" s="85"/>
      <c r="DC1182" s="85"/>
      <c r="DD1182" s="85"/>
      <c r="DE1182" s="85"/>
    </row>
    <row r="1183" spans="1:109" x14ac:dyDescent="0.2">
      <c r="A1183" s="85"/>
      <c r="B1183" s="85"/>
      <c r="C1183" s="85"/>
      <c r="D1183" s="85"/>
      <c r="E1183" s="86"/>
      <c r="F1183" s="85"/>
      <c r="G1183" s="87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85"/>
      <c r="AG1183" s="85"/>
      <c r="AH1183" s="85"/>
      <c r="AI1183" s="85"/>
      <c r="AJ1183" s="85"/>
      <c r="AK1183" s="85"/>
      <c r="AL1183" s="85"/>
      <c r="AM1183" s="85"/>
      <c r="AN1183" s="85"/>
      <c r="AO1183" s="85"/>
      <c r="AP1183" s="85"/>
      <c r="AQ1183" s="85"/>
      <c r="AR1183" s="85"/>
      <c r="AS1183" s="85"/>
      <c r="AT1183" s="85"/>
      <c r="AU1183" s="85"/>
      <c r="AV1183" s="85"/>
      <c r="AW1183" s="85"/>
      <c r="AX1183" s="85"/>
      <c r="AY1183" s="85"/>
      <c r="AZ1183" s="85"/>
      <c r="BA1183" s="85"/>
      <c r="BB1183" s="85"/>
      <c r="BC1183" s="85"/>
      <c r="BD1183" s="85"/>
      <c r="BE1183" s="85"/>
      <c r="BF1183" s="88"/>
      <c r="BG1183" s="85"/>
      <c r="BH1183" s="85"/>
      <c r="BI1183" s="85"/>
      <c r="BJ1183" s="85"/>
      <c r="BK1183" s="85"/>
      <c r="BL1183" s="85"/>
      <c r="BM1183" s="85"/>
      <c r="BN1183" s="85"/>
      <c r="BO1183" s="85"/>
      <c r="BP1183" s="85"/>
      <c r="BQ1183" s="85"/>
      <c r="BR1183" s="85"/>
      <c r="BS1183" s="85"/>
      <c r="BT1183" s="85"/>
      <c r="BU1183" s="85"/>
      <c r="BV1183" s="85"/>
      <c r="BW1183" s="85"/>
      <c r="BX1183" s="85"/>
      <c r="BY1183" s="85"/>
      <c r="BZ1183" s="85"/>
      <c r="CA1183" s="85"/>
      <c r="CB1183" s="85"/>
      <c r="CC1183" s="85"/>
      <c r="CD1183" s="85"/>
      <c r="CE1183" s="85"/>
      <c r="CF1183" s="85"/>
      <c r="CG1183" s="85"/>
      <c r="CH1183" s="85"/>
      <c r="CI1183" s="85"/>
      <c r="CJ1183" s="85"/>
      <c r="CK1183" s="85"/>
      <c r="CL1183" s="85"/>
      <c r="CM1183" s="85"/>
      <c r="CN1183" s="85"/>
      <c r="CO1183" s="85"/>
      <c r="CP1183" s="85"/>
      <c r="CQ1183" s="85"/>
      <c r="CR1183" s="85"/>
      <c r="CS1183" s="85"/>
      <c r="CT1183" s="85"/>
      <c r="CU1183" s="85"/>
      <c r="CV1183" s="85"/>
      <c r="CW1183" s="85"/>
      <c r="CX1183" s="85"/>
      <c r="CY1183" s="85"/>
      <c r="CZ1183" s="85"/>
      <c r="DA1183" s="85"/>
      <c r="DB1183" s="85"/>
      <c r="DC1183" s="85"/>
      <c r="DD1183" s="85"/>
      <c r="DE1183" s="85"/>
    </row>
    <row r="1184" spans="1:109" x14ac:dyDescent="0.2">
      <c r="A1184" s="85"/>
      <c r="B1184" s="85"/>
      <c r="C1184" s="85"/>
      <c r="D1184" s="85"/>
      <c r="E1184" s="86"/>
      <c r="F1184" s="85"/>
      <c r="G1184" s="87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85"/>
      <c r="AG1184" s="85"/>
      <c r="AH1184" s="85"/>
      <c r="AI1184" s="85"/>
      <c r="AJ1184" s="85"/>
      <c r="AK1184" s="85"/>
      <c r="AL1184" s="85"/>
      <c r="AM1184" s="85"/>
      <c r="AN1184" s="85"/>
      <c r="AO1184" s="85"/>
      <c r="AP1184" s="85"/>
      <c r="AQ1184" s="85"/>
      <c r="AR1184" s="85"/>
      <c r="AS1184" s="85"/>
      <c r="AT1184" s="85"/>
      <c r="AU1184" s="85"/>
      <c r="AV1184" s="85"/>
      <c r="AW1184" s="85"/>
      <c r="AX1184" s="85"/>
      <c r="AY1184" s="85"/>
      <c r="AZ1184" s="85"/>
      <c r="BA1184" s="85"/>
      <c r="BB1184" s="85"/>
      <c r="BC1184" s="85"/>
      <c r="BD1184" s="85"/>
      <c r="BE1184" s="85"/>
      <c r="BF1184" s="88"/>
      <c r="BG1184" s="85"/>
      <c r="BH1184" s="85"/>
      <c r="BI1184" s="85"/>
      <c r="BJ1184" s="85"/>
      <c r="BK1184" s="85"/>
      <c r="BL1184" s="85"/>
      <c r="BM1184" s="85"/>
      <c r="BN1184" s="85"/>
      <c r="BO1184" s="85"/>
      <c r="BP1184" s="85"/>
      <c r="BQ1184" s="85"/>
      <c r="BR1184" s="85"/>
      <c r="BS1184" s="85"/>
      <c r="BT1184" s="85"/>
      <c r="BU1184" s="85"/>
      <c r="BV1184" s="85"/>
      <c r="BW1184" s="85"/>
      <c r="BX1184" s="85"/>
      <c r="BY1184" s="85"/>
      <c r="BZ1184" s="85"/>
      <c r="CA1184" s="85"/>
      <c r="CB1184" s="85"/>
      <c r="CC1184" s="85"/>
      <c r="CD1184" s="85"/>
      <c r="CE1184" s="85"/>
      <c r="CF1184" s="85"/>
      <c r="CG1184" s="85"/>
      <c r="CH1184" s="85"/>
      <c r="CI1184" s="85"/>
      <c r="CJ1184" s="85"/>
      <c r="CK1184" s="85"/>
      <c r="CL1184" s="85"/>
      <c r="CM1184" s="85"/>
      <c r="CN1184" s="85"/>
      <c r="CO1184" s="85"/>
      <c r="CP1184" s="85"/>
      <c r="CQ1184" s="85"/>
      <c r="CR1184" s="85"/>
      <c r="CS1184" s="85"/>
      <c r="CT1184" s="85"/>
      <c r="CU1184" s="85"/>
      <c r="CV1184" s="85"/>
      <c r="CW1184" s="85"/>
      <c r="CX1184" s="85"/>
      <c r="CY1184" s="85"/>
      <c r="CZ1184" s="85"/>
      <c r="DA1184" s="85"/>
      <c r="DB1184" s="85"/>
      <c r="DC1184" s="85"/>
      <c r="DD1184" s="85"/>
      <c r="DE1184" s="85"/>
    </row>
    <row r="1185" spans="1:109" x14ac:dyDescent="0.2">
      <c r="A1185" s="85"/>
      <c r="B1185" s="85"/>
      <c r="C1185" s="85"/>
      <c r="D1185" s="85"/>
      <c r="E1185" s="86"/>
      <c r="F1185" s="85"/>
      <c r="G1185" s="87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R1185" s="85"/>
      <c r="AS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  <c r="BE1185" s="85"/>
      <c r="BF1185" s="88"/>
      <c r="BG1185" s="85"/>
      <c r="BH1185" s="85"/>
      <c r="BI1185" s="85"/>
      <c r="BJ1185" s="85"/>
      <c r="BK1185" s="85"/>
      <c r="BL1185" s="85"/>
      <c r="BM1185" s="85"/>
      <c r="BN1185" s="85"/>
      <c r="BO1185" s="85"/>
      <c r="BP1185" s="85"/>
      <c r="BQ1185" s="85"/>
      <c r="BR1185" s="85"/>
      <c r="BS1185" s="85"/>
      <c r="BT1185" s="85"/>
      <c r="BU1185" s="85"/>
      <c r="BV1185" s="85"/>
      <c r="BW1185" s="85"/>
      <c r="BX1185" s="85"/>
      <c r="BY1185" s="85"/>
      <c r="BZ1185" s="85"/>
      <c r="CA1185" s="85"/>
      <c r="CB1185" s="85"/>
      <c r="CC1185" s="85"/>
      <c r="CD1185" s="85"/>
      <c r="CE1185" s="85"/>
      <c r="CF1185" s="85"/>
      <c r="CG1185" s="85"/>
      <c r="CH1185" s="85"/>
      <c r="CI1185" s="85"/>
      <c r="CJ1185" s="85"/>
      <c r="CK1185" s="85"/>
      <c r="CL1185" s="85"/>
      <c r="CM1185" s="85"/>
      <c r="CN1185" s="85"/>
      <c r="CO1185" s="85"/>
      <c r="CP1185" s="85"/>
      <c r="CQ1185" s="85"/>
      <c r="CR1185" s="85"/>
      <c r="CS1185" s="85"/>
      <c r="CT1185" s="85"/>
      <c r="CU1185" s="85"/>
      <c r="CV1185" s="85"/>
      <c r="CW1185" s="85"/>
      <c r="CX1185" s="85"/>
      <c r="CY1185" s="85"/>
      <c r="CZ1185" s="85"/>
      <c r="DA1185" s="85"/>
      <c r="DB1185" s="85"/>
      <c r="DC1185" s="85"/>
      <c r="DD1185" s="85"/>
      <c r="DE1185" s="85"/>
    </row>
    <row r="1186" spans="1:109" x14ac:dyDescent="0.2">
      <c r="A1186" s="85"/>
      <c r="B1186" s="85"/>
      <c r="C1186" s="85"/>
      <c r="D1186" s="85"/>
      <c r="E1186" s="86"/>
      <c r="F1186" s="85"/>
      <c r="G1186" s="87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85"/>
      <c r="AG1186" s="85"/>
      <c r="AH1186" s="85"/>
      <c r="AI1186" s="85"/>
      <c r="AJ1186" s="85"/>
      <c r="AK1186" s="85"/>
      <c r="AL1186" s="85"/>
      <c r="AM1186" s="85"/>
      <c r="AN1186" s="85"/>
      <c r="AO1186" s="85"/>
      <c r="AP1186" s="85"/>
      <c r="AQ1186" s="85"/>
      <c r="AR1186" s="85"/>
      <c r="AS1186" s="85"/>
      <c r="AT1186" s="85"/>
      <c r="AU1186" s="85"/>
      <c r="AV1186" s="85"/>
      <c r="AW1186" s="85"/>
      <c r="AX1186" s="85"/>
      <c r="AY1186" s="85"/>
      <c r="AZ1186" s="85"/>
      <c r="BA1186" s="85"/>
      <c r="BB1186" s="85"/>
      <c r="BC1186" s="85"/>
      <c r="BD1186" s="85"/>
      <c r="BE1186" s="85"/>
      <c r="BF1186" s="88"/>
      <c r="BG1186" s="85"/>
      <c r="BH1186" s="85"/>
      <c r="BI1186" s="85"/>
      <c r="BJ1186" s="85"/>
      <c r="BK1186" s="85"/>
      <c r="BL1186" s="85"/>
      <c r="BM1186" s="85"/>
      <c r="BN1186" s="85"/>
      <c r="BO1186" s="85"/>
      <c r="BP1186" s="85"/>
      <c r="BQ1186" s="85"/>
      <c r="BR1186" s="85"/>
      <c r="BS1186" s="85"/>
      <c r="BT1186" s="85"/>
      <c r="BU1186" s="85"/>
      <c r="BV1186" s="85"/>
      <c r="BW1186" s="85"/>
      <c r="BX1186" s="85"/>
      <c r="BY1186" s="85"/>
      <c r="BZ1186" s="85"/>
      <c r="CA1186" s="85"/>
      <c r="CB1186" s="85"/>
      <c r="CC1186" s="85"/>
      <c r="CD1186" s="85"/>
      <c r="CE1186" s="85"/>
      <c r="CF1186" s="85"/>
      <c r="CG1186" s="85"/>
      <c r="CH1186" s="85"/>
      <c r="CI1186" s="85"/>
      <c r="CJ1186" s="85"/>
      <c r="CK1186" s="85"/>
      <c r="CL1186" s="85"/>
      <c r="CM1186" s="85"/>
      <c r="CN1186" s="85"/>
      <c r="CO1186" s="85"/>
      <c r="CP1186" s="85"/>
      <c r="CQ1186" s="85"/>
      <c r="CR1186" s="85"/>
      <c r="CS1186" s="85"/>
      <c r="CT1186" s="85"/>
      <c r="CU1186" s="85"/>
      <c r="CV1186" s="85"/>
      <c r="CW1186" s="85"/>
      <c r="CX1186" s="85"/>
      <c r="CY1186" s="85"/>
      <c r="CZ1186" s="85"/>
      <c r="DA1186" s="85"/>
      <c r="DB1186" s="85"/>
      <c r="DC1186" s="85"/>
      <c r="DD1186" s="85"/>
      <c r="DE1186" s="85"/>
    </row>
    <row r="1187" spans="1:109" x14ac:dyDescent="0.2">
      <c r="A1187" s="85"/>
      <c r="B1187" s="85"/>
      <c r="C1187" s="85"/>
      <c r="D1187" s="85"/>
      <c r="E1187" s="86"/>
      <c r="F1187" s="85"/>
      <c r="G1187" s="87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85"/>
      <c r="AG1187" s="85"/>
      <c r="AH1187" s="85"/>
      <c r="AI1187" s="85"/>
      <c r="AJ1187" s="85"/>
      <c r="AK1187" s="85"/>
      <c r="AL1187" s="85"/>
      <c r="AM1187" s="85"/>
      <c r="AN1187" s="85"/>
      <c r="AO1187" s="85"/>
      <c r="AP1187" s="85"/>
      <c r="AQ1187" s="85"/>
      <c r="AR1187" s="85"/>
      <c r="AS1187" s="85"/>
      <c r="AT1187" s="85"/>
      <c r="AU1187" s="85"/>
      <c r="AV1187" s="85"/>
      <c r="AW1187" s="85"/>
      <c r="AX1187" s="85"/>
      <c r="AY1187" s="85"/>
      <c r="AZ1187" s="85"/>
      <c r="BA1187" s="85"/>
      <c r="BB1187" s="85"/>
      <c r="BC1187" s="85"/>
      <c r="BD1187" s="85"/>
      <c r="BE1187" s="85"/>
      <c r="BF1187" s="88"/>
      <c r="BG1187" s="85"/>
      <c r="BH1187" s="85"/>
      <c r="BI1187" s="85"/>
      <c r="BJ1187" s="85"/>
      <c r="BK1187" s="85"/>
      <c r="BL1187" s="85"/>
      <c r="BM1187" s="85"/>
      <c r="BN1187" s="85"/>
      <c r="BO1187" s="85"/>
      <c r="BP1187" s="85"/>
      <c r="BQ1187" s="85"/>
      <c r="BR1187" s="85"/>
      <c r="BS1187" s="85"/>
      <c r="BT1187" s="85"/>
      <c r="BU1187" s="85"/>
      <c r="BV1187" s="85"/>
      <c r="BW1187" s="85"/>
      <c r="BX1187" s="85"/>
      <c r="BY1187" s="85"/>
      <c r="BZ1187" s="85"/>
      <c r="CA1187" s="85"/>
      <c r="CB1187" s="85"/>
      <c r="CC1187" s="85"/>
      <c r="CD1187" s="85"/>
      <c r="CE1187" s="85"/>
      <c r="CF1187" s="85"/>
      <c r="CG1187" s="85"/>
      <c r="CH1187" s="85"/>
      <c r="CI1187" s="85"/>
      <c r="CJ1187" s="85"/>
      <c r="CK1187" s="85"/>
      <c r="CL1187" s="85"/>
      <c r="CM1187" s="85"/>
      <c r="CN1187" s="85"/>
      <c r="CO1187" s="85"/>
      <c r="CP1187" s="85"/>
      <c r="CQ1187" s="85"/>
      <c r="CR1187" s="85"/>
      <c r="CS1187" s="85"/>
      <c r="CT1187" s="85"/>
      <c r="CU1187" s="85"/>
      <c r="CV1187" s="85"/>
      <c r="CW1187" s="85"/>
      <c r="CX1187" s="85"/>
      <c r="CY1187" s="85"/>
      <c r="CZ1187" s="85"/>
      <c r="DA1187" s="85"/>
      <c r="DB1187" s="85"/>
      <c r="DC1187" s="85"/>
      <c r="DD1187" s="85"/>
      <c r="DE1187" s="85"/>
    </row>
    <row r="1188" spans="1:109" x14ac:dyDescent="0.2">
      <c r="A1188" s="85"/>
      <c r="B1188" s="85"/>
      <c r="C1188" s="85"/>
      <c r="D1188" s="85"/>
      <c r="E1188" s="86"/>
      <c r="F1188" s="85"/>
      <c r="G1188" s="87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85"/>
      <c r="AG1188" s="85"/>
      <c r="AH1188" s="85"/>
      <c r="AI1188" s="85"/>
      <c r="AJ1188" s="85"/>
      <c r="AK1188" s="85"/>
      <c r="AL1188" s="85"/>
      <c r="AM1188" s="85"/>
      <c r="AN1188" s="85"/>
      <c r="AO1188" s="85"/>
      <c r="AP1188" s="85"/>
      <c r="AQ1188" s="85"/>
      <c r="AR1188" s="85"/>
      <c r="AS1188" s="85"/>
      <c r="AT1188" s="85"/>
      <c r="AU1188" s="85"/>
      <c r="AV1188" s="85"/>
      <c r="AW1188" s="85"/>
      <c r="AX1188" s="85"/>
      <c r="AY1188" s="85"/>
      <c r="AZ1188" s="85"/>
      <c r="BA1188" s="85"/>
      <c r="BB1188" s="85"/>
      <c r="BC1188" s="85"/>
      <c r="BD1188" s="85"/>
      <c r="BE1188" s="85"/>
      <c r="BF1188" s="88"/>
      <c r="BG1188" s="85"/>
      <c r="BH1188" s="85"/>
      <c r="BI1188" s="85"/>
      <c r="BJ1188" s="85"/>
      <c r="BK1188" s="85"/>
      <c r="BL1188" s="85"/>
      <c r="BM1188" s="85"/>
      <c r="BN1188" s="85"/>
      <c r="BO1188" s="85"/>
      <c r="BP1188" s="85"/>
      <c r="BQ1188" s="85"/>
      <c r="BR1188" s="85"/>
      <c r="BS1188" s="85"/>
      <c r="BT1188" s="85"/>
      <c r="BU1188" s="85"/>
      <c r="BV1188" s="85"/>
      <c r="BW1188" s="85"/>
      <c r="BX1188" s="85"/>
      <c r="BY1188" s="85"/>
      <c r="BZ1188" s="85"/>
      <c r="CA1188" s="85"/>
      <c r="CB1188" s="85"/>
      <c r="CC1188" s="85"/>
      <c r="CD1188" s="85"/>
      <c r="CE1188" s="85"/>
      <c r="CF1188" s="85"/>
      <c r="CG1188" s="85"/>
      <c r="CH1188" s="85"/>
      <c r="CI1188" s="85"/>
      <c r="CJ1188" s="85"/>
      <c r="CK1188" s="85"/>
      <c r="CL1188" s="85"/>
      <c r="CM1188" s="85"/>
      <c r="CN1188" s="85"/>
      <c r="CO1188" s="85"/>
      <c r="CP1188" s="85"/>
      <c r="CQ1188" s="85"/>
      <c r="CR1188" s="85"/>
      <c r="CS1188" s="85"/>
      <c r="CT1188" s="85"/>
      <c r="CU1188" s="85"/>
      <c r="CV1188" s="85"/>
      <c r="CW1188" s="85"/>
      <c r="CX1188" s="85"/>
      <c r="CY1188" s="85"/>
      <c r="CZ1188" s="85"/>
      <c r="DA1188" s="85"/>
      <c r="DB1188" s="85"/>
      <c r="DC1188" s="85"/>
      <c r="DD1188" s="85"/>
      <c r="DE1188" s="85"/>
    </row>
    <row r="1189" spans="1:109" x14ac:dyDescent="0.2">
      <c r="A1189" s="85"/>
      <c r="B1189" s="85"/>
      <c r="C1189" s="85"/>
      <c r="D1189" s="85"/>
      <c r="E1189" s="86"/>
      <c r="F1189" s="85"/>
      <c r="G1189" s="87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85"/>
      <c r="AG1189" s="85"/>
      <c r="AH1189" s="85"/>
      <c r="AI1189" s="85"/>
      <c r="AJ1189" s="85"/>
      <c r="AK1189" s="85"/>
      <c r="AL1189" s="85"/>
      <c r="AM1189" s="85"/>
      <c r="AN1189" s="85"/>
      <c r="AO1189" s="85"/>
      <c r="AP1189" s="85"/>
      <c r="AQ1189" s="85"/>
      <c r="AR1189" s="85"/>
      <c r="AS1189" s="85"/>
      <c r="AT1189" s="85"/>
      <c r="AU1189" s="85"/>
      <c r="AV1189" s="85"/>
      <c r="AW1189" s="85"/>
      <c r="AX1189" s="85"/>
      <c r="AY1189" s="85"/>
      <c r="AZ1189" s="85"/>
      <c r="BA1189" s="85"/>
      <c r="BB1189" s="85"/>
      <c r="BC1189" s="85"/>
      <c r="BD1189" s="85"/>
      <c r="BE1189" s="85"/>
      <c r="BF1189" s="88"/>
      <c r="BG1189" s="85"/>
      <c r="BH1189" s="85"/>
      <c r="BI1189" s="85"/>
      <c r="BJ1189" s="85"/>
      <c r="BK1189" s="85"/>
      <c r="BL1189" s="85"/>
      <c r="BM1189" s="85"/>
      <c r="BN1189" s="85"/>
      <c r="BO1189" s="85"/>
      <c r="BP1189" s="85"/>
      <c r="BQ1189" s="85"/>
      <c r="BR1189" s="85"/>
      <c r="BS1189" s="85"/>
      <c r="BT1189" s="85"/>
      <c r="BU1189" s="85"/>
      <c r="BV1189" s="85"/>
      <c r="BW1189" s="85"/>
      <c r="BX1189" s="85"/>
      <c r="BY1189" s="85"/>
      <c r="BZ1189" s="85"/>
      <c r="CA1189" s="85"/>
      <c r="CB1189" s="85"/>
      <c r="CC1189" s="85"/>
      <c r="CD1189" s="85"/>
      <c r="CE1189" s="85"/>
      <c r="CF1189" s="85"/>
      <c r="CG1189" s="85"/>
      <c r="CH1189" s="85"/>
      <c r="CI1189" s="85"/>
      <c r="CJ1189" s="85"/>
      <c r="CK1189" s="85"/>
      <c r="CL1189" s="85"/>
      <c r="CM1189" s="85"/>
      <c r="CN1189" s="85"/>
      <c r="CO1189" s="85"/>
      <c r="CP1189" s="85"/>
      <c r="CQ1189" s="85"/>
      <c r="CR1189" s="85"/>
      <c r="CS1189" s="85"/>
      <c r="CT1189" s="85"/>
      <c r="CU1189" s="85"/>
      <c r="CV1189" s="85"/>
      <c r="CW1189" s="85"/>
      <c r="CX1189" s="85"/>
      <c r="CY1189" s="85"/>
      <c r="CZ1189" s="85"/>
      <c r="DA1189" s="85"/>
      <c r="DB1189" s="85"/>
      <c r="DC1189" s="85"/>
      <c r="DD1189" s="85"/>
      <c r="DE1189" s="85"/>
    </row>
    <row r="1190" spans="1:109" x14ac:dyDescent="0.2">
      <c r="A1190" s="85"/>
      <c r="B1190" s="85"/>
      <c r="C1190" s="85"/>
      <c r="D1190" s="85"/>
      <c r="E1190" s="86"/>
      <c r="F1190" s="85"/>
      <c r="G1190" s="87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85"/>
      <c r="AG1190" s="85"/>
      <c r="AH1190" s="85"/>
      <c r="AI1190" s="85"/>
      <c r="AJ1190" s="85"/>
      <c r="AK1190" s="85"/>
      <c r="AL1190" s="85"/>
      <c r="AM1190" s="85"/>
      <c r="AN1190" s="85"/>
      <c r="AO1190" s="85"/>
      <c r="AP1190" s="85"/>
      <c r="AQ1190" s="85"/>
      <c r="AR1190" s="85"/>
      <c r="AS1190" s="85"/>
      <c r="AT1190" s="85"/>
      <c r="AU1190" s="85"/>
      <c r="AV1190" s="85"/>
      <c r="AW1190" s="85"/>
      <c r="AX1190" s="85"/>
      <c r="AY1190" s="85"/>
      <c r="AZ1190" s="85"/>
      <c r="BA1190" s="85"/>
      <c r="BB1190" s="85"/>
      <c r="BC1190" s="85"/>
      <c r="BD1190" s="85"/>
      <c r="BE1190" s="85"/>
      <c r="BF1190" s="88"/>
      <c r="BG1190" s="85"/>
      <c r="BH1190" s="85"/>
      <c r="BI1190" s="85"/>
      <c r="BJ1190" s="85"/>
      <c r="BK1190" s="85"/>
      <c r="BL1190" s="85"/>
      <c r="BM1190" s="85"/>
      <c r="BN1190" s="85"/>
      <c r="BO1190" s="85"/>
      <c r="BP1190" s="85"/>
      <c r="BQ1190" s="85"/>
      <c r="BR1190" s="85"/>
      <c r="BS1190" s="85"/>
      <c r="BT1190" s="85"/>
      <c r="BU1190" s="85"/>
      <c r="BV1190" s="85"/>
      <c r="BW1190" s="85"/>
      <c r="BX1190" s="85"/>
      <c r="BY1190" s="85"/>
      <c r="BZ1190" s="85"/>
      <c r="CA1190" s="85"/>
      <c r="CB1190" s="85"/>
      <c r="CC1190" s="85"/>
      <c r="CD1190" s="85"/>
      <c r="CE1190" s="85"/>
      <c r="CF1190" s="85"/>
      <c r="CG1190" s="85"/>
      <c r="CH1190" s="85"/>
      <c r="CI1190" s="85"/>
      <c r="CJ1190" s="85"/>
      <c r="CK1190" s="85"/>
      <c r="CL1190" s="85"/>
      <c r="CM1190" s="85"/>
      <c r="CN1190" s="85"/>
      <c r="CO1190" s="85"/>
      <c r="CP1190" s="85"/>
      <c r="CQ1190" s="85"/>
      <c r="CR1190" s="85"/>
      <c r="CS1190" s="85"/>
      <c r="CT1190" s="85"/>
      <c r="CU1190" s="85"/>
      <c r="CV1190" s="85"/>
      <c r="CW1190" s="85"/>
      <c r="CX1190" s="85"/>
      <c r="CY1190" s="85"/>
      <c r="CZ1190" s="85"/>
      <c r="DA1190" s="85"/>
      <c r="DB1190" s="85"/>
      <c r="DC1190" s="85"/>
      <c r="DD1190" s="85"/>
      <c r="DE1190" s="85"/>
    </row>
    <row r="1191" spans="1:109" x14ac:dyDescent="0.2">
      <c r="A1191" s="85"/>
      <c r="B1191" s="85"/>
      <c r="C1191" s="85"/>
      <c r="D1191" s="85"/>
      <c r="E1191" s="86"/>
      <c r="F1191" s="85"/>
      <c r="G1191" s="87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85"/>
      <c r="AG1191" s="85"/>
      <c r="AH1191" s="85"/>
      <c r="AI1191" s="85"/>
      <c r="AJ1191" s="85"/>
      <c r="AK1191" s="85"/>
      <c r="AL1191" s="85"/>
      <c r="AM1191" s="85"/>
      <c r="AN1191" s="85"/>
      <c r="AO1191" s="85"/>
      <c r="AP1191" s="85"/>
      <c r="AQ1191" s="85"/>
      <c r="AR1191" s="85"/>
      <c r="AS1191" s="85"/>
      <c r="AT1191" s="85"/>
      <c r="AU1191" s="85"/>
      <c r="AV1191" s="85"/>
      <c r="AW1191" s="85"/>
      <c r="AX1191" s="85"/>
      <c r="AY1191" s="85"/>
      <c r="AZ1191" s="85"/>
      <c r="BA1191" s="85"/>
      <c r="BB1191" s="85"/>
      <c r="BC1191" s="85"/>
      <c r="BD1191" s="85"/>
      <c r="BE1191" s="85"/>
      <c r="BF1191" s="88"/>
      <c r="BG1191" s="85"/>
      <c r="BH1191" s="85"/>
      <c r="BI1191" s="85"/>
      <c r="BJ1191" s="85"/>
      <c r="BK1191" s="85"/>
      <c r="BL1191" s="85"/>
      <c r="BM1191" s="85"/>
      <c r="BN1191" s="85"/>
      <c r="BO1191" s="85"/>
      <c r="BP1191" s="85"/>
      <c r="BQ1191" s="85"/>
      <c r="BR1191" s="85"/>
      <c r="BS1191" s="85"/>
      <c r="BT1191" s="85"/>
      <c r="BU1191" s="85"/>
      <c r="BV1191" s="85"/>
      <c r="BW1191" s="85"/>
      <c r="BX1191" s="85"/>
      <c r="BY1191" s="85"/>
      <c r="BZ1191" s="85"/>
      <c r="CA1191" s="85"/>
      <c r="CB1191" s="85"/>
      <c r="CC1191" s="85"/>
      <c r="CD1191" s="85"/>
      <c r="CE1191" s="85"/>
      <c r="CF1191" s="85"/>
      <c r="CG1191" s="85"/>
      <c r="CH1191" s="85"/>
      <c r="CI1191" s="85"/>
      <c r="CJ1191" s="85"/>
      <c r="CK1191" s="85"/>
      <c r="CL1191" s="85"/>
      <c r="CM1191" s="85"/>
      <c r="CN1191" s="85"/>
      <c r="CO1191" s="85"/>
      <c r="CP1191" s="85"/>
      <c r="CQ1191" s="85"/>
      <c r="CR1191" s="85"/>
      <c r="CS1191" s="85"/>
      <c r="CT1191" s="85"/>
      <c r="CU1191" s="85"/>
      <c r="CV1191" s="85"/>
      <c r="CW1191" s="85"/>
      <c r="CX1191" s="85"/>
      <c r="CY1191" s="85"/>
      <c r="CZ1191" s="85"/>
      <c r="DA1191" s="85"/>
      <c r="DB1191" s="85"/>
      <c r="DC1191" s="85"/>
      <c r="DD1191" s="85"/>
      <c r="DE1191" s="85"/>
    </row>
    <row r="1192" spans="1:109" x14ac:dyDescent="0.2">
      <c r="A1192" s="85"/>
      <c r="B1192" s="85"/>
      <c r="C1192" s="85"/>
      <c r="D1192" s="85"/>
      <c r="E1192" s="86"/>
      <c r="F1192" s="85"/>
      <c r="G1192" s="87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85"/>
      <c r="AG1192" s="85"/>
      <c r="AH1192" s="85"/>
      <c r="AI1192" s="85"/>
      <c r="AJ1192" s="85"/>
      <c r="AK1192" s="85"/>
      <c r="AL1192" s="85"/>
      <c r="AM1192" s="85"/>
      <c r="AN1192" s="85"/>
      <c r="AO1192" s="85"/>
      <c r="AP1192" s="85"/>
      <c r="AQ1192" s="85"/>
      <c r="AR1192" s="85"/>
      <c r="AS1192" s="85"/>
      <c r="AT1192" s="85"/>
      <c r="AU1192" s="85"/>
      <c r="AV1192" s="85"/>
      <c r="AW1192" s="85"/>
      <c r="AX1192" s="85"/>
      <c r="AY1192" s="85"/>
      <c r="AZ1192" s="85"/>
      <c r="BA1192" s="85"/>
      <c r="BB1192" s="85"/>
      <c r="BC1192" s="85"/>
      <c r="BD1192" s="85"/>
      <c r="BE1192" s="85"/>
      <c r="BF1192" s="88"/>
      <c r="BG1192" s="85"/>
      <c r="BH1192" s="85"/>
      <c r="BI1192" s="85"/>
      <c r="BJ1192" s="85"/>
      <c r="BK1192" s="85"/>
      <c r="BL1192" s="85"/>
      <c r="BM1192" s="85"/>
      <c r="BN1192" s="85"/>
      <c r="BO1192" s="85"/>
      <c r="BP1192" s="85"/>
      <c r="BQ1192" s="85"/>
      <c r="BR1192" s="85"/>
      <c r="BS1192" s="85"/>
      <c r="BT1192" s="85"/>
      <c r="BU1192" s="85"/>
      <c r="BV1192" s="85"/>
      <c r="BW1192" s="85"/>
      <c r="BX1192" s="85"/>
      <c r="BY1192" s="85"/>
      <c r="BZ1192" s="85"/>
      <c r="CA1192" s="85"/>
      <c r="CB1192" s="85"/>
      <c r="CC1192" s="85"/>
      <c r="CD1192" s="85"/>
      <c r="CE1192" s="85"/>
      <c r="CF1192" s="85"/>
      <c r="CG1192" s="85"/>
      <c r="CH1192" s="85"/>
      <c r="CI1192" s="85"/>
      <c r="CJ1192" s="85"/>
      <c r="CK1192" s="85"/>
      <c r="CL1192" s="85"/>
      <c r="CM1192" s="85"/>
      <c r="CN1192" s="85"/>
      <c r="CO1192" s="85"/>
      <c r="CP1192" s="85"/>
      <c r="CQ1192" s="85"/>
      <c r="CR1192" s="85"/>
      <c r="CS1192" s="85"/>
      <c r="CT1192" s="85"/>
      <c r="CU1192" s="85"/>
      <c r="CV1192" s="85"/>
      <c r="CW1192" s="85"/>
      <c r="CX1192" s="85"/>
      <c r="CY1192" s="85"/>
      <c r="CZ1192" s="85"/>
      <c r="DA1192" s="85"/>
      <c r="DB1192" s="85"/>
      <c r="DC1192" s="85"/>
      <c r="DD1192" s="85"/>
      <c r="DE1192" s="85"/>
    </row>
    <row r="1193" spans="1:109" x14ac:dyDescent="0.2">
      <c r="A1193" s="85"/>
      <c r="B1193" s="85"/>
      <c r="C1193" s="85"/>
      <c r="D1193" s="85"/>
      <c r="E1193" s="86"/>
      <c r="F1193" s="85"/>
      <c r="G1193" s="87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85"/>
      <c r="AG1193" s="85"/>
      <c r="AH1193" s="85"/>
      <c r="AI1193" s="85"/>
      <c r="AJ1193" s="85"/>
      <c r="AK1193" s="85"/>
      <c r="AL1193" s="85"/>
      <c r="AM1193" s="85"/>
      <c r="AN1193" s="85"/>
      <c r="AO1193" s="85"/>
      <c r="AP1193" s="85"/>
      <c r="AQ1193" s="85"/>
      <c r="AR1193" s="85"/>
      <c r="AS1193" s="85"/>
      <c r="AT1193" s="85"/>
      <c r="AU1193" s="85"/>
      <c r="AV1193" s="85"/>
      <c r="AW1193" s="85"/>
      <c r="AX1193" s="85"/>
      <c r="AY1193" s="85"/>
      <c r="AZ1193" s="85"/>
      <c r="BA1193" s="85"/>
      <c r="BB1193" s="85"/>
      <c r="BC1193" s="85"/>
      <c r="BD1193" s="85"/>
      <c r="BE1193" s="85"/>
      <c r="BF1193" s="88"/>
      <c r="BG1193" s="85"/>
      <c r="BH1193" s="85"/>
      <c r="BI1193" s="85"/>
      <c r="BJ1193" s="85"/>
      <c r="BK1193" s="85"/>
      <c r="BL1193" s="85"/>
      <c r="BM1193" s="85"/>
      <c r="BN1193" s="85"/>
      <c r="BO1193" s="85"/>
      <c r="BP1193" s="85"/>
      <c r="BQ1193" s="85"/>
      <c r="BR1193" s="85"/>
      <c r="BS1193" s="85"/>
      <c r="BT1193" s="85"/>
      <c r="BU1193" s="85"/>
      <c r="BV1193" s="85"/>
      <c r="BW1193" s="85"/>
      <c r="BX1193" s="85"/>
      <c r="BY1193" s="85"/>
      <c r="BZ1193" s="85"/>
      <c r="CA1193" s="85"/>
      <c r="CB1193" s="85"/>
      <c r="CC1193" s="85"/>
      <c r="CD1193" s="85"/>
      <c r="CE1193" s="85"/>
      <c r="CF1193" s="85"/>
      <c r="CG1193" s="85"/>
      <c r="CH1193" s="85"/>
      <c r="CI1193" s="85"/>
      <c r="CJ1193" s="85"/>
      <c r="CK1193" s="85"/>
      <c r="CL1193" s="85"/>
      <c r="CM1193" s="85"/>
      <c r="CN1193" s="85"/>
      <c r="CO1193" s="85"/>
      <c r="CP1193" s="85"/>
      <c r="CQ1193" s="85"/>
      <c r="CR1193" s="85"/>
      <c r="CS1193" s="85"/>
      <c r="CT1193" s="85"/>
      <c r="CU1193" s="85"/>
      <c r="CV1193" s="85"/>
      <c r="CW1193" s="85"/>
      <c r="CX1193" s="85"/>
      <c r="CY1193" s="85"/>
      <c r="CZ1193" s="85"/>
      <c r="DA1193" s="85"/>
      <c r="DB1193" s="85"/>
      <c r="DC1193" s="85"/>
      <c r="DD1193" s="85"/>
      <c r="DE1193" s="85"/>
    </row>
    <row r="1194" spans="1:109" x14ac:dyDescent="0.2">
      <c r="A1194" s="85"/>
      <c r="B1194" s="85"/>
      <c r="C1194" s="85"/>
      <c r="D1194" s="85"/>
      <c r="E1194" s="86"/>
      <c r="F1194" s="85"/>
      <c r="G1194" s="87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85"/>
      <c r="AG1194" s="85"/>
      <c r="AH1194" s="85"/>
      <c r="AI1194" s="85"/>
      <c r="AJ1194" s="85"/>
      <c r="AK1194" s="85"/>
      <c r="AL1194" s="85"/>
      <c r="AM1194" s="85"/>
      <c r="AN1194" s="85"/>
      <c r="AO1194" s="85"/>
      <c r="AP1194" s="85"/>
      <c r="AQ1194" s="85"/>
      <c r="AR1194" s="85"/>
      <c r="AS1194" s="85"/>
      <c r="AT1194" s="85"/>
      <c r="AU1194" s="85"/>
      <c r="AV1194" s="85"/>
      <c r="AW1194" s="85"/>
      <c r="AX1194" s="85"/>
      <c r="AY1194" s="85"/>
      <c r="AZ1194" s="85"/>
      <c r="BA1194" s="85"/>
      <c r="BB1194" s="85"/>
      <c r="BC1194" s="85"/>
      <c r="BD1194" s="85"/>
      <c r="BE1194" s="85"/>
      <c r="BF1194" s="88"/>
      <c r="BG1194" s="85"/>
      <c r="BH1194" s="85"/>
      <c r="BI1194" s="85"/>
      <c r="BJ1194" s="85"/>
      <c r="BK1194" s="85"/>
      <c r="BL1194" s="85"/>
      <c r="BM1194" s="85"/>
      <c r="BN1194" s="85"/>
      <c r="BO1194" s="85"/>
      <c r="BP1194" s="85"/>
      <c r="BQ1194" s="85"/>
      <c r="BR1194" s="85"/>
      <c r="BS1194" s="85"/>
      <c r="BT1194" s="85"/>
      <c r="BU1194" s="85"/>
      <c r="BV1194" s="85"/>
      <c r="BW1194" s="85"/>
      <c r="BX1194" s="85"/>
      <c r="BY1194" s="85"/>
      <c r="BZ1194" s="85"/>
      <c r="CA1194" s="85"/>
      <c r="CB1194" s="85"/>
      <c r="CC1194" s="85"/>
      <c r="CD1194" s="85"/>
      <c r="CE1194" s="85"/>
      <c r="CF1194" s="85"/>
      <c r="CG1194" s="85"/>
      <c r="CH1194" s="85"/>
      <c r="CI1194" s="85"/>
      <c r="CJ1194" s="85"/>
      <c r="CK1194" s="85"/>
      <c r="CL1194" s="85"/>
      <c r="CM1194" s="85"/>
      <c r="CN1194" s="85"/>
      <c r="CO1194" s="85"/>
      <c r="CP1194" s="85"/>
      <c r="CQ1194" s="85"/>
      <c r="CR1194" s="85"/>
      <c r="CS1194" s="85"/>
      <c r="CT1194" s="85"/>
      <c r="CU1194" s="85"/>
      <c r="CV1194" s="85"/>
      <c r="CW1194" s="85"/>
      <c r="CX1194" s="85"/>
      <c r="CY1194" s="85"/>
      <c r="CZ1194" s="85"/>
      <c r="DA1194" s="85"/>
      <c r="DB1194" s="85"/>
      <c r="DC1194" s="85"/>
      <c r="DD1194" s="85"/>
      <c r="DE1194" s="85"/>
    </row>
    <row r="1195" spans="1:109" x14ac:dyDescent="0.2">
      <c r="A1195" s="85"/>
      <c r="B1195" s="85"/>
      <c r="C1195" s="85"/>
      <c r="D1195" s="85"/>
      <c r="E1195" s="86"/>
      <c r="F1195" s="85"/>
      <c r="G1195" s="87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85"/>
      <c r="AG1195" s="85"/>
      <c r="AH1195" s="85"/>
      <c r="AI1195" s="85"/>
      <c r="AJ1195" s="85"/>
      <c r="AK1195" s="85"/>
      <c r="AL1195" s="85"/>
      <c r="AM1195" s="85"/>
      <c r="AN1195" s="85"/>
      <c r="AO1195" s="85"/>
      <c r="AP1195" s="85"/>
      <c r="AQ1195" s="85"/>
      <c r="AR1195" s="85"/>
      <c r="AS1195" s="85"/>
      <c r="AT1195" s="85"/>
      <c r="AU1195" s="85"/>
      <c r="AV1195" s="85"/>
      <c r="AW1195" s="85"/>
      <c r="AX1195" s="85"/>
      <c r="AY1195" s="85"/>
      <c r="AZ1195" s="85"/>
      <c r="BA1195" s="85"/>
      <c r="BB1195" s="85"/>
      <c r="BC1195" s="85"/>
      <c r="BD1195" s="85"/>
      <c r="BE1195" s="85"/>
      <c r="BF1195" s="88"/>
      <c r="BG1195" s="85"/>
      <c r="BH1195" s="85"/>
      <c r="BI1195" s="85"/>
      <c r="BJ1195" s="85"/>
      <c r="BK1195" s="85"/>
      <c r="BL1195" s="85"/>
      <c r="BM1195" s="85"/>
      <c r="BN1195" s="85"/>
      <c r="BO1195" s="85"/>
      <c r="BP1195" s="85"/>
      <c r="BQ1195" s="85"/>
      <c r="BR1195" s="85"/>
      <c r="BS1195" s="85"/>
      <c r="BT1195" s="85"/>
      <c r="BU1195" s="85"/>
      <c r="BV1195" s="85"/>
      <c r="BW1195" s="85"/>
      <c r="BX1195" s="85"/>
      <c r="BY1195" s="85"/>
      <c r="BZ1195" s="85"/>
      <c r="CA1195" s="85"/>
      <c r="CB1195" s="85"/>
      <c r="CC1195" s="85"/>
      <c r="CD1195" s="85"/>
      <c r="CE1195" s="85"/>
      <c r="CF1195" s="85"/>
      <c r="CG1195" s="85"/>
      <c r="CH1195" s="85"/>
      <c r="CI1195" s="85"/>
      <c r="CJ1195" s="85"/>
      <c r="CK1195" s="85"/>
      <c r="CL1195" s="85"/>
      <c r="CM1195" s="85"/>
      <c r="CN1195" s="85"/>
      <c r="CO1195" s="85"/>
      <c r="CP1195" s="85"/>
      <c r="CQ1195" s="85"/>
      <c r="CR1195" s="85"/>
      <c r="CS1195" s="85"/>
      <c r="CT1195" s="85"/>
      <c r="CU1195" s="85"/>
      <c r="CV1195" s="85"/>
      <c r="CW1195" s="85"/>
      <c r="CX1195" s="85"/>
      <c r="CY1195" s="85"/>
      <c r="CZ1195" s="85"/>
      <c r="DA1195" s="85"/>
      <c r="DB1195" s="85"/>
      <c r="DC1195" s="85"/>
      <c r="DD1195" s="85"/>
      <c r="DE1195" s="85"/>
    </row>
    <row r="1196" spans="1:109" x14ac:dyDescent="0.2">
      <c r="A1196" s="85"/>
      <c r="B1196" s="85"/>
      <c r="C1196" s="85"/>
      <c r="D1196" s="85"/>
      <c r="E1196" s="86"/>
      <c r="F1196" s="85"/>
      <c r="G1196" s="87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85"/>
      <c r="AG1196" s="85"/>
      <c r="AH1196" s="85"/>
      <c r="AI1196" s="85"/>
      <c r="AJ1196" s="85"/>
      <c r="AK1196" s="85"/>
      <c r="AL1196" s="85"/>
      <c r="AM1196" s="85"/>
      <c r="AN1196" s="85"/>
      <c r="AO1196" s="85"/>
      <c r="AP1196" s="85"/>
      <c r="AQ1196" s="85"/>
      <c r="AR1196" s="85"/>
      <c r="AS1196" s="85"/>
      <c r="AT1196" s="85"/>
      <c r="AU1196" s="85"/>
      <c r="AV1196" s="85"/>
      <c r="AW1196" s="85"/>
      <c r="AX1196" s="85"/>
      <c r="AY1196" s="85"/>
      <c r="AZ1196" s="85"/>
      <c r="BA1196" s="85"/>
      <c r="BB1196" s="85"/>
      <c r="BC1196" s="85"/>
      <c r="BD1196" s="85"/>
      <c r="BE1196" s="85"/>
      <c r="BF1196" s="88"/>
      <c r="BG1196" s="85"/>
      <c r="BH1196" s="85"/>
      <c r="BI1196" s="85"/>
      <c r="BJ1196" s="85"/>
      <c r="BK1196" s="85"/>
      <c r="BL1196" s="85"/>
      <c r="BM1196" s="85"/>
      <c r="BN1196" s="85"/>
      <c r="BO1196" s="85"/>
      <c r="BP1196" s="85"/>
      <c r="BQ1196" s="85"/>
      <c r="BR1196" s="85"/>
      <c r="BS1196" s="85"/>
      <c r="BT1196" s="85"/>
      <c r="BU1196" s="85"/>
      <c r="BV1196" s="85"/>
      <c r="BW1196" s="85"/>
      <c r="BX1196" s="85"/>
      <c r="BY1196" s="85"/>
      <c r="BZ1196" s="85"/>
      <c r="CA1196" s="85"/>
      <c r="CB1196" s="85"/>
      <c r="CC1196" s="85"/>
      <c r="CD1196" s="85"/>
      <c r="CE1196" s="85"/>
      <c r="CF1196" s="85"/>
      <c r="CG1196" s="85"/>
      <c r="CH1196" s="85"/>
      <c r="CI1196" s="85"/>
      <c r="CJ1196" s="85"/>
      <c r="CK1196" s="85"/>
      <c r="CL1196" s="85"/>
      <c r="CM1196" s="85"/>
      <c r="CN1196" s="85"/>
      <c r="CO1196" s="85"/>
      <c r="CP1196" s="85"/>
      <c r="CQ1196" s="85"/>
      <c r="CR1196" s="85"/>
      <c r="CS1196" s="85"/>
      <c r="CT1196" s="85"/>
      <c r="CU1196" s="85"/>
      <c r="CV1196" s="85"/>
      <c r="CW1196" s="85"/>
      <c r="CX1196" s="85"/>
      <c r="CY1196" s="85"/>
      <c r="CZ1196" s="85"/>
      <c r="DA1196" s="85"/>
      <c r="DB1196" s="85"/>
      <c r="DC1196" s="85"/>
      <c r="DD1196" s="85"/>
      <c r="DE1196" s="85"/>
    </row>
    <row r="1197" spans="1:109" x14ac:dyDescent="0.2">
      <c r="A1197" s="85"/>
      <c r="B1197" s="85"/>
      <c r="C1197" s="85"/>
      <c r="D1197" s="85"/>
      <c r="E1197" s="86"/>
      <c r="F1197" s="85"/>
      <c r="G1197" s="87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85"/>
      <c r="AG1197" s="85"/>
      <c r="AH1197" s="85"/>
      <c r="AI1197" s="85"/>
      <c r="AJ1197" s="85"/>
      <c r="AK1197" s="85"/>
      <c r="AL1197" s="85"/>
      <c r="AM1197" s="85"/>
      <c r="AN1197" s="85"/>
      <c r="AO1197" s="85"/>
      <c r="AP1197" s="85"/>
      <c r="AQ1197" s="85"/>
      <c r="AR1197" s="85"/>
      <c r="AS1197" s="85"/>
      <c r="AT1197" s="85"/>
      <c r="AU1197" s="85"/>
      <c r="AV1197" s="85"/>
      <c r="AW1197" s="85"/>
      <c r="AX1197" s="85"/>
      <c r="AY1197" s="85"/>
      <c r="AZ1197" s="85"/>
      <c r="BA1197" s="85"/>
      <c r="BB1197" s="85"/>
      <c r="BC1197" s="85"/>
      <c r="BD1197" s="85"/>
      <c r="BE1197" s="85"/>
      <c r="BF1197" s="88"/>
      <c r="BG1197" s="85"/>
      <c r="BH1197" s="85"/>
      <c r="BI1197" s="85"/>
      <c r="BJ1197" s="85"/>
      <c r="BK1197" s="85"/>
      <c r="BL1197" s="85"/>
      <c r="BM1197" s="85"/>
      <c r="BN1197" s="85"/>
      <c r="BO1197" s="85"/>
      <c r="BP1197" s="85"/>
      <c r="BQ1197" s="85"/>
      <c r="BR1197" s="85"/>
      <c r="BS1197" s="85"/>
      <c r="BT1197" s="85"/>
      <c r="BU1197" s="85"/>
      <c r="BV1197" s="85"/>
      <c r="BW1197" s="85"/>
      <c r="BX1197" s="85"/>
      <c r="BY1197" s="85"/>
      <c r="BZ1197" s="85"/>
      <c r="CA1197" s="85"/>
      <c r="CB1197" s="85"/>
      <c r="CC1197" s="85"/>
      <c r="CD1197" s="85"/>
      <c r="CE1197" s="85"/>
      <c r="CF1197" s="85"/>
      <c r="CG1197" s="85"/>
      <c r="CH1197" s="85"/>
      <c r="CI1197" s="85"/>
      <c r="CJ1197" s="85"/>
      <c r="CK1197" s="85"/>
      <c r="CL1197" s="85"/>
      <c r="CM1197" s="85"/>
      <c r="CN1197" s="85"/>
      <c r="CO1197" s="85"/>
      <c r="CP1197" s="85"/>
      <c r="CQ1197" s="85"/>
      <c r="CR1197" s="85"/>
      <c r="CS1197" s="85"/>
      <c r="CT1197" s="85"/>
      <c r="CU1197" s="85"/>
      <c r="CV1197" s="85"/>
      <c r="CW1197" s="85"/>
      <c r="CX1197" s="85"/>
      <c r="CY1197" s="85"/>
      <c r="CZ1197" s="85"/>
      <c r="DA1197" s="85"/>
      <c r="DB1197" s="85"/>
      <c r="DC1197" s="85"/>
      <c r="DD1197" s="85"/>
      <c r="DE1197" s="85"/>
    </row>
    <row r="1198" spans="1:109" x14ac:dyDescent="0.2">
      <c r="A1198" s="85"/>
      <c r="B1198" s="85"/>
      <c r="C1198" s="85"/>
      <c r="D1198" s="85"/>
      <c r="E1198" s="86"/>
      <c r="F1198" s="85"/>
      <c r="G1198" s="87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85"/>
      <c r="AG1198" s="85"/>
      <c r="AH1198" s="85"/>
      <c r="AI1198" s="85"/>
      <c r="AJ1198" s="85"/>
      <c r="AK1198" s="85"/>
      <c r="AL1198" s="85"/>
      <c r="AM1198" s="85"/>
      <c r="AN1198" s="85"/>
      <c r="AO1198" s="85"/>
      <c r="AP1198" s="85"/>
      <c r="AQ1198" s="85"/>
      <c r="AR1198" s="85"/>
      <c r="AS1198" s="85"/>
      <c r="AT1198" s="85"/>
      <c r="AU1198" s="85"/>
      <c r="AV1198" s="85"/>
      <c r="AW1198" s="85"/>
      <c r="AX1198" s="85"/>
      <c r="AY1198" s="85"/>
      <c r="AZ1198" s="85"/>
      <c r="BA1198" s="85"/>
      <c r="BB1198" s="85"/>
      <c r="BC1198" s="85"/>
      <c r="BD1198" s="85"/>
      <c r="BE1198" s="85"/>
      <c r="BF1198" s="88"/>
      <c r="BG1198" s="85"/>
      <c r="BH1198" s="85"/>
      <c r="BI1198" s="85"/>
      <c r="BJ1198" s="85"/>
      <c r="BK1198" s="85"/>
      <c r="BL1198" s="85"/>
      <c r="BM1198" s="85"/>
      <c r="BN1198" s="85"/>
      <c r="BO1198" s="85"/>
      <c r="BP1198" s="85"/>
      <c r="BQ1198" s="85"/>
      <c r="BR1198" s="85"/>
      <c r="BS1198" s="85"/>
      <c r="BT1198" s="85"/>
      <c r="BU1198" s="85"/>
      <c r="BV1198" s="85"/>
      <c r="BW1198" s="85"/>
      <c r="BX1198" s="85"/>
      <c r="BY1198" s="85"/>
      <c r="BZ1198" s="85"/>
      <c r="CA1198" s="85"/>
      <c r="CB1198" s="85"/>
      <c r="CC1198" s="85"/>
      <c r="CD1198" s="85"/>
      <c r="CE1198" s="85"/>
      <c r="CF1198" s="85"/>
      <c r="CG1198" s="85"/>
      <c r="CH1198" s="85"/>
      <c r="CI1198" s="85"/>
      <c r="CJ1198" s="85"/>
      <c r="CK1198" s="85"/>
      <c r="CL1198" s="85"/>
      <c r="CM1198" s="85"/>
      <c r="CN1198" s="85"/>
      <c r="CO1198" s="85"/>
      <c r="CP1198" s="85"/>
      <c r="CQ1198" s="85"/>
      <c r="CR1198" s="85"/>
      <c r="CS1198" s="85"/>
      <c r="CT1198" s="85"/>
      <c r="CU1198" s="85"/>
      <c r="CV1198" s="85"/>
      <c r="CW1198" s="85"/>
      <c r="CX1198" s="85"/>
      <c r="CY1198" s="85"/>
      <c r="CZ1198" s="85"/>
      <c r="DA1198" s="85"/>
      <c r="DB1198" s="85"/>
      <c r="DC1198" s="85"/>
      <c r="DD1198" s="85"/>
      <c r="DE1198" s="85"/>
    </row>
    <row r="1199" spans="1:109" x14ac:dyDescent="0.2">
      <c r="A1199" s="85"/>
      <c r="B1199" s="85"/>
      <c r="C1199" s="85"/>
      <c r="D1199" s="85"/>
      <c r="E1199" s="86"/>
      <c r="F1199" s="85"/>
      <c r="G1199" s="87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85"/>
      <c r="AG1199" s="85"/>
      <c r="AH1199" s="85"/>
      <c r="AI1199" s="85"/>
      <c r="AJ1199" s="85"/>
      <c r="AK1199" s="85"/>
      <c r="AL1199" s="85"/>
      <c r="AM1199" s="85"/>
      <c r="AN1199" s="85"/>
      <c r="AO1199" s="85"/>
      <c r="AP1199" s="85"/>
      <c r="AQ1199" s="85"/>
      <c r="AR1199" s="85"/>
      <c r="AS1199" s="85"/>
      <c r="AT1199" s="85"/>
      <c r="AU1199" s="85"/>
      <c r="AV1199" s="85"/>
      <c r="AW1199" s="85"/>
      <c r="AX1199" s="85"/>
      <c r="AY1199" s="85"/>
      <c r="AZ1199" s="85"/>
      <c r="BA1199" s="85"/>
      <c r="BB1199" s="85"/>
      <c r="BC1199" s="85"/>
      <c r="BD1199" s="85"/>
      <c r="BE1199" s="85"/>
      <c r="BF1199" s="88"/>
      <c r="BG1199" s="85"/>
      <c r="BH1199" s="85"/>
      <c r="BI1199" s="85"/>
      <c r="BJ1199" s="85"/>
      <c r="BK1199" s="85"/>
      <c r="BL1199" s="85"/>
      <c r="BM1199" s="85"/>
      <c r="BN1199" s="85"/>
      <c r="BO1199" s="85"/>
      <c r="BP1199" s="85"/>
      <c r="BQ1199" s="85"/>
      <c r="BR1199" s="85"/>
      <c r="BS1199" s="85"/>
      <c r="BT1199" s="85"/>
      <c r="BU1199" s="85"/>
      <c r="BV1199" s="85"/>
      <c r="BW1199" s="85"/>
      <c r="BX1199" s="85"/>
      <c r="BY1199" s="85"/>
      <c r="BZ1199" s="85"/>
      <c r="CA1199" s="85"/>
      <c r="CB1199" s="85"/>
      <c r="CC1199" s="85"/>
      <c r="CD1199" s="85"/>
      <c r="CE1199" s="85"/>
      <c r="CF1199" s="85"/>
      <c r="CG1199" s="85"/>
      <c r="CH1199" s="85"/>
      <c r="CI1199" s="85"/>
      <c r="CJ1199" s="85"/>
      <c r="CK1199" s="85"/>
      <c r="CL1199" s="85"/>
      <c r="CM1199" s="85"/>
      <c r="CN1199" s="85"/>
      <c r="CO1199" s="85"/>
      <c r="CP1199" s="85"/>
      <c r="CQ1199" s="85"/>
      <c r="CR1199" s="85"/>
      <c r="CS1199" s="85"/>
      <c r="CT1199" s="85"/>
      <c r="CU1199" s="85"/>
      <c r="CV1199" s="85"/>
      <c r="CW1199" s="85"/>
      <c r="CX1199" s="85"/>
      <c r="CY1199" s="85"/>
      <c r="CZ1199" s="85"/>
      <c r="DA1199" s="85"/>
      <c r="DB1199" s="85"/>
      <c r="DC1199" s="85"/>
      <c r="DD1199" s="85"/>
      <c r="DE1199" s="85"/>
    </row>
    <row r="1200" spans="1:109" x14ac:dyDescent="0.2">
      <c r="A1200" s="85"/>
      <c r="B1200" s="85"/>
      <c r="C1200" s="85"/>
      <c r="D1200" s="85"/>
      <c r="E1200" s="86"/>
      <c r="F1200" s="85"/>
      <c r="G1200" s="87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85"/>
      <c r="AG1200" s="85"/>
      <c r="AH1200" s="85"/>
      <c r="AI1200" s="85"/>
      <c r="AJ1200" s="85"/>
      <c r="AK1200" s="85"/>
      <c r="AL1200" s="85"/>
      <c r="AM1200" s="85"/>
      <c r="AN1200" s="85"/>
      <c r="AO1200" s="85"/>
      <c r="AP1200" s="85"/>
      <c r="AQ1200" s="85"/>
      <c r="AR1200" s="85"/>
      <c r="AS1200" s="85"/>
      <c r="AT1200" s="85"/>
      <c r="AU1200" s="85"/>
      <c r="AV1200" s="85"/>
      <c r="AW1200" s="85"/>
      <c r="AX1200" s="85"/>
      <c r="AY1200" s="85"/>
      <c r="AZ1200" s="85"/>
      <c r="BA1200" s="85"/>
      <c r="BB1200" s="85"/>
      <c r="BC1200" s="85"/>
      <c r="BD1200" s="85"/>
      <c r="BE1200" s="85"/>
      <c r="BF1200" s="88"/>
      <c r="BG1200" s="85"/>
      <c r="BH1200" s="85"/>
      <c r="BI1200" s="85"/>
      <c r="BJ1200" s="85"/>
      <c r="BK1200" s="85"/>
      <c r="BL1200" s="85"/>
      <c r="BM1200" s="85"/>
      <c r="BN1200" s="85"/>
      <c r="BO1200" s="85"/>
      <c r="BP1200" s="85"/>
      <c r="BQ1200" s="85"/>
      <c r="BR1200" s="85"/>
      <c r="BS1200" s="85"/>
      <c r="BT1200" s="85"/>
      <c r="BU1200" s="85"/>
      <c r="BV1200" s="85"/>
      <c r="BW1200" s="85"/>
      <c r="BX1200" s="85"/>
      <c r="BY1200" s="85"/>
      <c r="BZ1200" s="85"/>
      <c r="CA1200" s="85"/>
      <c r="CB1200" s="85"/>
      <c r="CC1200" s="85"/>
      <c r="CD1200" s="85"/>
      <c r="CE1200" s="85"/>
      <c r="CF1200" s="85"/>
      <c r="CG1200" s="85"/>
      <c r="CH1200" s="85"/>
      <c r="CI1200" s="85"/>
      <c r="CJ1200" s="85"/>
      <c r="CK1200" s="85"/>
      <c r="CL1200" s="85"/>
      <c r="CM1200" s="85"/>
      <c r="CN1200" s="85"/>
      <c r="CO1200" s="85"/>
      <c r="CP1200" s="85"/>
      <c r="CQ1200" s="85"/>
      <c r="CR1200" s="85"/>
      <c r="CS1200" s="85"/>
      <c r="CT1200" s="85"/>
      <c r="CU1200" s="85"/>
      <c r="CV1200" s="85"/>
      <c r="CW1200" s="85"/>
      <c r="CX1200" s="85"/>
      <c r="CY1200" s="85"/>
      <c r="CZ1200" s="85"/>
      <c r="DA1200" s="85"/>
      <c r="DB1200" s="85"/>
      <c r="DC1200" s="85"/>
      <c r="DD1200" s="85"/>
      <c r="DE1200" s="85"/>
    </row>
    <row r="1201" spans="1:109" x14ac:dyDescent="0.2">
      <c r="A1201" s="85"/>
      <c r="B1201" s="85"/>
      <c r="C1201" s="85"/>
      <c r="D1201" s="85"/>
      <c r="E1201" s="86"/>
      <c r="F1201" s="85"/>
      <c r="G1201" s="87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85"/>
      <c r="AG1201" s="85"/>
      <c r="AH1201" s="85"/>
      <c r="AI1201" s="85"/>
      <c r="AJ1201" s="85"/>
      <c r="AK1201" s="85"/>
      <c r="AL1201" s="85"/>
      <c r="AM1201" s="85"/>
      <c r="AN1201" s="85"/>
      <c r="AO1201" s="85"/>
      <c r="AP1201" s="85"/>
      <c r="AQ1201" s="85"/>
      <c r="AR1201" s="85"/>
      <c r="AS1201" s="85"/>
      <c r="AT1201" s="85"/>
      <c r="AU1201" s="85"/>
      <c r="AV1201" s="85"/>
      <c r="AW1201" s="85"/>
      <c r="AX1201" s="85"/>
      <c r="AY1201" s="85"/>
      <c r="AZ1201" s="85"/>
      <c r="BA1201" s="85"/>
      <c r="BB1201" s="85"/>
      <c r="BC1201" s="85"/>
      <c r="BD1201" s="85"/>
      <c r="BE1201" s="85"/>
      <c r="BF1201" s="88"/>
      <c r="BG1201" s="85"/>
      <c r="BH1201" s="85"/>
      <c r="BI1201" s="85"/>
      <c r="BJ1201" s="85"/>
      <c r="BK1201" s="85"/>
      <c r="BL1201" s="85"/>
      <c r="BM1201" s="85"/>
      <c r="BN1201" s="85"/>
      <c r="BO1201" s="85"/>
      <c r="BP1201" s="85"/>
      <c r="BQ1201" s="85"/>
      <c r="BR1201" s="85"/>
      <c r="BS1201" s="85"/>
      <c r="BT1201" s="85"/>
      <c r="BU1201" s="85"/>
      <c r="BV1201" s="85"/>
      <c r="BW1201" s="85"/>
      <c r="BX1201" s="85"/>
      <c r="BY1201" s="85"/>
      <c r="BZ1201" s="85"/>
      <c r="CA1201" s="85"/>
      <c r="CB1201" s="85"/>
      <c r="CC1201" s="85"/>
      <c r="CD1201" s="85"/>
      <c r="CE1201" s="85"/>
      <c r="CF1201" s="85"/>
      <c r="CG1201" s="85"/>
      <c r="CH1201" s="85"/>
      <c r="CI1201" s="85"/>
      <c r="CJ1201" s="85"/>
      <c r="CK1201" s="85"/>
      <c r="CL1201" s="85"/>
      <c r="CM1201" s="85"/>
      <c r="CN1201" s="85"/>
      <c r="CO1201" s="85"/>
      <c r="CP1201" s="85"/>
      <c r="CQ1201" s="85"/>
      <c r="CR1201" s="85"/>
      <c r="CS1201" s="85"/>
      <c r="CT1201" s="85"/>
      <c r="CU1201" s="85"/>
      <c r="CV1201" s="85"/>
      <c r="CW1201" s="85"/>
      <c r="CX1201" s="85"/>
      <c r="CY1201" s="85"/>
      <c r="CZ1201" s="85"/>
      <c r="DA1201" s="85"/>
      <c r="DB1201" s="85"/>
      <c r="DC1201" s="85"/>
      <c r="DD1201" s="85"/>
      <c r="DE1201" s="85"/>
    </row>
    <row r="1202" spans="1:109" x14ac:dyDescent="0.2">
      <c r="A1202" s="85"/>
      <c r="B1202" s="85"/>
      <c r="C1202" s="85"/>
      <c r="D1202" s="85"/>
      <c r="E1202" s="86"/>
      <c r="F1202" s="85"/>
      <c r="G1202" s="87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85"/>
      <c r="AG1202" s="85"/>
      <c r="AH1202" s="85"/>
      <c r="AI1202" s="85"/>
      <c r="AJ1202" s="85"/>
      <c r="AK1202" s="85"/>
      <c r="AL1202" s="85"/>
      <c r="AM1202" s="85"/>
      <c r="AN1202" s="85"/>
      <c r="AO1202" s="85"/>
      <c r="AP1202" s="85"/>
      <c r="AQ1202" s="85"/>
      <c r="AR1202" s="85"/>
      <c r="AS1202" s="85"/>
      <c r="AT1202" s="85"/>
      <c r="AU1202" s="85"/>
      <c r="AV1202" s="85"/>
      <c r="AW1202" s="85"/>
      <c r="AX1202" s="85"/>
      <c r="AY1202" s="85"/>
      <c r="AZ1202" s="85"/>
      <c r="BA1202" s="85"/>
      <c r="BB1202" s="85"/>
      <c r="BC1202" s="85"/>
      <c r="BD1202" s="85"/>
      <c r="BE1202" s="85"/>
      <c r="BF1202" s="88"/>
      <c r="BG1202" s="85"/>
      <c r="BH1202" s="85"/>
      <c r="BI1202" s="85"/>
      <c r="BJ1202" s="85"/>
      <c r="BK1202" s="85"/>
      <c r="BL1202" s="85"/>
      <c r="BM1202" s="85"/>
      <c r="BN1202" s="85"/>
      <c r="BO1202" s="85"/>
      <c r="BP1202" s="85"/>
      <c r="BQ1202" s="85"/>
      <c r="BR1202" s="85"/>
      <c r="BS1202" s="85"/>
      <c r="BT1202" s="85"/>
      <c r="BU1202" s="85"/>
      <c r="BV1202" s="85"/>
      <c r="BW1202" s="85"/>
      <c r="BX1202" s="85"/>
      <c r="BY1202" s="85"/>
      <c r="BZ1202" s="85"/>
      <c r="CA1202" s="85"/>
      <c r="CB1202" s="85"/>
      <c r="CC1202" s="85"/>
      <c r="CD1202" s="85"/>
      <c r="CE1202" s="85"/>
      <c r="CF1202" s="85"/>
      <c r="CG1202" s="85"/>
      <c r="CH1202" s="85"/>
      <c r="CI1202" s="85"/>
      <c r="CJ1202" s="85"/>
      <c r="CK1202" s="85"/>
      <c r="CL1202" s="85"/>
      <c r="CM1202" s="85"/>
      <c r="CN1202" s="85"/>
      <c r="CO1202" s="85"/>
      <c r="CP1202" s="85"/>
      <c r="CQ1202" s="85"/>
      <c r="CR1202" s="85"/>
      <c r="CS1202" s="85"/>
      <c r="CT1202" s="85"/>
      <c r="CU1202" s="85"/>
      <c r="CV1202" s="85"/>
      <c r="CW1202" s="85"/>
      <c r="CX1202" s="85"/>
      <c r="CY1202" s="85"/>
      <c r="CZ1202" s="85"/>
      <c r="DA1202" s="85"/>
      <c r="DB1202" s="85"/>
      <c r="DC1202" s="85"/>
      <c r="DD1202" s="85"/>
      <c r="DE1202" s="85"/>
    </row>
    <row r="1203" spans="1:109" x14ac:dyDescent="0.2">
      <c r="A1203" s="85"/>
      <c r="B1203" s="85"/>
      <c r="C1203" s="85"/>
      <c r="D1203" s="85"/>
      <c r="E1203" s="86"/>
      <c r="F1203" s="85"/>
      <c r="G1203" s="87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85"/>
      <c r="AG1203" s="85"/>
      <c r="AH1203" s="85"/>
      <c r="AI1203" s="85"/>
      <c r="AJ1203" s="85"/>
      <c r="AK1203" s="85"/>
      <c r="AL1203" s="85"/>
      <c r="AM1203" s="85"/>
      <c r="AN1203" s="85"/>
      <c r="AO1203" s="85"/>
      <c r="AP1203" s="85"/>
      <c r="AQ1203" s="85"/>
      <c r="AR1203" s="85"/>
      <c r="AS1203" s="85"/>
      <c r="AT1203" s="85"/>
      <c r="AU1203" s="85"/>
      <c r="AV1203" s="85"/>
      <c r="AW1203" s="85"/>
      <c r="AX1203" s="85"/>
      <c r="AY1203" s="85"/>
      <c r="AZ1203" s="85"/>
      <c r="BA1203" s="85"/>
      <c r="BB1203" s="85"/>
      <c r="BC1203" s="85"/>
      <c r="BD1203" s="85"/>
      <c r="BE1203" s="85"/>
      <c r="BF1203" s="88"/>
      <c r="BG1203" s="85"/>
      <c r="BH1203" s="85"/>
      <c r="BI1203" s="85"/>
      <c r="BJ1203" s="85"/>
      <c r="BK1203" s="85"/>
      <c r="BL1203" s="85"/>
      <c r="BM1203" s="85"/>
      <c r="BN1203" s="85"/>
      <c r="BO1203" s="85"/>
      <c r="BP1203" s="85"/>
      <c r="BQ1203" s="85"/>
      <c r="BR1203" s="85"/>
      <c r="BS1203" s="85"/>
      <c r="BT1203" s="85"/>
      <c r="BU1203" s="85"/>
      <c r="BV1203" s="85"/>
      <c r="BW1203" s="85"/>
      <c r="BX1203" s="85"/>
      <c r="BY1203" s="85"/>
      <c r="BZ1203" s="85"/>
      <c r="CA1203" s="85"/>
      <c r="CB1203" s="85"/>
      <c r="CC1203" s="85"/>
      <c r="CD1203" s="85"/>
      <c r="CE1203" s="85"/>
      <c r="CF1203" s="85"/>
      <c r="CG1203" s="85"/>
      <c r="CH1203" s="85"/>
      <c r="CI1203" s="85"/>
      <c r="CJ1203" s="85"/>
      <c r="CK1203" s="85"/>
      <c r="CL1203" s="85"/>
      <c r="CM1203" s="85"/>
      <c r="CN1203" s="85"/>
      <c r="CO1203" s="85"/>
      <c r="CP1203" s="85"/>
      <c r="CQ1203" s="85"/>
      <c r="CR1203" s="85"/>
      <c r="CS1203" s="85"/>
      <c r="CT1203" s="85"/>
      <c r="CU1203" s="85"/>
      <c r="CV1203" s="85"/>
      <c r="CW1203" s="85"/>
      <c r="CX1203" s="85"/>
      <c r="CY1203" s="85"/>
      <c r="CZ1203" s="85"/>
      <c r="DA1203" s="85"/>
      <c r="DB1203" s="85"/>
      <c r="DC1203" s="85"/>
      <c r="DD1203" s="85"/>
      <c r="DE1203" s="85"/>
    </row>
    <row r="1204" spans="1:109" x14ac:dyDescent="0.2">
      <c r="A1204" s="85"/>
      <c r="B1204" s="85"/>
      <c r="C1204" s="85"/>
      <c r="D1204" s="85"/>
      <c r="E1204" s="86"/>
      <c r="F1204" s="85"/>
      <c r="G1204" s="87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85"/>
      <c r="AG1204" s="85"/>
      <c r="AH1204" s="85"/>
      <c r="AI1204" s="85"/>
      <c r="AJ1204" s="85"/>
      <c r="AK1204" s="85"/>
      <c r="AL1204" s="85"/>
      <c r="AM1204" s="85"/>
      <c r="AN1204" s="85"/>
      <c r="AO1204" s="85"/>
      <c r="AP1204" s="85"/>
      <c r="AQ1204" s="85"/>
      <c r="AR1204" s="85"/>
      <c r="AS1204" s="85"/>
      <c r="AT1204" s="85"/>
      <c r="AU1204" s="85"/>
      <c r="AV1204" s="85"/>
      <c r="AW1204" s="85"/>
      <c r="AX1204" s="85"/>
      <c r="AY1204" s="85"/>
      <c r="AZ1204" s="85"/>
      <c r="BA1204" s="85"/>
      <c r="BB1204" s="85"/>
      <c r="BC1204" s="85"/>
      <c r="BD1204" s="85"/>
      <c r="BE1204" s="85"/>
      <c r="BF1204" s="88"/>
      <c r="BG1204" s="85"/>
      <c r="BH1204" s="85"/>
      <c r="BI1204" s="85"/>
      <c r="BJ1204" s="85"/>
      <c r="BK1204" s="85"/>
      <c r="BL1204" s="85"/>
      <c r="BM1204" s="85"/>
      <c r="BN1204" s="85"/>
      <c r="BO1204" s="85"/>
      <c r="BP1204" s="85"/>
      <c r="BQ1204" s="85"/>
      <c r="BR1204" s="85"/>
      <c r="BS1204" s="85"/>
      <c r="BT1204" s="85"/>
      <c r="BU1204" s="85"/>
      <c r="BV1204" s="85"/>
      <c r="BW1204" s="85"/>
      <c r="BX1204" s="85"/>
      <c r="BY1204" s="85"/>
      <c r="BZ1204" s="85"/>
      <c r="CA1204" s="85"/>
      <c r="CB1204" s="85"/>
      <c r="CC1204" s="85"/>
      <c r="CD1204" s="85"/>
      <c r="CE1204" s="85"/>
      <c r="CF1204" s="85"/>
      <c r="CG1204" s="85"/>
      <c r="CH1204" s="85"/>
      <c r="CI1204" s="85"/>
      <c r="CJ1204" s="85"/>
      <c r="CK1204" s="85"/>
      <c r="CL1204" s="85"/>
      <c r="CM1204" s="85"/>
      <c r="CN1204" s="85"/>
      <c r="CO1204" s="85"/>
      <c r="CP1204" s="85"/>
      <c r="CQ1204" s="85"/>
      <c r="CR1204" s="85"/>
      <c r="CS1204" s="85"/>
      <c r="CT1204" s="85"/>
      <c r="CU1204" s="85"/>
      <c r="CV1204" s="85"/>
      <c r="CW1204" s="85"/>
      <c r="CX1204" s="85"/>
      <c r="CY1204" s="85"/>
      <c r="CZ1204" s="85"/>
      <c r="DA1204" s="85"/>
      <c r="DB1204" s="85"/>
      <c r="DC1204" s="85"/>
      <c r="DD1204" s="85"/>
      <c r="DE1204" s="85"/>
    </row>
    <row r="1205" spans="1:109" x14ac:dyDescent="0.2">
      <c r="A1205" s="85"/>
      <c r="B1205" s="85"/>
      <c r="C1205" s="85"/>
      <c r="D1205" s="85"/>
      <c r="E1205" s="86"/>
      <c r="F1205" s="85"/>
      <c r="G1205" s="87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85"/>
      <c r="AG1205" s="85"/>
      <c r="AH1205" s="85"/>
      <c r="AI1205" s="85"/>
      <c r="AJ1205" s="85"/>
      <c r="AK1205" s="85"/>
      <c r="AL1205" s="85"/>
      <c r="AM1205" s="85"/>
      <c r="AN1205" s="85"/>
      <c r="AO1205" s="85"/>
      <c r="AP1205" s="85"/>
      <c r="AQ1205" s="85"/>
      <c r="AR1205" s="85"/>
      <c r="AS1205" s="85"/>
      <c r="AT1205" s="85"/>
      <c r="AU1205" s="85"/>
      <c r="AV1205" s="85"/>
      <c r="AW1205" s="85"/>
      <c r="AX1205" s="85"/>
      <c r="AY1205" s="85"/>
      <c r="AZ1205" s="85"/>
      <c r="BA1205" s="85"/>
      <c r="BB1205" s="85"/>
      <c r="BC1205" s="85"/>
      <c r="BD1205" s="85"/>
      <c r="BE1205" s="85"/>
      <c r="BF1205" s="88"/>
      <c r="BG1205" s="85"/>
      <c r="BH1205" s="85"/>
      <c r="BI1205" s="85"/>
      <c r="BJ1205" s="85"/>
      <c r="BK1205" s="85"/>
      <c r="BL1205" s="85"/>
      <c r="BM1205" s="85"/>
      <c r="BN1205" s="85"/>
      <c r="BO1205" s="85"/>
      <c r="BP1205" s="85"/>
      <c r="BQ1205" s="85"/>
      <c r="BR1205" s="85"/>
      <c r="BS1205" s="85"/>
      <c r="BT1205" s="85"/>
      <c r="BU1205" s="85"/>
      <c r="BV1205" s="85"/>
      <c r="BW1205" s="85"/>
      <c r="BX1205" s="85"/>
      <c r="BY1205" s="85"/>
      <c r="BZ1205" s="85"/>
      <c r="CA1205" s="85"/>
      <c r="CB1205" s="85"/>
      <c r="CC1205" s="85"/>
      <c r="CD1205" s="85"/>
      <c r="CE1205" s="85"/>
      <c r="CF1205" s="85"/>
      <c r="CG1205" s="85"/>
      <c r="CH1205" s="85"/>
      <c r="CI1205" s="85"/>
      <c r="CJ1205" s="85"/>
      <c r="CK1205" s="85"/>
      <c r="CL1205" s="85"/>
      <c r="CM1205" s="85"/>
      <c r="CN1205" s="85"/>
      <c r="CO1205" s="85"/>
      <c r="CP1205" s="85"/>
      <c r="CQ1205" s="85"/>
      <c r="CR1205" s="85"/>
      <c r="CS1205" s="85"/>
      <c r="CT1205" s="85"/>
      <c r="CU1205" s="85"/>
      <c r="CV1205" s="85"/>
      <c r="CW1205" s="85"/>
      <c r="CX1205" s="85"/>
      <c r="CY1205" s="85"/>
      <c r="CZ1205" s="85"/>
      <c r="DA1205" s="85"/>
      <c r="DB1205" s="85"/>
      <c r="DC1205" s="85"/>
      <c r="DD1205" s="85"/>
      <c r="DE1205" s="85"/>
    </row>
    <row r="1206" spans="1:109" x14ac:dyDescent="0.2">
      <c r="A1206" s="85"/>
      <c r="B1206" s="85"/>
      <c r="C1206" s="85"/>
      <c r="D1206" s="85"/>
      <c r="E1206" s="86"/>
      <c r="F1206" s="85"/>
      <c r="G1206" s="87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85"/>
      <c r="AG1206" s="85"/>
      <c r="AH1206" s="85"/>
      <c r="AI1206" s="85"/>
      <c r="AJ1206" s="85"/>
      <c r="AK1206" s="85"/>
      <c r="AL1206" s="85"/>
      <c r="AM1206" s="85"/>
      <c r="AN1206" s="85"/>
      <c r="AO1206" s="85"/>
      <c r="AP1206" s="85"/>
      <c r="AQ1206" s="85"/>
      <c r="AR1206" s="85"/>
      <c r="AS1206" s="85"/>
      <c r="AT1206" s="85"/>
      <c r="AU1206" s="85"/>
      <c r="AV1206" s="85"/>
      <c r="AW1206" s="85"/>
      <c r="AX1206" s="85"/>
      <c r="AY1206" s="85"/>
      <c r="AZ1206" s="85"/>
      <c r="BA1206" s="85"/>
      <c r="BB1206" s="85"/>
      <c r="BC1206" s="85"/>
      <c r="BD1206" s="85"/>
      <c r="BE1206" s="85"/>
      <c r="BF1206" s="88"/>
      <c r="BG1206" s="85"/>
      <c r="BH1206" s="85"/>
      <c r="BI1206" s="85"/>
      <c r="BJ1206" s="85"/>
      <c r="BK1206" s="85"/>
      <c r="BL1206" s="85"/>
      <c r="BM1206" s="85"/>
      <c r="BN1206" s="85"/>
      <c r="BO1206" s="85"/>
      <c r="BP1206" s="85"/>
      <c r="BQ1206" s="85"/>
      <c r="BR1206" s="85"/>
      <c r="BS1206" s="85"/>
      <c r="BT1206" s="85"/>
      <c r="BU1206" s="85"/>
      <c r="BV1206" s="85"/>
      <c r="BW1206" s="85"/>
      <c r="BX1206" s="85"/>
      <c r="BY1206" s="85"/>
      <c r="BZ1206" s="85"/>
      <c r="CA1206" s="85"/>
      <c r="CB1206" s="85"/>
      <c r="CC1206" s="85"/>
      <c r="CD1206" s="85"/>
      <c r="CE1206" s="85"/>
      <c r="CF1206" s="85"/>
      <c r="CG1206" s="85"/>
      <c r="CH1206" s="85"/>
      <c r="CI1206" s="85"/>
      <c r="CJ1206" s="85"/>
      <c r="CK1206" s="85"/>
      <c r="CL1206" s="85"/>
      <c r="CM1206" s="85"/>
      <c r="CN1206" s="85"/>
      <c r="CO1206" s="85"/>
      <c r="CP1206" s="85"/>
      <c r="CQ1206" s="85"/>
      <c r="CR1206" s="85"/>
      <c r="CS1206" s="85"/>
      <c r="CT1206" s="85"/>
      <c r="CU1206" s="85"/>
      <c r="CV1206" s="85"/>
      <c r="CW1206" s="85"/>
      <c r="CX1206" s="85"/>
      <c r="CY1206" s="85"/>
      <c r="CZ1206" s="85"/>
      <c r="DA1206" s="85"/>
      <c r="DB1206" s="85"/>
      <c r="DC1206" s="85"/>
      <c r="DD1206" s="85"/>
      <c r="DE1206" s="85"/>
    </row>
    <row r="1207" spans="1:109" x14ac:dyDescent="0.2">
      <c r="A1207" s="85"/>
      <c r="B1207" s="85"/>
      <c r="C1207" s="85"/>
      <c r="D1207" s="85"/>
      <c r="E1207" s="86"/>
      <c r="F1207" s="85"/>
      <c r="G1207" s="87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85"/>
      <c r="AG1207" s="85"/>
      <c r="AH1207" s="85"/>
      <c r="AI1207" s="85"/>
      <c r="AJ1207" s="85"/>
      <c r="AK1207" s="85"/>
      <c r="AL1207" s="85"/>
      <c r="AM1207" s="85"/>
      <c r="AN1207" s="85"/>
      <c r="AO1207" s="85"/>
      <c r="AP1207" s="85"/>
      <c r="AQ1207" s="85"/>
      <c r="AR1207" s="85"/>
      <c r="AS1207" s="85"/>
      <c r="AT1207" s="85"/>
      <c r="AU1207" s="85"/>
      <c r="AV1207" s="85"/>
      <c r="AW1207" s="85"/>
      <c r="AX1207" s="85"/>
      <c r="AY1207" s="85"/>
      <c r="AZ1207" s="85"/>
      <c r="BA1207" s="85"/>
      <c r="BB1207" s="85"/>
      <c r="BC1207" s="85"/>
      <c r="BD1207" s="85"/>
      <c r="BE1207" s="85"/>
      <c r="BF1207" s="88"/>
      <c r="BG1207" s="85"/>
      <c r="BH1207" s="85"/>
      <c r="BI1207" s="85"/>
      <c r="BJ1207" s="85"/>
      <c r="BK1207" s="85"/>
      <c r="BL1207" s="85"/>
      <c r="BM1207" s="85"/>
      <c r="BN1207" s="85"/>
      <c r="BO1207" s="85"/>
      <c r="BP1207" s="85"/>
      <c r="BQ1207" s="85"/>
      <c r="BR1207" s="85"/>
      <c r="BS1207" s="85"/>
      <c r="BT1207" s="85"/>
      <c r="BU1207" s="85"/>
      <c r="BV1207" s="85"/>
      <c r="BW1207" s="85"/>
      <c r="BX1207" s="85"/>
      <c r="BY1207" s="85"/>
      <c r="BZ1207" s="85"/>
      <c r="CA1207" s="85"/>
      <c r="CB1207" s="85"/>
      <c r="CC1207" s="85"/>
      <c r="CD1207" s="85"/>
      <c r="CE1207" s="85"/>
      <c r="CF1207" s="85"/>
      <c r="CG1207" s="85"/>
      <c r="CH1207" s="85"/>
      <c r="CI1207" s="85"/>
      <c r="CJ1207" s="85"/>
      <c r="CK1207" s="85"/>
      <c r="CL1207" s="85"/>
      <c r="CM1207" s="85"/>
      <c r="CN1207" s="85"/>
      <c r="CO1207" s="85"/>
      <c r="CP1207" s="85"/>
      <c r="CQ1207" s="85"/>
      <c r="CR1207" s="85"/>
      <c r="CS1207" s="85"/>
      <c r="CT1207" s="85"/>
      <c r="CU1207" s="85"/>
      <c r="CV1207" s="85"/>
      <c r="CW1207" s="85"/>
      <c r="CX1207" s="85"/>
      <c r="CY1207" s="85"/>
      <c r="CZ1207" s="85"/>
      <c r="DA1207" s="85"/>
      <c r="DB1207" s="85"/>
      <c r="DC1207" s="85"/>
      <c r="DD1207" s="85"/>
      <c r="DE1207" s="85"/>
    </row>
    <row r="1208" spans="1:109" x14ac:dyDescent="0.2">
      <c r="A1208" s="85"/>
      <c r="B1208" s="85"/>
      <c r="C1208" s="85"/>
      <c r="D1208" s="85"/>
      <c r="E1208" s="86"/>
      <c r="F1208" s="85"/>
      <c r="G1208" s="87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85"/>
      <c r="AG1208" s="85"/>
      <c r="AH1208" s="85"/>
      <c r="AI1208" s="85"/>
      <c r="AJ1208" s="85"/>
      <c r="AK1208" s="85"/>
      <c r="AL1208" s="85"/>
      <c r="AM1208" s="85"/>
      <c r="AN1208" s="85"/>
      <c r="AO1208" s="85"/>
      <c r="AP1208" s="85"/>
      <c r="AQ1208" s="85"/>
      <c r="AR1208" s="85"/>
      <c r="AS1208" s="85"/>
      <c r="AT1208" s="85"/>
      <c r="AU1208" s="85"/>
      <c r="AV1208" s="85"/>
      <c r="AW1208" s="85"/>
      <c r="AX1208" s="85"/>
      <c r="AY1208" s="85"/>
      <c r="AZ1208" s="85"/>
      <c r="BA1208" s="85"/>
      <c r="BB1208" s="85"/>
      <c r="BC1208" s="85"/>
      <c r="BD1208" s="85"/>
      <c r="BE1208" s="85"/>
      <c r="BF1208" s="88"/>
      <c r="BG1208" s="85"/>
      <c r="BH1208" s="85"/>
      <c r="BI1208" s="85"/>
      <c r="BJ1208" s="85"/>
      <c r="BK1208" s="85"/>
      <c r="BL1208" s="85"/>
      <c r="BM1208" s="85"/>
      <c r="BN1208" s="85"/>
      <c r="BO1208" s="85"/>
      <c r="BP1208" s="85"/>
      <c r="BQ1208" s="85"/>
      <c r="BR1208" s="85"/>
      <c r="BS1208" s="85"/>
      <c r="BT1208" s="85"/>
      <c r="BU1208" s="85"/>
      <c r="BV1208" s="85"/>
      <c r="BW1208" s="85"/>
      <c r="BX1208" s="85"/>
      <c r="BY1208" s="85"/>
      <c r="BZ1208" s="85"/>
      <c r="CA1208" s="85"/>
      <c r="CB1208" s="85"/>
      <c r="CC1208" s="85"/>
      <c r="CD1208" s="85"/>
      <c r="CE1208" s="85"/>
      <c r="CF1208" s="85"/>
      <c r="CG1208" s="85"/>
      <c r="CH1208" s="85"/>
      <c r="CI1208" s="85"/>
      <c r="CJ1208" s="85"/>
      <c r="CK1208" s="85"/>
      <c r="CL1208" s="85"/>
      <c r="CM1208" s="85"/>
      <c r="CN1208" s="85"/>
      <c r="CO1208" s="85"/>
      <c r="CP1208" s="85"/>
      <c r="CQ1208" s="85"/>
      <c r="CR1208" s="85"/>
      <c r="CS1208" s="85"/>
      <c r="CT1208" s="85"/>
      <c r="CU1208" s="85"/>
      <c r="CV1208" s="85"/>
      <c r="CW1208" s="85"/>
      <c r="CX1208" s="85"/>
      <c r="CY1208" s="85"/>
      <c r="CZ1208" s="85"/>
      <c r="DA1208" s="85"/>
      <c r="DB1208" s="85"/>
      <c r="DC1208" s="85"/>
      <c r="DD1208" s="85"/>
      <c r="DE1208" s="85"/>
    </row>
    <row r="1209" spans="1:109" x14ac:dyDescent="0.2">
      <c r="A1209" s="85"/>
      <c r="B1209" s="85"/>
      <c r="C1209" s="85"/>
      <c r="D1209" s="85"/>
      <c r="E1209" s="86"/>
      <c r="F1209" s="85"/>
      <c r="G1209" s="87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85"/>
      <c r="AG1209" s="85"/>
      <c r="AH1209" s="85"/>
      <c r="AI1209" s="85"/>
      <c r="AJ1209" s="85"/>
      <c r="AK1209" s="85"/>
      <c r="AL1209" s="85"/>
      <c r="AM1209" s="85"/>
      <c r="AN1209" s="85"/>
      <c r="AO1209" s="85"/>
      <c r="AP1209" s="85"/>
      <c r="AQ1209" s="85"/>
      <c r="AR1209" s="85"/>
      <c r="AS1209" s="85"/>
      <c r="AT1209" s="85"/>
      <c r="AU1209" s="85"/>
      <c r="AV1209" s="85"/>
      <c r="AW1209" s="85"/>
      <c r="AX1209" s="85"/>
      <c r="AY1209" s="85"/>
      <c r="AZ1209" s="85"/>
      <c r="BA1209" s="85"/>
      <c r="BB1209" s="85"/>
      <c r="BC1209" s="85"/>
      <c r="BD1209" s="85"/>
      <c r="BE1209" s="85"/>
      <c r="BF1209" s="88"/>
      <c r="BG1209" s="85"/>
      <c r="BH1209" s="85"/>
      <c r="BI1209" s="85"/>
      <c r="BJ1209" s="85"/>
      <c r="BK1209" s="85"/>
      <c r="BL1209" s="85"/>
      <c r="BM1209" s="85"/>
      <c r="BN1209" s="85"/>
      <c r="BO1209" s="85"/>
      <c r="BP1209" s="85"/>
      <c r="BQ1209" s="85"/>
      <c r="BR1209" s="85"/>
      <c r="BS1209" s="85"/>
      <c r="BT1209" s="85"/>
      <c r="BU1209" s="85"/>
      <c r="BV1209" s="85"/>
      <c r="BW1209" s="85"/>
      <c r="BX1209" s="85"/>
      <c r="BY1209" s="85"/>
      <c r="BZ1209" s="85"/>
      <c r="CA1209" s="85"/>
      <c r="CB1209" s="85"/>
      <c r="CC1209" s="85"/>
      <c r="CD1209" s="85"/>
      <c r="CE1209" s="85"/>
      <c r="CF1209" s="85"/>
      <c r="CG1209" s="85"/>
      <c r="CH1209" s="85"/>
      <c r="CI1209" s="85"/>
      <c r="CJ1209" s="85"/>
      <c r="CK1209" s="85"/>
      <c r="CL1209" s="85"/>
      <c r="CM1209" s="85"/>
      <c r="CN1209" s="85"/>
      <c r="CO1209" s="85"/>
      <c r="CP1209" s="85"/>
      <c r="CQ1209" s="85"/>
      <c r="CR1209" s="85"/>
      <c r="CS1209" s="85"/>
      <c r="CT1209" s="85"/>
      <c r="CU1209" s="85"/>
      <c r="CV1209" s="85"/>
      <c r="CW1209" s="85"/>
      <c r="CX1209" s="85"/>
      <c r="CY1209" s="85"/>
      <c r="CZ1209" s="85"/>
      <c r="DA1209" s="85"/>
      <c r="DB1209" s="85"/>
      <c r="DC1209" s="85"/>
      <c r="DD1209" s="85"/>
      <c r="DE1209" s="85"/>
    </row>
    <row r="1210" spans="1:109" x14ac:dyDescent="0.2">
      <c r="A1210" s="85"/>
      <c r="B1210" s="85"/>
      <c r="C1210" s="85"/>
      <c r="D1210" s="85"/>
      <c r="E1210" s="86"/>
      <c r="F1210" s="85"/>
      <c r="G1210" s="87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85"/>
      <c r="AG1210" s="85"/>
      <c r="AH1210" s="85"/>
      <c r="AI1210" s="85"/>
      <c r="AJ1210" s="85"/>
      <c r="AK1210" s="85"/>
      <c r="AL1210" s="85"/>
      <c r="AM1210" s="85"/>
      <c r="AN1210" s="85"/>
      <c r="AO1210" s="85"/>
      <c r="AP1210" s="85"/>
      <c r="AQ1210" s="85"/>
      <c r="AR1210" s="85"/>
      <c r="AS1210" s="85"/>
      <c r="AT1210" s="85"/>
      <c r="AU1210" s="85"/>
      <c r="AV1210" s="85"/>
      <c r="AW1210" s="85"/>
      <c r="AX1210" s="85"/>
      <c r="AY1210" s="85"/>
      <c r="AZ1210" s="85"/>
      <c r="BA1210" s="85"/>
      <c r="BB1210" s="85"/>
      <c r="BC1210" s="85"/>
      <c r="BD1210" s="85"/>
      <c r="BE1210" s="85"/>
      <c r="BF1210" s="88"/>
      <c r="BG1210" s="85"/>
      <c r="BH1210" s="85"/>
      <c r="BI1210" s="85"/>
      <c r="BJ1210" s="85"/>
      <c r="BK1210" s="85"/>
      <c r="BL1210" s="85"/>
      <c r="BM1210" s="85"/>
      <c r="BN1210" s="85"/>
      <c r="BO1210" s="85"/>
      <c r="BP1210" s="85"/>
      <c r="BQ1210" s="85"/>
      <c r="BR1210" s="85"/>
      <c r="BS1210" s="85"/>
      <c r="BT1210" s="85"/>
      <c r="BU1210" s="85"/>
      <c r="BV1210" s="85"/>
      <c r="BW1210" s="85"/>
      <c r="BX1210" s="85"/>
      <c r="BY1210" s="85"/>
      <c r="BZ1210" s="85"/>
      <c r="CA1210" s="85"/>
      <c r="CB1210" s="85"/>
      <c r="CC1210" s="85"/>
      <c r="CD1210" s="85"/>
      <c r="CE1210" s="85"/>
      <c r="CF1210" s="85"/>
      <c r="CG1210" s="85"/>
      <c r="CH1210" s="85"/>
      <c r="CI1210" s="85"/>
      <c r="CJ1210" s="85"/>
      <c r="CK1210" s="85"/>
      <c r="CL1210" s="85"/>
      <c r="CM1210" s="85"/>
      <c r="CN1210" s="85"/>
      <c r="CO1210" s="85"/>
      <c r="CP1210" s="85"/>
      <c r="CQ1210" s="85"/>
      <c r="CR1210" s="85"/>
      <c r="CS1210" s="85"/>
      <c r="CT1210" s="85"/>
      <c r="CU1210" s="85"/>
      <c r="CV1210" s="85"/>
      <c r="CW1210" s="85"/>
      <c r="CX1210" s="85"/>
      <c r="CY1210" s="85"/>
      <c r="CZ1210" s="85"/>
      <c r="DA1210" s="85"/>
      <c r="DB1210" s="85"/>
      <c r="DC1210" s="85"/>
      <c r="DD1210" s="85"/>
      <c r="DE1210" s="85"/>
    </row>
    <row r="1211" spans="1:109" x14ac:dyDescent="0.2">
      <c r="A1211" s="85"/>
      <c r="B1211" s="85"/>
      <c r="C1211" s="85"/>
      <c r="D1211" s="85"/>
      <c r="E1211" s="86"/>
      <c r="F1211" s="85"/>
      <c r="G1211" s="87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85"/>
      <c r="AG1211" s="85"/>
      <c r="AH1211" s="85"/>
      <c r="AI1211" s="85"/>
      <c r="AJ1211" s="85"/>
      <c r="AK1211" s="85"/>
      <c r="AL1211" s="85"/>
      <c r="AM1211" s="85"/>
      <c r="AN1211" s="85"/>
      <c r="AO1211" s="85"/>
      <c r="AP1211" s="85"/>
      <c r="AQ1211" s="85"/>
      <c r="AR1211" s="85"/>
      <c r="AS1211" s="85"/>
      <c r="AT1211" s="85"/>
      <c r="AU1211" s="85"/>
      <c r="AV1211" s="85"/>
      <c r="AW1211" s="85"/>
      <c r="AX1211" s="85"/>
      <c r="AY1211" s="85"/>
      <c r="AZ1211" s="85"/>
      <c r="BA1211" s="85"/>
      <c r="BB1211" s="85"/>
      <c r="BC1211" s="85"/>
      <c r="BD1211" s="85"/>
      <c r="BE1211" s="85"/>
      <c r="BF1211" s="88"/>
      <c r="BG1211" s="85"/>
      <c r="BH1211" s="85"/>
      <c r="BI1211" s="85"/>
      <c r="BJ1211" s="85"/>
      <c r="BK1211" s="85"/>
      <c r="BL1211" s="85"/>
      <c r="BM1211" s="85"/>
      <c r="BN1211" s="85"/>
      <c r="BO1211" s="85"/>
      <c r="BP1211" s="85"/>
      <c r="BQ1211" s="85"/>
      <c r="BR1211" s="85"/>
      <c r="BS1211" s="85"/>
      <c r="BT1211" s="85"/>
      <c r="BU1211" s="85"/>
      <c r="BV1211" s="85"/>
      <c r="BW1211" s="85"/>
      <c r="BX1211" s="85"/>
      <c r="BY1211" s="85"/>
      <c r="BZ1211" s="85"/>
      <c r="CA1211" s="85"/>
      <c r="CB1211" s="85"/>
      <c r="CC1211" s="85"/>
      <c r="CD1211" s="85"/>
      <c r="CE1211" s="85"/>
      <c r="CF1211" s="85"/>
      <c r="CG1211" s="85"/>
      <c r="CH1211" s="85"/>
      <c r="CI1211" s="85"/>
      <c r="CJ1211" s="85"/>
      <c r="CK1211" s="85"/>
      <c r="CL1211" s="85"/>
      <c r="CM1211" s="85"/>
      <c r="CN1211" s="85"/>
      <c r="CO1211" s="85"/>
      <c r="CP1211" s="85"/>
      <c r="CQ1211" s="85"/>
      <c r="CR1211" s="85"/>
      <c r="CS1211" s="85"/>
      <c r="CT1211" s="85"/>
      <c r="CU1211" s="85"/>
      <c r="CV1211" s="85"/>
      <c r="CW1211" s="85"/>
      <c r="CX1211" s="85"/>
      <c r="CY1211" s="85"/>
      <c r="CZ1211" s="85"/>
      <c r="DA1211" s="85"/>
      <c r="DB1211" s="85"/>
      <c r="DC1211" s="85"/>
      <c r="DD1211" s="85"/>
      <c r="DE1211" s="85"/>
    </row>
    <row r="1212" spans="1:109" x14ac:dyDescent="0.2">
      <c r="A1212" s="85"/>
      <c r="B1212" s="85"/>
      <c r="C1212" s="85"/>
      <c r="D1212" s="85"/>
      <c r="E1212" s="86"/>
      <c r="F1212" s="85"/>
      <c r="G1212" s="87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85"/>
      <c r="AG1212" s="85"/>
      <c r="AH1212" s="85"/>
      <c r="AI1212" s="85"/>
      <c r="AJ1212" s="85"/>
      <c r="AK1212" s="85"/>
      <c r="AL1212" s="85"/>
      <c r="AM1212" s="85"/>
      <c r="AN1212" s="85"/>
      <c r="AO1212" s="85"/>
      <c r="AP1212" s="85"/>
      <c r="AQ1212" s="85"/>
      <c r="AR1212" s="85"/>
      <c r="AS1212" s="85"/>
      <c r="AT1212" s="85"/>
      <c r="AU1212" s="85"/>
      <c r="AV1212" s="85"/>
      <c r="AW1212" s="85"/>
      <c r="AX1212" s="85"/>
      <c r="AY1212" s="85"/>
      <c r="AZ1212" s="85"/>
      <c r="BA1212" s="85"/>
      <c r="BB1212" s="85"/>
      <c r="BC1212" s="85"/>
      <c r="BD1212" s="85"/>
      <c r="BE1212" s="85"/>
      <c r="BF1212" s="88"/>
      <c r="BG1212" s="85"/>
      <c r="BH1212" s="85"/>
      <c r="BI1212" s="85"/>
      <c r="BJ1212" s="85"/>
      <c r="BK1212" s="85"/>
      <c r="BL1212" s="85"/>
      <c r="BM1212" s="85"/>
      <c r="BN1212" s="85"/>
      <c r="BO1212" s="85"/>
      <c r="BP1212" s="85"/>
      <c r="BQ1212" s="85"/>
      <c r="BR1212" s="85"/>
      <c r="BS1212" s="85"/>
      <c r="BT1212" s="85"/>
      <c r="BU1212" s="85"/>
      <c r="BV1212" s="85"/>
      <c r="BW1212" s="85"/>
      <c r="BX1212" s="85"/>
      <c r="BY1212" s="85"/>
      <c r="BZ1212" s="85"/>
      <c r="CA1212" s="85"/>
      <c r="CB1212" s="85"/>
      <c r="CC1212" s="85"/>
      <c r="CD1212" s="85"/>
      <c r="CE1212" s="85"/>
      <c r="CF1212" s="85"/>
      <c r="CG1212" s="85"/>
      <c r="CH1212" s="85"/>
      <c r="CI1212" s="85"/>
      <c r="CJ1212" s="85"/>
      <c r="CK1212" s="85"/>
      <c r="CL1212" s="85"/>
      <c r="CM1212" s="85"/>
      <c r="CN1212" s="85"/>
      <c r="CO1212" s="85"/>
      <c r="CP1212" s="85"/>
      <c r="CQ1212" s="85"/>
      <c r="CR1212" s="85"/>
      <c r="CS1212" s="85"/>
      <c r="CT1212" s="85"/>
      <c r="CU1212" s="85"/>
      <c r="CV1212" s="85"/>
      <c r="CW1212" s="85"/>
      <c r="CX1212" s="85"/>
      <c r="CY1212" s="85"/>
      <c r="CZ1212" s="85"/>
      <c r="DA1212" s="85"/>
      <c r="DB1212" s="85"/>
      <c r="DC1212" s="85"/>
      <c r="DD1212" s="85"/>
      <c r="DE1212" s="85"/>
    </row>
    <row r="1213" spans="1:109" x14ac:dyDescent="0.2">
      <c r="A1213" s="85"/>
      <c r="B1213" s="85"/>
      <c r="C1213" s="85"/>
      <c r="D1213" s="85"/>
      <c r="E1213" s="86"/>
      <c r="F1213" s="85"/>
      <c r="G1213" s="87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85"/>
      <c r="AG1213" s="85"/>
      <c r="AH1213" s="85"/>
      <c r="AI1213" s="85"/>
      <c r="AJ1213" s="85"/>
      <c r="AK1213" s="85"/>
      <c r="AL1213" s="85"/>
      <c r="AM1213" s="85"/>
      <c r="AN1213" s="85"/>
      <c r="AO1213" s="85"/>
      <c r="AP1213" s="85"/>
      <c r="AQ1213" s="85"/>
      <c r="AR1213" s="85"/>
      <c r="AS1213" s="85"/>
      <c r="AT1213" s="85"/>
      <c r="AU1213" s="85"/>
      <c r="AV1213" s="85"/>
      <c r="AW1213" s="85"/>
      <c r="AX1213" s="85"/>
      <c r="AY1213" s="85"/>
      <c r="AZ1213" s="85"/>
      <c r="BA1213" s="85"/>
      <c r="BB1213" s="85"/>
      <c r="BC1213" s="85"/>
      <c r="BD1213" s="85"/>
      <c r="BE1213" s="85"/>
      <c r="BF1213" s="88"/>
      <c r="BG1213" s="85"/>
      <c r="BH1213" s="85"/>
      <c r="BI1213" s="85"/>
      <c r="BJ1213" s="85"/>
      <c r="BK1213" s="85"/>
      <c r="BL1213" s="85"/>
      <c r="BM1213" s="85"/>
      <c r="BN1213" s="85"/>
      <c r="BO1213" s="85"/>
      <c r="BP1213" s="85"/>
      <c r="BQ1213" s="85"/>
      <c r="BR1213" s="85"/>
      <c r="BS1213" s="85"/>
      <c r="BT1213" s="85"/>
      <c r="BU1213" s="85"/>
      <c r="BV1213" s="85"/>
      <c r="BW1213" s="85"/>
      <c r="BX1213" s="85"/>
      <c r="BY1213" s="85"/>
      <c r="BZ1213" s="85"/>
      <c r="CA1213" s="85"/>
      <c r="CB1213" s="85"/>
      <c r="CC1213" s="85"/>
      <c r="CD1213" s="85"/>
      <c r="CE1213" s="85"/>
      <c r="CF1213" s="85"/>
      <c r="CG1213" s="85"/>
      <c r="CH1213" s="85"/>
      <c r="CI1213" s="85"/>
      <c r="CJ1213" s="85"/>
      <c r="CK1213" s="85"/>
      <c r="CL1213" s="85"/>
      <c r="CM1213" s="85"/>
      <c r="CN1213" s="85"/>
      <c r="CO1213" s="85"/>
      <c r="CP1213" s="85"/>
      <c r="CQ1213" s="85"/>
      <c r="CR1213" s="85"/>
      <c r="CS1213" s="85"/>
      <c r="CT1213" s="85"/>
      <c r="CU1213" s="85"/>
      <c r="CV1213" s="85"/>
      <c r="CW1213" s="85"/>
      <c r="CX1213" s="85"/>
      <c r="CY1213" s="85"/>
      <c r="CZ1213" s="85"/>
      <c r="DA1213" s="85"/>
      <c r="DB1213" s="85"/>
      <c r="DC1213" s="85"/>
      <c r="DD1213" s="85"/>
      <c r="DE1213" s="85"/>
    </row>
    <row r="1214" spans="1:109" x14ac:dyDescent="0.2">
      <c r="A1214" s="85"/>
      <c r="B1214" s="85"/>
      <c r="C1214" s="85"/>
      <c r="D1214" s="85"/>
      <c r="E1214" s="86"/>
      <c r="F1214" s="85"/>
      <c r="G1214" s="87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85"/>
      <c r="AG1214" s="85"/>
      <c r="AH1214" s="85"/>
      <c r="AI1214" s="85"/>
      <c r="AJ1214" s="85"/>
      <c r="AK1214" s="85"/>
      <c r="AL1214" s="85"/>
      <c r="AM1214" s="85"/>
      <c r="AN1214" s="85"/>
      <c r="AO1214" s="85"/>
      <c r="AP1214" s="85"/>
      <c r="AQ1214" s="85"/>
      <c r="AR1214" s="85"/>
      <c r="AS1214" s="85"/>
      <c r="AT1214" s="85"/>
      <c r="AU1214" s="85"/>
      <c r="AV1214" s="85"/>
      <c r="AW1214" s="85"/>
      <c r="AX1214" s="85"/>
      <c r="AY1214" s="85"/>
      <c r="AZ1214" s="85"/>
      <c r="BA1214" s="85"/>
      <c r="BB1214" s="85"/>
      <c r="BC1214" s="85"/>
      <c r="BD1214" s="85"/>
      <c r="BE1214" s="85"/>
      <c r="BF1214" s="88"/>
      <c r="BG1214" s="85"/>
      <c r="BH1214" s="85"/>
      <c r="BI1214" s="85"/>
      <c r="BJ1214" s="85"/>
      <c r="BK1214" s="85"/>
      <c r="BL1214" s="85"/>
      <c r="BM1214" s="85"/>
      <c r="BN1214" s="85"/>
      <c r="BO1214" s="85"/>
      <c r="BP1214" s="85"/>
      <c r="BQ1214" s="85"/>
      <c r="BR1214" s="85"/>
      <c r="BS1214" s="85"/>
      <c r="BT1214" s="85"/>
      <c r="BU1214" s="85"/>
      <c r="BV1214" s="85"/>
      <c r="BW1214" s="85"/>
      <c r="BX1214" s="85"/>
      <c r="BY1214" s="85"/>
      <c r="BZ1214" s="85"/>
      <c r="CA1214" s="85"/>
      <c r="CB1214" s="85"/>
      <c r="CC1214" s="85"/>
      <c r="CD1214" s="85"/>
      <c r="CE1214" s="85"/>
      <c r="CF1214" s="85"/>
      <c r="CG1214" s="85"/>
      <c r="CH1214" s="85"/>
      <c r="CI1214" s="85"/>
      <c r="CJ1214" s="85"/>
      <c r="CK1214" s="85"/>
      <c r="CL1214" s="85"/>
      <c r="CM1214" s="85"/>
      <c r="CN1214" s="85"/>
      <c r="CO1214" s="85"/>
      <c r="CP1214" s="85"/>
      <c r="CQ1214" s="85"/>
      <c r="CR1214" s="85"/>
      <c r="CS1214" s="85"/>
      <c r="CT1214" s="85"/>
      <c r="CU1214" s="85"/>
      <c r="CV1214" s="85"/>
      <c r="CW1214" s="85"/>
      <c r="CX1214" s="85"/>
      <c r="CY1214" s="85"/>
      <c r="CZ1214" s="85"/>
      <c r="DA1214" s="85"/>
      <c r="DB1214" s="85"/>
      <c r="DC1214" s="85"/>
      <c r="DD1214" s="85"/>
      <c r="DE1214" s="85"/>
    </row>
    <row r="1215" spans="1:109" x14ac:dyDescent="0.2">
      <c r="A1215" s="85"/>
      <c r="B1215" s="85"/>
      <c r="C1215" s="85"/>
      <c r="D1215" s="85"/>
      <c r="E1215" s="86"/>
      <c r="F1215" s="85"/>
      <c r="G1215" s="87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85"/>
      <c r="AG1215" s="85"/>
      <c r="AH1215" s="85"/>
      <c r="AI1215" s="85"/>
      <c r="AJ1215" s="85"/>
      <c r="AK1215" s="85"/>
      <c r="AL1215" s="85"/>
      <c r="AM1215" s="85"/>
      <c r="AN1215" s="85"/>
      <c r="AO1215" s="85"/>
      <c r="AP1215" s="85"/>
      <c r="AQ1215" s="85"/>
      <c r="AR1215" s="85"/>
      <c r="AS1215" s="85"/>
      <c r="AT1215" s="85"/>
      <c r="AU1215" s="85"/>
      <c r="AV1215" s="85"/>
      <c r="AW1215" s="85"/>
      <c r="AX1215" s="85"/>
      <c r="AY1215" s="85"/>
      <c r="AZ1215" s="85"/>
      <c r="BA1215" s="85"/>
      <c r="BB1215" s="85"/>
      <c r="BC1215" s="85"/>
      <c r="BD1215" s="85"/>
      <c r="BE1215" s="85"/>
      <c r="BF1215" s="88"/>
      <c r="BG1215" s="85"/>
      <c r="BH1215" s="85"/>
      <c r="BI1215" s="85"/>
      <c r="BJ1215" s="85"/>
      <c r="BK1215" s="85"/>
      <c r="BL1215" s="85"/>
      <c r="BM1215" s="85"/>
      <c r="BN1215" s="85"/>
      <c r="BO1215" s="85"/>
      <c r="BP1215" s="85"/>
      <c r="BQ1215" s="85"/>
      <c r="BR1215" s="85"/>
      <c r="BS1215" s="85"/>
      <c r="BT1215" s="85"/>
      <c r="BU1215" s="85"/>
      <c r="BV1215" s="85"/>
      <c r="BW1215" s="85"/>
      <c r="BX1215" s="85"/>
      <c r="BY1215" s="85"/>
      <c r="BZ1215" s="85"/>
      <c r="CA1215" s="85"/>
      <c r="CB1215" s="85"/>
      <c r="CC1215" s="85"/>
      <c r="CD1215" s="85"/>
      <c r="CE1215" s="85"/>
      <c r="CF1215" s="85"/>
      <c r="CG1215" s="85"/>
      <c r="CH1215" s="85"/>
      <c r="CI1215" s="85"/>
      <c r="CJ1215" s="85"/>
      <c r="CK1215" s="85"/>
      <c r="CL1215" s="85"/>
      <c r="CM1215" s="85"/>
      <c r="CN1215" s="85"/>
      <c r="CO1215" s="85"/>
      <c r="CP1215" s="85"/>
      <c r="CQ1215" s="85"/>
      <c r="CR1215" s="85"/>
      <c r="CS1215" s="85"/>
      <c r="CT1215" s="85"/>
      <c r="CU1215" s="85"/>
      <c r="CV1215" s="85"/>
      <c r="CW1215" s="85"/>
      <c r="CX1215" s="85"/>
      <c r="CY1215" s="85"/>
      <c r="CZ1215" s="85"/>
      <c r="DA1215" s="85"/>
      <c r="DB1215" s="85"/>
      <c r="DC1215" s="85"/>
      <c r="DD1215" s="85"/>
      <c r="DE1215" s="85"/>
    </row>
    <row r="1216" spans="1:109" x14ac:dyDescent="0.2">
      <c r="A1216" s="85"/>
      <c r="B1216" s="85"/>
      <c r="C1216" s="85"/>
      <c r="D1216" s="85"/>
      <c r="E1216" s="86"/>
      <c r="F1216" s="85"/>
      <c r="G1216" s="87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85"/>
      <c r="AG1216" s="85"/>
      <c r="AH1216" s="85"/>
      <c r="AI1216" s="85"/>
      <c r="AJ1216" s="85"/>
      <c r="AK1216" s="85"/>
      <c r="AL1216" s="85"/>
      <c r="AM1216" s="85"/>
      <c r="AN1216" s="85"/>
      <c r="AO1216" s="85"/>
      <c r="AP1216" s="85"/>
      <c r="AQ1216" s="85"/>
      <c r="AR1216" s="85"/>
      <c r="AS1216" s="85"/>
      <c r="AT1216" s="85"/>
      <c r="AU1216" s="85"/>
      <c r="AV1216" s="85"/>
      <c r="AW1216" s="85"/>
      <c r="AX1216" s="85"/>
      <c r="AY1216" s="85"/>
      <c r="AZ1216" s="85"/>
      <c r="BA1216" s="85"/>
      <c r="BB1216" s="85"/>
      <c r="BC1216" s="85"/>
      <c r="BD1216" s="85"/>
      <c r="BE1216" s="85"/>
      <c r="BF1216" s="88"/>
      <c r="BG1216" s="85"/>
      <c r="BH1216" s="85"/>
      <c r="BI1216" s="85"/>
      <c r="BJ1216" s="85"/>
      <c r="BK1216" s="85"/>
      <c r="BL1216" s="85"/>
      <c r="BM1216" s="85"/>
      <c r="BN1216" s="85"/>
      <c r="BO1216" s="85"/>
      <c r="BP1216" s="85"/>
      <c r="BQ1216" s="85"/>
      <c r="BR1216" s="85"/>
      <c r="BS1216" s="85"/>
      <c r="BT1216" s="85"/>
      <c r="BU1216" s="85"/>
      <c r="BV1216" s="85"/>
      <c r="BW1216" s="85"/>
      <c r="BX1216" s="85"/>
      <c r="BY1216" s="85"/>
      <c r="BZ1216" s="85"/>
      <c r="CA1216" s="85"/>
      <c r="CB1216" s="85"/>
      <c r="CC1216" s="85"/>
      <c r="CD1216" s="85"/>
      <c r="CE1216" s="85"/>
      <c r="CF1216" s="85"/>
      <c r="CG1216" s="85"/>
      <c r="CH1216" s="85"/>
      <c r="CI1216" s="85"/>
      <c r="CJ1216" s="85"/>
      <c r="CK1216" s="85"/>
      <c r="CL1216" s="85"/>
      <c r="CM1216" s="85"/>
      <c r="CN1216" s="85"/>
      <c r="CO1216" s="85"/>
      <c r="CP1216" s="85"/>
      <c r="CQ1216" s="85"/>
      <c r="CR1216" s="85"/>
      <c r="CS1216" s="85"/>
      <c r="CT1216" s="85"/>
      <c r="CU1216" s="85"/>
      <c r="CV1216" s="85"/>
      <c r="CW1216" s="85"/>
      <c r="CX1216" s="85"/>
      <c r="CY1216" s="85"/>
      <c r="CZ1216" s="85"/>
      <c r="DA1216" s="85"/>
      <c r="DB1216" s="85"/>
      <c r="DC1216" s="85"/>
      <c r="DD1216" s="85"/>
      <c r="DE1216" s="85"/>
    </row>
    <row r="1217" spans="1:109" x14ac:dyDescent="0.2">
      <c r="A1217" s="85"/>
      <c r="B1217" s="85"/>
      <c r="C1217" s="85"/>
      <c r="D1217" s="85"/>
      <c r="E1217" s="86"/>
      <c r="F1217" s="85"/>
      <c r="G1217" s="87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/>
      <c r="W1217" s="85"/>
      <c r="X1217" s="85"/>
      <c r="Y1217" s="85"/>
      <c r="Z1217" s="85"/>
      <c r="AA1217" s="85"/>
      <c r="AB1217" s="85"/>
      <c r="AC1217" s="85"/>
      <c r="AD1217" s="85"/>
      <c r="AE1217" s="85"/>
      <c r="AF1217" s="85"/>
      <c r="AG1217" s="85"/>
      <c r="AH1217" s="85"/>
      <c r="AI1217" s="85"/>
      <c r="AJ1217" s="85"/>
      <c r="AK1217" s="85"/>
      <c r="AL1217" s="85"/>
      <c r="AM1217" s="85"/>
      <c r="AN1217" s="85"/>
      <c r="AO1217" s="85"/>
      <c r="AP1217" s="85"/>
      <c r="AQ1217" s="85"/>
      <c r="AR1217" s="85"/>
      <c r="AS1217" s="85"/>
      <c r="AT1217" s="85"/>
      <c r="AU1217" s="85"/>
      <c r="AV1217" s="85"/>
      <c r="AW1217" s="85"/>
      <c r="AX1217" s="85"/>
      <c r="AY1217" s="85"/>
      <c r="AZ1217" s="85"/>
      <c r="BA1217" s="85"/>
      <c r="BB1217" s="85"/>
      <c r="BC1217" s="85"/>
      <c r="BD1217" s="85"/>
      <c r="BE1217" s="85"/>
      <c r="BF1217" s="88"/>
      <c r="BG1217" s="85"/>
      <c r="BH1217" s="85"/>
      <c r="BI1217" s="85"/>
      <c r="BJ1217" s="85"/>
      <c r="BK1217" s="85"/>
      <c r="BL1217" s="85"/>
      <c r="BM1217" s="85"/>
      <c r="BN1217" s="85"/>
      <c r="BO1217" s="85"/>
      <c r="BP1217" s="85"/>
      <c r="BQ1217" s="85"/>
      <c r="BR1217" s="85"/>
      <c r="BS1217" s="85"/>
      <c r="BT1217" s="85"/>
      <c r="BU1217" s="85"/>
      <c r="BV1217" s="85"/>
      <c r="BW1217" s="85"/>
      <c r="BX1217" s="85"/>
      <c r="BY1217" s="85"/>
      <c r="BZ1217" s="85"/>
      <c r="CA1217" s="85"/>
      <c r="CB1217" s="85"/>
      <c r="CC1217" s="85"/>
      <c r="CD1217" s="85"/>
      <c r="CE1217" s="85"/>
      <c r="CF1217" s="85"/>
      <c r="CG1217" s="85"/>
      <c r="CH1217" s="85"/>
      <c r="CI1217" s="85"/>
      <c r="CJ1217" s="85"/>
      <c r="CK1217" s="85"/>
      <c r="CL1217" s="85"/>
      <c r="CM1217" s="85"/>
      <c r="CN1217" s="85"/>
      <c r="CO1217" s="85"/>
      <c r="CP1217" s="85"/>
      <c r="CQ1217" s="85"/>
      <c r="CR1217" s="85"/>
      <c r="CS1217" s="85"/>
      <c r="CT1217" s="85"/>
      <c r="CU1217" s="85"/>
      <c r="CV1217" s="85"/>
      <c r="CW1217" s="85"/>
      <c r="CX1217" s="85"/>
      <c r="CY1217" s="85"/>
      <c r="CZ1217" s="85"/>
      <c r="DA1217" s="85"/>
      <c r="DB1217" s="85"/>
      <c r="DC1217" s="85"/>
      <c r="DD1217" s="85"/>
      <c r="DE1217" s="85"/>
    </row>
    <row r="1218" spans="1:109" x14ac:dyDescent="0.2">
      <c r="A1218" s="85"/>
      <c r="B1218" s="85"/>
      <c r="C1218" s="85"/>
      <c r="D1218" s="85"/>
      <c r="E1218" s="86"/>
      <c r="F1218" s="85"/>
      <c r="G1218" s="87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/>
      <c r="W1218" s="85"/>
      <c r="X1218" s="85"/>
      <c r="Y1218" s="85"/>
      <c r="Z1218" s="85"/>
      <c r="AA1218" s="85"/>
      <c r="AB1218" s="85"/>
      <c r="AC1218" s="85"/>
      <c r="AD1218" s="85"/>
      <c r="AE1218" s="85"/>
      <c r="AF1218" s="85"/>
      <c r="AG1218" s="85"/>
      <c r="AH1218" s="85"/>
      <c r="AI1218" s="85"/>
      <c r="AJ1218" s="85"/>
      <c r="AK1218" s="85"/>
      <c r="AL1218" s="85"/>
      <c r="AM1218" s="85"/>
      <c r="AN1218" s="85"/>
      <c r="AO1218" s="85"/>
      <c r="AP1218" s="85"/>
      <c r="AQ1218" s="85"/>
      <c r="AR1218" s="85"/>
      <c r="AS1218" s="85"/>
      <c r="AT1218" s="85"/>
      <c r="AU1218" s="85"/>
      <c r="AV1218" s="85"/>
      <c r="AW1218" s="85"/>
      <c r="AX1218" s="85"/>
      <c r="AY1218" s="85"/>
      <c r="AZ1218" s="85"/>
      <c r="BA1218" s="85"/>
      <c r="BB1218" s="85"/>
      <c r="BC1218" s="85"/>
      <c r="BD1218" s="85"/>
      <c r="BE1218" s="85"/>
      <c r="BF1218" s="88"/>
      <c r="BG1218" s="85"/>
      <c r="BH1218" s="85"/>
      <c r="BI1218" s="85"/>
      <c r="BJ1218" s="85"/>
      <c r="BK1218" s="85"/>
      <c r="BL1218" s="85"/>
      <c r="BM1218" s="85"/>
      <c r="BN1218" s="85"/>
      <c r="BO1218" s="85"/>
      <c r="BP1218" s="85"/>
      <c r="BQ1218" s="85"/>
      <c r="BR1218" s="85"/>
      <c r="BS1218" s="85"/>
      <c r="BT1218" s="85"/>
      <c r="BU1218" s="85"/>
      <c r="BV1218" s="85"/>
      <c r="BW1218" s="85"/>
      <c r="BX1218" s="85"/>
      <c r="BY1218" s="85"/>
      <c r="BZ1218" s="85"/>
      <c r="CA1218" s="85"/>
      <c r="CB1218" s="85"/>
      <c r="CC1218" s="85"/>
      <c r="CD1218" s="85"/>
      <c r="CE1218" s="85"/>
      <c r="CF1218" s="85"/>
      <c r="CG1218" s="85"/>
      <c r="CH1218" s="85"/>
      <c r="CI1218" s="85"/>
      <c r="CJ1218" s="85"/>
      <c r="CK1218" s="85"/>
      <c r="CL1218" s="85"/>
      <c r="CM1218" s="85"/>
      <c r="CN1218" s="85"/>
      <c r="CO1218" s="85"/>
      <c r="CP1218" s="85"/>
      <c r="CQ1218" s="85"/>
      <c r="CR1218" s="85"/>
      <c r="CS1218" s="85"/>
      <c r="CT1218" s="85"/>
      <c r="CU1218" s="85"/>
      <c r="CV1218" s="85"/>
      <c r="CW1218" s="85"/>
      <c r="CX1218" s="85"/>
      <c r="CY1218" s="85"/>
      <c r="CZ1218" s="85"/>
      <c r="DA1218" s="85"/>
      <c r="DB1218" s="85"/>
      <c r="DC1218" s="85"/>
      <c r="DD1218" s="85"/>
      <c r="DE1218" s="85"/>
    </row>
    <row r="1219" spans="1:109" x14ac:dyDescent="0.2">
      <c r="A1219" s="85"/>
      <c r="B1219" s="85"/>
      <c r="C1219" s="85"/>
      <c r="D1219" s="85"/>
      <c r="E1219" s="86"/>
      <c r="F1219" s="85"/>
      <c r="G1219" s="87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/>
      <c r="W1219" s="85"/>
      <c r="X1219" s="85"/>
      <c r="Y1219" s="85"/>
      <c r="Z1219" s="85"/>
      <c r="AA1219" s="85"/>
      <c r="AB1219" s="85"/>
      <c r="AC1219" s="85"/>
      <c r="AD1219" s="85"/>
      <c r="AE1219" s="85"/>
      <c r="AF1219" s="85"/>
      <c r="AG1219" s="85"/>
      <c r="AH1219" s="85"/>
      <c r="AI1219" s="85"/>
      <c r="AJ1219" s="85"/>
      <c r="AK1219" s="85"/>
      <c r="AL1219" s="85"/>
      <c r="AM1219" s="85"/>
      <c r="AN1219" s="85"/>
      <c r="AO1219" s="85"/>
      <c r="AP1219" s="85"/>
      <c r="AQ1219" s="85"/>
      <c r="AR1219" s="85"/>
      <c r="AS1219" s="85"/>
      <c r="AT1219" s="85"/>
      <c r="AU1219" s="85"/>
      <c r="AV1219" s="85"/>
      <c r="AW1219" s="85"/>
      <c r="AX1219" s="85"/>
      <c r="AY1219" s="85"/>
      <c r="AZ1219" s="85"/>
      <c r="BA1219" s="85"/>
      <c r="BB1219" s="85"/>
      <c r="BC1219" s="85"/>
      <c r="BD1219" s="85"/>
      <c r="BE1219" s="85"/>
      <c r="BF1219" s="88"/>
      <c r="BG1219" s="85"/>
      <c r="BH1219" s="85"/>
      <c r="BI1219" s="85"/>
      <c r="BJ1219" s="85"/>
      <c r="BK1219" s="85"/>
      <c r="BL1219" s="85"/>
      <c r="BM1219" s="85"/>
      <c r="BN1219" s="85"/>
      <c r="BO1219" s="85"/>
      <c r="BP1219" s="85"/>
      <c r="BQ1219" s="85"/>
      <c r="BR1219" s="85"/>
      <c r="BS1219" s="85"/>
      <c r="BT1219" s="85"/>
      <c r="BU1219" s="85"/>
      <c r="BV1219" s="85"/>
      <c r="BW1219" s="85"/>
      <c r="BX1219" s="85"/>
      <c r="BY1219" s="85"/>
      <c r="BZ1219" s="85"/>
      <c r="CA1219" s="85"/>
      <c r="CB1219" s="85"/>
      <c r="CC1219" s="85"/>
      <c r="CD1219" s="85"/>
      <c r="CE1219" s="85"/>
      <c r="CF1219" s="85"/>
      <c r="CG1219" s="85"/>
      <c r="CH1219" s="85"/>
      <c r="CI1219" s="85"/>
      <c r="CJ1219" s="85"/>
      <c r="CK1219" s="85"/>
      <c r="CL1219" s="85"/>
      <c r="CM1219" s="85"/>
      <c r="CN1219" s="85"/>
      <c r="CO1219" s="85"/>
      <c r="CP1219" s="85"/>
      <c r="CQ1219" s="85"/>
      <c r="CR1219" s="85"/>
      <c r="CS1219" s="85"/>
      <c r="CT1219" s="85"/>
      <c r="CU1219" s="85"/>
      <c r="CV1219" s="85"/>
      <c r="CW1219" s="85"/>
      <c r="CX1219" s="85"/>
      <c r="CY1219" s="85"/>
      <c r="CZ1219" s="85"/>
      <c r="DA1219" s="85"/>
      <c r="DB1219" s="85"/>
      <c r="DC1219" s="85"/>
      <c r="DD1219" s="85"/>
      <c r="DE1219" s="85"/>
    </row>
    <row r="1220" spans="1:109" x14ac:dyDescent="0.2">
      <c r="A1220" s="85"/>
      <c r="B1220" s="85"/>
      <c r="C1220" s="85"/>
      <c r="D1220" s="85"/>
      <c r="E1220" s="86"/>
      <c r="F1220" s="85"/>
      <c r="G1220" s="87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/>
      <c r="W1220" s="85"/>
      <c r="X1220" s="85"/>
      <c r="Y1220" s="85"/>
      <c r="Z1220" s="85"/>
      <c r="AA1220" s="85"/>
      <c r="AB1220" s="85"/>
      <c r="AC1220" s="85"/>
      <c r="AD1220" s="85"/>
      <c r="AE1220" s="85"/>
      <c r="AF1220" s="85"/>
      <c r="AG1220" s="85"/>
      <c r="AH1220" s="85"/>
      <c r="AI1220" s="85"/>
      <c r="AJ1220" s="85"/>
      <c r="AK1220" s="85"/>
      <c r="AL1220" s="85"/>
      <c r="AM1220" s="85"/>
      <c r="AN1220" s="85"/>
      <c r="AO1220" s="85"/>
      <c r="AP1220" s="85"/>
      <c r="AQ1220" s="85"/>
      <c r="AR1220" s="85"/>
      <c r="AS1220" s="85"/>
      <c r="AT1220" s="85"/>
      <c r="AU1220" s="85"/>
      <c r="AV1220" s="85"/>
      <c r="AW1220" s="85"/>
      <c r="AX1220" s="85"/>
      <c r="AY1220" s="85"/>
      <c r="AZ1220" s="85"/>
      <c r="BA1220" s="85"/>
      <c r="BB1220" s="85"/>
      <c r="BC1220" s="85"/>
      <c r="BD1220" s="85"/>
      <c r="BE1220" s="85"/>
      <c r="BF1220" s="88"/>
      <c r="BG1220" s="85"/>
      <c r="BH1220" s="85"/>
      <c r="BI1220" s="85"/>
      <c r="BJ1220" s="85"/>
      <c r="BK1220" s="85"/>
      <c r="BL1220" s="85"/>
      <c r="BM1220" s="85"/>
      <c r="BN1220" s="85"/>
      <c r="BO1220" s="85"/>
      <c r="BP1220" s="85"/>
      <c r="BQ1220" s="85"/>
      <c r="BR1220" s="85"/>
      <c r="BS1220" s="85"/>
      <c r="BT1220" s="85"/>
      <c r="BU1220" s="85"/>
      <c r="BV1220" s="85"/>
      <c r="BW1220" s="85"/>
      <c r="BX1220" s="85"/>
      <c r="BY1220" s="85"/>
      <c r="BZ1220" s="85"/>
      <c r="CA1220" s="85"/>
      <c r="CB1220" s="85"/>
      <c r="CC1220" s="85"/>
      <c r="CD1220" s="85"/>
      <c r="CE1220" s="85"/>
      <c r="CF1220" s="85"/>
      <c r="CG1220" s="85"/>
      <c r="CH1220" s="85"/>
      <c r="CI1220" s="85"/>
      <c r="CJ1220" s="85"/>
      <c r="CK1220" s="85"/>
      <c r="CL1220" s="85"/>
      <c r="CM1220" s="85"/>
      <c r="CN1220" s="85"/>
      <c r="CO1220" s="85"/>
      <c r="CP1220" s="85"/>
      <c r="CQ1220" s="85"/>
      <c r="CR1220" s="85"/>
      <c r="CS1220" s="85"/>
      <c r="CT1220" s="85"/>
      <c r="CU1220" s="85"/>
      <c r="CV1220" s="85"/>
      <c r="CW1220" s="85"/>
      <c r="CX1220" s="85"/>
      <c r="CY1220" s="85"/>
      <c r="CZ1220" s="85"/>
      <c r="DA1220" s="85"/>
      <c r="DB1220" s="85"/>
      <c r="DC1220" s="85"/>
      <c r="DD1220" s="85"/>
      <c r="DE1220" s="85"/>
    </row>
    <row r="1221" spans="1:109" x14ac:dyDescent="0.2">
      <c r="A1221" s="85"/>
      <c r="B1221" s="85"/>
      <c r="C1221" s="85"/>
      <c r="D1221" s="85"/>
      <c r="E1221" s="86"/>
      <c r="F1221" s="85"/>
      <c r="G1221" s="87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/>
      <c r="W1221" s="85"/>
      <c r="X1221" s="85"/>
      <c r="Y1221" s="85"/>
      <c r="Z1221" s="85"/>
      <c r="AA1221" s="85"/>
      <c r="AB1221" s="85"/>
      <c r="AC1221" s="85"/>
      <c r="AD1221" s="85"/>
      <c r="AE1221" s="85"/>
      <c r="AF1221" s="85"/>
      <c r="AG1221" s="85"/>
      <c r="AH1221" s="85"/>
      <c r="AI1221" s="85"/>
      <c r="AJ1221" s="85"/>
      <c r="AK1221" s="85"/>
      <c r="AL1221" s="85"/>
      <c r="AM1221" s="85"/>
      <c r="AN1221" s="85"/>
      <c r="AO1221" s="85"/>
      <c r="AP1221" s="85"/>
      <c r="AQ1221" s="85"/>
      <c r="AR1221" s="85"/>
      <c r="AS1221" s="85"/>
      <c r="AT1221" s="85"/>
      <c r="AU1221" s="85"/>
      <c r="AV1221" s="85"/>
      <c r="AW1221" s="85"/>
      <c r="AX1221" s="85"/>
      <c r="AY1221" s="85"/>
      <c r="AZ1221" s="85"/>
      <c r="BA1221" s="85"/>
      <c r="BB1221" s="85"/>
      <c r="BC1221" s="85"/>
      <c r="BD1221" s="85"/>
      <c r="BE1221" s="85"/>
      <c r="BF1221" s="88"/>
      <c r="BG1221" s="85"/>
      <c r="BH1221" s="85"/>
      <c r="BI1221" s="85"/>
      <c r="BJ1221" s="85"/>
      <c r="BK1221" s="85"/>
      <c r="BL1221" s="85"/>
      <c r="BM1221" s="85"/>
      <c r="BN1221" s="85"/>
      <c r="BO1221" s="85"/>
      <c r="BP1221" s="85"/>
      <c r="BQ1221" s="85"/>
      <c r="BR1221" s="85"/>
      <c r="BS1221" s="85"/>
      <c r="BT1221" s="85"/>
      <c r="BU1221" s="85"/>
      <c r="BV1221" s="85"/>
      <c r="BW1221" s="85"/>
      <c r="BX1221" s="85"/>
      <c r="BY1221" s="85"/>
      <c r="BZ1221" s="85"/>
      <c r="CA1221" s="85"/>
      <c r="CB1221" s="85"/>
      <c r="CC1221" s="85"/>
      <c r="CD1221" s="85"/>
      <c r="CE1221" s="85"/>
      <c r="CF1221" s="85"/>
      <c r="CG1221" s="85"/>
      <c r="CH1221" s="85"/>
      <c r="CI1221" s="85"/>
      <c r="CJ1221" s="85"/>
      <c r="CK1221" s="85"/>
      <c r="CL1221" s="85"/>
      <c r="CM1221" s="85"/>
      <c r="CN1221" s="85"/>
      <c r="CO1221" s="85"/>
      <c r="CP1221" s="85"/>
      <c r="CQ1221" s="85"/>
      <c r="CR1221" s="85"/>
      <c r="CS1221" s="85"/>
      <c r="CT1221" s="85"/>
      <c r="CU1221" s="85"/>
      <c r="CV1221" s="85"/>
      <c r="CW1221" s="85"/>
      <c r="CX1221" s="85"/>
      <c r="CY1221" s="85"/>
      <c r="CZ1221" s="85"/>
      <c r="DA1221" s="85"/>
      <c r="DB1221" s="85"/>
      <c r="DC1221" s="85"/>
      <c r="DD1221" s="85"/>
      <c r="DE1221" s="85"/>
    </row>
    <row r="1222" spans="1:109" x14ac:dyDescent="0.2">
      <c r="A1222" s="85"/>
      <c r="B1222" s="85"/>
      <c r="C1222" s="85"/>
      <c r="D1222" s="85"/>
      <c r="E1222" s="86"/>
      <c r="F1222" s="85"/>
      <c r="G1222" s="87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/>
      <c r="W1222" s="85"/>
      <c r="X1222" s="85"/>
      <c r="Y1222" s="85"/>
      <c r="Z1222" s="85"/>
      <c r="AA1222" s="85"/>
      <c r="AB1222" s="85"/>
      <c r="AC1222" s="85"/>
      <c r="AD1222" s="85"/>
      <c r="AE1222" s="85"/>
      <c r="AF1222" s="85"/>
      <c r="AG1222" s="85"/>
      <c r="AH1222" s="85"/>
      <c r="AI1222" s="85"/>
      <c r="AJ1222" s="85"/>
      <c r="AK1222" s="85"/>
      <c r="AL1222" s="85"/>
      <c r="AM1222" s="85"/>
      <c r="AN1222" s="85"/>
      <c r="AO1222" s="85"/>
      <c r="AP1222" s="85"/>
      <c r="AQ1222" s="85"/>
      <c r="AR1222" s="85"/>
      <c r="AS1222" s="85"/>
      <c r="AT1222" s="85"/>
      <c r="AU1222" s="85"/>
      <c r="AV1222" s="85"/>
      <c r="AW1222" s="85"/>
      <c r="AX1222" s="85"/>
      <c r="AY1222" s="85"/>
      <c r="AZ1222" s="85"/>
      <c r="BA1222" s="85"/>
      <c r="BB1222" s="85"/>
      <c r="BC1222" s="85"/>
      <c r="BD1222" s="85"/>
      <c r="BE1222" s="85"/>
      <c r="BF1222" s="88"/>
      <c r="BG1222" s="85"/>
      <c r="BH1222" s="85"/>
      <c r="BI1222" s="85"/>
      <c r="BJ1222" s="85"/>
      <c r="BK1222" s="85"/>
      <c r="BL1222" s="85"/>
      <c r="BM1222" s="85"/>
      <c r="BN1222" s="85"/>
      <c r="BO1222" s="85"/>
      <c r="BP1222" s="85"/>
      <c r="BQ1222" s="85"/>
      <c r="BR1222" s="85"/>
      <c r="BS1222" s="85"/>
      <c r="BT1222" s="85"/>
      <c r="BU1222" s="85"/>
      <c r="BV1222" s="85"/>
      <c r="BW1222" s="85"/>
      <c r="BX1222" s="85"/>
      <c r="BY1222" s="85"/>
      <c r="BZ1222" s="85"/>
      <c r="CA1222" s="85"/>
      <c r="CB1222" s="85"/>
      <c r="CC1222" s="85"/>
      <c r="CD1222" s="85"/>
      <c r="CE1222" s="85"/>
      <c r="CF1222" s="85"/>
      <c r="CG1222" s="85"/>
      <c r="CH1222" s="85"/>
      <c r="CI1222" s="85"/>
      <c r="CJ1222" s="85"/>
      <c r="CK1222" s="85"/>
      <c r="CL1222" s="85"/>
      <c r="CM1222" s="85"/>
      <c r="CN1222" s="85"/>
      <c r="CO1222" s="85"/>
      <c r="CP1222" s="85"/>
      <c r="CQ1222" s="85"/>
      <c r="CR1222" s="85"/>
      <c r="CS1222" s="85"/>
      <c r="CT1222" s="85"/>
      <c r="CU1222" s="85"/>
      <c r="CV1222" s="85"/>
      <c r="CW1222" s="85"/>
      <c r="CX1222" s="85"/>
      <c r="CY1222" s="85"/>
      <c r="CZ1222" s="85"/>
      <c r="DA1222" s="85"/>
      <c r="DB1222" s="85"/>
      <c r="DC1222" s="85"/>
      <c r="DD1222" s="85"/>
      <c r="DE1222" s="85"/>
    </row>
    <row r="1223" spans="1:109" x14ac:dyDescent="0.2">
      <c r="A1223" s="85"/>
      <c r="B1223" s="85"/>
      <c r="C1223" s="85"/>
      <c r="D1223" s="85"/>
      <c r="E1223" s="86"/>
      <c r="F1223" s="85"/>
      <c r="G1223" s="87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/>
      <c r="W1223" s="85"/>
      <c r="X1223" s="85"/>
      <c r="Y1223" s="85"/>
      <c r="Z1223" s="85"/>
      <c r="AA1223" s="85"/>
      <c r="AB1223" s="85"/>
      <c r="AC1223" s="85"/>
      <c r="AD1223" s="85"/>
      <c r="AE1223" s="85"/>
      <c r="AF1223" s="85"/>
      <c r="AG1223" s="85"/>
      <c r="AH1223" s="85"/>
      <c r="AI1223" s="85"/>
      <c r="AJ1223" s="85"/>
      <c r="AK1223" s="85"/>
      <c r="AL1223" s="85"/>
      <c r="AM1223" s="85"/>
      <c r="AN1223" s="85"/>
      <c r="AO1223" s="85"/>
      <c r="AP1223" s="85"/>
      <c r="AQ1223" s="85"/>
      <c r="AR1223" s="85"/>
      <c r="AS1223" s="85"/>
      <c r="AT1223" s="85"/>
      <c r="AU1223" s="85"/>
      <c r="AV1223" s="85"/>
      <c r="AW1223" s="85"/>
      <c r="AX1223" s="85"/>
      <c r="AY1223" s="85"/>
      <c r="AZ1223" s="85"/>
      <c r="BA1223" s="85"/>
      <c r="BB1223" s="85"/>
      <c r="BC1223" s="85"/>
      <c r="BD1223" s="85"/>
      <c r="BE1223" s="85"/>
      <c r="BF1223" s="88"/>
      <c r="BG1223" s="85"/>
      <c r="BH1223" s="85"/>
      <c r="BI1223" s="85"/>
      <c r="BJ1223" s="85"/>
      <c r="BK1223" s="85"/>
      <c r="BL1223" s="85"/>
      <c r="BM1223" s="85"/>
      <c r="BN1223" s="85"/>
      <c r="BO1223" s="85"/>
      <c r="BP1223" s="85"/>
      <c r="BQ1223" s="85"/>
      <c r="BR1223" s="85"/>
      <c r="BS1223" s="85"/>
      <c r="BT1223" s="85"/>
      <c r="BU1223" s="85"/>
      <c r="BV1223" s="85"/>
      <c r="BW1223" s="85"/>
      <c r="BX1223" s="85"/>
      <c r="BY1223" s="85"/>
      <c r="BZ1223" s="85"/>
      <c r="CA1223" s="85"/>
      <c r="CB1223" s="85"/>
      <c r="CC1223" s="85"/>
      <c r="CD1223" s="85"/>
      <c r="CE1223" s="85"/>
      <c r="CF1223" s="85"/>
      <c r="CG1223" s="85"/>
      <c r="CH1223" s="85"/>
      <c r="CI1223" s="85"/>
      <c r="CJ1223" s="85"/>
      <c r="CK1223" s="85"/>
      <c r="CL1223" s="85"/>
      <c r="CM1223" s="85"/>
      <c r="CN1223" s="85"/>
      <c r="CO1223" s="85"/>
      <c r="CP1223" s="85"/>
      <c r="CQ1223" s="85"/>
      <c r="CR1223" s="85"/>
      <c r="CS1223" s="85"/>
      <c r="CT1223" s="85"/>
      <c r="CU1223" s="85"/>
      <c r="CV1223" s="85"/>
      <c r="CW1223" s="85"/>
      <c r="CX1223" s="85"/>
      <c r="CY1223" s="85"/>
      <c r="CZ1223" s="85"/>
      <c r="DA1223" s="85"/>
      <c r="DB1223" s="85"/>
      <c r="DC1223" s="85"/>
      <c r="DD1223" s="85"/>
      <c r="DE1223" s="85"/>
    </row>
    <row r="1224" spans="1:109" x14ac:dyDescent="0.2">
      <c r="A1224" s="85"/>
      <c r="B1224" s="85"/>
      <c r="C1224" s="85"/>
      <c r="D1224" s="85"/>
      <c r="E1224" s="86"/>
      <c r="F1224" s="85"/>
      <c r="G1224" s="87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/>
      <c r="W1224" s="85"/>
      <c r="X1224" s="85"/>
      <c r="Y1224" s="85"/>
      <c r="Z1224" s="85"/>
      <c r="AA1224" s="85"/>
      <c r="AB1224" s="85"/>
      <c r="AC1224" s="85"/>
      <c r="AD1224" s="85"/>
      <c r="AE1224" s="85"/>
      <c r="AF1224" s="85"/>
      <c r="AG1224" s="85"/>
      <c r="AH1224" s="85"/>
      <c r="AI1224" s="85"/>
      <c r="AJ1224" s="85"/>
      <c r="AK1224" s="85"/>
      <c r="AL1224" s="85"/>
      <c r="AM1224" s="85"/>
      <c r="AN1224" s="85"/>
      <c r="AO1224" s="85"/>
      <c r="AP1224" s="85"/>
      <c r="AQ1224" s="85"/>
      <c r="AR1224" s="85"/>
      <c r="AS1224" s="85"/>
      <c r="AT1224" s="85"/>
      <c r="AU1224" s="85"/>
      <c r="AV1224" s="85"/>
      <c r="AW1224" s="85"/>
      <c r="AX1224" s="85"/>
      <c r="AY1224" s="85"/>
      <c r="AZ1224" s="85"/>
      <c r="BA1224" s="85"/>
      <c r="BB1224" s="85"/>
      <c r="BC1224" s="85"/>
      <c r="BD1224" s="85"/>
      <c r="BE1224" s="85"/>
      <c r="BF1224" s="88"/>
      <c r="BG1224" s="85"/>
      <c r="BH1224" s="85"/>
      <c r="BI1224" s="85"/>
      <c r="BJ1224" s="85"/>
      <c r="BK1224" s="85"/>
      <c r="BL1224" s="85"/>
      <c r="BM1224" s="85"/>
      <c r="BN1224" s="85"/>
      <c r="BO1224" s="85"/>
      <c r="BP1224" s="85"/>
      <c r="BQ1224" s="85"/>
      <c r="BR1224" s="85"/>
      <c r="BS1224" s="85"/>
      <c r="BT1224" s="85"/>
      <c r="BU1224" s="85"/>
      <c r="BV1224" s="85"/>
      <c r="BW1224" s="85"/>
      <c r="BX1224" s="85"/>
      <c r="BY1224" s="85"/>
      <c r="BZ1224" s="85"/>
      <c r="CA1224" s="85"/>
      <c r="CB1224" s="85"/>
      <c r="CC1224" s="85"/>
      <c r="CD1224" s="85"/>
      <c r="CE1224" s="85"/>
      <c r="CF1224" s="85"/>
      <c r="CG1224" s="85"/>
      <c r="CH1224" s="85"/>
      <c r="CI1224" s="85"/>
      <c r="CJ1224" s="85"/>
      <c r="CK1224" s="85"/>
      <c r="CL1224" s="85"/>
      <c r="CM1224" s="85"/>
      <c r="CN1224" s="85"/>
      <c r="CO1224" s="85"/>
      <c r="CP1224" s="85"/>
      <c r="CQ1224" s="85"/>
      <c r="CR1224" s="85"/>
      <c r="CS1224" s="85"/>
      <c r="CT1224" s="85"/>
      <c r="CU1224" s="85"/>
      <c r="CV1224" s="85"/>
      <c r="CW1224" s="85"/>
      <c r="CX1224" s="85"/>
      <c r="CY1224" s="85"/>
      <c r="CZ1224" s="85"/>
      <c r="DA1224" s="85"/>
      <c r="DB1224" s="85"/>
      <c r="DC1224" s="85"/>
      <c r="DD1224" s="85"/>
      <c r="DE1224" s="85"/>
    </row>
    <row r="1225" spans="1:109" x14ac:dyDescent="0.2">
      <c r="A1225" s="85"/>
      <c r="B1225" s="85"/>
      <c r="C1225" s="85"/>
      <c r="D1225" s="85"/>
      <c r="E1225" s="86"/>
      <c r="F1225" s="85"/>
      <c r="G1225" s="87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/>
      <c r="W1225" s="85"/>
      <c r="X1225" s="85"/>
      <c r="Y1225" s="85"/>
      <c r="Z1225" s="85"/>
      <c r="AA1225" s="85"/>
      <c r="AB1225" s="85"/>
      <c r="AC1225" s="85"/>
      <c r="AD1225" s="85"/>
      <c r="AE1225" s="85"/>
      <c r="AF1225" s="85"/>
      <c r="AG1225" s="85"/>
      <c r="AH1225" s="85"/>
      <c r="AI1225" s="85"/>
      <c r="AJ1225" s="85"/>
      <c r="AK1225" s="85"/>
      <c r="AL1225" s="85"/>
      <c r="AM1225" s="85"/>
      <c r="AN1225" s="85"/>
      <c r="AO1225" s="85"/>
      <c r="AP1225" s="85"/>
      <c r="AQ1225" s="85"/>
      <c r="AR1225" s="85"/>
      <c r="AS1225" s="85"/>
      <c r="AT1225" s="85"/>
      <c r="AU1225" s="85"/>
      <c r="AV1225" s="85"/>
      <c r="AW1225" s="85"/>
      <c r="AX1225" s="85"/>
      <c r="AY1225" s="85"/>
      <c r="AZ1225" s="85"/>
      <c r="BA1225" s="85"/>
      <c r="BB1225" s="85"/>
      <c r="BC1225" s="85"/>
      <c r="BD1225" s="85"/>
      <c r="BE1225" s="85"/>
      <c r="BF1225" s="88"/>
      <c r="BG1225" s="85"/>
      <c r="BH1225" s="85"/>
      <c r="BI1225" s="85"/>
      <c r="BJ1225" s="85"/>
      <c r="BK1225" s="85"/>
      <c r="BL1225" s="85"/>
      <c r="BM1225" s="85"/>
      <c r="BN1225" s="85"/>
      <c r="BO1225" s="85"/>
      <c r="BP1225" s="85"/>
      <c r="BQ1225" s="85"/>
      <c r="BR1225" s="85"/>
      <c r="BS1225" s="85"/>
      <c r="BT1225" s="85"/>
      <c r="BU1225" s="85"/>
      <c r="BV1225" s="85"/>
      <c r="BW1225" s="85"/>
      <c r="BX1225" s="85"/>
      <c r="BY1225" s="85"/>
      <c r="BZ1225" s="85"/>
      <c r="CA1225" s="85"/>
      <c r="CB1225" s="85"/>
      <c r="CC1225" s="85"/>
      <c r="CD1225" s="85"/>
      <c r="CE1225" s="85"/>
      <c r="CF1225" s="85"/>
      <c r="CG1225" s="85"/>
      <c r="CH1225" s="85"/>
      <c r="CI1225" s="85"/>
      <c r="CJ1225" s="85"/>
      <c r="CK1225" s="85"/>
      <c r="CL1225" s="85"/>
      <c r="CM1225" s="85"/>
      <c r="CN1225" s="85"/>
      <c r="CO1225" s="85"/>
      <c r="CP1225" s="85"/>
      <c r="CQ1225" s="85"/>
      <c r="CR1225" s="85"/>
      <c r="CS1225" s="85"/>
      <c r="CT1225" s="85"/>
      <c r="CU1225" s="85"/>
      <c r="CV1225" s="85"/>
      <c r="CW1225" s="85"/>
      <c r="CX1225" s="85"/>
      <c r="CY1225" s="85"/>
      <c r="CZ1225" s="85"/>
      <c r="DA1225" s="85"/>
      <c r="DB1225" s="85"/>
      <c r="DC1225" s="85"/>
      <c r="DD1225" s="85"/>
      <c r="DE1225" s="85"/>
    </row>
    <row r="1226" spans="1:109" x14ac:dyDescent="0.2">
      <c r="A1226" s="85"/>
      <c r="B1226" s="85"/>
      <c r="C1226" s="85"/>
      <c r="D1226" s="85"/>
      <c r="E1226" s="86"/>
      <c r="F1226" s="85"/>
      <c r="G1226" s="87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/>
      <c r="W1226" s="85"/>
      <c r="X1226" s="85"/>
      <c r="Y1226" s="85"/>
      <c r="Z1226" s="85"/>
      <c r="AA1226" s="85"/>
      <c r="AB1226" s="85"/>
      <c r="AC1226" s="85"/>
      <c r="AD1226" s="85"/>
      <c r="AE1226" s="85"/>
      <c r="AF1226" s="85"/>
      <c r="AG1226" s="85"/>
      <c r="AH1226" s="85"/>
      <c r="AI1226" s="85"/>
      <c r="AJ1226" s="85"/>
      <c r="AK1226" s="85"/>
      <c r="AL1226" s="85"/>
      <c r="AM1226" s="85"/>
      <c r="AN1226" s="85"/>
      <c r="AO1226" s="85"/>
      <c r="AP1226" s="85"/>
      <c r="AQ1226" s="85"/>
      <c r="AR1226" s="85"/>
      <c r="AS1226" s="85"/>
      <c r="AT1226" s="85"/>
      <c r="AU1226" s="85"/>
      <c r="AV1226" s="85"/>
      <c r="AW1226" s="85"/>
      <c r="AX1226" s="85"/>
      <c r="AY1226" s="85"/>
      <c r="AZ1226" s="85"/>
      <c r="BA1226" s="85"/>
      <c r="BB1226" s="85"/>
      <c r="BC1226" s="85"/>
      <c r="BD1226" s="85"/>
      <c r="BE1226" s="85"/>
      <c r="BF1226" s="88"/>
      <c r="BG1226" s="85"/>
      <c r="BH1226" s="85"/>
      <c r="BI1226" s="85"/>
      <c r="BJ1226" s="85"/>
      <c r="BK1226" s="85"/>
      <c r="BL1226" s="85"/>
      <c r="BM1226" s="85"/>
      <c r="BN1226" s="85"/>
      <c r="BO1226" s="85"/>
      <c r="BP1226" s="85"/>
      <c r="BQ1226" s="85"/>
      <c r="BR1226" s="85"/>
      <c r="BS1226" s="85"/>
      <c r="BT1226" s="85"/>
      <c r="BU1226" s="85"/>
      <c r="BV1226" s="85"/>
      <c r="BW1226" s="85"/>
      <c r="BX1226" s="85"/>
      <c r="BY1226" s="85"/>
      <c r="BZ1226" s="85"/>
      <c r="CA1226" s="85"/>
      <c r="CB1226" s="85"/>
      <c r="CC1226" s="85"/>
      <c r="CD1226" s="85"/>
      <c r="CE1226" s="85"/>
      <c r="CF1226" s="85"/>
      <c r="CG1226" s="85"/>
      <c r="CH1226" s="85"/>
      <c r="CI1226" s="85"/>
      <c r="CJ1226" s="85"/>
      <c r="CK1226" s="85"/>
      <c r="CL1226" s="85"/>
      <c r="CM1226" s="85"/>
      <c r="CN1226" s="85"/>
      <c r="CO1226" s="85"/>
      <c r="CP1226" s="85"/>
      <c r="CQ1226" s="85"/>
      <c r="CR1226" s="85"/>
      <c r="CS1226" s="85"/>
      <c r="CT1226" s="85"/>
      <c r="CU1226" s="85"/>
      <c r="CV1226" s="85"/>
      <c r="CW1226" s="85"/>
      <c r="CX1226" s="85"/>
      <c r="CY1226" s="85"/>
      <c r="CZ1226" s="85"/>
      <c r="DA1226" s="85"/>
      <c r="DB1226" s="85"/>
      <c r="DC1226" s="85"/>
      <c r="DD1226" s="85"/>
      <c r="DE1226" s="85"/>
    </row>
    <row r="1227" spans="1:109" x14ac:dyDescent="0.2">
      <c r="A1227" s="85"/>
      <c r="B1227" s="85"/>
      <c r="C1227" s="85"/>
      <c r="D1227" s="85"/>
      <c r="E1227" s="86"/>
      <c r="F1227" s="85"/>
      <c r="G1227" s="87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/>
      <c r="W1227" s="85"/>
      <c r="X1227" s="85"/>
      <c r="Y1227" s="85"/>
      <c r="Z1227" s="85"/>
      <c r="AA1227" s="85"/>
      <c r="AB1227" s="85"/>
      <c r="AC1227" s="85"/>
      <c r="AD1227" s="85"/>
      <c r="AE1227" s="85"/>
      <c r="AF1227" s="85"/>
      <c r="AG1227" s="85"/>
      <c r="AH1227" s="85"/>
      <c r="AI1227" s="85"/>
      <c r="AJ1227" s="85"/>
      <c r="AK1227" s="85"/>
      <c r="AL1227" s="85"/>
      <c r="AM1227" s="85"/>
      <c r="AN1227" s="85"/>
      <c r="AO1227" s="85"/>
      <c r="AP1227" s="85"/>
      <c r="AQ1227" s="85"/>
      <c r="AR1227" s="85"/>
      <c r="AS1227" s="85"/>
      <c r="AT1227" s="85"/>
      <c r="AU1227" s="85"/>
      <c r="AV1227" s="85"/>
      <c r="AW1227" s="85"/>
      <c r="AX1227" s="85"/>
      <c r="AY1227" s="85"/>
      <c r="AZ1227" s="85"/>
      <c r="BA1227" s="85"/>
      <c r="BB1227" s="85"/>
      <c r="BC1227" s="85"/>
      <c r="BD1227" s="85"/>
      <c r="BE1227" s="85"/>
      <c r="BF1227" s="88"/>
      <c r="BG1227" s="85"/>
      <c r="BH1227" s="85"/>
      <c r="BI1227" s="85"/>
      <c r="BJ1227" s="85"/>
      <c r="BK1227" s="85"/>
      <c r="BL1227" s="85"/>
      <c r="BM1227" s="85"/>
      <c r="BN1227" s="85"/>
      <c r="BO1227" s="85"/>
      <c r="BP1227" s="85"/>
      <c r="BQ1227" s="85"/>
      <c r="BR1227" s="85"/>
      <c r="BS1227" s="85"/>
      <c r="BT1227" s="85"/>
      <c r="BU1227" s="85"/>
      <c r="BV1227" s="85"/>
      <c r="BW1227" s="85"/>
      <c r="BX1227" s="85"/>
      <c r="BY1227" s="85"/>
      <c r="BZ1227" s="85"/>
      <c r="CA1227" s="85"/>
      <c r="CB1227" s="85"/>
      <c r="CC1227" s="85"/>
      <c r="CD1227" s="85"/>
      <c r="CE1227" s="85"/>
      <c r="CF1227" s="85"/>
      <c r="CG1227" s="85"/>
      <c r="CH1227" s="85"/>
      <c r="CI1227" s="85"/>
      <c r="CJ1227" s="85"/>
      <c r="CK1227" s="85"/>
      <c r="CL1227" s="85"/>
      <c r="CM1227" s="85"/>
      <c r="CN1227" s="85"/>
      <c r="CO1227" s="85"/>
      <c r="CP1227" s="85"/>
      <c r="CQ1227" s="85"/>
      <c r="CR1227" s="85"/>
      <c r="CS1227" s="85"/>
      <c r="CT1227" s="85"/>
      <c r="CU1227" s="85"/>
      <c r="CV1227" s="85"/>
      <c r="CW1227" s="85"/>
      <c r="CX1227" s="85"/>
      <c r="CY1227" s="85"/>
      <c r="CZ1227" s="85"/>
      <c r="DA1227" s="85"/>
      <c r="DB1227" s="85"/>
      <c r="DC1227" s="85"/>
      <c r="DD1227" s="85"/>
      <c r="DE1227" s="85"/>
    </row>
    <row r="1228" spans="1:109" x14ac:dyDescent="0.2">
      <c r="A1228" s="85"/>
      <c r="B1228" s="85"/>
      <c r="C1228" s="85"/>
      <c r="D1228" s="85"/>
      <c r="E1228" s="86"/>
      <c r="F1228" s="85"/>
      <c r="G1228" s="87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/>
      <c r="W1228" s="85"/>
      <c r="X1228" s="85"/>
      <c r="Y1228" s="85"/>
      <c r="Z1228" s="85"/>
      <c r="AA1228" s="85"/>
      <c r="AB1228" s="85"/>
      <c r="AC1228" s="85"/>
      <c r="AD1228" s="85"/>
      <c r="AE1228" s="85"/>
      <c r="AF1228" s="85"/>
      <c r="AG1228" s="85"/>
      <c r="AH1228" s="85"/>
      <c r="AI1228" s="85"/>
      <c r="AJ1228" s="85"/>
      <c r="AK1228" s="85"/>
      <c r="AL1228" s="85"/>
      <c r="AM1228" s="85"/>
      <c r="AN1228" s="85"/>
      <c r="AO1228" s="85"/>
      <c r="AP1228" s="85"/>
      <c r="AQ1228" s="85"/>
      <c r="AR1228" s="85"/>
      <c r="AS1228" s="85"/>
      <c r="AT1228" s="85"/>
      <c r="AU1228" s="85"/>
      <c r="AV1228" s="85"/>
      <c r="AW1228" s="85"/>
      <c r="AX1228" s="85"/>
      <c r="AY1228" s="85"/>
      <c r="AZ1228" s="85"/>
      <c r="BA1228" s="85"/>
      <c r="BB1228" s="85"/>
      <c r="BC1228" s="85"/>
      <c r="BD1228" s="85"/>
      <c r="BE1228" s="85"/>
      <c r="BF1228" s="88"/>
      <c r="BG1228" s="85"/>
      <c r="BH1228" s="85"/>
      <c r="BI1228" s="85"/>
      <c r="BJ1228" s="85"/>
      <c r="BK1228" s="85"/>
      <c r="BL1228" s="85"/>
      <c r="BM1228" s="85"/>
      <c r="BN1228" s="85"/>
      <c r="BO1228" s="85"/>
      <c r="BP1228" s="85"/>
      <c r="BQ1228" s="85"/>
      <c r="BR1228" s="85"/>
      <c r="BS1228" s="85"/>
      <c r="BT1228" s="85"/>
      <c r="BU1228" s="85"/>
      <c r="BV1228" s="85"/>
      <c r="BW1228" s="85"/>
      <c r="BX1228" s="85"/>
      <c r="BY1228" s="85"/>
      <c r="BZ1228" s="85"/>
      <c r="CA1228" s="85"/>
      <c r="CB1228" s="85"/>
      <c r="CC1228" s="85"/>
      <c r="CD1228" s="85"/>
      <c r="CE1228" s="85"/>
      <c r="CF1228" s="85"/>
      <c r="CG1228" s="85"/>
      <c r="CH1228" s="85"/>
      <c r="CI1228" s="85"/>
      <c r="CJ1228" s="85"/>
      <c r="CK1228" s="85"/>
      <c r="CL1228" s="85"/>
      <c r="CM1228" s="85"/>
      <c r="CN1228" s="85"/>
      <c r="CO1228" s="85"/>
      <c r="CP1228" s="85"/>
      <c r="CQ1228" s="85"/>
      <c r="CR1228" s="85"/>
      <c r="CS1228" s="85"/>
      <c r="CT1228" s="85"/>
      <c r="CU1228" s="85"/>
      <c r="CV1228" s="85"/>
      <c r="CW1228" s="85"/>
      <c r="CX1228" s="85"/>
      <c r="CY1228" s="85"/>
      <c r="CZ1228" s="85"/>
      <c r="DA1228" s="85"/>
      <c r="DB1228" s="85"/>
      <c r="DC1228" s="85"/>
      <c r="DD1228" s="85"/>
      <c r="DE1228" s="85"/>
    </row>
    <row r="1229" spans="1:109" x14ac:dyDescent="0.2">
      <c r="A1229" s="85"/>
      <c r="B1229" s="85"/>
      <c r="C1229" s="85"/>
      <c r="D1229" s="85"/>
      <c r="E1229" s="86"/>
      <c r="F1229" s="85"/>
      <c r="G1229" s="87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85"/>
      <c r="V1229" s="85"/>
      <c r="W1229" s="85"/>
      <c r="X1229" s="85"/>
      <c r="Y1229" s="85"/>
      <c r="Z1229" s="85"/>
      <c r="AA1229" s="85"/>
      <c r="AB1229" s="85"/>
      <c r="AC1229" s="85"/>
      <c r="AD1229" s="85"/>
      <c r="AE1229" s="85"/>
      <c r="AF1229" s="85"/>
      <c r="AG1229" s="85"/>
      <c r="AH1229" s="85"/>
      <c r="AI1229" s="85"/>
      <c r="AJ1229" s="85"/>
      <c r="AK1229" s="85"/>
      <c r="AL1229" s="85"/>
      <c r="AM1229" s="85"/>
      <c r="AN1229" s="85"/>
      <c r="AO1229" s="85"/>
      <c r="AP1229" s="85"/>
      <c r="AQ1229" s="85"/>
      <c r="AR1229" s="85"/>
      <c r="AS1229" s="85"/>
      <c r="AT1229" s="85"/>
      <c r="AU1229" s="85"/>
      <c r="AV1229" s="85"/>
      <c r="AW1229" s="85"/>
      <c r="AX1229" s="85"/>
      <c r="AY1229" s="85"/>
      <c r="AZ1229" s="85"/>
      <c r="BA1229" s="85"/>
      <c r="BB1229" s="85"/>
      <c r="BC1229" s="85"/>
      <c r="BD1229" s="85"/>
      <c r="BE1229" s="85"/>
      <c r="BF1229" s="88"/>
      <c r="BG1229" s="85"/>
      <c r="BH1229" s="85"/>
      <c r="BI1229" s="85"/>
      <c r="BJ1229" s="85"/>
      <c r="BK1229" s="85"/>
      <c r="BL1229" s="85"/>
      <c r="BM1229" s="85"/>
      <c r="BN1229" s="85"/>
      <c r="BO1229" s="85"/>
      <c r="BP1229" s="85"/>
      <c r="BQ1229" s="85"/>
      <c r="BR1229" s="85"/>
      <c r="BS1229" s="85"/>
      <c r="BT1229" s="85"/>
      <c r="BU1229" s="85"/>
      <c r="BV1229" s="85"/>
      <c r="BW1229" s="85"/>
      <c r="BX1229" s="85"/>
      <c r="BY1229" s="85"/>
      <c r="BZ1229" s="85"/>
      <c r="CA1229" s="85"/>
      <c r="CB1229" s="85"/>
      <c r="CC1229" s="85"/>
      <c r="CD1229" s="85"/>
      <c r="CE1229" s="85"/>
      <c r="CF1229" s="85"/>
      <c r="CG1229" s="85"/>
      <c r="CH1229" s="85"/>
      <c r="CI1229" s="85"/>
      <c r="CJ1229" s="85"/>
      <c r="CK1229" s="85"/>
      <c r="CL1229" s="85"/>
      <c r="CM1229" s="85"/>
      <c r="CN1229" s="85"/>
      <c r="CO1229" s="85"/>
      <c r="CP1229" s="85"/>
      <c r="CQ1229" s="85"/>
      <c r="CR1229" s="85"/>
      <c r="CS1229" s="85"/>
      <c r="CT1229" s="85"/>
      <c r="CU1229" s="85"/>
      <c r="CV1229" s="85"/>
      <c r="CW1229" s="85"/>
      <c r="CX1229" s="85"/>
      <c r="CY1229" s="85"/>
      <c r="CZ1229" s="85"/>
      <c r="DA1229" s="85"/>
      <c r="DB1229" s="85"/>
      <c r="DC1229" s="85"/>
      <c r="DD1229" s="85"/>
      <c r="DE1229" s="85"/>
    </row>
    <row r="1230" spans="1:109" x14ac:dyDescent="0.2">
      <c r="A1230" s="85"/>
      <c r="B1230" s="85"/>
      <c r="C1230" s="85"/>
      <c r="D1230" s="85"/>
      <c r="E1230" s="86"/>
      <c r="F1230" s="85"/>
      <c r="G1230" s="87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85"/>
      <c r="V1230" s="85"/>
      <c r="W1230" s="85"/>
      <c r="X1230" s="85"/>
      <c r="Y1230" s="85"/>
      <c r="Z1230" s="85"/>
      <c r="AA1230" s="85"/>
      <c r="AB1230" s="85"/>
      <c r="AC1230" s="85"/>
      <c r="AD1230" s="85"/>
      <c r="AE1230" s="85"/>
      <c r="AF1230" s="85"/>
      <c r="AG1230" s="85"/>
      <c r="AH1230" s="85"/>
      <c r="AI1230" s="85"/>
      <c r="AJ1230" s="85"/>
      <c r="AK1230" s="85"/>
      <c r="AL1230" s="85"/>
      <c r="AM1230" s="85"/>
      <c r="AN1230" s="85"/>
      <c r="AO1230" s="85"/>
      <c r="AP1230" s="85"/>
      <c r="AQ1230" s="85"/>
      <c r="AR1230" s="85"/>
      <c r="AS1230" s="85"/>
      <c r="AT1230" s="85"/>
      <c r="AU1230" s="85"/>
      <c r="AV1230" s="85"/>
      <c r="AW1230" s="85"/>
      <c r="AX1230" s="85"/>
      <c r="AY1230" s="85"/>
      <c r="AZ1230" s="85"/>
      <c r="BA1230" s="85"/>
      <c r="BB1230" s="85"/>
      <c r="BC1230" s="85"/>
      <c r="BD1230" s="85"/>
      <c r="BE1230" s="85"/>
      <c r="BF1230" s="88"/>
      <c r="BG1230" s="85"/>
      <c r="BH1230" s="85"/>
      <c r="BI1230" s="85"/>
      <c r="BJ1230" s="85"/>
      <c r="BK1230" s="85"/>
      <c r="BL1230" s="85"/>
      <c r="BM1230" s="85"/>
      <c r="BN1230" s="85"/>
      <c r="BO1230" s="85"/>
      <c r="BP1230" s="85"/>
      <c r="BQ1230" s="85"/>
      <c r="BR1230" s="85"/>
      <c r="BS1230" s="85"/>
      <c r="BT1230" s="85"/>
      <c r="BU1230" s="85"/>
      <c r="BV1230" s="85"/>
      <c r="BW1230" s="85"/>
      <c r="BX1230" s="85"/>
      <c r="BY1230" s="85"/>
      <c r="BZ1230" s="85"/>
      <c r="CA1230" s="85"/>
      <c r="CB1230" s="85"/>
      <c r="CC1230" s="85"/>
      <c r="CD1230" s="85"/>
      <c r="CE1230" s="85"/>
      <c r="CF1230" s="85"/>
      <c r="CG1230" s="85"/>
      <c r="CH1230" s="85"/>
      <c r="CI1230" s="85"/>
      <c r="CJ1230" s="85"/>
      <c r="CK1230" s="85"/>
      <c r="CL1230" s="85"/>
      <c r="CM1230" s="85"/>
      <c r="CN1230" s="85"/>
      <c r="CO1230" s="85"/>
      <c r="CP1230" s="85"/>
      <c r="CQ1230" s="85"/>
      <c r="CR1230" s="85"/>
      <c r="CS1230" s="85"/>
      <c r="CT1230" s="85"/>
      <c r="CU1230" s="85"/>
      <c r="CV1230" s="85"/>
      <c r="CW1230" s="85"/>
      <c r="CX1230" s="85"/>
      <c r="CY1230" s="85"/>
      <c r="CZ1230" s="85"/>
      <c r="DA1230" s="85"/>
      <c r="DB1230" s="85"/>
      <c r="DC1230" s="85"/>
      <c r="DD1230" s="85"/>
      <c r="DE1230" s="85"/>
    </row>
    <row r="1231" spans="1:109" x14ac:dyDescent="0.2">
      <c r="A1231" s="85"/>
      <c r="B1231" s="85"/>
      <c r="C1231" s="85"/>
      <c r="D1231" s="85"/>
      <c r="E1231" s="86"/>
      <c r="F1231" s="85"/>
      <c r="G1231" s="87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85"/>
      <c r="V1231" s="85"/>
      <c r="W1231" s="85"/>
      <c r="X1231" s="85"/>
      <c r="Y1231" s="85"/>
      <c r="Z1231" s="85"/>
      <c r="AA1231" s="85"/>
      <c r="AB1231" s="85"/>
      <c r="AC1231" s="85"/>
      <c r="AD1231" s="85"/>
      <c r="AE1231" s="85"/>
      <c r="AF1231" s="85"/>
      <c r="AG1231" s="85"/>
      <c r="AH1231" s="85"/>
      <c r="AI1231" s="85"/>
      <c r="AJ1231" s="85"/>
      <c r="AK1231" s="85"/>
      <c r="AL1231" s="85"/>
      <c r="AM1231" s="85"/>
      <c r="AN1231" s="85"/>
      <c r="AO1231" s="85"/>
      <c r="AP1231" s="85"/>
      <c r="AQ1231" s="85"/>
      <c r="AR1231" s="85"/>
      <c r="AS1231" s="85"/>
      <c r="AT1231" s="85"/>
      <c r="AU1231" s="85"/>
      <c r="AV1231" s="85"/>
      <c r="AW1231" s="85"/>
      <c r="AX1231" s="85"/>
      <c r="AY1231" s="85"/>
      <c r="AZ1231" s="85"/>
      <c r="BA1231" s="85"/>
      <c r="BB1231" s="85"/>
      <c r="BC1231" s="85"/>
      <c r="BD1231" s="85"/>
      <c r="BE1231" s="85"/>
      <c r="BF1231" s="88"/>
      <c r="BG1231" s="85"/>
      <c r="BH1231" s="85"/>
      <c r="BI1231" s="85"/>
      <c r="BJ1231" s="85"/>
      <c r="BK1231" s="85"/>
      <c r="BL1231" s="85"/>
      <c r="BM1231" s="85"/>
      <c r="BN1231" s="85"/>
      <c r="BO1231" s="85"/>
      <c r="BP1231" s="85"/>
      <c r="BQ1231" s="85"/>
      <c r="BR1231" s="85"/>
      <c r="BS1231" s="85"/>
      <c r="BT1231" s="85"/>
      <c r="BU1231" s="85"/>
      <c r="BV1231" s="85"/>
      <c r="BW1231" s="85"/>
      <c r="BX1231" s="85"/>
      <c r="BY1231" s="85"/>
      <c r="BZ1231" s="85"/>
      <c r="CA1231" s="85"/>
      <c r="CB1231" s="85"/>
      <c r="CC1231" s="85"/>
      <c r="CD1231" s="85"/>
      <c r="CE1231" s="85"/>
      <c r="CF1231" s="85"/>
      <c r="CG1231" s="85"/>
      <c r="CH1231" s="85"/>
      <c r="CI1231" s="85"/>
      <c r="CJ1231" s="85"/>
      <c r="CK1231" s="85"/>
      <c r="CL1231" s="85"/>
      <c r="CM1231" s="85"/>
      <c r="CN1231" s="85"/>
      <c r="CO1231" s="85"/>
      <c r="CP1231" s="85"/>
      <c r="CQ1231" s="85"/>
      <c r="CR1231" s="85"/>
      <c r="CS1231" s="85"/>
      <c r="CT1231" s="85"/>
      <c r="CU1231" s="85"/>
      <c r="CV1231" s="85"/>
      <c r="CW1231" s="85"/>
      <c r="CX1231" s="85"/>
      <c r="CY1231" s="85"/>
      <c r="CZ1231" s="85"/>
      <c r="DA1231" s="85"/>
      <c r="DB1231" s="85"/>
      <c r="DC1231" s="85"/>
      <c r="DD1231" s="85"/>
      <c r="DE1231" s="85"/>
    </row>
    <row r="1232" spans="1:109" x14ac:dyDescent="0.2">
      <c r="A1232" s="85"/>
      <c r="B1232" s="85"/>
      <c r="C1232" s="85"/>
      <c r="D1232" s="85"/>
      <c r="E1232" s="86"/>
      <c r="F1232" s="85"/>
      <c r="G1232" s="87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85"/>
      <c r="V1232" s="85"/>
      <c r="W1232" s="85"/>
      <c r="X1232" s="85"/>
      <c r="Y1232" s="85"/>
      <c r="Z1232" s="85"/>
      <c r="AA1232" s="85"/>
      <c r="AB1232" s="85"/>
      <c r="AC1232" s="85"/>
      <c r="AD1232" s="85"/>
      <c r="AE1232" s="85"/>
      <c r="AF1232" s="85"/>
      <c r="AG1232" s="85"/>
      <c r="AH1232" s="85"/>
      <c r="AI1232" s="85"/>
      <c r="AJ1232" s="85"/>
      <c r="AK1232" s="85"/>
      <c r="AL1232" s="85"/>
      <c r="AM1232" s="85"/>
      <c r="AN1232" s="85"/>
      <c r="AO1232" s="85"/>
      <c r="AP1232" s="85"/>
      <c r="AQ1232" s="85"/>
      <c r="AR1232" s="85"/>
      <c r="AS1232" s="85"/>
      <c r="AT1232" s="85"/>
      <c r="AU1232" s="85"/>
      <c r="AV1232" s="85"/>
      <c r="AW1232" s="85"/>
      <c r="AX1232" s="85"/>
      <c r="AY1232" s="85"/>
      <c r="AZ1232" s="85"/>
      <c r="BA1232" s="85"/>
      <c r="BB1232" s="85"/>
      <c r="BC1232" s="85"/>
      <c r="BD1232" s="85"/>
      <c r="BE1232" s="85"/>
      <c r="BF1232" s="88"/>
      <c r="BG1232" s="85"/>
      <c r="BH1232" s="85"/>
      <c r="BI1232" s="85"/>
      <c r="BJ1232" s="85"/>
      <c r="BK1232" s="85"/>
      <c r="BL1232" s="85"/>
      <c r="BM1232" s="85"/>
      <c r="BN1232" s="85"/>
      <c r="BO1232" s="85"/>
      <c r="BP1232" s="85"/>
      <c r="BQ1232" s="85"/>
      <c r="BR1232" s="85"/>
      <c r="BS1232" s="85"/>
      <c r="BT1232" s="85"/>
      <c r="BU1232" s="85"/>
      <c r="BV1232" s="85"/>
      <c r="BW1232" s="85"/>
      <c r="BX1232" s="85"/>
      <c r="BY1232" s="85"/>
      <c r="BZ1232" s="85"/>
      <c r="CA1232" s="85"/>
      <c r="CB1232" s="85"/>
      <c r="CC1232" s="85"/>
      <c r="CD1232" s="85"/>
      <c r="CE1232" s="85"/>
      <c r="CF1232" s="85"/>
      <c r="CG1232" s="85"/>
      <c r="CH1232" s="85"/>
      <c r="CI1232" s="85"/>
      <c r="CJ1232" s="85"/>
      <c r="CK1232" s="85"/>
      <c r="CL1232" s="85"/>
      <c r="CM1232" s="85"/>
      <c r="CN1232" s="85"/>
      <c r="CO1232" s="85"/>
      <c r="CP1232" s="85"/>
      <c r="CQ1232" s="85"/>
      <c r="CR1232" s="85"/>
      <c r="CS1232" s="85"/>
      <c r="CT1232" s="85"/>
      <c r="CU1232" s="85"/>
      <c r="CV1232" s="85"/>
      <c r="CW1232" s="85"/>
      <c r="CX1232" s="85"/>
      <c r="CY1232" s="85"/>
      <c r="CZ1232" s="85"/>
      <c r="DA1232" s="85"/>
      <c r="DB1232" s="85"/>
      <c r="DC1232" s="85"/>
      <c r="DD1232" s="85"/>
      <c r="DE1232" s="85"/>
    </row>
    <row r="1233" spans="1:109" x14ac:dyDescent="0.2">
      <c r="A1233" s="85"/>
      <c r="B1233" s="85"/>
      <c r="C1233" s="85"/>
      <c r="D1233" s="85"/>
      <c r="E1233" s="86"/>
      <c r="F1233" s="85"/>
      <c r="G1233" s="87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85"/>
      <c r="V1233" s="85"/>
      <c r="W1233" s="85"/>
      <c r="X1233" s="85"/>
      <c r="Y1233" s="85"/>
      <c r="Z1233" s="85"/>
      <c r="AA1233" s="85"/>
      <c r="AB1233" s="85"/>
      <c r="AC1233" s="85"/>
      <c r="AD1233" s="85"/>
      <c r="AE1233" s="85"/>
      <c r="AF1233" s="85"/>
      <c r="AG1233" s="85"/>
      <c r="AH1233" s="85"/>
      <c r="AI1233" s="85"/>
      <c r="AJ1233" s="85"/>
      <c r="AK1233" s="85"/>
      <c r="AL1233" s="85"/>
      <c r="AM1233" s="85"/>
      <c r="AN1233" s="85"/>
      <c r="AO1233" s="85"/>
      <c r="AP1233" s="85"/>
      <c r="AQ1233" s="85"/>
      <c r="AR1233" s="85"/>
      <c r="AS1233" s="85"/>
      <c r="AT1233" s="85"/>
      <c r="AU1233" s="85"/>
      <c r="AV1233" s="85"/>
      <c r="AW1233" s="85"/>
      <c r="AX1233" s="85"/>
      <c r="AY1233" s="85"/>
      <c r="AZ1233" s="85"/>
      <c r="BA1233" s="85"/>
      <c r="BB1233" s="85"/>
      <c r="BC1233" s="85"/>
      <c r="BD1233" s="85"/>
      <c r="BE1233" s="85"/>
      <c r="BF1233" s="88"/>
      <c r="BG1233" s="85"/>
      <c r="BH1233" s="85"/>
      <c r="BI1233" s="85"/>
      <c r="BJ1233" s="85"/>
      <c r="BK1233" s="85"/>
      <c r="BL1233" s="85"/>
      <c r="BM1233" s="85"/>
      <c r="BN1233" s="85"/>
      <c r="BO1233" s="85"/>
      <c r="BP1233" s="85"/>
      <c r="BQ1233" s="85"/>
      <c r="BR1233" s="85"/>
      <c r="BS1233" s="85"/>
      <c r="BT1233" s="85"/>
      <c r="BU1233" s="85"/>
      <c r="BV1233" s="85"/>
      <c r="BW1233" s="85"/>
      <c r="BX1233" s="85"/>
      <c r="BY1233" s="85"/>
      <c r="BZ1233" s="85"/>
      <c r="CA1233" s="85"/>
      <c r="CB1233" s="85"/>
      <c r="CC1233" s="85"/>
      <c r="CD1233" s="85"/>
      <c r="CE1233" s="85"/>
      <c r="CF1233" s="85"/>
      <c r="CG1233" s="85"/>
      <c r="CH1233" s="85"/>
      <c r="CI1233" s="85"/>
      <c r="CJ1233" s="85"/>
      <c r="CK1233" s="85"/>
      <c r="CL1233" s="85"/>
      <c r="CM1233" s="85"/>
      <c r="CN1233" s="85"/>
      <c r="CO1233" s="85"/>
      <c r="CP1233" s="85"/>
      <c r="CQ1233" s="85"/>
      <c r="CR1233" s="85"/>
      <c r="CS1233" s="85"/>
      <c r="CT1233" s="85"/>
      <c r="CU1233" s="85"/>
      <c r="CV1233" s="85"/>
      <c r="CW1233" s="85"/>
      <c r="CX1233" s="85"/>
      <c r="CY1233" s="85"/>
      <c r="CZ1233" s="85"/>
      <c r="DA1233" s="85"/>
      <c r="DB1233" s="85"/>
      <c r="DC1233" s="85"/>
      <c r="DD1233" s="85"/>
      <c r="DE1233" s="85"/>
    </row>
    <row r="1234" spans="1:109" x14ac:dyDescent="0.2">
      <c r="A1234" s="85"/>
      <c r="B1234" s="85"/>
      <c r="C1234" s="85"/>
      <c r="D1234" s="85"/>
      <c r="E1234" s="86"/>
      <c r="F1234" s="85"/>
      <c r="G1234" s="87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85"/>
      <c r="V1234" s="85"/>
      <c r="W1234" s="85"/>
      <c r="X1234" s="85"/>
      <c r="Y1234" s="85"/>
      <c r="Z1234" s="85"/>
      <c r="AA1234" s="85"/>
      <c r="AB1234" s="85"/>
      <c r="AC1234" s="85"/>
      <c r="AD1234" s="85"/>
      <c r="AE1234" s="85"/>
      <c r="AF1234" s="85"/>
      <c r="AG1234" s="85"/>
      <c r="AH1234" s="85"/>
      <c r="AI1234" s="85"/>
      <c r="AJ1234" s="85"/>
      <c r="AK1234" s="85"/>
      <c r="AL1234" s="85"/>
      <c r="AM1234" s="85"/>
      <c r="AN1234" s="85"/>
      <c r="AO1234" s="85"/>
      <c r="AP1234" s="85"/>
      <c r="AQ1234" s="85"/>
      <c r="AR1234" s="85"/>
      <c r="AS1234" s="85"/>
      <c r="AT1234" s="85"/>
      <c r="AU1234" s="85"/>
      <c r="AV1234" s="85"/>
      <c r="AW1234" s="85"/>
      <c r="AX1234" s="85"/>
      <c r="AY1234" s="85"/>
      <c r="AZ1234" s="85"/>
      <c r="BA1234" s="85"/>
      <c r="BB1234" s="85"/>
      <c r="BC1234" s="85"/>
      <c r="BD1234" s="85"/>
      <c r="BE1234" s="85"/>
      <c r="BF1234" s="88"/>
      <c r="BG1234" s="85"/>
      <c r="BH1234" s="85"/>
      <c r="BI1234" s="85"/>
      <c r="BJ1234" s="85"/>
      <c r="BK1234" s="85"/>
      <c r="BL1234" s="85"/>
      <c r="BM1234" s="85"/>
      <c r="BN1234" s="85"/>
      <c r="BO1234" s="85"/>
      <c r="BP1234" s="85"/>
      <c r="BQ1234" s="85"/>
      <c r="BR1234" s="85"/>
      <c r="BS1234" s="85"/>
      <c r="BT1234" s="85"/>
      <c r="BU1234" s="85"/>
      <c r="BV1234" s="85"/>
      <c r="BW1234" s="85"/>
      <c r="BX1234" s="85"/>
      <c r="BY1234" s="85"/>
      <c r="BZ1234" s="85"/>
      <c r="CA1234" s="85"/>
      <c r="CB1234" s="85"/>
      <c r="CC1234" s="85"/>
      <c r="CD1234" s="85"/>
      <c r="CE1234" s="85"/>
      <c r="CF1234" s="85"/>
      <c r="CG1234" s="85"/>
      <c r="CH1234" s="85"/>
      <c r="CI1234" s="85"/>
      <c r="CJ1234" s="85"/>
      <c r="CK1234" s="85"/>
      <c r="CL1234" s="85"/>
      <c r="CM1234" s="85"/>
      <c r="CN1234" s="85"/>
      <c r="CO1234" s="85"/>
      <c r="CP1234" s="85"/>
      <c r="CQ1234" s="85"/>
      <c r="CR1234" s="85"/>
      <c r="CS1234" s="85"/>
      <c r="CT1234" s="85"/>
      <c r="CU1234" s="85"/>
      <c r="CV1234" s="85"/>
      <c r="CW1234" s="85"/>
      <c r="CX1234" s="85"/>
      <c r="CY1234" s="85"/>
      <c r="CZ1234" s="85"/>
      <c r="DA1234" s="85"/>
      <c r="DB1234" s="85"/>
      <c r="DC1234" s="85"/>
      <c r="DD1234" s="85"/>
      <c r="DE1234" s="85"/>
    </row>
    <row r="1235" spans="1:109" x14ac:dyDescent="0.2">
      <c r="A1235" s="85"/>
      <c r="B1235" s="85"/>
      <c r="C1235" s="85"/>
      <c r="D1235" s="85"/>
      <c r="E1235" s="86"/>
      <c r="F1235" s="85"/>
      <c r="G1235" s="87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85"/>
      <c r="AG1235" s="85"/>
      <c r="AH1235" s="85"/>
      <c r="AI1235" s="85"/>
      <c r="AJ1235" s="85"/>
      <c r="AK1235" s="85"/>
      <c r="AL1235" s="85"/>
      <c r="AM1235" s="85"/>
      <c r="AN1235" s="85"/>
      <c r="AO1235" s="85"/>
      <c r="AP1235" s="85"/>
      <c r="AQ1235" s="85"/>
      <c r="AR1235" s="85"/>
      <c r="AS1235" s="85"/>
      <c r="AT1235" s="85"/>
      <c r="AU1235" s="85"/>
      <c r="AV1235" s="85"/>
      <c r="AW1235" s="85"/>
      <c r="AX1235" s="85"/>
      <c r="AY1235" s="85"/>
      <c r="AZ1235" s="85"/>
      <c r="BA1235" s="85"/>
      <c r="BB1235" s="85"/>
      <c r="BC1235" s="85"/>
      <c r="BD1235" s="85"/>
      <c r="BE1235" s="85"/>
      <c r="BF1235" s="88"/>
      <c r="BG1235" s="85"/>
      <c r="BH1235" s="85"/>
      <c r="BI1235" s="85"/>
      <c r="BJ1235" s="85"/>
      <c r="BK1235" s="85"/>
      <c r="BL1235" s="85"/>
      <c r="BM1235" s="85"/>
      <c r="BN1235" s="85"/>
      <c r="BO1235" s="85"/>
      <c r="BP1235" s="85"/>
      <c r="BQ1235" s="85"/>
      <c r="BR1235" s="85"/>
      <c r="BS1235" s="85"/>
      <c r="BT1235" s="85"/>
      <c r="BU1235" s="85"/>
      <c r="BV1235" s="85"/>
      <c r="BW1235" s="85"/>
      <c r="BX1235" s="85"/>
      <c r="BY1235" s="85"/>
      <c r="BZ1235" s="85"/>
      <c r="CA1235" s="85"/>
      <c r="CB1235" s="85"/>
      <c r="CC1235" s="85"/>
      <c r="CD1235" s="85"/>
      <c r="CE1235" s="85"/>
      <c r="CF1235" s="85"/>
      <c r="CG1235" s="85"/>
      <c r="CH1235" s="85"/>
      <c r="CI1235" s="85"/>
      <c r="CJ1235" s="85"/>
      <c r="CK1235" s="85"/>
      <c r="CL1235" s="85"/>
      <c r="CM1235" s="85"/>
      <c r="CN1235" s="85"/>
      <c r="CO1235" s="85"/>
      <c r="CP1235" s="85"/>
      <c r="CQ1235" s="85"/>
      <c r="CR1235" s="85"/>
      <c r="CS1235" s="85"/>
      <c r="CT1235" s="85"/>
      <c r="CU1235" s="85"/>
      <c r="CV1235" s="85"/>
      <c r="CW1235" s="85"/>
      <c r="CX1235" s="85"/>
      <c r="CY1235" s="85"/>
      <c r="CZ1235" s="85"/>
      <c r="DA1235" s="85"/>
      <c r="DB1235" s="85"/>
      <c r="DC1235" s="85"/>
      <c r="DD1235" s="85"/>
      <c r="DE1235" s="85"/>
    </row>
    <row r="1236" spans="1:109" x14ac:dyDescent="0.2">
      <c r="A1236" s="85"/>
      <c r="B1236" s="85"/>
      <c r="C1236" s="85"/>
      <c r="D1236" s="85"/>
      <c r="E1236" s="86"/>
      <c r="F1236" s="85"/>
      <c r="G1236" s="87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85"/>
      <c r="AG1236" s="85"/>
      <c r="AH1236" s="85"/>
      <c r="AI1236" s="85"/>
      <c r="AJ1236" s="85"/>
      <c r="AK1236" s="85"/>
      <c r="AL1236" s="85"/>
      <c r="AM1236" s="85"/>
      <c r="AN1236" s="85"/>
      <c r="AO1236" s="85"/>
      <c r="AP1236" s="85"/>
      <c r="AQ1236" s="85"/>
      <c r="AR1236" s="85"/>
      <c r="AS1236" s="85"/>
      <c r="AT1236" s="85"/>
      <c r="AU1236" s="85"/>
      <c r="AV1236" s="85"/>
      <c r="AW1236" s="85"/>
      <c r="AX1236" s="85"/>
      <c r="AY1236" s="85"/>
      <c r="AZ1236" s="85"/>
      <c r="BA1236" s="85"/>
      <c r="BB1236" s="85"/>
      <c r="BC1236" s="85"/>
      <c r="BD1236" s="85"/>
      <c r="BE1236" s="85"/>
      <c r="BF1236" s="88"/>
      <c r="BG1236" s="85"/>
      <c r="BH1236" s="85"/>
      <c r="BI1236" s="85"/>
      <c r="BJ1236" s="85"/>
      <c r="BK1236" s="85"/>
      <c r="BL1236" s="85"/>
      <c r="BM1236" s="85"/>
      <c r="BN1236" s="85"/>
      <c r="BO1236" s="85"/>
      <c r="BP1236" s="85"/>
      <c r="BQ1236" s="85"/>
      <c r="BR1236" s="85"/>
      <c r="BS1236" s="85"/>
      <c r="BT1236" s="85"/>
      <c r="BU1236" s="85"/>
      <c r="BV1236" s="85"/>
      <c r="BW1236" s="85"/>
      <c r="BX1236" s="85"/>
      <c r="BY1236" s="85"/>
      <c r="BZ1236" s="85"/>
      <c r="CA1236" s="85"/>
      <c r="CB1236" s="85"/>
      <c r="CC1236" s="85"/>
      <c r="CD1236" s="85"/>
      <c r="CE1236" s="85"/>
      <c r="CF1236" s="85"/>
      <c r="CG1236" s="85"/>
      <c r="CH1236" s="85"/>
      <c r="CI1236" s="85"/>
      <c r="CJ1236" s="85"/>
      <c r="CK1236" s="85"/>
      <c r="CL1236" s="85"/>
      <c r="CM1236" s="85"/>
      <c r="CN1236" s="85"/>
      <c r="CO1236" s="85"/>
      <c r="CP1236" s="85"/>
      <c r="CQ1236" s="85"/>
      <c r="CR1236" s="85"/>
      <c r="CS1236" s="85"/>
      <c r="CT1236" s="85"/>
      <c r="CU1236" s="85"/>
      <c r="CV1236" s="85"/>
      <c r="CW1236" s="85"/>
      <c r="CX1236" s="85"/>
      <c r="CY1236" s="85"/>
      <c r="CZ1236" s="85"/>
      <c r="DA1236" s="85"/>
      <c r="DB1236" s="85"/>
      <c r="DC1236" s="85"/>
      <c r="DD1236" s="85"/>
      <c r="DE1236" s="85"/>
    </row>
    <row r="1237" spans="1:109" x14ac:dyDescent="0.2">
      <c r="A1237" s="85"/>
      <c r="B1237" s="85"/>
      <c r="C1237" s="85"/>
      <c r="D1237" s="85"/>
      <c r="E1237" s="86"/>
      <c r="F1237" s="85"/>
      <c r="G1237" s="87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85"/>
      <c r="AG1237" s="85"/>
      <c r="AH1237" s="85"/>
      <c r="AI1237" s="85"/>
      <c r="AJ1237" s="85"/>
      <c r="AK1237" s="85"/>
      <c r="AL1237" s="85"/>
      <c r="AM1237" s="85"/>
      <c r="AN1237" s="85"/>
      <c r="AO1237" s="85"/>
      <c r="AP1237" s="85"/>
      <c r="AQ1237" s="85"/>
      <c r="AR1237" s="85"/>
      <c r="AS1237" s="85"/>
      <c r="AT1237" s="85"/>
      <c r="AU1237" s="85"/>
      <c r="AV1237" s="85"/>
      <c r="AW1237" s="85"/>
      <c r="AX1237" s="85"/>
      <c r="AY1237" s="85"/>
      <c r="AZ1237" s="85"/>
      <c r="BA1237" s="85"/>
      <c r="BB1237" s="85"/>
      <c r="BC1237" s="85"/>
      <c r="BD1237" s="85"/>
      <c r="BE1237" s="85"/>
      <c r="BF1237" s="88"/>
      <c r="BG1237" s="85"/>
      <c r="BH1237" s="85"/>
      <c r="BI1237" s="85"/>
      <c r="BJ1237" s="85"/>
      <c r="BK1237" s="85"/>
      <c r="BL1237" s="85"/>
      <c r="BM1237" s="85"/>
      <c r="BN1237" s="85"/>
      <c r="BO1237" s="85"/>
      <c r="BP1237" s="85"/>
      <c r="BQ1237" s="85"/>
      <c r="BR1237" s="85"/>
      <c r="BS1237" s="85"/>
      <c r="BT1237" s="85"/>
      <c r="BU1237" s="85"/>
      <c r="BV1237" s="85"/>
      <c r="BW1237" s="85"/>
      <c r="BX1237" s="85"/>
      <c r="BY1237" s="85"/>
      <c r="BZ1237" s="85"/>
      <c r="CA1237" s="85"/>
      <c r="CB1237" s="85"/>
      <c r="CC1237" s="85"/>
      <c r="CD1237" s="85"/>
      <c r="CE1237" s="85"/>
      <c r="CF1237" s="85"/>
      <c r="CG1237" s="85"/>
      <c r="CH1237" s="85"/>
      <c r="CI1237" s="85"/>
      <c r="CJ1237" s="85"/>
      <c r="CK1237" s="85"/>
      <c r="CL1237" s="85"/>
      <c r="CM1237" s="85"/>
      <c r="CN1237" s="85"/>
      <c r="CO1237" s="85"/>
      <c r="CP1237" s="85"/>
      <c r="CQ1237" s="85"/>
      <c r="CR1237" s="85"/>
      <c r="CS1237" s="85"/>
      <c r="CT1237" s="85"/>
      <c r="CU1237" s="85"/>
      <c r="CV1237" s="85"/>
      <c r="CW1237" s="85"/>
      <c r="CX1237" s="85"/>
      <c r="CY1237" s="85"/>
      <c r="CZ1237" s="85"/>
      <c r="DA1237" s="85"/>
      <c r="DB1237" s="85"/>
      <c r="DC1237" s="85"/>
      <c r="DD1237" s="85"/>
      <c r="DE1237" s="85"/>
    </row>
    <row r="1238" spans="1:109" x14ac:dyDescent="0.2">
      <c r="A1238" s="85"/>
      <c r="B1238" s="85"/>
      <c r="C1238" s="85"/>
      <c r="D1238" s="85"/>
      <c r="E1238" s="86"/>
      <c r="F1238" s="85"/>
      <c r="G1238" s="87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85"/>
      <c r="AG1238" s="85"/>
      <c r="AH1238" s="85"/>
      <c r="AI1238" s="85"/>
      <c r="AJ1238" s="85"/>
      <c r="AK1238" s="85"/>
      <c r="AL1238" s="85"/>
      <c r="AM1238" s="85"/>
      <c r="AN1238" s="85"/>
      <c r="AO1238" s="85"/>
      <c r="AP1238" s="85"/>
      <c r="AQ1238" s="85"/>
      <c r="AR1238" s="85"/>
      <c r="AS1238" s="85"/>
      <c r="AT1238" s="85"/>
      <c r="AU1238" s="85"/>
      <c r="AV1238" s="85"/>
      <c r="AW1238" s="85"/>
      <c r="AX1238" s="85"/>
      <c r="AY1238" s="85"/>
      <c r="AZ1238" s="85"/>
      <c r="BA1238" s="85"/>
      <c r="BB1238" s="85"/>
      <c r="BC1238" s="85"/>
      <c r="BD1238" s="85"/>
      <c r="BE1238" s="85"/>
      <c r="BF1238" s="88"/>
      <c r="BG1238" s="85"/>
      <c r="BH1238" s="85"/>
      <c r="BI1238" s="85"/>
      <c r="BJ1238" s="85"/>
      <c r="BK1238" s="85"/>
      <c r="BL1238" s="85"/>
      <c r="BM1238" s="85"/>
      <c r="BN1238" s="85"/>
      <c r="BO1238" s="85"/>
      <c r="BP1238" s="85"/>
      <c r="BQ1238" s="85"/>
      <c r="BR1238" s="85"/>
      <c r="BS1238" s="85"/>
      <c r="BT1238" s="85"/>
      <c r="BU1238" s="85"/>
      <c r="BV1238" s="85"/>
      <c r="BW1238" s="85"/>
      <c r="BX1238" s="85"/>
      <c r="BY1238" s="85"/>
      <c r="BZ1238" s="85"/>
      <c r="CA1238" s="85"/>
      <c r="CB1238" s="85"/>
      <c r="CC1238" s="85"/>
      <c r="CD1238" s="85"/>
      <c r="CE1238" s="85"/>
      <c r="CF1238" s="85"/>
      <c r="CG1238" s="85"/>
      <c r="CH1238" s="85"/>
      <c r="CI1238" s="85"/>
      <c r="CJ1238" s="85"/>
      <c r="CK1238" s="85"/>
      <c r="CL1238" s="85"/>
      <c r="CM1238" s="85"/>
      <c r="CN1238" s="85"/>
      <c r="CO1238" s="85"/>
      <c r="CP1238" s="85"/>
      <c r="CQ1238" s="85"/>
      <c r="CR1238" s="85"/>
      <c r="CS1238" s="85"/>
      <c r="CT1238" s="85"/>
      <c r="CU1238" s="85"/>
      <c r="CV1238" s="85"/>
      <c r="CW1238" s="85"/>
      <c r="CX1238" s="85"/>
      <c r="CY1238" s="85"/>
      <c r="CZ1238" s="85"/>
      <c r="DA1238" s="85"/>
      <c r="DB1238" s="85"/>
      <c r="DC1238" s="85"/>
      <c r="DD1238" s="85"/>
      <c r="DE1238" s="85"/>
    </row>
    <row r="1239" spans="1:109" x14ac:dyDescent="0.2">
      <c r="A1239" s="85"/>
      <c r="B1239" s="85"/>
      <c r="C1239" s="85"/>
      <c r="D1239" s="85"/>
      <c r="E1239" s="86"/>
      <c r="F1239" s="85"/>
      <c r="G1239" s="87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85"/>
      <c r="AG1239" s="85"/>
      <c r="AH1239" s="85"/>
      <c r="AI1239" s="85"/>
      <c r="AJ1239" s="85"/>
      <c r="AK1239" s="85"/>
      <c r="AL1239" s="85"/>
      <c r="AM1239" s="85"/>
      <c r="AN1239" s="85"/>
      <c r="AO1239" s="85"/>
      <c r="AP1239" s="85"/>
      <c r="AQ1239" s="85"/>
      <c r="AR1239" s="85"/>
      <c r="AS1239" s="85"/>
      <c r="AT1239" s="85"/>
      <c r="AU1239" s="85"/>
      <c r="AV1239" s="85"/>
      <c r="AW1239" s="85"/>
      <c r="AX1239" s="85"/>
      <c r="AY1239" s="85"/>
      <c r="AZ1239" s="85"/>
      <c r="BA1239" s="85"/>
      <c r="BB1239" s="85"/>
      <c r="BC1239" s="85"/>
      <c r="BD1239" s="85"/>
      <c r="BE1239" s="85"/>
      <c r="BF1239" s="88"/>
      <c r="BG1239" s="85"/>
      <c r="BH1239" s="85"/>
      <c r="BI1239" s="85"/>
      <c r="BJ1239" s="85"/>
      <c r="BK1239" s="85"/>
      <c r="BL1239" s="85"/>
      <c r="BM1239" s="85"/>
      <c r="BN1239" s="85"/>
      <c r="BO1239" s="85"/>
      <c r="BP1239" s="85"/>
      <c r="BQ1239" s="85"/>
      <c r="BR1239" s="85"/>
      <c r="BS1239" s="85"/>
      <c r="BT1239" s="85"/>
      <c r="BU1239" s="85"/>
      <c r="BV1239" s="85"/>
      <c r="BW1239" s="85"/>
      <c r="BX1239" s="85"/>
      <c r="BY1239" s="85"/>
      <c r="BZ1239" s="85"/>
      <c r="CA1239" s="85"/>
      <c r="CB1239" s="85"/>
      <c r="CC1239" s="85"/>
      <c r="CD1239" s="85"/>
      <c r="CE1239" s="85"/>
      <c r="CF1239" s="85"/>
      <c r="CG1239" s="85"/>
      <c r="CH1239" s="85"/>
      <c r="CI1239" s="85"/>
      <c r="CJ1239" s="85"/>
      <c r="CK1239" s="85"/>
      <c r="CL1239" s="85"/>
      <c r="CM1239" s="85"/>
      <c r="CN1239" s="85"/>
      <c r="CO1239" s="85"/>
      <c r="CP1239" s="85"/>
      <c r="CQ1239" s="85"/>
      <c r="CR1239" s="85"/>
      <c r="CS1239" s="85"/>
      <c r="CT1239" s="85"/>
      <c r="CU1239" s="85"/>
      <c r="CV1239" s="85"/>
      <c r="CW1239" s="85"/>
      <c r="CX1239" s="85"/>
      <c r="CY1239" s="85"/>
      <c r="CZ1239" s="85"/>
      <c r="DA1239" s="85"/>
      <c r="DB1239" s="85"/>
      <c r="DC1239" s="85"/>
      <c r="DD1239" s="85"/>
      <c r="DE1239" s="85"/>
    </row>
    <row r="1240" spans="1:109" x14ac:dyDescent="0.2">
      <c r="A1240" s="85"/>
      <c r="B1240" s="85"/>
      <c r="C1240" s="85"/>
      <c r="D1240" s="85"/>
      <c r="E1240" s="86"/>
      <c r="F1240" s="85"/>
      <c r="G1240" s="87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85"/>
      <c r="AG1240" s="85"/>
      <c r="AH1240" s="85"/>
      <c r="AI1240" s="85"/>
      <c r="AJ1240" s="85"/>
      <c r="AK1240" s="85"/>
      <c r="AL1240" s="85"/>
      <c r="AM1240" s="85"/>
      <c r="AN1240" s="85"/>
      <c r="AO1240" s="85"/>
      <c r="AP1240" s="85"/>
      <c r="AQ1240" s="85"/>
      <c r="AR1240" s="85"/>
      <c r="AS1240" s="85"/>
      <c r="AT1240" s="85"/>
      <c r="AU1240" s="85"/>
      <c r="AV1240" s="85"/>
      <c r="AW1240" s="85"/>
      <c r="AX1240" s="85"/>
      <c r="AY1240" s="85"/>
      <c r="AZ1240" s="85"/>
      <c r="BA1240" s="85"/>
      <c r="BB1240" s="85"/>
      <c r="BC1240" s="85"/>
      <c r="BD1240" s="85"/>
      <c r="BE1240" s="85"/>
      <c r="BF1240" s="88"/>
      <c r="BG1240" s="85"/>
      <c r="BH1240" s="85"/>
      <c r="BI1240" s="85"/>
      <c r="BJ1240" s="85"/>
      <c r="BK1240" s="85"/>
      <c r="BL1240" s="85"/>
      <c r="BM1240" s="85"/>
      <c r="BN1240" s="85"/>
      <c r="BO1240" s="85"/>
      <c r="BP1240" s="85"/>
      <c r="BQ1240" s="85"/>
      <c r="BR1240" s="85"/>
      <c r="BS1240" s="85"/>
      <c r="BT1240" s="85"/>
      <c r="BU1240" s="85"/>
      <c r="BV1240" s="85"/>
      <c r="BW1240" s="85"/>
      <c r="BX1240" s="85"/>
      <c r="BY1240" s="85"/>
      <c r="BZ1240" s="85"/>
      <c r="CA1240" s="85"/>
      <c r="CB1240" s="85"/>
      <c r="CC1240" s="85"/>
      <c r="CD1240" s="85"/>
      <c r="CE1240" s="85"/>
      <c r="CF1240" s="85"/>
      <c r="CG1240" s="85"/>
      <c r="CH1240" s="85"/>
      <c r="CI1240" s="85"/>
      <c r="CJ1240" s="85"/>
      <c r="CK1240" s="85"/>
      <c r="CL1240" s="85"/>
      <c r="CM1240" s="85"/>
      <c r="CN1240" s="85"/>
      <c r="CO1240" s="85"/>
      <c r="CP1240" s="85"/>
      <c r="CQ1240" s="85"/>
      <c r="CR1240" s="85"/>
      <c r="CS1240" s="85"/>
      <c r="CT1240" s="85"/>
      <c r="CU1240" s="85"/>
      <c r="CV1240" s="85"/>
      <c r="CW1240" s="85"/>
      <c r="CX1240" s="85"/>
      <c r="CY1240" s="85"/>
      <c r="CZ1240" s="85"/>
      <c r="DA1240" s="85"/>
      <c r="DB1240" s="85"/>
      <c r="DC1240" s="85"/>
      <c r="DD1240" s="85"/>
      <c r="DE1240" s="85"/>
    </row>
    <row r="1241" spans="1:109" x14ac:dyDescent="0.2">
      <c r="A1241" s="85"/>
      <c r="B1241" s="85"/>
      <c r="C1241" s="85"/>
      <c r="D1241" s="85"/>
      <c r="E1241" s="86"/>
      <c r="F1241" s="85"/>
      <c r="G1241" s="87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85"/>
      <c r="AG1241" s="85"/>
      <c r="AH1241" s="85"/>
      <c r="AI1241" s="85"/>
      <c r="AJ1241" s="85"/>
      <c r="AK1241" s="85"/>
      <c r="AL1241" s="85"/>
      <c r="AM1241" s="85"/>
      <c r="AN1241" s="85"/>
      <c r="AO1241" s="85"/>
      <c r="AP1241" s="85"/>
      <c r="AQ1241" s="85"/>
      <c r="AR1241" s="85"/>
      <c r="AS1241" s="85"/>
      <c r="AT1241" s="85"/>
      <c r="AU1241" s="85"/>
      <c r="AV1241" s="85"/>
      <c r="AW1241" s="85"/>
      <c r="AX1241" s="85"/>
      <c r="AY1241" s="85"/>
      <c r="AZ1241" s="85"/>
      <c r="BA1241" s="85"/>
      <c r="BB1241" s="85"/>
      <c r="BC1241" s="85"/>
      <c r="BD1241" s="85"/>
      <c r="BE1241" s="85"/>
      <c r="BF1241" s="88"/>
      <c r="BG1241" s="85"/>
      <c r="BH1241" s="85"/>
      <c r="BI1241" s="85"/>
      <c r="BJ1241" s="85"/>
      <c r="BK1241" s="85"/>
      <c r="BL1241" s="85"/>
      <c r="BM1241" s="85"/>
      <c r="BN1241" s="85"/>
      <c r="BO1241" s="85"/>
      <c r="BP1241" s="85"/>
      <c r="BQ1241" s="85"/>
      <c r="BR1241" s="85"/>
      <c r="BS1241" s="85"/>
      <c r="BT1241" s="85"/>
      <c r="BU1241" s="85"/>
      <c r="BV1241" s="85"/>
      <c r="BW1241" s="85"/>
      <c r="BX1241" s="85"/>
      <c r="BY1241" s="85"/>
      <c r="BZ1241" s="85"/>
      <c r="CA1241" s="85"/>
      <c r="CB1241" s="85"/>
      <c r="CC1241" s="85"/>
      <c r="CD1241" s="85"/>
      <c r="CE1241" s="85"/>
      <c r="CF1241" s="85"/>
      <c r="CG1241" s="85"/>
      <c r="CH1241" s="85"/>
      <c r="CI1241" s="85"/>
      <c r="CJ1241" s="85"/>
      <c r="CK1241" s="85"/>
      <c r="CL1241" s="85"/>
      <c r="CM1241" s="85"/>
      <c r="CN1241" s="85"/>
      <c r="CO1241" s="85"/>
      <c r="CP1241" s="85"/>
      <c r="CQ1241" s="85"/>
      <c r="CR1241" s="85"/>
      <c r="CS1241" s="85"/>
      <c r="CT1241" s="85"/>
      <c r="CU1241" s="85"/>
      <c r="CV1241" s="85"/>
      <c r="CW1241" s="85"/>
      <c r="CX1241" s="85"/>
      <c r="CY1241" s="85"/>
      <c r="CZ1241" s="85"/>
      <c r="DA1241" s="85"/>
      <c r="DB1241" s="85"/>
      <c r="DC1241" s="85"/>
      <c r="DD1241" s="85"/>
      <c r="DE1241" s="85"/>
    </row>
    <row r="1242" spans="1:109" x14ac:dyDescent="0.2">
      <c r="A1242" s="85"/>
      <c r="B1242" s="85"/>
      <c r="C1242" s="85"/>
      <c r="D1242" s="85"/>
      <c r="E1242" s="86"/>
      <c r="F1242" s="85"/>
      <c r="G1242" s="87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85"/>
      <c r="V1242" s="85"/>
      <c r="W1242" s="85"/>
      <c r="X1242" s="85"/>
      <c r="Y1242" s="85"/>
      <c r="Z1242" s="85"/>
      <c r="AA1242" s="85"/>
      <c r="AB1242" s="85"/>
      <c r="AC1242" s="85"/>
      <c r="AD1242" s="85"/>
      <c r="AE1242" s="85"/>
      <c r="AF1242" s="85"/>
      <c r="AG1242" s="85"/>
      <c r="AH1242" s="85"/>
      <c r="AI1242" s="85"/>
      <c r="AJ1242" s="85"/>
      <c r="AK1242" s="85"/>
      <c r="AL1242" s="85"/>
      <c r="AM1242" s="85"/>
      <c r="AN1242" s="85"/>
      <c r="AO1242" s="85"/>
      <c r="AP1242" s="85"/>
      <c r="AQ1242" s="85"/>
      <c r="AR1242" s="85"/>
      <c r="AS1242" s="85"/>
      <c r="AT1242" s="85"/>
      <c r="AU1242" s="85"/>
      <c r="AV1242" s="85"/>
      <c r="AW1242" s="85"/>
      <c r="AX1242" s="85"/>
      <c r="AY1242" s="85"/>
      <c r="AZ1242" s="85"/>
      <c r="BA1242" s="85"/>
      <c r="BB1242" s="85"/>
      <c r="BC1242" s="85"/>
      <c r="BD1242" s="85"/>
      <c r="BE1242" s="85"/>
      <c r="BF1242" s="88"/>
      <c r="BG1242" s="85"/>
      <c r="BH1242" s="85"/>
      <c r="BI1242" s="85"/>
      <c r="BJ1242" s="85"/>
      <c r="BK1242" s="85"/>
      <c r="BL1242" s="85"/>
      <c r="BM1242" s="85"/>
      <c r="BN1242" s="85"/>
      <c r="BO1242" s="85"/>
      <c r="BP1242" s="85"/>
      <c r="BQ1242" s="85"/>
      <c r="BR1242" s="85"/>
      <c r="BS1242" s="85"/>
      <c r="BT1242" s="85"/>
      <c r="BU1242" s="85"/>
      <c r="BV1242" s="85"/>
      <c r="BW1242" s="85"/>
      <c r="BX1242" s="85"/>
      <c r="BY1242" s="85"/>
      <c r="BZ1242" s="85"/>
      <c r="CA1242" s="85"/>
      <c r="CB1242" s="85"/>
      <c r="CC1242" s="85"/>
      <c r="CD1242" s="85"/>
      <c r="CE1242" s="85"/>
      <c r="CF1242" s="85"/>
      <c r="CG1242" s="85"/>
      <c r="CH1242" s="85"/>
      <c r="CI1242" s="85"/>
      <c r="CJ1242" s="85"/>
      <c r="CK1242" s="85"/>
      <c r="CL1242" s="85"/>
      <c r="CM1242" s="85"/>
      <c r="CN1242" s="85"/>
      <c r="CO1242" s="85"/>
      <c r="CP1242" s="85"/>
      <c r="CQ1242" s="85"/>
      <c r="CR1242" s="85"/>
      <c r="CS1242" s="85"/>
      <c r="CT1242" s="85"/>
      <c r="CU1242" s="85"/>
      <c r="CV1242" s="85"/>
      <c r="CW1242" s="85"/>
      <c r="CX1242" s="85"/>
      <c r="CY1242" s="85"/>
      <c r="CZ1242" s="85"/>
      <c r="DA1242" s="85"/>
      <c r="DB1242" s="85"/>
      <c r="DC1242" s="85"/>
      <c r="DD1242" s="85"/>
      <c r="DE1242" s="85"/>
    </row>
    <row r="1243" spans="1:109" x14ac:dyDescent="0.2">
      <c r="A1243" s="85"/>
      <c r="B1243" s="85"/>
      <c r="C1243" s="85"/>
      <c r="D1243" s="85"/>
      <c r="E1243" s="86"/>
      <c r="F1243" s="85"/>
      <c r="G1243" s="87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85"/>
      <c r="V1243" s="85"/>
      <c r="W1243" s="85"/>
      <c r="X1243" s="85"/>
      <c r="Y1243" s="85"/>
      <c r="Z1243" s="85"/>
      <c r="AA1243" s="85"/>
      <c r="AB1243" s="85"/>
      <c r="AC1243" s="85"/>
      <c r="AD1243" s="85"/>
      <c r="AE1243" s="85"/>
      <c r="AF1243" s="85"/>
      <c r="AG1243" s="85"/>
      <c r="AH1243" s="85"/>
      <c r="AI1243" s="85"/>
      <c r="AJ1243" s="85"/>
      <c r="AK1243" s="85"/>
      <c r="AL1243" s="85"/>
      <c r="AM1243" s="85"/>
      <c r="AN1243" s="85"/>
      <c r="AO1243" s="85"/>
      <c r="AP1243" s="85"/>
      <c r="AQ1243" s="85"/>
      <c r="AR1243" s="85"/>
      <c r="AS1243" s="85"/>
      <c r="AT1243" s="85"/>
      <c r="AU1243" s="85"/>
      <c r="AV1243" s="85"/>
      <c r="AW1243" s="85"/>
      <c r="AX1243" s="85"/>
      <c r="AY1243" s="85"/>
      <c r="AZ1243" s="85"/>
      <c r="BA1243" s="85"/>
      <c r="BB1243" s="85"/>
      <c r="BC1243" s="85"/>
      <c r="BD1243" s="85"/>
      <c r="BE1243" s="85"/>
      <c r="BF1243" s="88"/>
      <c r="BG1243" s="85"/>
      <c r="BH1243" s="85"/>
      <c r="BI1243" s="85"/>
      <c r="BJ1243" s="85"/>
      <c r="BK1243" s="85"/>
      <c r="BL1243" s="85"/>
      <c r="BM1243" s="85"/>
      <c r="BN1243" s="85"/>
      <c r="BO1243" s="85"/>
      <c r="BP1243" s="85"/>
      <c r="BQ1243" s="85"/>
      <c r="BR1243" s="85"/>
      <c r="BS1243" s="85"/>
      <c r="BT1243" s="85"/>
      <c r="BU1243" s="85"/>
      <c r="BV1243" s="85"/>
      <c r="BW1243" s="85"/>
      <c r="BX1243" s="85"/>
      <c r="BY1243" s="85"/>
      <c r="BZ1243" s="85"/>
      <c r="CA1243" s="85"/>
      <c r="CB1243" s="85"/>
      <c r="CC1243" s="85"/>
      <c r="CD1243" s="85"/>
      <c r="CE1243" s="85"/>
      <c r="CF1243" s="85"/>
      <c r="CG1243" s="85"/>
      <c r="CH1243" s="85"/>
      <c r="CI1243" s="85"/>
      <c r="CJ1243" s="85"/>
      <c r="CK1243" s="85"/>
      <c r="CL1243" s="85"/>
      <c r="CM1243" s="85"/>
      <c r="CN1243" s="85"/>
      <c r="CO1243" s="85"/>
      <c r="CP1243" s="85"/>
      <c r="CQ1243" s="85"/>
      <c r="CR1243" s="85"/>
      <c r="CS1243" s="85"/>
      <c r="CT1243" s="85"/>
      <c r="CU1243" s="85"/>
      <c r="CV1243" s="85"/>
      <c r="CW1243" s="85"/>
      <c r="CX1243" s="85"/>
      <c r="CY1243" s="85"/>
      <c r="CZ1243" s="85"/>
      <c r="DA1243" s="85"/>
      <c r="DB1243" s="85"/>
      <c r="DC1243" s="85"/>
      <c r="DD1243" s="85"/>
      <c r="DE1243" s="85"/>
    </row>
    <row r="1244" spans="1:109" x14ac:dyDescent="0.2">
      <c r="A1244" s="85"/>
      <c r="B1244" s="85"/>
      <c r="C1244" s="85"/>
      <c r="D1244" s="85"/>
      <c r="E1244" s="86"/>
      <c r="F1244" s="85"/>
      <c r="G1244" s="87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85"/>
      <c r="V1244" s="85"/>
      <c r="W1244" s="85"/>
      <c r="X1244" s="85"/>
      <c r="Y1244" s="85"/>
      <c r="Z1244" s="85"/>
      <c r="AA1244" s="85"/>
      <c r="AB1244" s="85"/>
      <c r="AC1244" s="85"/>
      <c r="AD1244" s="85"/>
      <c r="AE1244" s="85"/>
      <c r="AF1244" s="85"/>
      <c r="AG1244" s="85"/>
      <c r="AH1244" s="85"/>
      <c r="AI1244" s="85"/>
      <c r="AJ1244" s="85"/>
      <c r="AK1244" s="85"/>
      <c r="AL1244" s="85"/>
      <c r="AM1244" s="85"/>
      <c r="AN1244" s="85"/>
      <c r="AO1244" s="85"/>
      <c r="AP1244" s="85"/>
      <c r="AQ1244" s="85"/>
      <c r="AR1244" s="85"/>
      <c r="AS1244" s="85"/>
      <c r="AT1244" s="85"/>
      <c r="AU1244" s="85"/>
      <c r="AV1244" s="85"/>
      <c r="AW1244" s="85"/>
      <c r="AX1244" s="85"/>
      <c r="AY1244" s="85"/>
      <c r="AZ1244" s="85"/>
      <c r="BA1244" s="85"/>
      <c r="BB1244" s="85"/>
      <c r="BC1244" s="85"/>
      <c r="BD1244" s="85"/>
      <c r="BE1244" s="85"/>
      <c r="BF1244" s="88"/>
      <c r="BG1244" s="85"/>
      <c r="BH1244" s="85"/>
      <c r="BI1244" s="85"/>
      <c r="BJ1244" s="85"/>
      <c r="BK1244" s="85"/>
      <c r="BL1244" s="85"/>
      <c r="BM1244" s="85"/>
      <c r="BN1244" s="85"/>
      <c r="BO1244" s="85"/>
      <c r="BP1244" s="85"/>
      <c r="BQ1244" s="85"/>
      <c r="BR1244" s="85"/>
      <c r="BS1244" s="85"/>
      <c r="BT1244" s="85"/>
      <c r="BU1244" s="85"/>
      <c r="BV1244" s="85"/>
      <c r="BW1244" s="85"/>
      <c r="BX1244" s="85"/>
      <c r="BY1244" s="85"/>
      <c r="BZ1244" s="85"/>
      <c r="CA1244" s="85"/>
      <c r="CB1244" s="85"/>
      <c r="CC1244" s="85"/>
      <c r="CD1244" s="85"/>
      <c r="CE1244" s="85"/>
      <c r="CF1244" s="85"/>
      <c r="CG1244" s="85"/>
      <c r="CH1244" s="85"/>
      <c r="CI1244" s="85"/>
      <c r="CJ1244" s="85"/>
      <c r="CK1244" s="85"/>
      <c r="CL1244" s="85"/>
      <c r="CM1244" s="85"/>
      <c r="CN1244" s="85"/>
      <c r="CO1244" s="85"/>
      <c r="CP1244" s="85"/>
      <c r="CQ1244" s="85"/>
      <c r="CR1244" s="85"/>
      <c r="CS1244" s="85"/>
      <c r="CT1244" s="85"/>
      <c r="CU1244" s="85"/>
      <c r="CV1244" s="85"/>
      <c r="CW1244" s="85"/>
      <c r="CX1244" s="85"/>
      <c r="CY1244" s="85"/>
      <c r="CZ1244" s="85"/>
      <c r="DA1244" s="85"/>
      <c r="DB1244" s="85"/>
      <c r="DC1244" s="85"/>
      <c r="DD1244" s="85"/>
      <c r="DE1244" s="85"/>
    </row>
    <row r="1245" spans="1:109" x14ac:dyDescent="0.2">
      <c r="A1245" s="85"/>
      <c r="B1245" s="85"/>
      <c r="C1245" s="85"/>
      <c r="D1245" s="85"/>
      <c r="E1245" s="86"/>
      <c r="F1245" s="85"/>
      <c r="G1245" s="87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85"/>
      <c r="V1245" s="85"/>
      <c r="W1245" s="85"/>
      <c r="X1245" s="85"/>
      <c r="Y1245" s="85"/>
      <c r="Z1245" s="85"/>
      <c r="AA1245" s="85"/>
      <c r="AB1245" s="85"/>
      <c r="AC1245" s="85"/>
      <c r="AD1245" s="85"/>
      <c r="AE1245" s="85"/>
      <c r="AF1245" s="85"/>
      <c r="AG1245" s="85"/>
      <c r="AH1245" s="85"/>
      <c r="AI1245" s="85"/>
      <c r="AJ1245" s="85"/>
      <c r="AK1245" s="85"/>
      <c r="AL1245" s="85"/>
      <c r="AM1245" s="85"/>
      <c r="AN1245" s="85"/>
      <c r="AO1245" s="85"/>
      <c r="AP1245" s="85"/>
      <c r="AQ1245" s="85"/>
      <c r="AR1245" s="85"/>
      <c r="AS1245" s="85"/>
      <c r="AT1245" s="85"/>
      <c r="AU1245" s="85"/>
      <c r="AV1245" s="85"/>
      <c r="AW1245" s="85"/>
      <c r="AX1245" s="85"/>
      <c r="AY1245" s="85"/>
      <c r="AZ1245" s="85"/>
      <c r="BA1245" s="85"/>
      <c r="BB1245" s="85"/>
      <c r="BC1245" s="85"/>
      <c r="BD1245" s="85"/>
      <c r="BE1245" s="85"/>
      <c r="BF1245" s="88"/>
      <c r="BG1245" s="85"/>
      <c r="BH1245" s="85"/>
      <c r="BI1245" s="85"/>
      <c r="BJ1245" s="85"/>
      <c r="BK1245" s="85"/>
      <c r="BL1245" s="85"/>
      <c r="BM1245" s="85"/>
      <c r="BN1245" s="85"/>
      <c r="BO1245" s="85"/>
      <c r="BP1245" s="85"/>
      <c r="BQ1245" s="85"/>
      <c r="BR1245" s="85"/>
      <c r="BS1245" s="85"/>
      <c r="BT1245" s="85"/>
      <c r="BU1245" s="85"/>
      <c r="BV1245" s="85"/>
      <c r="BW1245" s="85"/>
      <c r="BX1245" s="85"/>
      <c r="BY1245" s="85"/>
      <c r="BZ1245" s="85"/>
      <c r="CA1245" s="85"/>
      <c r="CB1245" s="85"/>
      <c r="CC1245" s="85"/>
      <c r="CD1245" s="85"/>
      <c r="CE1245" s="85"/>
      <c r="CF1245" s="85"/>
      <c r="CG1245" s="85"/>
      <c r="CH1245" s="85"/>
      <c r="CI1245" s="85"/>
      <c r="CJ1245" s="85"/>
      <c r="CK1245" s="85"/>
      <c r="CL1245" s="85"/>
      <c r="CM1245" s="85"/>
      <c r="CN1245" s="85"/>
      <c r="CO1245" s="85"/>
      <c r="CP1245" s="85"/>
      <c r="CQ1245" s="85"/>
      <c r="CR1245" s="85"/>
      <c r="CS1245" s="85"/>
      <c r="CT1245" s="85"/>
      <c r="CU1245" s="85"/>
      <c r="CV1245" s="85"/>
      <c r="CW1245" s="85"/>
      <c r="CX1245" s="85"/>
      <c r="CY1245" s="85"/>
      <c r="CZ1245" s="85"/>
      <c r="DA1245" s="85"/>
      <c r="DB1245" s="85"/>
      <c r="DC1245" s="85"/>
      <c r="DD1245" s="85"/>
      <c r="DE1245" s="85"/>
    </row>
    <row r="1246" spans="1:109" x14ac:dyDescent="0.2">
      <c r="A1246" s="85"/>
      <c r="B1246" s="85"/>
      <c r="C1246" s="85"/>
      <c r="D1246" s="85"/>
      <c r="E1246" s="86"/>
      <c r="F1246" s="85"/>
      <c r="G1246" s="87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85"/>
      <c r="V1246" s="85"/>
      <c r="W1246" s="85"/>
      <c r="X1246" s="85"/>
      <c r="Y1246" s="85"/>
      <c r="Z1246" s="85"/>
      <c r="AA1246" s="85"/>
      <c r="AB1246" s="85"/>
      <c r="AC1246" s="85"/>
      <c r="AD1246" s="85"/>
      <c r="AE1246" s="85"/>
      <c r="AF1246" s="85"/>
      <c r="AG1246" s="85"/>
      <c r="AH1246" s="85"/>
      <c r="AI1246" s="85"/>
      <c r="AJ1246" s="85"/>
      <c r="AK1246" s="85"/>
      <c r="AL1246" s="85"/>
      <c r="AM1246" s="85"/>
      <c r="AN1246" s="85"/>
      <c r="AO1246" s="85"/>
      <c r="AP1246" s="85"/>
      <c r="AQ1246" s="85"/>
      <c r="AR1246" s="85"/>
      <c r="AS1246" s="85"/>
      <c r="AT1246" s="85"/>
      <c r="AU1246" s="85"/>
      <c r="AV1246" s="85"/>
      <c r="AW1246" s="85"/>
      <c r="AX1246" s="85"/>
      <c r="AY1246" s="85"/>
      <c r="AZ1246" s="85"/>
      <c r="BA1246" s="85"/>
      <c r="BB1246" s="85"/>
      <c r="BC1246" s="85"/>
      <c r="BD1246" s="85"/>
      <c r="BE1246" s="85"/>
      <c r="BF1246" s="88"/>
      <c r="BG1246" s="85"/>
      <c r="BH1246" s="85"/>
      <c r="BI1246" s="85"/>
      <c r="BJ1246" s="85"/>
      <c r="BK1246" s="85"/>
      <c r="BL1246" s="85"/>
      <c r="BM1246" s="85"/>
      <c r="BN1246" s="85"/>
      <c r="BO1246" s="85"/>
      <c r="BP1246" s="85"/>
      <c r="BQ1246" s="85"/>
      <c r="BR1246" s="85"/>
      <c r="BS1246" s="85"/>
      <c r="BT1246" s="85"/>
      <c r="BU1246" s="85"/>
      <c r="BV1246" s="85"/>
      <c r="BW1246" s="85"/>
      <c r="BX1246" s="85"/>
      <c r="BY1246" s="85"/>
      <c r="BZ1246" s="85"/>
      <c r="CA1246" s="85"/>
      <c r="CB1246" s="85"/>
      <c r="CC1246" s="85"/>
      <c r="CD1246" s="85"/>
      <c r="CE1246" s="85"/>
      <c r="CF1246" s="85"/>
      <c r="CG1246" s="85"/>
      <c r="CH1246" s="85"/>
      <c r="CI1246" s="85"/>
      <c r="CJ1246" s="85"/>
      <c r="CK1246" s="85"/>
      <c r="CL1246" s="85"/>
      <c r="CM1246" s="85"/>
      <c r="CN1246" s="85"/>
      <c r="CO1246" s="85"/>
      <c r="CP1246" s="85"/>
      <c r="CQ1246" s="85"/>
      <c r="CR1246" s="85"/>
      <c r="CS1246" s="85"/>
      <c r="CT1246" s="85"/>
      <c r="CU1246" s="85"/>
      <c r="CV1246" s="85"/>
      <c r="CW1246" s="85"/>
      <c r="CX1246" s="85"/>
      <c r="CY1246" s="85"/>
      <c r="CZ1246" s="85"/>
      <c r="DA1246" s="85"/>
      <c r="DB1246" s="85"/>
      <c r="DC1246" s="85"/>
      <c r="DD1246" s="85"/>
      <c r="DE1246" s="85"/>
    </row>
    <row r="1247" spans="1:109" x14ac:dyDescent="0.2">
      <c r="A1247" s="85"/>
      <c r="B1247" s="85"/>
      <c r="C1247" s="85"/>
      <c r="D1247" s="85"/>
      <c r="E1247" s="86"/>
      <c r="F1247" s="85"/>
      <c r="G1247" s="87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85"/>
      <c r="V1247" s="85"/>
      <c r="W1247" s="85"/>
      <c r="X1247" s="85"/>
      <c r="Y1247" s="85"/>
      <c r="Z1247" s="85"/>
      <c r="AA1247" s="85"/>
      <c r="AB1247" s="85"/>
      <c r="AC1247" s="85"/>
      <c r="AD1247" s="85"/>
      <c r="AE1247" s="85"/>
      <c r="AF1247" s="85"/>
      <c r="AG1247" s="85"/>
      <c r="AH1247" s="85"/>
      <c r="AI1247" s="85"/>
      <c r="AJ1247" s="85"/>
      <c r="AK1247" s="85"/>
      <c r="AL1247" s="85"/>
      <c r="AM1247" s="85"/>
      <c r="AN1247" s="85"/>
      <c r="AO1247" s="85"/>
      <c r="AP1247" s="85"/>
      <c r="AQ1247" s="85"/>
      <c r="AR1247" s="85"/>
      <c r="AS1247" s="85"/>
      <c r="AT1247" s="85"/>
      <c r="AU1247" s="85"/>
      <c r="AV1247" s="85"/>
      <c r="AW1247" s="85"/>
      <c r="AX1247" s="85"/>
      <c r="AY1247" s="85"/>
      <c r="AZ1247" s="85"/>
      <c r="BA1247" s="85"/>
      <c r="BB1247" s="85"/>
      <c r="BC1247" s="85"/>
      <c r="BD1247" s="85"/>
      <c r="BE1247" s="85"/>
      <c r="BF1247" s="88"/>
      <c r="BG1247" s="85"/>
      <c r="BH1247" s="85"/>
      <c r="BI1247" s="85"/>
      <c r="BJ1247" s="85"/>
      <c r="BK1247" s="85"/>
      <c r="BL1247" s="85"/>
      <c r="BM1247" s="85"/>
      <c r="BN1247" s="85"/>
      <c r="BO1247" s="85"/>
      <c r="BP1247" s="85"/>
      <c r="BQ1247" s="85"/>
      <c r="BR1247" s="85"/>
      <c r="BS1247" s="85"/>
      <c r="BT1247" s="85"/>
      <c r="BU1247" s="85"/>
      <c r="BV1247" s="85"/>
      <c r="BW1247" s="85"/>
      <c r="BX1247" s="85"/>
      <c r="BY1247" s="85"/>
      <c r="BZ1247" s="85"/>
      <c r="CA1247" s="85"/>
      <c r="CB1247" s="85"/>
      <c r="CC1247" s="85"/>
      <c r="CD1247" s="85"/>
      <c r="CE1247" s="85"/>
      <c r="CF1247" s="85"/>
      <c r="CG1247" s="85"/>
      <c r="CH1247" s="85"/>
      <c r="CI1247" s="85"/>
      <c r="CJ1247" s="85"/>
      <c r="CK1247" s="85"/>
      <c r="CL1247" s="85"/>
      <c r="CM1247" s="85"/>
      <c r="CN1247" s="85"/>
      <c r="CO1247" s="85"/>
      <c r="CP1247" s="85"/>
      <c r="CQ1247" s="85"/>
      <c r="CR1247" s="85"/>
      <c r="CS1247" s="85"/>
      <c r="CT1247" s="85"/>
      <c r="CU1247" s="85"/>
      <c r="CV1247" s="85"/>
      <c r="CW1247" s="85"/>
      <c r="CX1247" s="85"/>
      <c r="CY1247" s="85"/>
      <c r="CZ1247" s="85"/>
      <c r="DA1247" s="85"/>
      <c r="DB1247" s="85"/>
      <c r="DC1247" s="85"/>
      <c r="DD1247" s="85"/>
      <c r="DE1247" s="85"/>
    </row>
    <row r="1248" spans="1:109" x14ac:dyDescent="0.2">
      <c r="A1248" s="85"/>
      <c r="B1248" s="85"/>
      <c r="C1248" s="85"/>
      <c r="D1248" s="85"/>
      <c r="E1248" s="86"/>
      <c r="F1248" s="85"/>
      <c r="G1248" s="87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85"/>
      <c r="V1248" s="85"/>
      <c r="W1248" s="85"/>
      <c r="X1248" s="85"/>
      <c r="Y1248" s="85"/>
      <c r="Z1248" s="85"/>
      <c r="AA1248" s="85"/>
      <c r="AB1248" s="85"/>
      <c r="AC1248" s="85"/>
      <c r="AD1248" s="85"/>
      <c r="AE1248" s="85"/>
      <c r="AF1248" s="85"/>
      <c r="AG1248" s="85"/>
      <c r="AH1248" s="85"/>
      <c r="AI1248" s="85"/>
      <c r="AJ1248" s="85"/>
      <c r="AK1248" s="85"/>
      <c r="AL1248" s="85"/>
      <c r="AM1248" s="85"/>
      <c r="AN1248" s="85"/>
      <c r="AO1248" s="85"/>
      <c r="AP1248" s="85"/>
      <c r="AQ1248" s="85"/>
      <c r="AR1248" s="85"/>
      <c r="AS1248" s="85"/>
      <c r="AT1248" s="85"/>
      <c r="AU1248" s="85"/>
      <c r="AV1248" s="85"/>
      <c r="AW1248" s="85"/>
      <c r="AX1248" s="85"/>
      <c r="AY1248" s="85"/>
      <c r="AZ1248" s="85"/>
      <c r="BA1248" s="85"/>
      <c r="BB1248" s="85"/>
      <c r="BC1248" s="85"/>
      <c r="BD1248" s="85"/>
      <c r="BE1248" s="85"/>
      <c r="BF1248" s="88"/>
      <c r="BG1248" s="85"/>
      <c r="BH1248" s="85"/>
      <c r="BI1248" s="85"/>
      <c r="BJ1248" s="85"/>
      <c r="BK1248" s="85"/>
      <c r="BL1248" s="85"/>
      <c r="BM1248" s="85"/>
      <c r="BN1248" s="85"/>
      <c r="BO1248" s="85"/>
      <c r="BP1248" s="85"/>
      <c r="BQ1248" s="85"/>
      <c r="BR1248" s="85"/>
      <c r="BS1248" s="85"/>
      <c r="BT1248" s="85"/>
      <c r="BU1248" s="85"/>
      <c r="BV1248" s="85"/>
      <c r="BW1248" s="85"/>
      <c r="BX1248" s="85"/>
      <c r="BY1248" s="85"/>
      <c r="BZ1248" s="85"/>
      <c r="CA1248" s="85"/>
      <c r="CB1248" s="85"/>
      <c r="CC1248" s="85"/>
      <c r="CD1248" s="85"/>
      <c r="CE1248" s="85"/>
      <c r="CF1248" s="85"/>
      <c r="CG1248" s="85"/>
      <c r="CH1248" s="85"/>
      <c r="CI1248" s="85"/>
      <c r="CJ1248" s="85"/>
      <c r="CK1248" s="85"/>
      <c r="CL1248" s="85"/>
      <c r="CM1248" s="85"/>
      <c r="CN1248" s="85"/>
      <c r="CO1248" s="85"/>
      <c r="CP1248" s="85"/>
      <c r="CQ1248" s="85"/>
      <c r="CR1248" s="85"/>
      <c r="CS1248" s="85"/>
      <c r="CT1248" s="85"/>
      <c r="CU1248" s="85"/>
      <c r="CV1248" s="85"/>
      <c r="CW1248" s="85"/>
      <c r="CX1248" s="85"/>
      <c r="CY1248" s="85"/>
      <c r="CZ1248" s="85"/>
      <c r="DA1248" s="85"/>
      <c r="DB1248" s="85"/>
      <c r="DC1248" s="85"/>
      <c r="DD1248" s="85"/>
      <c r="DE1248" s="85"/>
    </row>
    <row r="1249" spans="1:109" x14ac:dyDescent="0.2">
      <c r="A1249" s="85"/>
      <c r="B1249" s="85"/>
      <c r="C1249" s="85"/>
      <c r="D1249" s="85"/>
      <c r="E1249" s="86"/>
      <c r="F1249" s="85"/>
      <c r="G1249" s="87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85"/>
      <c r="V1249" s="85"/>
      <c r="W1249" s="85"/>
      <c r="X1249" s="85"/>
      <c r="Y1249" s="85"/>
      <c r="Z1249" s="85"/>
      <c r="AA1249" s="85"/>
      <c r="AB1249" s="85"/>
      <c r="AC1249" s="85"/>
      <c r="AD1249" s="85"/>
      <c r="AE1249" s="85"/>
      <c r="AF1249" s="85"/>
      <c r="AG1249" s="85"/>
      <c r="AH1249" s="85"/>
      <c r="AI1249" s="85"/>
      <c r="AJ1249" s="85"/>
      <c r="AK1249" s="85"/>
      <c r="AL1249" s="85"/>
      <c r="AM1249" s="85"/>
      <c r="AN1249" s="85"/>
      <c r="AO1249" s="85"/>
      <c r="AP1249" s="85"/>
      <c r="AQ1249" s="85"/>
      <c r="AR1249" s="85"/>
      <c r="AS1249" s="85"/>
      <c r="AT1249" s="85"/>
      <c r="AU1249" s="85"/>
      <c r="AV1249" s="85"/>
      <c r="AW1249" s="85"/>
      <c r="AX1249" s="85"/>
      <c r="AY1249" s="85"/>
      <c r="AZ1249" s="85"/>
      <c r="BA1249" s="85"/>
      <c r="BB1249" s="85"/>
      <c r="BC1249" s="85"/>
      <c r="BD1249" s="85"/>
      <c r="BE1249" s="85"/>
      <c r="BF1249" s="88"/>
      <c r="BG1249" s="85"/>
      <c r="BH1249" s="85"/>
      <c r="BI1249" s="85"/>
      <c r="BJ1249" s="85"/>
      <c r="BK1249" s="85"/>
      <c r="BL1249" s="85"/>
      <c r="BM1249" s="85"/>
      <c r="BN1249" s="85"/>
      <c r="BO1249" s="85"/>
      <c r="BP1249" s="85"/>
      <c r="BQ1249" s="85"/>
      <c r="BR1249" s="85"/>
      <c r="BS1249" s="85"/>
      <c r="BT1249" s="85"/>
      <c r="BU1249" s="85"/>
      <c r="BV1249" s="85"/>
      <c r="BW1249" s="85"/>
      <c r="BX1249" s="85"/>
      <c r="BY1249" s="85"/>
      <c r="BZ1249" s="85"/>
      <c r="CA1249" s="85"/>
      <c r="CB1249" s="85"/>
      <c r="CC1249" s="85"/>
      <c r="CD1249" s="85"/>
      <c r="CE1249" s="85"/>
      <c r="CF1249" s="85"/>
      <c r="CG1249" s="85"/>
      <c r="CH1249" s="85"/>
      <c r="CI1249" s="85"/>
      <c r="CJ1249" s="85"/>
      <c r="CK1249" s="85"/>
      <c r="CL1249" s="85"/>
      <c r="CM1249" s="85"/>
      <c r="CN1249" s="85"/>
      <c r="CO1249" s="85"/>
      <c r="CP1249" s="85"/>
      <c r="CQ1249" s="85"/>
      <c r="CR1249" s="85"/>
      <c r="CS1249" s="85"/>
      <c r="CT1249" s="85"/>
      <c r="CU1249" s="85"/>
      <c r="CV1249" s="85"/>
      <c r="CW1249" s="85"/>
      <c r="CX1249" s="85"/>
      <c r="CY1249" s="85"/>
      <c r="CZ1249" s="85"/>
      <c r="DA1249" s="85"/>
      <c r="DB1249" s="85"/>
      <c r="DC1249" s="85"/>
      <c r="DD1249" s="85"/>
      <c r="DE1249" s="85"/>
    </row>
    <row r="1250" spans="1:109" x14ac:dyDescent="0.2">
      <c r="A1250" s="85"/>
      <c r="B1250" s="85"/>
      <c r="C1250" s="85"/>
      <c r="D1250" s="85"/>
      <c r="E1250" s="86"/>
      <c r="F1250" s="85"/>
      <c r="G1250" s="87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85"/>
      <c r="V1250" s="85"/>
      <c r="W1250" s="85"/>
      <c r="X1250" s="85"/>
      <c r="Y1250" s="85"/>
      <c r="Z1250" s="85"/>
      <c r="AA1250" s="85"/>
      <c r="AB1250" s="85"/>
      <c r="AC1250" s="85"/>
      <c r="AD1250" s="85"/>
      <c r="AE1250" s="85"/>
      <c r="AF1250" s="85"/>
      <c r="AG1250" s="85"/>
      <c r="AH1250" s="85"/>
      <c r="AI1250" s="85"/>
      <c r="AJ1250" s="85"/>
      <c r="AK1250" s="85"/>
      <c r="AL1250" s="85"/>
      <c r="AM1250" s="85"/>
      <c r="AN1250" s="85"/>
      <c r="AO1250" s="85"/>
      <c r="AP1250" s="85"/>
      <c r="AQ1250" s="85"/>
      <c r="AR1250" s="85"/>
      <c r="AS1250" s="85"/>
      <c r="AT1250" s="85"/>
      <c r="AU1250" s="85"/>
      <c r="AV1250" s="85"/>
      <c r="AW1250" s="85"/>
      <c r="AX1250" s="85"/>
      <c r="AY1250" s="85"/>
      <c r="AZ1250" s="85"/>
      <c r="BA1250" s="85"/>
      <c r="BB1250" s="85"/>
      <c r="BC1250" s="85"/>
      <c r="BD1250" s="85"/>
      <c r="BE1250" s="85"/>
      <c r="BF1250" s="88"/>
      <c r="BG1250" s="85"/>
      <c r="BH1250" s="85"/>
      <c r="BI1250" s="85"/>
      <c r="BJ1250" s="85"/>
      <c r="BK1250" s="85"/>
      <c r="BL1250" s="85"/>
      <c r="BM1250" s="85"/>
      <c r="BN1250" s="85"/>
      <c r="BO1250" s="85"/>
      <c r="BP1250" s="85"/>
      <c r="BQ1250" s="85"/>
      <c r="BR1250" s="85"/>
      <c r="BS1250" s="85"/>
      <c r="BT1250" s="85"/>
      <c r="BU1250" s="85"/>
      <c r="BV1250" s="85"/>
      <c r="BW1250" s="85"/>
      <c r="BX1250" s="85"/>
      <c r="BY1250" s="85"/>
      <c r="BZ1250" s="85"/>
      <c r="CA1250" s="85"/>
      <c r="CB1250" s="85"/>
      <c r="CC1250" s="85"/>
      <c r="CD1250" s="85"/>
      <c r="CE1250" s="85"/>
      <c r="CF1250" s="85"/>
      <c r="CG1250" s="85"/>
      <c r="CH1250" s="85"/>
      <c r="CI1250" s="85"/>
      <c r="CJ1250" s="85"/>
      <c r="CK1250" s="85"/>
      <c r="CL1250" s="85"/>
      <c r="CM1250" s="85"/>
      <c r="CN1250" s="85"/>
      <c r="CO1250" s="85"/>
      <c r="CP1250" s="85"/>
      <c r="CQ1250" s="85"/>
      <c r="CR1250" s="85"/>
      <c r="CS1250" s="85"/>
      <c r="CT1250" s="85"/>
      <c r="CU1250" s="85"/>
      <c r="CV1250" s="85"/>
      <c r="CW1250" s="85"/>
      <c r="CX1250" s="85"/>
      <c r="CY1250" s="85"/>
      <c r="CZ1250" s="85"/>
      <c r="DA1250" s="85"/>
      <c r="DB1250" s="85"/>
      <c r="DC1250" s="85"/>
      <c r="DD1250" s="85"/>
      <c r="DE1250" s="85"/>
    </row>
    <row r="1251" spans="1:109" x14ac:dyDescent="0.2">
      <c r="A1251" s="85"/>
      <c r="B1251" s="85"/>
      <c r="C1251" s="85"/>
      <c r="D1251" s="85"/>
      <c r="E1251" s="86"/>
      <c r="F1251" s="85"/>
      <c r="G1251" s="87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85"/>
      <c r="V1251" s="85"/>
      <c r="W1251" s="85"/>
      <c r="X1251" s="85"/>
      <c r="Y1251" s="85"/>
      <c r="Z1251" s="85"/>
      <c r="AA1251" s="85"/>
      <c r="AB1251" s="85"/>
      <c r="AC1251" s="85"/>
      <c r="AD1251" s="85"/>
      <c r="AE1251" s="85"/>
      <c r="AF1251" s="85"/>
      <c r="AG1251" s="85"/>
      <c r="AH1251" s="85"/>
      <c r="AI1251" s="85"/>
      <c r="AJ1251" s="85"/>
      <c r="AK1251" s="85"/>
      <c r="AL1251" s="85"/>
      <c r="AM1251" s="85"/>
      <c r="AN1251" s="85"/>
      <c r="AO1251" s="85"/>
      <c r="AP1251" s="85"/>
      <c r="AQ1251" s="85"/>
      <c r="AR1251" s="85"/>
      <c r="AS1251" s="85"/>
      <c r="AT1251" s="85"/>
      <c r="AU1251" s="85"/>
      <c r="AV1251" s="85"/>
      <c r="AW1251" s="85"/>
      <c r="AX1251" s="85"/>
      <c r="AY1251" s="85"/>
      <c r="AZ1251" s="85"/>
      <c r="BA1251" s="85"/>
      <c r="BB1251" s="85"/>
      <c r="BC1251" s="85"/>
      <c r="BD1251" s="85"/>
      <c r="BE1251" s="85"/>
      <c r="BF1251" s="88"/>
      <c r="BG1251" s="85"/>
      <c r="BH1251" s="85"/>
      <c r="BI1251" s="85"/>
      <c r="BJ1251" s="85"/>
      <c r="BK1251" s="85"/>
      <c r="BL1251" s="85"/>
      <c r="BM1251" s="85"/>
      <c r="BN1251" s="85"/>
      <c r="BO1251" s="85"/>
      <c r="BP1251" s="85"/>
      <c r="BQ1251" s="85"/>
      <c r="BR1251" s="85"/>
      <c r="BS1251" s="85"/>
      <c r="BT1251" s="85"/>
      <c r="BU1251" s="85"/>
      <c r="BV1251" s="85"/>
      <c r="BW1251" s="85"/>
      <c r="BX1251" s="85"/>
      <c r="BY1251" s="85"/>
      <c r="BZ1251" s="85"/>
      <c r="CA1251" s="85"/>
      <c r="CB1251" s="85"/>
      <c r="CC1251" s="85"/>
      <c r="CD1251" s="85"/>
      <c r="CE1251" s="85"/>
      <c r="CF1251" s="85"/>
      <c r="CG1251" s="85"/>
      <c r="CH1251" s="85"/>
      <c r="CI1251" s="85"/>
      <c r="CJ1251" s="85"/>
      <c r="CK1251" s="85"/>
      <c r="CL1251" s="85"/>
      <c r="CM1251" s="85"/>
      <c r="CN1251" s="85"/>
      <c r="CO1251" s="85"/>
      <c r="CP1251" s="85"/>
      <c r="CQ1251" s="85"/>
      <c r="CR1251" s="85"/>
      <c r="CS1251" s="85"/>
      <c r="CT1251" s="85"/>
      <c r="CU1251" s="85"/>
      <c r="CV1251" s="85"/>
      <c r="CW1251" s="85"/>
      <c r="CX1251" s="85"/>
      <c r="CY1251" s="85"/>
      <c r="CZ1251" s="85"/>
      <c r="DA1251" s="85"/>
      <c r="DB1251" s="85"/>
      <c r="DC1251" s="85"/>
      <c r="DD1251" s="85"/>
      <c r="DE1251" s="85"/>
    </row>
    <row r="1252" spans="1:109" x14ac:dyDescent="0.2">
      <c r="A1252" s="85"/>
      <c r="B1252" s="85"/>
      <c r="C1252" s="85"/>
      <c r="D1252" s="85"/>
      <c r="E1252" s="86"/>
      <c r="F1252" s="85"/>
      <c r="G1252" s="87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85"/>
      <c r="AG1252" s="85"/>
      <c r="AH1252" s="85"/>
      <c r="AI1252" s="85"/>
      <c r="AJ1252" s="85"/>
      <c r="AK1252" s="85"/>
      <c r="AL1252" s="85"/>
      <c r="AM1252" s="85"/>
      <c r="AN1252" s="85"/>
      <c r="AO1252" s="85"/>
      <c r="AP1252" s="85"/>
      <c r="AQ1252" s="85"/>
      <c r="AR1252" s="85"/>
      <c r="AS1252" s="85"/>
      <c r="AT1252" s="85"/>
      <c r="AU1252" s="85"/>
      <c r="AV1252" s="85"/>
      <c r="AW1252" s="85"/>
      <c r="AX1252" s="85"/>
      <c r="AY1252" s="85"/>
      <c r="AZ1252" s="85"/>
      <c r="BA1252" s="85"/>
      <c r="BB1252" s="85"/>
      <c r="BC1252" s="85"/>
      <c r="BD1252" s="85"/>
      <c r="BE1252" s="85"/>
      <c r="BF1252" s="88"/>
      <c r="BG1252" s="85"/>
      <c r="BH1252" s="85"/>
      <c r="BI1252" s="85"/>
      <c r="BJ1252" s="85"/>
      <c r="BK1252" s="85"/>
      <c r="BL1252" s="85"/>
      <c r="BM1252" s="85"/>
      <c r="BN1252" s="85"/>
      <c r="BO1252" s="85"/>
      <c r="BP1252" s="85"/>
      <c r="BQ1252" s="85"/>
      <c r="BR1252" s="85"/>
      <c r="BS1252" s="85"/>
      <c r="BT1252" s="85"/>
      <c r="BU1252" s="85"/>
      <c r="BV1252" s="85"/>
      <c r="BW1252" s="85"/>
      <c r="BX1252" s="85"/>
      <c r="BY1252" s="85"/>
      <c r="BZ1252" s="85"/>
      <c r="CA1252" s="85"/>
      <c r="CB1252" s="85"/>
      <c r="CC1252" s="85"/>
      <c r="CD1252" s="85"/>
      <c r="CE1252" s="85"/>
      <c r="CF1252" s="85"/>
      <c r="CG1252" s="85"/>
      <c r="CH1252" s="85"/>
      <c r="CI1252" s="85"/>
      <c r="CJ1252" s="85"/>
      <c r="CK1252" s="85"/>
      <c r="CL1252" s="85"/>
      <c r="CM1252" s="85"/>
      <c r="CN1252" s="85"/>
      <c r="CO1252" s="85"/>
      <c r="CP1252" s="85"/>
      <c r="CQ1252" s="85"/>
      <c r="CR1252" s="85"/>
      <c r="CS1252" s="85"/>
      <c r="CT1252" s="85"/>
      <c r="CU1252" s="85"/>
      <c r="CV1252" s="85"/>
      <c r="CW1252" s="85"/>
      <c r="CX1252" s="85"/>
      <c r="CY1252" s="85"/>
      <c r="CZ1252" s="85"/>
      <c r="DA1252" s="85"/>
      <c r="DB1252" s="85"/>
      <c r="DC1252" s="85"/>
      <c r="DD1252" s="85"/>
      <c r="DE1252" s="85"/>
    </row>
    <row r="1253" spans="1:109" x14ac:dyDescent="0.2">
      <c r="A1253" s="85"/>
      <c r="B1253" s="85"/>
      <c r="C1253" s="85"/>
      <c r="D1253" s="85"/>
      <c r="E1253" s="86"/>
      <c r="F1253" s="85"/>
      <c r="G1253" s="87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85"/>
      <c r="AG1253" s="85"/>
      <c r="AH1253" s="85"/>
      <c r="AI1253" s="85"/>
      <c r="AJ1253" s="85"/>
      <c r="AK1253" s="85"/>
      <c r="AL1253" s="85"/>
      <c r="AM1253" s="85"/>
      <c r="AN1253" s="85"/>
      <c r="AO1253" s="85"/>
      <c r="AP1253" s="85"/>
      <c r="AQ1253" s="85"/>
      <c r="AR1253" s="85"/>
      <c r="AS1253" s="85"/>
      <c r="AT1253" s="85"/>
      <c r="AU1253" s="85"/>
      <c r="AV1253" s="85"/>
      <c r="AW1253" s="85"/>
      <c r="AX1253" s="85"/>
      <c r="AY1253" s="85"/>
      <c r="AZ1253" s="85"/>
      <c r="BA1253" s="85"/>
      <c r="BB1253" s="85"/>
      <c r="BC1253" s="85"/>
      <c r="BD1253" s="85"/>
      <c r="BE1253" s="85"/>
      <c r="BF1253" s="88"/>
      <c r="BG1253" s="85"/>
      <c r="BH1253" s="85"/>
      <c r="BI1253" s="85"/>
      <c r="BJ1253" s="85"/>
      <c r="BK1253" s="85"/>
      <c r="BL1253" s="85"/>
      <c r="BM1253" s="85"/>
      <c r="BN1253" s="85"/>
      <c r="BO1253" s="85"/>
      <c r="BP1253" s="85"/>
      <c r="BQ1253" s="85"/>
      <c r="BR1253" s="85"/>
      <c r="BS1253" s="85"/>
      <c r="BT1253" s="85"/>
      <c r="BU1253" s="85"/>
      <c r="BV1253" s="85"/>
      <c r="BW1253" s="85"/>
      <c r="BX1253" s="85"/>
      <c r="BY1253" s="85"/>
      <c r="BZ1253" s="85"/>
      <c r="CA1253" s="85"/>
      <c r="CB1253" s="85"/>
      <c r="CC1253" s="85"/>
      <c r="CD1253" s="85"/>
      <c r="CE1253" s="85"/>
      <c r="CF1253" s="85"/>
      <c r="CG1253" s="85"/>
      <c r="CH1253" s="85"/>
      <c r="CI1253" s="85"/>
      <c r="CJ1253" s="85"/>
      <c r="CK1253" s="85"/>
      <c r="CL1253" s="85"/>
      <c r="CM1253" s="85"/>
      <c r="CN1253" s="85"/>
      <c r="CO1253" s="85"/>
      <c r="CP1253" s="85"/>
      <c r="CQ1253" s="85"/>
      <c r="CR1253" s="85"/>
      <c r="CS1253" s="85"/>
      <c r="CT1253" s="85"/>
      <c r="CU1253" s="85"/>
      <c r="CV1253" s="85"/>
      <c r="CW1253" s="85"/>
      <c r="CX1253" s="85"/>
      <c r="CY1253" s="85"/>
      <c r="CZ1253" s="85"/>
      <c r="DA1253" s="85"/>
      <c r="DB1253" s="85"/>
      <c r="DC1253" s="85"/>
      <c r="DD1253" s="85"/>
      <c r="DE1253" s="85"/>
    </row>
    <row r="1254" spans="1:109" x14ac:dyDescent="0.2">
      <c r="A1254" s="85"/>
      <c r="B1254" s="85"/>
      <c r="C1254" s="85"/>
      <c r="D1254" s="85"/>
      <c r="E1254" s="86"/>
      <c r="F1254" s="85"/>
      <c r="G1254" s="87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85"/>
      <c r="AG1254" s="85"/>
      <c r="AH1254" s="85"/>
      <c r="AI1254" s="85"/>
      <c r="AJ1254" s="85"/>
      <c r="AK1254" s="85"/>
      <c r="AL1254" s="85"/>
      <c r="AM1254" s="85"/>
      <c r="AN1254" s="85"/>
      <c r="AO1254" s="85"/>
      <c r="AP1254" s="85"/>
      <c r="AQ1254" s="85"/>
      <c r="AR1254" s="85"/>
      <c r="AS1254" s="85"/>
      <c r="AT1254" s="85"/>
      <c r="AU1254" s="85"/>
      <c r="AV1254" s="85"/>
      <c r="AW1254" s="85"/>
      <c r="AX1254" s="85"/>
      <c r="AY1254" s="85"/>
      <c r="AZ1254" s="85"/>
      <c r="BA1254" s="85"/>
      <c r="BB1254" s="85"/>
      <c r="BC1254" s="85"/>
      <c r="BD1254" s="85"/>
      <c r="BE1254" s="85"/>
      <c r="BF1254" s="88"/>
      <c r="BG1254" s="85"/>
      <c r="BH1254" s="85"/>
      <c r="BI1254" s="85"/>
      <c r="BJ1254" s="85"/>
      <c r="BK1254" s="85"/>
      <c r="BL1254" s="85"/>
      <c r="BM1254" s="85"/>
      <c r="BN1254" s="85"/>
      <c r="BO1254" s="85"/>
      <c r="BP1254" s="85"/>
      <c r="BQ1254" s="85"/>
      <c r="BR1254" s="85"/>
      <c r="BS1254" s="85"/>
      <c r="BT1254" s="85"/>
      <c r="BU1254" s="85"/>
      <c r="BV1254" s="85"/>
      <c r="BW1254" s="85"/>
      <c r="BX1254" s="85"/>
      <c r="BY1254" s="85"/>
      <c r="BZ1254" s="85"/>
      <c r="CA1254" s="85"/>
      <c r="CB1254" s="85"/>
      <c r="CC1254" s="85"/>
      <c r="CD1254" s="85"/>
      <c r="CE1254" s="85"/>
      <c r="CF1254" s="85"/>
      <c r="CG1254" s="85"/>
      <c r="CH1254" s="85"/>
      <c r="CI1254" s="85"/>
      <c r="CJ1254" s="85"/>
      <c r="CK1254" s="85"/>
      <c r="CL1254" s="85"/>
      <c r="CM1254" s="85"/>
      <c r="CN1254" s="85"/>
      <c r="CO1254" s="85"/>
      <c r="CP1254" s="85"/>
      <c r="CQ1254" s="85"/>
      <c r="CR1254" s="85"/>
      <c r="CS1254" s="85"/>
      <c r="CT1254" s="85"/>
      <c r="CU1254" s="85"/>
      <c r="CV1254" s="85"/>
      <c r="CW1254" s="85"/>
      <c r="CX1254" s="85"/>
      <c r="CY1254" s="85"/>
      <c r="CZ1254" s="85"/>
      <c r="DA1254" s="85"/>
      <c r="DB1254" s="85"/>
      <c r="DC1254" s="85"/>
      <c r="DD1254" s="85"/>
      <c r="DE1254" s="85"/>
    </row>
    <row r="1255" spans="1:109" x14ac:dyDescent="0.2">
      <c r="A1255" s="85"/>
      <c r="B1255" s="85"/>
      <c r="C1255" s="85"/>
      <c r="D1255" s="85"/>
      <c r="E1255" s="86"/>
      <c r="F1255" s="85"/>
      <c r="G1255" s="87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85"/>
      <c r="V1255" s="85"/>
      <c r="W1255" s="85"/>
      <c r="X1255" s="85"/>
      <c r="Y1255" s="85"/>
      <c r="Z1255" s="85"/>
      <c r="AA1255" s="85"/>
      <c r="AB1255" s="85"/>
      <c r="AC1255" s="85"/>
      <c r="AD1255" s="85"/>
      <c r="AE1255" s="85"/>
      <c r="AF1255" s="85"/>
      <c r="AG1255" s="85"/>
      <c r="AH1255" s="85"/>
      <c r="AI1255" s="85"/>
      <c r="AJ1255" s="85"/>
      <c r="AK1255" s="85"/>
      <c r="AL1255" s="85"/>
      <c r="AM1255" s="85"/>
      <c r="AN1255" s="85"/>
      <c r="AO1255" s="85"/>
      <c r="AP1255" s="85"/>
      <c r="AQ1255" s="85"/>
      <c r="AR1255" s="85"/>
      <c r="AS1255" s="85"/>
      <c r="AT1255" s="85"/>
      <c r="AU1255" s="85"/>
      <c r="AV1255" s="85"/>
      <c r="AW1255" s="85"/>
      <c r="AX1255" s="85"/>
      <c r="AY1255" s="85"/>
      <c r="AZ1255" s="85"/>
      <c r="BA1255" s="85"/>
      <c r="BB1255" s="85"/>
      <c r="BC1255" s="85"/>
      <c r="BD1255" s="85"/>
      <c r="BE1255" s="85"/>
      <c r="BF1255" s="88"/>
      <c r="BG1255" s="85"/>
      <c r="BH1255" s="85"/>
      <c r="BI1255" s="85"/>
      <c r="BJ1255" s="85"/>
      <c r="BK1255" s="85"/>
      <c r="BL1255" s="85"/>
      <c r="BM1255" s="85"/>
      <c r="BN1255" s="85"/>
      <c r="BO1255" s="85"/>
      <c r="BP1255" s="85"/>
      <c r="BQ1255" s="85"/>
      <c r="BR1255" s="85"/>
      <c r="BS1255" s="85"/>
      <c r="BT1255" s="85"/>
      <c r="BU1255" s="85"/>
      <c r="BV1255" s="85"/>
      <c r="BW1255" s="85"/>
      <c r="BX1255" s="85"/>
      <c r="BY1255" s="85"/>
      <c r="BZ1255" s="85"/>
      <c r="CA1255" s="85"/>
      <c r="CB1255" s="85"/>
      <c r="CC1255" s="85"/>
      <c r="CD1255" s="85"/>
      <c r="CE1255" s="85"/>
      <c r="CF1255" s="85"/>
      <c r="CG1255" s="85"/>
      <c r="CH1255" s="85"/>
      <c r="CI1255" s="85"/>
      <c r="CJ1255" s="85"/>
      <c r="CK1255" s="85"/>
      <c r="CL1255" s="85"/>
      <c r="CM1255" s="85"/>
      <c r="CN1255" s="85"/>
      <c r="CO1255" s="85"/>
      <c r="CP1255" s="85"/>
      <c r="CQ1255" s="85"/>
      <c r="CR1255" s="85"/>
      <c r="CS1255" s="85"/>
      <c r="CT1255" s="85"/>
      <c r="CU1255" s="85"/>
      <c r="CV1255" s="85"/>
      <c r="CW1255" s="85"/>
      <c r="CX1255" s="85"/>
      <c r="CY1255" s="85"/>
      <c r="CZ1255" s="85"/>
      <c r="DA1255" s="85"/>
      <c r="DB1255" s="85"/>
      <c r="DC1255" s="85"/>
      <c r="DD1255" s="85"/>
      <c r="DE1255" s="85"/>
    </row>
    <row r="1256" spans="1:109" x14ac:dyDescent="0.2">
      <c r="A1256" s="85"/>
      <c r="B1256" s="85"/>
      <c r="C1256" s="85"/>
      <c r="D1256" s="85"/>
      <c r="E1256" s="86"/>
      <c r="F1256" s="85"/>
      <c r="G1256" s="87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85"/>
      <c r="V1256" s="85"/>
      <c r="W1256" s="85"/>
      <c r="X1256" s="85"/>
      <c r="Y1256" s="85"/>
      <c r="Z1256" s="85"/>
      <c r="AA1256" s="85"/>
      <c r="AB1256" s="85"/>
      <c r="AC1256" s="85"/>
      <c r="AD1256" s="85"/>
      <c r="AE1256" s="85"/>
      <c r="AF1256" s="85"/>
      <c r="AG1256" s="85"/>
      <c r="AH1256" s="85"/>
      <c r="AI1256" s="85"/>
      <c r="AJ1256" s="85"/>
      <c r="AK1256" s="85"/>
      <c r="AL1256" s="85"/>
      <c r="AM1256" s="85"/>
      <c r="AN1256" s="85"/>
      <c r="AO1256" s="85"/>
      <c r="AP1256" s="85"/>
      <c r="AQ1256" s="85"/>
      <c r="AR1256" s="85"/>
      <c r="AS1256" s="85"/>
      <c r="AT1256" s="85"/>
      <c r="AU1256" s="85"/>
      <c r="AV1256" s="85"/>
      <c r="AW1256" s="85"/>
      <c r="AX1256" s="85"/>
      <c r="AY1256" s="85"/>
      <c r="AZ1256" s="85"/>
      <c r="BA1256" s="85"/>
      <c r="BB1256" s="85"/>
      <c r="BC1256" s="85"/>
      <c r="BD1256" s="85"/>
      <c r="BE1256" s="85"/>
      <c r="BF1256" s="88"/>
      <c r="BG1256" s="85"/>
      <c r="BH1256" s="85"/>
      <c r="BI1256" s="85"/>
      <c r="BJ1256" s="85"/>
      <c r="BK1256" s="85"/>
      <c r="BL1256" s="85"/>
      <c r="BM1256" s="85"/>
      <c r="BN1256" s="85"/>
      <c r="BO1256" s="85"/>
      <c r="BP1256" s="85"/>
      <c r="BQ1256" s="85"/>
      <c r="BR1256" s="85"/>
      <c r="BS1256" s="85"/>
      <c r="BT1256" s="85"/>
      <c r="BU1256" s="85"/>
      <c r="BV1256" s="85"/>
      <c r="BW1256" s="85"/>
      <c r="BX1256" s="85"/>
      <c r="BY1256" s="85"/>
      <c r="BZ1256" s="85"/>
      <c r="CA1256" s="85"/>
      <c r="CB1256" s="85"/>
      <c r="CC1256" s="85"/>
      <c r="CD1256" s="85"/>
      <c r="CE1256" s="85"/>
      <c r="CF1256" s="85"/>
      <c r="CG1256" s="85"/>
      <c r="CH1256" s="85"/>
      <c r="CI1256" s="85"/>
      <c r="CJ1256" s="85"/>
      <c r="CK1256" s="85"/>
      <c r="CL1256" s="85"/>
      <c r="CM1256" s="85"/>
      <c r="CN1256" s="85"/>
      <c r="CO1256" s="85"/>
      <c r="CP1256" s="85"/>
      <c r="CQ1256" s="85"/>
      <c r="CR1256" s="85"/>
      <c r="CS1256" s="85"/>
      <c r="CT1256" s="85"/>
      <c r="CU1256" s="85"/>
      <c r="CV1256" s="85"/>
      <c r="CW1256" s="85"/>
      <c r="CX1256" s="85"/>
      <c r="CY1256" s="85"/>
      <c r="CZ1256" s="85"/>
      <c r="DA1256" s="85"/>
      <c r="DB1256" s="85"/>
      <c r="DC1256" s="85"/>
      <c r="DD1256" s="85"/>
      <c r="DE1256" s="85"/>
    </row>
    <row r="1257" spans="1:109" x14ac:dyDescent="0.2">
      <c r="A1257" s="85"/>
      <c r="B1257" s="85"/>
      <c r="C1257" s="85"/>
      <c r="D1257" s="85"/>
      <c r="E1257" s="86"/>
      <c r="F1257" s="85"/>
      <c r="G1257" s="87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85"/>
      <c r="V1257" s="85"/>
      <c r="W1257" s="85"/>
      <c r="X1257" s="85"/>
      <c r="Y1257" s="85"/>
      <c r="Z1257" s="85"/>
      <c r="AA1257" s="85"/>
      <c r="AB1257" s="85"/>
      <c r="AC1257" s="85"/>
      <c r="AD1257" s="85"/>
      <c r="AE1257" s="85"/>
      <c r="AF1257" s="85"/>
      <c r="AG1257" s="85"/>
      <c r="AH1257" s="85"/>
      <c r="AI1257" s="85"/>
      <c r="AJ1257" s="85"/>
      <c r="AK1257" s="85"/>
      <c r="AL1257" s="85"/>
      <c r="AM1257" s="85"/>
      <c r="AN1257" s="85"/>
      <c r="AO1257" s="85"/>
      <c r="AP1257" s="85"/>
      <c r="AQ1257" s="85"/>
      <c r="AR1257" s="85"/>
      <c r="AS1257" s="85"/>
      <c r="AT1257" s="85"/>
      <c r="AU1257" s="85"/>
      <c r="AV1257" s="85"/>
      <c r="AW1257" s="85"/>
      <c r="AX1257" s="85"/>
      <c r="AY1257" s="85"/>
      <c r="AZ1257" s="85"/>
      <c r="BA1257" s="85"/>
      <c r="BB1257" s="85"/>
      <c r="BC1257" s="85"/>
      <c r="BD1257" s="85"/>
      <c r="BE1257" s="85"/>
      <c r="BF1257" s="88"/>
      <c r="BG1257" s="85"/>
      <c r="BH1257" s="85"/>
      <c r="BI1257" s="85"/>
      <c r="BJ1257" s="85"/>
      <c r="BK1257" s="85"/>
      <c r="BL1257" s="85"/>
      <c r="BM1257" s="85"/>
      <c r="BN1257" s="85"/>
      <c r="BO1257" s="85"/>
      <c r="BP1257" s="85"/>
      <c r="BQ1257" s="85"/>
      <c r="BR1257" s="85"/>
      <c r="BS1257" s="85"/>
      <c r="BT1257" s="85"/>
      <c r="BU1257" s="85"/>
      <c r="BV1257" s="85"/>
      <c r="BW1257" s="85"/>
      <c r="BX1257" s="85"/>
      <c r="BY1257" s="85"/>
      <c r="BZ1257" s="85"/>
      <c r="CA1257" s="85"/>
      <c r="CB1257" s="85"/>
      <c r="CC1257" s="85"/>
      <c r="CD1257" s="85"/>
      <c r="CE1257" s="85"/>
      <c r="CF1257" s="85"/>
      <c r="CG1257" s="85"/>
      <c r="CH1257" s="85"/>
      <c r="CI1257" s="85"/>
      <c r="CJ1257" s="85"/>
      <c r="CK1257" s="85"/>
      <c r="CL1257" s="85"/>
      <c r="CM1257" s="85"/>
      <c r="CN1257" s="85"/>
      <c r="CO1257" s="85"/>
      <c r="CP1257" s="85"/>
      <c r="CQ1257" s="85"/>
      <c r="CR1257" s="85"/>
      <c r="CS1257" s="85"/>
      <c r="CT1257" s="85"/>
      <c r="CU1257" s="85"/>
      <c r="CV1257" s="85"/>
      <c r="CW1257" s="85"/>
      <c r="CX1257" s="85"/>
      <c r="CY1257" s="85"/>
      <c r="CZ1257" s="85"/>
      <c r="DA1257" s="85"/>
      <c r="DB1257" s="85"/>
      <c r="DC1257" s="85"/>
      <c r="DD1257" s="85"/>
      <c r="DE1257" s="85"/>
    </row>
    <row r="1258" spans="1:109" x14ac:dyDescent="0.2">
      <c r="A1258" s="85"/>
      <c r="B1258" s="85"/>
      <c r="C1258" s="85"/>
      <c r="D1258" s="85"/>
      <c r="E1258" s="86"/>
      <c r="F1258" s="85"/>
      <c r="G1258" s="87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85"/>
      <c r="V1258" s="85"/>
      <c r="W1258" s="85"/>
      <c r="X1258" s="85"/>
      <c r="Y1258" s="85"/>
      <c r="Z1258" s="85"/>
      <c r="AA1258" s="85"/>
      <c r="AB1258" s="85"/>
      <c r="AC1258" s="85"/>
      <c r="AD1258" s="85"/>
      <c r="AE1258" s="85"/>
      <c r="AF1258" s="85"/>
      <c r="AG1258" s="85"/>
      <c r="AH1258" s="85"/>
      <c r="AI1258" s="85"/>
      <c r="AJ1258" s="85"/>
      <c r="AK1258" s="85"/>
      <c r="AL1258" s="85"/>
      <c r="AM1258" s="85"/>
      <c r="AN1258" s="85"/>
      <c r="AO1258" s="85"/>
      <c r="AP1258" s="85"/>
      <c r="AQ1258" s="85"/>
      <c r="AR1258" s="85"/>
      <c r="AS1258" s="85"/>
      <c r="AT1258" s="85"/>
      <c r="AU1258" s="85"/>
      <c r="AV1258" s="85"/>
      <c r="AW1258" s="85"/>
      <c r="AX1258" s="85"/>
      <c r="AY1258" s="85"/>
      <c r="AZ1258" s="85"/>
      <c r="BA1258" s="85"/>
      <c r="BB1258" s="85"/>
      <c r="BC1258" s="85"/>
      <c r="BD1258" s="85"/>
      <c r="BE1258" s="85"/>
      <c r="BF1258" s="88"/>
      <c r="BG1258" s="85"/>
      <c r="BH1258" s="85"/>
      <c r="BI1258" s="85"/>
      <c r="BJ1258" s="85"/>
      <c r="BK1258" s="85"/>
      <c r="BL1258" s="85"/>
      <c r="BM1258" s="85"/>
      <c r="BN1258" s="85"/>
      <c r="BO1258" s="85"/>
      <c r="BP1258" s="85"/>
      <c r="BQ1258" s="85"/>
      <c r="BR1258" s="85"/>
      <c r="BS1258" s="85"/>
      <c r="BT1258" s="85"/>
      <c r="BU1258" s="85"/>
      <c r="BV1258" s="85"/>
      <c r="BW1258" s="85"/>
      <c r="BX1258" s="85"/>
      <c r="BY1258" s="85"/>
      <c r="BZ1258" s="85"/>
      <c r="CA1258" s="85"/>
      <c r="CB1258" s="85"/>
      <c r="CC1258" s="85"/>
      <c r="CD1258" s="85"/>
      <c r="CE1258" s="85"/>
      <c r="CF1258" s="85"/>
      <c r="CG1258" s="85"/>
      <c r="CH1258" s="85"/>
      <c r="CI1258" s="85"/>
      <c r="CJ1258" s="85"/>
      <c r="CK1258" s="85"/>
      <c r="CL1258" s="85"/>
      <c r="CM1258" s="85"/>
      <c r="CN1258" s="85"/>
      <c r="CO1258" s="85"/>
      <c r="CP1258" s="85"/>
      <c r="CQ1258" s="85"/>
      <c r="CR1258" s="85"/>
      <c r="CS1258" s="85"/>
      <c r="CT1258" s="85"/>
      <c r="CU1258" s="85"/>
      <c r="CV1258" s="85"/>
      <c r="CW1258" s="85"/>
      <c r="CX1258" s="85"/>
      <c r="CY1258" s="85"/>
      <c r="CZ1258" s="85"/>
      <c r="DA1258" s="85"/>
      <c r="DB1258" s="85"/>
      <c r="DC1258" s="85"/>
      <c r="DD1258" s="85"/>
      <c r="DE1258" s="85"/>
    </row>
    <row r="1259" spans="1:109" x14ac:dyDescent="0.2">
      <c r="A1259" s="85"/>
      <c r="B1259" s="85"/>
      <c r="C1259" s="85"/>
      <c r="D1259" s="85"/>
      <c r="E1259" s="86"/>
      <c r="F1259" s="85"/>
      <c r="G1259" s="87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85"/>
      <c r="V1259" s="85"/>
      <c r="W1259" s="85"/>
      <c r="X1259" s="85"/>
      <c r="Y1259" s="85"/>
      <c r="Z1259" s="85"/>
      <c r="AA1259" s="85"/>
      <c r="AB1259" s="85"/>
      <c r="AC1259" s="85"/>
      <c r="AD1259" s="85"/>
      <c r="AE1259" s="85"/>
      <c r="AF1259" s="85"/>
      <c r="AG1259" s="85"/>
      <c r="AH1259" s="85"/>
      <c r="AI1259" s="85"/>
      <c r="AJ1259" s="85"/>
      <c r="AK1259" s="85"/>
      <c r="AL1259" s="85"/>
      <c r="AM1259" s="85"/>
      <c r="AN1259" s="85"/>
      <c r="AO1259" s="85"/>
      <c r="AP1259" s="85"/>
      <c r="AQ1259" s="85"/>
      <c r="AR1259" s="85"/>
      <c r="AS1259" s="85"/>
      <c r="AT1259" s="85"/>
      <c r="AU1259" s="85"/>
      <c r="AV1259" s="85"/>
      <c r="AW1259" s="85"/>
      <c r="AX1259" s="85"/>
      <c r="AY1259" s="85"/>
      <c r="AZ1259" s="85"/>
      <c r="BA1259" s="85"/>
      <c r="BB1259" s="85"/>
      <c r="BC1259" s="85"/>
      <c r="BD1259" s="85"/>
      <c r="BE1259" s="85"/>
      <c r="BF1259" s="88"/>
      <c r="BG1259" s="85"/>
      <c r="BH1259" s="85"/>
      <c r="BI1259" s="85"/>
      <c r="BJ1259" s="85"/>
      <c r="BK1259" s="85"/>
      <c r="BL1259" s="85"/>
      <c r="BM1259" s="85"/>
      <c r="BN1259" s="85"/>
      <c r="BO1259" s="85"/>
      <c r="BP1259" s="85"/>
      <c r="BQ1259" s="85"/>
      <c r="BR1259" s="85"/>
      <c r="BS1259" s="85"/>
      <c r="BT1259" s="85"/>
      <c r="BU1259" s="85"/>
      <c r="BV1259" s="85"/>
      <c r="BW1259" s="85"/>
      <c r="BX1259" s="85"/>
      <c r="BY1259" s="85"/>
      <c r="BZ1259" s="85"/>
      <c r="CA1259" s="85"/>
      <c r="CB1259" s="85"/>
      <c r="CC1259" s="85"/>
      <c r="CD1259" s="85"/>
      <c r="CE1259" s="85"/>
      <c r="CF1259" s="85"/>
      <c r="CG1259" s="85"/>
      <c r="CH1259" s="85"/>
      <c r="CI1259" s="85"/>
      <c r="CJ1259" s="85"/>
      <c r="CK1259" s="85"/>
      <c r="CL1259" s="85"/>
      <c r="CM1259" s="85"/>
      <c r="CN1259" s="85"/>
      <c r="CO1259" s="85"/>
      <c r="CP1259" s="85"/>
      <c r="CQ1259" s="85"/>
      <c r="CR1259" s="85"/>
      <c r="CS1259" s="85"/>
      <c r="CT1259" s="85"/>
      <c r="CU1259" s="85"/>
      <c r="CV1259" s="85"/>
      <c r="CW1259" s="85"/>
      <c r="CX1259" s="85"/>
      <c r="CY1259" s="85"/>
      <c r="CZ1259" s="85"/>
      <c r="DA1259" s="85"/>
      <c r="DB1259" s="85"/>
      <c r="DC1259" s="85"/>
      <c r="DD1259" s="85"/>
      <c r="DE1259" s="85"/>
    </row>
    <row r="1260" spans="1:109" x14ac:dyDescent="0.2">
      <c r="A1260" s="85"/>
      <c r="B1260" s="85"/>
      <c r="C1260" s="85"/>
      <c r="D1260" s="85"/>
      <c r="E1260" s="86"/>
      <c r="F1260" s="85"/>
      <c r="G1260" s="87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85"/>
      <c r="V1260" s="85"/>
      <c r="W1260" s="85"/>
      <c r="X1260" s="85"/>
      <c r="Y1260" s="85"/>
      <c r="Z1260" s="85"/>
      <c r="AA1260" s="85"/>
      <c r="AB1260" s="85"/>
      <c r="AC1260" s="85"/>
      <c r="AD1260" s="85"/>
      <c r="AE1260" s="85"/>
      <c r="AF1260" s="85"/>
      <c r="AG1260" s="85"/>
      <c r="AH1260" s="85"/>
      <c r="AI1260" s="85"/>
      <c r="AJ1260" s="85"/>
      <c r="AK1260" s="85"/>
      <c r="AL1260" s="85"/>
      <c r="AM1260" s="85"/>
      <c r="AN1260" s="85"/>
      <c r="AO1260" s="85"/>
      <c r="AP1260" s="85"/>
      <c r="AQ1260" s="85"/>
      <c r="AR1260" s="85"/>
      <c r="AS1260" s="85"/>
      <c r="AT1260" s="85"/>
      <c r="AU1260" s="85"/>
      <c r="AV1260" s="85"/>
      <c r="AW1260" s="85"/>
      <c r="AX1260" s="85"/>
      <c r="AY1260" s="85"/>
      <c r="AZ1260" s="85"/>
      <c r="BA1260" s="85"/>
      <c r="BB1260" s="85"/>
      <c r="BC1260" s="85"/>
      <c r="BD1260" s="85"/>
      <c r="BE1260" s="85"/>
      <c r="BF1260" s="88"/>
      <c r="BG1260" s="85"/>
      <c r="BH1260" s="85"/>
      <c r="BI1260" s="85"/>
      <c r="BJ1260" s="85"/>
      <c r="BK1260" s="85"/>
      <c r="BL1260" s="85"/>
      <c r="BM1260" s="85"/>
      <c r="BN1260" s="85"/>
      <c r="BO1260" s="85"/>
      <c r="BP1260" s="85"/>
      <c r="BQ1260" s="85"/>
      <c r="BR1260" s="85"/>
      <c r="BS1260" s="85"/>
      <c r="BT1260" s="85"/>
      <c r="BU1260" s="85"/>
      <c r="BV1260" s="85"/>
      <c r="BW1260" s="85"/>
      <c r="BX1260" s="85"/>
      <c r="BY1260" s="85"/>
      <c r="BZ1260" s="85"/>
      <c r="CA1260" s="85"/>
      <c r="CB1260" s="85"/>
      <c r="CC1260" s="85"/>
      <c r="CD1260" s="85"/>
      <c r="CE1260" s="85"/>
      <c r="CF1260" s="85"/>
      <c r="CG1260" s="85"/>
      <c r="CH1260" s="85"/>
      <c r="CI1260" s="85"/>
      <c r="CJ1260" s="85"/>
      <c r="CK1260" s="85"/>
      <c r="CL1260" s="85"/>
      <c r="CM1260" s="85"/>
      <c r="CN1260" s="85"/>
      <c r="CO1260" s="85"/>
      <c r="CP1260" s="85"/>
      <c r="CQ1260" s="85"/>
      <c r="CR1260" s="85"/>
      <c r="CS1260" s="85"/>
      <c r="CT1260" s="85"/>
      <c r="CU1260" s="85"/>
      <c r="CV1260" s="85"/>
      <c r="CW1260" s="85"/>
      <c r="CX1260" s="85"/>
      <c r="CY1260" s="85"/>
      <c r="CZ1260" s="85"/>
      <c r="DA1260" s="85"/>
      <c r="DB1260" s="85"/>
      <c r="DC1260" s="85"/>
      <c r="DD1260" s="85"/>
      <c r="DE1260" s="85"/>
    </row>
    <row r="1261" spans="1:109" x14ac:dyDescent="0.2">
      <c r="A1261" s="85"/>
      <c r="B1261" s="85"/>
      <c r="C1261" s="85"/>
      <c r="D1261" s="85"/>
      <c r="E1261" s="86"/>
      <c r="F1261" s="85"/>
      <c r="G1261" s="87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85"/>
      <c r="V1261" s="85"/>
      <c r="W1261" s="85"/>
      <c r="X1261" s="85"/>
      <c r="Y1261" s="85"/>
      <c r="Z1261" s="85"/>
      <c r="AA1261" s="85"/>
      <c r="AB1261" s="85"/>
      <c r="AC1261" s="85"/>
      <c r="AD1261" s="85"/>
      <c r="AE1261" s="85"/>
      <c r="AF1261" s="85"/>
      <c r="AG1261" s="85"/>
      <c r="AH1261" s="85"/>
      <c r="AI1261" s="85"/>
      <c r="AJ1261" s="85"/>
      <c r="AK1261" s="85"/>
      <c r="AL1261" s="85"/>
      <c r="AM1261" s="85"/>
      <c r="AN1261" s="85"/>
      <c r="AO1261" s="85"/>
      <c r="AP1261" s="85"/>
      <c r="AQ1261" s="85"/>
      <c r="AR1261" s="85"/>
      <c r="AS1261" s="85"/>
      <c r="AT1261" s="85"/>
      <c r="AU1261" s="85"/>
      <c r="AV1261" s="85"/>
      <c r="AW1261" s="85"/>
      <c r="AX1261" s="85"/>
      <c r="AY1261" s="85"/>
      <c r="AZ1261" s="85"/>
      <c r="BA1261" s="85"/>
      <c r="BB1261" s="85"/>
      <c r="BC1261" s="85"/>
      <c r="BD1261" s="85"/>
      <c r="BE1261" s="85"/>
      <c r="BF1261" s="88"/>
      <c r="BG1261" s="85"/>
      <c r="BH1261" s="85"/>
      <c r="BI1261" s="85"/>
      <c r="BJ1261" s="85"/>
      <c r="BK1261" s="85"/>
      <c r="BL1261" s="85"/>
      <c r="BM1261" s="85"/>
      <c r="BN1261" s="85"/>
      <c r="BO1261" s="85"/>
      <c r="BP1261" s="85"/>
      <c r="BQ1261" s="85"/>
      <c r="BR1261" s="85"/>
      <c r="BS1261" s="85"/>
      <c r="BT1261" s="85"/>
      <c r="BU1261" s="85"/>
      <c r="BV1261" s="85"/>
      <c r="BW1261" s="85"/>
      <c r="BX1261" s="85"/>
      <c r="BY1261" s="85"/>
      <c r="BZ1261" s="85"/>
      <c r="CA1261" s="85"/>
      <c r="CB1261" s="85"/>
      <c r="CC1261" s="85"/>
      <c r="CD1261" s="85"/>
      <c r="CE1261" s="85"/>
      <c r="CF1261" s="85"/>
      <c r="CG1261" s="85"/>
      <c r="CH1261" s="85"/>
      <c r="CI1261" s="85"/>
      <c r="CJ1261" s="85"/>
      <c r="CK1261" s="85"/>
      <c r="CL1261" s="85"/>
      <c r="CM1261" s="85"/>
      <c r="CN1261" s="85"/>
      <c r="CO1261" s="85"/>
      <c r="CP1261" s="85"/>
      <c r="CQ1261" s="85"/>
      <c r="CR1261" s="85"/>
      <c r="CS1261" s="85"/>
      <c r="CT1261" s="85"/>
      <c r="CU1261" s="85"/>
      <c r="CV1261" s="85"/>
      <c r="CW1261" s="85"/>
      <c r="CX1261" s="85"/>
      <c r="CY1261" s="85"/>
      <c r="CZ1261" s="85"/>
      <c r="DA1261" s="85"/>
      <c r="DB1261" s="85"/>
      <c r="DC1261" s="85"/>
      <c r="DD1261" s="85"/>
      <c r="DE1261" s="85"/>
    </row>
    <row r="1262" spans="1:109" x14ac:dyDescent="0.2">
      <c r="A1262" s="85"/>
      <c r="B1262" s="85"/>
      <c r="C1262" s="85"/>
      <c r="D1262" s="85"/>
      <c r="E1262" s="86"/>
      <c r="F1262" s="85"/>
      <c r="G1262" s="87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85"/>
      <c r="V1262" s="85"/>
      <c r="W1262" s="85"/>
      <c r="X1262" s="85"/>
      <c r="Y1262" s="85"/>
      <c r="Z1262" s="85"/>
      <c r="AA1262" s="85"/>
      <c r="AB1262" s="85"/>
      <c r="AC1262" s="85"/>
      <c r="AD1262" s="85"/>
      <c r="AE1262" s="85"/>
      <c r="AF1262" s="85"/>
      <c r="AG1262" s="85"/>
      <c r="AH1262" s="85"/>
      <c r="AI1262" s="85"/>
      <c r="AJ1262" s="85"/>
      <c r="AK1262" s="85"/>
      <c r="AL1262" s="85"/>
      <c r="AM1262" s="85"/>
      <c r="AN1262" s="85"/>
      <c r="AO1262" s="85"/>
      <c r="AP1262" s="85"/>
      <c r="AQ1262" s="85"/>
      <c r="AR1262" s="85"/>
      <c r="AS1262" s="85"/>
      <c r="AT1262" s="85"/>
      <c r="AU1262" s="85"/>
      <c r="AV1262" s="85"/>
      <c r="AW1262" s="85"/>
      <c r="AX1262" s="85"/>
      <c r="AY1262" s="85"/>
      <c r="AZ1262" s="85"/>
      <c r="BA1262" s="85"/>
      <c r="BB1262" s="85"/>
      <c r="BC1262" s="85"/>
      <c r="BD1262" s="85"/>
      <c r="BE1262" s="85"/>
      <c r="BF1262" s="88"/>
      <c r="BG1262" s="85"/>
      <c r="BH1262" s="85"/>
      <c r="BI1262" s="85"/>
      <c r="BJ1262" s="85"/>
      <c r="BK1262" s="85"/>
      <c r="BL1262" s="85"/>
      <c r="BM1262" s="85"/>
      <c r="BN1262" s="85"/>
      <c r="BO1262" s="85"/>
      <c r="BP1262" s="85"/>
      <c r="BQ1262" s="85"/>
      <c r="BR1262" s="85"/>
      <c r="BS1262" s="85"/>
      <c r="BT1262" s="85"/>
      <c r="BU1262" s="85"/>
      <c r="BV1262" s="85"/>
      <c r="BW1262" s="85"/>
      <c r="BX1262" s="85"/>
      <c r="BY1262" s="85"/>
      <c r="BZ1262" s="85"/>
      <c r="CA1262" s="85"/>
      <c r="CB1262" s="85"/>
      <c r="CC1262" s="85"/>
      <c r="CD1262" s="85"/>
      <c r="CE1262" s="85"/>
      <c r="CF1262" s="85"/>
      <c r="CG1262" s="85"/>
      <c r="CH1262" s="85"/>
      <c r="CI1262" s="85"/>
      <c r="CJ1262" s="85"/>
      <c r="CK1262" s="85"/>
      <c r="CL1262" s="85"/>
      <c r="CM1262" s="85"/>
      <c r="CN1262" s="85"/>
      <c r="CO1262" s="85"/>
      <c r="CP1262" s="85"/>
      <c r="CQ1262" s="85"/>
      <c r="CR1262" s="85"/>
      <c r="CS1262" s="85"/>
      <c r="CT1262" s="85"/>
      <c r="CU1262" s="85"/>
      <c r="CV1262" s="85"/>
      <c r="CW1262" s="85"/>
      <c r="CX1262" s="85"/>
      <c r="CY1262" s="85"/>
      <c r="CZ1262" s="85"/>
      <c r="DA1262" s="85"/>
      <c r="DB1262" s="85"/>
      <c r="DC1262" s="85"/>
      <c r="DD1262" s="85"/>
      <c r="DE1262" s="85"/>
    </row>
    <row r="1263" spans="1:109" x14ac:dyDescent="0.2">
      <c r="A1263" s="85"/>
      <c r="B1263" s="85"/>
      <c r="C1263" s="85"/>
      <c r="D1263" s="85"/>
      <c r="E1263" s="86"/>
      <c r="F1263" s="85"/>
      <c r="G1263" s="87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85"/>
      <c r="V1263" s="85"/>
      <c r="W1263" s="85"/>
      <c r="X1263" s="85"/>
      <c r="Y1263" s="85"/>
      <c r="Z1263" s="85"/>
      <c r="AA1263" s="85"/>
      <c r="AB1263" s="85"/>
      <c r="AC1263" s="85"/>
      <c r="AD1263" s="85"/>
      <c r="AE1263" s="85"/>
      <c r="AF1263" s="85"/>
      <c r="AG1263" s="85"/>
      <c r="AH1263" s="85"/>
      <c r="AI1263" s="85"/>
      <c r="AJ1263" s="85"/>
      <c r="AK1263" s="85"/>
      <c r="AL1263" s="85"/>
      <c r="AM1263" s="85"/>
      <c r="AN1263" s="85"/>
      <c r="AO1263" s="85"/>
      <c r="AP1263" s="85"/>
      <c r="AQ1263" s="85"/>
      <c r="AR1263" s="85"/>
      <c r="AS1263" s="85"/>
      <c r="AT1263" s="85"/>
      <c r="AU1263" s="85"/>
      <c r="AV1263" s="85"/>
      <c r="AW1263" s="85"/>
      <c r="AX1263" s="85"/>
      <c r="AY1263" s="85"/>
      <c r="AZ1263" s="85"/>
      <c r="BA1263" s="85"/>
      <c r="BB1263" s="85"/>
      <c r="BC1263" s="85"/>
      <c r="BD1263" s="85"/>
      <c r="BE1263" s="85"/>
      <c r="BF1263" s="88"/>
      <c r="BG1263" s="85"/>
      <c r="BH1263" s="85"/>
      <c r="BI1263" s="85"/>
      <c r="BJ1263" s="85"/>
      <c r="BK1263" s="85"/>
      <c r="BL1263" s="85"/>
      <c r="BM1263" s="85"/>
      <c r="BN1263" s="85"/>
      <c r="BO1263" s="85"/>
      <c r="BP1263" s="85"/>
      <c r="BQ1263" s="85"/>
      <c r="BR1263" s="85"/>
      <c r="BS1263" s="85"/>
      <c r="BT1263" s="85"/>
      <c r="BU1263" s="85"/>
      <c r="BV1263" s="85"/>
      <c r="BW1263" s="85"/>
      <c r="BX1263" s="85"/>
      <c r="BY1263" s="85"/>
      <c r="BZ1263" s="85"/>
      <c r="CA1263" s="85"/>
      <c r="CB1263" s="85"/>
      <c r="CC1263" s="85"/>
      <c r="CD1263" s="85"/>
      <c r="CE1263" s="85"/>
      <c r="CF1263" s="85"/>
      <c r="CG1263" s="85"/>
      <c r="CH1263" s="85"/>
      <c r="CI1263" s="85"/>
      <c r="CJ1263" s="85"/>
      <c r="CK1263" s="85"/>
      <c r="CL1263" s="85"/>
      <c r="CM1263" s="85"/>
      <c r="CN1263" s="85"/>
      <c r="CO1263" s="85"/>
      <c r="CP1263" s="85"/>
      <c r="CQ1263" s="85"/>
      <c r="CR1263" s="85"/>
      <c r="CS1263" s="85"/>
      <c r="CT1263" s="85"/>
      <c r="CU1263" s="85"/>
      <c r="CV1263" s="85"/>
      <c r="CW1263" s="85"/>
      <c r="CX1263" s="85"/>
      <c r="CY1263" s="85"/>
      <c r="CZ1263" s="85"/>
      <c r="DA1263" s="85"/>
      <c r="DB1263" s="85"/>
      <c r="DC1263" s="85"/>
      <c r="DD1263" s="85"/>
      <c r="DE1263" s="85"/>
    </row>
    <row r="1264" spans="1:109" x14ac:dyDescent="0.2">
      <c r="A1264" s="85"/>
      <c r="B1264" s="85"/>
      <c r="C1264" s="85"/>
      <c r="D1264" s="85"/>
      <c r="E1264" s="86"/>
      <c r="F1264" s="85"/>
      <c r="G1264" s="87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85"/>
      <c r="V1264" s="85"/>
      <c r="W1264" s="85"/>
      <c r="X1264" s="85"/>
      <c r="Y1264" s="85"/>
      <c r="Z1264" s="85"/>
      <c r="AA1264" s="85"/>
      <c r="AB1264" s="85"/>
      <c r="AC1264" s="85"/>
      <c r="AD1264" s="85"/>
      <c r="AE1264" s="85"/>
      <c r="AF1264" s="85"/>
      <c r="AG1264" s="85"/>
      <c r="AH1264" s="85"/>
      <c r="AI1264" s="85"/>
      <c r="AJ1264" s="85"/>
      <c r="AK1264" s="85"/>
      <c r="AL1264" s="85"/>
      <c r="AM1264" s="85"/>
      <c r="AN1264" s="85"/>
      <c r="AO1264" s="85"/>
      <c r="AP1264" s="85"/>
      <c r="AQ1264" s="85"/>
      <c r="AR1264" s="85"/>
      <c r="AS1264" s="85"/>
      <c r="AT1264" s="85"/>
      <c r="AU1264" s="85"/>
      <c r="AV1264" s="85"/>
      <c r="AW1264" s="85"/>
      <c r="AX1264" s="85"/>
      <c r="AY1264" s="85"/>
      <c r="AZ1264" s="85"/>
      <c r="BA1264" s="85"/>
      <c r="BB1264" s="85"/>
      <c r="BC1264" s="85"/>
      <c r="BD1264" s="85"/>
      <c r="BE1264" s="85"/>
      <c r="BF1264" s="88"/>
      <c r="BG1264" s="85"/>
      <c r="BH1264" s="85"/>
      <c r="BI1264" s="85"/>
      <c r="BJ1264" s="85"/>
      <c r="BK1264" s="85"/>
      <c r="BL1264" s="85"/>
      <c r="BM1264" s="85"/>
      <c r="BN1264" s="85"/>
      <c r="BO1264" s="85"/>
      <c r="BP1264" s="85"/>
      <c r="BQ1264" s="85"/>
      <c r="BR1264" s="85"/>
      <c r="BS1264" s="85"/>
      <c r="BT1264" s="85"/>
      <c r="BU1264" s="85"/>
      <c r="BV1264" s="85"/>
      <c r="BW1264" s="85"/>
      <c r="BX1264" s="85"/>
      <c r="BY1264" s="85"/>
      <c r="BZ1264" s="85"/>
      <c r="CA1264" s="85"/>
      <c r="CB1264" s="85"/>
      <c r="CC1264" s="85"/>
      <c r="CD1264" s="85"/>
      <c r="CE1264" s="85"/>
      <c r="CF1264" s="85"/>
      <c r="CG1264" s="85"/>
      <c r="CH1264" s="85"/>
      <c r="CI1264" s="85"/>
      <c r="CJ1264" s="85"/>
      <c r="CK1264" s="85"/>
      <c r="CL1264" s="85"/>
      <c r="CM1264" s="85"/>
      <c r="CN1264" s="85"/>
      <c r="CO1264" s="85"/>
      <c r="CP1264" s="85"/>
      <c r="CQ1264" s="85"/>
      <c r="CR1264" s="85"/>
      <c r="CS1264" s="85"/>
      <c r="CT1264" s="85"/>
      <c r="CU1264" s="85"/>
      <c r="CV1264" s="85"/>
      <c r="CW1264" s="85"/>
      <c r="CX1264" s="85"/>
      <c r="CY1264" s="85"/>
      <c r="CZ1264" s="85"/>
      <c r="DA1264" s="85"/>
      <c r="DB1264" s="85"/>
      <c r="DC1264" s="85"/>
      <c r="DD1264" s="85"/>
      <c r="DE1264" s="85"/>
    </row>
    <row r="1265" spans="1:109" x14ac:dyDescent="0.2">
      <c r="A1265" s="85"/>
      <c r="B1265" s="85"/>
      <c r="C1265" s="85"/>
      <c r="D1265" s="85"/>
      <c r="E1265" s="86"/>
      <c r="F1265" s="85"/>
      <c r="G1265" s="87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85"/>
      <c r="V1265" s="85"/>
      <c r="W1265" s="85"/>
      <c r="X1265" s="85"/>
      <c r="Y1265" s="85"/>
      <c r="Z1265" s="85"/>
      <c r="AA1265" s="85"/>
      <c r="AB1265" s="85"/>
      <c r="AC1265" s="85"/>
      <c r="AD1265" s="85"/>
      <c r="AE1265" s="85"/>
      <c r="AF1265" s="85"/>
      <c r="AG1265" s="85"/>
      <c r="AH1265" s="85"/>
      <c r="AI1265" s="85"/>
      <c r="AJ1265" s="85"/>
      <c r="AK1265" s="85"/>
      <c r="AL1265" s="85"/>
      <c r="AM1265" s="85"/>
      <c r="AN1265" s="85"/>
      <c r="AO1265" s="85"/>
      <c r="AP1265" s="85"/>
      <c r="AQ1265" s="85"/>
      <c r="AR1265" s="85"/>
      <c r="AS1265" s="85"/>
      <c r="AT1265" s="85"/>
      <c r="AU1265" s="85"/>
      <c r="AV1265" s="85"/>
      <c r="AW1265" s="85"/>
      <c r="AX1265" s="85"/>
      <c r="AY1265" s="85"/>
      <c r="AZ1265" s="85"/>
      <c r="BA1265" s="85"/>
      <c r="BB1265" s="85"/>
      <c r="BC1265" s="85"/>
      <c r="BD1265" s="85"/>
      <c r="BE1265" s="85"/>
      <c r="BF1265" s="88"/>
      <c r="BG1265" s="85"/>
      <c r="BH1265" s="85"/>
      <c r="BI1265" s="85"/>
      <c r="BJ1265" s="85"/>
      <c r="BK1265" s="85"/>
      <c r="BL1265" s="85"/>
      <c r="BM1265" s="85"/>
      <c r="BN1265" s="85"/>
      <c r="BO1265" s="85"/>
      <c r="BP1265" s="85"/>
      <c r="BQ1265" s="85"/>
      <c r="BR1265" s="85"/>
      <c r="BS1265" s="85"/>
      <c r="BT1265" s="85"/>
      <c r="BU1265" s="85"/>
      <c r="BV1265" s="85"/>
      <c r="BW1265" s="85"/>
      <c r="BX1265" s="85"/>
      <c r="BY1265" s="85"/>
      <c r="BZ1265" s="85"/>
      <c r="CA1265" s="85"/>
      <c r="CB1265" s="85"/>
      <c r="CC1265" s="85"/>
      <c r="CD1265" s="85"/>
      <c r="CE1265" s="85"/>
      <c r="CF1265" s="85"/>
      <c r="CG1265" s="85"/>
      <c r="CH1265" s="85"/>
      <c r="CI1265" s="85"/>
      <c r="CJ1265" s="85"/>
      <c r="CK1265" s="85"/>
      <c r="CL1265" s="85"/>
      <c r="CM1265" s="85"/>
      <c r="CN1265" s="85"/>
      <c r="CO1265" s="85"/>
      <c r="CP1265" s="85"/>
      <c r="CQ1265" s="85"/>
      <c r="CR1265" s="85"/>
      <c r="CS1265" s="85"/>
      <c r="CT1265" s="85"/>
      <c r="CU1265" s="85"/>
      <c r="CV1265" s="85"/>
      <c r="CW1265" s="85"/>
      <c r="CX1265" s="85"/>
      <c r="CY1265" s="85"/>
      <c r="CZ1265" s="85"/>
      <c r="DA1265" s="85"/>
      <c r="DB1265" s="85"/>
      <c r="DC1265" s="85"/>
      <c r="DD1265" s="85"/>
      <c r="DE1265" s="85"/>
    </row>
    <row r="1266" spans="1:109" x14ac:dyDescent="0.2">
      <c r="A1266" s="85"/>
      <c r="B1266" s="85"/>
      <c r="C1266" s="85"/>
      <c r="D1266" s="85"/>
      <c r="E1266" s="86"/>
      <c r="F1266" s="85"/>
      <c r="G1266" s="87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85"/>
      <c r="AG1266" s="85"/>
      <c r="AH1266" s="85"/>
      <c r="AI1266" s="85"/>
      <c r="AJ1266" s="85"/>
      <c r="AK1266" s="85"/>
      <c r="AL1266" s="85"/>
      <c r="AM1266" s="85"/>
      <c r="AN1266" s="85"/>
      <c r="AO1266" s="85"/>
      <c r="AP1266" s="85"/>
      <c r="AQ1266" s="85"/>
      <c r="AR1266" s="85"/>
      <c r="AS1266" s="85"/>
      <c r="AT1266" s="85"/>
      <c r="AU1266" s="85"/>
      <c r="AV1266" s="85"/>
      <c r="AW1266" s="85"/>
      <c r="AX1266" s="85"/>
      <c r="AY1266" s="85"/>
      <c r="AZ1266" s="85"/>
      <c r="BA1266" s="85"/>
      <c r="BB1266" s="85"/>
      <c r="BC1266" s="85"/>
      <c r="BD1266" s="85"/>
      <c r="BE1266" s="85"/>
      <c r="BF1266" s="88"/>
      <c r="BG1266" s="85"/>
      <c r="BH1266" s="85"/>
      <c r="BI1266" s="85"/>
      <c r="BJ1266" s="85"/>
      <c r="BK1266" s="85"/>
      <c r="BL1266" s="85"/>
      <c r="BM1266" s="85"/>
      <c r="BN1266" s="85"/>
      <c r="BO1266" s="85"/>
      <c r="BP1266" s="85"/>
      <c r="BQ1266" s="85"/>
      <c r="BR1266" s="85"/>
      <c r="BS1266" s="85"/>
      <c r="BT1266" s="85"/>
      <c r="BU1266" s="85"/>
      <c r="BV1266" s="85"/>
      <c r="BW1266" s="85"/>
      <c r="BX1266" s="85"/>
      <c r="BY1266" s="85"/>
      <c r="BZ1266" s="85"/>
      <c r="CA1266" s="85"/>
      <c r="CB1266" s="85"/>
      <c r="CC1266" s="85"/>
      <c r="CD1266" s="85"/>
      <c r="CE1266" s="85"/>
      <c r="CF1266" s="85"/>
      <c r="CG1266" s="85"/>
      <c r="CH1266" s="85"/>
      <c r="CI1266" s="85"/>
      <c r="CJ1266" s="85"/>
      <c r="CK1266" s="85"/>
      <c r="CL1266" s="85"/>
      <c r="CM1266" s="85"/>
      <c r="CN1266" s="85"/>
      <c r="CO1266" s="85"/>
      <c r="CP1266" s="85"/>
      <c r="CQ1266" s="85"/>
      <c r="CR1266" s="85"/>
      <c r="CS1266" s="85"/>
      <c r="CT1266" s="85"/>
      <c r="CU1266" s="85"/>
      <c r="CV1266" s="85"/>
      <c r="CW1266" s="85"/>
      <c r="CX1266" s="85"/>
      <c r="CY1266" s="85"/>
      <c r="CZ1266" s="85"/>
      <c r="DA1266" s="85"/>
      <c r="DB1266" s="85"/>
      <c r="DC1266" s="85"/>
      <c r="DD1266" s="85"/>
      <c r="DE1266" s="85"/>
    </row>
    <row r="1267" spans="1:109" x14ac:dyDescent="0.2">
      <c r="A1267" s="85"/>
      <c r="B1267" s="85"/>
      <c r="C1267" s="85"/>
      <c r="D1267" s="85"/>
      <c r="E1267" s="86"/>
      <c r="F1267" s="85"/>
      <c r="G1267" s="87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85"/>
      <c r="AG1267" s="85"/>
      <c r="AH1267" s="85"/>
      <c r="AI1267" s="85"/>
      <c r="AJ1267" s="85"/>
      <c r="AK1267" s="85"/>
      <c r="AL1267" s="85"/>
      <c r="AM1267" s="85"/>
      <c r="AN1267" s="85"/>
      <c r="AO1267" s="85"/>
      <c r="AP1267" s="85"/>
      <c r="AQ1267" s="85"/>
      <c r="AR1267" s="85"/>
      <c r="AS1267" s="85"/>
      <c r="AT1267" s="85"/>
      <c r="AU1267" s="85"/>
      <c r="AV1267" s="85"/>
      <c r="AW1267" s="85"/>
      <c r="AX1267" s="85"/>
      <c r="AY1267" s="85"/>
      <c r="AZ1267" s="85"/>
      <c r="BA1267" s="85"/>
      <c r="BB1267" s="85"/>
      <c r="BC1267" s="85"/>
      <c r="BD1267" s="85"/>
      <c r="BE1267" s="85"/>
      <c r="BF1267" s="88"/>
      <c r="BG1267" s="85"/>
      <c r="BH1267" s="85"/>
      <c r="BI1267" s="85"/>
      <c r="BJ1267" s="85"/>
      <c r="BK1267" s="85"/>
      <c r="BL1267" s="85"/>
      <c r="BM1267" s="85"/>
      <c r="BN1267" s="85"/>
      <c r="BO1267" s="85"/>
      <c r="BP1267" s="85"/>
      <c r="BQ1267" s="85"/>
      <c r="BR1267" s="85"/>
      <c r="BS1267" s="85"/>
      <c r="BT1267" s="85"/>
      <c r="BU1267" s="85"/>
      <c r="BV1267" s="85"/>
      <c r="BW1267" s="85"/>
      <c r="BX1267" s="85"/>
      <c r="BY1267" s="85"/>
      <c r="BZ1267" s="85"/>
      <c r="CA1267" s="85"/>
      <c r="CB1267" s="85"/>
      <c r="CC1267" s="85"/>
      <c r="CD1267" s="85"/>
      <c r="CE1267" s="85"/>
      <c r="CF1267" s="85"/>
      <c r="CG1267" s="85"/>
      <c r="CH1267" s="85"/>
      <c r="CI1267" s="85"/>
      <c r="CJ1267" s="85"/>
      <c r="CK1267" s="85"/>
      <c r="CL1267" s="85"/>
      <c r="CM1267" s="85"/>
      <c r="CN1267" s="85"/>
      <c r="CO1267" s="85"/>
      <c r="CP1267" s="85"/>
      <c r="CQ1267" s="85"/>
      <c r="CR1267" s="85"/>
      <c r="CS1267" s="85"/>
      <c r="CT1267" s="85"/>
      <c r="CU1267" s="85"/>
      <c r="CV1267" s="85"/>
      <c r="CW1267" s="85"/>
      <c r="CX1267" s="85"/>
      <c r="CY1267" s="85"/>
      <c r="CZ1267" s="85"/>
      <c r="DA1267" s="85"/>
      <c r="DB1267" s="85"/>
      <c r="DC1267" s="85"/>
      <c r="DD1267" s="85"/>
      <c r="DE1267" s="85"/>
    </row>
    <row r="1268" spans="1:109" x14ac:dyDescent="0.2">
      <c r="A1268" s="85"/>
      <c r="B1268" s="85"/>
      <c r="C1268" s="85"/>
      <c r="D1268" s="85"/>
      <c r="E1268" s="86"/>
      <c r="F1268" s="85"/>
      <c r="G1268" s="87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85"/>
      <c r="AG1268" s="85"/>
      <c r="AH1268" s="85"/>
      <c r="AI1268" s="85"/>
      <c r="AJ1268" s="85"/>
      <c r="AK1268" s="85"/>
      <c r="AL1268" s="85"/>
      <c r="AM1268" s="85"/>
      <c r="AN1268" s="85"/>
      <c r="AO1268" s="85"/>
      <c r="AP1268" s="85"/>
      <c r="AQ1268" s="85"/>
      <c r="AR1268" s="85"/>
      <c r="AS1268" s="85"/>
      <c r="AT1268" s="85"/>
      <c r="AU1268" s="85"/>
      <c r="AV1268" s="85"/>
      <c r="AW1268" s="85"/>
      <c r="AX1268" s="85"/>
      <c r="AY1268" s="85"/>
      <c r="AZ1268" s="85"/>
      <c r="BA1268" s="85"/>
      <c r="BB1268" s="85"/>
      <c r="BC1268" s="85"/>
      <c r="BD1268" s="85"/>
      <c r="BE1268" s="85"/>
      <c r="BF1268" s="88"/>
      <c r="BG1268" s="85"/>
      <c r="BH1268" s="85"/>
      <c r="BI1268" s="85"/>
      <c r="BJ1268" s="85"/>
      <c r="BK1268" s="85"/>
      <c r="BL1268" s="85"/>
      <c r="BM1268" s="85"/>
      <c r="BN1268" s="85"/>
      <c r="BO1268" s="85"/>
      <c r="BP1268" s="85"/>
      <c r="BQ1268" s="85"/>
      <c r="BR1268" s="85"/>
      <c r="BS1268" s="85"/>
      <c r="BT1268" s="85"/>
      <c r="BU1268" s="85"/>
      <c r="BV1268" s="85"/>
      <c r="BW1268" s="85"/>
      <c r="BX1268" s="85"/>
      <c r="BY1268" s="85"/>
      <c r="BZ1268" s="85"/>
      <c r="CA1268" s="85"/>
      <c r="CB1268" s="85"/>
      <c r="CC1268" s="85"/>
      <c r="CD1268" s="85"/>
      <c r="CE1268" s="85"/>
      <c r="CF1268" s="85"/>
      <c r="CG1268" s="85"/>
      <c r="CH1268" s="85"/>
      <c r="CI1268" s="85"/>
      <c r="CJ1268" s="85"/>
      <c r="CK1268" s="85"/>
      <c r="CL1268" s="85"/>
      <c r="CM1268" s="85"/>
      <c r="CN1268" s="85"/>
      <c r="CO1268" s="85"/>
      <c r="CP1268" s="85"/>
      <c r="CQ1268" s="85"/>
      <c r="CR1268" s="85"/>
      <c r="CS1268" s="85"/>
      <c r="CT1268" s="85"/>
      <c r="CU1268" s="85"/>
      <c r="CV1268" s="85"/>
      <c r="CW1268" s="85"/>
      <c r="CX1268" s="85"/>
      <c r="CY1268" s="85"/>
      <c r="CZ1268" s="85"/>
      <c r="DA1268" s="85"/>
      <c r="DB1268" s="85"/>
      <c r="DC1268" s="85"/>
      <c r="DD1268" s="85"/>
      <c r="DE1268" s="85"/>
    </row>
    <row r="1269" spans="1:109" x14ac:dyDescent="0.2">
      <c r="A1269" s="85"/>
      <c r="B1269" s="85"/>
      <c r="C1269" s="85"/>
      <c r="D1269" s="85"/>
      <c r="E1269" s="86"/>
      <c r="F1269" s="85"/>
      <c r="G1269" s="87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85"/>
      <c r="AG1269" s="85"/>
      <c r="AH1269" s="85"/>
      <c r="AI1269" s="85"/>
      <c r="AJ1269" s="85"/>
      <c r="AK1269" s="85"/>
      <c r="AL1269" s="85"/>
      <c r="AM1269" s="85"/>
      <c r="AN1269" s="85"/>
      <c r="AO1269" s="85"/>
      <c r="AP1269" s="85"/>
      <c r="AQ1269" s="85"/>
      <c r="AR1269" s="85"/>
      <c r="AS1269" s="85"/>
      <c r="AT1269" s="85"/>
      <c r="AU1269" s="85"/>
      <c r="AV1269" s="85"/>
      <c r="AW1269" s="85"/>
      <c r="AX1269" s="85"/>
      <c r="AY1269" s="85"/>
      <c r="AZ1269" s="85"/>
      <c r="BA1269" s="85"/>
      <c r="BB1269" s="85"/>
      <c r="BC1269" s="85"/>
      <c r="BD1269" s="85"/>
      <c r="BE1269" s="85"/>
      <c r="BF1269" s="88"/>
      <c r="BG1269" s="85"/>
      <c r="BH1269" s="85"/>
      <c r="BI1269" s="85"/>
      <c r="BJ1269" s="85"/>
      <c r="BK1269" s="85"/>
      <c r="BL1269" s="85"/>
      <c r="BM1269" s="85"/>
      <c r="BN1269" s="85"/>
      <c r="BO1269" s="85"/>
      <c r="BP1269" s="85"/>
      <c r="BQ1269" s="85"/>
      <c r="BR1269" s="85"/>
      <c r="BS1269" s="85"/>
      <c r="BT1269" s="85"/>
      <c r="BU1269" s="85"/>
      <c r="BV1269" s="85"/>
      <c r="BW1269" s="85"/>
      <c r="BX1269" s="85"/>
      <c r="BY1269" s="85"/>
      <c r="BZ1269" s="85"/>
      <c r="CA1269" s="85"/>
      <c r="CB1269" s="85"/>
      <c r="CC1269" s="85"/>
      <c r="CD1269" s="85"/>
      <c r="CE1269" s="85"/>
      <c r="CF1269" s="85"/>
      <c r="CG1269" s="85"/>
      <c r="CH1269" s="85"/>
      <c r="CI1269" s="85"/>
      <c r="CJ1269" s="85"/>
      <c r="CK1269" s="85"/>
      <c r="CL1269" s="85"/>
      <c r="CM1269" s="85"/>
      <c r="CN1269" s="85"/>
      <c r="CO1269" s="85"/>
      <c r="CP1269" s="85"/>
      <c r="CQ1269" s="85"/>
      <c r="CR1269" s="85"/>
      <c r="CS1269" s="85"/>
      <c r="CT1269" s="85"/>
      <c r="CU1269" s="85"/>
      <c r="CV1269" s="85"/>
      <c r="CW1269" s="85"/>
      <c r="CX1269" s="85"/>
      <c r="CY1269" s="85"/>
      <c r="CZ1269" s="85"/>
      <c r="DA1269" s="85"/>
      <c r="DB1269" s="85"/>
      <c r="DC1269" s="85"/>
      <c r="DD1269" s="85"/>
      <c r="DE1269" s="85"/>
    </row>
    <row r="1270" spans="1:109" x14ac:dyDescent="0.2">
      <c r="A1270" s="85"/>
      <c r="B1270" s="85"/>
      <c r="C1270" s="85"/>
      <c r="D1270" s="85"/>
      <c r="E1270" s="86"/>
      <c r="F1270" s="85"/>
      <c r="G1270" s="87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85"/>
      <c r="AG1270" s="85"/>
      <c r="AH1270" s="85"/>
      <c r="AI1270" s="85"/>
      <c r="AJ1270" s="85"/>
      <c r="AK1270" s="85"/>
      <c r="AL1270" s="85"/>
      <c r="AM1270" s="85"/>
      <c r="AN1270" s="85"/>
      <c r="AO1270" s="85"/>
      <c r="AP1270" s="85"/>
      <c r="AQ1270" s="85"/>
      <c r="AR1270" s="85"/>
      <c r="AS1270" s="85"/>
      <c r="AT1270" s="85"/>
      <c r="AU1270" s="85"/>
      <c r="AV1270" s="85"/>
      <c r="AW1270" s="85"/>
      <c r="AX1270" s="85"/>
      <c r="AY1270" s="85"/>
      <c r="AZ1270" s="85"/>
      <c r="BA1270" s="85"/>
      <c r="BB1270" s="85"/>
      <c r="BC1270" s="85"/>
      <c r="BD1270" s="85"/>
      <c r="BE1270" s="85"/>
      <c r="BF1270" s="88"/>
      <c r="BG1270" s="85"/>
      <c r="BH1270" s="85"/>
      <c r="BI1270" s="85"/>
      <c r="BJ1270" s="85"/>
      <c r="BK1270" s="85"/>
      <c r="BL1270" s="85"/>
      <c r="BM1270" s="85"/>
      <c r="BN1270" s="85"/>
      <c r="BO1270" s="85"/>
      <c r="BP1270" s="85"/>
      <c r="BQ1270" s="85"/>
      <c r="BR1270" s="85"/>
      <c r="BS1270" s="85"/>
      <c r="BT1270" s="85"/>
      <c r="BU1270" s="85"/>
      <c r="BV1270" s="85"/>
      <c r="BW1270" s="85"/>
      <c r="BX1270" s="85"/>
      <c r="BY1270" s="85"/>
      <c r="BZ1270" s="85"/>
      <c r="CA1270" s="85"/>
      <c r="CB1270" s="85"/>
      <c r="CC1270" s="85"/>
      <c r="CD1270" s="85"/>
      <c r="CE1270" s="85"/>
      <c r="CF1270" s="85"/>
      <c r="CG1270" s="85"/>
      <c r="CH1270" s="85"/>
      <c r="CI1270" s="85"/>
      <c r="CJ1270" s="85"/>
      <c r="CK1270" s="85"/>
      <c r="CL1270" s="85"/>
      <c r="CM1270" s="85"/>
      <c r="CN1270" s="85"/>
      <c r="CO1270" s="85"/>
      <c r="CP1270" s="85"/>
      <c r="CQ1270" s="85"/>
      <c r="CR1270" s="85"/>
      <c r="CS1270" s="85"/>
      <c r="CT1270" s="85"/>
      <c r="CU1270" s="85"/>
      <c r="CV1270" s="85"/>
      <c r="CW1270" s="85"/>
      <c r="CX1270" s="85"/>
      <c r="CY1270" s="85"/>
      <c r="CZ1270" s="85"/>
      <c r="DA1270" s="85"/>
      <c r="DB1270" s="85"/>
      <c r="DC1270" s="85"/>
      <c r="DD1270" s="85"/>
      <c r="DE1270" s="85"/>
    </row>
    <row r="1271" spans="1:109" x14ac:dyDescent="0.2">
      <c r="A1271" s="85"/>
      <c r="B1271" s="85"/>
      <c r="C1271" s="85"/>
      <c r="D1271" s="85"/>
      <c r="E1271" s="86"/>
      <c r="F1271" s="85"/>
      <c r="G1271" s="87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85"/>
      <c r="AG1271" s="85"/>
      <c r="AH1271" s="85"/>
      <c r="AI1271" s="85"/>
      <c r="AJ1271" s="85"/>
      <c r="AK1271" s="85"/>
      <c r="AL1271" s="85"/>
      <c r="AM1271" s="85"/>
      <c r="AN1271" s="85"/>
      <c r="AO1271" s="85"/>
      <c r="AP1271" s="85"/>
      <c r="AQ1271" s="85"/>
      <c r="AR1271" s="85"/>
      <c r="AS1271" s="85"/>
      <c r="AT1271" s="85"/>
      <c r="AU1271" s="85"/>
      <c r="AV1271" s="85"/>
      <c r="AW1271" s="85"/>
      <c r="AX1271" s="85"/>
      <c r="AY1271" s="85"/>
      <c r="AZ1271" s="85"/>
      <c r="BA1271" s="85"/>
      <c r="BB1271" s="85"/>
      <c r="BC1271" s="85"/>
      <c r="BD1271" s="85"/>
      <c r="BE1271" s="85"/>
      <c r="BF1271" s="88"/>
      <c r="BG1271" s="85"/>
      <c r="BH1271" s="85"/>
      <c r="BI1271" s="85"/>
      <c r="BJ1271" s="85"/>
      <c r="BK1271" s="85"/>
      <c r="BL1271" s="85"/>
      <c r="BM1271" s="85"/>
      <c r="BN1271" s="85"/>
      <c r="BO1271" s="85"/>
      <c r="BP1271" s="85"/>
      <c r="BQ1271" s="85"/>
      <c r="BR1271" s="85"/>
      <c r="BS1271" s="85"/>
      <c r="BT1271" s="85"/>
      <c r="BU1271" s="85"/>
      <c r="BV1271" s="85"/>
      <c r="BW1271" s="85"/>
      <c r="BX1271" s="85"/>
      <c r="BY1271" s="85"/>
      <c r="BZ1271" s="85"/>
      <c r="CA1271" s="85"/>
      <c r="CB1271" s="85"/>
      <c r="CC1271" s="85"/>
      <c r="CD1271" s="85"/>
      <c r="CE1271" s="85"/>
      <c r="CF1271" s="85"/>
      <c r="CG1271" s="85"/>
      <c r="CH1271" s="85"/>
      <c r="CI1271" s="85"/>
      <c r="CJ1271" s="85"/>
      <c r="CK1271" s="85"/>
      <c r="CL1271" s="85"/>
      <c r="CM1271" s="85"/>
      <c r="CN1271" s="85"/>
      <c r="CO1271" s="85"/>
      <c r="CP1271" s="85"/>
      <c r="CQ1271" s="85"/>
      <c r="CR1271" s="85"/>
      <c r="CS1271" s="85"/>
      <c r="CT1271" s="85"/>
      <c r="CU1271" s="85"/>
      <c r="CV1271" s="85"/>
      <c r="CW1271" s="85"/>
      <c r="CX1271" s="85"/>
      <c r="CY1271" s="85"/>
      <c r="CZ1271" s="85"/>
      <c r="DA1271" s="85"/>
      <c r="DB1271" s="85"/>
      <c r="DC1271" s="85"/>
      <c r="DD1271" s="85"/>
      <c r="DE1271" s="85"/>
    </row>
    <row r="1272" spans="1:109" x14ac:dyDescent="0.2">
      <c r="A1272" s="85"/>
      <c r="B1272" s="85"/>
      <c r="C1272" s="85"/>
      <c r="D1272" s="85"/>
      <c r="E1272" s="86"/>
      <c r="F1272" s="85"/>
      <c r="G1272" s="87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85"/>
      <c r="AG1272" s="85"/>
      <c r="AH1272" s="85"/>
      <c r="AI1272" s="85"/>
      <c r="AJ1272" s="85"/>
      <c r="AK1272" s="85"/>
      <c r="AL1272" s="85"/>
      <c r="AM1272" s="85"/>
      <c r="AN1272" s="85"/>
      <c r="AO1272" s="85"/>
      <c r="AP1272" s="85"/>
      <c r="AQ1272" s="85"/>
      <c r="AR1272" s="85"/>
      <c r="AS1272" s="85"/>
      <c r="AT1272" s="85"/>
      <c r="AU1272" s="85"/>
      <c r="AV1272" s="85"/>
      <c r="AW1272" s="85"/>
      <c r="AX1272" s="85"/>
      <c r="AY1272" s="85"/>
      <c r="AZ1272" s="85"/>
      <c r="BA1272" s="85"/>
      <c r="BB1272" s="85"/>
      <c r="BC1272" s="85"/>
      <c r="BD1272" s="85"/>
      <c r="BE1272" s="85"/>
      <c r="BF1272" s="88"/>
      <c r="BG1272" s="85"/>
      <c r="BH1272" s="85"/>
      <c r="BI1272" s="85"/>
      <c r="BJ1272" s="85"/>
      <c r="BK1272" s="85"/>
      <c r="BL1272" s="85"/>
      <c r="BM1272" s="85"/>
      <c r="BN1272" s="85"/>
      <c r="BO1272" s="85"/>
      <c r="BP1272" s="85"/>
      <c r="BQ1272" s="85"/>
      <c r="BR1272" s="85"/>
      <c r="BS1272" s="85"/>
      <c r="BT1272" s="85"/>
      <c r="BU1272" s="85"/>
      <c r="BV1272" s="85"/>
      <c r="BW1272" s="85"/>
      <c r="BX1272" s="85"/>
      <c r="BY1272" s="85"/>
      <c r="BZ1272" s="85"/>
      <c r="CA1272" s="85"/>
      <c r="CB1272" s="85"/>
      <c r="CC1272" s="85"/>
      <c r="CD1272" s="85"/>
      <c r="CE1272" s="85"/>
      <c r="CF1272" s="85"/>
      <c r="CG1272" s="85"/>
      <c r="CH1272" s="85"/>
      <c r="CI1272" s="85"/>
      <c r="CJ1272" s="85"/>
      <c r="CK1272" s="85"/>
      <c r="CL1272" s="85"/>
      <c r="CM1272" s="85"/>
      <c r="CN1272" s="85"/>
      <c r="CO1272" s="85"/>
      <c r="CP1272" s="85"/>
      <c r="CQ1272" s="85"/>
      <c r="CR1272" s="85"/>
      <c r="CS1272" s="85"/>
      <c r="CT1272" s="85"/>
      <c r="CU1272" s="85"/>
      <c r="CV1272" s="85"/>
      <c r="CW1272" s="85"/>
      <c r="CX1272" s="85"/>
      <c r="CY1272" s="85"/>
      <c r="CZ1272" s="85"/>
      <c r="DA1272" s="85"/>
      <c r="DB1272" s="85"/>
      <c r="DC1272" s="85"/>
      <c r="DD1272" s="85"/>
      <c r="DE1272" s="85"/>
    </row>
    <row r="1273" spans="1:109" x14ac:dyDescent="0.2">
      <c r="A1273" s="85"/>
      <c r="B1273" s="85"/>
      <c r="C1273" s="85"/>
      <c r="D1273" s="85"/>
      <c r="E1273" s="86"/>
      <c r="F1273" s="85"/>
      <c r="G1273" s="87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85"/>
      <c r="AG1273" s="85"/>
      <c r="AH1273" s="85"/>
      <c r="AI1273" s="85"/>
      <c r="AJ1273" s="85"/>
      <c r="AK1273" s="85"/>
      <c r="AL1273" s="85"/>
      <c r="AM1273" s="85"/>
      <c r="AN1273" s="85"/>
      <c r="AO1273" s="85"/>
      <c r="AP1273" s="85"/>
      <c r="AQ1273" s="85"/>
      <c r="AR1273" s="85"/>
      <c r="AS1273" s="85"/>
      <c r="AT1273" s="85"/>
      <c r="AU1273" s="85"/>
      <c r="AV1273" s="85"/>
      <c r="AW1273" s="85"/>
      <c r="AX1273" s="85"/>
      <c r="AY1273" s="85"/>
      <c r="AZ1273" s="85"/>
      <c r="BA1273" s="85"/>
      <c r="BB1273" s="85"/>
      <c r="BC1273" s="85"/>
      <c r="BD1273" s="85"/>
      <c r="BE1273" s="85"/>
      <c r="BF1273" s="88"/>
      <c r="BG1273" s="85"/>
      <c r="BH1273" s="85"/>
      <c r="BI1273" s="85"/>
      <c r="BJ1273" s="85"/>
      <c r="BK1273" s="85"/>
      <c r="BL1273" s="85"/>
      <c r="BM1273" s="85"/>
      <c r="BN1273" s="85"/>
      <c r="BO1273" s="85"/>
      <c r="BP1273" s="85"/>
      <c r="BQ1273" s="85"/>
      <c r="BR1273" s="85"/>
      <c r="BS1273" s="85"/>
      <c r="BT1273" s="85"/>
      <c r="BU1273" s="85"/>
      <c r="BV1273" s="85"/>
      <c r="BW1273" s="85"/>
      <c r="BX1273" s="85"/>
      <c r="BY1273" s="85"/>
      <c r="BZ1273" s="85"/>
      <c r="CA1273" s="85"/>
      <c r="CB1273" s="85"/>
      <c r="CC1273" s="85"/>
      <c r="CD1273" s="85"/>
      <c r="CE1273" s="85"/>
      <c r="CF1273" s="85"/>
      <c r="CG1273" s="85"/>
      <c r="CH1273" s="85"/>
      <c r="CI1273" s="85"/>
      <c r="CJ1273" s="85"/>
      <c r="CK1273" s="85"/>
      <c r="CL1273" s="85"/>
      <c r="CM1273" s="85"/>
      <c r="CN1273" s="85"/>
      <c r="CO1273" s="85"/>
      <c r="CP1273" s="85"/>
      <c r="CQ1273" s="85"/>
      <c r="CR1273" s="85"/>
      <c r="CS1273" s="85"/>
      <c r="CT1273" s="85"/>
      <c r="CU1273" s="85"/>
      <c r="CV1273" s="85"/>
      <c r="CW1273" s="85"/>
      <c r="CX1273" s="85"/>
      <c r="CY1273" s="85"/>
      <c r="CZ1273" s="85"/>
      <c r="DA1273" s="85"/>
      <c r="DB1273" s="85"/>
      <c r="DC1273" s="85"/>
      <c r="DD1273" s="85"/>
      <c r="DE1273" s="85"/>
    </row>
    <row r="1274" spans="1:109" x14ac:dyDescent="0.2">
      <c r="A1274" s="85"/>
      <c r="B1274" s="85"/>
      <c r="C1274" s="85"/>
      <c r="D1274" s="85"/>
      <c r="E1274" s="86"/>
      <c r="F1274" s="85"/>
      <c r="G1274" s="87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85"/>
      <c r="AG1274" s="85"/>
      <c r="AH1274" s="85"/>
      <c r="AI1274" s="85"/>
      <c r="AJ1274" s="85"/>
      <c r="AK1274" s="85"/>
      <c r="AL1274" s="85"/>
      <c r="AM1274" s="85"/>
      <c r="AN1274" s="85"/>
      <c r="AO1274" s="85"/>
      <c r="AP1274" s="85"/>
      <c r="AQ1274" s="85"/>
      <c r="AR1274" s="85"/>
      <c r="AS1274" s="85"/>
      <c r="AT1274" s="85"/>
      <c r="AU1274" s="85"/>
      <c r="AV1274" s="85"/>
      <c r="AW1274" s="85"/>
      <c r="AX1274" s="85"/>
      <c r="AY1274" s="85"/>
      <c r="AZ1274" s="85"/>
      <c r="BA1274" s="85"/>
      <c r="BB1274" s="85"/>
      <c r="BC1274" s="85"/>
      <c r="BD1274" s="85"/>
      <c r="BE1274" s="85"/>
      <c r="BF1274" s="88"/>
      <c r="BG1274" s="85"/>
      <c r="BH1274" s="85"/>
      <c r="BI1274" s="85"/>
      <c r="BJ1274" s="85"/>
      <c r="BK1274" s="85"/>
      <c r="BL1274" s="85"/>
      <c r="BM1274" s="85"/>
      <c r="BN1274" s="85"/>
      <c r="BO1274" s="85"/>
      <c r="BP1274" s="85"/>
      <c r="BQ1274" s="85"/>
      <c r="BR1274" s="85"/>
      <c r="BS1274" s="85"/>
      <c r="BT1274" s="85"/>
      <c r="BU1274" s="85"/>
      <c r="BV1274" s="85"/>
      <c r="BW1274" s="85"/>
      <c r="BX1274" s="85"/>
      <c r="BY1274" s="85"/>
      <c r="BZ1274" s="85"/>
      <c r="CA1274" s="85"/>
      <c r="CB1274" s="85"/>
      <c r="CC1274" s="85"/>
      <c r="CD1274" s="85"/>
      <c r="CE1274" s="85"/>
      <c r="CF1274" s="85"/>
      <c r="CG1274" s="85"/>
      <c r="CH1274" s="85"/>
      <c r="CI1274" s="85"/>
      <c r="CJ1274" s="85"/>
      <c r="CK1274" s="85"/>
      <c r="CL1274" s="85"/>
      <c r="CM1274" s="85"/>
      <c r="CN1274" s="85"/>
      <c r="CO1274" s="85"/>
      <c r="CP1274" s="85"/>
      <c r="CQ1274" s="85"/>
      <c r="CR1274" s="85"/>
      <c r="CS1274" s="85"/>
      <c r="CT1274" s="85"/>
      <c r="CU1274" s="85"/>
      <c r="CV1274" s="85"/>
      <c r="CW1274" s="85"/>
      <c r="CX1274" s="85"/>
      <c r="CY1274" s="85"/>
      <c r="CZ1274" s="85"/>
      <c r="DA1274" s="85"/>
      <c r="DB1274" s="85"/>
      <c r="DC1274" s="85"/>
      <c r="DD1274" s="85"/>
      <c r="DE1274" s="85"/>
    </row>
    <row r="1275" spans="1:109" x14ac:dyDescent="0.2">
      <c r="A1275" s="85"/>
      <c r="B1275" s="85"/>
      <c r="C1275" s="85"/>
      <c r="D1275" s="85"/>
      <c r="E1275" s="86"/>
      <c r="F1275" s="85"/>
      <c r="G1275" s="87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85"/>
      <c r="AG1275" s="85"/>
      <c r="AH1275" s="85"/>
      <c r="AI1275" s="85"/>
      <c r="AJ1275" s="85"/>
      <c r="AK1275" s="85"/>
      <c r="AL1275" s="85"/>
      <c r="AM1275" s="85"/>
      <c r="AN1275" s="85"/>
      <c r="AO1275" s="85"/>
      <c r="AP1275" s="85"/>
      <c r="AQ1275" s="85"/>
      <c r="AR1275" s="85"/>
      <c r="AS1275" s="85"/>
      <c r="AT1275" s="85"/>
      <c r="AU1275" s="85"/>
      <c r="AV1275" s="85"/>
      <c r="AW1275" s="85"/>
      <c r="AX1275" s="85"/>
      <c r="AY1275" s="85"/>
      <c r="AZ1275" s="85"/>
      <c r="BA1275" s="85"/>
      <c r="BB1275" s="85"/>
      <c r="BC1275" s="85"/>
      <c r="BD1275" s="85"/>
      <c r="BE1275" s="85"/>
      <c r="BF1275" s="88"/>
      <c r="BG1275" s="85"/>
      <c r="BH1275" s="85"/>
      <c r="BI1275" s="85"/>
      <c r="BJ1275" s="85"/>
      <c r="BK1275" s="85"/>
      <c r="BL1275" s="85"/>
      <c r="BM1275" s="85"/>
      <c r="BN1275" s="85"/>
      <c r="BO1275" s="85"/>
      <c r="BP1275" s="85"/>
      <c r="BQ1275" s="85"/>
      <c r="BR1275" s="85"/>
      <c r="BS1275" s="85"/>
      <c r="BT1275" s="85"/>
      <c r="BU1275" s="85"/>
      <c r="BV1275" s="85"/>
      <c r="BW1275" s="85"/>
      <c r="BX1275" s="85"/>
      <c r="BY1275" s="85"/>
      <c r="BZ1275" s="85"/>
      <c r="CA1275" s="85"/>
      <c r="CB1275" s="85"/>
      <c r="CC1275" s="85"/>
      <c r="CD1275" s="85"/>
      <c r="CE1275" s="85"/>
      <c r="CF1275" s="85"/>
      <c r="CG1275" s="85"/>
      <c r="CH1275" s="85"/>
      <c r="CI1275" s="85"/>
      <c r="CJ1275" s="85"/>
      <c r="CK1275" s="85"/>
      <c r="CL1275" s="85"/>
      <c r="CM1275" s="85"/>
      <c r="CN1275" s="85"/>
      <c r="CO1275" s="85"/>
      <c r="CP1275" s="85"/>
      <c r="CQ1275" s="85"/>
      <c r="CR1275" s="85"/>
      <c r="CS1275" s="85"/>
      <c r="CT1275" s="85"/>
      <c r="CU1275" s="85"/>
      <c r="CV1275" s="85"/>
      <c r="CW1275" s="85"/>
      <c r="CX1275" s="85"/>
      <c r="CY1275" s="85"/>
      <c r="CZ1275" s="85"/>
      <c r="DA1275" s="85"/>
      <c r="DB1275" s="85"/>
      <c r="DC1275" s="85"/>
      <c r="DD1275" s="85"/>
      <c r="DE1275" s="85"/>
    </row>
    <row r="1276" spans="1:109" x14ac:dyDescent="0.2">
      <c r="A1276" s="85"/>
      <c r="B1276" s="85"/>
      <c r="C1276" s="85"/>
      <c r="D1276" s="85"/>
      <c r="E1276" s="86"/>
      <c r="F1276" s="85"/>
      <c r="G1276" s="87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85"/>
      <c r="AG1276" s="85"/>
      <c r="AH1276" s="85"/>
      <c r="AI1276" s="85"/>
      <c r="AJ1276" s="85"/>
      <c r="AK1276" s="85"/>
      <c r="AL1276" s="85"/>
      <c r="AM1276" s="85"/>
      <c r="AN1276" s="85"/>
      <c r="AO1276" s="85"/>
      <c r="AP1276" s="85"/>
      <c r="AQ1276" s="85"/>
      <c r="AR1276" s="85"/>
      <c r="AS1276" s="85"/>
      <c r="AT1276" s="85"/>
      <c r="AU1276" s="85"/>
      <c r="AV1276" s="85"/>
      <c r="AW1276" s="85"/>
      <c r="AX1276" s="85"/>
      <c r="AY1276" s="85"/>
      <c r="AZ1276" s="85"/>
      <c r="BA1276" s="85"/>
      <c r="BB1276" s="85"/>
      <c r="BC1276" s="85"/>
      <c r="BD1276" s="85"/>
      <c r="BE1276" s="85"/>
      <c r="BF1276" s="88"/>
      <c r="BG1276" s="85"/>
      <c r="BH1276" s="85"/>
      <c r="BI1276" s="85"/>
      <c r="BJ1276" s="85"/>
      <c r="BK1276" s="85"/>
      <c r="BL1276" s="85"/>
      <c r="BM1276" s="85"/>
      <c r="BN1276" s="85"/>
      <c r="BO1276" s="85"/>
      <c r="BP1276" s="85"/>
      <c r="BQ1276" s="85"/>
      <c r="BR1276" s="85"/>
      <c r="BS1276" s="85"/>
      <c r="BT1276" s="85"/>
      <c r="BU1276" s="85"/>
      <c r="BV1276" s="85"/>
      <c r="BW1276" s="85"/>
      <c r="BX1276" s="85"/>
      <c r="BY1276" s="85"/>
      <c r="BZ1276" s="85"/>
      <c r="CA1276" s="85"/>
      <c r="CB1276" s="85"/>
      <c r="CC1276" s="85"/>
      <c r="CD1276" s="85"/>
      <c r="CE1276" s="85"/>
      <c r="CF1276" s="85"/>
      <c r="CG1276" s="85"/>
      <c r="CH1276" s="85"/>
      <c r="CI1276" s="85"/>
      <c r="CJ1276" s="85"/>
      <c r="CK1276" s="85"/>
      <c r="CL1276" s="85"/>
      <c r="CM1276" s="85"/>
      <c r="CN1276" s="85"/>
      <c r="CO1276" s="85"/>
      <c r="CP1276" s="85"/>
      <c r="CQ1276" s="85"/>
      <c r="CR1276" s="85"/>
      <c r="CS1276" s="85"/>
      <c r="CT1276" s="85"/>
      <c r="CU1276" s="85"/>
      <c r="CV1276" s="85"/>
      <c r="CW1276" s="85"/>
      <c r="CX1276" s="85"/>
      <c r="CY1276" s="85"/>
      <c r="CZ1276" s="85"/>
      <c r="DA1276" s="85"/>
      <c r="DB1276" s="85"/>
      <c r="DC1276" s="85"/>
      <c r="DD1276" s="85"/>
      <c r="DE1276" s="85"/>
    </row>
    <row r="1277" spans="1:109" x14ac:dyDescent="0.2">
      <c r="A1277" s="85"/>
      <c r="B1277" s="85"/>
      <c r="C1277" s="85"/>
      <c r="D1277" s="85"/>
      <c r="E1277" s="86"/>
      <c r="F1277" s="85"/>
      <c r="G1277" s="87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85"/>
      <c r="AG1277" s="85"/>
      <c r="AH1277" s="85"/>
      <c r="AI1277" s="85"/>
      <c r="AJ1277" s="85"/>
      <c r="AK1277" s="85"/>
      <c r="AL1277" s="85"/>
      <c r="AM1277" s="85"/>
      <c r="AN1277" s="85"/>
      <c r="AO1277" s="85"/>
      <c r="AP1277" s="85"/>
      <c r="AQ1277" s="85"/>
      <c r="AR1277" s="85"/>
      <c r="AS1277" s="85"/>
      <c r="AT1277" s="85"/>
      <c r="AU1277" s="85"/>
      <c r="AV1277" s="85"/>
      <c r="AW1277" s="85"/>
      <c r="AX1277" s="85"/>
      <c r="AY1277" s="85"/>
      <c r="AZ1277" s="85"/>
      <c r="BA1277" s="85"/>
      <c r="BB1277" s="85"/>
      <c r="BC1277" s="85"/>
      <c r="BD1277" s="85"/>
      <c r="BE1277" s="85"/>
      <c r="BF1277" s="88"/>
      <c r="BG1277" s="85"/>
      <c r="BH1277" s="85"/>
      <c r="BI1277" s="85"/>
      <c r="BJ1277" s="85"/>
      <c r="BK1277" s="85"/>
      <c r="BL1277" s="85"/>
      <c r="BM1277" s="85"/>
      <c r="BN1277" s="85"/>
      <c r="BO1277" s="85"/>
      <c r="BP1277" s="85"/>
      <c r="BQ1277" s="85"/>
      <c r="BR1277" s="85"/>
      <c r="BS1277" s="85"/>
      <c r="BT1277" s="85"/>
      <c r="BU1277" s="85"/>
      <c r="BV1277" s="85"/>
      <c r="BW1277" s="85"/>
      <c r="BX1277" s="85"/>
      <c r="BY1277" s="85"/>
      <c r="BZ1277" s="85"/>
      <c r="CA1277" s="85"/>
      <c r="CB1277" s="85"/>
      <c r="CC1277" s="85"/>
      <c r="CD1277" s="85"/>
      <c r="CE1277" s="85"/>
      <c r="CF1277" s="85"/>
      <c r="CG1277" s="85"/>
      <c r="CH1277" s="85"/>
      <c r="CI1277" s="85"/>
      <c r="CJ1277" s="85"/>
      <c r="CK1277" s="85"/>
      <c r="CL1277" s="85"/>
      <c r="CM1277" s="85"/>
      <c r="CN1277" s="85"/>
      <c r="CO1277" s="85"/>
      <c r="CP1277" s="85"/>
      <c r="CQ1277" s="85"/>
      <c r="CR1277" s="85"/>
      <c r="CS1277" s="85"/>
      <c r="CT1277" s="85"/>
      <c r="CU1277" s="85"/>
      <c r="CV1277" s="85"/>
      <c r="CW1277" s="85"/>
      <c r="CX1277" s="85"/>
      <c r="CY1277" s="85"/>
      <c r="CZ1277" s="85"/>
      <c r="DA1277" s="85"/>
      <c r="DB1277" s="85"/>
      <c r="DC1277" s="85"/>
      <c r="DD1277" s="85"/>
      <c r="DE1277" s="85"/>
    </row>
    <row r="1278" spans="1:109" x14ac:dyDescent="0.2">
      <c r="A1278" s="85"/>
      <c r="B1278" s="85"/>
      <c r="C1278" s="85"/>
      <c r="D1278" s="85"/>
      <c r="E1278" s="86"/>
      <c r="F1278" s="85"/>
      <c r="G1278" s="87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85"/>
      <c r="AG1278" s="85"/>
      <c r="AH1278" s="85"/>
      <c r="AI1278" s="85"/>
      <c r="AJ1278" s="85"/>
      <c r="AK1278" s="85"/>
      <c r="AL1278" s="85"/>
      <c r="AM1278" s="85"/>
      <c r="AN1278" s="85"/>
      <c r="AO1278" s="85"/>
      <c r="AP1278" s="85"/>
      <c r="AQ1278" s="85"/>
      <c r="AR1278" s="85"/>
      <c r="AS1278" s="85"/>
      <c r="AT1278" s="85"/>
      <c r="AU1278" s="85"/>
      <c r="AV1278" s="85"/>
      <c r="AW1278" s="85"/>
      <c r="AX1278" s="85"/>
      <c r="AY1278" s="85"/>
      <c r="AZ1278" s="85"/>
      <c r="BA1278" s="85"/>
      <c r="BB1278" s="85"/>
      <c r="BC1278" s="85"/>
      <c r="BD1278" s="85"/>
      <c r="BE1278" s="85"/>
      <c r="BF1278" s="88"/>
      <c r="BG1278" s="85"/>
      <c r="BH1278" s="85"/>
      <c r="BI1278" s="85"/>
      <c r="BJ1278" s="85"/>
      <c r="BK1278" s="85"/>
      <c r="BL1278" s="85"/>
      <c r="BM1278" s="85"/>
      <c r="BN1278" s="85"/>
      <c r="BO1278" s="85"/>
      <c r="BP1278" s="85"/>
      <c r="BQ1278" s="85"/>
      <c r="BR1278" s="85"/>
      <c r="BS1278" s="85"/>
      <c r="BT1278" s="85"/>
      <c r="BU1278" s="85"/>
      <c r="BV1278" s="85"/>
      <c r="BW1278" s="85"/>
      <c r="BX1278" s="85"/>
      <c r="BY1278" s="85"/>
      <c r="BZ1278" s="85"/>
      <c r="CA1278" s="85"/>
      <c r="CB1278" s="85"/>
      <c r="CC1278" s="85"/>
      <c r="CD1278" s="85"/>
      <c r="CE1278" s="85"/>
      <c r="CF1278" s="85"/>
      <c r="CG1278" s="85"/>
      <c r="CH1278" s="85"/>
      <c r="CI1278" s="85"/>
      <c r="CJ1278" s="85"/>
      <c r="CK1278" s="85"/>
      <c r="CL1278" s="85"/>
      <c r="CM1278" s="85"/>
      <c r="CN1278" s="85"/>
      <c r="CO1278" s="85"/>
      <c r="CP1278" s="85"/>
      <c r="CQ1278" s="85"/>
      <c r="CR1278" s="85"/>
      <c r="CS1278" s="85"/>
      <c r="CT1278" s="85"/>
      <c r="CU1278" s="85"/>
      <c r="CV1278" s="85"/>
      <c r="CW1278" s="85"/>
      <c r="CX1278" s="85"/>
      <c r="CY1278" s="85"/>
      <c r="CZ1278" s="85"/>
      <c r="DA1278" s="85"/>
      <c r="DB1278" s="85"/>
      <c r="DC1278" s="85"/>
      <c r="DD1278" s="85"/>
      <c r="DE1278" s="85"/>
    </row>
    <row r="1279" spans="1:109" x14ac:dyDescent="0.2">
      <c r="A1279" s="85"/>
      <c r="B1279" s="85"/>
      <c r="C1279" s="85"/>
      <c r="D1279" s="85"/>
      <c r="E1279" s="86"/>
      <c r="F1279" s="85"/>
      <c r="G1279" s="87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85"/>
      <c r="AG1279" s="85"/>
      <c r="AH1279" s="85"/>
      <c r="AI1279" s="85"/>
      <c r="AJ1279" s="85"/>
      <c r="AK1279" s="85"/>
      <c r="AL1279" s="85"/>
      <c r="AM1279" s="85"/>
      <c r="AN1279" s="85"/>
      <c r="AO1279" s="85"/>
      <c r="AP1279" s="85"/>
      <c r="AQ1279" s="85"/>
      <c r="AR1279" s="85"/>
      <c r="AS1279" s="85"/>
      <c r="AT1279" s="85"/>
      <c r="AU1279" s="85"/>
      <c r="AV1279" s="85"/>
      <c r="AW1279" s="85"/>
      <c r="AX1279" s="85"/>
      <c r="AY1279" s="85"/>
      <c r="AZ1279" s="85"/>
      <c r="BA1279" s="85"/>
      <c r="BB1279" s="85"/>
      <c r="BC1279" s="85"/>
      <c r="BD1279" s="85"/>
      <c r="BE1279" s="85"/>
      <c r="BF1279" s="88"/>
      <c r="BG1279" s="85"/>
      <c r="BH1279" s="85"/>
      <c r="BI1279" s="85"/>
      <c r="BJ1279" s="85"/>
      <c r="BK1279" s="85"/>
      <c r="BL1279" s="85"/>
      <c r="BM1279" s="85"/>
      <c r="BN1279" s="85"/>
      <c r="BO1279" s="85"/>
      <c r="BP1279" s="85"/>
      <c r="BQ1279" s="85"/>
      <c r="BR1279" s="85"/>
      <c r="BS1279" s="85"/>
      <c r="BT1279" s="85"/>
      <c r="BU1279" s="85"/>
      <c r="BV1279" s="85"/>
      <c r="BW1279" s="85"/>
      <c r="BX1279" s="85"/>
      <c r="BY1279" s="85"/>
      <c r="BZ1279" s="85"/>
      <c r="CA1279" s="85"/>
      <c r="CB1279" s="85"/>
      <c r="CC1279" s="85"/>
      <c r="CD1279" s="85"/>
      <c r="CE1279" s="85"/>
      <c r="CF1279" s="85"/>
      <c r="CG1279" s="85"/>
      <c r="CH1279" s="85"/>
      <c r="CI1279" s="85"/>
      <c r="CJ1279" s="85"/>
      <c r="CK1279" s="85"/>
      <c r="CL1279" s="85"/>
      <c r="CM1279" s="85"/>
      <c r="CN1279" s="85"/>
      <c r="CO1279" s="85"/>
      <c r="CP1279" s="85"/>
      <c r="CQ1279" s="85"/>
      <c r="CR1279" s="85"/>
      <c r="CS1279" s="85"/>
      <c r="CT1279" s="85"/>
      <c r="CU1279" s="85"/>
      <c r="CV1279" s="85"/>
      <c r="CW1279" s="85"/>
      <c r="CX1279" s="85"/>
      <c r="CY1279" s="85"/>
      <c r="CZ1279" s="85"/>
      <c r="DA1279" s="85"/>
      <c r="DB1279" s="85"/>
      <c r="DC1279" s="85"/>
      <c r="DD1279" s="85"/>
      <c r="DE1279" s="85"/>
    </row>
    <row r="1280" spans="1:109" x14ac:dyDescent="0.2">
      <c r="A1280" s="85"/>
      <c r="B1280" s="85"/>
      <c r="C1280" s="85"/>
      <c r="D1280" s="85"/>
      <c r="E1280" s="86"/>
      <c r="F1280" s="85"/>
      <c r="G1280" s="87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85"/>
      <c r="AG1280" s="85"/>
      <c r="AH1280" s="85"/>
      <c r="AI1280" s="85"/>
      <c r="AJ1280" s="85"/>
      <c r="AK1280" s="85"/>
      <c r="AL1280" s="85"/>
      <c r="AM1280" s="85"/>
      <c r="AN1280" s="85"/>
      <c r="AO1280" s="85"/>
      <c r="AP1280" s="85"/>
      <c r="AQ1280" s="85"/>
      <c r="AR1280" s="85"/>
      <c r="AS1280" s="85"/>
      <c r="AT1280" s="85"/>
      <c r="AU1280" s="85"/>
      <c r="AV1280" s="85"/>
      <c r="AW1280" s="85"/>
      <c r="AX1280" s="85"/>
      <c r="AY1280" s="85"/>
      <c r="AZ1280" s="85"/>
      <c r="BA1280" s="85"/>
      <c r="BB1280" s="85"/>
      <c r="BC1280" s="85"/>
      <c r="BD1280" s="85"/>
      <c r="BE1280" s="85"/>
      <c r="BF1280" s="88"/>
      <c r="BG1280" s="85"/>
      <c r="BH1280" s="85"/>
      <c r="BI1280" s="85"/>
      <c r="BJ1280" s="85"/>
      <c r="BK1280" s="85"/>
      <c r="BL1280" s="85"/>
      <c r="BM1280" s="85"/>
      <c r="BN1280" s="85"/>
      <c r="BO1280" s="85"/>
      <c r="BP1280" s="85"/>
      <c r="BQ1280" s="85"/>
      <c r="BR1280" s="85"/>
      <c r="BS1280" s="85"/>
      <c r="BT1280" s="85"/>
      <c r="BU1280" s="85"/>
      <c r="BV1280" s="85"/>
      <c r="BW1280" s="85"/>
      <c r="BX1280" s="85"/>
      <c r="BY1280" s="85"/>
      <c r="BZ1280" s="85"/>
      <c r="CA1280" s="85"/>
      <c r="CB1280" s="85"/>
      <c r="CC1280" s="85"/>
      <c r="CD1280" s="85"/>
      <c r="CE1280" s="85"/>
      <c r="CF1280" s="85"/>
      <c r="CG1280" s="85"/>
      <c r="CH1280" s="85"/>
      <c r="CI1280" s="85"/>
      <c r="CJ1280" s="85"/>
      <c r="CK1280" s="85"/>
      <c r="CL1280" s="85"/>
      <c r="CM1280" s="85"/>
      <c r="CN1280" s="85"/>
      <c r="CO1280" s="85"/>
      <c r="CP1280" s="85"/>
      <c r="CQ1280" s="85"/>
      <c r="CR1280" s="85"/>
      <c r="CS1280" s="85"/>
      <c r="CT1280" s="85"/>
      <c r="CU1280" s="85"/>
      <c r="CV1280" s="85"/>
      <c r="CW1280" s="85"/>
      <c r="CX1280" s="85"/>
      <c r="CY1280" s="85"/>
      <c r="CZ1280" s="85"/>
      <c r="DA1280" s="85"/>
      <c r="DB1280" s="85"/>
      <c r="DC1280" s="85"/>
      <c r="DD1280" s="85"/>
      <c r="DE1280" s="85"/>
    </row>
    <row r="1281" spans="1:109" x14ac:dyDescent="0.2">
      <c r="A1281" s="85"/>
      <c r="B1281" s="85"/>
      <c r="C1281" s="85"/>
      <c r="D1281" s="85"/>
      <c r="E1281" s="86"/>
      <c r="F1281" s="85"/>
      <c r="G1281" s="87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85"/>
      <c r="AG1281" s="85"/>
      <c r="AH1281" s="85"/>
      <c r="AI1281" s="85"/>
      <c r="AJ1281" s="85"/>
      <c r="AK1281" s="85"/>
      <c r="AL1281" s="85"/>
      <c r="AM1281" s="85"/>
      <c r="AN1281" s="85"/>
      <c r="AO1281" s="85"/>
      <c r="AP1281" s="85"/>
      <c r="AQ1281" s="85"/>
      <c r="AR1281" s="85"/>
      <c r="AS1281" s="85"/>
      <c r="AT1281" s="85"/>
      <c r="AU1281" s="85"/>
      <c r="AV1281" s="85"/>
      <c r="AW1281" s="85"/>
      <c r="AX1281" s="85"/>
      <c r="AY1281" s="85"/>
      <c r="AZ1281" s="85"/>
      <c r="BA1281" s="85"/>
      <c r="BB1281" s="85"/>
      <c r="BC1281" s="85"/>
      <c r="BD1281" s="85"/>
      <c r="BE1281" s="85"/>
      <c r="BF1281" s="88"/>
      <c r="BG1281" s="85"/>
      <c r="BH1281" s="85"/>
      <c r="BI1281" s="85"/>
      <c r="BJ1281" s="85"/>
      <c r="BK1281" s="85"/>
      <c r="BL1281" s="85"/>
      <c r="BM1281" s="85"/>
      <c r="BN1281" s="85"/>
      <c r="BO1281" s="85"/>
      <c r="BP1281" s="85"/>
      <c r="BQ1281" s="85"/>
      <c r="BR1281" s="85"/>
      <c r="BS1281" s="85"/>
      <c r="BT1281" s="85"/>
      <c r="BU1281" s="85"/>
      <c r="BV1281" s="85"/>
      <c r="BW1281" s="85"/>
      <c r="BX1281" s="85"/>
      <c r="BY1281" s="85"/>
      <c r="BZ1281" s="85"/>
      <c r="CA1281" s="85"/>
      <c r="CB1281" s="85"/>
      <c r="CC1281" s="85"/>
      <c r="CD1281" s="85"/>
      <c r="CE1281" s="85"/>
      <c r="CF1281" s="85"/>
      <c r="CG1281" s="85"/>
      <c r="CH1281" s="85"/>
      <c r="CI1281" s="85"/>
      <c r="CJ1281" s="85"/>
      <c r="CK1281" s="85"/>
      <c r="CL1281" s="85"/>
      <c r="CM1281" s="85"/>
      <c r="CN1281" s="85"/>
      <c r="CO1281" s="85"/>
      <c r="CP1281" s="85"/>
      <c r="CQ1281" s="85"/>
      <c r="CR1281" s="85"/>
      <c r="CS1281" s="85"/>
      <c r="CT1281" s="85"/>
      <c r="CU1281" s="85"/>
      <c r="CV1281" s="85"/>
      <c r="CW1281" s="85"/>
      <c r="CX1281" s="85"/>
      <c r="CY1281" s="85"/>
      <c r="CZ1281" s="85"/>
      <c r="DA1281" s="85"/>
      <c r="DB1281" s="85"/>
      <c r="DC1281" s="85"/>
      <c r="DD1281" s="85"/>
      <c r="DE1281" s="85"/>
    </row>
    <row r="1282" spans="1:109" x14ac:dyDescent="0.2">
      <c r="A1282" s="85"/>
      <c r="B1282" s="85"/>
      <c r="C1282" s="85"/>
      <c r="D1282" s="85"/>
      <c r="E1282" s="86"/>
      <c r="F1282" s="85"/>
      <c r="G1282" s="87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85"/>
      <c r="AG1282" s="85"/>
      <c r="AH1282" s="85"/>
      <c r="AI1282" s="85"/>
      <c r="AJ1282" s="85"/>
      <c r="AK1282" s="85"/>
      <c r="AL1282" s="85"/>
      <c r="AM1282" s="85"/>
      <c r="AN1282" s="85"/>
      <c r="AO1282" s="85"/>
      <c r="AP1282" s="85"/>
      <c r="AQ1282" s="85"/>
      <c r="AR1282" s="85"/>
      <c r="AS1282" s="85"/>
      <c r="AT1282" s="85"/>
      <c r="AU1282" s="85"/>
      <c r="AV1282" s="85"/>
      <c r="AW1282" s="85"/>
      <c r="AX1282" s="85"/>
      <c r="AY1282" s="85"/>
      <c r="AZ1282" s="85"/>
      <c r="BA1282" s="85"/>
      <c r="BB1282" s="85"/>
      <c r="BC1282" s="85"/>
      <c r="BD1282" s="85"/>
      <c r="BE1282" s="85"/>
      <c r="BF1282" s="88"/>
      <c r="BG1282" s="85"/>
      <c r="BH1282" s="85"/>
      <c r="BI1282" s="85"/>
      <c r="BJ1282" s="85"/>
      <c r="BK1282" s="85"/>
      <c r="BL1282" s="85"/>
      <c r="BM1282" s="85"/>
      <c r="BN1282" s="85"/>
      <c r="BO1282" s="85"/>
      <c r="BP1282" s="85"/>
      <c r="BQ1282" s="85"/>
      <c r="BR1282" s="85"/>
      <c r="BS1282" s="85"/>
      <c r="BT1282" s="85"/>
      <c r="BU1282" s="85"/>
      <c r="BV1282" s="85"/>
      <c r="BW1282" s="85"/>
      <c r="BX1282" s="85"/>
      <c r="BY1282" s="85"/>
      <c r="BZ1282" s="85"/>
      <c r="CA1282" s="85"/>
      <c r="CB1282" s="85"/>
      <c r="CC1282" s="85"/>
      <c r="CD1282" s="85"/>
      <c r="CE1282" s="85"/>
      <c r="CF1282" s="85"/>
      <c r="CG1282" s="85"/>
      <c r="CH1282" s="85"/>
      <c r="CI1282" s="85"/>
      <c r="CJ1282" s="85"/>
      <c r="CK1282" s="85"/>
      <c r="CL1282" s="85"/>
      <c r="CM1282" s="85"/>
      <c r="CN1282" s="85"/>
      <c r="CO1282" s="85"/>
      <c r="CP1282" s="85"/>
      <c r="CQ1282" s="85"/>
      <c r="CR1282" s="85"/>
      <c r="CS1282" s="85"/>
      <c r="CT1282" s="85"/>
      <c r="CU1282" s="85"/>
      <c r="CV1282" s="85"/>
      <c r="CW1282" s="85"/>
      <c r="CX1282" s="85"/>
      <c r="CY1282" s="85"/>
      <c r="CZ1282" s="85"/>
      <c r="DA1282" s="85"/>
      <c r="DB1282" s="85"/>
      <c r="DC1282" s="85"/>
      <c r="DD1282" s="85"/>
      <c r="DE1282" s="85"/>
    </row>
    <row r="1283" spans="1:109" x14ac:dyDescent="0.2">
      <c r="A1283" s="85"/>
      <c r="B1283" s="85"/>
      <c r="C1283" s="85"/>
      <c r="D1283" s="85"/>
      <c r="E1283" s="86"/>
      <c r="F1283" s="85"/>
      <c r="G1283" s="87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85"/>
      <c r="AG1283" s="85"/>
      <c r="AH1283" s="85"/>
      <c r="AI1283" s="85"/>
      <c r="AJ1283" s="85"/>
      <c r="AK1283" s="85"/>
      <c r="AL1283" s="85"/>
      <c r="AM1283" s="85"/>
      <c r="AN1283" s="85"/>
      <c r="AO1283" s="85"/>
      <c r="AP1283" s="85"/>
      <c r="AQ1283" s="85"/>
      <c r="AR1283" s="85"/>
      <c r="AS1283" s="85"/>
      <c r="AT1283" s="85"/>
      <c r="AU1283" s="85"/>
      <c r="AV1283" s="85"/>
      <c r="AW1283" s="85"/>
      <c r="AX1283" s="85"/>
      <c r="AY1283" s="85"/>
      <c r="AZ1283" s="85"/>
      <c r="BA1283" s="85"/>
      <c r="BB1283" s="85"/>
      <c r="BC1283" s="85"/>
      <c r="BD1283" s="85"/>
      <c r="BE1283" s="85"/>
      <c r="BF1283" s="88"/>
      <c r="BG1283" s="85"/>
      <c r="BH1283" s="85"/>
      <c r="BI1283" s="85"/>
      <c r="BJ1283" s="85"/>
      <c r="BK1283" s="85"/>
      <c r="BL1283" s="85"/>
      <c r="BM1283" s="85"/>
      <c r="BN1283" s="85"/>
      <c r="BO1283" s="85"/>
      <c r="BP1283" s="85"/>
      <c r="BQ1283" s="85"/>
      <c r="BR1283" s="85"/>
      <c r="BS1283" s="85"/>
      <c r="BT1283" s="85"/>
      <c r="BU1283" s="85"/>
      <c r="BV1283" s="85"/>
      <c r="BW1283" s="85"/>
      <c r="BX1283" s="85"/>
      <c r="BY1283" s="85"/>
      <c r="BZ1283" s="85"/>
      <c r="CA1283" s="85"/>
      <c r="CB1283" s="85"/>
      <c r="CC1283" s="85"/>
      <c r="CD1283" s="85"/>
      <c r="CE1283" s="85"/>
      <c r="CF1283" s="85"/>
      <c r="CG1283" s="85"/>
      <c r="CH1283" s="85"/>
      <c r="CI1283" s="85"/>
      <c r="CJ1283" s="85"/>
      <c r="CK1283" s="85"/>
      <c r="CL1283" s="85"/>
      <c r="CM1283" s="85"/>
      <c r="CN1283" s="85"/>
      <c r="CO1283" s="85"/>
      <c r="CP1283" s="85"/>
      <c r="CQ1283" s="85"/>
      <c r="CR1283" s="85"/>
      <c r="CS1283" s="85"/>
      <c r="CT1283" s="85"/>
      <c r="CU1283" s="85"/>
      <c r="CV1283" s="85"/>
      <c r="CW1283" s="85"/>
      <c r="CX1283" s="85"/>
      <c r="CY1283" s="85"/>
      <c r="CZ1283" s="85"/>
      <c r="DA1283" s="85"/>
      <c r="DB1283" s="85"/>
      <c r="DC1283" s="85"/>
      <c r="DD1283" s="85"/>
      <c r="DE1283" s="85"/>
    </row>
    <row r="1284" spans="1:109" x14ac:dyDescent="0.2">
      <c r="A1284" s="85"/>
      <c r="B1284" s="85"/>
      <c r="C1284" s="85"/>
      <c r="D1284" s="85"/>
      <c r="E1284" s="86"/>
      <c r="F1284" s="85"/>
      <c r="G1284" s="87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85"/>
      <c r="AG1284" s="85"/>
      <c r="AH1284" s="85"/>
      <c r="AI1284" s="85"/>
      <c r="AJ1284" s="85"/>
      <c r="AK1284" s="85"/>
      <c r="AL1284" s="85"/>
      <c r="AM1284" s="85"/>
      <c r="AN1284" s="85"/>
      <c r="AO1284" s="85"/>
      <c r="AP1284" s="85"/>
      <c r="AQ1284" s="85"/>
      <c r="AR1284" s="85"/>
      <c r="AS1284" s="85"/>
      <c r="AT1284" s="85"/>
      <c r="AU1284" s="85"/>
      <c r="AV1284" s="85"/>
      <c r="AW1284" s="85"/>
      <c r="AX1284" s="85"/>
      <c r="AY1284" s="85"/>
      <c r="AZ1284" s="85"/>
      <c r="BA1284" s="85"/>
      <c r="BB1284" s="85"/>
      <c r="BC1284" s="85"/>
      <c r="BD1284" s="85"/>
      <c r="BE1284" s="85"/>
      <c r="BF1284" s="88"/>
      <c r="BG1284" s="85"/>
      <c r="BH1284" s="85"/>
      <c r="BI1284" s="85"/>
      <c r="BJ1284" s="85"/>
      <c r="BK1284" s="85"/>
      <c r="BL1284" s="85"/>
      <c r="BM1284" s="85"/>
      <c r="BN1284" s="85"/>
      <c r="BO1284" s="85"/>
      <c r="BP1284" s="85"/>
      <c r="BQ1284" s="85"/>
      <c r="BR1284" s="85"/>
      <c r="BS1284" s="85"/>
      <c r="BT1284" s="85"/>
      <c r="BU1284" s="85"/>
      <c r="BV1284" s="85"/>
      <c r="BW1284" s="85"/>
      <c r="BX1284" s="85"/>
      <c r="BY1284" s="85"/>
      <c r="BZ1284" s="85"/>
      <c r="CA1284" s="85"/>
      <c r="CB1284" s="85"/>
      <c r="CC1284" s="85"/>
      <c r="CD1284" s="85"/>
      <c r="CE1284" s="85"/>
      <c r="CF1284" s="85"/>
      <c r="CG1284" s="85"/>
      <c r="CH1284" s="85"/>
      <c r="CI1284" s="85"/>
      <c r="CJ1284" s="85"/>
      <c r="CK1284" s="85"/>
      <c r="CL1284" s="85"/>
      <c r="CM1284" s="85"/>
      <c r="CN1284" s="85"/>
      <c r="CO1284" s="85"/>
      <c r="CP1284" s="85"/>
      <c r="CQ1284" s="85"/>
      <c r="CR1284" s="85"/>
      <c r="CS1284" s="85"/>
      <c r="CT1284" s="85"/>
      <c r="CU1284" s="85"/>
      <c r="CV1284" s="85"/>
      <c r="CW1284" s="85"/>
      <c r="CX1284" s="85"/>
      <c r="CY1284" s="85"/>
      <c r="CZ1284" s="85"/>
      <c r="DA1284" s="85"/>
      <c r="DB1284" s="85"/>
      <c r="DC1284" s="85"/>
      <c r="DD1284" s="85"/>
      <c r="DE1284" s="85"/>
    </row>
    <row r="1285" spans="1:109" x14ac:dyDescent="0.2">
      <c r="A1285" s="85"/>
      <c r="B1285" s="85"/>
      <c r="C1285" s="85"/>
      <c r="D1285" s="85"/>
      <c r="E1285" s="86"/>
      <c r="F1285" s="85"/>
      <c r="G1285" s="87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85"/>
      <c r="AG1285" s="85"/>
      <c r="AH1285" s="85"/>
      <c r="AI1285" s="85"/>
      <c r="AJ1285" s="85"/>
      <c r="AK1285" s="85"/>
      <c r="AL1285" s="85"/>
      <c r="AM1285" s="85"/>
      <c r="AN1285" s="85"/>
      <c r="AO1285" s="85"/>
      <c r="AP1285" s="85"/>
      <c r="AQ1285" s="85"/>
      <c r="AR1285" s="85"/>
      <c r="AS1285" s="85"/>
      <c r="AT1285" s="85"/>
      <c r="AU1285" s="85"/>
      <c r="AV1285" s="85"/>
      <c r="AW1285" s="85"/>
      <c r="AX1285" s="85"/>
      <c r="AY1285" s="85"/>
      <c r="AZ1285" s="85"/>
      <c r="BA1285" s="85"/>
      <c r="BB1285" s="85"/>
      <c r="BC1285" s="85"/>
      <c r="BD1285" s="85"/>
      <c r="BE1285" s="85"/>
      <c r="BF1285" s="88"/>
      <c r="BG1285" s="85"/>
      <c r="BH1285" s="85"/>
      <c r="BI1285" s="85"/>
      <c r="BJ1285" s="85"/>
      <c r="BK1285" s="85"/>
      <c r="BL1285" s="85"/>
      <c r="BM1285" s="85"/>
      <c r="BN1285" s="85"/>
      <c r="BO1285" s="85"/>
      <c r="BP1285" s="85"/>
      <c r="BQ1285" s="85"/>
      <c r="BR1285" s="85"/>
      <c r="BS1285" s="85"/>
      <c r="BT1285" s="85"/>
      <c r="BU1285" s="85"/>
      <c r="BV1285" s="85"/>
      <c r="BW1285" s="85"/>
      <c r="BX1285" s="85"/>
      <c r="BY1285" s="85"/>
      <c r="BZ1285" s="85"/>
      <c r="CA1285" s="85"/>
      <c r="CB1285" s="85"/>
      <c r="CC1285" s="85"/>
      <c r="CD1285" s="85"/>
      <c r="CE1285" s="85"/>
      <c r="CF1285" s="85"/>
      <c r="CG1285" s="85"/>
      <c r="CH1285" s="85"/>
      <c r="CI1285" s="85"/>
      <c r="CJ1285" s="85"/>
      <c r="CK1285" s="85"/>
      <c r="CL1285" s="85"/>
      <c r="CM1285" s="85"/>
      <c r="CN1285" s="85"/>
      <c r="CO1285" s="85"/>
      <c r="CP1285" s="85"/>
      <c r="CQ1285" s="85"/>
      <c r="CR1285" s="85"/>
      <c r="CS1285" s="85"/>
      <c r="CT1285" s="85"/>
      <c r="CU1285" s="85"/>
      <c r="CV1285" s="85"/>
      <c r="CW1285" s="85"/>
      <c r="CX1285" s="85"/>
      <c r="CY1285" s="85"/>
      <c r="CZ1285" s="85"/>
      <c r="DA1285" s="85"/>
      <c r="DB1285" s="85"/>
      <c r="DC1285" s="85"/>
      <c r="DD1285" s="85"/>
      <c r="DE1285" s="85"/>
    </row>
    <row r="1286" spans="1:109" x14ac:dyDescent="0.2">
      <c r="A1286" s="85"/>
      <c r="B1286" s="85"/>
      <c r="C1286" s="85"/>
      <c r="D1286" s="85"/>
      <c r="E1286" s="86"/>
      <c r="F1286" s="85"/>
      <c r="G1286" s="87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85"/>
      <c r="AG1286" s="85"/>
      <c r="AH1286" s="85"/>
      <c r="AI1286" s="85"/>
      <c r="AJ1286" s="85"/>
      <c r="AK1286" s="85"/>
      <c r="AL1286" s="85"/>
      <c r="AM1286" s="85"/>
      <c r="AN1286" s="85"/>
      <c r="AO1286" s="85"/>
      <c r="AP1286" s="85"/>
      <c r="AQ1286" s="85"/>
      <c r="AR1286" s="85"/>
      <c r="AS1286" s="85"/>
      <c r="AT1286" s="85"/>
      <c r="AU1286" s="85"/>
      <c r="AV1286" s="85"/>
      <c r="AW1286" s="85"/>
      <c r="AX1286" s="85"/>
      <c r="AY1286" s="85"/>
      <c r="AZ1286" s="85"/>
      <c r="BA1286" s="85"/>
      <c r="BB1286" s="85"/>
      <c r="BC1286" s="85"/>
      <c r="BD1286" s="85"/>
      <c r="BE1286" s="85"/>
      <c r="BF1286" s="88"/>
      <c r="BG1286" s="85"/>
      <c r="BH1286" s="85"/>
      <c r="BI1286" s="85"/>
      <c r="BJ1286" s="85"/>
      <c r="BK1286" s="85"/>
      <c r="BL1286" s="85"/>
      <c r="BM1286" s="85"/>
      <c r="BN1286" s="85"/>
      <c r="BO1286" s="85"/>
      <c r="BP1286" s="85"/>
      <c r="BQ1286" s="85"/>
      <c r="BR1286" s="85"/>
      <c r="BS1286" s="85"/>
      <c r="BT1286" s="85"/>
      <c r="BU1286" s="85"/>
      <c r="BV1286" s="85"/>
      <c r="BW1286" s="85"/>
      <c r="BX1286" s="85"/>
      <c r="BY1286" s="85"/>
      <c r="BZ1286" s="85"/>
      <c r="CA1286" s="85"/>
      <c r="CB1286" s="85"/>
      <c r="CC1286" s="85"/>
      <c r="CD1286" s="85"/>
      <c r="CE1286" s="85"/>
      <c r="CF1286" s="85"/>
      <c r="CG1286" s="85"/>
      <c r="CH1286" s="85"/>
      <c r="CI1286" s="85"/>
      <c r="CJ1286" s="85"/>
      <c r="CK1286" s="85"/>
      <c r="CL1286" s="85"/>
      <c r="CM1286" s="85"/>
      <c r="CN1286" s="85"/>
      <c r="CO1286" s="85"/>
      <c r="CP1286" s="85"/>
      <c r="CQ1286" s="85"/>
      <c r="CR1286" s="85"/>
      <c r="CS1286" s="85"/>
      <c r="CT1286" s="85"/>
      <c r="CU1286" s="85"/>
      <c r="CV1286" s="85"/>
      <c r="CW1286" s="85"/>
      <c r="CX1286" s="85"/>
      <c r="CY1286" s="85"/>
      <c r="CZ1286" s="85"/>
      <c r="DA1286" s="85"/>
      <c r="DB1286" s="85"/>
      <c r="DC1286" s="85"/>
      <c r="DD1286" s="85"/>
      <c r="DE1286" s="85"/>
    </row>
    <row r="1287" spans="1:109" x14ac:dyDescent="0.2">
      <c r="A1287" s="85"/>
      <c r="B1287" s="85"/>
      <c r="C1287" s="85"/>
      <c r="D1287" s="85"/>
      <c r="E1287" s="86"/>
      <c r="F1287" s="85"/>
      <c r="G1287" s="87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85"/>
      <c r="AG1287" s="85"/>
      <c r="AH1287" s="85"/>
      <c r="AI1287" s="85"/>
      <c r="AJ1287" s="85"/>
      <c r="AK1287" s="85"/>
      <c r="AL1287" s="85"/>
      <c r="AM1287" s="85"/>
      <c r="AN1287" s="85"/>
      <c r="AO1287" s="85"/>
      <c r="AP1287" s="85"/>
      <c r="AQ1287" s="85"/>
      <c r="AR1287" s="85"/>
      <c r="AS1287" s="85"/>
      <c r="AT1287" s="85"/>
      <c r="AU1287" s="85"/>
      <c r="AV1287" s="85"/>
      <c r="AW1287" s="85"/>
      <c r="AX1287" s="85"/>
      <c r="AY1287" s="85"/>
      <c r="AZ1287" s="85"/>
      <c r="BA1287" s="85"/>
      <c r="BB1287" s="85"/>
      <c r="BC1287" s="85"/>
      <c r="BD1287" s="85"/>
      <c r="BE1287" s="85"/>
      <c r="BF1287" s="88"/>
      <c r="BG1287" s="85"/>
      <c r="BH1287" s="85"/>
      <c r="BI1287" s="85"/>
      <c r="BJ1287" s="85"/>
      <c r="BK1287" s="85"/>
      <c r="BL1287" s="85"/>
      <c r="BM1287" s="85"/>
      <c r="BN1287" s="85"/>
      <c r="BO1287" s="85"/>
      <c r="BP1287" s="85"/>
      <c r="BQ1287" s="85"/>
      <c r="BR1287" s="85"/>
      <c r="BS1287" s="85"/>
      <c r="BT1287" s="85"/>
      <c r="BU1287" s="85"/>
      <c r="BV1287" s="85"/>
      <c r="BW1287" s="85"/>
      <c r="BX1287" s="85"/>
      <c r="BY1287" s="85"/>
      <c r="BZ1287" s="85"/>
      <c r="CA1287" s="85"/>
      <c r="CB1287" s="85"/>
      <c r="CC1287" s="85"/>
      <c r="CD1287" s="85"/>
      <c r="CE1287" s="85"/>
      <c r="CF1287" s="85"/>
      <c r="CG1287" s="85"/>
      <c r="CH1287" s="85"/>
      <c r="CI1287" s="85"/>
      <c r="CJ1287" s="85"/>
      <c r="CK1287" s="85"/>
      <c r="CL1287" s="85"/>
      <c r="CM1287" s="85"/>
      <c r="CN1287" s="85"/>
      <c r="CO1287" s="85"/>
      <c r="CP1287" s="85"/>
      <c r="CQ1287" s="85"/>
      <c r="CR1287" s="85"/>
      <c r="CS1287" s="85"/>
      <c r="CT1287" s="85"/>
      <c r="CU1287" s="85"/>
      <c r="CV1287" s="85"/>
      <c r="CW1287" s="85"/>
      <c r="CX1287" s="85"/>
      <c r="CY1287" s="85"/>
      <c r="CZ1287" s="85"/>
      <c r="DA1287" s="85"/>
      <c r="DB1287" s="85"/>
      <c r="DC1287" s="85"/>
      <c r="DD1287" s="85"/>
      <c r="DE1287" s="85"/>
    </row>
    <row r="1288" spans="1:109" x14ac:dyDescent="0.2">
      <c r="A1288" s="85"/>
      <c r="B1288" s="85"/>
      <c r="C1288" s="85"/>
      <c r="D1288" s="85"/>
      <c r="E1288" s="86"/>
      <c r="F1288" s="85"/>
      <c r="G1288" s="87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85"/>
      <c r="AG1288" s="85"/>
      <c r="AH1288" s="85"/>
      <c r="AI1288" s="85"/>
      <c r="AJ1288" s="85"/>
      <c r="AK1288" s="85"/>
      <c r="AL1288" s="85"/>
      <c r="AM1288" s="85"/>
      <c r="AN1288" s="85"/>
      <c r="AO1288" s="85"/>
      <c r="AP1288" s="85"/>
      <c r="AQ1288" s="85"/>
      <c r="AR1288" s="85"/>
      <c r="AS1288" s="85"/>
      <c r="AT1288" s="85"/>
      <c r="AU1288" s="85"/>
      <c r="AV1288" s="85"/>
      <c r="AW1288" s="85"/>
      <c r="AX1288" s="85"/>
      <c r="AY1288" s="85"/>
      <c r="AZ1288" s="85"/>
      <c r="BA1288" s="85"/>
      <c r="BB1288" s="85"/>
      <c r="BC1288" s="85"/>
      <c r="BD1288" s="85"/>
      <c r="BE1288" s="85"/>
      <c r="BF1288" s="88"/>
      <c r="BG1288" s="85"/>
      <c r="BH1288" s="85"/>
      <c r="BI1288" s="85"/>
      <c r="BJ1288" s="85"/>
      <c r="BK1288" s="85"/>
      <c r="BL1288" s="85"/>
      <c r="BM1288" s="85"/>
      <c r="BN1288" s="85"/>
      <c r="BO1288" s="85"/>
      <c r="BP1288" s="85"/>
      <c r="BQ1288" s="85"/>
      <c r="BR1288" s="85"/>
      <c r="BS1288" s="85"/>
      <c r="BT1288" s="85"/>
      <c r="BU1288" s="85"/>
      <c r="BV1288" s="85"/>
      <c r="BW1288" s="85"/>
      <c r="BX1288" s="85"/>
      <c r="BY1288" s="85"/>
      <c r="BZ1288" s="85"/>
      <c r="CA1288" s="85"/>
      <c r="CB1288" s="85"/>
      <c r="CC1288" s="85"/>
      <c r="CD1288" s="85"/>
      <c r="CE1288" s="85"/>
      <c r="CF1288" s="85"/>
      <c r="CG1288" s="85"/>
      <c r="CH1288" s="85"/>
      <c r="CI1288" s="85"/>
      <c r="CJ1288" s="85"/>
      <c r="CK1288" s="85"/>
      <c r="CL1288" s="85"/>
      <c r="CM1288" s="85"/>
      <c r="CN1288" s="85"/>
      <c r="CO1288" s="85"/>
      <c r="CP1288" s="85"/>
      <c r="CQ1288" s="85"/>
      <c r="CR1288" s="85"/>
      <c r="CS1288" s="85"/>
      <c r="CT1288" s="85"/>
      <c r="CU1288" s="85"/>
      <c r="CV1288" s="85"/>
      <c r="CW1288" s="85"/>
      <c r="CX1288" s="85"/>
      <c r="CY1288" s="85"/>
      <c r="CZ1288" s="85"/>
      <c r="DA1288" s="85"/>
      <c r="DB1288" s="85"/>
      <c r="DC1288" s="85"/>
      <c r="DD1288" s="85"/>
      <c r="DE1288" s="85"/>
    </row>
    <row r="1289" spans="1:109" x14ac:dyDescent="0.2">
      <c r="A1289" s="85"/>
      <c r="B1289" s="85"/>
      <c r="C1289" s="85"/>
      <c r="D1289" s="85"/>
      <c r="E1289" s="86"/>
      <c r="F1289" s="85"/>
      <c r="G1289" s="87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85"/>
      <c r="AG1289" s="85"/>
      <c r="AH1289" s="85"/>
      <c r="AI1289" s="85"/>
      <c r="AJ1289" s="85"/>
      <c r="AK1289" s="85"/>
      <c r="AL1289" s="85"/>
      <c r="AM1289" s="85"/>
      <c r="AN1289" s="85"/>
      <c r="AO1289" s="85"/>
      <c r="AP1289" s="85"/>
      <c r="AQ1289" s="85"/>
      <c r="AR1289" s="85"/>
      <c r="AS1289" s="85"/>
      <c r="AT1289" s="85"/>
      <c r="AU1289" s="85"/>
      <c r="AV1289" s="85"/>
      <c r="AW1289" s="85"/>
      <c r="AX1289" s="85"/>
      <c r="AY1289" s="85"/>
      <c r="AZ1289" s="85"/>
      <c r="BA1289" s="85"/>
      <c r="BB1289" s="85"/>
      <c r="BC1289" s="85"/>
      <c r="BD1289" s="85"/>
      <c r="BE1289" s="85"/>
      <c r="BF1289" s="88"/>
      <c r="BG1289" s="85"/>
      <c r="BH1289" s="85"/>
      <c r="BI1289" s="85"/>
      <c r="BJ1289" s="85"/>
      <c r="BK1289" s="85"/>
      <c r="BL1289" s="85"/>
      <c r="BM1289" s="85"/>
      <c r="BN1289" s="85"/>
      <c r="BO1289" s="85"/>
      <c r="BP1289" s="85"/>
      <c r="BQ1289" s="85"/>
      <c r="BR1289" s="85"/>
      <c r="BS1289" s="85"/>
      <c r="BT1289" s="85"/>
      <c r="BU1289" s="85"/>
      <c r="BV1289" s="85"/>
      <c r="BW1289" s="85"/>
      <c r="BX1289" s="85"/>
      <c r="BY1289" s="85"/>
      <c r="BZ1289" s="85"/>
      <c r="CA1289" s="85"/>
      <c r="CB1289" s="85"/>
      <c r="CC1289" s="85"/>
      <c r="CD1289" s="85"/>
      <c r="CE1289" s="85"/>
      <c r="CF1289" s="85"/>
      <c r="CG1289" s="85"/>
      <c r="CH1289" s="85"/>
      <c r="CI1289" s="85"/>
      <c r="CJ1289" s="85"/>
      <c r="CK1289" s="85"/>
      <c r="CL1289" s="85"/>
      <c r="CM1289" s="85"/>
      <c r="CN1289" s="85"/>
      <c r="CO1289" s="85"/>
      <c r="CP1289" s="85"/>
      <c r="CQ1289" s="85"/>
      <c r="CR1289" s="85"/>
      <c r="CS1289" s="85"/>
      <c r="CT1289" s="85"/>
      <c r="CU1289" s="85"/>
      <c r="CV1289" s="85"/>
      <c r="CW1289" s="85"/>
      <c r="CX1289" s="85"/>
      <c r="CY1289" s="85"/>
      <c r="CZ1289" s="85"/>
      <c r="DA1289" s="85"/>
      <c r="DB1289" s="85"/>
      <c r="DC1289" s="85"/>
      <c r="DD1289" s="85"/>
      <c r="DE1289" s="85"/>
    </row>
    <row r="1290" spans="1:109" x14ac:dyDescent="0.2">
      <c r="A1290" s="85"/>
      <c r="B1290" s="85"/>
      <c r="C1290" s="85"/>
      <c r="D1290" s="85"/>
      <c r="E1290" s="86"/>
      <c r="F1290" s="85"/>
      <c r="G1290" s="87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85"/>
      <c r="AG1290" s="85"/>
      <c r="AH1290" s="85"/>
      <c r="AI1290" s="85"/>
      <c r="AJ1290" s="85"/>
      <c r="AK1290" s="85"/>
      <c r="AL1290" s="85"/>
      <c r="AM1290" s="85"/>
      <c r="AN1290" s="85"/>
      <c r="AO1290" s="85"/>
      <c r="AP1290" s="85"/>
      <c r="AQ1290" s="85"/>
      <c r="AR1290" s="85"/>
      <c r="AS1290" s="85"/>
      <c r="AT1290" s="85"/>
      <c r="AU1290" s="85"/>
      <c r="AV1290" s="85"/>
      <c r="AW1290" s="85"/>
      <c r="AX1290" s="85"/>
      <c r="AY1290" s="85"/>
      <c r="AZ1290" s="85"/>
      <c r="BA1290" s="85"/>
      <c r="BB1290" s="85"/>
      <c r="BC1290" s="85"/>
      <c r="BD1290" s="85"/>
      <c r="BE1290" s="85"/>
      <c r="BF1290" s="88"/>
      <c r="BG1290" s="85"/>
      <c r="BH1290" s="85"/>
      <c r="BI1290" s="85"/>
      <c r="BJ1290" s="85"/>
      <c r="BK1290" s="85"/>
      <c r="BL1290" s="85"/>
      <c r="BM1290" s="85"/>
      <c r="BN1290" s="85"/>
      <c r="BO1290" s="85"/>
      <c r="BP1290" s="85"/>
      <c r="BQ1290" s="85"/>
      <c r="BR1290" s="85"/>
      <c r="BS1290" s="85"/>
      <c r="BT1290" s="85"/>
      <c r="BU1290" s="85"/>
      <c r="BV1290" s="85"/>
      <c r="BW1290" s="85"/>
      <c r="BX1290" s="85"/>
      <c r="BY1290" s="85"/>
      <c r="BZ1290" s="85"/>
      <c r="CA1290" s="85"/>
      <c r="CB1290" s="85"/>
      <c r="CC1290" s="85"/>
      <c r="CD1290" s="85"/>
      <c r="CE1290" s="85"/>
      <c r="CF1290" s="85"/>
      <c r="CG1290" s="85"/>
      <c r="CH1290" s="85"/>
      <c r="CI1290" s="85"/>
      <c r="CJ1290" s="85"/>
      <c r="CK1290" s="85"/>
      <c r="CL1290" s="85"/>
      <c r="CM1290" s="85"/>
      <c r="CN1290" s="85"/>
      <c r="CO1290" s="85"/>
      <c r="CP1290" s="85"/>
      <c r="CQ1290" s="85"/>
      <c r="CR1290" s="85"/>
      <c r="CS1290" s="85"/>
      <c r="CT1290" s="85"/>
      <c r="CU1290" s="85"/>
      <c r="CV1290" s="85"/>
      <c r="CW1290" s="85"/>
      <c r="CX1290" s="85"/>
      <c r="CY1290" s="85"/>
      <c r="CZ1290" s="85"/>
      <c r="DA1290" s="85"/>
      <c r="DB1290" s="85"/>
      <c r="DC1290" s="85"/>
      <c r="DD1290" s="85"/>
      <c r="DE1290" s="85"/>
    </row>
    <row r="1291" spans="1:109" x14ac:dyDescent="0.2">
      <c r="A1291" s="85"/>
      <c r="B1291" s="85"/>
      <c r="C1291" s="85"/>
      <c r="D1291" s="85"/>
      <c r="E1291" s="86"/>
      <c r="F1291" s="85"/>
      <c r="G1291" s="87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85"/>
      <c r="AG1291" s="85"/>
      <c r="AH1291" s="85"/>
      <c r="AI1291" s="85"/>
      <c r="AJ1291" s="85"/>
      <c r="AK1291" s="85"/>
      <c r="AL1291" s="85"/>
      <c r="AM1291" s="85"/>
      <c r="AN1291" s="85"/>
      <c r="AO1291" s="85"/>
      <c r="AP1291" s="85"/>
      <c r="AQ1291" s="85"/>
      <c r="AR1291" s="85"/>
      <c r="AS1291" s="85"/>
      <c r="AT1291" s="85"/>
      <c r="AU1291" s="85"/>
      <c r="AV1291" s="85"/>
      <c r="AW1291" s="85"/>
      <c r="AX1291" s="85"/>
      <c r="AY1291" s="85"/>
      <c r="AZ1291" s="85"/>
      <c r="BA1291" s="85"/>
      <c r="BB1291" s="85"/>
      <c r="BC1291" s="85"/>
      <c r="BD1291" s="85"/>
      <c r="BE1291" s="85"/>
      <c r="BF1291" s="88"/>
      <c r="BG1291" s="85"/>
      <c r="BH1291" s="85"/>
      <c r="BI1291" s="85"/>
      <c r="BJ1291" s="85"/>
      <c r="BK1291" s="85"/>
      <c r="BL1291" s="85"/>
      <c r="BM1291" s="85"/>
      <c r="BN1291" s="85"/>
      <c r="BO1291" s="85"/>
      <c r="BP1291" s="85"/>
      <c r="BQ1291" s="85"/>
      <c r="BR1291" s="85"/>
      <c r="BS1291" s="85"/>
      <c r="BT1291" s="85"/>
      <c r="BU1291" s="85"/>
      <c r="BV1291" s="85"/>
      <c r="BW1291" s="85"/>
      <c r="BX1291" s="85"/>
      <c r="BY1291" s="85"/>
      <c r="BZ1291" s="85"/>
      <c r="CA1291" s="85"/>
      <c r="CB1291" s="85"/>
      <c r="CC1291" s="85"/>
      <c r="CD1291" s="85"/>
      <c r="CE1291" s="85"/>
      <c r="CF1291" s="85"/>
      <c r="CG1291" s="85"/>
      <c r="CH1291" s="85"/>
      <c r="CI1291" s="85"/>
      <c r="CJ1291" s="85"/>
      <c r="CK1291" s="85"/>
      <c r="CL1291" s="85"/>
      <c r="CM1291" s="85"/>
      <c r="CN1291" s="85"/>
      <c r="CO1291" s="85"/>
      <c r="CP1291" s="85"/>
      <c r="CQ1291" s="85"/>
      <c r="CR1291" s="85"/>
      <c r="CS1291" s="85"/>
      <c r="CT1291" s="85"/>
      <c r="CU1291" s="85"/>
      <c r="CV1291" s="85"/>
      <c r="CW1291" s="85"/>
      <c r="CX1291" s="85"/>
      <c r="CY1291" s="85"/>
      <c r="CZ1291" s="85"/>
      <c r="DA1291" s="85"/>
      <c r="DB1291" s="85"/>
      <c r="DC1291" s="85"/>
      <c r="DD1291" s="85"/>
      <c r="DE1291" s="85"/>
    </row>
    <row r="1292" spans="1:109" x14ac:dyDescent="0.2">
      <c r="A1292" s="85"/>
      <c r="B1292" s="85"/>
      <c r="C1292" s="85"/>
      <c r="D1292" s="85"/>
      <c r="E1292" s="86"/>
      <c r="F1292" s="85"/>
      <c r="G1292" s="87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85"/>
      <c r="AG1292" s="85"/>
      <c r="AH1292" s="85"/>
      <c r="AI1292" s="85"/>
      <c r="AJ1292" s="85"/>
      <c r="AK1292" s="85"/>
      <c r="AL1292" s="85"/>
      <c r="AM1292" s="85"/>
      <c r="AN1292" s="85"/>
      <c r="AO1292" s="85"/>
      <c r="AP1292" s="85"/>
      <c r="AQ1292" s="85"/>
      <c r="AR1292" s="85"/>
      <c r="AS1292" s="85"/>
      <c r="AT1292" s="85"/>
      <c r="AU1292" s="85"/>
      <c r="AV1292" s="85"/>
      <c r="AW1292" s="85"/>
      <c r="AX1292" s="85"/>
      <c r="AY1292" s="85"/>
      <c r="AZ1292" s="85"/>
      <c r="BA1292" s="85"/>
      <c r="BB1292" s="85"/>
      <c r="BC1292" s="85"/>
      <c r="BD1292" s="85"/>
      <c r="BE1292" s="85"/>
      <c r="BF1292" s="88"/>
      <c r="BG1292" s="85"/>
      <c r="BH1292" s="85"/>
      <c r="BI1292" s="85"/>
      <c r="BJ1292" s="85"/>
      <c r="BK1292" s="85"/>
      <c r="BL1292" s="85"/>
      <c r="BM1292" s="85"/>
      <c r="BN1292" s="85"/>
      <c r="BO1292" s="85"/>
      <c r="BP1292" s="85"/>
      <c r="BQ1292" s="85"/>
      <c r="BR1292" s="85"/>
      <c r="BS1292" s="85"/>
      <c r="BT1292" s="85"/>
      <c r="BU1292" s="85"/>
      <c r="BV1292" s="85"/>
      <c r="BW1292" s="85"/>
      <c r="BX1292" s="85"/>
      <c r="BY1292" s="85"/>
      <c r="BZ1292" s="85"/>
      <c r="CA1292" s="85"/>
      <c r="CB1292" s="85"/>
      <c r="CC1292" s="85"/>
      <c r="CD1292" s="85"/>
      <c r="CE1292" s="85"/>
      <c r="CF1292" s="85"/>
      <c r="CG1292" s="85"/>
      <c r="CH1292" s="85"/>
      <c r="CI1292" s="85"/>
      <c r="CJ1292" s="85"/>
      <c r="CK1292" s="85"/>
      <c r="CL1292" s="85"/>
      <c r="CM1292" s="85"/>
      <c r="CN1292" s="85"/>
      <c r="CO1292" s="85"/>
      <c r="CP1292" s="85"/>
      <c r="CQ1292" s="85"/>
      <c r="CR1292" s="85"/>
      <c r="CS1292" s="85"/>
      <c r="CT1292" s="85"/>
      <c r="CU1292" s="85"/>
      <c r="CV1292" s="85"/>
      <c r="CW1292" s="85"/>
      <c r="CX1292" s="85"/>
      <c r="CY1292" s="85"/>
      <c r="CZ1292" s="85"/>
      <c r="DA1292" s="85"/>
      <c r="DB1292" s="85"/>
      <c r="DC1292" s="85"/>
      <c r="DD1292" s="85"/>
      <c r="DE1292" s="85"/>
    </row>
    <row r="1293" spans="1:109" x14ac:dyDescent="0.2">
      <c r="A1293" s="85"/>
      <c r="B1293" s="85"/>
      <c r="C1293" s="85"/>
      <c r="D1293" s="85"/>
      <c r="E1293" s="86"/>
      <c r="F1293" s="85"/>
      <c r="G1293" s="87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85"/>
      <c r="AG1293" s="85"/>
      <c r="AH1293" s="85"/>
      <c r="AI1293" s="85"/>
      <c r="AJ1293" s="85"/>
      <c r="AK1293" s="85"/>
      <c r="AL1293" s="85"/>
      <c r="AM1293" s="85"/>
      <c r="AN1293" s="85"/>
      <c r="AO1293" s="85"/>
      <c r="AP1293" s="85"/>
      <c r="AQ1293" s="85"/>
      <c r="AR1293" s="85"/>
      <c r="AS1293" s="85"/>
      <c r="AT1293" s="85"/>
      <c r="AU1293" s="85"/>
      <c r="AV1293" s="85"/>
      <c r="AW1293" s="85"/>
      <c r="AX1293" s="85"/>
      <c r="AY1293" s="85"/>
      <c r="AZ1293" s="85"/>
      <c r="BA1293" s="85"/>
      <c r="BB1293" s="85"/>
      <c r="BC1293" s="85"/>
      <c r="BD1293" s="85"/>
      <c r="BE1293" s="85"/>
      <c r="BF1293" s="88"/>
      <c r="BG1293" s="85"/>
      <c r="BH1293" s="85"/>
      <c r="BI1293" s="85"/>
      <c r="BJ1293" s="85"/>
      <c r="BK1293" s="85"/>
      <c r="BL1293" s="85"/>
      <c r="BM1293" s="85"/>
      <c r="BN1293" s="85"/>
      <c r="BO1293" s="85"/>
      <c r="BP1293" s="85"/>
      <c r="BQ1293" s="85"/>
      <c r="BR1293" s="85"/>
      <c r="BS1293" s="85"/>
      <c r="BT1293" s="85"/>
      <c r="BU1293" s="85"/>
      <c r="BV1293" s="85"/>
      <c r="BW1293" s="85"/>
      <c r="BX1293" s="85"/>
      <c r="BY1293" s="85"/>
      <c r="BZ1293" s="85"/>
      <c r="CA1293" s="85"/>
      <c r="CB1293" s="85"/>
      <c r="CC1293" s="85"/>
      <c r="CD1293" s="85"/>
      <c r="CE1293" s="85"/>
      <c r="CF1293" s="85"/>
      <c r="CG1293" s="85"/>
      <c r="CH1293" s="85"/>
      <c r="CI1293" s="85"/>
      <c r="CJ1293" s="85"/>
      <c r="CK1293" s="85"/>
      <c r="CL1293" s="85"/>
      <c r="CM1293" s="85"/>
      <c r="CN1293" s="85"/>
      <c r="CO1293" s="85"/>
      <c r="CP1293" s="85"/>
      <c r="CQ1293" s="85"/>
      <c r="CR1293" s="85"/>
      <c r="CS1293" s="85"/>
      <c r="CT1293" s="85"/>
      <c r="CU1293" s="85"/>
      <c r="CV1293" s="85"/>
      <c r="CW1293" s="85"/>
      <c r="CX1293" s="85"/>
      <c r="CY1293" s="85"/>
      <c r="CZ1293" s="85"/>
      <c r="DA1293" s="85"/>
      <c r="DB1293" s="85"/>
      <c r="DC1293" s="85"/>
      <c r="DD1293" s="85"/>
      <c r="DE1293" s="85"/>
    </row>
    <row r="1294" spans="1:109" x14ac:dyDescent="0.2">
      <c r="A1294" s="85"/>
      <c r="B1294" s="85"/>
      <c r="C1294" s="85"/>
      <c r="D1294" s="85"/>
      <c r="E1294" s="86"/>
      <c r="F1294" s="85"/>
      <c r="G1294" s="87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85"/>
      <c r="AG1294" s="85"/>
      <c r="AH1294" s="85"/>
      <c r="AI1294" s="85"/>
      <c r="AJ1294" s="85"/>
      <c r="AK1294" s="85"/>
      <c r="AL1294" s="85"/>
      <c r="AM1294" s="85"/>
      <c r="AN1294" s="85"/>
      <c r="AO1294" s="85"/>
      <c r="AP1294" s="85"/>
      <c r="AQ1294" s="85"/>
      <c r="AR1294" s="85"/>
      <c r="AS1294" s="85"/>
      <c r="AT1294" s="85"/>
      <c r="AU1294" s="85"/>
      <c r="AV1294" s="85"/>
      <c r="AW1294" s="85"/>
      <c r="AX1294" s="85"/>
      <c r="AY1294" s="85"/>
      <c r="AZ1294" s="85"/>
      <c r="BA1294" s="85"/>
      <c r="BB1294" s="85"/>
      <c r="BC1294" s="85"/>
      <c r="BD1294" s="85"/>
      <c r="BE1294" s="85"/>
      <c r="BF1294" s="88"/>
      <c r="BG1294" s="85"/>
      <c r="BH1294" s="85"/>
      <c r="BI1294" s="85"/>
      <c r="BJ1294" s="85"/>
      <c r="BK1294" s="85"/>
      <c r="BL1294" s="85"/>
      <c r="BM1294" s="85"/>
      <c r="BN1294" s="85"/>
      <c r="BO1294" s="85"/>
      <c r="BP1294" s="85"/>
      <c r="BQ1294" s="85"/>
      <c r="BR1294" s="85"/>
      <c r="BS1294" s="85"/>
      <c r="BT1294" s="85"/>
      <c r="BU1294" s="85"/>
      <c r="BV1294" s="85"/>
      <c r="BW1294" s="85"/>
      <c r="BX1294" s="85"/>
      <c r="BY1294" s="85"/>
      <c r="BZ1294" s="85"/>
      <c r="CA1294" s="85"/>
      <c r="CB1294" s="85"/>
      <c r="CC1294" s="85"/>
      <c r="CD1294" s="85"/>
      <c r="CE1294" s="85"/>
      <c r="CF1294" s="85"/>
      <c r="CG1294" s="85"/>
      <c r="CH1294" s="85"/>
      <c r="CI1294" s="85"/>
      <c r="CJ1294" s="85"/>
      <c r="CK1294" s="85"/>
      <c r="CL1294" s="85"/>
      <c r="CM1294" s="85"/>
      <c r="CN1294" s="85"/>
      <c r="CO1294" s="85"/>
      <c r="CP1294" s="85"/>
      <c r="CQ1294" s="85"/>
      <c r="CR1294" s="85"/>
      <c r="CS1294" s="85"/>
      <c r="CT1294" s="85"/>
      <c r="CU1294" s="85"/>
      <c r="CV1294" s="85"/>
      <c r="CW1294" s="85"/>
      <c r="CX1294" s="85"/>
      <c r="CY1294" s="85"/>
      <c r="CZ1294" s="85"/>
      <c r="DA1294" s="85"/>
      <c r="DB1294" s="85"/>
      <c r="DC1294" s="85"/>
      <c r="DD1294" s="85"/>
      <c r="DE1294" s="85"/>
    </row>
    <row r="1295" spans="1:109" x14ac:dyDescent="0.2">
      <c r="A1295" s="85"/>
      <c r="B1295" s="85"/>
      <c r="C1295" s="85"/>
      <c r="D1295" s="85"/>
      <c r="E1295" s="86"/>
      <c r="F1295" s="85"/>
      <c r="G1295" s="87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85"/>
      <c r="AG1295" s="85"/>
      <c r="AH1295" s="85"/>
      <c r="AI1295" s="85"/>
      <c r="AJ1295" s="85"/>
      <c r="AK1295" s="85"/>
      <c r="AL1295" s="85"/>
      <c r="AM1295" s="85"/>
      <c r="AN1295" s="85"/>
      <c r="AO1295" s="85"/>
      <c r="AP1295" s="85"/>
      <c r="AQ1295" s="85"/>
      <c r="AR1295" s="85"/>
      <c r="AS1295" s="85"/>
      <c r="AT1295" s="85"/>
      <c r="AU1295" s="85"/>
      <c r="AV1295" s="85"/>
      <c r="AW1295" s="85"/>
      <c r="AX1295" s="85"/>
      <c r="AY1295" s="85"/>
      <c r="AZ1295" s="85"/>
      <c r="BA1295" s="85"/>
      <c r="BB1295" s="85"/>
      <c r="BC1295" s="85"/>
      <c r="BD1295" s="85"/>
      <c r="BE1295" s="85"/>
      <c r="BF1295" s="88"/>
      <c r="BG1295" s="85"/>
      <c r="BH1295" s="85"/>
      <c r="BI1295" s="85"/>
      <c r="BJ1295" s="85"/>
      <c r="BK1295" s="85"/>
      <c r="BL1295" s="85"/>
      <c r="BM1295" s="85"/>
      <c r="BN1295" s="85"/>
      <c r="BO1295" s="85"/>
      <c r="BP1295" s="85"/>
      <c r="BQ1295" s="85"/>
      <c r="BR1295" s="85"/>
      <c r="BS1295" s="85"/>
      <c r="BT1295" s="85"/>
      <c r="BU1295" s="85"/>
      <c r="BV1295" s="85"/>
      <c r="BW1295" s="85"/>
      <c r="BX1295" s="85"/>
      <c r="BY1295" s="85"/>
      <c r="BZ1295" s="85"/>
      <c r="CA1295" s="85"/>
      <c r="CB1295" s="85"/>
      <c r="CC1295" s="85"/>
      <c r="CD1295" s="85"/>
      <c r="CE1295" s="85"/>
      <c r="CF1295" s="85"/>
      <c r="CG1295" s="85"/>
      <c r="CH1295" s="85"/>
      <c r="CI1295" s="85"/>
      <c r="CJ1295" s="85"/>
      <c r="CK1295" s="85"/>
      <c r="CL1295" s="85"/>
      <c r="CM1295" s="85"/>
      <c r="CN1295" s="85"/>
      <c r="CO1295" s="85"/>
      <c r="CP1295" s="85"/>
      <c r="CQ1295" s="85"/>
      <c r="CR1295" s="85"/>
      <c r="CS1295" s="85"/>
      <c r="CT1295" s="85"/>
      <c r="CU1295" s="85"/>
      <c r="CV1295" s="85"/>
      <c r="CW1295" s="85"/>
      <c r="CX1295" s="85"/>
      <c r="CY1295" s="85"/>
      <c r="CZ1295" s="85"/>
      <c r="DA1295" s="85"/>
      <c r="DB1295" s="85"/>
      <c r="DC1295" s="85"/>
      <c r="DD1295" s="85"/>
      <c r="DE1295" s="85"/>
    </row>
    <row r="1296" spans="1:109" x14ac:dyDescent="0.2">
      <c r="A1296" s="85"/>
      <c r="B1296" s="85"/>
      <c r="C1296" s="85"/>
      <c r="D1296" s="85"/>
      <c r="E1296" s="86"/>
      <c r="F1296" s="85"/>
      <c r="G1296" s="87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85"/>
      <c r="AG1296" s="85"/>
      <c r="AH1296" s="85"/>
      <c r="AI1296" s="85"/>
      <c r="AJ1296" s="85"/>
      <c r="AK1296" s="85"/>
      <c r="AL1296" s="85"/>
      <c r="AM1296" s="85"/>
      <c r="AN1296" s="85"/>
      <c r="AO1296" s="85"/>
      <c r="AP1296" s="85"/>
      <c r="AQ1296" s="85"/>
      <c r="AR1296" s="85"/>
      <c r="AS1296" s="85"/>
      <c r="AT1296" s="85"/>
      <c r="AU1296" s="85"/>
      <c r="AV1296" s="85"/>
      <c r="AW1296" s="85"/>
      <c r="AX1296" s="85"/>
      <c r="AY1296" s="85"/>
      <c r="AZ1296" s="85"/>
      <c r="BA1296" s="85"/>
      <c r="BB1296" s="85"/>
      <c r="BC1296" s="85"/>
      <c r="BD1296" s="85"/>
      <c r="BE1296" s="85"/>
      <c r="BF1296" s="88"/>
      <c r="BG1296" s="85"/>
      <c r="BH1296" s="85"/>
      <c r="BI1296" s="85"/>
      <c r="BJ1296" s="85"/>
      <c r="BK1296" s="85"/>
      <c r="BL1296" s="85"/>
      <c r="BM1296" s="85"/>
      <c r="BN1296" s="85"/>
      <c r="BO1296" s="85"/>
      <c r="BP1296" s="85"/>
      <c r="BQ1296" s="85"/>
      <c r="BR1296" s="85"/>
      <c r="BS1296" s="85"/>
      <c r="BT1296" s="85"/>
      <c r="BU1296" s="85"/>
      <c r="BV1296" s="85"/>
      <c r="BW1296" s="85"/>
      <c r="BX1296" s="85"/>
      <c r="BY1296" s="85"/>
      <c r="BZ1296" s="85"/>
      <c r="CA1296" s="85"/>
      <c r="CB1296" s="85"/>
      <c r="CC1296" s="85"/>
      <c r="CD1296" s="85"/>
      <c r="CE1296" s="85"/>
      <c r="CF1296" s="85"/>
      <c r="CG1296" s="85"/>
      <c r="CH1296" s="85"/>
      <c r="CI1296" s="85"/>
      <c r="CJ1296" s="85"/>
      <c r="CK1296" s="85"/>
      <c r="CL1296" s="85"/>
      <c r="CM1296" s="85"/>
      <c r="CN1296" s="85"/>
      <c r="CO1296" s="85"/>
      <c r="CP1296" s="85"/>
      <c r="CQ1296" s="85"/>
      <c r="CR1296" s="85"/>
      <c r="CS1296" s="85"/>
      <c r="CT1296" s="85"/>
      <c r="CU1296" s="85"/>
      <c r="CV1296" s="85"/>
      <c r="CW1296" s="85"/>
      <c r="CX1296" s="85"/>
      <c r="CY1296" s="85"/>
      <c r="CZ1296" s="85"/>
      <c r="DA1296" s="85"/>
      <c r="DB1296" s="85"/>
      <c r="DC1296" s="85"/>
      <c r="DD1296" s="85"/>
      <c r="DE1296" s="85"/>
    </row>
    <row r="1297" spans="1:109" x14ac:dyDescent="0.2">
      <c r="A1297" s="85"/>
      <c r="B1297" s="85"/>
      <c r="C1297" s="85"/>
      <c r="D1297" s="85"/>
      <c r="E1297" s="86"/>
      <c r="F1297" s="85"/>
      <c r="G1297" s="87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85"/>
      <c r="AG1297" s="85"/>
      <c r="AH1297" s="85"/>
      <c r="AI1297" s="85"/>
      <c r="AJ1297" s="85"/>
      <c r="AK1297" s="85"/>
      <c r="AL1297" s="85"/>
      <c r="AM1297" s="85"/>
      <c r="AN1297" s="85"/>
      <c r="AO1297" s="85"/>
      <c r="AP1297" s="85"/>
      <c r="AQ1297" s="85"/>
      <c r="AR1297" s="85"/>
      <c r="AS1297" s="85"/>
      <c r="AT1297" s="85"/>
      <c r="AU1297" s="85"/>
      <c r="AV1297" s="85"/>
      <c r="AW1297" s="85"/>
      <c r="AX1297" s="85"/>
      <c r="AY1297" s="85"/>
      <c r="AZ1297" s="85"/>
      <c r="BA1297" s="85"/>
      <c r="BB1297" s="85"/>
      <c r="BC1297" s="85"/>
      <c r="BD1297" s="85"/>
      <c r="BE1297" s="85"/>
      <c r="BF1297" s="88"/>
      <c r="BG1297" s="85"/>
      <c r="BH1297" s="85"/>
      <c r="BI1297" s="85"/>
      <c r="BJ1297" s="85"/>
      <c r="BK1297" s="85"/>
      <c r="BL1297" s="85"/>
      <c r="BM1297" s="85"/>
      <c r="BN1297" s="85"/>
      <c r="BO1297" s="85"/>
      <c r="BP1297" s="85"/>
      <c r="BQ1297" s="85"/>
      <c r="BR1297" s="85"/>
      <c r="BS1297" s="85"/>
      <c r="BT1297" s="85"/>
      <c r="BU1297" s="85"/>
      <c r="BV1297" s="85"/>
      <c r="BW1297" s="85"/>
      <c r="BX1297" s="85"/>
      <c r="BY1297" s="85"/>
      <c r="BZ1297" s="85"/>
      <c r="CA1297" s="85"/>
      <c r="CB1297" s="85"/>
      <c r="CC1297" s="85"/>
      <c r="CD1297" s="85"/>
      <c r="CE1297" s="85"/>
      <c r="CF1297" s="85"/>
      <c r="CG1297" s="85"/>
      <c r="CH1297" s="85"/>
      <c r="CI1297" s="85"/>
      <c r="CJ1297" s="85"/>
      <c r="CK1297" s="85"/>
      <c r="CL1297" s="85"/>
      <c r="CM1297" s="85"/>
      <c r="CN1297" s="85"/>
      <c r="CO1297" s="85"/>
      <c r="CP1297" s="85"/>
      <c r="CQ1297" s="85"/>
      <c r="CR1297" s="85"/>
      <c r="CS1297" s="85"/>
      <c r="CT1297" s="85"/>
      <c r="CU1297" s="85"/>
      <c r="CV1297" s="85"/>
      <c r="CW1297" s="85"/>
      <c r="CX1297" s="85"/>
      <c r="CY1297" s="85"/>
      <c r="CZ1297" s="85"/>
      <c r="DA1297" s="85"/>
      <c r="DB1297" s="85"/>
      <c r="DC1297" s="85"/>
      <c r="DD1297" s="85"/>
      <c r="DE1297" s="85"/>
    </row>
    <row r="1298" spans="1:109" x14ac:dyDescent="0.2">
      <c r="A1298" s="85"/>
      <c r="B1298" s="85"/>
      <c r="C1298" s="85"/>
      <c r="D1298" s="85"/>
      <c r="E1298" s="86"/>
      <c r="F1298" s="85"/>
      <c r="G1298" s="87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85"/>
      <c r="AG1298" s="85"/>
      <c r="AH1298" s="85"/>
      <c r="AI1298" s="85"/>
      <c r="AJ1298" s="85"/>
      <c r="AK1298" s="85"/>
      <c r="AL1298" s="85"/>
      <c r="AM1298" s="85"/>
      <c r="AN1298" s="85"/>
      <c r="AO1298" s="85"/>
      <c r="AP1298" s="85"/>
      <c r="AQ1298" s="85"/>
      <c r="AR1298" s="85"/>
      <c r="AS1298" s="85"/>
      <c r="AT1298" s="85"/>
      <c r="AU1298" s="85"/>
      <c r="AV1298" s="85"/>
      <c r="AW1298" s="85"/>
      <c r="AX1298" s="85"/>
      <c r="AY1298" s="85"/>
      <c r="AZ1298" s="85"/>
      <c r="BA1298" s="85"/>
      <c r="BB1298" s="85"/>
      <c r="BC1298" s="85"/>
      <c r="BD1298" s="85"/>
      <c r="BE1298" s="85"/>
      <c r="BF1298" s="88"/>
      <c r="BG1298" s="85"/>
      <c r="BH1298" s="85"/>
      <c r="BI1298" s="85"/>
      <c r="BJ1298" s="85"/>
      <c r="BK1298" s="85"/>
      <c r="BL1298" s="85"/>
      <c r="BM1298" s="85"/>
      <c r="BN1298" s="85"/>
      <c r="BO1298" s="85"/>
      <c r="BP1298" s="85"/>
      <c r="BQ1298" s="85"/>
      <c r="BR1298" s="85"/>
      <c r="BS1298" s="85"/>
      <c r="BT1298" s="85"/>
      <c r="BU1298" s="85"/>
      <c r="BV1298" s="85"/>
      <c r="BW1298" s="85"/>
      <c r="BX1298" s="85"/>
      <c r="BY1298" s="85"/>
      <c r="BZ1298" s="85"/>
      <c r="CA1298" s="85"/>
      <c r="CB1298" s="85"/>
      <c r="CC1298" s="85"/>
      <c r="CD1298" s="85"/>
      <c r="CE1298" s="85"/>
      <c r="CF1298" s="85"/>
      <c r="CG1298" s="85"/>
      <c r="CH1298" s="85"/>
      <c r="CI1298" s="85"/>
      <c r="CJ1298" s="85"/>
      <c r="CK1298" s="85"/>
      <c r="CL1298" s="85"/>
      <c r="CM1298" s="85"/>
      <c r="CN1298" s="85"/>
      <c r="CO1298" s="85"/>
      <c r="CP1298" s="85"/>
      <c r="CQ1298" s="85"/>
      <c r="CR1298" s="85"/>
      <c r="CS1298" s="85"/>
      <c r="CT1298" s="85"/>
      <c r="CU1298" s="85"/>
      <c r="CV1298" s="85"/>
      <c r="CW1298" s="85"/>
      <c r="CX1298" s="85"/>
      <c r="CY1298" s="85"/>
      <c r="CZ1298" s="85"/>
      <c r="DA1298" s="85"/>
      <c r="DB1298" s="85"/>
      <c r="DC1298" s="85"/>
      <c r="DD1298" s="85"/>
      <c r="DE1298" s="85"/>
    </row>
    <row r="1299" spans="1:109" x14ac:dyDescent="0.2">
      <c r="A1299" s="85"/>
      <c r="B1299" s="85"/>
      <c r="C1299" s="85"/>
      <c r="D1299" s="85"/>
      <c r="E1299" s="86"/>
      <c r="F1299" s="85"/>
      <c r="G1299" s="87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85"/>
      <c r="AG1299" s="85"/>
      <c r="AH1299" s="85"/>
      <c r="AI1299" s="85"/>
      <c r="AJ1299" s="85"/>
      <c r="AK1299" s="85"/>
      <c r="AL1299" s="85"/>
      <c r="AM1299" s="85"/>
      <c r="AN1299" s="85"/>
      <c r="AO1299" s="85"/>
      <c r="AP1299" s="85"/>
      <c r="AQ1299" s="85"/>
      <c r="AR1299" s="85"/>
      <c r="AS1299" s="85"/>
      <c r="AT1299" s="85"/>
      <c r="AU1299" s="85"/>
      <c r="AV1299" s="85"/>
      <c r="AW1299" s="85"/>
      <c r="AX1299" s="85"/>
      <c r="AY1299" s="85"/>
      <c r="AZ1299" s="85"/>
      <c r="BA1299" s="85"/>
      <c r="BB1299" s="85"/>
      <c r="BC1299" s="85"/>
      <c r="BD1299" s="85"/>
      <c r="BE1299" s="85"/>
      <c r="BF1299" s="88"/>
      <c r="BG1299" s="85"/>
      <c r="BH1299" s="85"/>
      <c r="BI1299" s="85"/>
      <c r="BJ1299" s="85"/>
      <c r="BK1299" s="85"/>
      <c r="BL1299" s="85"/>
      <c r="BM1299" s="85"/>
      <c r="BN1299" s="85"/>
      <c r="BO1299" s="85"/>
      <c r="BP1299" s="85"/>
      <c r="BQ1299" s="85"/>
      <c r="BR1299" s="85"/>
      <c r="BS1299" s="85"/>
      <c r="BT1299" s="85"/>
      <c r="BU1299" s="85"/>
      <c r="BV1299" s="85"/>
      <c r="BW1299" s="85"/>
      <c r="BX1299" s="85"/>
      <c r="BY1299" s="85"/>
      <c r="BZ1299" s="85"/>
      <c r="CA1299" s="85"/>
      <c r="CB1299" s="85"/>
      <c r="CC1299" s="85"/>
      <c r="CD1299" s="85"/>
      <c r="CE1299" s="85"/>
      <c r="CF1299" s="85"/>
      <c r="CG1299" s="85"/>
      <c r="CH1299" s="85"/>
      <c r="CI1299" s="85"/>
      <c r="CJ1299" s="85"/>
      <c r="CK1299" s="85"/>
      <c r="CL1299" s="85"/>
      <c r="CM1299" s="85"/>
      <c r="CN1299" s="85"/>
      <c r="CO1299" s="85"/>
      <c r="CP1299" s="85"/>
      <c r="CQ1299" s="85"/>
      <c r="CR1299" s="85"/>
      <c r="CS1299" s="85"/>
      <c r="CT1299" s="85"/>
      <c r="CU1299" s="85"/>
      <c r="CV1299" s="85"/>
      <c r="CW1299" s="85"/>
      <c r="CX1299" s="85"/>
      <c r="CY1299" s="85"/>
      <c r="CZ1299" s="85"/>
      <c r="DA1299" s="85"/>
      <c r="DB1299" s="85"/>
      <c r="DC1299" s="85"/>
      <c r="DD1299" s="85"/>
      <c r="DE1299" s="85"/>
    </row>
    <row r="1300" spans="1:109" x14ac:dyDescent="0.2">
      <c r="A1300" s="85"/>
      <c r="B1300" s="85"/>
      <c r="C1300" s="85"/>
      <c r="D1300" s="85"/>
      <c r="E1300" s="86"/>
      <c r="F1300" s="85"/>
      <c r="G1300" s="87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85"/>
      <c r="AG1300" s="85"/>
      <c r="AH1300" s="85"/>
      <c r="AI1300" s="85"/>
      <c r="AJ1300" s="85"/>
      <c r="AK1300" s="85"/>
      <c r="AL1300" s="85"/>
      <c r="AM1300" s="85"/>
      <c r="AN1300" s="85"/>
      <c r="AO1300" s="85"/>
      <c r="AP1300" s="85"/>
      <c r="AQ1300" s="85"/>
      <c r="AR1300" s="85"/>
      <c r="AS1300" s="85"/>
      <c r="AT1300" s="85"/>
      <c r="AU1300" s="85"/>
      <c r="AV1300" s="85"/>
      <c r="AW1300" s="85"/>
      <c r="AX1300" s="85"/>
      <c r="AY1300" s="85"/>
      <c r="AZ1300" s="85"/>
      <c r="BA1300" s="85"/>
      <c r="BB1300" s="85"/>
      <c r="BC1300" s="85"/>
      <c r="BD1300" s="85"/>
      <c r="BE1300" s="85"/>
      <c r="BF1300" s="88"/>
      <c r="BG1300" s="85"/>
      <c r="BH1300" s="85"/>
      <c r="BI1300" s="85"/>
      <c r="BJ1300" s="85"/>
      <c r="BK1300" s="85"/>
      <c r="BL1300" s="85"/>
      <c r="BM1300" s="85"/>
      <c r="BN1300" s="85"/>
      <c r="BO1300" s="85"/>
      <c r="BP1300" s="85"/>
      <c r="BQ1300" s="85"/>
      <c r="BR1300" s="85"/>
      <c r="BS1300" s="85"/>
      <c r="BT1300" s="85"/>
      <c r="BU1300" s="85"/>
      <c r="BV1300" s="85"/>
      <c r="BW1300" s="85"/>
      <c r="BX1300" s="85"/>
      <c r="BY1300" s="85"/>
      <c r="BZ1300" s="85"/>
      <c r="CA1300" s="85"/>
      <c r="CB1300" s="85"/>
      <c r="CC1300" s="85"/>
      <c r="CD1300" s="85"/>
      <c r="CE1300" s="85"/>
      <c r="CF1300" s="85"/>
      <c r="CG1300" s="85"/>
      <c r="CH1300" s="85"/>
      <c r="CI1300" s="85"/>
      <c r="CJ1300" s="85"/>
      <c r="CK1300" s="85"/>
      <c r="CL1300" s="85"/>
      <c r="CM1300" s="85"/>
      <c r="CN1300" s="85"/>
      <c r="CO1300" s="85"/>
      <c r="CP1300" s="85"/>
      <c r="CQ1300" s="85"/>
      <c r="CR1300" s="85"/>
      <c r="CS1300" s="85"/>
      <c r="CT1300" s="85"/>
      <c r="CU1300" s="85"/>
      <c r="CV1300" s="85"/>
      <c r="CW1300" s="85"/>
      <c r="CX1300" s="85"/>
      <c r="CY1300" s="85"/>
      <c r="CZ1300" s="85"/>
      <c r="DA1300" s="85"/>
      <c r="DB1300" s="85"/>
      <c r="DC1300" s="85"/>
      <c r="DD1300" s="85"/>
      <c r="DE1300" s="85"/>
    </row>
    <row r="1301" spans="1:109" x14ac:dyDescent="0.2">
      <c r="A1301" s="85"/>
      <c r="B1301" s="85"/>
      <c r="C1301" s="85"/>
      <c r="D1301" s="85"/>
      <c r="E1301" s="86"/>
      <c r="F1301" s="85"/>
      <c r="G1301" s="87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85"/>
      <c r="AG1301" s="85"/>
      <c r="AH1301" s="85"/>
      <c r="AI1301" s="85"/>
      <c r="AJ1301" s="85"/>
      <c r="AK1301" s="85"/>
      <c r="AL1301" s="85"/>
      <c r="AM1301" s="85"/>
      <c r="AN1301" s="85"/>
      <c r="AO1301" s="85"/>
      <c r="AP1301" s="85"/>
      <c r="AQ1301" s="85"/>
      <c r="AR1301" s="85"/>
      <c r="AS1301" s="85"/>
      <c r="AT1301" s="85"/>
      <c r="AU1301" s="85"/>
      <c r="AV1301" s="85"/>
      <c r="AW1301" s="85"/>
      <c r="AX1301" s="85"/>
      <c r="AY1301" s="85"/>
      <c r="AZ1301" s="85"/>
      <c r="BA1301" s="85"/>
      <c r="BB1301" s="85"/>
      <c r="BC1301" s="85"/>
      <c r="BD1301" s="85"/>
      <c r="BE1301" s="85"/>
      <c r="BF1301" s="88"/>
      <c r="BG1301" s="85"/>
      <c r="BH1301" s="85"/>
      <c r="BI1301" s="85"/>
      <c r="BJ1301" s="85"/>
      <c r="BK1301" s="85"/>
      <c r="BL1301" s="85"/>
      <c r="BM1301" s="85"/>
      <c r="BN1301" s="85"/>
      <c r="BO1301" s="85"/>
      <c r="BP1301" s="85"/>
      <c r="BQ1301" s="85"/>
      <c r="BR1301" s="85"/>
      <c r="BS1301" s="85"/>
      <c r="BT1301" s="85"/>
      <c r="BU1301" s="85"/>
      <c r="BV1301" s="85"/>
      <c r="BW1301" s="85"/>
      <c r="BX1301" s="85"/>
      <c r="BY1301" s="85"/>
      <c r="BZ1301" s="85"/>
      <c r="CA1301" s="85"/>
      <c r="CB1301" s="85"/>
      <c r="CC1301" s="85"/>
      <c r="CD1301" s="85"/>
      <c r="CE1301" s="85"/>
      <c r="CF1301" s="85"/>
      <c r="CG1301" s="85"/>
      <c r="CH1301" s="85"/>
      <c r="CI1301" s="85"/>
      <c r="CJ1301" s="85"/>
      <c r="CK1301" s="85"/>
      <c r="CL1301" s="85"/>
      <c r="CM1301" s="85"/>
      <c r="CN1301" s="85"/>
      <c r="CO1301" s="85"/>
      <c r="CP1301" s="85"/>
      <c r="CQ1301" s="85"/>
      <c r="CR1301" s="85"/>
      <c r="CS1301" s="85"/>
      <c r="CT1301" s="85"/>
      <c r="CU1301" s="85"/>
      <c r="CV1301" s="85"/>
      <c r="CW1301" s="85"/>
      <c r="CX1301" s="85"/>
      <c r="CY1301" s="85"/>
      <c r="CZ1301" s="85"/>
      <c r="DA1301" s="85"/>
      <c r="DB1301" s="85"/>
      <c r="DC1301" s="85"/>
      <c r="DD1301" s="85"/>
      <c r="DE1301" s="85"/>
    </row>
    <row r="1302" spans="1:109" x14ac:dyDescent="0.2">
      <c r="A1302" s="85"/>
      <c r="B1302" s="85"/>
      <c r="C1302" s="85"/>
      <c r="D1302" s="85"/>
      <c r="E1302" s="86"/>
      <c r="F1302" s="85"/>
      <c r="G1302" s="87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R1302" s="85"/>
      <c r="AS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  <c r="BE1302" s="85"/>
      <c r="BF1302" s="88"/>
      <c r="BG1302" s="85"/>
      <c r="BH1302" s="85"/>
      <c r="BI1302" s="85"/>
      <c r="BJ1302" s="85"/>
      <c r="BK1302" s="85"/>
      <c r="BL1302" s="85"/>
      <c r="BM1302" s="85"/>
      <c r="BN1302" s="85"/>
      <c r="BO1302" s="85"/>
      <c r="BP1302" s="85"/>
      <c r="BQ1302" s="85"/>
      <c r="BR1302" s="85"/>
      <c r="BS1302" s="85"/>
      <c r="BT1302" s="85"/>
      <c r="BU1302" s="85"/>
      <c r="BV1302" s="85"/>
      <c r="BW1302" s="85"/>
      <c r="BX1302" s="85"/>
      <c r="BY1302" s="85"/>
      <c r="BZ1302" s="85"/>
      <c r="CA1302" s="85"/>
      <c r="CB1302" s="85"/>
      <c r="CC1302" s="85"/>
      <c r="CD1302" s="85"/>
      <c r="CE1302" s="85"/>
      <c r="CF1302" s="85"/>
      <c r="CG1302" s="85"/>
      <c r="CH1302" s="85"/>
      <c r="CI1302" s="85"/>
      <c r="CJ1302" s="85"/>
      <c r="CK1302" s="85"/>
      <c r="CL1302" s="85"/>
      <c r="CM1302" s="85"/>
      <c r="CN1302" s="85"/>
      <c r="CO1302" s="85"/>
      <c r="CP1302" s="85"/>
      <c r="CQ1302" s="85"/>
      <c r="CR1302" s="85"/>
      <c r="CS1302" s="85"/>
      <c r="CT1302" s="85"/>
      <c r="CU1302" s="85"/>
      <c r="CV1302" s="85"/>
      <c r="CW1302" s="85"/>
      <c r="CX1302" s="85"/>
      <c r="CY1302" s="85"/>
      <c r="CZ1302" s="85"/>
      <c r="DA1302" s="85"/>
      <c r="DB1302" s="85"/>
      <c r="DC1302" s="85"/>
      <c r="DD1302" s="85"/>
      <c r="DE1302" s="85"/>
    </row>
    <row r="1303" spans="1:109" x14ac:dyDescent="0.2">
      <c r="A1303" s="85"/>
      <c r="B1303" s="85"/>
      <c r="C1303" s="85"/>
      <c r="D1303" s="85"/>
      <c r="E1303" s="86"/>
      <c r="F1303" s="85"/>
      <c r="G1303" s="87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85"/>
      <c r="V1303" s="85"/>
      <c r="W1303" s="85"/>
      <c r="X1303" s="85"/>
      <c r="Y1303" s="85"/>
      <c r="Z1303" s="85"/>
      <c r="AA1303" s="85"/>
      <c r="AB1303" s="85"/>
      <c r="AC1303" s="85"/>
      <c r="AD1303" s="85"/>
      <c r="AE1303" s="85"/>
      <c r="AF1303" s="85"/>
      <c r="AG1303" s="85"/>
      <c r="AH1303" s="85"/>
      <c r="AI1303" s="85"/>
      <c r="AJ1303" s="85"/>
      <c r="AK1303" s="85"/>
      <c r="AL1303" s="85"/>
      <c r="AM1303" s="85"/>
      <c r="AN1303" s="85"/>
      <c r="AO1303" s="85"/>
      <c r="AP1303" s="85"/>
      <c r="AQ1303" s="85"/>
      <c r="AR1303" s="85"/>
      <c r="AS1303" s="85"/>
      <c r="AT1303" s="85"/>
      <c r="AU1303" s="85"/>
      <c r="AV1303" s="85"/>
      <c r="AW1303" s="85"/>
      <c r="AX1303" s="85"/>
      <c r="AY1303" s="85"/>
      <c r="AZ1303" s="85"/>
      <c r="BA1303" s="85"/>
      <c r="BB1303" s="85"/>
      <c r="BC1303" s="85"/>
      <c r="BD1303" s="85"/>
      <c r="BE1303" s="85"/>
      <c r="BF1303" s="88"/>
      <c r="BG1303" s="85"/>
      <c r="BH1303" s="85"/>
      <c r="BI1303" s="85"/>
      <c r="BJ1303" s="85"/>
      <c r="BK1303" s="85"/>
      <c r="BL1303" s="85"/>
      <c r="BM1303" s="85"/>
      <c r="BN1303" s="85"/>
      <c r="BO1303" s="85"/>
      <c r="BP1303" s="85"/>
      <c r="BQ1303" s="85"/>
      <c r="BR1303" s="85"/>
      <c r="BS1303" s="85"/>
      <c r="BT1303" s="85"/>
      <c r="BU1303" s="85"/>
      <c r="BV1303" s="85"/>
      <c r="BW1303" s="85"/>
      <c r="BX1303" s="85"/>
      <c r="BY1303" s="85"/>
      <c r="BZ1303" s="85"/>
      <c r="CA1303" s="85"/>
      <c r="CB1303" s="85"/>
      <c r="CC1303" s="85"/>
      <c r="CD1303" s="85"/>
      <c r="CE1303" s="85"/>
      <c r="CF1303" s="85"/>
      <c r="CG1303" s="85"/>
      <c r="CH1303" s="85"/>
      <c r="CI1303" s="85"/>
      <c r="CJ1303" s="85"/>
      <c r="CK1303" s="85"/>
      <c r="CL1303" s="85"/>
      <c r="CM1303" s="85"/>
      <c r="CN1303" s="85"/>
      <c r="CO1303" s="85"/>
      <c r="CP1303" s="85"/>
      <c r="CQ1303" s="85"/>
      <c r="CR1303" s="85"/>
      <c r="CS1303" s="85"/>
      <c r="CT1303" s="85"/>
      <c r="CU1303" s="85"/>
      <c r="CV1303" s="85"/>
      <c r="CW1303" s="85"/>
      <c r="CX1303" s="85"/>
      <c r="CY1303" s="85"/>
      <c r="CZ1303" s="85"/>
      <c r="DA1303" s="85"/>
      <c r="DB1303" s="85"/>
      <c r="DC1303" s="85"/>
      <c r="DD1303" s="85"/>
      <c r="DE1303" s="85"/>
    </row>
    <row r="1304" spans="1:109" x14ac:dyDescent="0.2">
      <c r="A1304" s="85"/>
      <c r="B1304" s="85"/>
      <c r="C1304" s="85"/>
      <c r="D1304" s="85"/>
      <c r="E1304" s="86"/>
      <c r="F1304" s="85"/>
      <c r="G1304" s="87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85"/>
      <c r="V1304" s="85"/>
      <c r="W1304" s="85"/>
      <c r="X1304" s="85"/>
      <c r="Y1304" s="85"/>
      <c r="Z1304" s="85"/>
      <c r="AA1304" s="85"/>
      <c r="AB1304" s="85"/>
      <c r="AC1304" s="85"/>
      <c r="AD1304" s="85"/>
      <c r="AE1304" s="85"/>
      <c r="AF1304" s="85"/>
      <c r="AG1304" s="85"/>
      <c r="AH1304" s="85"/>
      <c r="AI1304" s="85"/>
      <c r="AJ1304" s="85"/>
      <c r="AK1304" s="85"/>
      <c r="AL1304" s="85"/>
      <c r="AM1304" s="85"/>
      <c r="AN1304" s="85"/>
      <c r="AO1304" s="85"/>
      <c r="AP1304" s="85"/>
      <c r="AQ1304" s="85"/>
      <c r="AR1304" s="85"/>
      <c r="AS1304" s="85"/>
      <c r="AT1304" s="85"/>
      <c r="AU1304" s="85"/>
      <c r="AV1304" s="85"/>
      <c r="AW1304" s="85"/>
      <c r="AX1304" s="85"/>
      <c r="AY1304" s="85"/>
      <c r="AZ1304" s="85"/>
      <c r="BA1304" s="85"/>
      <c r="BB1304" s="85"/>
      <c r="BC1304" s="85"/>
      <c r="BD1304" s="85"/>
      <c r="BE1304" s="85"/>
      <c r="BF1304" s="88"/>
      <c r="BG1304" s="85"/>
      <c r="BH1304" s="85"/>
      <c r="BI1304" s="85"/>
      <c r="BJ1304" s="85"/>
      <c r="BK1304" s="85"/>
      <c r="BL1304" s="85"/>
      <c r="BM1304" s="85"/>
      <c r="BN1304" s="85"/>
      <c r="BO1304" s="85"/>
      <c r="BP1304" s="85"/>
      <c r="BQ1304" s="85"/>
      <c r="BR1304" s="85"/>
      <c r="BS1304" s="85"/>
      <c r="BT1304" s="85"/>
      <c r="BU1304" s="85"/>
      <c r="BV1304" s="85"/>
      <c r="BW1304" s="85"/>
      <c r="BX1304" s="85"/>
      <c r="BY1304" s="85"/>
      <c r="BZ1304" s="85"/>
      <c r="CA1304" s="85"/>
      <c r="CB1304" s="85"/>
      <c r="CC1304" s="85"/>
      <c r="CD1304" s="85"/>
      <c r="CE1304" s="85"/>
      <c r="CF1304" s="85"/>
      <c r="CG1304" s="85"/>
      <c r="CH1304" s="85"/>
      <c r="CI1304" s="85"/>
      <c r="CJ1304" s="85"/>
      <c r="CK1304" s="85"/>
      <c r="CL1304" s="85"/>
      <c r="CM1304" s="85"/>
      <c r="CN1304" s="85"/>
      <c r="CO1304" s="85"/>
      <c r="CP1304" s="85"/>
      <c r="CQ1304" s="85"/>
      <c r="CR1304" s="85"/>
      <c r="CS1304" s="85"/>
      <c r="CT1304" s="85"/>
      <c r="CU1304" s="85"/>
      <c r="CV1304" s="85"/>
      <c r="CW1304" s="85"/>
      <c r="CX1304" s="85"/>
      <c r="CY1304" s="85"/>
      <c r="CZ1304" s="85"/>
      <c r="DA1304" s="85"/>
      <c r="DB1304" s="85"/>
      <c r="DC1304" s="85"/>
      <c r="DD1304" s="85"/>
      <c r="DE1304" s="85"/>
    </row>
    <row r="1305" spans="1:109" x14ac:dyDescent="0.2">
      <c r="A1305" s="85"/>
      <c r="B1305" s="85"/>
      <c r="C1305" s="85"/>
      <c r="D1305" s="85"/>
      <c r="E1305" s="86"/>
      <c r="F1305" s="85"/>
      <c r="G1305" s="87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85"/>
      <c r="V1305" s="85"/>
      <c r="W1305" s="85"/>
      <c r="X1305" s="85"/>
      <c r="Y1305" s="85"/>
      <c r="Z1305" s="85"/>
      <c r="AA1305" s="85"/>
      <c r="AB1305" s="85"/>
      <c r="AC1305" s="85"/>
      <c r="AD1305" s="85"/>
      <c r="AE1305" s="85"/>
      <c r="AF1305" s="85"/>
      <c r="AG1305" s="85"/>
      <c r="AH1305" s="85"/>
      <c r="AI1305" s="85"/>
      <c r="AJ1305" s="85"/>
      <c r="AK1305" s="85"/>
      <c r="AL1305" s="85"/>
      <c r="AM1305" s="85"/>
      <c r="AN1305" s="85"/>
      <c r="AO1305" s="85"/>
      <c r="AP1305" s="85"/>
      <c r="AQ1305" s="85"/>
      <c r="AR1305" s="85"/>
      <c r="AS1305" s="85"/>
      <c r="AT1305" s="85"/>
      <c r="AU1305" s="85"/>
      <c r="AV1305" s="85"/>
      <c r="AW1305" s="85"/>
      <c r="AX1305" s="85"/>
      <c r="AY1305" s="85"/>
      <c r="AZ1305" s="85"/>
      <c r="BA1305" s="85"/>
      <c r="BB1305" s="85"/>
      <c r="BC1305" s="85"/>
      <c r="BD1305" s="85"/>
      <c r="BE1305" s="85"/>
      <c r="BF1305" s="88"/>
      <c r="BG1305" s="85"/>
      <c r="BH1305" s="85"/>
      <c r="BI1305" s="85"/>
      <c r="BJ1305" s="85"/>
      <c r="BK1305" s="85"/>
      <c r="BL1305" s="85"/>
      <c r="BM1305" s="85"/>
      <c r="BN1305" s="85"/>
      <c r="BO1305" s="85"/>
      <c r="BP1305" s="85"/>
      <c r="BQ1305" s="85"/>
      <c r="BR1305" s="85"/>
      <c r="BS1305" s="85"/>
      <c r="BT1305" s="85"/>
      <c r="BU1305" s="85"/>
      <c r="BV1305" s="85"/>
      <c r="BW1305" s="85"/>
      <c r="BX1305" s="85"/>
      <c r="BY1305" s="85"/>
      <c r="BZ1305" s="85"/>
      <c r="CA1305" s="85"/>
      <c r="CB1305" s="85"/>
      <c r="CC1305" s="85"/>
      <c r="CD1305" s="85"/>
      <c r="CE1305" s="85"/>
      <c r="CF1305" s="85"/>
      <c r="CG1305" s="85"/>
      <c r="CH1305" s="85"/>
      <c r="CI1305" s="85"/>
      <c r="CJ1305" s="85"/>
      <c r="CK1305" s="85"/>
      <c r="CL1305" s="85"/>
      <c r="CM1305" s="85"/>
      <c r="CN1305" s="85"/>
      <c r="CO1305" s="85"/>
      <c r="CP1305" s="85"/>
      <c r="CQ1305" s="85"/>
      <c r="CR1305" s="85"/>
      <c r="CS1305" s="85"/>
      <c r="CT1305" s="85"/>
      <c r="CU1305" s="85"/>
      <c r="CV1305" s="85"/>
      <c r="CW1305" s="85"/>
      <c r="CX1305" s="85"/>
      <c r="CY1305" s="85"/>
      <c r="CZ1305" s="85"/>
      <c r="DA1305" s="85"/>
      <c r="DB1305" s="85"/>
      <c r="DC1305" s="85"/>
      <c r="DD1305" s="85"/>
      <c r="DE1305" s="85"/>
    </row>
    <row r="1306" spans="1:109" x14ac:dyDescent="0.2">
      <c r="A1306" s="85"/>
      <c r="B1306" s="85"/>
      <c r="C1306" s="85"/>
      <c r="D1306" s="85"/>
      <c r="E1306" s="86"/>
      <c r="F1306" s="85"/>
      <c r="G1306" s="87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85"/>
      <c r="V1306" s="85"/>
      <c r="W1306" s="85"/>
      <c r="X1306" s="85"/>
      <c r="Y1306" s="85"/>
      <c r="Z1306" s="85"/>
      <c r="AA1306" s="85"/>
      <c r="AB1306" s="85"/>
      <c r="AC1306" s="85"/>
      <c r="AD1306" s="85"/>
      <c r="AE1306" s="85"/>
      <c r="AF1306" s="85"/>
      <c r="AG1306" s="85"/>
      <c r="AH1306" s="85"/>
      <c r="AI1306" s="85"/>
      <c r="AJ1306" s="85"/>
      <c r="AK1306" s="85"/>
      <c r="AL1306" s="85"/>
      <c r="AM1306" s="85"/>
      <c r="AN1306" s="85"/>
      <c r="AO1306" s="85"/>
      <c r="AP1306" s="85"/>
      <c r="AQ1306" s="85"/>
      <c r="AR1306" s="85"/>
      <c r="AS1306" s="85"/>
      <c r="AT1306" s="85"/>
      <c r="AU1306" s="85"/>
      <c r="AV1306" s="85"/>
      <c r="AW1306" s="85"/>
      <c r="AX1306" s="85"/>
      <c r="AY1306" s="85"/>
      <c r="AZ1306" s="85"/>
      <c r="BA1306" s="85"/>
      <c r="BB1306" s="85"/>
      <c r="BC1306" s="85"/>
      <c r="BD1306" s="85"/>
      <c r="BE1306" s="85"/>
      <c r="BF1306" s="88"/>
      <c r="BG1306" s="85"/>
      <c r="BH1306" s="85"/>
      <c r="BI1306" s="85"/>
      <c r="BJ1306" s="85"/>
      <c r="BK1306" s="85"/>
      <c r="BL1306" s="85"/>
      <c r="BM1306" s="85"/>
      <c r="BN1306" s="85"/>
      <c r="BO1306" s="85"/>
      <c r="BP1306" s="85"/>
      <c r="BQ1306" s="85"/>
      <c r="BR1306" s="85"/>
      <c r="BS1306" s="85"/>
      <c r="BT1306" s="85"/>
      <c r="BU1306" s="85"/>
      <c r="BV1306" s="85"/>
      <c r="BW1306" s="85"/>
      <c r="BX1306" s="85"/>
      <c r="BY1306" s="85"/>
      <c r="BZ1306" s="85"/>
      <c r="CA1306" s="85"/>
      <c r="CB1306" s="85"/>
      <c r="CC1306" s="85"/>
      <c r="CD1306" s="85"/>
      <c r="CE1306" s="85"/>
      <c r="CF1306" s="85"/>
      <c r="CG1306" s="85"/>
      <c r="CH1306" s="85"/>
      <c r="CI1306" s="85"/>
      <c r="CJ1306" s="85"/>
      <c r="CK1306" s="85"/>
      <c r="CL1306" s="85"/>
      <c r="CM1306" s="85"/>
      <c r="CN1306" s="85"/>
      <c r="CO1306" s="85"/>
      <c r="CP1306" s="85"/>
      <c r="CQ1306" s="85"/>
      <c r="CR1306" s="85"/>
      <c r="CS1306" s="85"/>
      <c r="CT1306" s="85"/>
      <c r="CU1306" s="85"/>
      <c r="CV1306" s="85"/>
      <c r="CW1306" s="85"/>
      <c r="CX1306" s="85"/>
      <c r="CY1306" s="85"/>
      <c r="CZ1306" s="85"/>
      <c r="DA1306" s="85"/>
      <c r="DB1306" s="85"/>
      <c r="DC1306" s="85"/>
      <c r="DD1306" s="85"/>
      <c r="DE1306" s="85"/>
    </row>
    <row r="1307" spans="1:109" x14ac:dyDescent="0.2">
      <c r="A1307" s="85"/>
      <c r="B1307" s="85"/>
      <c r="C1307" s="85"/>
      <c r="D1307" s="85"/>
      <c r="E1307" s="86"/>
      <c r="F1307" s="85"/>
      <c r="G1307" s="87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85"/>
      <c r="V1307" s="85"/>
      <c r="W1307" s="85"/>
      <c r="X1307" s="85"/>
      <c r="Y1307" s="85"/>
      <c r="Z1307" s="85"/>
      <c r="AA1307" s="85"/>
      <c r="AB1307" s="85"/>
      <c r="AC1307" s="85"/>
      <c r="AD1307" s="85"/>
      <c r="AE1307" s="85"/>
      <c r="AF1307" s="85"/>
      <c r="AG1307" s="85"/>
      <c r="AH1307" s="85"/>
      <c r="AI1307" s="85"/>
      <c r="AJ1307" s="85"/>
      <c r="AK1307" s="85"/>
      <c r="AL1307" s="85"/>
      <c r="AM1307" s="85"/>
      <c r="AN1307" s="85"/>
      <c r="AO1307" s="85"/>
      <c r="AP1307" s="85"/>
      <c r="AQ1307" s="85"/>
      <c r="AR1307" s="85"/>
      <c r="AS1307" s="85"/>
      <c r="AT1307" s="85"/>
      <c r="AU1307" s="85"/>
      <c r="AV1307" s="85"/>
      <c r="AW1307" s="85"/>
      <c r="AX1307" s="85"/>
      <c r="AY1307" s="85"/>
      <c r="AZ1307" s="85"/>
      <c r="BA1307" s="85"/>
      <c r="BB1307" s="85"/>
      <c r="BC1307" s="85"/>
      <c r="BD1307" s="85"/>
      <c r="BE1307" s="85"/>
      <c r="BF1307" s="88"/>
      <c r="BG1307" s="85"/>
      <c r="BH1307" s="85"/>
      <c r="BI1307" s="85"/>
      <c r="BJ1307" s="85"/>
      <c r="BK1307" s="85"/>
      <c r="BL1307" s="85"/>
      <c r="BM1307" s="85"/>
      <c r="BN1307" s="85"/>
      <c r="BO1307" s="85"/>
      <c r="BP1307" s="85"/>
      <c r="BQ1307" s="85"/>
      <c r="BR1307" s="85"/>
      <c r="BS1307" s="85"/>
      <c r="BT1307" s="85"/>
      <c r="BU1307" s="85"/>
      <c r="BV1307" s="85"/>
      <c r="BW1307" s="85"/>
      <c r="BX1307" s="85"/>
      <c r="BY1307" s="85"/>
      <c r="BZ1307" s="85"/>
      <c r="CA1307" s="85"/>
      <c r="CB1307" s="85"/>
      <c r="CC1307" s="85"/>
      <c r="CD1307" s="85"/>
      <c r="CE1307" s="85"/>
      <c r="CF1307" s="85"/>
      <c r="CG1307" s="85"/>
      <c r="CH1307" s="85"/>
      <c r="CI1307" s="85"/>
      <c r="CJ1307" s="85"/>
      <c r="CK1307" s="85"/>
      <c r="CL1307" s="85"/>
      <c r="CM1307" s="85"/>
      <c r="CN1307" s="85"/>
      <c r="CO1307" s="85"/>
      <c r="CP1307" s="85"/>
      <c r="CQ1307" s="85"/>
      <c r="CR1307" s="85"/>
      <c r="CS1307" s="85"/>
      <c r="CT1307" s="85"/>
      <c r="CU1307" s="85"/>
      <c r="CV1307" s="85"/>
      <c r="CW1307" s="85"/>
      <c r="CX1307" s="85"/>
      <c r="CY1307" s="85"/>
      <c r="CZ1307" s="85"/>
      <c r="DA1307" s="85"/>
      <c r="DB1307" s="85"/>
      <c r="DC1307" s="85"/>
      <c r="DD1307" s="85"/>
      <c r="DE1307" s="85"/>
    </row>
    <row r="1308" spans="1:109" x14ac:dyDescent="0.2">
      <c r="A1308" s="85"/>
      <c r="B1308" s="85"/>
      <c r="C1308" s="85"/>
      <c r="D1308" s="85"/>
      <c r="E1308" s="86"/>
      <c r="F1308" s="85"/>
      <c r="G1308" s="87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85"/>
      <c r="V1308" s="85"/>
      <c r="W1308" s="85"/>
      <c r="X1308" s="85"/>
      <c r="Y1308" s="85"/>
      <c r="Z1308" s="85"/>
      <c r="AA1308" s="85"/>
      <c r="AB1308" s="85"/>
      <c r="AC1308" s="85"/>
      <c r="AD1308" s="85"/>
      <c r="AE1308" s="85"/>
      <c r="AF1308" s="85"/>
      <c r="AG1308" s="85"/>
      <c r="AH1308" s="85"/>
      <c r="AI1308" s="85"/>
      <c r="AJ1308" s="85"/>
      <c r="AK1308" s="85"/>
      <c r="AL1308" s="85"/>
      <c r="AM1308" s="85"/>
      <c r="AN1308" s="85"/>
      <c r="AO1308" s="85"/>
      <c r="AP1308" s="85"/>
      <c r="AQ1308" s="85"/>
      <c r="AR1308" s="85"/>
      <c r="AS1308" s="85"/>
      <c r="AT1308" s="85"/>
      <c r="AU1308" s="85"/>
      <c r="AV1308" s="85"/>
      <c r="AW1308" s="85"/>
      <c r="AX1308" s="85"/>
      <c r="AY1308" s="85"/>
      <c r="AZ1308" s="85"/>
      <c r="BA1308" s="85"/>
      <c r="BB1308" s="85"/>
      <c r="BC1308" s="85"/>
      <c r="BD1308" s="85"/>
      <c r="BE1308" s="85"/>
      <c r="BF1308" s="88"/>
      <c r="BG1308" s="85"/>
      <c r="BH1308" s="85"/>
      <c r="BI1308" s="85"/>
      <c r="BJ1308" s="85"/>
      <c r="BK1308" s="85"/>
      <c r="BL1308" s="85"/>
      <c r="BM1308" s="85"/>
      <c r="BN1308" s="85"/>
      <c r="BO1308" s="85"/>
      <c r="BP1308" s="85"/>
      <c r="BQ1308" s="85"/>
      <c r="BR1308" s="85"/>
      <c r="BS1308" s="85"/>
      <c r="BT1308" s="85"/>
      <c r="BU1308" s="85"/>
      <c r="BV1308" s="85"/>
      <c r="BW1308" s="85"/>
      <c r="BX1308" s="85"/>
      <c r="BY1308" s="85"/>
      <c r="BZ1308" s="85"/>
      <c r="CA1308" s="85"/>
      <c r="CB1308" s="85"/>
      <c r="CC1308" s="85"/>
      <c r="CD1308" s="85"/>
      <c r="CE1308" s="85"/>
      <c r="CF1308" s="85"/>
      <c r="CG1308" s="85"/>
      <c r="CH1308" s="85"/>
      <c r="CI1308" s="85"/>
      <c r="CJ1308" s="85"/>
      <c r="CK1308" s="85"/>
      <c r="CL1308" s="85"/>
      <c r="CM1308" s="85"/>
      <c r="CN1308" s="85"/>
      <c r="CO1308" s="85"/>
      <c r="CP1308" s="85"/>
      <c r="CQ1308" s="85"/>
      <c r="CR1308" s="85"/>
      <c r="CS1308" s="85"/>
      <c r="CT1308" s="85"/>
      <c r="CU1308" s="85"/>
      <c r="CV1308" s="85"/>
      <c r="CW1308" s="85"/>
      <c r="CX1308" s="85"/>
      <c r="CY1308" s="85"/>
      <c r="CZ1308" s="85"/>
      <c r="DA1308" s="85"/>
      <c r="DB1308" s="85"/>
      <c r="DC1308" s="85"/>
      <c r="DD1308" s="85"/>
      <c r="DE1308" s="85"/>
    </row>
    <row r="1309" spans="1:109" x14ac:dyDescent="0.2">
      <c r="A1309" s="85"/>
      <c r="B1309" s="85"/>
      <c r="C1309" s="85"/>
      <c r="D1309" s="85"/>
      <c r="E1309" s="86"/>
      <c r="F1309" s="85"/>
      <c r="G1309" s="87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85"/>
      <c r="V1309" s="85"/>
      <c r="W1309" s="85"/>
      <c r="X1309" s="85"/>
      <c r="Y1309" s="85"/>
      <c r="Z1309" s="85"/>
      <c r="AA1309" s="85"/>
      <c r="AB1309" s="85"/>
      <c r="AC1309" s="85"/>
      <c r="AD1309" s="85"/>
      <c r="AE1309" s="85"/>
      <c r="AF1309" s="85"/>
      <c r="AG1309" s="85"/>
      <c r="AH1309" s="85"/>
      <c r="AI1309" s="85"/>
      <c r="AJ1309" s="85"/>
      <c r="AK1309" s="85"/>
      <c r="AL1309" s="85"/>
      <c r="AM1309" s="85"/>
      <c r="AN1309" s="85"/>
      <c r="AO1309" s="85"/>
      <c r="AP1309" s="85"/>
      <c r="AQ1309" s="85"/>
      <c r="AR1309" s="85"/>
      <c r="AS1309" s="85"/>
      <c r="AT1309" s="85"/>
      <c r="AU1309" s="85"/>
      <c r="AV1309" s="85"/>
      <c r="AW1309" s="85"/>
      <c r="AX1309" s="85"/>
      <c r="AY1309" s="85"/>
      <c r="AZ1309" s="85"/>
      <c r="BA1309" s="85"/>
      <c r="BB1309" s="85"/>
      <c r="BC1309" s="85"/>
      <c r="BD1309" s="85"/>
      <c r="BE1309" s="85"/>
      <c r="BF1309" s="88"/>
      <c r="BG1309" s="85"/>
      <c r="BH1309" s="85"/>
      <c r="BI1309" s="85"/>
      <c r="BJ1309" s="85"/>
      <c r="BK1309" s="85"/>
      <c r="BL1309" s="85"/>
      <c r="BM1309" s="85"/>
      <c r="BN1309" s="85"/>
      <c r="BO1309" s="85"/>
      <c r="BP1309" s="85"/>
      <c r="BQ1309" s="85"/>
      <c r="BR1309" s="85"/>
      <c r="BS1309" s="85"/>
      <c r="BT1309" s="85"/>
      <c r="BU1309" s="85"/>
      <c r="BV1309" s="85"/>
      <c r="BW1309" s="85"/>
      <c r="BX1309" s="85"/>
      <c r="BY1309" s="85"/>
      <c r="BZ1309" s="85"/>
      <c r="CA1309" s="85"/>
      <c r="CB1309" s="85"/>
      <c r="CC1309" s="85"/>
      <c r="CD1309" s="85"/>
      <c r="CE1309" s="85"/>
      <c r="CF1309" s="85"/>
      <c r="CG1309" s="85"/>
      <c r="CH1309" s="85"/>
      <c r="CI1309" s="85"/>
      <c r="CJ1309" s="85"/>
      <c r="CK1309" s="85"/>
      <c r="CL1309" s="85"/>
      <c r="CM1309" s="85"/>
      <c r="CN1309" s="85"/>
      <c r="CO1309" s="85"/>
      <c r="CP1309" s="85"/>
      <c r="CQ1309" s="85"/>
      <c r="CR1309" s="85"/>
      <c r="CS1309" s="85"/>
      <c r="CT1309" s="85"/>
      <c r="CU1309" s="85"/>
      <c r="CV1309" s="85"/>
      <c r="CW1309" s="85"/>
      <c r="CX1309" s="85"/>
      <c r="CY1309" s="85"/>
      <c r="CZ1309" s="85"/>
      <c r="DA1309" s="85"/>
      <c r="DB1309" s="85"/>
      <c r="DC1309" s="85"/>
      <c r="DD1309" s="85"/>
      <c r="DE1309" s="85"/>
    </row>
    <row r="1310" spans="1:109" x14ac:dyDescent="0.2">
      <c r="A1310" s="85"/>
      <c r="B1310" s="85"/>
      <c r="C1310" s="85"/>
      <c r="D1310" s="85"/>
      <c r="E1310" s="86"/>
      <c r="F1310" s="85"/>
      <c r="G1310" s="87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85"/>
      <c r="V1310" s="85"/>
      <c r="W1310" s="85"/>
      <c r="X1310" s="85"/>
      <c r="Y1310" s="85"/>
      <c r="Z1310" s="85"/>
      <c r="AA1310" s="85"/>
      <c r="AB1310" s="85"/>
      <c r="AC1310" s="85"/>
      <c r="AD1310" s="85"/>
      <c r="AE1310" s="85"/>
      <c r="AF1310" s="85"/>
      <c r="AG1310" s="85"/>
      <c r="AH1310" s="85"/>
      <c r="AI1310" s="85"/>
      <c r="AJ1310" s="85"/>
      <c r="AK1310" s="85"/>
      <c r="AL1310" s="85"/>
      <c r="AM1310" s="85"/>
      <c r="AN1310" s="85"/>
      <c r="AO1310" s="85"/>
      <c r="AP1310" s="85"/>
      <c r="AQ1310" s="85"/>
      <c r="AR1310" s="85"/>
      <c r="AS1310" s="85"/>
      <c r="AT1310" s="85"/>
      <c r="AU1310" s="85"/>
      <c r="AV1310" s="85"/>
      <c r="AW1310" s="85"/>
      <c r="AX1310" s="85"/>
      <c r="AY1310" s="85"/>
      <c r="AZ1310" s="85"/>
      <c r="BA1310" s="85"/>
      <c r="BB1310" s="85"/>
      <c r="BC1310" s="85"/>
      <c r="BD1310" s="85"/>
      <c r="BE1310" s="85"/>
      <c r="BF1310" s="88"/>
      <c r="BG1310" s="85"/>
      <c r="BH1310" s="85"/>
      <c r="BI1310" s="85"/>
      <c r="BJ1310" s="85"/>
      <c r="BK1310" s="85"/>
      <c r="BL1310" s="85"/>
      <c r="BM1310" s="85"/>
      <c r="BN1310" s="85"/>
      <c r="BO1310" s="85"/>
      <c r="BP1310" s="85"/>
      <c r="BQ1310" s="85"/>
      <c r="BR1310" s="85"/>
      <c r="BS1310" s="85"/>
      <c r="BT1310" s="85"/>
      <c r="BU1310" s="85"/>
      <c r="BV1310" s="85"/>
      <c r="BW1310" s="85"/>
      <c r="BX1310" s="85"/>
      <c r="BY1310" s="85"/>
      <c r="BZ1310" s="85"/>
      <c r="CA1310" s="85"/>
      <c r="CB1310" s="85"/>
      <c r="CC1310" s="85"/>
      <c r="CD1310" s="85"/>
      <c r="CE1310" s="85"/>
      <c r="CF1310" s="85"/>
      <c r="CG1310" s="85"/>
      <c r="CH1310" s="85"/>
      <c r="CI1310" s="85"/>
      <c r="CJ1310" s="85"/>
      <c r="CK1310" s="85"/>
      <c r="CL1310" s="85"/>
      <c r="CM1310" s="85"/>
      <c r="CN1310" s="85"/>
      <c r="CO1310" s="85"/>
      <c r="CP1310" s="85"/>
      <c r="CQ1310" s="85"/>
      <c r="CR1310" s="85"/>
      <c r="CS1310" s="85"/>
      <c r="CT1310" s="85"/>
      <c r="CU1310" s="85"/>
      <c r="CV1310" s="85"/>
      <c r="CW1310" s="85"/>
      <c r="CX1310" s="85"/>
      <c r="CY1310" s="85"/>
      <c r="CZ1310" s="85"/>
      <c r="DA1310" s="85"/>
      <c r="DB1310" s="85"/>
      <c r="DC1310" s="85"/>
      <c r="DD1310" s="85"/>
      <c r="DE1310" s="85"/>
    </row>
    <row r="1311" spans="1:109" x14ac:dyDescent="0.2">
      <c r="A1311" s="85"/>
      <c r="B1311" s="85"/>
      <c r="C1311" s="85"/>
      <c r="D1311" s="85"/>
      <c r="E1311" s="86"/>
      <c r="F1311" s="85"/>
      <c r="G1311" s="87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85"/>
      <c r="V1311" s="85"/>
      <c r="W1311" s="85"/>
      <c r="X1311" s="85"/>
      <c r="Y1311" s="85"/>
      <c r="Z1311" s="85"/>
      <c r="AA1311" s="85"/>
      <c r="AB1311" s="85"/>
      <c r="AC1311" s="85"/>
      <c r="AD1311" s="85"/>
      <c r="AE1311" s="85"/>
      <c r="AF1311" s="85"/>
      <c r="AG1311" s="85"/>
      <c r="AH1311" s="85"/>
      <c r="AI1311" s="85"/>
      <c r="AJ1311" s="85"/>
      <c r="AK1311" s="85"/>
      <c r="AL1311" s="85"/>
      <c r="AM1311" s="85"/>
      <c r="AN1311" s="85"/>
      <c r="AO1311" s="85"/>
      <c r="AP1311" s="85"/>
      <c r="AQ1311" s="85"/>
      <c r="AR1311" s="85"/>
      <c r="AS1311" s="85"/>
      <c r="AT1311" s="85"/>
      <c r="AU1311" s="85"/>
      <c r="AV1311" s="85"/>
      <c r="AW1311" s="85"/>
      <c r="AX1311" s="85"/>
      <c r="AY1311" s="85"/>
      <c r="AZ1311" s="85"/>
      <c r="BA1311" s="85"/>
      <c r="BB1311" s="85"/>
      <c r="BC1311" s="85"/>
      <c r="BD1311" s="85"/>
      <c r="BE1311" s="85"/>
      <c r="BF1311" s="88"/>
      <c r="BG1311" s="85"/>
      <c r="BH1311" s="85"/>
      <c r="BI1311" s="85"/>
      <c r="BJ1311" s="85"/>
      <c r="BK1311" s="85"/>
      <c r="BL1311" s="85"/>
      <c r="BM1311" s="85"/>
      <c r="BN1311" s="85"/>
      <c r="BO1311" s="85"/>
      <c r="BP1311" s="85"/>
      <c r="BQ1311" s="85"/>
      <c r="BR1311" s="85"/>
      <c r="BS1311" s="85"/>
      <c r="BT1311" s="85"/>
      <c r="BU1311" s="85"/>
      <c r="BV1311" s="85"/>
      <c r="BW1311" s="85"/>
      <c r="BX1311" s="85"/>
      <c r="BY1311" s="85"/>
      <c r="BZ1311" s="85"/>
      <c r="CA1311" s="85"/>
      <c r="CB1311" s="85"/>
      <c r="CC1311" s="85"/>
      <c r="CD1311" s="85"/>
      <c r="CE1311" s="85"/>
      <c r="CF1311" s="85"/>
      <c r="CG1311" s="85"/>
      <c r="CH1311" s="85"/>
      <c r="CI1311" s="85"/>
      <c r="CJ1311" s="85"/>
      <c r="CK1311" s="85"/>
      <c r="CL1311" s="85"/>
      <c r="CM1311" s="85"/>
      <c r="CN1311" s="85"/>
      <c r="CO1311" s="85"/>
      <c r="CP1311" s="85"/>
      <c r="CQ1311" s="85"/>
      <c r="CR1311" s="85"/>
      <c r="CS1311" s="85"/>
      <c r="CT1311" s="85"/>
      <c r="CU1311" s="85"/>
      <c r="CV1311" s="85"/>
      <c r="CW1311" s="85"/>
      <c r="CX1311" s="85"/>
      <c r="CY1311" s="85"/>
      <c r="CZ1311" s="85"/>
      <c r="DA1311" s="85"/>
      <c r="DB1311" s="85"/>
      <c r="DC1311" s="85"/>
      <c r="DD1311" s="85"/>
      <c r="DE1311" s="85"/>
    </row>
    <row r="1312" spans="1:109" x14ac:dyDescent="0.2">
      <c r="A1312" s="85"/>
      <c r="B1312" s="85"/>
      <c r="C1312" s="85"/>
      <c r="D1312" s="85"/>
      <c r="E1312" s="86"/>
      <c r="F1312" s="85"/>
      <c r="G1312" s="87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85"/>
      <c r="V1312" s="85"/>
      <c r="W1312" s="85"/>
      <c r="X1312" s="85"/>
      <c r="Y1312" s="85"/>
      <c r="Z1312" s="85"/>
      <c r="AA1312" s="85"/>
      <c r="AB1312" s="85"/>
      <c r="AC1312" s="85"/>
      <c r="AD1312" s="85"/>
      <c r="AE1312" s="85"/>
      <c r="AF1312" s="85"/>
      <c r="AG1312" s="85"/>
      <c r="AH1312" s="85"/>
      <c r="AI1312" s="85"/>
      <c r="AJ1312" s="85"/>
      <c r="AK1312" s="85"/>
      <c r="AL1312" s="85"/>
      <c r="AM1312" s="85"/>
      <c r="AN1312" s="85"/>
      <c r="AO1312" s="85"/>
      <c r="AP1312" s="85"/>
      <c r="AQ1312" s="85"/>
      <c r="AR1312" s="85"/>
      <c r="AS1312" s="85"/>
      <c r="AT1312" s="85"/>
      <c r="AU1312" s="85"/>
      <c r="AV1312" s="85"/>
      <c r="AW1312" s="85"/>
      <c r="AX1312" s="85"/>
      <c r="AY1312" s="85"/>
      <c r="AZ1312" s="85"/>
      <c r="BA1312" s="85"/>
      <c r="BB1312" s="85"/>
      <c r="BC1312" s="85"/>
      <c r="BD1312" s="85"/>
      <c r="BE1312" s="85"/>
      <c r="BF1312" s="88"/>
      <c r="BG1312" s="85"/>
      <c r="BH1312" s="85"/>
      <c r="BI1312" s="85"/>
      <c r="BJ1312" s="85"/>
      <c r="BK1312" s="85"/>
      <c r="BL1312" s="85"/>
      <c r="BM1312" s="85"/>
      <c r="BN1312" s="85"/>
      <c r="BO1312" s="85"/>
      <c r="BP1312" s="85"/>
      <c r="BQ1312" s="85"/>
      <c r="BR1312" s="85"/>
      <c r="BS1312" s="85"/>
      <c r="BT1312" s="85"/>
      <c r="BU1312" s="85"/>
      <c r="BV1312" s="85"/>
      <c r="BW1312" s="85"/>
      <c r="BX1312" s="85"/>
      <c r="BY1312" s="85"/>
      <c r="BZ1312" s="85"/>
      <c r="CA1312" s="85"/>
      <c r="CB1312" s="85"/>
      <c r="CC1312" s="85"/>
      <c r="CD1312" s="85"/>
      <c r="CE1312" s="85"/>
      <c r="CF1312" s="85"/>
      <c r="CG1312" s="85"/>
      <c r="CH1312" s="85"/>
      <c r="CI1312" s="85"/>
      <c r="CJ1312" s="85"/>
      <c r="CK1312" s="85"/>
      <c r="CL1312" s="85"/>
      <c r="CM1312" s="85"/>
      <c r="CN1312" s="85"/>
      <c r="CO1312" s="85"/>
      <c r="CP1312" s="85"/>
      <c r="CQ1312" s="85"/>
      <c r="CR1312" s="85"/>
      <c r="CS1312" s="85"/>
      <c r="CT1312" s="85"/>
      <c r="CU1312" s="85"/>
      <c r="CV1312" s="85"/>
      <c r="CW1312" s="85"/>
      <c r="CX1312" s="85"/>
      <c r="CY1312" s="85"/>
      <c r="CZ1312" s="85"/>
      <c r="DA1312" s="85"/>
      <c r="DB1312" s="85"/>
      <c r="DC1312" s="85"/>
      <c r="DD1312" s="85"/>
      <c r="DE1312" s="85"/>
    </row>
    <row r="1313" spans="1:109" x14ac:dyDescent="0.2">
      <c r="A1313" s="85"/>
      <c r="B1313" s="85"/>
      <c r="C1313" s="85"/>
      <c r="D1313" s="85"/>
      <c r="E1313" s="86"/>
      <c r="F1313" s="85"/>
      <c r="G1313" s="87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85"/>
      <c r="V1313" s="85"/>
      <c r="W1313" s="85"/>
      <c r="X1313" s="85"/>
      <c r="Y1313" s="85"/>
      <c r="Z1313" s="85"/>
      <c r="AA1313" s="85"/>
      <c r="AB1313" s="85"/>
      <c r="AC1313" s="85"/>
      <c r="AD1313" s="85"/>
      <c r="AE1313" s="85"/>
      <c r="AF1313" s="85"/>
      <c r="AG1313" s="85"/>
      <c r="AH1313" s="85"/>
      <c r="AI1313" s="85"/>
      <c r="AJ1313" s="85"/>
      <c r="AK1313" s="85"/>
      <c r="AL1313" s="85"/>
      <c r="AM1313" s="85"/>
      <c r="AN1313" s="85"/>
      <c r="AO1313" s="85"/>
      <c r="AP1313" s="85"/>
      <c r="AQ1313" s="85"/>
      <c r="AR1313" s="85"/>
      <c r="AS1313" s="85"/>
      <c r="AT1313" s="85"/>
      <c r="AU1313" s="85"/>
      <c r="AV1313" s="85"/>
      <c r="AW1313" s="85"/>
      <c r="AX1313" s="85"/>
      <c r="AY1313" s="85"/>
      <c r="AZ1313" s="85"/>
      <c r="BA1313" s="85"/>
      <c r="BB1313" s="85"/>
      <c r="BC1313" s="85"/>
      <c r="BD1313" s="85"/>
      <c r="BE1313" s="85"/>
      <c r="BF1313" s="88"/>
      <c r="BG1313" s="85"/>
      <c r="BH1313" s="85"/>
      <c r="BI1313" s="85"/>
      <c r="BJ1313" s="85"/>
      <c r="BK1313" s="85"/>
      <c r="BL1313" s="85"/>
      <c r="BM1313" s="85"/>
      <c r="BN1313" s="85"/>
      <c r="BO1313" s="85"/>
      <c r="BP1313" s="85"/>
      <c r="BQ1313" s="85"/>
      <c r="BR1313" s="85"/>
      <c r="BS1313" s="85"/>
      <c r="BT1313" s="85"/>
      <c r="BU1313" s="85"/>
      <c r="BV1313" s="85"/>
      <c r="BW1313" s="85"/>
      <c r="BX1313" s="85"/>
      <c r="BY1313" s="85"/>
      <c r="BZ1313" s="85"/>
      <c r="CA1313" s="85"/>
      <c r="CB1313" s="85"/>
      <c r="CC1313" s="85"/>
      <c r="CD1313" s="85"/>
      <c r="CE1313" s="85"/>
      <c r="CF1313" s="85"/>
      <c r="CG1313" s="85"/>
      <c r="CH1313" s="85"/>
      <c r="CI1313" s="85"/>
      <c r="CJ1313" s="85"/>
      <c r="CK1313" s="85"/>
      <c r="CL1313" s="85"/>
      <c r="CM1313" s="85"/>
      <c r="CN1313" s="85"/>
      <c r="CO1313" s="85"/>
      <c r="CP1313" s="85"/>
      <c r="CQ1313" s="85"/>
      <c r="CR1313" s="85"/>
      <c r="CS1313" s="85"/>
      <c r="CT1313" s="85"/>
      <c r="CU1313" s="85"/>
      <c r="CV1313" s="85"/>
      <c r="CW1313" s="85"/>
      <c r="CX1313" s="85"/>
      <c r="CY1313" s="85"/>
      <c r="CZ1313" s="85"/>
      <c r="DA1313" s="85"/>
      <c r="DB1313" s="85"/>
      <c r="DC1313" s="85"/>
      <c r="DD1313" s="85"/>
      <c r="DE1313" s="85"/>
    </row>
    <row r="1314" spans="1:109" x14ac:dyDescent="0.2">
      <c r="A1314" s="85"/>
      <c r="B1314" s="85"/>
      <c r="C1314" s="85"/>
      <c r="D1314" s="85"/>
      <c r="E1314" s="86"/>
      <c r="F1314" s="85"/>
      <c r="G1314" s="87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85"/>
      <c r="V1314" s="85"/>
      <c r="W1314" s="85"/>
      <c r="X1314" s="85"/>
      <c r="Y1314" s="85"/>
      <c r="Z1314" s="85"/>
      <c r="AA1314" s="85"/>
      <c r="AB1314" s="85"/>
      <c r="AC1314" s="85"/>
      <c r="AD1314" s="85"/>
      <c r="AE1314" s="85"/>
      <c r="AF1314" s="85"/>
      <c r="AG1314" s="85"/>
      <c r="AH1314" s="85"/>
      <c r="AI1314" s="85"/>
      <c r="AJ1314" s="85"/>
      <c r="AK1314" s="85"/>
      <c r="AL1314" s="85"/>
      <c r="AM1314" s="85"/>
      <c r="AN1314" s="85"/>
      <c r="AO1314" s="85"/>
      <c r="AP1314" s="85"/>
      <c r="AQ1314" s="85"/>
      <c r="AR1314" s="85"/>
      <c r="AS1314" s="85"/>
      <c r="AT1314" s="85"/>
      <c r="AU1314" s="85"/>
      <c r="AV1314" s="85"/>
      <c r="AW1314" s="85"/>
      <c r="AX1314" s="85"/>
      <c r="AY1314" s="85"/>
      <c r="AZ1314" s="85"/>
      <c r="BA1314" s="85"/>
      <c r="BB1314" s="85"/>
      <c r="BC1314" s="85"/>
      <c r="BD1314" s="85"/>
      <c r="BE1314" s="85"/>
      <c r="BF1314" s="88"/>
      <c r="BG1314" s="85"/>
      <c r="BH1314" s="85"/>
      <c r="BI1314" s="85"/>
      <c r="BJ1314" s="85"/>
      <c r="BK1314" s="85"/>
      <c r="BL1314" s="85"/>
      <c r="BM1314" s="85"/>
      <c r="BN1314" s="85"/>
      <c r="BO1314" s="85"/>
      <c r="BP1314" s="85"/>
      <c r="BQ1314" s="85"/>
      <c r="BR1314" s="85"/>
      <c r="BS1314" s="85"/>
      <c r="BT1314" s="85"/>
      <c r="BU1314" s="85"/>
      <c r="BV1314" s="85"/>
      <c r="BW1314" s="85"/>
      <c r="BX1314" s="85"/>
      <c r="BY1314" s="85"/>
      <c r="BZ1314" s="85"/>
      <c r="CA1314" s="85"/>
      <c r="CB1314" s="85"/>
      <c r="CC1314" s="85"/>
      <c r="CD1314" s="85"/>
      <c r="CE1314" s="85"/>
      <c r="CF1314" s="85"/>
      <c r="CG1314" s="85"/>
      <c r="CH1314" s="85"/>
      <c r="CI1314" s="85"/>
      <c r="CJ1314" s="85"/>
      <c r="CK1314" s="85"/>
      <c r="CL1314" s="85"/>
      <c r="CM1314" s="85"/>
      <c r="CN1314" s="85"/>
      <c r="CO1314" s="85"/>
      <c r="CP1314" s="85"/>
      <c r="CQ1314" s="85"/>
      <c r="CR1314" s="85"/>
      <c r="CS1314" s="85"/>
      <c r="CT1314" s="85"/>
      <c r="CU1314" s="85"/>
      <c r="CV1314" s="85"/>
      <c r="CW1314" s="85"/>
      <c r="CX1314" s="85"/>
      <c r="CY1314" s="85"/>
      <c r="CZ1314" s="85"/>
      <c r="DA1314" s="85"/>
      <c r="DB1314" s="85"/>
      <c r="DC1314" s="85"/>
      <c r="DD1314" s="85"/>
      <c r="DE1314" s="85"/>
    </row>
    <row r="1315" spans="1:109" x14ac:dyDescent="0.2">
      <c r="A1315" s="85"/>
      <c r="B1315" s="85"/>
      <c r="C1315" s="85"/>
      <c r="D1315" s="85"/>
      <c r="E1315" s="86"/>
      <c r="F1315" s="85"/>
      <c r="G1315" s="87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85"/>
      <c r="V1315" s="85"/>
      <c r="W1315" s="85"/>
      <c r="X1315" s="85"/>
      <c r="Y1315" s="85"/>
      <c r="Z1315" s="85"/>
      <c r="AA1315" s="85"/>
      <c r="AB1315" s="85"/>
      <c r="AC1315" s="85"/>
      <c r="AD1315" s="85"/>
      <c r="AE1315" s="85"/>
      <c r="AF1315" s="85"/>
      <c r="AG1315" s="85"/>
      <c r="AH1315" s="85"/>
      <c r="AI1315" s="85"/>
      <c r="AJ1315" s="85"/>
      <c r="AK1315" s="85"/>
      <c r="AL1315" s="85"/>
      <c r="AM1315" s="85"/>
      <c r="AN1315" s="85"/>
      <c r="AO1315" s="85"/>
      <c r="AP1315" s="85"/>
      <c r="AQ1315" s="85"/>
      <c r="AR1315" s="85"/>
      <c r="AS1315" s="85"/>
      <c r="AT1315" s="85"/>
      <c r="AU1315" s="85"/>
      <c r="AV1315" s="85"/>
      <c r="AW1315" s="85"/>
      <c r="AX1315" s="85"/>
      <c r="AY1315" s="85"/>
      <c r="AZ1315" s="85"/>
      <c r="BA1315" s="85"/>
      <c r="BB1315" s="85"/>
      <c r="BC1315" s="85"/>
      <c r="BD1315" s="85"/>
      <c r="BE1315" s="85"/>
      <c r="BF1315" s="88"/>
      <c r="BG1315" s="85"/>
      <c r="BH1315" s="85"/>
      <c r="BI1315" s="85"/>
      <c r="BJ1315" s="85"/>
      <c r="BK1315" s="85"/>
      <c r="BL1315" s="85"/>
      <c r="BM1315" s="85"/>
      <c r="BN1315" s="85"/>
      <c r="BO1315" s="85"/>
      <c r="BP1315" s="85"/>
      <c r="BQ1315" s="85"/>
      <c r="BR1315" s="85"/>
      <c r="BS1315" s="85"/>
      <c r="BT1315" s="85"/>
      <c r="BU1315" s="85"/>
      <c r="BV1315" s="85"/>
      <c r="BW1315" s="85"/>
      <c r="BX1315" s="85"/>
      <c r="BY1315" s="85"/>
      <c r="BZ1315" s="85"/>
      <c r="CA1315" s="85"/>
      <c r="CB1315" s="85"/>
      <c r="CC1315" s="85"/>
      <c r="CD1315" s="85"/>
      <c r="CE1315" s="85"/>
      <c r="CF1315" s="85"/>
      <c r="CG1315" s="85"/>
      <c r="CH1315" s="85"/>
      <c r="CI1315" s="85"/>
      <c r="CJ1315" s="85"/>
      <c r="CK1315" s="85"/>
      <c r="CL1315" s="85"/>
      <c r="CM1315" s="85"/>
      <c r="CN1315" s="85"/>
      <c r="CO1315" s="85"/>
      <c r="CP1315" s="85"/>
      <c r="CQ1315" s="85"/>
      <c r="CR1315" s="85"/>
      <c r="CS1315" s="85"/>
      <c r="CT1315" s="85"/>
      <c r="CU1315" s="85"/>
      <c r="CV1315" s="85"/>
      <c r="CW1315" s="85"/>
      <c r="CX1315" s="85"/>
      <c r="CY1315" s="85"/>
      <c r="CZ1315" s="85"/>
      <c r="DA1315" s="85"/>
      <c r="DB1315" s="85"/>
      <c r="DC1315" s="85"/>
      <c r="DD1315" s="85"/>
      <c r="DE1315" s="85"/>
    </row>
    <row r="1316" spans="1:109" x14ac:dyDescent="0.2">
      <c r="A1316" s="85"/>
      <c r="B1316" s="85"/>
      <c r="C1316" s="85"/>
      <c r="D1316" s="85"/>
      <c r="E1316" s="86"/>
      <c r="F1316" s="85"/>
      <c r="G1316" s="87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85"/>
      <c r="V1316" s="85"/>
      <c r="W1316" s="85"/>
      <c r="X1316" s="85"/>
      <c r="Y1316" s="85"/>
      <c r="Z1316" s="85"/>
      <c r="AA1316" s="85"/>
      <c r="AB1316" s="85"/>
      <c r="AC1316" s="85"/>
      <c r="AD1316" s="85"/>
      <c r="AE1316" s="85"/>
      <c r="AF1316" s="85"/>
      <c r="AG1316" s="85"/>
      <c r="AH1316" s="85"/>
      <c r="AI1316" s="85"/>
      <c r="AJ1316" s="85"/>
      <c r="AK1316" s="85"/>
      <c r="AL1316" s="85"/>
      <c r="AM1316" s="85"/>
      <c r="AN1316" s="85"/>
      <c r="AO1316" s="85"/>
      <c r="AP1316" s="85"/>
      <c r="AQ1316" s="85"/>
      <c r="AR1316" s="85"/>
      <c r="AS1316" s="85"/>
      <c r="AT1316" s="85"/>
      <c r="AU1316" s="85"/>
      <c r="AV1316" s="85"/>
      <c r="AW1316" s="85"/>
      <c r="AX1316" s="85"/>
      <c r="AY1316" s="85"/>
      <c r="AZ1316" s="85"/>
      <c r="BA1316" s="85"/>
      <c r="BB1316" s="85"/>
      <c r="BC1316" s="85"/>
      <c r="BD1316" s="85"/>
      <c r="BE1316" s="85"/>
      <c r="BF1316" s="88"/>
      <c r="BG1316" s="85"/>
      <c r="BH1316" s="85"/>
      <c r="BI1316" s="85"/>
      <c r="BJ1316" s="85"/>
      <c r="BK1316" s="85"/>
      <c r="BL1316" s="85"/>
      <c r="BM1316" s="85"/>
      <c r="BN1316" s="85"/>
      <c r="BO1316" s="85"/>
      <c r="BP1316" s="85"/>
      <c r="BQ1316" s="85"/>
      <c r="BR1316" s="85"/>
      <c r="BS1316" s="85"/>
      <c r="BT1316" s="85"/>
      <c r="BU1316" s="85"/>
      <c r="BV1316" s="85"/>
      <c r="BW1316" s="85"/>
      <c r="BX1316" s="85"/>
      <c r="BY1316" s="85"/>
      <c r="BZ1316" s="85"/>
      <c r="CA1316" s="85"/>
      <c r="CB1316" s="85"/>
      <c r="CC1316" s="85"/>
      <c r="CD1316" s="85"/>
      <c r="CE1316" s="85"/>
      <c r="CF1316" s="85"/>
      <c r="CG1316" s="85"/>
      <c r="CH1316" s="85"/>
      <c r="CI1316" s="85"/>
      <c r="CJ1316" s="85"/>
      <c r="CK1316" s="85"/>
      <c r="CL1316" s="85"/>
      <c r="CM1316" s="85"/>
      <c r="CN1316" s="85"/>
      <c r="CO1316" s="85"/>
      <c r="CP1316" s="85"/>
      <c r="CQ1316" s="85"/>
      <c r="CR1316" s="85"/>
      <c r="CS1316" s="85"/>
      <c r="CT1316" s="85"/>
      <c r="CU1316" s="85"/>
      <c r="CV1316" s="85"/>
      <c r="CW1316" s="85"/>
      <c r="CX1316" s="85"/>
      <c r="CY1316" s="85"/>
      <c r="CZ1316" s="85"/>
      <c r="DA1316" s="85"/>
      <c r="DB1316" s="85"/>
      <c r="DC1316" s="85"/>
      <c r="DD1316" s="85"/>
      <c r="DE1316" s="85"/>
    </row>
    <row r="1317" spans="1:109" x14ac:dyDescent="0.2">
      <c r="A1317" s="85"/>
      <c r="B1317" s="85"/>
      <c r="C1317" s="85"/>
      <c r="D1317" s="85"/>
      <c r="E1317" s="86"/>
      <c r="F1317" s="85"/>
      <c r="G1317" s="87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85"/>
      <c r="V1317" s="85"/>
      <c r="W1317" s="85"/>
      <c r="X1317" s="85"/>
      <c r="Y1317" s="85"/>
      <c r="Z1317" s="85"/>
      <c r="AA1317" s="85"/>
      <c r="AB1317" s="85"/>
      <c r="AC1317" s="85"/>
      <c r="AD1317" s="85"/>
      <c r="AE1317" s="85"/>
      <c r="AF1317" s="85"/>
      <c r="AG1317" s="85"/>
      <c r="AH1317" s="85"/>
      <c r="AI1317" s="85"/>
      <c r="AJ1317" s="85"/>
      <c r="AK1317" s="85"/>
      <c r="AL1317" s="85"/>
      <c r="AM1317" s="85"/>
      <c r="AN1317" s="85"/>
      <c r="AO1317" s="85"/>
      <c r="AP1317" s="85"/>
      <c r="AQ1317" s="85"/>
      <c r="AR1317" s="85"/>
      <c r="AS1317" s="85"/>
      <c r="AT1317" s="85"/>
      <c r="AU1317" s="85"/>
      <c r="AV1317" s="85"/>
      <c r="AW1317" s="85"/>
      <c r="AX1317" s="85"/>
      <c r="AY1317" s="85"/>
      <c r="AZ1317" s="85"/>
      <c r="BA1317" s="85"/>
      <c r="BB1317" s="85"/>
      <c r="BC1317" s="85"/>
      <c r="BD1317" s="85"/>
      <c r="BE1317" s="85"/>
      <c r="BF1317" s="88"/>
      <c r="BG1317" s="85"/>
      <c r="BH1317" s="85"/>
      <c r="BI1317" s="85"/>
      <c r="BJ1317" s="85"/>
      <c r="BK1317" s="85"/>
      <c r="BL1317" s="85"/>
      <c r="BM1317" s="85"/>
      <c r="BN1317" s="85"/>
      <c r="BO1317" s="85"/>
      <c r="BP1317" s="85"/>
      <c r="BQ1317" s="85"/>
      <c r="BR1317" s="85"/>
      <c r="BS1317" s="85"/>
      <c r="BT1317" s="85"/>
      <c r="BU1317" s="85"/>
      <c r="BV1317" s="85"/>
      <c r="BW1317" s="85"/>
      <c r="BX1317" s="85"/>
      <c r="BY1317" s="85"/>
      <c r="BZ1317" s="85"/>
      <c r="CA1317" s="85"/>
      <c r="CB1317" s="85"/>
      <c r="CC1317" s="85"/>
      <c r="CD1317" s="85"/>
      <c r="CE1317" s="85"/>
      <c r="CF1317" s="85"/>
      <c r="CG1317" s="85"/>
      <c r="CH1317" s="85"/>
      <c r="CI1317" s="85"/>
      <c r="CJ1317" s="85"/>
      <c r="CK1317" s="85"/>
      <c r="CL1317" s="85"/>
      <c r="CM1317" s="85"/>
      <c r="CN1317" s="85"/>
      <c r="CO1317" s="85"/>
      <c r="CP1317" s="85"/>
      <c r="CQ1317" s="85"/>
      <c r="CR1317" s="85"/>
      <c r="CS1317" s="85"/>
      <c r="CT1317" s="85"/>
      <c r="CU1317" s="85"/>
      <c r="CV1317" s="85"/>
      <c r="CW1317" s="85"/>
      <c r="CX1317" s="85"/>
      <c r="CY1317" s="85"/>
      <c r="CZ1317" s="85"/>
      <c r="DA1317" s="85"/>
      <c r="DB1317" s="85"/>
      <c r="DC1317" s="85"/>
      <c r="DD1317" s="85"/>
      <c r="DE1317" s="85"/>
    </row>
    <row r="1318" spans="1:109" x14ac:dyDescent="0.2">
      <c r="A1318" s="85"/>
      <c r="B1318" s="85"/>
      <c r="C1318" s="85"/>
      <c r="D1318" s="85"/>
      <c r="E1318" s="86"/>
      <c r="F1318" s="85"/>
      <c r="G1318" s="87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85"/>
      <c r="V1318" s="85"/>
      <c r="W1318" s="85"/>
      <c r="X1318" s="85"/>
      <c r="Y1318" s="85"/>
      <c r="Z1318" s="85"/>
      <c r="AA1318" s="85"/>
      <c r="AB1318" s="85"/>
      <c r="AC1318" s="85"/>
      <c r="AD1318" s="85"/>
      <c r="AE1318" s="85"/>
      <c r="AF1318" s="85"/>
      <c r="AG1318" s="85"/>
      <c r="AH1318" s="85"/>
      <c r="AI1318" s="85"/>
      <c r="AJ1318" s="85"/>
      <c r="AK1318" s="85"/>
      <c r="AL1318" s="85"/>
      <c r="AM1318" s="85"/>
      <c r="AN1318" s="85"/>
      <c r="AO1318" s="85"/>
      <c r="AP1318" s="85"/>
      <c r="AQ1318" s="85"/>
      <c r="AR1318" s="85"/>
      <c r="AS1318" s="85"/>
      <c r="AT1318" s="85"/>
      <c r="AU1318" s="85"/>
      <c r="AV1318" s="85"/>
      <c r="AW1318" s="85"/>
      <c r="AX1318" s="85"/>
      <c r="AY1318" s="85"/>
      <c r="AZ1318" s="85"/>
      <c r="BA1318" s="85"/>
      <c r="BB1318" s="85"/>
      <c r="BC1318" s="85"/>
      <c r="BD1318" s="85"/>
      <c r="BE1318" s="85"/>
      <c r="BF1318" s="88"/>
      <c r="BG1318" s="85"/>
      <c r="BH1318" s="85"/>
      <c r="BI1318" s="85"/>
      <c r="BJ1318" s="85"/>
      <c r="BK1318" s="85"/>
      <c r="BL1318" s="85"/>
      <c r="BM1318" s="85"/>
      <c r="BN1318" s="85"/>
      <c r="BO1318" s="85"/>
      <c r="BP1318" s="85"/>
      <c r="BQ1318" s="85"/>
      <c r="BR1318" s="85"/>
      <c r="BS1318" s="85"/>
      <c r="BT1318" s="85"/>
      <c r="BU1318" s="85"/>
      <c r="BV1318" s="85"/>
      <c r="BW1318" s="85"/>
      <c r="BX1318" s="85"/>
      <c r="BY1318" s="85"/>
      <c r="BZ1318" s="85"/>
      <c r="CA1318" s="85"/>
      <c r="CB1318" s="85"/>
      <c r="CC1318" s="85"/>
      <c r="CD1318" s="85"/>
      <c r="CE1318" s="85"/>
      <c r="CF1318" s="85"/>
      <c r="CG1318" s="85"/>
      <c r="CH1318" s="85"/>
      <c r="CI1318" s="85"/>
      <c r="CJ1318" s="85"/>
      <c r="CK1318" s="85"/>
      <c r="CL1318" s="85"/>
      <c r="CM1318" s="85"/>
      <c r="CN1318" s="85"/>
      <c r="CO1318" s="85"/>
      <c r="CP1318" s="85"/>
      <c r="CQ1318" s="85"/>
      <c r="CR1318" s="85"/>
      <c r="CS1318" s="85"/>
      <c r="CT1318" s="85"/>
      <c r="CU1318" s="85"/>
      <c r="CV1318" s="85"/>
      <c r="CW1318" s="85"/>
      <c r="CX1318" s="85"/>
      <c r="CY1318" s="85"/>
      <c r="CZ1318" s="85"/>
      <c r="DA1318" s="85"/>
      <c r="DB1318" s="85"/>
      <c r="DC1318" s="85"/>
      <c r="DD1318" s="85"/>
      <c r="DE1318" s="85"/>
    </row>
    <row r="1319" spans="1:109" x14ac:dyDescent="0.2">
      <c r="A1319" s="85"/>
      <c r="B1319" s="85"/>
      <c r="C1319" s="85"/>
      <c r="D1319" s="85"/>
      <c r="E1319" s="86"/>
      <c r="F1319" s="85"/>
      <c r="G1319" s="87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85"/>
      <c r="V1319" s="85"/>
      <c r="W1319" s="85"/>
      <c r="X1319" s="85"/>
      <c r="Y1319" s="85"/>
      <c r="Z1319" s="85"/>
      <c r="AA1319" s="85"/>
      <c r="AB1319" s="85"/>
      <c r="AC1319" s="85"/>
      <c r="AD1319" s="85"/>
      <c r="AE1319" s="85"/>
      <c r="AF1319" s="85"/>
      <c r="AG1319" s="85"/>
      <c r="AH1319" s="85"/>
      <c r="AI1319" s="85"/>
      <c r="AJ1319" s="85"/>
      <c r="AK1319" s="85"/>
      <c r="AL1319" s="85"/>
      <c r="AM1319" s="85"/>
      <c r="AN1319" s="85"/>
      <c r="AO1319" s="85"/>
      <c r="AP1319" s="85"/>
      <c r="AQ1319" s="85"/>
      <c r="AR1319" s="85"/>
      <c r="AS1319" s="85"/>
      <c r="AT1319" s="85"/>
      <c r="AU1319" s="85"/>
      <c r="AV1319" s="85"/>
      <c r="AW1319" s="85"/>
      <c r="AX1319" s="85"/>
      <c r="AY1319" s="85"/>
      <c r="AZ1319" s="85"/>
      <c r="BA1319" s="85"/>
      <c r="BB1319" s="85"/>
      <c r="BC1319" s="85"/>
      <c r="BD1319" s="85"/>
      <c r="BE1319" s="85"/>
      <c r="BF1319" s="88"/>
      <c r="BG1319" s="85"/>
      <c r="BH1319" s="85"/>
      <c r="BI1319" s="85"/>
      <c r="BJ1319" s="85"/>
      <c r="BK1319" s="85"/>
      <c r="BL1319" s="85"/>
      <c r="BM1319" s="85"/>
      <c r="BN1319" s="85"/>
      <c r="BO1319" s="85"/>
      <c r="BP1319" s="85"/>
      <c r="BQ1319" s="85"/>
      <c r="BR1319" s="85"/>
      <c r="BS1319" s="85"/>
      <c r="BT1319" s="85"/>
      <c r="BU1319" s="85"/>
      <c r="BV1319" s="85"/>
      <c r="BW1319" s="85"/>
      <c r="BX1319" s="85"/>
      <c r="BY1319" s="85"/>
      <c r="BZ1319" s="85"/>
      <c r="CA1319" s="85"/>
      <c r="CB1319" s="85"/>
      <c r="CC1319" s="85"/>
      <c r="CD1319" s="85"/>
      <c r="CE1319" s="85"/>
      <c r="CF1319" s="85"/>
      <c r="CG1319" s="85"/>
      <c r="CH1319" s="85"/>
      <c r="CI1319" s="85"/>
      <c r="CJ1319" s="85"/>
      <c r="CK1319" s="85"/>
      <c r="CL1319" s="85"/>
      <c r="CM1319" s="85"/>
      <c r="CN1319" s="85"/>
      <c r="CO1319" s="85"/>
      <c r="CP1319" s="85"/>
      <c r="CQ1319" s="85"/>
      <c r="CR1319" s="85"/>
      <c r="CS1319" s="85"/>
      <c r="CT1319" s="85"/>
      <c r="CU1319" s="85"/>
      <c r="CV1319" s="85"/>
      <c r="CW1319" s="85"/>
      <c r="CX1319" s="85"/>
      <c r="CY1319" s="85"/>
      <c r="CZ1319" s="85"/>
      <c r="DA1319" s="85"/>
      <c r="DB1319" s="85"/>
      <c r="DC1319" s="85"/>
      <c r="DD1319" s="85"/>
      <c r="DE1319" s="85"/>
    </row>
    <row r="1320" spans="1:109" x14ac:dyDescent="0.2">
      <c r="A1320" s="85"/>
      <c r="B1320" s="85"/>
      <c r="C1320" s="85"/>
      <c r="D1320" s="85"/>
      <c r="E1320" s="86"/>
      <c r="F1320" s="85"/>
      <c r="G1320" s="87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85"/>
      <c r="V1320" s="85"/>
      <c r="W1320" s="85"/>
      <c r="X1320" s="85"/>
      <c r="Y1320" s="85"/>
      <c r="Z1320" s="85"/>
      <c r="AA1320" s="85"/>
      <c r="AB1320" s="85"/>
      <c r="AC1320" s="85"/>
      <c r="AD1320" s="85"/>
      <c r="AE1320" s="85"/>
      <c r="AF1320" s="85"/>
      <c r="AG1320" s="85"/>
      <c r="AH1320" s="85"/>
      <c r="AI1320" s="85"/>
      <c r="AJ1320" s="85"/>
      <c r="AK1320" s="85"/>
      <c r="AL1320" s="85"/>
      <c r="AM1320" s="85"/>
      <c r="AN1320" s="85"/>
      <c r="AO1320" s="85"/>
      <c r="AP1320" s="85"/>
      <c r="AQ1320" s="85"/>
      <c r="AR1320" s="85"/>
      <c r="AS1320" s="85"/>
      <c r="AT1320" s="85"/>
      <c r="AU1320" s="85"/>
      <c r="AV1320" s="85"/>
      <c r="AW1320" s="85"/>
      <c r="AX1320" s="85"/>
      <c r="AY1320" s="85"/>
      <c r="AZ1320" s="85"/>
      <c r="BA1320" s="85"/>
      <c r="BB1320" s="85"/>
      <c r="BC1320" s="85"/>
      <c r="BD1320" s="85"/>
      <c r="BE1320" s="85"/>
      <c r="BF1320" s="88"/>
      <c r="BG1320" s="85"/>
      <c r="BH1320" s="85"/>
      <c r="BI1320" s="85"/>
      <c r="BJ1320" s="85"/>
      <c r="BK1320" s="85"/>
      <c r="BL1320" s="85"/>
      <c r="BM1320" s="85"/>
      <c r="BN1320" s="85"/>
      <c r="BO1320" s="85"/>
      <c r="BP1320" s="85"/>
      <c r="BQ1320" s="85"/>
      <c r="BR1320" s="85"/>
      <c r="BS1320" s="85"/>
      <c r="BT1320" s="85"/>
      <c r="BU1320" s="85"/>
      <c r="BV1320" s="85"/>
      <c r="BW1320" s="85"/>
      <c r="BX1320" s="85"/>
      <c r="BY1320" s="85"/>
      <c r="BZ1320" s="85"/>
      <c r="CA1320" s="85"/>
      <c r="CB1320" s="85"/>
      <c r="CC1320" s="85"/>
      <c r="CD1320" s="85"/>
      <c r="CE1320" s="85"/>
      <c r="CF1320" s="85"/>
      <c r="CG1320" s="85"/>
      <c r="CH1320" s="85"/>
      <c r="CI1320" s="85"/>
      <c r="CJ1320" s="85"/>
      <c r="CK1320" s="85"/>
      <c r="CL1320" s="85"/>
      <c r="CM1320" s="85"/>
      <c r="CN1320" s="85"/>
      <c r="CO1320" s="85"/>
      <c r="CP1320" s="85"/>
      <c r="CQ1320" s="85"/>
      <c r="CR1320" s="85"/>
      <c r="CS1320" s="85"/>
      <c r="CT1320" s="85"/>
      <c r="CU1320" s="85"/>
      <c r="CV1320" s="85"/>
      <c r="CW1320" s="85"/>
      <c r="CX1320" s="85"/>
      <c r="CY1320" s="85"/>
      <c r="CZ1320" s="85"/>
      <c r="DA1320" s="85"/>
      <c r="DB1320" s="85"/>
      <c r="DC1320" s="85"/>
      <c r="DD1320" s="85"/>
      <c r="DE1320" s="85"/>
    </row>
    <row r="1321" spans="1:109" x14ac:dyDescent="0.2">
      <c r="A1321" s="85"/>
      <c r="B1321" s="85"/>
      <c r="C1321" s="85"/>
      <c r="D1321" s="85"/>
      <c r="E1321" s="86"/>
      <c r="F1321" s="85"/>
      <c r="G1321" s="87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85"/>
      <c r="AG1321" s="85"/>
      <c r="AH1321" s="85"/>
      <c r="AI1321" s="85"/>
      <c r="AJ1321" s="85"/>
      <c r="AK1321" s="85"/>
      <c r="AL1321" s="85"/>
      <c r="AM1321" s="85"/>
      <c r="AN1321" s="85"/>
      <c r="AO1321" s="85"/>
      <c r="AP1321" s="85"/>
      <c r="AQ1321" s="85"/>
      <c r="AR1321" s="85"/>
      <c r="AS1321" s="85"/>
      <c r="AT1321" s="85"/>
      <c r="AU1321" s="85"/>
      <c r="AV1321" s="85"/>
      <c r="AW1321" s="85"/>
      <c r="AX1321" s="85"/>
      <c r="AY1321" s="85"/>
      <c r="AZ1321" s="85"/>
      <c r="BA1321" s="85"/>
      <c r="BB1321" s="85"/>
      <c r="BC1321" s="85"/>
      <c r="BD1321" s="85"/>
      <c r="BE1321" s="85"/>
      <c r="BF1321" s="88"/>
      <c r="BG1321" s="85"/>
      <c r="BH1321" s="85"/>
      <c r="BI1321" s="85"/>
      <c r="BJ1321" s="85"/>
      <c r="BK1321" s="85"/>
      <c r="BL1321" s="85"/>
      <c r="BM1321" s="85"/>
      <c r="BN1321" s="85"/>
      <c r="BO1321" s="85"/>
      <c r="BP1321" s="85"/>
      <c r="BQ1321" s="85"/>
      <c r="BR1321" s="85"/>
      <c r="BS1321" s="85"/>
      <c r="BT1321" s="85"/>
      <c r="BU1321" s="85"/>
      <c r="BV1321" s="85"/>
      <c r="BW1321" s="85"/>
      <c r="BX1321" s="85"/>
      <c r="BY1321" s="85"/>
      <c r="BZ1321" s="85"/>
      <c r="CA1321" s="85"/>
      <c r="CB1321" s="85"/>
      <c r="CC1321" s="85"/>
      <c r="CD1321" s="85"/>
      <c r="CE1321" s="85"/>
      <c r="CF1321" s="85"/>
      <c r="CG1321" s="85"/>
      <c r="CH1321" s="85"/>
      <c r="CI1321" s="85"/>
      <c r="CJ1321" s="85"/>
      <c r="CK1321" s="85"/>
      <c r="CL1321" s="85"/>
      <c r="CM1321" s="85"/>
      <c r="CN1321" s="85"/>
      <c r="CO1321" s="85"/>
      <c r="CP1321" s="85"/>
      <c r="CQ1321" s="85"/>
      <c r="CR1321" s="85"/>
      <c r="CS1321" s="85"/>
      <c r="CT1321" s="85"/>
      <c r="CU1321" s="85"/>
      <c r="CV1321" s="85"/>
      <c r="CW1321" s="85"/>
      <c r="CX1321" s="85"/>
      <c r="CY1321" s="85"/>
      <c r="CZ1321" s="85"/>
      <c r="DA1321" s="85"/>
      <c r="DB1321" s="85"/>
      <c r="DC1321" s="85"/>
      <c r="DD1321" s="85"/>
      <c r="DE1321" s="85"/>
    </row>
    <row r="1322" spans="1:109" x14ac:dyDescent="0.2">
      <c r="A1322" s="85"/>
      <c r="B1322" s="85"/>
      <c r="C1322" s="85"/>
      <c r="D1322" s="85"/>
      <c r="E1322" s="86"/>
      <c r="F1322" s="85"/>
      <c r="G1322" s="87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85"/>
      <c r="AG1322" s="85"/>
      <c r="AH1322" s="85"/>
      <c r="AI1322" s="85"/>
      <c r="AJ1322" s="85"/>
      <c r="AK1322" s="85"/>
      <c r="AL1322" s="85"/>
      <c r="AM1322" s="85"/>
      <c r="AN1322" s="85"/>
      <c r="AO1322" s="85"/>
      <c r="AP1322" s="85"/>
      <c r="AQ1322" s="85"/>
      <c r="AR1322" s="85"/>
      <c r="AS1322" s="85"/>
      <c r="AT1322" s="85"/>
      <c r="AU1322" s="85"/>
      <c r="AV1322" s="85"/>
      <c r="AW1322" s="85"/>
      <c r="AX1322" s="85"/>
      <c r="AY1322" s="85"/>
      <c r="AZ1322" s="85"/>
      <c r="BA1322" s="85"/>
      <c r="BB1322" s="85"/>
      <c r="BC1322" s="85"/>
      <c r="BD1322" s="85"/>
      <c r="BE1322" s="85"/>
      <c r="BF1322" s="88"/>
      <c r="BG1322" s="85"/>
      <c r="BH1322" s="85"/>
      <c r="BI1322" s="85"/>
      <c r="BJ1322" s="85"/>
      <c r="BK1322" s="85"/>
      <c r="BL1322" s="85"/>
      <c r="BM1322" s="85"/>
      <c r="BN1322" s="85"/>
      <c r="BO1322" s="85"/>
      <c r="BP1322" s="85"/>
      <c r="BQ1322" s="85"/>
      <c r="BR1322" s="85"/>
      <c r="BS1322" s="85"/>
      <c r="BT1322" s="85"/>
      <c r="BU1322" s="85"/>
      <c r="BV1322" s="85"/>
      <c r="BW1322" s="85"/>
      <c r="BX1322" s="85"/>
      <c r="BY1322" s="85"/>
      <c r="BZ1322" s="85"/>
      <c r="CA1322" s="85"/>
      <c r="CB1322" s="85"/>
      <c r="CC1322" s="85"/>
      <c r="CD1322" s="85"/>
      <c r="CE1322" s="85"/>
      <c r="CF1322" s="85"/>
      <c r="CG1322" s="85"/>
      <c r="CH1322" s="85"/>
      <c r="CI1322" s="85"/>
      <c r="CJ1322" s="85"/>
      <c r="CK1322" s="85"/>
      <c r="CL1322" s="85"/>
      <c r="CM1322" s="85"/>
      <c r="CN1322" s="85"/>
      <c r="CO1322" s="85"/>
      <c r="CP1322" s="85"/>
      <c r="CQ1322" s="85"/>
      <c r="CR1322" s="85"/>
      <c r="CS1322" s="85"/>
      <c r="CT1322" s="85"/>
      <c r="CU1322" s="85"/>
      <c r="CV1322" s="85"/>
      <c r="CW1322" s="85"/>
      <c r="CX1322" s="85"/>
      <c r="CY1322" s="85"/>
      <c r="CZ1322" s="85"/>
      <c r="DA1322" s="85"/>
      <c r="DB1322" s="85"/>
      <c r="DC1322" s="85"/>
      <c r="DD1322" s="85"/>
      <c r="DE1322" s="85"/>
    </row>
    <row r="1323" spans="1:109" x14ac:dyDescent="0.2">
      <c r="A1323" s="85"/>
      <c r="B1323" s="85"/>
      <c r="C1323" s="85"/>
      <c r="D1323" s="85"/>
      <c r="E1323" s="86"/>
      <c r="F1323" s="85"/>
      <c r="G1323" s="87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85"/>
      <c r="AG1323" s="85"/>
      <c r="AH1323" s="85"/>
      <c r="AI1323" s="85"/>
      <c r="AJ1323" s="85"/>
      <c r="AK1323" s="85"/>
      <c r="AL1323" s="85"/>
      <c r="AM1323" s="85"/>
      <c r="AN1323" s="85"/>
      <c r="AO1323" s="85"/>
      <c r="AP1323" s="85"/>
      <c r="AQ1323" s="85"/>
      <c r="AR1323" s="85"/>
      <c r="AS1323" s="85"/>
      <c r="AT1323" s="85"/>
      <c r="AU1323" s="85"/>
      <c r="AV1323" s="85"/>
      <c r="AW1323" s="85"/>
      <c r="AX1323" s="85"/>
      <c r="AY1323" s="85"/>
      <c r="AZ1323" s="85"/>
      <c r="BA1323" s="85"/>
      <c r="BB1323" s="85"/>
      <c r="BC1323" s="85"/>
      <c r="BD1323" s="85"/>
      <c r="BE1323" s="85"/>
      <c r="BF1323" s="88"/>
      <c r="BG1323" s="85"/>
      <c r="BH1323" s="85"/>
      <c r="BI1323" s="85"/>
      <c r="BJ1323" s="85"/>
      <c r="BK1323" s="85"/>
      <c r="BL1323" s="85"/>
      <c r="BM1323" s="85"/>
      <c r="BN1323" s="85"/>
      <c r="BO1323" s="85"/>
      <c r="BP1323" s="85"/>
      <c r="BQ1323" s="85"/>
      <c r="BR1323" s="85"/>
      <c r="BS1323" s="85"/>
      <c r="BT1323" s="85"/>
      <c r="BU1323" s="85"/>
      <c r="BV1323" s="85"/>
      <c r="BW1323" s="85"/>
      <c r="BX1323" s="85"/>
      <c r="BY1323" s="85"/>
      <c r="BZ1323" s="85"/>
      <c r="CA1323" s="85"/>
      <c r="CB1323" s="85"/>
      <c r="CC1323" s="85"/>
      <c r="CD1323" s="85"/>
      <c r="CE1323" s="85"/>
      <c r="CF1323" s="85"/>
      <c r="CG1323" s="85"/>
      <c r="CH1323" s="85"/>
      <c r="CI1323" s="85"/>
      <c r="CJ1323" s="85"/>
      <c r="CK1323" s="85"/>
      <c r="CL1323" s="85"/>
      <c r="CM1323" s="85"/>
      <c r="CN1323" s="85"/>
      <c r="CO1323" s="85"/>
      <c r="CP1323" s="85"/>
      <c r="CQ1323" s="85"/>
      <c r="CR1323" s="85"/>
      <c r="CS1323" s="85"/>
      <c r="CT1323" s="85"/>
      <c r="CU1323" s="85"/>
      <c r="CV1323" s="85"/>
      <c r="CW1323" s="85"/>
      <c r="CX1323" s="85"/>
      <c r="CY1323" s="85"/>
      <c r="CZ1323" s="85"/>
      <c r="DA1323" s="85"/>
      <c r="DB1323" s="85"/>
      <c r="DC1323" s="85"/>
      <c r="DD1323" s="85"/>
      <c r="DE1323" s="85"/>
    </row>
    <row r="1324" spans="1:109" x14ac:dyDescent="0.2">
      <c r="A1324" s="85"/>
      <c r="B1324" s="85"/>
      <c r="C1324" s="85"/>
      <c r="D1324" s="85"/>
      <c r="E1324" s="86"/>
      <c r="F1324" s="85"/>
      <c r="G1324" s="87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85"/>
      <c r="AG1324" s="85"/>
      <c r="AH1324" s="85"/>
      <c r="AI1324" s="85"/>
      <c r="AJ1324" s="85"/>
      <c r="AK1324" s="85"/>
      <c r="AL1324" s="85"/>
      <c r="AM1324" s="85"/>
      <c r="AN1324" s="85"/>
      <c r="AO1324" s="85"/>
      <c r="AP1324" s="85"/>
      <c r="AQ1324" s="85"/>
      <c r="AR1324" s="85"/>
      <c r="AS1324" s="85"/>
      <c r="AT1324" s="85"/>
      <c r="AU1324" s="85"/>
      <c r="AV1324" s="85"/>
      <c r="AW1324" s="85"/>
      <c r="AX1324" s="85"/>
      <c r="AY1324" s="85"/>
      <c r="AZ1324" s="85"/>
      <c r="BA1324" s="85"/>
      <c r="BB1324" s="85"/>
      <c r="BC1324" s="85"/>
      <c r="BD1324" s="85"/>
      <c r="BE1324" s="85"/>
      <c r="BF1324" s="88"/>
      <c r="BG1324" s="85"/>
      <c r="BH1324" s="85"/>
      <c r="BI1324" s="85"/>
      <c r="BJ1324" s="85"/>
      <c r="BK1324" s="85"/>
      <c r="BL1324" s="85"/>
      <c r="BM1324" s="85"/>
      <c r="BN1324" s="85"/>
      <c r="BO1324" s="85"/>
      <c r="BP1324" s="85"/>
      <c r="BQ1324" s="85"/>
      <c r="BR1324" s="85"/>
      <c r="BS1324" s="85"/>
      <c r="BT1324" s="85"/>
      <c r="BU1324" s="85"/>
      <c r="BV1324" s="85"/>
      <c r="BW1324" s="85"/>
      <c r="BX1324" s="85"/>
      <c r="BY1324" s="85"/>
      <c r="BZ1324" s="85"/>
      <c r="CA1324" s="85"/>
      <c r="CB1324" s="85"/>
      <c r="CC1324" s="85"/>
      <c r="CD1324" s="85"/>
      <c r="CE1324" s="85"/>
      <c r="CF1324" s="85"/>
      <c r="CG1324" s="85"/>
      <c r="CH1324" s="85"/>
      <c r="CI1324" s="85"/>
      <c r="CJ1324" s="85"/>
      <c r="CK1324" s="85"/>
      <c r="CL1324" s="85"/>
      <c r="CM1324" s="85"/>
      <c r="CN1324" s="85"/>
      <c r="CO1324" s="85"/>
      <c r="CP1324" s="85"/>
      <c r="CQ1324" s="85"/>
      <c r="CR1324" s="85"/>
      <c r="CS1324" s="85"/>
      <c r="CT1324" s="85"/>
      <c r="CU1324" s="85"/>
      <c r="CV1324" s="85"/>
      <c r="CW1324" s="85"/>
      <c r="CX1324" s="85"/>
      <c r="CY1324" s="85"/>
      <c r="CZ1324" s="85"/>
      <c r="DA1324" s="85"/>
      <c r="DB1324" s="85"/>
      <c r="DC1324" s="85"/>
      <c r="DD1324" s="85"/>
      <c r="DE1324" s="85"/>
    </row>
    <row r="1325" spans="1:109" x14ac:dyDescent="0.2">
      <c r="A1325" s="85"/>
      <c r="B1325" s="85"/>
      <c r="C1325" s="85"/>
      <c r="D1325" s="85"/>
      <c r="E1325" s="86"/>
      <c r="F1325" s="85"/>
      <c r="G1325" s="87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85"/>
      <c r="AG1325" s="85"/>
      <c r="AH1325" s="85"/>
      <c r="AI1325" s="85"/>
      <c r="AJ1325" s="85"/>
      <c r="AK1325" s="85"/>
      <c r="AL1325" s="85"/>
      <c r="AM1325" s="85"/>
      <c r="AN1325" s="85"/>
      <c r="AO1325" s="85"/>
      <c r="AP1325" s="85"/>
      <c r="AQ1325" s="85"/>
      <c r="AR1325" s="85"/>
      <c r="AS1325" s="85"/>
      <c r="AT1325" s="85"/>
      <c r="AU1325" s="85"/>
      <c r="AV1325" s="85"/>
      <c r="AW1325" s="85"/>
      <c r="AX1325" s="85"/>
      <c r="AY1325" s="85"/>
      <c r="AZ1325" s="85"/>
      <c r="BA1325" s="85"/>
      <c r="BB1325" s="85"/>
      <c r="BC1325" s="85"/>
      <c r="BD1325" s="85"/>
      <c r="BE1325" s="85"/>
      <c r="BF1325" s="88"/>
      <c r="BG1325" s="85"/>
      <c r="BH1325" s="85"/>
      <c r="BI1325" s="85"/>
      <c r="BJ1325" s="85"/>
      <c r="BK1325" s="85"/>
      <c r="BL1325" s="85"/>
      <c r="BM1325" s="85"/>
      <c r="BN1325" s="85"/>
      <c r="BO1325" s="85"/>
      <c r="BP1325" s="85"/>
      <c r="BQ1325" s="85"/>
      <c r="BR1325" s="85"/>
      <c r="BS1325" s="85"/>
      <c r="BT1325" s="85"/>
      <c r="BU1325" s="85"/>
      <c r="BV1325" s="85"/>
      <c r="BW1325" s="85"/>
      <c r="BX1325" s="85"/>
      <c r="BY1325" s="85"/>
      <c r="BZ1325" s="85"/>
      <c r="CA1325" s="85"/>
      <c r="CB1325" s="85"/>
      <c r="CC1325" s="85"/>
      <c r="CD1325" s="85"/>
      <c r="CE1325" s="85"/>
      <c r="CF1325" s="85"/>
      <c r="CG1325" s="85"/>
      <c r="CH1325" s="85"/>
      <c r="CI1325" s="85"/>
      <c r="CJ1325" s="85"/>
      <c r="CK1325" s="85"/>
      <c r="CL1325" s="85"/>
      <c r="CM1325" s="85"/>
      <c r="CN1325" s="85"/>
      <c r="CO1325" s="85"/>
      <c r="CP1325" s="85"/>
      <c r="CQ1325" s="85"/>
      <c r="CR1325" s="85"/>
      <c r="CS1325" s="85"/>
      <c r="CT1325" s="85"/>
      <c r="CU1325" s="85"/>
      <c r="CV1325" s="85"/>
      <c r="CW1325" s="85"/>
      <c r="CX1325" s="85"/>
      <c r="CY1325" s="85"/>
      <c r="CZ1325" s="85"/>
      <c r="DA1325" s="85"/>
      <c r="DB1325" s="85"/>
      <c r="DC1325" s="85"/>
      <c r="DD1325" s="85"/>
      <c r="DE1325" s="85"/>
    </row>
    <row r="1326" spans="1:109" x14ac:dyDescent="0.2">
      <c r="A1326" s="85"/>
      <c r="B1326" s="85"/>
      <c r="C1326" s="85"/>
      <c r="D1326" s="85"/>
      <c r="E1326" s="86"/>
      <c r="F1326" s="85"/>
      <c r="G1326" s="87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85"/>
      <c r="AG1326" s="85"/>
      <c r="AH1326" s="85"/>
      <c r="AI1326" s="85"/>
      <c r="AJ1326" s="85"/>
      <c r="AK1326" s="85"/>
      <c r="AL1326" s="85"/>
      <c r="AM1326" s="85"/>
      <c r="AN1326" s="85"/>
      <c r="AO1326" s="85"/>
      <c r="AP1326" s="85"/>
      <c r="AQ1326" s="85"/>
      <c r="AR1326" s="85"/>
      <c r="AS1326" s="85"/>
      <c r="AT1326" s="85"/>
      <c r="AU1326" s="85"/>
      <c r="AV1326" s="85"/>
      <c r="AW1326" s="85"/>
      <c r="AX1326" s="85"/>
      <c r="AY1326" s="85"/>
      <c r="AZ1326" s="85"/>
      <c r="BA1326" s="85"/>
      <c r="BB1326" s="85"/>
      <c r="BC1326" s="85"/>
      <c r="BD1326" s="85"/>
      <c r="BE1326" s="85"/>
      <c r="BF1326" s="88"/>
      <c r="BG1326" s="85"/>
      <c r="BH1326" s="85"/>
      <c r="BI1326" s="85"/>
      <c r="BJ1326" s="85"/>
      <c r="BK1326" s="85"/>
      <c r="BL1326" s="85"/>
      <c r="BM1326" s="85"/>
      <c r="BN1326" s="85"/>
      <c r="BO1326" s="85"/>
      <c r="BP1326" s="85"/>
      <c r="BQ1326" s="85"/>
      <c r="BR1326" s="85"/>
      <c r="BS1326" s="85"/>
      <c r="BT1326" s="85"/>
      <c r="BU1326" s="85"/>
      <c r="BV1326" s="85"/>
      <c r="BW1326" s="85"/>
      <c r="BX1326" s="85"/>
      <c r="BY1326" s="85"/>
      <c r="BZ1326" s="85"/>
      <c r="CA1326" s="85"/>
      <c r="CB1326" s="85"/>
      <c r="CC1326" s="85"/>
      <c r="CD1326" s="85"/>
      <c r="CE1326" s="85"/>
      <c r="CF1326" s="85"/>
      <c r="CG1326" s="85"/>
      <c r="CH1326" s="85"/>
      <c r="CI1326" s="85"/>
      <c r="CJ1326" s="85"/>
      <c r="CK1326" s="85"/>
      <c r="CL1326" s="85"/>
      <c r="CM1326" s="85"/>
      <c r="CN1326" s="85"/>
      <c r="CO1326" s="85"/>
      <c r="CP1326" s="85"/>
      <c r="CQ1326" s="85"/>
      <c r="CR1326" s="85"/>
      <c r="CS1326" s="85"/>
      <c r="CT1326" s="85"/>
      <c r="CU1326" s="85"/>
      <c r="CV1326" s="85"/>
      <c r="CW1326" s="85"/>
      <c r="CX1326" s="85"/>
      <c r="CY1326" s="85"/>
      <c r="CZ1326" s="85"/>
      <c r="DA1326" s="85"/>
      <c r="DB1326" s="85"/>
      <c r="DC1326" s="85"/>
      <c r="DD1326" s="85"/>
      <c r="DE1326" s="85"/>
    </row>
    <row r="1327" spans="1:109" x14ac:dyDescent="0.2">
      <c r="A1327" s="85"/>
      <c r="B1327" s="85"/>
      <c r="C1327" s="85"/>
      <c r="D1327" s="85"/>
      <c r="E1327" s="86"/>
      <c r="F1327" s="85"/>
      <c r="G1327" s="87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85"/>
      <c r="AG1327" s="85"/>
      <c r="AH1327" s="85"/>
      <c r="AI1327" s="85"/>
      <c r="AJ1327" s="85"/>
      <c r="AK1327" s="85"/>
      <c r="AL1327" s="85"/>
      <c r="AM1327" s="85"/>
      <c r="AN1327" s="85"/>
      <c r="AO1327" s="85"/>
      <c r="AP1327" s="85"/>
      <c r="AQ1327" s="85"/>
      <c r="AR1327" s="85"/>
      <c r="AS1327" s="85"/>
      <c r="AT1327" s="85"/>
      <c r="AU1327" s="85"/>
      <c r="AV1327" s="85"/>
      <c r="AW1327" s="85"/>
      <c r="AX1327" s="85"/>
      <c r="AY1327" s="85"/>
      <c r="AZ1327" s="85"/>
      <c r="BA1327" s="85"/>
      <c r="BB1327" s="85"/>
      <c r="BC1327" s="85"/>
      <c r="BD1327" s="85"/>
      <c r="BE1327" s="85"/>
      <c r="BF1327" s="88"/>
      <c r="BG1327" s="85"/>
      <c r="BH1327" s="85"/>
      <c r="BI1327" s="85"/>
      <c r="BJ1327" s="85"/>
      <c r="BK1327" s="85"/>
      <c r="BL1327" s="85"/>
      <c r="BM1327" s="85"/>
      <c r="BN1327" s="85"/>
      <c r="BO1327" s="85"/>
      <c r="BP1327" s="85"/>
      <c r="BQ1327" s="85"/>
      <c r="BR1327" s="85"/>
      <c r="BS1327" s="85"/>
      <c r="BT1327" s="85"/>
      <c r="BU1327" s="85"/>
      <c r="BV1327" s="85"/>
      <c r="BW1327" s="85"/>
      <c r="BX1327" s="85"/>
      <c r="BY1327" s="85"/>
      <c r="BZ1327" s="85"/>
      <c r="CA1327" s="85"/>
      <c r="CB1327" s="85"/>
      <c r="CC1327" s="85"/>
      <c r="CD1327" s="85"/>
      <c r="CE1327" s="85"/>
      <c r="CF1327" s="85"/>
      <c r="CG1327" s="85"/>
      <c r="CH1327" s="85"/>
      <c r="CI1327" s="85"/>
      <c r="CJ1327" s="85"/>
      <c r="CK1327" s="85"/>
      <c r="CL1327" s="85"/>
      <c r="CM1327" s="85"/>
      <c r="CN1327" s="85"/>
      <c r="CO1327" s="85"/>
      <c r="CP1327" s="85"/>
      <c r="CQ1327" s="85"/>
      <c r="CR1327" s="85"/>
      <c r="CS1327" s="85"/>
      <c r="CT1327" s="85"/>
      <c r="CU1327" s="85"/>
      <c r="CV1327" s="85"/>
      <c r="CW1327" s="85"/>
      <c r="CX1327" s="85"/>
      <c r="CY1327" s="85"/>
      <c r="CZ1327" s="85"/>
      <c r="DA1327" s="85"/>
      <c r="DB1327" s="85"/>
      <c r="DC1327" s="85"/>
      <c r="DD1327" s="85"/>
      <c r="DE1327" s="85"/>
    </row>
    <row r="1328" spans="1:109" x14ac:dyDescent="0.2">
      <c r="A1328" s="85"/>
      <c r="B1328" s="85"/>
      <c r="C1328" s="85"/>
      <c r="D1328" s="85"/>
      <c r="E1328" s="86"/>
      <c r="F1328" s="85"/>
      <c r="G1328" s="87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85"/>
      <c r="V1328" s="85"/>
      <c r="W1328" s="85"/>
      <c r="X1328" s="85"/>
      <c r="Y1328" s="85"/>
      <c r="Z1328" s="85"/>
      <c r="AA1328" s="85"/>
      <c r="AB1328" s="85"/>
      <c r="AC1328" s="85"/>
      <c r="AD1328" s="85"/>
      <c r="AE1328" s="85"/>
      <c r="AF1328" s="85"/>
      <c r="AG1328" s="85"/>
      <c r="AH1328" s="85"/>
      <c r="AI1328" s="85"/>
      <c r="AJ1328" s="85"/>
      <c r="AK1328" s="85"/>
      <c r="AL1328" s="85"/>
      <c r="AM1328" s="85"/>
      <c r="AN1328" s="85"/>
      <c r="AO1328" s="85"/>
      <c r="AP1328" s="85"/>
      <c r="AQ1328" s="85"/>
      <c r="AR1328" s="85"/>
      <c r="AS1328" s="85"/>
      <c r="AT1328" s="85"/>
      <c r="AU1328" s="85"/>
      <c r="AV1328" s="85"/>
      <c r="AW1328" s="85"/>
      <c r="AX1328" s="85"/>
      <c r="AY1328" s="85"/>
      <c r="AZ1328" s="85"/>
      <c r="BA1328" s="85"/>
      <c r="BB1328" s="85"/>
      <c r="BC1328" s="85"/>
      <c r="BD1328" s="85"/>
      <c r="BE1328" s="85"/>
      <c r="BF1328" s="88"/>
      <c r="BG1328" s="85"/>
      <c r="BH1328" s="85"/>
      <c r="BI1328" s="85"/>
      <c r="BJ1328" s="85"/>
      <c r="BK1328" s="85"/>
      <c r="BL1328" s="85"/>
      <c r="BM1328" s="85"/>
      <c r="BN1328" s="85"/>
      <c r="BO1328" s="85"/>
      <c r="BP1328" s="85"/>
      <c r="BQ1328" s="85"/>
      <c r="BR1328" s="85"/>
      <c r="BS1328" s="85"/>
      <c r="BT1328" s="85"/>
      <c r="BU1328" s="85"/>
      <c r="BV1328" s="85"/>
      <c r="BW1328" s="85"/>
      <c r="BX1328" s="85"/>
      <c r="BY1328" s="85"/>
      <c r="BZ1328" s="85"/>
      <c r="CA1328" s="85"/>
      <c r="CB1328" s="85"/>
      <c r="CC1328" s="85"/>
      <c r="CD1328" s="85"/>
      <c r="CE1328" s="85"/>
      <c r="CF1328" s="85"/>
      <c r="CG1328" s="85"/>
      <c r="CH1328" s="85"/>
      <c r="CI1328" s="85"/>
      <c r="CJ1328" s="85"/>
      <c r="CK1328" s="85"/>
      <c r="CL1328" s="85"/>
      <c r="CM1328" s="85"/>
      <c r="CN1328" s="85"/>
      <c r="CO1328" s="85"/>
      <c r="CP1328" s="85"/>
      <c r="CQ1328" s="85"/>
      <c r="CR1328" s="85"/>
      <c r="CS1328" s="85"/>
      <c r="CT1328" s="85"/>
      <c r="CU1328" s="85"/>
      <c r="CV1328" s="85"/>
      <c r="CW1328" s="85"/>
      <c r="CX1328" s="85"/>
      <c r="CY1328" s="85"/>
      <c r="CZ1328" s="85"/>
      <c r="DA1328" s="85"/>
      <c r="DB1328" s="85"/>
      <c r="DC1328" s="85"/>
      <c r="DD1328" s="85"/>
      <c r="DE1328" s="85"/>
    </row>
    <row r="1329" spans="1:109" x14ac:dyDescent="0.2">
      <c r="A1329" s="85"/>
      <c r="B1329" s="85"/>
      <c r="C1329" s="85"/>
      <c r="D1329" s="85"/>
      <c r="E1329" s="86"/>
      <c r="F1329" s="85"/>
      <c r="G1329" s="87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85"/>
      <c r="V1329" s="85"/>
      <c r="W1329" s="85"/>
      <c r="X1329" s="85"/>
      <c r="Y1329" s="85"/>
      <c r="Z1329" s="85"/>
      <c r="AA1329" s="85"/>
      <c r="AB1329" s="85"/>
      <c r="AC1329" s="85"/>
      <c r="AD1329" s="85"/>
      <c r="AE1329" s="85"/>
      <c r="AF1329" s="85"/>
      <c r="AG1329" s="85"/>
      <c r="AH1329" s="85"/>
      <c r="AI1329" s="85"/>
      <c r="AJ1329" s="85"/>
      <c r="AK1329" s="85"/>
      <c r="AL1329" s="85"/>
      <c r="AM1329" s="85"/>
      <c r="AN1329" s="85"/>
      <c r="AO1329" s="85"/>
      <c r="AP1329" s="85"/>
      <c r="AQ1329" s="85"/>
      <c r="AR1329" s="85"/>
      <c r="AS1329" s="85"/>
      <c r="AT1329" s="85"/>
      <c r="AU1329" s="85"/>
      <c r="AV1329" s="85"/>
      <c r="AW1329" s="85"/>
      <c r="AX1329" s="85"/>
      <c r="AY1329" s="85"/>
      <c r="AZ1329" s="85"/>
      <c r="BA1329" s="85"/>
      <c r="BB1329" s="85"/>
      <c r="BC1329" s="85"/>
      <c r="BD1329" s="85"/>
      <c r="BE1329" s="85"/>
      <c r="BF1329" s="88"/>
      <c r="BG1329" s="85"/>
      <c r="BH1329" s="85"/>
      <c r="BI1329" s="85"/>
      <c r="BJ1329" s="85"/>
      <c r="BK1329" s="85"/>
      <c r="BL1329" s="85"/>
      <c r="BM1329" s="85"/>
      <c r="BN1329" s="85"/>
      <c r="BO1329" s="85"/>
      <c r="BP1329" s="85"/>
      <c r="BQ1329" s="85"/>
      <c r="BR1329" s="85"/>
      <c r="BS1329" s="85"/>
      <c r="BT1329" s="85"/>
      <c r="BU1329" s="85"/>
      <c r="BV1329" s="85"/>
      <c r="BW1329" s="85"/>
      <c r="BX1329" s="85"/>
      <c r="BY1329" s="85"/>
      <c r="BZ1329" s="85"/>
      <c r="CA1329" s="85"/>
      <c r="CB1329" s="85"/>
      <c r="CC1329" s="85"/>
      <c r="CD1329" s="85"/>
      <c r="CE1329" s="85"/>
      <c r="CF1329" s="85"/>
      <c r="CG1329" s="85"/>
      <c r="CH1329" s="85"/>
      <c r="CI1329" s="85"/>
      <c r="CJ1329" s="85"/>
      <c r="CK1329" s="85"/>
      <c r="CL1329" s="85"/>
      <c r="CM1329" s="85"/>
      <c r="CN1329" s="85"/>
      <c r="CO1329" s="85"/>
      <c r="CP1329" s="85"/>
      <c r="CQ1329" s="85"/>
      <c r="CR1329" s="85"/>
      <c r="CS1329" s="85"/>
      <c r="CT1329" s="85"/>
      <c r="CU1329" s="85"/>
      <c r="CV1329" s="85"/>
      <c r="CW1329" s="85"/>
      <c r="CX1329" s="85"/>
      <c r="CY1329" s="85"/>
      <c r="CZ1329" s="85"/>
      <c r="DA1329" s="85"/>
      <c r="DB1329" s="85"/>
      <c r="DC1329" s="85"/>
      <c r="DD1329" s="85"/>
      <c r="DE1329" s="85"/>
    </row>
    <row r="1330" spans="1:109" x14ac:dyDescent="0.2">
      <c r="A1330" s="85"/>
      <c r="B1330" s="85"/>
      <c r="C1330" s="85"/>
      <c r="D1330" s="85"/>
      <c r="E1330" s="86"/>
      <c r="F1330" s="85"/>
      <c r="G1330" s="87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85"/>
      <c r="V1330" s="85"/>
      <c r="W1330" s="85"/>
      <c r="X1330" s="85"/>
      <c r="Y1330" s="85"/>
      <c r="Z1330" s="85"/>
      <c r="AA1330" s="85"/>
      <c r="AB1330" s="85"/>
      <c r="AC1330" s="85"/>
      <c r="AD1330" s="85"/>
      <c r="AE1330" s="85"/>
      <c r="AF1330" s="85"/>
      <c r="AG1330" s="85"/>
      <c r="AH1330" s="85"/>
      <c r="AI1330" s="85"/>
      <c r="AJ1330" s="85"/>
      <c r="AK1330" s="85"/>
      <c r="AL1330" s="85"/>
      <c r="AM1330" s="85"/>
      <c r="AN1330" s="85"/>
      <c r="AO1330" s="85"/>
      <c r="AP1330" s="85"/>
      <c r="AQ1330" s="85"/>
      <c r="AR1330" s="85"/>
      <c r="AS1330" s="85"/>
      <c r="AT1330" s="85"/>
      <c r="AU1330" s="85"/>
      <c r="AV1330" s="85"/>
      <c r="AW1330" s="85"/>
      <c r="AX1330" s="85"/>
      <c r="AY1330" s="85"/>
      <c r="AZ1330" s="85"/>
      <c r="BA1330" s="85"/>
      <c r="BB1330" s="85"/>
      <c r="BC1330" s="85"/>
      <c r="BD1330" s="85"/>
      <c r="BE1330" s="85"/>
      <c r="BF1330" s="88"/>
      <c r="BG1330" s="85"/>
      <c r="BH1330" s="85"/>
      <c r="BI1330" s="85"/>
      <c r="BJ1330" s="85"/>
      <c r="BK1330" s="85"/>
      <c r="BL1330" s="85"/>
      <c r="BM1330" s="85"/>
      <c r="BN1330" s="85"/>
      <c r="BO1330" s="85"/>
      <c r="BP1330" s="85"/>
      <c r="BQ1330" s="85"/>
      <c r="BR1330" s="85"/>
      <c r="BS1330" s="85"/>
      <c r="BT1330" s="85"/>
      <c r="BU1330" s="85"/>
      <c r="BV1330" s="85"/>
      <c r="BW1330" s="85"/>
      <c r="BX1330" s="85"/>
      <c r="BY1330" s="85"/>
      <c r="BZ1330" s="85"/>
      <c r="CA1330" s="85"/>
      <c r="CB1330" s="85"/>
      <c r="CC1330" s="85"/>
      <c r="CD1330" s="85"/>
      <c r="CE1330" s="85"/>
      <c r="CF1330" s="85"/>
      <c r="CG1330" s="85"/>
      <c r="CH1330" s="85"/>
      <c r="CI1330" s="85"/>
      <c r="CJ1330" s="85"/>
      <c r="CK1330" s="85"/>
      <c r="CL1330" s="85"/>
      <c r="CM1330" s="85"/>
      <c r="CN1330" s="85"/>
      <c r="CO1330" s="85"/>
      <c r="CP1330" s="85"/>
      <c r="CQ1330" s="85"/>
      <c r="CR1330" s="85"/>
      <c r="CS1330" s="85"/>
      <c r="CT1330" s="85"/>
      <c r="CU1330" s="85"/>
      <c r="CV1330" s="85"/>
      <c r="CW1330" s="85"/>
      <c r="CX1330" s="85"/>
      <c r="CY1330" s="85"/>
      <c r="CZ1330" s="85"/>
      <c r="DA1330" s="85"/>
      <c r="DB1330" s="85"/>
      <c r="DC1330" s="85"/>
      <c r="DD1330" s="85"/>
      <c r="DE1330" s="85"/>
    </row>
    <row r="1331" spans="1:109" x14ac:dyDescent="0.2">
      <c r="A1331" s="85"/>
      <c r="B1331" s="85"/>
      <c r="C1331" s="85"/>
      <c r="D1331" s="85"/>
      <c r="E1331" s="86"/>
      <c r="F1331" s="85"/>
      <c r="G1331" s="87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85"/>
      <c r="V1331" s="85"/>
      <c r="W1331" s="85"/>
      <c r="X1331" s="85"/>
      <c r="Y1331" s="85"/>
      <c r="Z1331" s="85"/>
      <c r="AA1331" s="85"/>
      <c r="AB1331" s="85"/>
      <c r="AC1331" s="85"/>
      <c r="AD1331" s="85"/>
      <c r="AE1331" s="85"/>
      <c r="AF1331" s="85"/>
      <c r="AG1331" s="85"/>
      <c r="AH1331" s="85"/>
      <c r="AI1331" s="85"/>
      <c r="AJ1331" s="85"/>
      <c r="AK1331" s="85"/>
      <c r="AL1331" s="85"/>
      <c r="AM1331" s="85"/>
      <c r="AN1331" s="85"/>
      <c r="AO1331" s="85"/>
      <c r="AP1331" s="85"/>
      <c r="AQ1331" s="85"/>
      <c r="AR1331" s="85"/>
      <c r="AS1331" s="85"/>
      <c r="AT1331" s="85"/>
      <c r="AU1331" s="85"/>
      <c r="AV1331" s="85"/>
      <c r="AW1331" s="85"/>
      <c r="AX1331" s="85"/>
      <c r="AY1331" s="85"/>
      <c r="AZ1331" s="85"/>
      <c r="BA1331" s="85"/>
      <c r="BB1331" s="85"/>
      <c r="BC1331" s="85"/>
      <c r="BD1331" s="85"/>
      <c r="BE1331" s="85"/>
      <c r="BF1331" s="88"/>
      <c r="BG1331" s="85"/>
      <c r="BH1331" s="85"/>
      <c r="BI1331" s="85"/>
      <c r="BJ1331" s="85"/>
      <c r="BK1331" s="85"/>
      <c r="BL1331" s="85"/>
      <c r="BM1331" s="85"/>
      <c r="BN1331" s="85"/>
      <c r="BO1331" s="85"/>
      <c r="BP1331" s="85"/>
      <c r="BQ1331" s="85"/>
      <c r="BR1331" s="85"/>
      <c r="BS1331" s="85"/>
      <c r="BT1331" s="85"/>
      <c r="BU1331" s="85"/>
      <c r="BV1331" s="85"/>
      <c r="BW1331" s="85"/>
      <c r="BX1331" s="85"/>
      <c r="BY1331" s="85"/>
      <c r="BZ1331" s="85"/>
      <c r="CA1331" s="85"/>
      <c r="CB1331" s="85"/>
      <c r="CC1331" s="85"/>
      <c r="CD1331" s="85"/>
      <c r="CE1331" s="85"/>
      <c r="CF1331" s="85"/>
      <c r="CG1331" s="85"/>
      <c r="CH1331" s="85"/>
      <c r="CI1331" s="85"/>
      <c r="CJ1331" s="85"/>
      <c r="CK1331" s="85"/>
      <c r="CL1331" s="85"/>
      <c r="CM1331" s="85"/>
      <c r="CN1331" s="85"/>
      <c r="CO1331" s="85"/>
      <c r="CP1331" s="85"/>
      <c r="CQ1331" s="85"/>
      <c r="CR1331" s="85"/>
      <c r="CS1331" s="85"/>
      <c r="CT1331" s="85"/>
      <c r="CU1331" s="85"/>
      <c r="CV1331" s="85"/>
      <c r="CW1331" s="85"/>
      <c r="CX1331" s="85"/>
      <c r="CY1331" s="85"/>
      <c r="CZ1331" s="85"/>
      <c r="DA1331" s="85"/>
      <c r="DB1331" s="85"/>
      <c r="DC1331" s="85"/>
      <c r="DD1331" s="85"/>
      <c r="DE1331" s="85"/>
    </row>
    <row r="1332" spans="1:109" x14ac:dyDescent="0.2">
      <c r="A1332" s="85"/>
      <c r="B1332" s="85"/>
      <c r="C1332" s="85"/>
      <c r="D1332" s="85"/>
      <c r="E1332" s="86"/>
      <c r="F1332" s="85"/>
      <c r="G1332" s="87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85"/>
      <c r="V1332" s="85"/>
      <c r="W1332" s="85"/>
      <c r="X1332" s="85"/>
      <c r="Y1332" s="85"/>
      <c r="Z1332" s="85"/>
      <c r="AA1332" s="85"/>
      <c r="AB1332" s="85"/>
      <c r="AC1332" s="85"/>
      <c r="AD1332" s="85"/>
      <c r="AE1332" s="85"/>
      <c r="AF1332" s="85"/>
      <c r="AG1332" s="85"/>
      <c r="AH1332" s="85"/>
      <c r="AI1332" s="85"/>
      <c r="AJ1332" s="85"/>
      <c r="AK1332" s="85"/>
      <c r="AL1332" s="85"/>
      <c r="AM1332" s="85"/>
      <c r="AN1332" s="85"/>
      <c r="AO1332" s="85"/>
      <c r="AP1332" s="85"/>
      <c r="AQ1332" s="85"/>
      <c r="AR1332" s="85"/>
      <c r="AS1332" s="85"/>
      <c r="AT1332" s="85"/>
      <c r="AU1332" s="85"/>
      <c r="AV1332" s="85"/>
      <c r="AW1332" s="85"/>
      <c r="AX1332" s="85"/>
      <c r="AY1332" s="85"/>
      <c r="AZ1332" s="85"/>
      <c r="BA1332" s="85"/>
      <c r="BB1332" s="85"/>
      <c r="BC1332" s="85"/>
      <c r="BD1332" s="85"/>
      <c r="BE1332" s="85"/>
      <c r="BF1332" s="88"/>
      <c r="BG1332" s="85"/>
      <c r="BH1332" s="85"/>
      <c r="BI1332" s="85"/>
      <c r="BJ1332" s="85"/>
      <c r="BK1332" s="85"/>
      <c r="BL1332" s="85"/>
      <c r="BM1332" s="85"/>
      <c r="BN1332" s="85"/>
      <c r="BO1332" s="85"/>
      <c r="BP1332" s="85"/>
      <c r="BQ1332" s="85"/>
      <c r="BR1332" s="85"/>
      <c r="BS1332" s="85"/>
      <c r="BT1332" s="85"/>
      <c r="BU1332" s="85"/>
      <c r="BV1332" s="85"/>
      <c r="BW1332" s="85"/>
      <c r="BX1332" s="85"/>
      <c r="BY1332" s="85"/>
      <c r="BZ1332" s="85"/>
      <c r="CA1332" s="85"/>
      <c r="CB1332" s="85"/>
      <c r="CC1332" s="85"/>
      <c r="CD1332" s="85"/>
      <c r="CE1332" s="85"/>
      <c r="CF1332" s="85"/>
      <c r="CG1332" s="85"/>
      <c r="CH1332" s="85"/>
      <c r="CI1332" s="85"/>
      <c r="CJ1332" s="85"/>
      <c r="CK1332" s="85"/>
      <c r="CL1332" s="85"/>
      <c r="CM1332" s="85"/>
      <c r="CN1332" s="85"/>
      <c r="CO1332" s="85"/>
      <c r="CP1332" s="85"/>
      <c r="CQ1332" s="85"/>
      <c r="CR1332" s="85"/>
      <c r="CS1332" s="85"/>
      <c r="CT1332" s="85"/>
      <c r="CU1332" s="85"/>
      <c r="CV1332" s="85"/>
      <c r="CW1332" s="85"/>
      <c r="CX1332" s="85"/>
      <c r="CY1332" s="85"/>
      <c r="CZ1332" s="85"/>
      <c r="DA1332" s="85"/>
      <c r="DB1332" s="85"/>
      <c r="DC1332" s="85"/>
      <c r="DD1332" s="85"/>
      <c r="DE1332" s="85"/>
    </row>
    <row r="1333" spans="1:109" x14ac:dyDescent="0.2">
      <c r="A1333" s="85"/>
      <c r="B1333" s="85"/>
      <c r="C1333" s="85"/>
      <c r="D1333" s="85"/>
      <c r="E1333" s="86"/>
      <c r="F1333" s="85"/>
      <c r="G1333" s="87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85"/>
      <c r="V1333" s="85"/>
      <c r="W1333" s="85"/>
      <c r="X1333" s="85"/>
      <c r="Y1333" s="85"/>
      <c r="Z1333" s="85"/>
      <c r="AA1333" s="85"/>
      <c r="AB1333" s="85"/>
      <c r="AC1333" s="85"/>
      <c r="AD1333" s="85"/>
      <c r="AE1333" s="85"/>
      <c r="AF1333" s="85"/>
      <c r="AG1333" s="85"/>
      <c r="AH1333" s="85"/>
      <c r="AI1333" s="85"/>
      <c r="AJ1333" s="85"/>
      <c r="AK1333" s="85"/>
      <c r="AL1333" s="85"/>
      <c r="AM1333" s="85"/>
      <c r="AN1333" s="85"/>
      <c r="AO1333" s="85"/>
      <c r="AP1333" s="85"/>
      <c r="AQ1333" s="85"/>
      <c r="AR1333" s="85"/>
      <c r="AS1333" s="85"/>
      <c r="AT1333" s="85"/>
      <c r="AU1333" s="85"/>
      <c r="AV1333" s="85"/>
      <c r="AW1333" s="85"/>
      <c r="AX1333" s="85"/>
      <c r="AY1333" s="85"/>
      <c r="AZ1333" s="85"/>
      <c r="BA1333" s="85"/>
      <c r="BB1333" s="85"/>
      <c r="BC1333" s="85"/>
      <c r="BD1333" s="85"/>
      <c r="BE1333" s="85"/>
      <c r="BF1333" s="88"/>
      <c r="BG1333" s="85"/>
      <c r="BH1333" s="85"/>
      <c r="BI1333" s="85"/>
      <c r="BJ1333" s="85"/>
      <c r="BK1333" s="85"/>
      <c r="BL1333" s="85"/>
      <c r="BM1333" s="85"/>
      <c r="BN1333" s="85"/>
      <c r="BO1333" s="85"/>
      <c r="BP1333" s="85"/>
      <c r="BQ1333" s="85"/>
      <c r="BR1333" s="85"/>
      <c r="BS1333" s="85"/>
      <c r="BT1333" s="85"/>
      <c r="BU1333" s="85"/>
      <c r="BV1333" s="85"/>
      <c r="BW1333" s="85"/>
      <c r="BX1333" s="85"/>
      <c r="BY1333" s="85"/>
      <c r="BZ1333" s="85"/>
      <c r="CA1333" s="85"/>
      <c r="CB1333" s="85"/>
      <c r="CC1333" s="85"/>
      <c r="CD1333" s="85"/>
      <c r="CE1333" s="85"/>
      <c r="CF1333" s="85"/>
      <c r="CG1333" s="85"/>
      <c r="CH1333" s="85"/>
      <c r="CI1333" s="85"/>
      <c r="CJ1333" s="85"/>
      <c r="CK1333" s="85"/>
      <c r="CL1333" s="85"/>
      <c r="CM1333" s="85"/>
      <c r="CN1333" s="85"/>
      <c r="CO1333" s="85"/>
      <c r="CP1333" s="85"/>
      <c r="CQ1333" s="85"/>
      <c r="CR1333" s="85"/>
      <c r="CS1333" s="85"/>
      <c r="CT1333" s="85"/>
      <c r="CU1333" s="85"/>
      <c r="CV1333" s="85"/>
      <c r="CW1333" s="85"/>
      <c r="CX1333" s="85"/>
      <c r="CY1333" s="85"/>
      <c r="CZ1333" s="85"/>
      <c r="DA1333" s="85"/>
      <c r="DB1333" s="85"/>
      <c r="DC1333" s="85"/>
      <c r="DD1333" s="85"/>
      <c r="DE1333" s="85"/>
    </row>
    <row r="1334" spans="1:109" x14ac:dyDescent="0.2">
      <c r="A1334" s="85"/>
      <c r="B1334" s="85"/>
      <c r="C1334" s="85"/>
      <c r="D1334" s="85"/>
      <c r="E1334" s="86"/>
      <c r="F1334" s="85"/>
      <c r="G1334" s="87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85"/>
      <c r="V1334" s="85"/>
      <c r="W1334" s="85"/>
      <c r="X1334" s="85"/>
      <c r="Y1334" s="85"/>
      <c r="Z1334" s="85"/>
      <c r="AA1334" s="85"/>
      <c r="AB1334" s="85"/>
      <c r="AC1334" s="85"/>
      <c r="AD1334" s="85"/>
      <c r="AE1334" s="85"/>
      <c r="AF1334" s="85"/>
      <c r="AG1334" s="85"/>
      <c r="AH1334" s="85"/>
      <c r="AI1334" s="85"/>
      <c r="AJ1334" s="85"/>
      <c r="AK1334" s="85"/>
      <c r="AL1334" s="85"/>
      <c r="AM1334" s="85"/>
      <c r="AN1334" s="85"/>
      <c r="AO1334" s="85"/>
      <c r="AP1334" s="85"/>
      <c r="AQ1334" s="85"/>
      <c r="AR1334" s="85"/>
      <c r="AS1334" s="85"/>
      <c r="AT1334" s="85"/>
      <c r="AU1334" s="85"/>
      <c r="AV1334" s="85"/>
      <c r="AW1334" s="85"/>
      <c r="AX1334" s="85"/>
      <c r="AY1334" s="85"/>
      <c r="AZ1334" s="85"/>
      <c r="BA1334" s="85"/>
      <c r="BB1334" s="85"/>
      <c r="BC1334" s="85"/>
      <c r="BD1334" s="85"/>
      <c r="BE1334" s="85"/>
      <c r="BF1334" s="88"/>
      <c r="BG1334" s="85"/>
      <c r="BH1334" s="85"/>
      <c r="BI1334" s="85"/>
      <c r="BJ1334" s="85"/>
      <c r="BK1334" s="85"/>
      <c r="BL1334" s="85"/>
      <c r="BM1334" s="85"/>
      <c r="BN1334" s="85"/>
      <c r="BO1334" s="85"/>
      <c r="BP1334" s="85"/>
      <c r="BQ1334" s="85"/>
      <c r="BR1334" s="85"/>
      <c r="BS1334" s="85"/>
      <c r="BT1334" s="85"/>
      <c r="BU1334" s="85"/>
      <c r="BV1334" s="85"/>
      <c r="BW1334" s="85"/>
      <c r="BX1334" s="85"/>
      <c r="BY1334" s="85"/>
      <c r="BZ1334" s="85"/>
      <c r="CA1334" s="85"/>
      <c r="CB1334" s="85"/>
      <c r="CC1334" s="85"/>
      <c r="CD1334" s="85"/>
      <c r="CE1334" s="85"/>
      <c r="CF1334" s="85"/>
      <c r="CG1334" s="85"/>
      <c r="CH1334" s="85"/>
      <c r="CI1334" s="85"/>
      <c r="CJ1334" s="85"/>
      <c r="CK1334" s="85"/>
      <c r="CL1334" s="85"/>
      <c r="CM1334" s="85"/>
      <c r="CN1334" s="85"/>
      <c r="CO1334" s="85"/>
      <c r="CP1334" s="85"/>
      <c r="CQ1334" s="85"/>
      <c r="CR1334" s="85"/>
      <c r="CS1334" s="85"/>
      <c r="CT1334" s="85"/>
      <c r="CU1334" s="85"/>
      <c r="CV1334" s="85"/>
      <c r="CW1334" s="85"/>
      <c r="CX1334" s="85"/>
      <c r="CY1334" s="85"/>
      <c r="CZ1334" s="85"/>
      <c r="DA1334" s="85"/>
      <c r="DB1334" s="85"/>
      <c r="DC1334" s="85"/>
      <c r="DD1334" s="85"/>
      <c r="DE1334" s="85"/>
    </row>
    <row r="1335" spans="1:109" x14ac:dyDescent="0.2">
      <c r="A1335" s="85"/>
      <c r="B1335" s="85"/>
      <c r="C1335" s="85"/>
      <c r="D1335" s="85"/>
      <c r="E1335" s="86"/>
      <c r="F1335" s="85"/>
      <c r="G1335" s="87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85"/>
      <c r="V1335" s="85"/>
      <c r="W1335" s="85"/>
      <c r="X1335" s="85"/>
      <c r="Y1335" s="85"/>
      <c r="Z1335" s="85"/>
      <c r="AA1335" s="85"/>
      <c r="AB1335" s="85"/>
      <c r="AC1335" s="85"/>
      <c r="AD1335" s="85"/>
      <c r="AE1335" s="85"/>
      <c r="AF1335" s="85"/>
      <c r="AG1335" s="85"/>
      <c r="AH1335" s="85"/>
      <c r="AI1335" s="85"/>
      <c r="AJ1335" s="85"/>
      <c r="AK1335" s="85"/>
      <c r="AL1335" s="85"/>
      <c r="AM1335" s="85"/>
      <c r="AN1335" s="85"/>
      <c r="AO1335" s="85"/>
      <c r="AP1335" s="85"/>
      <c r="AQ1335" s="85"/>
      <c r="AR1335" s="85"/>
      <c r="AS1335" s="85"/>
      <c r="AT1335" s="85"/>
      <c r="AU1335" s="85"/>
      <c r="AV1335" s="85"/>
      <c r="AW1335" s="85"/>
      <c r="AX1335" s="85"/>
      <c r="AY1335" s="85"/>
      <c r="AZ1335" s="85"/>
      <c r="BA1335" s="85"/>
      <c r="BB1335" s="85"/>
      <c r="BC1335" s="85"/>
      <c r="BD1335" s="85"/>
      <c r="BE1335" s="85"/>
      <c r="BF1335" s="88"/>
      <c r="BG1335" s="85"/>
      <c r="BH1335" s="85"/>
      <c r="BI1335" s="85"/>
      <c r="BJ1335" s="85"/>
      <c r="BK1335" s="85"/>
      <c r="BL1335" s="85"/>
      <c r="BM1335" s="85"/>
      <c r="BN1335" s="85"/>
      <c r="BO1335" s="85"/>
      <c r="BP1335" s="85"/>
      <c r="BQ1335" s="85"/>
      <c r="BR1335" s="85"/>
      <c r="BS1335" s="85"/>
      <c r="BT1335" s="85"/>
      <c r="BU1335" s="85"/>
      <c r="BV1335" s="85"/>
      <c r="BW1335" s="85"/>
      <c r="BX1335" s="85"/>
      <c r="BY1335" s="85"/>
      <c r="BZ1335" s="85"/>
      <c r="CA1335" s="85"/>
      <c r="CB1335" s="85"/>
      <c r="CC1335" s="85"/>
      <c r="CD1335" s="85"/>
      <c r="CE1335" s="85"/>
      <c r="CF1335" s="85"/>
      <c r="CG1335" s="85"/>
      <c r="CH1335" s="85"/>
      <c r="CI1335" s="85"/>
      <c r="CJ1335" s="85"/>
      <c r="CK1335" s="85"/>
      <c r="CL1335" s="85"/>
      <c r="CM1335" s="85"/>
      <c r="CN1335" s="85"/>
      <c r="CO1335" s="85"/>
      <c r="CP1335" s="85"/>
      <c r="CQ1335" s="85"/>
      <c r="CR1335" s="85"/>
      <c r="CS1335" s="85"/>
      <c r="CT1335" s="85"/>
      <c r="CU1335" s="85"/>
      <c r="CV1335" s="85"/>
      <c r="CW1335" s="85"/>
      <c r="CX1335" s="85"/>
      <c r="CY1335" s="85"/>
      <c r="CZ1335" s="85"/>
      <c r="DA1335" s="85"/>
      <c r="DB1335" s="85"/>
      <c r="DC1335" s="85"/>
      <c r="DD1335" s="85"/>
      <c r="DE1335" s="85"/>
    </row>
    <row r="1336" spans="1:109" x14ac:dyDescent="0.2">
      <c r="A1336" s="85"/>
      <c r="B1336" s="85"/>
      <c r="C1336" s="85"/>
      <c r="D1336" s="85"/>
      <c r="E1336" s="86"/>
      <c r="F1336" s="85"/>
      <c r="G1336" s="87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/>
      <c r="W1336" s="85"/>
      <c r="X1336" s="85"/>
      <c r="Y1336" s="85"/>
      <c r="Z1336" s="85"/>
      <c r="AA1336" s="85"/>
      <c r="AB1336" s="85"/>
      <c r="AC1336" s="85"/>
      <c r="AD1336" s="85"/>
      <c r="AE1336" s="85"/>
      <c r="AF1336" s="85"/>
      <c r="AG1336" s="85"/>
      <c r="AH1336" s="85"/>
      <c r="AI1336" s="85"/>
      <c r="AJ1336" s="85"/>
      <c r="AK1336" s="85"/>
      <c r="AL1336" s="85"/>
      <c r="AM1336" s="85"/>
      <c r="AN1336" s="85"/>
      <c r="AO1336" s="85"/>
      <c r="AP1336" s="85"/>
      <c r="AQ1336" s="85"/>
      <c r="AR1336" s="85"/>
      <c r="AS1336" s="85"/>
      <c r="AT1336" s="85"/>
      <c r="AU1336" s="85"/>
      <c r="AV1336" s="85"/>
      <c r="AW1336" s="85"/>
      <c r="AX1336" s="85"/>
      <c r="AY1336" s="85"/>
      <c r="AZ1336" s="85"/>
      <c r="BA1336" s="85"/>
      <c r="BB1336" s="85"/>
      <c r="BC1336" s="85"/>
      <c r="BD1336" s="85"/>
      <c r="BE1336" s="85"/>
      <c r="BF1336" s="88"/>
      <c r="BG1336" s="85"/>
      <c r="BH1336" s="85"/>
      <c r="BI1336" s="85"/>
      <c r="BJ1336" s="85"/>
      <c r="BK1336" s="85"/>
      <c r="BL1336" s="85"/>
      <c r="BM1336" s="85"/>
      <c r="BN1336" s="85"/>
      <c r="BO1336" s="85"/>
      <c r="BP1336" s="85"/>
      <c r="BQ1336" s="85"/>
      <c r="BR1336" s="85"/>
      <c r="BS1336" s="85"/>
      <c r="BT1336" s="85"/>
      <c r="BU1336" s="85"/>
      <c r="BV1336" s="85"/>
      <c r="BW1336" s="85"/>
      <c r="BX1336" s="85"/>
      <c r="BY1336" s="85"/>
      <c r="BZ1336" s="85"/>
      <c r="CA1336" s="85"/>
      <c r="CB1336" s="85"/>
      <c r="CC1336" s="85"/>
      <c r="CD1336" s="85"/>
      <c r="CE1336" s="85"/>
      <c r="CF1336" s="85"/>
      <c r="CG1336" s="85"/>
      <c r="CH1336" s="85"/>
      <c r="CI1336" s="85"/>
      <c r="CJ1336" s="85"/>
      <c r="CK1336" s="85"/>
      <c r="CL1336" s="85"/>
      <c r="CM1336" s="85"/>
      <c r="CN1336" s="85"/>
      <c r="CO1336" s="85"/>
      <c r="CP1336" s="85"/>
      <c r="CQ1336" s="85"/>
      <c r="CR1336" s="85"/>
      <c r="CS1336" s="85"/>
      <c r="CT1336" s="85"/>
      <c r="CU1336" s="85"/>
      <c r="CV1336" s="85"/>
      <c r="CW1336" s="85"/>
      <c r="CX1336" s="85"/>
      <c r="CY1336" s="85"/>
      <c r="CZ1336" s="85"/>
      <c r="DA1336" s="85"/>
      <c r="DB1336" s="85"/>
      <c r="DC1336" s="85"/>
      <c r="DD1336" s="85"/>
      <c r="DE1336" s="85"/>
    </row>
    <row r="1337" spans="1:109" x14ac:dyDescent="0.2">
      <c r="A1337" s="85"/>
      <c r="B1337" s="85"/>
      <c r="C1337" s="85"/>
      <c r="D1337" s="85"/>
      <c r="E1337" s="86"/>
      <c r="F1337" s="85"/>
      <c r="G1337" s="87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/>
      <c r="W1337" s="85"/>
      <c r="X1337" s="85"/>
      <c r="Y1337" s="85"/>
      <c r="Z1337" s="85"/>
      <c r="AA1337" s="85"/>
      <c r="AB1337" s="85"/>
      <c r="AC1337" s="85"/>
      <c r="AD1337" s="85"/>
      <c r="AE1337" s="85"/>
      <c r="AF1337" s="85"/>
      <c r="AG1337" s="85"/>
      <c r="AH1337" s="85"/>
      <c r="AI1337" s="85"/>
      <c r="AJ1337" s="85"/>
      <c r="AK1337" s="85"/>
      <c r="AL1337" s="85"/>
      <c r="AM1337" s="85"/>
      <c r="AN1337" s="85"/>
      <c r="AO1337" s="85"/>
      <c r="AP1337" s="85"/>
      <c r="AQ1337" s="85"/>
      <c r="AR1337" s="85"/>
      <c r="AS1337" s="85"/>
      <c r="AT1337" s="85"/>
      <c r="AU1337" s="85"/>
      <c r="AV1337" s="85"/>
      <c r="AW1337" s="85"/>
      <c r="AX1337" s="85"/>
      <c r="AY1337" s="85"/>
      <c r="AZ1337" s="85"/>
      <c r="BA1337" s="85"/>
      <c r="BB1337" s="85"/>
      <c r="BC1337" s="85"/>
      <c r="BD1337" s="85"/>
      <c r="BE1337" s="85"/>
      <c r="BF1337" s="88"/>
      <c r="BG1337" s="85"/>
      <c r="BH1337" s="85"/>
      <c r="BI1337" s="85"/>
      <c r="BJ1337" s="85"/>
      <c r="BK1337" s="85"/>
      <c r="BL1337" s="85"/>
      <c r="BM1337" s="85"/>
      <c r="BN1337" s="85"/>
      <c r="BO1337" s="85"/>
      <c r="BP1337" s="85"/>
      <c r="BQ1337" s="85"/>
      <c r="BR1337" s="85"/>
      <c r="BS1337" s="85"/>
      <c r="BT1337" s="85"/>
      <c r="BU1337" s="85"/>
      <c r="BV1337" s="85"/>
      <c r="BW1337" s="85"/>
      <c r="BX1337" s="85"/>
      <c r="BY1337" s="85"/>
      <c r="BZ1337" s="85"/>
      <c r="CA1337" s="85"/>
      <c r="CB1337" s="85"/>
      <c r="CC1337" s="85"/>
      <c r="CD1337" s="85"/>
      <c r="CE1337" s="85"/>
      <c r="CF1337" s="85"/>
      <c r="CG1337" s="85"/>
      <c r="CH1337" s="85"/>
      <c r="CI1337" s="85"/>
      <c r="CJ1337" s="85"/>
      <c r="CK1337" s="85"/>
      <c r="CL1337" s="85"/>
      <c r="CM1337" s="85"/>
      <c r="CN1337" s="85"/>
      <c r="CO1337" s="85"/>
      <c r="CP1337" s="85"/>
      <c r="CQ1337" s="85"/>
      <c r="CR1337" s="85"/>
      <c r="CS1337" s="85"/>
      <c r="CT1337" s="85"/>
      <c r="CU1337" s="85"/>
      <c r="CV1337" s="85"/>
      <c r="CW1337" s="85"/>
      <c r="CX1337" s="85"/>
      <c r="CY1337" s="85"/>
      <c r="CZ1337" s="85"/>
      <c r="DA1337" s="85"/>
      <c r="DB1337" s="85"/>
      <c r="DC1337" s="85"/>
      <c r="DD1337" s="85"/>
      <c r="DE1337" s="85"/>
    </row>
    <row r="1338" spans="1:109" x14ac:dyDescent="0.2">
      <c r="A1338" s="85"/>
      <c r="B1338" s="85"/>
      <c r="C1338" s="85"/>
      <c r="D1338" s="85"/>
      <c r="E1338" s="86"/>
      <c r="F1338" s="85"/>
      <c r="G1338" s="87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/>
      <c r="W1338" s="85"/>
      <c r="X1338" s="85"/>
      <c r="Y1338" s="85"/>
      <c r="Z1338" s="85"/>
      <c r="AA1338" s="85"/>
      <c r="AB1338" s="85"/>
      <c r="AC1338" s="85"/>
      <c r="AD1338" s="85"/>
      <c r="AE1338" s="85"/>
      <c r="AF1338" s="85"/>
      <c r="AG1338" s="85"/>
      <c r="AH1338" s="85"/>
      <c r="AI1338" s="85"/>
      <c r="AJ1338" s="85"/>
      <c r="AK1338" s="85"/>
      <c r="AL1338" s="85"/>
      <c r="AM1338" s="85"/>
      <c r="AN1338" s="85"/>
      <c r="AO1338" s="85"/>
      <c r="AP1338" s="85"/>
      <c r="AQ1338" s="85"/>
      <c r="AR1338" s="85"/>
      <c r="AS1338" s="85"/>
      <c r="AT1338" s="85"/>
      <c r="AU1338" s="85"/>
      <c r="AV1338" s="85"/>
      <c r="AW1338" s="85"/>
      <c r="AX1338" s="85"/>
      <c r="AY1338" s="85"/>
      <c r="AZ1338" s="85"/>
      <c r="BA1338" s="85"/>
      <c r="BB1338" s="85"/>
      <c r="BC1338" s="85"/>
      <c r="BD1338" s="85"/>
      <c r="BE1338" s="85"/>
      <c r="BF1338" s="88"/>
      <c r="BG1338" s="85"/>
      <c r="BH1338" s="85"/>
      <c r="BI1338" s="85"/>
      <c r="BJ1338" s="85"/>
      <c r="BK1338" s="85"/>
      <c r="BL1338" s="85"/>
      <c r="BM1338" s="85"/>
      <c r="BN1338" s="85"/>
      <c r="BO1338" s="85"/>
      <c r="BP1338" s="85"/>
      <c r="BQ1338" s="85"/>
      <c r="BR1338" s="85"/>
      <c r="BS1338" s="85"/>
      <c r="BT1338" s="85"/>
      <c r="BU1338" s="85"/>
      <c r="BV1338" s="85"/>
      <c r="BW1338" s="85"/>
      <c r="BX1338" s="85"/>
      <c r="BY1338" s="85"/>
      <c r="BZ1338" s="85"/>
      <c r="CA1338" s="85"/>
      <c r="CB1338" s="85"/>
      <c r="CC1338" s="85"/>
      <c r="CD1338" s="85"/>
      <c r="CE1338" s="85"/>
      <c r="CF1338" s="85"/>
      <c r="CG1338" s="85"/>
      <c r="CH1338" s="85"/>
      <c r="CI1338" s="85"/>
      <c r="CJ1338" s="85"/>
      <c r="CK1338" s="85"/>
      <c r="CL1338" s="85"/>
      <c r="CM1338" s="85"/>
      <c r="CN1338" s="85"/>
      <c r="CO1338" s="85"/>
      <c r="CP1338" s="85"/>
      <c r="CQ1338" s="85"/>
      <c r="CR1338" s="85"/>
      <c r="CS1338" s="85"/>
      <c r="CT1338" s="85"/>
      <c r="CU1338" s="85"/>
      <c r="CV1338" s="85"/>
      <c r="CW1338" s="85"/>
      <c r="CX1338" s="85"/>
      <c r="CY1338" s="85"/>
      <c r="CZ1338" s="85"/>
      <c r="DA1338" s="85"/>
      <c r="DB1338" s="85"/>
      <c r="DC1338" s="85"/>
      <c r="DD1338" s="85"/>
      <c r="DE1338" s="85"/>
    </row>
    <row r="1339" spans="1:109" x14ac:dyDescent="0.2">
      <c r="A1339" s="85"/>
      <c r="B1339" s="85"/>
      <c r="C1339" s="85"/>
      <c r="D1339" s="85"/>
      <c r="E1339" s="86"/>
      <c r="F1339" s="85"/>
      <c r="G1339" s="87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85"/>
      <c r="AG1339" s="85"/>
      <c r="AH1339" s="85"/>
      <c r="AI1339" s="85"/>
      <c r="AJ1339" s="85"/>
      <c r="AK1339" s="85"/>
      <c r="AL1339" s="85"/>
      <c r="AM1339" s="85"/>
      <c r="AN1339" s="85"/>
      <c r="AO1339" s="85"/>
      <c r="AP1339" s="85"/>
      <c r="AQ1339" s="85"/>
      <c r="AR1339" s="85"/>
      <c r="AS1339" s="85"/>
      <c r="AT1339" s="85"/>
      <c r="AU1339" s="85"/>
      <c r="AV1339" s="85"/>
      <c r="AW1339" s="85"/>
      <c r="AX1339" s="85"/>
      <c r="AY1339" s="85"/>
      <c r="AZ1339" s="85"/>
      <c r="BA1339" s="85"/>
      <c r="BB1339" s="85"/>
      <c r="BC1339" s="85"/>
      <c r="BD1339" s="85"/>
      <c r="BE1339" s="85"/>
      <c r="BF1339" s="88"/>
      <c r="BG1339" s="85"/>
      <c r="BH1339" s="85"/>
      <c r="BI1339" s="85"/>
      <c r="BJ1339" s="85"/>
      <c r="BK1339" s="85"/>
      <c r="BL1339" s="85"/>
      <c r="BM1339" s="85"/>
      <c r="BN1339" s="85"/>
      <c r="BO1339" s="85"/>
      <c r="BP1339" s="85"/>
      <c r="BQ1339" s="85"/>
      <c r="BR1339" s="85"/>
      <c r="BS1339" s="85"/>
      <c r="BT1339" s="85"/>
      <c r="BU1339" s="85"/>
      <c r="BV1339" s="85"/>
      <c r="BW1339" s="85"/>
      <c r="BX1339" s="85"/>
      <c r="BY1339" s="85"/>
      <c r="BZ1339" s="85"/>
      <c r="CA1339" s="85"/>
      <c r="CB1339" s="85"/>
      <c r="CC1339" s="85"/>
      <c r="CD1339" s="85"/>
      <c r="CE1339" s="85"/>
      <c r="CF1339" s="85"/>
      <c r="CG1339" s="85"/>
      <c r="CH1339" s="85"/>
      <c r="CI1339" s="85"/>
      <c r="CJ1339" s="85"/>
      <c r="CK1339" s="85"/>
      <c r="CL1339" s="85"/>
      <c r="CM1339" s="85"/>
      <c r="CN1339" s="85"/>
      <c r="CO1339" s="85"/>
      <c r="CP1339" s="85"/>
      <c r="CQ1339" s="85"/>
      <c r="CR1339" s="85"/>
      <c r="CS1339" s="85"/>
      <c r="CT1339" s="85"/>
      <c r="CU1339" s="85"/>
      <c r="CV1339" s="85"/>
      <c r="CW1339" s="85"/>
      <c r="CX1339" s="85"/>
      <c r="CY1339" s="85"/>
      <c r="CZ1339" s="85"/>
      <c r="DA1339" s="85"/>
      <c r="DB1339" s="85"/>
      <c r="DC1339" s="85"/>
      <c r="DD1339" s="85"/>
      <c r="DE1339" s="85"/>
    </row>
    <row r="1340" spans="1:109" x14ac:dyDescent="0.2">
      <c r="A1340" s="85"/>
      <c r="B1340" s="85"/>
      <c r="C1340" s="85"/>
      <c r="D1340" s="85"/>
      <c r="E1340" s="86"/>
      <c r="F1340" s="85"/>
      <c r="G1340" s="87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85"/>
      <c r="AG1340" s="85"/>
      <c r="AH1340" s="85"/>
      <c r="AI1340" s="85"/>
      <c r="AJ1340" s="85"/>
      <c r="AK1340" s="85"/>
      <c r="AL1340" s="85"/>
      <c r="AM1340" s="85"/>
      <c r="AN1340" s="85"/>
      <c r="AO1340" s="85"/>
      <c r="AP1340" s="85"/>
      <c r="AQ1340" s="85"/>
      <c r="AR1340" s="85"/>
      <c r="AS1340" s="85"/>
      <c r="AT1340" s="85"/>
      <c r="AU1340" s="85"/>
      <c r="AV1340" s="85"/>
      <c r="AW1340" s="85"/>
      <c r="AX1340" s="85"/>
      <c r="AY1340" s="85"/>
      <c r="AZ1340" s="85"/>
      <c r="BA1340" s="85"/>
      <c r="BB1340" s="85"/>
      <c r="BC1340" s="85"/>
      <c r="BD1340" s="85"/>
      <c r="BE1340" s="85"/>
      <c r="BF1340" s="88"/>
      <c r="BG1340" s="85"/>
      <c r="BH1340" s="85"/>
      <c r="BI1340" s="85"/>
      <c r="BJ1340" s="85"/>
      <c r="BK1340" s="85"/>
      <c r="BL1340" s="85"/>
      <c r="BM1340" s="85"/>
      <c r="BN1340" s="85"/>
      <c r="BO1340" s="85"/>
      <c r="BP1340" s="85"/>
      <c r="BQ1340" s="85"/>
      <c r="BR1340" s="85"/>
      <c r="BS1340" s="85"/>
      <c r="BT1340" s="85"/>
      <c r="BU1340" s="85"/>
      <c r="BV1340" s="85"/>
      <c r="BW1340" s="85"/>
      <c r="BX1340" s="85"/>
      <c r="BY1340" s="85"/>
      <c r="BZ1340" s="85"/>
      <c r="CA1340" s="85"/>
      <c r="CB1340" s="85"/>
      <c r="CC1340" s="85"/>
      <c r="CD1340" s="85"/>
      <c r="CE1340" s="85"/>
      <c r="CF1340" s="85"/>
      <c r="CG1340" s="85"/>
      <c r="CH1340" s="85"/>
      <c r="CI1340" s="85"/>
      <c r="CJ1340" s="85"/>
      <c r="CK1340" s="85"/>
      <c r="CL1340" s="85"/>
      <c r="CM1340" s="85"/>
      <c r="CN1340" s="85"/>
      <c r="CO1340" s="85"/>
      <c r="CP1340" s="85"/>
      <c r="CQ1340" s="85"/>
      <c r="CR1340" s="85"/>
      <c r="CS1340" s="85"/>
      <c r="CT1340" s="85"/>
      <c r="CU1340" s="85"/>
      <c r="CV1340" s="85"/>
      <c r="CW1340" s="85"/>
      <c r="CX1340" s="85"/>
      <c r="CY1340" s="85"/>
      <c r="CZ1340" s="85"/>
      <c r="DA1340" s="85"/>
      <c r="DB1340" s="85"/>
      <c r="DC1340" s="85"/>
      <c r="DD1340" s="85"/>
      <c r="DE1340" s="85"/>
    </row>
    <row r="1341" spans="1:109" x14ac:dyDescent="0.2">
      <c r="A1341" s="85"/>
      <c r="B1341" s="85"/>
      <c r="C1341" s="85"/>
      <c r="D1341" s="85"/>
      <c r="E1341" s="86"/>
      <c r="F1341" s="85"/>
      <c r="G1341" s="87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/>
      <c r="W1341" s="85"/>
      <c r="X1341" s="85"/>
      <c r="Y1341" s="85"/>
      <c r="Z1341" s="85"/>
      <c r="AA1341" s="85"/>
      <c r="AB1341" s="85"/>
      <c r="AC1341" s="85"/>
      <c r="AD1341" s="85"/>
      <c r="AE1341" s="85"/>
      <c r="AF1341" s="85"/>
      <c r="AG1341" s="85"/>
      <c r="AH1341" s="85"/>
      <c r="AI1341" s="85"/>
      <c r="AJ1341" s="85"/>
      <c r="AK1341" s="85"/>
      <c r="AL1341" s="85"/>
      <c r="AM1341" s="85"/>
      <c r="AN1341" s="85"/>
      <c r="AO1341" s="85"/>
      <c r="AP1341" s="85"/>
      <c r="AQ1341" s="85"/>
      <c r="AR1341" s="85"/>
      <c r="AS1341" s="85"/>
      <c r="AT1341" s="85"/>
      <c r="AU1341" s="85"/>
      <c r="AV1341" s="85"/>
      <c r="AW1341" s="85"/>
      <c r="AX1341" s="85"/>
      <c r="AY1341" s="85"/>
      <c r="AZ1341" s="85"/>
      <c r="BA1341" s="85"/>
      <c r="BB1341" s="85"/>
      <c r="BC1341" s="85"/>
      <c r="BD1341" s="85"/>
      <c r="BE1341" s="85"/>
      <c r="BF1341" s="88"/>
      <c r="BG1341" s="85"/>
      <c r="BH1341" s="85"/>
      <c r="BI1341" s="85"/>
      <c r="BJ1341" s="85"/>
      <c r="BK1341" s="85"/>
      <c r="BL1341" s="85"/>
      <c r="BM1341" s="85"/>
      <c r="BN1341" s="85"/>
      <c r="BO1341" s="85"/>
      <c r="BP1341" s="85"/>
      <c r="BQ1341" s="85"/>
      <c r="BR1341" s="85"/>
      <c r="BS1341" s="85"/>
      <c r="BT1341" s="85"/>
      <c r="BU1341" s="85"/>
      <c r="BV1341" s="85"/>
      <c r="BW1341" s="85"/>
      <c r="BX1341" s="85"/>
      <c r="BY1341" s="85"/>
      <c r="BZ1341" s="85"/>
      <c r="CA1341" s="85"/>
      <c r="CB1341" s="85"/>
      <c r="CC1341" s="85"/>
      <c r="CD1341" s="85"/>
      <c r="CE1341" s="85"/>
      <c r="CF1341" s="85"/>
      <c r="CG1341" s="85"/>
      <c r="CH1341" s="85"/>
      <c r="CI1341" s="85"/>
      <c r="CJ1341" s="85"/>
      <c r="CK1341" s="85"/>
      <c r="CL1341" s="85"/>
      <c r="CM1341" s="85"/>
      <c r="CN1341" s="85"/>
      <c r="CO1341" s="85"/>
      <c r="CP1341" s="85"/>
      <c r="CQ1341" s="85"/>
      <c r="CR1341" s="85"/>
      <c r="CS1341" s="85"/>
      <c r="CT1341" s="85"/>
      <c r="CU1341" s="85"/>
      <c r="CV1341" s="85"/>
      <c r="CW1341" s="85"/>
      <c r="CX1341" s="85"/>
      <c r="CY1341" s="85"/>
      <c r="CZ1341" s="85"/>
      <c r="DA1341" s="85"/>
      <c r="DB1341" s="85"/>
      <c r="DC1341" s="85"/>
      <c r="DD1341" s="85"/>
      <c r="DE1341" s="85"/>
    </row>
    <row r="1342" spans="1:109" x14ac:dyDescent="0.2">
      <c r="A1342" s="85"/>
      <c r="B1342" s="85"/>
      <c r="C1342" s="85"/>
      <c r="D1342" s="85"/>
      <c r="E1342" s="86"/>
      <c r="F1342" s="85"/>
      <c r="G1342" s="87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/>
      <c r="W1342" s="85"/>
      <c r="X1342" s="85"/>
      <c r="Y1342" s="85"/>
      <c r="Z1342" s="85"/>
      <c r="AA1342" s="85"/>
      <c r="AB1342" s="85"/>
      <c r="AC1342" s="85"/>
      <c r="AD1342" s="85"/>
      <c r="AE1342" s="85"/>
      <c r="AF1342" s="85"/>
      <c r="AG1342" s="85"/>
      <c r="AH1342" s="85"/>
      <c r="AI1342" s="85"/>
      <c r="AJ1342" s="85"/>
      <c r="AK1342" s="85"/>
      <c r="AL1342" s="85"/>
      <c r="AM1342" s="85"/>
      <c r="AN1342" s="85"/>
      <c r="AO1342" s="85"/>
      <c r="AP1342" s="85"/>
      <c r="AQ1342" s="85"/>
      <c r="AR1342" s="85"/>
      <c r="AS1342" s="85"/>
      <c r="AT1342" s="85"/>
      <c r="AU1342" s="85"/>
      <c r="AV1342" s="85"/>
      <c r="AW1342" s="85"/>
      <c r="AX1342" s="85"/>
      <c r="AY1342" s="85"/>
      <c r="AZ1342" s="85"/>
      <c r="BA1342" s="85"/>
      <c r="BB1342" s="85"/>
      <c r="BC1342" s="85"/>
      <c r="BD1342" s="85"/>
      <c r="BE1342" s="85"/>
      <c r="BF1342" s="88"/>
      <c r="BG1342" s="85"/>
      <c r="BH1342" s="85"/>
      <c r="BI1342" s="85"/>
      <c r="BJ1342" s="85"/>
      <c r="BK1342" s="85"/>
      <c r="BL1342" s="85"/>
      <c r="BM1342" s="85"/>
      <c r="BN1342" s="85"/>
      <c r="BO1342" s="85"/>
      <c r="BP1342" s="85"/>
      <c r="BQ1342" s="85"/>
      <c r="BR1342" s="85"/>
      <c r="BS1342" s="85"/>
      <c r="BT1342" s="85"/>
      <c r="BU1342" s="85"/>
      <c r="BV1342" s="85"/>
      <c r="BW1342" s="85"/>
      <c r="BX1342" s="85"/>
      <c r="BY1342" s="85"/>
      <c r="BZ1342" s="85"/>
      <c r="CA1342" s="85"/>
      <c r="CB1342" s="85"/>
      <c r="CC1342" s="85"/>
      <c r="CD1342" s="85"/>
      <c r="CE1342" s="85"/>
      <c r="CF1342" s="85"/>
      <c r="CG1342" s="85"/>
      <c r="CH1342" s="85"/>
      <c r="CI1342" s="85"/>
      <c r="CJ1342" s="85"/>
      <c r="CK1342" s="85"/>
      <c r="CL1342" s="85"/>
      <c r="CM1342" s="85"/>
      <c r="CN1342" s="85"/>
      <c r="CO1342" s="85"/>
      <c r="CP1342" s="85"/>
      <c r="CQ1342" s="85"/>
      <c r="CR1342" s="85"/>
      <c r="CS1342" s="85"/>
      <c r="CT1342" s="85"/>
      <c r="CU1342" s="85"/>
      <c r="CV1342" s="85"/>
      <c r="CW1342" s="85"/>
      <c r="CX1342" s="85"/>
      <c r="CY1342" s="85"/>
      <c r="CZ1342" s="85"/>
      <c r="DA1342" s="85"/>
      <c r="DB1342" s="85"/>
      <c r="DC1342" s="85"/>
      <c r="DD1342" s="85"/>
      <c r="DE1342" s="85"/>
    </row>
    <row r="1343" spans="1:109" x14ac:dyDescent="0.2">
      <c r="A1343" s="85"/>
      <c r="B1343" s="85"/>
      <c r="C1343" s="85"/>
      <c r="D1343" s="85"/>
      <c r="E1343" s="86"/>
      <c r="F1343" s="85"/>
      <c r="G1343" s="87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/>
      <c r="W1343" s="85"/>
      <c r="X1343" s="85"/>
      <c r="Y1343" s="85"/>
      <c r="Z1343" s="85"/>
      <c r="AA1343" s="85"/>
      <c r="AB1343" s="85"/>
      <c r="AC1343" s="85"/>
      <c r="AD1343" s="85"/>
      <c r="AE1343" s="85"/>
      <c r="AF1343" s="85"/>
      <c r="AG1343" s="85"/>
      <c r="AH1343" s="85"/>
      <c r="AI1343" s="85"/>
      <c r="AJ1343" s="85"/>
      <c r="AK1343" s="85"/>
      <c r="AL1343" s="85"/>
      <c r="AM1343" s="85"/>
      <c r="AN1343" s="85"/>
      <c r="AO1343" s="85"/>
      <c r="AP1343" s="85"/>
      <c r="AQ1343" s="85"/>
      <c r="AR1343" s="85"/>
      <c r="AS1343" s="85"/>
      <c r="AT1343" s="85"/>
      <c r="AU1343" s="85"/>
      <c r="AV1343" s="85"/>
      <c r="AW1343" s="85"/>
      <c r="AX1343" s="85"/>
      <c r="AY1343" s="85"/>
      <c r="AZ1343" s="85"/>
      <c r="BA1343" s="85"/>
      <c r="BB1343" s="85"/>
      <c r="BC1343" s="85"/>
      <c r="BD1343" s="85"/>
      <c r="BE1343" s="85"/>
      <c r="BF1343" s="88"/>
      <c r="BG1343" s="85"/>
      <c r="BH1343" s="85"/>
      <c r="BI1343" s="85"/>
      <c r="BJ1343" s="85"/>
      <c r="BK1343" s="85"/>
      <c r="BL1343" s="85"/>
      <c r="BM1343" s="85"/>
      <c r="BN1343" s="85"/>
      <c r="BO1343" s="85"/>
      <c r="BP1343" s="85"/>
      <c r="BQ1343" s="85"/>
      <c r="BR1343" s="85"/>
      <c r="BS1343" s="85"/>
      <c r="BT1343" s="85"/>
      <c r="BU1343" s="85"/>
      <c r="BV1343" s="85"/>
      <c r="BW1343" s="85"/>
      <c r="BX1343" s="85"/>
      <c r="BY1343" s="85"/>
      <c r="BZ1343" s="85"/>
      <c r="CA1343" s="85"/>
      <c r="CB1343" s="85"/>
      <c r="CC1343" s="85"/>
      <c r="CD1343" s="85"/>
      <c r="CE1343" s="85"/>
      <c r="CF1343" s="85"/>
      <c r="CG1343" s="85"/>
      <c r="CH1343" s="85"/>
      <c r="CI1343" s="85"/>
      <c r="CJ1343" s="85"/>
      <c r="CK1343" s="85"/>
      <c r="CL1343" s="85"/>
      <c r="CM1343" s="85"/>
      <c r="CN1343" s="85"/>
      <c r="CO1343" s="85"/>
      <c r="CP1343" s="85"/>
      <c r="CQ1343" s="85"/>
      <c r="CR1343" s="85"/>
      <c r="CS1343" s="85"/>
      <c r="CT1343" s="85"/>
      <c r="CU1343" s="85"/>
      <c r="CV1343" s="85"/>
      <c r="CW1343" s="85"/>
      <c r="CX1343" s="85"/>
      <c r="CY1343" s="85"/>
      <c r="CZ1343" s="85"/>
      <c r="DA1343" s="85"/>
      <c r="DB1343" s="85"/>
      <c r="DC1343" s="85"/>
      <c r="DD1343" s="85"/>
      <c r="DE1343" s="85"/>
    </row>
    <row r="1344" spans="1:109" x14ac:dyDescent="0.2">
      <c r="A1344" s="85"/>
      <c r="B1344" s="85"/>
      <c r="C1344" s="85"/>
      <c r="D1344" s="85"/>
      <c r="E1344" s="86"/>
      <c r="F1344" s="85"/>
      <c r="G1344" s="87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/>
      <c r="W1344" s="85"/>
      <c r="X1344" s="85"/>
      <c r="Y1344" s="85"/>
      <c r="Z1344" s="85"/>
      <c r="AA1344" s="85"/>
      <c r="AB1344" s="85"/>
      <c r="AC1344" s="85"/>
      <c r="AD1344" s="85"/>
      <c r="AE1344" s="85"/>
      <c r="AF1344" s="85"/>
      <c r="AG1344" s="85"/>
      <c r="AH1344" s="85"/>
      <c r="AI1344" s="85"/>
      <c r="AJ1344" s="85"/>
      <c r="AK1344" s="85"/>
      <c r="AL1344" s="85"/>
      <c r="AM1344" s="85"/>
      <c r="AN1344" s="85"/>
      <c r="AO1344" s="85"/>
      <c r="AP1344" s="85"/>
      <c r="AQ1344" s="85"/>
      <c r="AR1344" s="85"/>
      <c r="AS1344" s="85"/>
      <c r="AT1344" s="85"/>
      <c r="AU1344" s="85"/>
      <c r="AV1344" s="85"/>
      <c r="AW1344" s="85"/>
      <c r="AX1344" s="85"/>
      <c r="AY1344" s="85"/>
      <c r="AZ1344" s="85"/>
      <c r="BA1344" s="85"/>
      <c r="BB1344" s="85"/>
      <c r="BC1344" s="85"/>
      <c r="BD1344" s="85"/>
      <c r="BE1344" s="85"/>
      <c r="BF1344" s="88"/>
      <c r="BG1344" s="85"/>
      <c r="BH1344" s="85"/>
      <c r="BI1344" s="85"/>
      <c r="BJ1344" s="85"/>
      <c r="BK1344" s="85"/>
      <c r="BL1344" s="85"/>
      <c r="BM1344" s="85"/>
      <c r="BN1344" s="85"/>
      <c r="BO1344" s="85"/>
      <c r="BP1344" s="85"/>
      <c r="BQ1344" s="85"/>
      <c r="BR1344" s="85"/>
      <c r="BS1344" s="85"/>
      <c r="BT1344" s="85"/>
      <c r="BU1344" s="85"/>
      <c r="BV1344" s="85"/>
      <c r="BW1344" s="85"/>
      <c r="BX1344" s="85"/>
      <c r="BY1344" s="85"/>
      <c r="BZ1344" s="85"/>
      <c r="CA1344" s="85"/>
      <c r="CB1344" s="85"/>
      <c r="CC1344" s="85"/>
      <c r="CD1344" s="85"/>
      <c r="CE1344" s="85"/>
      <c r="CF1344" s="85"/>
      <c r="CG1344" s="85"/>
      <c r="CH1344" s="85"/>
      <c r="CI1344" s="85"/>
      <c r="CJ1344" s="85"/>
      <c r="CK1344" s="85"/>
      <c r="CL1344" s="85"/>
      <c r="CM1344" s="85"/>
      <c r="CN1344" s="85"/>
      <c r="CO1344" s="85"/>
      <c r="CP1344" s="85"/>
      <c r="CQ1344" s="85"/>
      <c r="CR1344" s="85"/>
      <c r="CS1344" s="85"/>
      <c r="CT1344" s="85"/>
      <c r="CU1344" s="85"/>
      <c r="CV1344" s="85"/>
      <c r="CW1344" s="85"/>
      <c r="CX1344" s="85"/>
      <c r="CY1344" s="85"/>
      <c r="CZ1344" s="85"/>
      <c r="DA1344" s="85"/>
      <c r="DB1344" s="85"/>
      <c r="DC1344" s="85"/>
      <c r="DD1344" s="85"/>
      <c r="DE1344" s="85"/>
    </row>
    <row r="1345" spans="1:109" x14ac:dyDescent="0.2">
      <c r="A1345" s="85"/>
      <c r="B1345" s="85"/>
      <c r="C1345" s="85"/>
      <c r="D1345" s="85"/>
      <c r="E1345" s="86"/>
      <c r="F1345" s="85"/>
      <c r="G1345" s="87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/>
      <c r="W1345" s="85"/>
      <c r="X1345" s="85"/>
      <c r="Y1345" s="85"/>
      <c r="Z1345" s="85"/>
      <c r="AA1345" s="85"/>
      <c r="AB1345" s="85"/>
      <c r="AC1345" s="85"/>
      <c r="AD1345" s="85"/>
      <c r="AE1345" s="85"/>
      <c r="AF1345" s="85"/>
      <c r="AG1345" s="85"/>
      <c r="AH1345" s="85"/>
      <c r="AI1345" s="85"/>
      <c r="AJ1345" s="85"/>
      <c r="AK1345" s="85"/>
      <c r="AL1345" s="85"/>
      <c r="AM1345" s="85"/>
      <c r="AN1345" s="85"/>
      <c r="AO1345" s="85"/>
      <c r="AP1345" s="85"/>
      <c r="AQ1345" s="85"/>
      <c r="AR1345" s="85"/>
      <c r="AS1345" s="85"/>
      <c r="AT1345" s="85"/>
      <c r="AU1345" s="85"/>
      <c r="AV1345" s="85"/>
      <c r="AW1345" s="85"/>
      <c r="AX1345" s="85"/>
      <c r="AY1345" s="85"/>
      <c r="AZ1345" s="85"/>
      <c r="BA1345" s="85"/>
      <c r="BB1345" s="85"/>
      <c r="BC1345" s="85"/>
      <c r="BD1345" s="85"/>
      <c r="BE1345" s="85"/>
      <c r="BF1345" s="88"/>
      <c r="BG1345" s="85"/>
      <c r="BH1345" s="85"/>
      <c r="BI1345" s="85"/>
      <c r="BJ1345" s="85"/>
      <c r="BK1345" s="85"/>
      <c r="BL1345" s="85"/>
      <c r="BM1345" s="85"/>
      <c r="BN1345" s="85"/>
      <c r="BO1345" s="85"/>
      <c r="BP1345" s="85"/>
      <c r="BQ1345" s="85"/>
      <c r="BR1345" s="85"/>
      <c r="BS1345" s="85"/>
      <c r="BT1345" s="85"/>
      <c r="BU1345" s="85"/>
      <c r="BV1345" s="85"/>
      <c r="BW1345" s="85"/>
      <c r="BX1345" s="85"/>
      <c r="BY1345" s="85"/>
      <c r="BZ1345" s="85"/>
      <c r="CA1345" s="85"/>
      <c r="CB1345" s="85"/>
      <c r="CC1345" s="85"/>
      <c r="CD1345" s="85"/>
      <c r="CE1345" s="85"/>
      <c r="CF1345" s="85"/>
      <c r="CG1345" s="85"/>
      <c r="CH1345" s="85"/>
      <c r="CI1345" s="85"/>
      <c r="CJ1345" s="85"/>
      <c r="CK1345" s="85"/>
      <c r="CL1345" s="85"/>
      <c r="CM1345" s="85"/>
      <c r="CN1345" s="85"/>
      <c r="CO1345" s="85"/>
      <c r="CP1345" s="85"/>
      <c r="CQ1345" s="85"/>
      <c r="CR1345" s="85"/>
      <c r="CS1345" s="85"/>
      <c r="CT1345" s="85"/>
      <c r="CU1345" s="85"/>
      <c r="CV1345" s="85"/>
      <c r="CW1345" s="85"/>
      <c r="CX1345" s="85"/>
      <c r="CY1345" s="85"/>
      <c r="CZ1345" s="85"/>
      <c r="DA1345" s="85"/>
      <c r="DB1345" s="85"/>
      <c r="DC1345" s="85"/>
      <c r="DD1345" s="85"/>
      <c r="DE1345" s="85"/>
    </row>
    <row r="1346" spans="1:109" x14ac:dyDescent="0.2">
      <c r="A1346" s="85"/>
      <c r="B1346" s="85"/>
      <c r="C1346" s="85"/>
      <c r="D1346" s="85"/>
      <c r="E1346" s="86"/>
      <c r="F1346" s="85"/>
      <c r="G1346" s="87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/>
      <c r="W1346" s="85"/>
      <c r="X1346" s="85"/>
      <c r="Y1346" s="85"/>
      <c r="Z1346" s="85"/>
      <c r="AA1346" s="85"/>
      <c r="AB1346" s="85"/>
      <c r="AC1346" s="85"/>
      <c r="AD1346" s="85"/>
      <c r="AE1346" s="85"/>
      <c r="AF1346" s="85"/>
      <c r="AG1346" s="85"/>
      <c r="AH1346" s="85"/>
      <c r="AI1346" s="85"/>
      <c r="AJ1346" s="85"/>
      <c r="AK1346" s="85"/>
      <c r="AL1346" s="85"/>
      <c r="AM1346" s="85"/>
      <c r="AN1346" s="85"/>
      <c r="AO1346" s="85"/>
      <c r="AP1346" s="85"/>
      <c r="AQ1346" s="85"/>
      <c r="AR1346" s="85"/>
      <c r="AS1346" s="85"/>
      <c r="AT1346" s="85"/>
      <c r="AU1346" s="85"/>
      <c r="AV1346" s="85"/>
      <c r="AW1346" s="85"/>
      <c r="AX1346" s="85"/>
      <c r="AY1346" s="85"/>
      <c r="AZ1346" s="85"/>
      <c r="BA1346" s="85"/>
      <c r="BB1346" s="85"/>
      <c r="BC1346" s="85"/>
      <c r="BD1346" s="85"/>
      <c r="BE1346" s="85"/>
      <c r="BF1346" s="88"/>
      <c r="BG1346" s="85"/>
      <c r="BH1346" s="85"/>
      <c r="BI1346" s="85"/>
      <c r="BJ1346" s="85"/>
      <c r="BK1346" s="85"/>
      <c r="BL1346" s="85"/>
      <c r="BM1346" s="85"/>
      <c r="BN1346" s="85"/>
      <c r="BO1346" s="85"/>
      <c r="BP1346" s="85"/>
      <c r="BQ1346" s="85"/>
      <c r="BR1346" s="85"/>
      <c r="BS1346" s="85"/>
      <c r="BT1346" s="85"/>
      <c r="BU1346" s="85"/>
      <c r="BV1346" s="85"/>
      <c r="BW1346" s="85"/>
      <c r="BX1346" s="85"/>
      <c r="BY1346" s="85"/>
      <c r="BZ1346" s="85"/>
      <c r="CA1346" s="85"/>
      <c r="CB1346" s="85"/>
      <c r="CC1346" s="85"/>
      <c r="CD1346" s="85"/>
      <c r="CE1346" s="85"/>
      <c r="CF1346" s="85"/>
      <c r="CG1346" s="85"/>
      <c r="CH1346" s="85"/>
      <c r="CI1346" s="85"/>
      <c r="CJ1346" s="85"/>
      <c r="CK1346" s="85"/>
      <c r="CL1346" s="85"/>
      <c r="CM1346" s="85"/>
      <c r="CN1346" s="85"/>
      <c r="CO1346" s="85"/>
      <c r="CP1346" s="85"/>
      <c r="CQ1346" s="85"/>
      <c r="CR1346" s="85"/>
      <c r="CS1346" s="85"/>
      <c r="CT1346" s="85"/>
      <c r="CU1346" s="85"/>
      <c r="CV1346" s="85"/>
      <c r="CW1346" s="85"/>
      <c r="CX1346" s="85"/>
      <c r="CY1346" s="85"/>
      <c r="CZ1346" s="85"/>
      <c r="DA1346" s="85"/>
      <c r="DB1346" s="85"/>
      <c r="DC1346" s="85"/>
      <c r="DD1346" s="85"/>
      <c r="DE1346" s="85"/>
    </row>
    <row r="1347" spans="1:109" x14ac:dyDescent="0.2">
      <c r="A1347" s="85"/>
      <c r="B1347" s="85"/>
      <c r="C1347" s="85"/>
      <c r="D1347" s="85"/>
      <c r="E1347" s="86"/>
      <c r="F1347" s="85"/>
      <c r="G1347" s="87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/>
      <c r="W1347" s="85"/>
      <c r="X1347" s="85"/>
      <c r="Y1347" s="85"/>
      <c r="Z1347" s="85"/>
      <c r="AA1347" s="85"/>
      <c r="AB1347" s="85"/>
      <c r="AC1347" s="85"/>
      <c r="AD1347" s="85"/>
      <c r="AE1347" s="85"/>
      <c r="AF1347" s="85"/>
      <c r="AG1347" s="85"/>
      <c r="AH1347" s="85"/>
      <c r="AI1347" s="85"/>
      <c r="AJ1347" s="85"/>
      <c r="AK1347" s="85"/>
      <c r="AL1347" s="85"/>
      <c r="AM1347" s="85"/>
      <c r="AN1347" s="85"/>
      <c r="AO1347" s="85"/>
      <c r="AP1347" s="85"/>
      <c r="AQ1347" s="85"/>
      <c r="AR1347" s="85"/>
      <c r="AS1347" s="85"/>
      <c r="AT1347" s="85"/>
      <c r="AU1347" s="85"/>
      <c r="AV1347" s="85"/>
      <c r="AW1347" s="85"/>
      <c r="AX1347" s="85"/>
      <c r="AY1347" s="85"/>
      <c r="AZ1347" s="85"/>
      <c r="BA1347" s="85"/>
      <c r="BB1347" s="85"/>
      <c r="BC1347" s="85"/>
      <c r="BD1347" s="85"/>
      <c r="BE1347" s="85"/>
      <c r="BF1347" s="88"/>
      <c r="BG1347" s="85"/>
      <c r="BH1347" s="85"/>
      <c r="BI1347" s="85"/>
      <c r="BJ1347" s="85"/>
      <c r="BK1347" s="85"/>
      <c r="BL1347" s="85"/>
      <c r="BM1347" s="85"/>
      <c r="BN1347" s="85"/>
      <c r="BO1347" s="85"/>
      <c r="BP1347" s="85"/>
      <c r="BQ1347" s="85"/>
      <c r="BR1347" s="85"/>
      <c r="BS1347" s="85"/>
      <c r="BT1347" s="85"/>
      <c r="BU1347" s="85"/>
      <c r="BV1347" s="85"/>
      <c r="BW1347" s="85"/>
      <c r="BX1347" s="85"/>
      <c r="BY1347" s="85"/>
      <c r="BZ1347" s="85"/>
      <c r="CA1347" s="85"/>
      <c r="CB1347" s="85"/>
      <c r="CC1347" s="85"/>
      <c r="CD1347" s="85"/>
      <c r="CE1347" s="85"/>
      <c r="CF1347" s="85"/>
      <c r="CG1347" s="85"/>
      <c r="CH1347" s="85"/>
      <c r="CI1347" s="85"/>
      <c r="CJ1347" s="85"/>
      <c r="CK1347" s="85"/>
      <c r="CL1347" s="85"/>
      <c r="CM1347" s="85"/>
      <c r="CN1347" s="85"/>
      <c r="CO1347" s="85"/>
      <c r="CP1347" s="85"/>
      <c r="CQ1347" s="85"/>
      <c r="CR1347" s="85"/>
      <c r="CS1347" s="85"/>
      <c r="CT1347" s="85"/>
      <c r="CU1347" s="85"/>
      <c r="CV1347" s="85"/>
      <c r="CW1347" s="85"/>
      <c r="CX1347" s="85"/>
      <c r="CY1347" s="85"/>
      <c r="CZ1347" s="85"/>
      <c r="DA1347" s="85"/>
      <c r="DB1347" s="85"/>
      <c r="DC1347" s="85"/>
      <c r="DD1347" s="85"/>
      <c r="DE1347" s="85"/>
    </row>
    <row r="1348" spans="1:109" x14ac:dyDescent="0.2">
      <c r="A1348" s="85"/>
      <c r="B1348" s="85"/>
      <c r="C1348" s="85"/>
      <c r="D1348" s="85"/>
      <c r="E1348" s="86"/>
      <c r="F1348" s="85"/>
      <c r="G1348" s="87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/>
      <c r="W1348" s="85"/>
      <c r="X1348" s="85"/>
      <c r="Y1348" s="85"/>
      <c r="Z1348" s="85"/>
      <c r="AA1348" s="85"/>
      <c r="AB1348" s="85"/>
      <c r="AC1348" s="85"/>
      <c r="AD1348" s="85"/>
      <c r="AE1348" s="85"/>
      <c r="AF1348" s="85"/>
      <c r="AG1348" s="85"/>
      <c r="AH1348" s="85"/>
      <c r="AI1348" s="85"/>
      <c r="AJ1348" s="85"/>
      <c r="AK1348" s="85"/>
      <c r="AL1348" s="85"/>
      <c r="AM1348" s="85"/>
      <c r="AN1348" s="85"/>
      <c r="AO1348" s="85"/>
      <c r="AP1348" s="85"/>
      <c r="AQ1348" s="85"/>
      <c r="AR1348" s="85"/>
      <c r="AS1348" s="85"/>
      <c r="AT1348" s="85"/>
      <c r="AU1348" s="85"/>
      <c r="AV1348" s="85"/>
      <c r="AW1348" s="85"/>
      <c r="AX1348" s="85"/>
      <c r="AY1348" s="85"/>
      <c r="AZ1348" s="85"/>
      <c r="BA1348" s="85"/>
      <c r="BB1348" s="85"/>
      <c r="BC1348" s="85"/>
      <c r="BD1348" s="85"/>
      <c r="BE1348" s="85"/>
      <c r="BF1348" s="88"/>
      <c r="BG1348" s="85"/>
      <c r="BH1348" s="85"/>
      <c r="BI1348" s="85"/>
      <c r="BJ1348" s="85"/>
      <c r="BK1348" s="85"/>
      <c r="BL1348" s="85"/>
      <c r="BM1348" s="85"/>
      <c r="BN1348" s="85"/>
      <c r="BO1348" s="85"/>
      <c r="BP1348" s="85"/>
      <c r="BQ1348" s="85"/>
      <c r="BR1348" s="85"/>
      <c r="BS1348" s="85"/>
      <c r="BT1348" s="85"/>
      <c r="BU1348" s="85"/>
      <c r="BV1348" s="85"/>
      <c r="BW1348" s="85"/>
      <c r="BX1348" s="85"/>
      <c r="BY1348" s="85"/>
      <c r="BZ1348" s="85"/>
      <c r="CA1348" s="85"/>
      <c r="CB1348" s="85"/>
      <c r="CC1348" s="85"/>
      <c r="CD1348" s="85"/>
      <c r="CE1348" s="85"/>
      <c r="CF1348" s="85"/>
      <c r="CG1348" s="85"/>
      <c r="CH1348" s="85"/>
      <c r="CI1348" s="85"/>
      <c r="CJ1348" s="85"/>
      <c r="CK1348" s="85"/>
      <c r="CL1348" s="85"/>
      <c r="CM1348" s="85"/>
      <c r="CN1348" s="85"/>
      <c r="CO1348" s="85"/>
      <c r="CP1348" s="85"/>
      <c r="CQ1348" s="85"/>
      <c r="CR1348" s="85"/>
      <c r="CS1348" s="85"/>
      <c r="CT1348" s="85"/>
      <c r="CU1348" s="85"/>
      <c r="CV1348" s="85"/>
      <c r="CW1348" s="85"/>
      <c r="CX1348" s="85"/>
      <c r="CY1348" s="85"/>
      <c r="CZ1348" s="85"/>
      <c r="DA1348" s="85"/>
      <c r="DB1348" s="85"/>
      <c r="DC1348" s="85"/>
      <c r="DD1348" s="85"/>
      <c r="DE1348" s="85"/>
    </row>
    <row r="1349" spans="1:109" x14ac:dyDescent="0.2">
      <c r="A1349" s="85"/>
      <c r="B1349" s="85"/>
      <c r="C1349" s="85"/>
      <c r="D1349" s="85"/>
      <c r="E1349" s="86"/>
      <c r="F1349" s="85"/>
      <c r="G1349" s="87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/>
      <c r="W1349" s="85"/>
      <c r="X1349" s="85"/>
      <c r="Y1349" s="85"/>
      <c r="Z1349" s="85"/>
      <c r="AA1349" s="85"/>
      <c r="AB1349" s="85"/>
      <c r="AC1349" s="85"/>
      <c r="AD1349" s="85"/>
      <c r="AE1349" s="85"/>
      <c r="AF1349" s="85"/>
      <c r="AG1349" s="85"/>
      <c r="AH1349" s="85"/>
      <c r="AI1349" s="85"/>
      <c r="AJ1349" s="85"/>
      <c r="AK1349" s="85"/>
      <c r="AL1349" s="85"/>
      <c r="AM1349" s="85"/>
      <c r="AN1349" s="85"/>
      <c r="AO1349" s="85"/>
      <c r="AP1349" s="85"/>
      <c r="AQ1349" s="85"/>
      <c r="AR1349" s="85"/>
      <c r="AS1349" s="85"/>
      <c r="AT1349" s="85"/>
      <c r="AU1349" s="85"/>
      <c r="AV1349" s="85"/>
      <c r="AW1349" s="85"/>
      <c r="AX1349" s="85"/>
      <c r="AY1349" s="85"/>
      <c r="AZ1349" s="85"/>
      <c r="BA1349" s="85"/>
      <c r="BB1349" s="85"/>
      <c r="BC1349" s="85"/>
      <c r="BD1349" s="85"/>
      <c r="BE1349" s="85"/>
      <c r="BF1349" s="88"/>
      <c r="BG1349" s="85"/>
      <c r="BH1349" s="85"/>
      <c r="BI1349" s="85"/>
      <c r="BJ1349" s="85"/>
      <c r="BK1349" s="85"/>
      <c r="BL1349" s="85"/>
      <c r="BM1349" s="85"/>
      <c r="BN1349" s="85"/>
      <c r="BO1349" s="85"/>
      <c r="BP1349" s="85"/>
      <c r="BQ1349" s="85"/>
      <c r="BR1349" s="85"/>
      <c r="BS1349" s="85"/>
      <c r="BT1349" s="85"/>
      <c r="BU1349" s="85"/>
      <c r="BV1349" s="85"/>
      <c r="BW1349" s="85"/>
      <c r="BX1349" s="85"/>
      <c r="BY1349" s="85"/>
      <c r="BZ1349" s="85"/>
      <c r="CA1349" s="85"/>
      <c r="CB1349" s="85"/>
      <c r="CC1349" s="85"/>
      <c r="CD1349" s="85"/>
      <c r="CE1349" s="85"/>
      <c r="CF1349" s="85"/>
      <c r="CG1349" s="85"/>
      <c r="CH1349" s="85"/>
      <c r="CI1349" s="85"/>
      <c r="CJ1349" s="85"/>
      <c r="CK1349" s="85"/>
      <c r="CL1349" s="85"/>
      <c r="CM1349" s="85"/>
      <c r="CN1349" s="85"/>
      <c r="CO1349" s="85"/>
      <c r="CP1349" s="85"/>
      <c r="CQ1349" s="85"/>
      <c r="CR1349" s="85"/>
      <c r="CS1349" s="85"/>
      <c r="CT1349" s="85"/>
      <c r="CU1349" s="85"/>
      <c r="CV1349" s="85"/>
      <c r="CW1349" s="85"/>
      <c r="CX1349" s="85"/>
      <c r="CY1349" s="85"/>
      <c r="CZ1349" s="85"/>
      <c r="DA1349" s="85"/>
      <c r="DB1349" s="85"/>
      <c r="DC1349" s="85"/>
      <c r="DD1349" s="85"/>
      <c r="DE1349" s="85"/>
    </row>
    <row r="1350" spans="1:109" x14ac:dyDescent="0.2">
      <c r="A1350" s="85"/>
      <c r="B1350" s="85"/>
      <c r="C1350" s="85"/>
      <c r="D1350" s="85"/>
      <c r="E1350" s="86"/>
      <c r="F1350" s="85"/>
      <c r="G1350" s="87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/>
      <c r="W1350" s="85"/>
      <c r="X1350" s="85"/>
      <c r="Y1350" s="85"/>
      <c r="Z1350" s="85"/>
      <c r="AA1350" s="85"/>
      <c r="AB1350" s="85"/>
      <c r="AC1350" s="85"/>
      <c r="AD1350" s="85"/>
      <c r="AE1350" s="85"/>
      <c r="AF1350" s="85"/>
      <c r="AG1350" s="85"/>
      <c r="AH1350" s="85"/>
      <c r="AI1350" s="85"/>
      <c r="AJ1350" s="85"/>
      <c r="AK1350" s="85"/>
      <c r="AL1350" s="85"/>
      <c r="AM1350" s="85"/>
      <c r="AN1350" s="85"/>
      <c r="AO1350" s="85"/>
      <c r="AP1350" s="85"/>
      <c r="AQ1350" s="85"/>
      <c r="AR1350" s="85"/>
      <c r="AS1350" s="85"/>
      <c r="AT1350" s="85"/>
      <c r="AU1350" s="85"/>
      <c r="AV1350" s="85"/>
      <c r="AW1350" s="85"/>
      <c r="AX1350" s="85"/>
      <c r="AY1350" s="85"/>
      <c r="AZ1350" s="85"/>
      <c r="BA1350" s="85"/>
      <c r="BB1350" s="85"/>
      <c r="BC1350" s="85"/>
      <c r="BD1350" s="85"/>
      <c r="BE1350" s="85"/>
      <c r="BF1350" s="88"/>
      <c r="BG1350" s="85"/>
      <c r="BH1350" s="85"/>
      <c r="BI1350" s="85"/>
      <c r="BJ1350" s="85"/>
      <c r="BK1350" s="85"/>
      <c r="BL1350" s="85"/>
      <c r="BM1350" s="85"/>
      <c r="BN1350" s="85"/>
      <c r="BO1350" s="85"/>
      <c r="BP1350" s="85"/>
      <c r="BQ1350" s="85"/>
      <c r="BR1350" s="85"/>
      <c r="BS1350" s="85"/>
      <c r="BT1350" s="85"/>
      <c r="BU1350" s="85"/>
      <c r="BV1350" s="85"/>
      <c r="BW1350" s="85"/>
      <c r="BX1350" s="85"/>
      <c r="BY1350" s="85"/>
      <c r="BZ1350" s="85"/>
      <c r="CA1350" s="85"/>
      <c r="CB1350" s="85"/>
      <c r="CC1350" s="85"/>
      <c r="CD1350" s="85"/>
      <c r="CE1350" s="85"/>
      <c r="CF1350" s="85"/>
      <c r="CG1350" s="85"/>
      <c r="CH1350" s="85"/>
      <c r="CI1350" s="85"/>
      <c r="CJ1350" s="85"/>
      <c r="CK1350" s="85"/>
      <c r="CL1350" s="85"/>
      <c r="CM1350" s="85"/>
      <c r="CN1350" s="85"/>
      <c r="CO1350" s="85"/>
      <c r="CP1350" s="85"/>
      <c r="CQ1350" s="85"/>
      <c r="CR1350" s="85"/>
      <c r="CS1350" s="85"/>
      <c r="CT1350" s="85"/>
      <c r="CU1350" s="85"/>
      <c r="CV1350" s="85"/>
      <c r="CW1350" s="85"/>
      <c r="CX1350" s="85"/>
      <c r="CY1350" s="85"/>
      <c r="CZ1350" s="85"/>
      <c r="DA1350" s="85"/>
      <c r="DB1350" s="85"/>
      <c r="DC1350" s="85"/>
      <c r="DD1350" s="85"/>
      <c r="DE1350" s="85"/>
    </row>
    <row r="1351" spans="1:109" x14ac:dyDescent="0.2">
      <c r="A1351" s="85"/>
      <c r="B1351" s="85"/>
      <c r="C1351" s="85"/>
      <c r="D1351" s="85"/>
      <c r="E1351" s="86"/>
      <c r="F1351" s="85"/>
      <c r="G1351" s="87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/>
      <c r="W1351" s="85"/>
      <c r="X1351" s="85"/>
      <c r="Y1351" s="85"/>
      <c r="Z1351" s="85"/>
      <c r="AA1351" s="85"/>
      <c r="AB1351" s="85"/>
      <c r="AC1351" s="85"/>
      <c r="AD1351" s="85"/>
      <c r="AE1351" s="85"/>
      <c r="AF1351" s="85"/>
      <c r="AG1351" s="85"/>
      <c r="AH1351" s="85"/>
      <c r="AI1351" s="85"/>
      <c r="AJ1351" s="85"/>
      <c r="AK1351" s="85"/>
      <c r="AL1351" s="85"/>
      <c r="AM1351" s="85"/>
      <c r="AN1351" s="85"/>
      <c r="AO1351" s="85"/>
      <c r="AP1351" s="85"/>
      <c r="AQ1351" s="85"/>
      <c r="AR1351" s="85"/>
      <c r="AS1351" s="85"/>
      <c r="AT1351" s="85"/>
      <c r="AU1351" s="85"/>
      <c r="AV1351" s="85"/>
      <c r="AW1351" s="85"/>
      <c r="AX1351" s="85"/>
      <c r="AY1351" s="85"/>
      <c r="AZ1351" s="85"/>
      <c r="BA1351" s="85"/>
      <c r="BB1351" s="85"/>
      <c r="BC1351" s="85"/>
      <c r="BD1351" s="85"/>
      <c r="BE1351" s="85"/>
      <c r="BF1351" s="88"/>
      <c r="BG1351" s="85"/>
      <c r="BH1351" s="85"/>
      <c r="BI1351" s="85"/>
      <c r="BJ1351" s="85"/>
      <c r="BK1351" s="85"/>
      <c r="BL1351" s="85"/>
      <c r="BM1351" s="85"/>
      <c r="BN1351" s="85"/>
      <c r="BO1351" s="85"/>
      <c r="BP1351" s="85"/>
      <c r="BQ1351" s="85"/>
      <c r="BR1351" s="85"/>
      <c r="BS1351" s="85"/>
      <c r="BT1351" s="85"/>
      <c r="BU1351" s="85"/>
      <c r="BV1351" s="85"/>
      <c r="BW1351" s="85"/>
      <c r="BX1351" s="85"/>
      <c r="BY1351" s="85"/>
      <c r="BZ1351" s="85"/>
      <c r="CA1351" s="85"/>
      <c r="CB1351" s="85"/>
      <c r="CC1351" s="85"/>
      <c r="CD1351" s="85"/>
      <c r="CE1351" s="85"/>
      <c r="CF1351" s="85"/>
      <c r="CG1351" s="85"/>
      <c r="CH1351" s="85"/>
      <c r="CI1351" s="85"/>
      <c r="CJ1351" s="85"/>
      <c r="CK1351" s="85"/>
      <c r="CL1351" s="85"/>
      <c r="CM1351" s="85"/>
      <c r="CN1351" s="85"/>
      <c r="CO1351" s="85"/>
      <c r="CP1351" s="85"/>
      <c r="CQ1351" s="85"/>
      <c r="CR1351" s="85"/>
      <c r="CS1351" s="85"/>
      <c r="CT1351" s="85"/>
      <c r="CU1351" s="85"/>
      <c r="CV1351" s="85"/>
      <c r="CW1351" s="85"/>
      <c r="CX1351" s="85"/>
      <c r="CY1351" s="85"/>
      <c r="CZ1351" s="85"/>
      <c r="DA1351" s="85"/>
      <c r="DB1351" s="85"/>
      <c r="DC1351" s="85"/>
      <c r="DD1351" s="85"/>
      <c r="DE1351" s="85"/>
    </row>
    <row r="1352" spans="1:109" x14ac:dyDescent="0.2">
      <c r="A1352" s="85"/>
      <c r="B1352" s="85"/>
      <c r="C1352" s="85"/>
      <c r="D1352" s="85"/>
      <c r="E1352" s="86"/>
      <c r="F1352" s="85"/>
      <c r="G1352" s="87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85"/>
      <c r="AG1352" s="85"/>
      <c r="AH1352" s="85"/>
      <c r="AI1352" s="85"/>
      <c r="AJ1352" s="85"/>
      <c r="AK1352" s="85"/>
      <c r="AL1352" s="85"/>
      <c r="AM1352" s="85"/>
      <c r="AN1352" s="85"/>
      <c r="AO1352" s="85"/>
      <c r="AP1352" s="85"/>
      <c r="AQ1352" s="85"/>
      <c r="AR1352" s="85"/>
      <c r="AS1352" s="85"/>
      <c r="AT1352" s="85"/>
      <c r="AU1352" s="85"/>
      <c r="AV1352" s="85"/>
      <c r="AW1352" s="85"/>
      <c r="AX1352" s="85"/>
      <c r="AY1352" s="85"/>
      <c r="AZ1352" s="85"/>
      <c r="BA1352" s="85"/>
      <c r="BB1352" s="85"/>
      <c r="BC1352" s="85"/>
      <c r="BD1352" s="85"/>
      <c r="BE1352" s="85"/>
      <c r="BF1352" s="88"/>
      <c r="BG1352" s="85"/>
      <c r="BH1352" s="85"/>
      <c r="BI1352" s="85"/>
      <c r="BJ1352" s="85"/>
      <c r="BK1352" s="85"/>
      <c r="BL1352" s="85"/>
      <c r="BM1352" s="85"/>
      <c r="BN1352" s="85"/>
      <c r="BO1352" s="85"/>
      <c r="BP1352" s="85"/>
      <c r="BQ1352" s="85"/>
      <c r="BR1352" s="85"/>
      <c r="BS1352" s="85"/>
      <c r="BT1352" s="85"/>
      <c r="BU1352" s="85"/>
      <c r="BV1352" s="85"/>
      <c r="BW1352" s="85"/>
      <c r="BX1352" s="85"/>
      <c r="BY1352" s="85"/>
      <c r="BZ1352" s="85"/>
      <c r="CA1352" s="85"/>
      <c r="CB1352" s="85"/>
      <c r="CC1352" s="85"/>
      <c r="CD1352" s="85"/>
      <c r="CE1352" s="85"/>
      <c r="CF1352" s="85"/>
      <c r="CG1352" s="85"/>
      <c r="CH1352" s="85"/>
      <c r="CI1352" s="85"/>
      <c r="CJ1352" s="85"/>
      <c r="CK1352" s="85"/>
      <c r="CL1352" s="85"/>
      <c r="CM1352" s="85"/>
      <c r="CN1352" s="85"/>
      <c r="CO1352" s="85"/>
      <c r="CP1352" s="85"/>
      <c r="CQ1352" s="85"/>
      <c r="CR1352" s="85"/>
      <c r="CS1352" s="85"/>
      <c r="CT1352" s="85"/>
      <c r="CU1352" s="85"/>
      <c r="CV1352" s="85"/>
      <c r="CW1352" s="85"/>
      <c r="CX1352" s="85"/>
      <c r="CY1352" s="85"/>
      <c r="CZ1352" s="85"/>
      <c r="DA1352" s="85"/>
      <c r="DB1352" s="85"/>
      <c r="DC1352" s="85"/>
      <c r="DD1352" s="85"/>
      <c r="DE1352" s="85"/>
    </row>
    <row r="1353" spans="1:109" x14ac:dyDescent="0.2">
      <c r="A1353" s="85"/>
      <c r="B1353" s="85"/>
      <c r="C1353" s="85"/>
      <c r="D1353" s="85"/>
      <c r="E1353" s="86"/>
      <c r="F1353" s="85"/>
      <c r="G1353" s="87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85"/>
      <c r="AG1353" s="85"/>
      <c r="AH1353" s="85"/>
      <c r="AI1353" s="85"/>
      <c r="AJ1353" s="85"/>
      <c r="AK1353" s="85"/>
      <c r="AL1353" s="85"/>
      <c r="AM1353" s="85"/>
      <c r="AN1353" s="85"/>
      <c r="AO1353" s="85"/>
      <c r="AP1353" s="85"/>
      <c r="AQ1353" s="85"/>
      <c r="AR1353" s="85"/>
      <c r="AS1353" s="85"/>
      <c r="AT1353" s="85"/>
      <c r="AU1353" s="85"/>
      <c r="AV1353" s="85"/>
      <c r="AW1353" s="85"/>
      <c r="AX1353" s="85"/>
      <c r="AY1353" s="85"/>
      <c r="AZ1353" s="85"/>
      <c r="BA1353" s="85"/>
      <c r="BB1353" s="85"/>
      <c r="BC1353" s="85"/>
      <c r="BD1353" s="85"/>
      <c r="BE1353" s="85"/>
      <c r="BF1353" s="88"/>
      <c r="BG1353" s="85"/>
      <c r="BH1353" s="85"/>
      <c r="BI1353" s="85"/>
      <c r="BJ1353" s="85"/>
      <c r="BK1353" s="85"/>
      <c r="BL1353" s="85"/>
      <c r="BM1353" s="85"/>
      <c r="BN1353" s="85"/>
      <c r="BO1353" s="85"/>
      <c r="BP1353" s="85"/>
      <c r="BQ1353" s="85"/>
      <c r="BR1353" s="85"/>
      <c r="BS1353" s="85"/>
      <c r="BT1353" s="85"/>
      <c r="BU1353" s="85"/>
      <c r="BV1353" s="85"/>
      <c r="BW1353" s="85"/>
      <c r="BX1353" s="85"/>
      <c r="BY1353" s="85"/>
      <c r="BZ1353" s="85"/>
      <c r="CA1353" s="85"/>
      <c r="CB1353" s="85"/>
      <c r="CC1353" s="85"/>
      <c r="CD1353" s="85"/>
      <c r="CE1353" s="85"/>
      <c r="CF1353" s="85"/>
      <c r="CG1353" s="85"/>
      <c r="CH1353" s="85"/>
      <c r="CI1353" s="85"/>
      <c r="CJ1353" s="85"/>
      <c r="CK1353" s="85"/>
      <c r="CL1353" s="85"/>
      <c r="CM1353" s="85"/>
      <c r="CN1353" s="85"/>
      <c r="CO1353" s="85"/>
      <c r="CP1353" s="85"/>
      <c r="CQ1353" s="85"/>
      <c r="CR1353" s="85"/>
      <c r="CS1353" s="85"/>
      <c r="CT1353" s="85"/>
      <c r="CU1353" s="85"/>
      <c r="CV1353" s="85"/>
      <c r="CW1353" s="85"/>
      <c r="CX1353" s="85"/>
      <c r="CY1353" s="85"/>
      <c r="CZ1353" s="85"/>
      <c r="DA1353" s="85"/>
      <c r="DB1353" s="85"/>
      <c r="DC1353" s="85"/>
      <c r="DD1353" s="85"/>
      <c r="DE1353" s="85"/>
    </row>
    <row r="1354" spans="1:109" x14ac:dyDescent="0.2">
      <c r="A1354" s="85"/>
      <c r="B1354" s="85"/>
      <c r="C1354" s="85"/>
      <c r="D1354" s="85"/>
      <c r="E1354" s="86"/>
      <c r="F1354" s="85"/>
      <c r="G1354" s="87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85"/>
      <c r="AG1354" s="85"/>
      <c r="AH1354" s="85"/>
      <c r="AI1354" s="85"/>
      <c r="AJ1354" s="85"/>
      <c r="AK1354" s="85"/>
      <c r="AL1354" s="85"/>
      <c r="AM1354" s="85"/>
      <c r="AN1354" s="85"/>
      <c r="AO1354" s="85"/>
      <c r="AP1354" s="85"/>
      <c r="AQ1354" s="85"/>
      <c r="AR1354" s="85"/>
      <c r="AS1354" s="85"/>
      <c r="AT1354" s="85"/>
      <c r="AU1354" s="85"/>
      <c r="AV1354" s="85"/>
      <c r="AW1354" s="85"/>
      <c r="AX1354" s="85"/>
      <c r="AY1354" s="85"/>
      <c r="AZ1354" s="85"/>
      <c r="BA1354" s="85"/>
      <c r="BB1354" s="85"/>
      <c r="BC1354" s="85"/>
      <c r="BD1354" s="85"/>
      <c r="BE1354" s="85"/>
      <c r="BF1354" s="88"/>
      <c r="BG1354" s="85"/>
      <c r="BH1354" s="85"/>
      <c r="BI1354" s="85"/>
      <c r="BJ1354" s="85"/>
      <c r="BK1354" s="85"/>
      <c r="BL1354" s="85"/>
      <c r="BM1354" s="85"/>
      <c r="BN1354" s="85"/>
      <c r="BO1354" s="85"/>
      <c r="BP1354" s="85"/>
      <c r="BQ1354" s="85"/>
      <c r="BR1354" s="85"/>
      <c r="BS1354" s="85"/>
      <c r="BT1354" s="85"/>
      <c r="BU1354" s="85"/>
      <c r="BV1354" s="85"/>
      <c r="BW1354" s="85"/>
      <c r="BX1354" s="85"/>
      <c r="BY1354" s="85"/>
      <c r="BZ1354" s="85"/>
      <c r="CA1354" s="85"/>
      <c r="CB1354" s="85"/>
      <c r="CC1354" s="85"/>
      <c r="CD1354" s="85"/>
      <c r="CE1354" s="85"/>
      <c r="CF1354" s="85"/>
      <c r="CG1354" s="85"/>
      <c r="CH1354" s="85"/>
      <c r="CI1354" s="85"/>
      <c r="CJ1354" s="85"/>
      <c r="CK1354" s="85"/>
      <c r="CL1354" s="85"/>
      <c r="CM1354" s="85"/>
      <c r="CN1354" s="85"/>
      <c r="CO1354" s="85"/>
      <c r="CP1354" s="85"/>
      <c r="CQ1354" s="85"/>
      <c r="CR1354" s="85"/>
      <c r="CS1354" s="85"/>
      <c r="CT1354" s="85"/>
      <c r="CU1354" s="85"/>
      <c r="CV1354" s="85"/>
      <c r="CW1354" s="85"/>
      <c r="CX1354" s="85"/>
      <c r="CY1354" s="85"/>
      <c r="CZ1354" s="85"/>
      <c r="DA1354" s="85"/>
      <c r="DB1354" s="85"/>
      <c r="DC1354" s="85"/>
      <c r="DD1354" s="85"/>
      <c r="DE1354" s="85"/>
    </row>
    <row r="1355" spans="1:109" x14ac:dyDescent="0.2">
      <c r="A1355" s="85"/>
      <c r="B1355" s="85"/>
      <c r="C1355" s="85"/>
      <c r="D1355" s="85"/>
      <c r="E1355" s="86"/>
      <c r="F1355" s="85"/>
      <c r="G1355" s="87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85"/>
      <c r="AG1355" s="85"/>
      <c r="AH1355" s="85"/>
      <c r="AI1355" s="85"/>
      <c r="AJ1355" s="85"/>
      <c r="AK1355" s="85"/>
      <c r="AL1355" s="85"/>
      <c r="AM1355" s="85"/>
      <c r="AN1355" s="85"/>
      <c r="AO1355" s="85"/>
      <c r="AP1355" s="85"/>
      <c r="AQ1355" s="85"/>
      <c r="AR1355" s="85"/>
      <c r="AS1355" s="85"/>
      <c r="AT1355" s="85"/>
      <c r="AU1355" s="85"/>
      <c r="AV1355" s="85"/>
      <c r="AW1355" s="85"/>
      <c r="AX1355" s="85"/>
      <c r="AY1355" s="85"/>
      <c r="AZ1355" s="85"/>
      <c r="BA1355" s="85"/>
      <c r="BB1355" s="85"/>
      <c r="BC1355" s="85"/>
      <c r="BD1355" s="85"/>
      <c r="BE1355" s="85"/>
      <c r="BF1355" s="88"/>
      <c r="BG1355" s="85"/>
      <c r="BH1355" s="85"/>
      <c r="BI1355" s="85"/>
      <c r="BJ1355" s="85"/>
      <c r="BK1355" s="85"/>
      <c r="BL1355" s="85"/>
      <c r="BM1355" s="85"/>
      <c r="BN1355" s="85"/>
      <c r="BO1355" s="85"/>
      <c r="BP1355" s="85"/>
      <c r="BQ1355" s="85"/>
      <c r="BR1355" s="85"/>
      <c r="BS1355" s="85"/>
      <c r="BT1355" s="85"/>
      <c r="BU1355" s="85"/>
      <c r="BV1355" s="85"/>
      <c r="BW1355" s="85"/>
      <c r="BX1355" s="85"/>
      <c r="BY1355" s="85"/>
      <c r="BZ1355" s="85"/>
      <c r="CA1355" s="85"/>
      <c r="CB1355" s="85"/>
      <c r="CC1355" s="85"/>
      <c r="CD1355" s="85"/>
      <c r="CE1355" s="85"/>
      <c r="CF1355" s="85"/>
      <c r="CG1355" s="85"/>
      <c r="CH1355" s="85"/>
      <c r="CI1355" s="85"/>
      <c r="CJ1355" s="85"/>
      <c r="CK1355" s="85"/>
      <c r="CL1355" s="85"/>
      <c r="CM1355" s="85"/>
      <c r="CN1355" s="85"/>
      <c r="CO1355" s="85"/>
      <c r="CP1355" s="85"/>
      <c r="CQ1355" s="85"/>
      <c r="CR1355" s="85"/>
      <c r="CS1355" s="85"/>
      <c r="CT1355" s="85"/>
      <c r="CU1355" s="85"/>
      <c r="CV1355" s="85"/>
      <c r="CW1355" s="85"/>
      <c r="CX1355" s="85"/>
      <c r="CY1355" s="85"/>
      <c r="CZ1355" s="85"/>
      <c r="DA1355" s="85"/>
      <c r="DB1355" s="85"/>
      <c r="DC1355" s="85"/>
      <c r="DD1355" s="85"/>
      <c r="DE1355" s="85"/>
    </row>
    <row r="1356" spans="1:109" x14ac:dyDescent="0.2">
      <c r="A1356" s="85"/>
      <c r="B1356" s="85"/>
      <c r="C1356" s="85"/>
      <c r="D1356" s="85"/>
      <c r="E1356" s="86"/>
      <c r="F1356" s="85"/>
      <c r="G1356" s="87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85"/>
      <c r="AG1356" s="85"/>
      <c r="AH1356" s="85"/>
      <c r="AI1356" s="85"/>
      <c r="AJ1356" s="85"/>
      <c r="AK1356" s="85"/>
      <c r="AL1356" s="85"/>
      <c r="AM1356" s="85"/>
      <c r="AN1356" s="85"/>
      <c r="AO1356" s="85"/>
      <c r="AP1356" s="85"/>
      <c r="AQ1356" s="85"/>
      <c r="AR1356" s="85"/>
      <c r="AS1356" s="85"/>
      <c r="AT1356" s="85"/>
      <c r="AU1356" s="85"/>
      <c r="AV1356" s="85"/>
      <c r="AW1356" s="85"/>
      <c r="AX1356" s="85"/>
      <c r="AY1356" s="85"/>
      <c r="AZ1356" s="85"/>
      <c r="BA1356" s="85"/>
      <c r="BB1356" s="85"/>
      <c r="BC1356" s="85"/>
      <c r="BD1356" s="85"/>
      <c r="BE1356" s="85"/>
      <c r="BF1356" s="88"/>
      <c r="BG1356" s="85"/>
      <c r="BH1356" s="85"/>
      <c r="BI1356" s="85"/>
      <c r="BJ1356" s="85"/>
      <c r="BK1356" s="85"/>
      <c r="BL1356" s="85"/>
      <c r="BM1356" s="85"/>
      <c r="BN1356" s="85"/>
      <c r="BO1356" s="85"/>
      <c r="BP1356" s="85"/>
      <c r="BQ1356" s="85"/>
      <c r="BR1356" s="85"/>
      <c r="BS1356" s="85"/>
      <c r="BT1356" s="85"/>
      <c r="BU1356" s="85"/>
      <c r="BV1356" s="85"/>
      <c r="BW1356" s="85"/>
      <c r="BX1356" s="85"/>
      <c r="BY1356" s="85"/>
      <c r="BZ1356" s="85"/>
      <c r="CA1356" s="85"/>
      <c r="CB1356" s="85"/>
      <c r="CC1356" s="85"/>
      <c r="CD1356" s="85"/>
      <c r="CE1356" s="85"/>
      <c r="CF1356" s="85"/>
      <c r="CG1356" s="85"/>
      <c r="CH1356" s="85"/>
      <c r="CI1356" s="85"/>
      <c r="CJ1356" s="85"/>
      <c r="CK1356" s="85"/>
      <c r="CL1356" s="85"/>
      <c r="CM1356" s="85"/>
      <c r="CN1356" s="85"/>
      <c r="CO1356" s="85"/>
      <c r="CP1356" s="85"/>
      <c r="CQ1356" s="85"/>
      <c r="CR1356" s="85"/>
      <c r="CS1356" s="85"/>
      <c r="CT1356" s="85"/>
      <c r="CU1356" s="85"/>
      <c r="CV1356" s="85"/>
      <c r="CW1356" s="85"/>
      <c r="CX1356" s="85"/>
      <c r="CY1356" s="85"/>
      <c r="CZ1356" s="85"/>
      <c r="DA1356" s="85"/>
      <c r="DB1356" s="85"/>
      <c r="DC1356" s="85"/>
      <c r="DD1356" s="85"/>
      <c r="DE1356" s="85"/>
    </row>
    <row r="1357" spans="1:109" x14ac:dyDescent="0.2">
      <c r="A1357" s="85"/>
      <c r="B1357" s="85"/>
      <c r="C1357" s="85"/>
      <c r="D1357" s="85"/>
      <c r="E1357" s="86"/>
      <c r="F1357" s="85"/>
      <c r="G1357" s="87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85"/>
      <c r="AG1357" s="85"/>
      <c r="AH1357" s="85"/>
      <c r="AI1357" s="85"/>
      <c r="AJ1357" s="85"/>
      <c r="AK1357" s="85"/>
      <c r="AL1357" s="85"/>
      <c r="AM1357" s="85"/>
      <c r="AN1357" s="85"/>
      <c r="AO1357" s="85"/>
      <c r="AP1357" s="85"/>
      <c r="AQ1357" s="85"/>
      <c r="AR1357" s="85"/>
      <c r="AS1357" s="85"/>
      <c r="AT1357" s="85"/>
      <c r="AU1357" s="85"/>
      <c r="AV1357" s="85"/>
      <c r="AW1357" s="85"/>
      <c r="AX1357" s="85"/>
      <c r="AY1357" s="85"/>
      <c r="AZ1357" s="85"/>
      <c r="BA1357" s="85"/>
      <c r="BB1357" s="85"/>
      <c r="BC1357" s="85"/>
      <c r="BD1357" s="85"/>
      <c r="BE1357" s="85"/>
      <c r="BF1357" s="88"/>
      <c r="BG1357" s="85"/>
      <c r="BH1357" s="85"/>
      <c r="BI1357" s="85"/>
      <c r="BJ1357" s="85"/>
      <c r="BK1357" s="85"/>
      <c r="BL1357" s="85"/>
      <c r="BM1357" s="85"/>
      <c r="BN1357" s="85"/>
      <c r="BO1357" s="85"/>
      <c r="BP1357" s="85"/>
      <c r="BQ1357" s="85"/>
      <c r="BR1357" s="85"/>
      <c r="BS1357" s="85"/>
      <c r="BT1357" s="85"/>
      <c r="BU1357" s="85"/>
      <c r="BV1357" s="85"/>
      <c r="BW1357" s="85"/>
      <c r="BX1357" s="85"/>
      <c r="BY1357" s="85"/>
      <c r="BZ1357" s="85"/>
      <c r="CA1357" s="85"/>
      <c r="CB1357" s="85"/>
      <c r="CC1357" s="85"/>
      <c r="CD1357" s="85"/>
      <c r="CE1357" s="85"/>
      <c r="CF1357" s="85"/>
      <c r="CG1357" s="85"/>
      <c r="CH1357" s="85"/>
      <c r="CI1357" s="85"/>
      <c r="CJ1357" s="85"/>
      <c r="CK1357" s="85"/>
      <c r="CL1357" s="85"/>
      <c r="CM1357" s="85"/>
      <c r="CN1357" s="85"/>
      <c r="CO1357" s="85"/>
      <c r="CP1357" s="85"/>
      <c r="CQ1357" s="85"/>
      <c r="CR1357" s="85"/>
      <c r="CS1357" s="85"/>
      <c r="CT1357" s="85"/>
      <c r="CU1357" s="85"/>
      <c r="CV1357" s="85"/>
      <c r="CW1357" s="85"/>
      <c r="CX1357" s="85"/>
      <c r="CY1357" s="85"/>
      <c r="CZ1357" s="85"/>
      <c r="DA1357" s="85"/>
      <c r="DB1357" s="85"/>
      <c r="DC1357" s="85"/>
      <c r="DD1357" s="85"/>
      <c r="DE1357" s="85"/>
    </row>
    <row r="1358" spans="1:109" x14ac:dyDescent="0.2">
      <c r="A1358" s="85"/>
      <c r="B1358" s="85"/>
      <c r="C1358" s="85"/>
      <c r="D1358" s="85"/>
      <c r="E1358" s="86"/>
      <c r="F1358" s="85"/>
      <c r="G1358" s="87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85"/>
      <c r="AG1358" s="85"/>
      <c r="AH1358" s="85"/>
      <c r="AI1358" s="85"/>
      <c r="AJ1358" s="85"/>
      <c r="AK1358" s="85"/>
      <c r="AL1358" s="85"/>
      <c r="AM1358" s="85"/>
      <c r="AN1358" s="85"/>
      <c r="AO1358" s="85"/>
      <c r="AP1358" s="85"/>
      <c r="AQ1358" s="85"/>
      <c r="AR1358" s="85"/>
      <c r="AS1358" s="85"/>
      <c r="AT1358" s="85"/>
      <c r="AU1358" s="85"/>
      <c r="AV1358" s="85"/>
      <c r="AW1358" s="85"/>
      <c r="AX1358" s="85"/>
      <c r="AY1358" s="85"/>
      <c r="AZ1358" s="85"/>
      <c r="BA1358" s="85"/>
      <c r="BB1358" s="85"/>
      <c r="BC1358" s="85"/>
      <c r="BD1358" s="85"/>
      <c r="BE1358" s="85"/>
      <c r="BF1358" s="88"/>
      <c r="BG1358" s="85"/>
      <c r="BH1358" s="85"/>
      <c r="BI1358" s="85"/>
      <c r="BJ1358" s="85"/>
      <c r="BK1358" s="85"/>
      <c r="BL1358" s="85"/>
      <c r="BM1358" s="85"/>
      <c r="BN1358" s="85"/>
      <c r="BO1358" s="85"/>
      <c r="BP1358" s="85"/>
      <c r="BQ1358" s="85"/>
      <c r="BR1358" s="85"/>
      <c r="BS1358" s="85"/>
      <c r="BT1358" s="85"/>
      <c r="BU1358" s="85"/>
      <c r="BV1358" s="85"/>
      <c r="BW1358" s="85"/>
      <c r="BX1358" s="85"/>
      <c r="BY1358" s="85"/>
      <c r="BZ1358" s="85"/>
      <c r="CA1358" s="85"/>
      <c r="CB1358" s="85"/>
      <c r="CC1358" s="85"/>
      <c r="CD1358" s="85"/>
      <c r="CE1358" s="85"/>
      <c r="CF1358" s="85"/>
      <c r="CG1358" s="85"/>
      <c r="CH1358" s="85"/>
      <c r="CI1358" s="85"/>
      <c r="CJ1358" s="85"/>
      <c r="CK1358" s="85"/>
      <c r="CL1358" s="85"/>
      <c r="CM1358" s="85"/>
      <c r="CN1358" s="85"/>
      <c r="CO1358" s="85"/>
      <c r="CP1358" s="85"/>
      <c r="CQ1358" s="85"/>
      <c r="CR1358" s="85"/>
      <c r="CS1358" s="85"/>
      <c r="CT1358" s="85"/>
      <c r="CU1358" s="85"/>
      <c r="CV1358" s="85"/>
      <c r="CW1358" s="85"/>
      <c r="CX1358" s="85"/>
      <c r="CY1358" s="85"/>
      <c r="CZ1358" s="85"/>
      <c r="DA1358" s="85"/>
      <c r="DB1358" s="85"/>
      <c r="DC1358" s="85"/>
      <c r="DD1358" s="85"/>
      <c r="DE1358" s="85"/>
    </row>
    <row r="1359" spans="1:109" x14ac:dyDescent="0.2">
      <c r="A1359" s="85"/>
      <c r="B1359" s="85"/>
      <c r="C1359" s="85"/>
      <c r="D1359" s="85"/>
      <c r="E1359" s="86"/>
      <c r="F1359" s="85"/>
      <c r="G1359" s="87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85"/>
      <c r="AG1359" s="85"/>
      <c r="AH1359" s="85"/>
      <c r="AI1359" s="85"/>
      <c r="AJ1359" s="85"/>
      <c r="AK1359" s="85"/>
      <c r="AL1359" s="85"/>
      <c r="AM1359" s="85"/>
      <c r="AN1359" s="85"/>
      <c r="AO1359" s="85"/>
      <c r="AP1359" s="85"/>
      <c r="AQ1359" s="85"/>
      <c r="AR1359" s="85"/>
      <c r="AS1359" s="85"/>
      <c r="AT1359" s="85"/>
      <c r="AU1359" s="85"/>
      <c r="AV1359" s="85"/>
      <c r="AW1359" s="85"/>
      <c r="AX1359" s="85"/>
      <c r="AY1359" s="85"/>
      <c r="AZ1359" s="85"/>
      <c r="BA1359" s="85"/>
      <c r="BB1359" s="85"/>
      <c r="BC1359" s="85"/>
      <c r="BD1359" s="85"/>
      <c r="BE1359" s="85"/>
      <c r="BF1359" s="88"/>
      <c r="BG1359" s="85"/>
      <c r="BH1359" s="85"/>
      <c r="BI1359" s="85"/>
      <c r="BJ1359" s="85"/>
      <c r="BK1359" s="85"/>
      <c r="BL1359" s="85"/>
      <c r="BM1359" s="85"/>
      <c r="BN1359" s="85"/>
      <c r="BO1359" s="85"/>
      <c r="BP1359" s="85"/>
      <c r="BQ1359" s="85"/>
      <c r="BR1359" s="85"/>
      <c r="BS1359" s="85"/>
      <c r="BT1359" s="85"/>
      <c r="BU1359" s="85"/>
      <c r="BV1359" s="85"/>
      <c r="BW1359" s="85"/>
      <c r="BX1359" s="85"/>
      <c r="BY1359" s="85"/>
      <c r="BZ1359" s="85"/>
      <c r="CA1359" s="85"/>
      <c r="CB1359" s="85"/>
      <c r="CC1359" s="85"/>
      <c r="CD1359" s="85"/>
      <c r="CE1359" s="85"/>
      <c r="CF1359" s="85"/>
      <c r="CG1359" s="85"/>
      <c r="CH1359" s="85"/>
      <c r="CI1359" s="85"/>
      <c r="CJ1359" s="85"/>
      <c r="CK1359" s="85"/>
      <c r="CL1359" s="85"/>
      <c r="CM1359" s="85"/>
      <c r="CN1359" s="85"/>
      <c r="CO1359" s="85"/>
      <c r="CP1359" s="85"/>
      <c r="CQ1359" s="85"/>
      <c r="CR1359" s="85"/>
      <c r="CS1359" s="85"/>
      <c r="CT1359" s="85"/>
      <c r="CU1359" s="85"/>
      <c r="CV1359" s="85"/>
      <c r="CW1359" s="85"/>
      <c r="CX1359" s="85"/>
      <c r="CY1359" s="85"/>
      <c r="CZ1359" s="85"/>
      <c r="DA1359" s="85"/>
      <c r="DB1359" s="85"/>
      <c r="DC1359" s="85"/>
      <c r="DD1359" s="85"/>
      <c r="DE1359" s="85"/>
    </row>
    <row r="1360" spans="1:109" x14ac:dyDescent="0.2">
      <c r="A1360" s="85"/>
      <c r="B1360" s="85"/>
      <c r="C1360" s="85"/>
      <c r="D1360" s="85"/>
      <c r="E1360" s="86"/>
      <c r="F1360" s="85"/>
      <c r="G1360" s="87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85"/>
      <c r="AG1360" s="85"/>
      <c r="AH1360" s="85"/>
      <c r="AI1360" s="85"/>
      <c r="AJ1360" s="85"/>
      <c r="AK1360" s="85"/>
      <c r="AL1360" s="85"/>
      <c r="AM1360" s="85"/>
      <c r="AN1360" s="85"/>
      <c r="AO1360" s="85"/>
      <c r="AP1360" s="85"/>
      <c r="AQ1360" s="85"/>
      <c r="AR1360" s="85"/>
      <c r="AS1360" s="85"/>
      <c r="AT1360" s="85"/>
      <c r="AU1360" s="85"/>
      <c r="AV1360" s="85"/>
      <c r="AW1360" s="85"/>
      <c r="AX1360" s="85"/>
      <c r="AY1360" s="85"/>
      <c r="AZ1360" s="85"/>
      <c r="BA1360" s="85"/>
      <c r="BB1360" s="85"/>
      <c r="BC1360" s="85"/>
      <c r="BD1360" s="85"/>
      <c r="BE1360" s="85"/>
      <c r="BF1360" s="88"/>
      <c r="BG1360" s="85"/>
      <c r="BH1360" s="85"/>
      <c r="BI1360" s="85"/>
      <c r="BJ1360" s="85"/>
      <c r="BK1360" s="85"/>
      <c r="BL1360" s="85"/>
      <c r="BM1360" s="85"/>
      <c r="BN1360" s="85"/>
      <c r="BO1360" s="85"/>
      <c r="BP1360" s="85"/>
      <c r="BQ1360" s="85"/>
      <c r="BR1360" s="85"/>
      <c r="BS1360" s="85"/>
      <c r="BT1360" s="85"/>
      <c r="BU1360" s="85"/>
      <c r="BV1360" s="85"/>
      <c r="BW1360" s="85"/>
      <c r="BX1360" s="85"/>
      <c r="BY1360" s="85"/>
      <c r="BZ1360" s="85"/>
      <c r="CA1360" s="85"/>
      <c r="CB1360" s="85"/>
      <c r="CC1360" s="85"/>
      <c r="CD1360" s="85"/>
      <c r="CE1360" s="85"/>
      <c r="CF1360" s="85"/>
      <c r="CG1360" s="85"/>
      <c r="CH1360" s="85"/>
      <c r="CI1360" s="85"/>
      <c r="CJ1360" s="85"/>
      <c r="CK1360" s="85"/>
      <c r="CL1360" s="85"/>
      <c r="CM1360" s="85"/>
      <c r="CN1360" s="85"/>
      <c r="CO1360" s="85"/>
      <c r="CP1360" s="85"/>
      <c r="CQ1360" s="85"/>
      <c r="CR1360" s="85"/>
      <c r="CS1360" s="85"/>
      <c r="CT1360" s="85"/>
      <c r="CU1360" s="85"/>
      <c r="CV1360" s="85"/>
      <c r="CW1360" s="85"/>
      <c r="CX1360" s="85"/>
      <c r="CY1360" s="85"/>
      <c r="CZ1360" s="85"/>
      <c r="DA1360" s="85"/>
      <c r="DB1360" s="85"/>
      <c r="DC1360" s="85"/>
      <c r="DD1360" s="85"/>
      <c r="DE1360" s="85"/>
    </row>
    <row r="1361" spans="1:109" x14ac:dyDescent="0.2">
      <c r="A1361" s="85"/>
      <c r="B1361" s="85"/>
      <c r="C1361" s="85"/>
      <c r="D1361" s="85"/>
      <c r="E1361" s="86"/>
      <c r="F1361" s="85"/>
      <c r="G1361" s="87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85"/>
      <c r="AG1361" s="85"/>
      <c r="AH1361" s="85"/>
      <c r="AI1361" s="85"/>
      <c r="AJ1361" s="85"/>
      <c r="AK1361" s="85"/>
      <c r="AL1361" s="85"/>
      <c r="AM1361" s="85"/>
      <c r="AN1361" s="85"/>
      <c r="AO1361" s="85"/>
      <c r="AP1361" s="85"/>
      <c r="AQ1361" s="85"/>
      <c r="AR1361" s="85"/>
      <c r="AS1361" s="85"/>
      <c r="AT1361" s="85"/>
      <c r="AU1361" s="85"/>
      <c r="AV1361" s="85"/>
      <c r="AW1361" s="85"/>
      <c r="AX1361" s="85"/>
      <c r="AY1361" s="85"/>
      <c r="AZ1361" s="85"/>
      <c r="BA1361" s="85"/>
      <c r="BB1361" s="85"/>
      <c r="BC1361" s="85"/>
      <c r="BD1361" s="85"/>
      <c r="BE1361" s="85"/>
      <c r="BF1361" s="88"/>
      <c r="BG1361" s="85"/>
      <c r="BH1361" s="85"/>
      <c r="BI1361" s="85"/>
      <c r="BJ1361" s="85"/>
      <c r="BK1361" s="85"/>
      <c r="BL1361" s="85"/>
      <c r="BM1361" s="85"/>
      <c r="BN1361" s="85"/>
      <c r="BO1361" s="85"/>
      <c r="BP1361" s="85"/>
      <c r="BQ1361" s="85"/>
      <c r="BR1361" s="85"/>
      <c r="BS1361" s="85"/>
      <c r="BT1361" s="85"/>
      <c r="BU1361" s="85"/>
      <c r="BV1361" s="85"/>
      <c r="BW1361" s="85"/>
      <c r="BX1361" s="85"/>
      <c r="BY1361" s="85"/>
      <c r="BZ1361" s="85"/>
      <c r="CA1361" s="85"/>
      <c r="CB1361" s="85"/>
      <c r="CC1361" s="85"/>
      <c r="CD1361" s="85"/>
      <c r="CE1361" s="85"/>
      <c r="CF1361" s="85"/>
      <c r="CG1361" s="85"/>
      <c r="CH1361" s="85"/>
      <c r="CI1361" s="85"/>
      <c r="CJ1361" s="85"/>
      <c r="CK1361" s="85"/>
      <c r="CL1361" s="85"/>
      <c r="CM1361" s="85"/>
      <c r="CN1361" s="85"/>
      <c r="CO1361" s="85"/>
      <c r="CP1361" s="85"/>
      <c r="CQ1361" s="85"/>
      <c r="CR1361" s="85"/>
      <c r="CS1361" s="85"/>
      <c r="CT1361" s="85"/>
      <c r="CU1361" s="85"/>
      <c r="CV1361" s="85"/>
      <c r="CW1361" s="85"/>
      <c r="CX1361" s="85"/>
      <c r="CY1361" s="85"/>
      <c r="CZ1361" s="85"/>
      <c r="DA1361" s="85"/>
      <c r="DB1361" s="85"/>
      <c r="DC1361" s="85"/>
      <c r="DD1361" s="85"/>
      <c r="DE1361" s="85"/>
    </row>
    <row r="1362" spans="1:109" x14ac:dyDescent="0.2">
      <c r="A1362" s="85"/>
      <c r="B1362" s="85"/>
      <c r="C1362" s="85"/>
      <c r="D1362" s="85"/>
      <c r="E1362" s="86"/>
      <c r="F1362" s="85"/>
      <c r="G1362" s="87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85"/>
      <c r="AG1362" s="85"/>
      <c r="AH1362" s="85"/>
      <c r="AI1362" s="85"/>
      <c r="AJ1362" s="85"/>
      <c r="AK1362" s="85"/>
      <c r="AL1362" s="85"/>
      <c r="AM1362" s="85"/>
      <c r="AN1362" s="85"/>
      <c r="AO1362" s="85"/>
      <c r="AP1362" s="85"/>
      <c r="AQ1362" s="85"/>
      <c r="AR1362" s="85"/>
      <c r="AS1362" s="85"/>
      <c r="AT1362" s="85"/>
      <c r="AU1362" s="85"/>
      <c r="AV1362" s="85"/>
      <c r="AW1362" s="85"/>
      <c r="AX1362" s="85"/>
      <c r="AY1362" s="85"/>
      <c r="AZ1362" s="85"/>
      <c r="BA1362" s="85"/>
      <c r="BB1362" s="85"/>
      <c r="BC1362" s="85"/>
      <c r="BD1362" s="85"/>
      <c r="BE1362" s="85"/>
      <c r="BF1362" s="88"/>
      <c r="BG1362" s="85"/>
      <c r="BH1362" s="85"/>
      <c r="BI1362" s="85"/>
      <c r="BJ1362" s="85"/>
      <c r="BK1362" s="85"/>
      <c r="BL1362" s="85"/>
      <c r="BM1362" s="85"/>
      <c r="BN1362" s="85"/>
      <c r="BO1362" s="85"/>
      <c r="BP1362" s="85"/>
      <c r="BQ1362" s="85"/>
      <c r="BR1362" s="85"/>
      <c r="BS1362" s="85"/>
      <c r="BT1362" s="85"/>
      <c r="BU1362" s="85"/>
      <c r="BV1362" s="85"/>
      <c r="BW1362" s="85"/>
      <c r="BX1362" s="85"/>
      <c r="BY1362" s="85"/>
      <c r="BZ1362" s="85"/>
      <c r="CA1362" s="85"/>
      <c r="CB1362" s="85"/>
      <c r="CC1362" s="85"/>
      <c r="CD1362" s="85"/>
      <c r="CE1362" s="85"/>
      <c r="CF1362" s="85"/>
      <c r="CG1362" s="85"/>
      <c r="CH1362" s="85"/>
      <c r="CI1362" s="85"/>
      <c r="CJ1362" s="85"/>
      <c r="CK1362" s="85"/>
      <c r="CL1362" s="85"/>
      <c r="CM1362" s="85"/>
      <c r="CN1362" s="85"/>
      <c r="CO1362" s="85"/>
      <c r="CP1362" s="85"/>
      <c r="CQ1362" s="85"/>
      <c r="CR1362" s="85"/>
      <c r="CS1362" s="85"/>
      <c r="CT1362" s="85"/>
      <c r="CU1362" s="85"/>
      <c r="CV1362" s="85"/>
      <c r="CW1362" s="85"/>
      <c r="CX1362" s="85"/>
      <c r="CY1362" s="85"/>
      <c r="CZ1362" s="85"/>
      <c r="DA1362" s="85"/>
      <c r="DB1362" s="85"/>
      <c r="DC1362" s="85"/>
      <c r="DD1362" s="85"/>
      <c r="DE1362" s="85"/>
    </row>
    <row r="1363" spans="1:109" x14ac:dyDescent="0.2">
      <c r="A1363" s="85"/>
      <c r="B1363" s="85"/>
      <c r="C1363" s="85"/>
      <c r="D1363" s="85"/>
      <c r="E1363" s="86"/>
      <c r="F1363" s="85"/>
      <c r="G1363" s="87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85"/>
      <c r="AG1363" s="85"/>
      <c r="AH1363" s="85"/>
      <c r="AI1363" s="85"/>
      <c r="AJ1363" s="85"/>
      <c r="AK1363" s="85"/>
      <c r="AL1363" s="85"/>
      <c r="AM1363" s="85"/>
      <c r="AN1363" s="85"/>
      <c r="AO1363" s="85"/>
      <c r="AP1363" s="85"/>
      <c r="AQ1363" s="85"/>
      <c r="AR1363" s="85"/>
      <c r="AS1363" s="85"/>
      <c r="AT1363" s="85"/>
      <c r="AU1363" s="85"/>
      <c r="AV1363" s="85"/>
      <c r="AW1363" s="85"/>
      <c r="AX1363" s="85"/>
      <c r="AY1363" s="85"/>
      <c r="AZ1363" s="85"/>
      <c r="BA1363" s="85"/>
      <c r="BB1363" s="85"/>
      <c r="BC1363" s="85"/>
      <c r="BD1363" s="85"/>
      <c r="BE1363" s="85"/>
      <c r="BF1363" s="88"/>
      <c r="BG1363" s="85"/>
      <c r="BH1363" s="85"/>
      <c r="BI1363" s="85"/>
      <c r="BJ1363" s="85"/>
      <c r="BK1363" s="85"/>
      <c r="BL1363" s="85"/>
      <c r="BM1363" s="85"/>
      <c r="BN1363" s="85"/>
      <c r="BO1363" s="85"/>
      <c r="BP1363" s="85"/>
      <c r="BQ1363" s="85"/>
      <c r="BR1363" s="85"/>
      <c r="BS1363" s="85"/>
      <c r="BT1363" s="85"/>
      <c r="BU1363" s="85"/>
      <c r="BV1363" s="85"/>
      <c r="BW1363" s="85"/>
      <c r="BX1363" s="85"/>
      <c r="BY1363" s="85"/>
      <c r="BZ1363" s="85"/>
      <c r="CA1363" s="85"/>
      <c r="CB1363" s="85"/>
      <c r="CC1363" s="85"/>
      <c r="CD1363" s="85"/>
      <c r="CE1363" s="85"/>
      <c r="CF1363" s="85"/>
      <c r="CG1363" s="85"/>
      <c r="CH1363" s="85"/>
      <c r="CI1363" s="85"/>
      <c r="CJ1363" s="85"/>
      <c r="CK1363" s="85"/>
      <c r="CL1363" s="85"/>
      <c r="CM1363" s="85"/>
      <c r="CN1363" s="85"/>
      <c r="CO1363" s="85"/>
      <c r="CP1363" s="85"/>
      <c r="CQ1363" s="85"/>
      <c r="CR1363" s="85"/>
      <c r="CS1363" s="85"/>
      <c r="CT1363" s="85"/>
      <c r="CU1363" s="85"/>
      <c r="CV1363" s="85"/>
      <c r="CW1363" s="85"/>
      <c r="CX1363" s="85"/>
      <c r="CY1363" s="85"/>
      <c r="CZ1363" s="85"/>
      <c r="DA1363" s="85"/>
      <c r="DB1363" s="85"/>
      <c r="DC1363" s="85"/>
      <c r="DD1363" s="85"/>
      <c r="DE1363" s="85"/>
    </row>
    <row r="1364" spans="1:109" x14ac:dyDescent="0.2">
      <c r="A1364" s="85"/>
      <c r="B1364" s="85"/>
      <c r="C1364" s="85"/>
      <c r="D1364" s="85"/>
      <c r="E1364" s="86"/>
      <c r="F1364" s="85"/>
      <c r="G1364" s="87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85"/>
      <c r="AG1364" s="85"/>
      <c r="AH1364" s="85"/>
      <c r="AI1364" s="85"/>
      <c r="AJ1364" s="85"/>
      <c r="AK1364" s="85"/>
      <c r="AL1364" s="85"/>
      <c r="AM1364" s="85"/>
      <c r="AN1364" s="85"/>
      <c r="AO1364" s="85"/>
      <c r="AP1364" s="85"/>
      <c r="AQ1364" s="85"/>
      <c r="AR1364" s="85"/>
      <c r="AS1364" s="85"/>
      <c r="AT1364" s="85"/>
      <c r="AU1364" s="85"/>
      <c r="AV1364" s="85"/>
      <c r="AW1364" s="85"/>
      <c r="AX1364" s="85"/>
      <c r="AY1364" s="85"/>
      <c r="AZ1364" s="85"/>
      <c r="BA1364" s="85"/>
      <c r="BB1364" s="85"/>
      <c r="BC1364" s="85"/>
      <c r="BD1364" s="85"/>
      <c r="BE1364" s="85"/>
      <c r="BF1364" s="88"/>
      <c r="BG1364" s="85"/>
      <c r="BH1364" s="85"/>
      <c r="BI1364" s="85"/>
      <c r="BJ1364" s="85"/>
      <c r="BK1364" s="85"/>
      <c r="BL1364" s="85"/>
      <c r="BM1364" s="85"/>
      <c r="BN1364" s="85"/>
      <c r="BO1364" s="85"/>
      <c r="BP1364" s="85"/>
      <c r="BQ1364" s="85"/>
      <c r="BR1364" s="85"/>
      <c r="BS1364" s="85"/>
      <c r="BT1364" s="85"/>
      <c r="BU1364" s="85"/>
      <c r="BV1364" s="85"/>
      <c r="BW1364" s="85"/>
      <c r="BX1364" s="85"/>
      <c r="BY1364" s="85"/>
      <c r="BZ1364" s="85"/>
      <c r="CA1364" s="85"/>
      <c r="CB1364" s="85"/>
      <c r="CC1364" s="85"/>
      <c r="CD1364" s="85"/>
      <c r="CE1364" s="85"/>
      <c r="CF1364" s="85"/>
      <c r="CG1364" s="85"/>
      <c r="CH1364" s="85"/>
      <c r="CI1364" s="85"/>
      <c r="CJ1364" s="85"/>
      <c r="CK1364" s="85"/>
      <c r="CL1364" s="85"/>
      <c r="CM1364" s="85"/>
      <c r="CN1364" s="85"/>
      <c r="CO1364" s="85"/>
      <c r="CP1364" s="85"/>
      <c r="CQ1364" s="85"/>
      <c r="CR1364" s="85"/>
      <c r="CS1364" s="85"/>
      <c r="CT1364" s="85"/>
      <c r="CU1364" s="85"/>
      <c r="CV1364" s="85"/>
      <c r="CW1364" s="85"/>
      <c r="CX1364" s="85"/>
      <c r="CY1364" s="85"/>
      <c r="CZ1364" s="85"/>
      <c r="DA1364" s="85"/>
      <c r="DB1364" s="85"/>
      <c r="DC1364" s="85"/>
      <c r="DD1364" s="85"/>
      <c r="DE1364" s="85"/>
    </row>
    <row r="1365" spans="1:109" x14ac:dyDescent="0.2">
      <c r="A1365" s="85"/>
      <c r="B1365" s="85"/>
      <c r="C1365" s="85"/>
      <c r="D1365" s="85"/>
      <c r="E1365" s="86"/>
      <c r="F1365" s="85"/>
      <c r="G1365" s="87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85"/>
      <c r="AG1365" s="85"/>
      <c r="AH1365" s="85"/>
      <c r="AI1365" s="85"/>
      <c r="AJ1365" s="85"/>
      <c r="AK1365" s="85"/>
      <c r="AL1365" s="85"/>
      <c r="AM1365" s="85"/>
      <c r="AN1365" s="85"/>
      <c r="AO1365" s="85"/>
      <c r="AP1365" s="85"/>
      <c r="AQ1365" s="85"/>
      <c r="AR1365" s="85"/>
      <c r="AS1365" s="85"/>
      <c r="AT1365" s="85"/>
      <c r="AU1365" s="85"/>
      <c r="AV1365" s="85"/>
      <c r="AW1365" s="85"/>
      <c r="AX1365" s="85"/>
      <c r="AY1365" s="85"/>
      <c r="AZ1365" s="85"/>
      <c r="BA1365" s="85"/>
      <c r="BB1365" s="85"/>
      <c r="BC1365" s="85"/>
      <c r="BD1365" s="85"/>
      <c r="BE1365" s="85"/>
      <c r="BF1365" s="88"/>
      <c r="BG1365" s="85"/>
      <c r="BH1365" s="85"/>
      <c r="BI1365" s="85"/>
      <c r="BJ1365" s="85"/>
      <c r="BK1365" s="85"/>
      <c r="BL1365" s="85"/>
      <c r="BM1365" s="85"/>
      <c r="BN1365" s="85"/>
      <c r="BO1365" s="85"/>
      <c r="BP1365" s="85"/>
      <c r="BQ1365" s="85"/>
      <c r="BR1365" s="85"/>
      <c r="BS1365" s="85"/>
      <c r="BT1365" s="85"/>
      <c r="BU1365" s="85"/>
      <c r="BV1365" s="85"/>
      <c r="BW1365" s="85"/>
      <c r="BX1365" s="85"/>
      <c r="BY1365" s="85"/>
      <c r="BZ1365" s="85"/>
      <c r="CA1365" s="85"/>
      <c r="CB1365" s="85"/>
      <c r="CC1365" s="85"/>
      <c r="CD1365" s="85"/>
      <c r="CE1365" s="85"/>
      <c r="CF1365" s="85"/>
      <c r="CG1365" s="85"/>
      <c r="CH1365" s="85"/>
      <c r="CI1365" s="85"/>
      <c r="CJ1365" s="85"/>
      <c r="CK1365" s="85"/>
      <c r="CL1365" s="85"/>
      <c r="CM1365" s="85"/>
      <c r="CN1365" s="85"/>
      <c r="CO1365" s="85"/>
      <c r="CP1365" s="85"/>
      <c r="CQ1365" s="85"/>
      <c r="CR1365" s="85"/>
      <c r="CS1365" s="85"/>
      <c r="CT1365" s="85"/>
      <c r="CU1365" s="85"/>
      <c r="CV1365" s="85"/>
      <c r="CW1365" s="85"/>
      <c r="CX1365" s="85"/>
      <c r="CY1365" s="85"/>
      <c r="CZ1365" s="85"/>
      <c r="DA1365" s="85"/>
      <c r="DB1365" s="85"/>
      <c r="DC1365" s="85"/>
      <c r="DD1365" s="85"/>
      <c r="DE1365" s="85"/>
    </row>
    <row r="1366" spans="1:109" x14ac:dyDescent="0.2">
      <c r="A1366" s="85"/>
      <c r="B1366" s="85"/>
      <c r="C1366" s="85"/>
      <c r="D1366" s="85"/>
      <c r="E1366" s="86"/>
      <c r="F1366" s="85"/>
      <c r="G1366" s="87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85"/>
      <c r="AG1366" s="85"/>
      <c r="AH1366" s="85"/>
      <c r="AI1366" s="85"/>
      <c r="AJ1366" s="85"/>
      <c r="AK1366" s="85"/>
      <c r="AL1366" s="85"/>
      <c r="AM1366" s="85"/>
      <c r="AN1366" s="85"/>
      <c r="AO1366" s="85"/>
      <c r="AP1366" s="85"/>
      <c r="AQ1366" s="85"/>
      <c r="AR1366" s="85"/>
      <c r="AS1366" s="85"/>
      <c r="AT1366" s="85"/>
      <c r="AU1366" s="85"/>
      <c r="AV1366" s="85"/>
      <c r="AW1366" s="85"/>
      <c r="AX1366" s="85"/>
      <c r="AY1366" s="85"/>
      <c r="AZ1366" s="85"/>
      <c r="BA1366" s="85"/>
      <c r="BB1366" s="85"/>
      <c r="BC1366" s="85"/>
      <c r="BD1366" s="85"/>
      <c r="BE1366" s="85"/>
      <c r="BF1366" s="88"/>
      <c r="BG1366" s="85"/>
      <c r="BH1366" s="85"/>
      <c r="BI1366" s="85"/>
      <c r="BJ1366" s="85"/>
      <c r="BK1366" s="85"/>
      <c r="BL1366" s="85"/>
      <c r="BM1366" s="85"/>
      <c r="BN1366" s="85"/>
      <c r="BO1366" s="85"/>
      <c r="BP1366" s="85"/>
      <c r="BQ1366" s="85"/>
      <c r="BR1366" s="85"/>
      <c r="BS1366" s="85"/>
      <c r="BT1366" s="85"/>
      <c r="BU1366" s="85"/>
      <c r="BV1366" s="85"/>
      <c r="BW1366" s="85"/>
      <c r="BX1366" s="85"/>
      <c r="BY1366" s="85"/>
      <c r="BZ1366" s="85"/>
      <c r="CA1366" s="85"/>
      <c r="CB1366" s="85"/>
      <c r="CC1366" s="85"/>
      <c r="CD1366" s="85"/>
      <c r="CE1366" s="85"/>
      <c r="CF1366" s="85"/>
      <c r="CG1366" s="85"/>
      <c r="CH1366" s="85"/>
      <c r="CI1366" s="85"/>
      <c r="CJ1366" s="85"/>
      <c r="CK1366" s="85"/>
      <c r="CL1366" s="85"/>
      <c r="CM1366" s="85"/>
      <c r="CN1366" s="85"/>
      <c r="CO1366" s="85"/>
      <c r="CP1366" s="85"/>
      <c r="CQ1366" s="85"/>
      <c r="CR1366" s="85"/>
      <c r="CS1366" s="85"/>
      <c r="CT1366" s="85"/>
      <c r="CU1366" s="85"/>
      <c r="CV1366" s="85"/>
      <c r="CW1366" s="85"/>
      <c r="CX1366" s="85"/>
      <c r="CY1366" s="85"/>
      <c r="CZ1366" s="85"/>
      <c r="DA1366" s="85"/>
      <c r="DB1366" s="85"/>
      <c r="DC1366" s="85"/>
      <c r="DD1366" s="85"/>
      <c r="DE1366" s="85"/>
    </row>
    <row r="1367" spans="1:109" x14ac:dyDescent="0.2">
      <c r="A1367" s="85"/>
      <c r="B1367" s="85"/>
      <c r="C1367" s="85"/>
      <c r="D1367" s="85"/>
      <c r="E1367" s="86"/>
      <c r="F1367" s="85"/>
      <c r="G1367" s="87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85"/>
      <c r="AG1367" s="85"/>
      <c r="AH1367" s="85"/>
      <c r="AI1367" s="85"/>
      <c r="AJ1367" s="85"/>
      <c r="AK1367" s="85"/>
      <c r="AL1367" s="85"/>
      <c r="AM1367" s="85"/>
      <c r="AN1367" s="85"/>
      <c r="AO1367" s="85"/>
      <c r="AP1367" s="85"/>
      <c r="AQ1367" s="85"/>
      <c r="AR1367" s="85"/>
      <c r="AS1367" s="85"/>
      <c r="AT1367" s="85"/>
      <c r="AU1367" s="85"/>
      <c r="AV1367" s="85"/>
      <c r="AW1367" s="85"/>
      <c r="AX1367" s="85"/>
      <c r="AY1367" s="85"/>
      <c r="AZ1367" s="85"/>
      <c r="BA1367" s="85"/>
      <c r="BB1367" s="85"/>
      <c r="BC1367" s="85"/>
      <c r="BD1367" s="85"/>
      <c r="BE1367" s="85"/>
      <c r="BF1367" s="88"/>
      <c r="BG1367" s="85"/>
      <c r="BH1367" s="85"/>
      <c r="BI1367" s="85"/>
      <c r="BJ1367" s="85"/>
      <c r="BK1367" s="85"/>
      <c r="BL1367" s="85"/>
      <c r="BM1367" s="85"/>
      <c r="BN1367" s="85"/>
      <c r="BO1367" s="85"/>
      <c r="BP1367" s="85"/>
      <c r="BQ1367" s="85"/>
      <c r="BR1367" s="85"/>
      <c r="BS1367" s="85"/>
      <c r="BT1367" s="85"/>
      <c r="BU1367" s="85"/>
      <c r="BV1367" s="85"/>
      <c r="BW1367" s="85"/>
      <c r="BX1367" s="85"/>
      <c r="BY1367" s="85"/>
      <c r="BZ1367" s="85"/>
      <c r="CA1367" s="85"/>
      <c r="CB1367" s="85"/>
      <c r="CC1367" s="85"/>
      <c r="CD1367" s="85"/>
      <c r="CE1367" s="85"/>
      <c r="CF1367" s="85"/>
      <c r="CG1367" s="85"/>
      <c r="CH1367" s="85"/>
      <c r="CI1367" s="85"/>
      <c r="CJ1367" s="85"/>
      <c r="CK1367" s="85"/>
      <c r="CL1367" s="85"/>
      <c r="CM1367" s="85"/>
      <c r="CN1367" s="85"/>
      <c r="CO1367" s="85"/>
      <c r="CP1367" s="85"/>
      <c r="CQ1367" s="85"/>
      <c r="CR1367" s="85"/>
      <c r="CS1367" s="85"/>
      <c r="CT1367" s="85"/>
      <c r="CU1367" s="85"/>
      <c r="CV1367" s="85"/>
      <c r="CW1367" s="85"/>
      <c r="CX1367" s="85"/>
      <c r="CY1367" s="85"/>
      <c r="CZ1367" s="85"/>
      <c r="DA1367" s="85"/>
      <c r="DB1367" s="85"/>
      <c r="DC1367" s="85"/>
      <c r="DD1367" s="85"/>
      <c r="DE1367" s="85"/>
    </row>
    <row r="1368" spans="1:109" x14ac:dyDescent="0.2">
      <c r="A1368" s="85"/>
      <c r="B1368" s="85"/>
      <c r="C1368" s="85"/>
      <c r="D1368" s="85"/>
      <c r="E1368" s="86"/>
      <c r="F1368" s="85"/>
      <c r="G1368" s="87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85"/>
      <c r="AG1368" s="85"/>
      <c r="AH1368" s="85"/>
      <c r="AI1368" s="85"/>
      <c r="AJ1368" s="85"/>
      <c r="AK1368" s="85"/>
      <c r="AL1368" s="85"/>
      <c r="AM1368" s="85"/>
      <c r="AN1368" s="85"/>
      <c r="AO1368" s="85"/>
      <c r="AP1368" s="85"/>
      <c r="AQ1368" s="85"/>
      <c r="AR1368" s="85"/>
      <c r="AS1368" s="85"/>
      <c r="AT1368" s="85"/>
      <c r="AU1368" s="85"/>
      <c r="AV1368" s="85"/>
      <c r="AW1368" s="85"/>
      <c r="AX1368" s="85"/>
      <c r="AY1368" s="85"/>
      <c r="AZ1368" s="85"/>
      <c r="BA1368" s="85"/>
      <c r="BB1368" s="85"/>
      <c r="BC1368" s="85"/>
      <c r="BD1368" s="85"/>
      <c r="BE1368" s="85"/>
      <c r="BF1368" s="88"/>
      <c r="BG1368" s="85"/>
      <c r="BH1368" s="85"/>
      <c r="BI1368" s="85"/>
      <c r="BJ1368" s="85"/>
      <c r="BK1368" s="85"/>
      <c r="BL1368" s="85"/>
      <c r="BM1368" s="85"/>
      <c r="BN1368" s="85"/>
      <c r="BO1368" s="85"/>
      <c r="BP1368" s="85"/>
      <c r="BQ1368" s="85"/>
      <c r="BR1368" s="85"/>
      <c r="BS1368" s="85"/>
      <c r="BT1368" s="85"/>
      <c r="BU1368" s="85"/>
      <c r="BV1368" s="85"/>
      <c r="BW1368" s="85"/>
      <c r="BX1368" s="85"/>
      <c r="BY1368" s="85"/>
      <c r="BZ1368" s="85"/>
      <c r="CA1368" s="85"/>
      <c r="CB1368" s="85"/>
      <c r="CC1368" s="85"/>
      <c r="CD1368" s="85"/>
      <c r="CE1368" s="85"/>
      <c r="CF1368" s="85"/>
      <c r="CG1368" s="85"/>
      <c r="CH1368" s="85"/>
      <c r="CI1368" s="85"/>
      <c r="CJ1368" s="85"/>
      <c r="CK1368" s="85"/>
      <c r="CL1368" s="85"/>
      <c r="CM1368" s="85"/>
      <c r="CN1368" s="85"/>
      <c r="CO1368" s="85"/>
      <c r="CP1368" s="85"/>
      <c r="CQ1368" s="85"/>
      <c r="CR1368" s="85"/>
      <c r="CS1368" s="85"/>
      <c r="CT1368" s="85"/>
      <c r="CU1368" s="85"/>
      <c r="CV1368" s="85"/>
      <c r="CW1368" s="85"/>
      <c r="CX1368" s="85"/>
      <c r="CY1368" s="85"/>
      <c r="CZ1368" s="85"/>
      <c r="DA1368" s="85"/>
      <c r="DB1368" s="85"/>
      <c r="DC1368" s="85"/>
      <c r="DD1368" s="85"/>
      <c r="DE1368" s="85"/>
    </row>
    <row r="1369" spans="1:109" x14ac:dyDescent="0.2">
      <c r="A1369" s="85"/>
      <c r="B1369" s="85"/>
      <c r="C1369" s="85"/>
      <c r="D1369" s="85"/>
      <c r="E1369" s="86"/>
      <c r="F1369" s="85"/>
      <c r="G1369" s="87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85"/>
      <c r="AG1369" s="85"/>
      <c r="AH1369" s="85"/>
      <c r="AI1369" s="85"/>
      <c r="AJ1369" s="85"/>
      <c r="AK1369" s="85"/>
      <c r="AL1369" s="85"/>
      <c r="AM1369" s="85"/>
      <c r="AN1369" s="85"/>
      <c r="AO1369" s="85"/>
      <c r="AP1369" s="85"/>
      <c r="AQ1369" s="85"/>
      <c r="AR1369" s="85"/>
      <c r="AS1369" s="85"/>
      <c r="AT1369" s="85"/>
      <c r="AU1369" s="85"/>
      <c r="AV1369" s="85"/>
      <c r="AW1369" s="85"/>
      <c r="AX1369" s="85"/>
      <c r="AY1369" s="85"/>
      <c r="AZ1369" s="85"/>
      <c r="BA1369" s="85"/>
      <c r="BB1369" s="85"/>
      <c r="BC1369" s="85"/>
      <c r="BD1369" s="85"/>
      <c r="BE1369" s="85"/>
      <c r="BF1369" s="88"/>
      <c r="BG1369" s="85"/>
      <c r="BH1369" s="85"/>
      <c r="BI1369" s="85"/>
      <c r="BJ1369" s="85"/>
      <c r="BK1369" s="85"/>
      <c r="BL1369" s="85"/>
      <c r="BM1369" s="85"/>
      <c r="BN1369" s="85"/>
      <c r="BO1369" s="85"/>
      <c r="BP1369" s="85"/>
      <c r="BQ1369" s="85"/>
      <c r="BR1369" s="85"/>
      <c r="BS1369" s="85"/>
      <c r="BT1369" s="85"/>
      <c r="BU1369" s="85"/>
      <c r="BV1369" s="85"/>
      <c r="BW1369" s="85"/>
      <c r="BX1369" s="85"/>
      <c r="BY1369" s="85"/>
      <c r="BZ1369" s="85"/>
      <c r="CA1369" s="85"/>
      <c r="CB1369" s="85"/>
      <c r="CC1369" s="85"/>
      <c r="CD1369" s="85"/>
      <c r="CE1369" s="85"/>
      <c r="CF1369" s="85"/>
      <c r="CG1369" s="85"/>
      <c r="CH1369" s="85"/>
      <c r="CI1369" s="85"/>
      <c r="CJ1369" s="85"/>
      <c r="CK1369" s="85"/>
      <c r="CL1369" s="85"/>
      <c r="CM1369" s="85"/>
      <c r="CN1369" s="85"/>
      <c r="CO1369" s="85"/>
      <c r="CP1369" s="85"/>
      <c r="CQ1369" s="85"/>
      <c r="CR1369" s="85"/>
      <c r="CS1369" s="85"/>
      <c r="CT1369" s="85"/>
      <c r="CU1369" s="85"/>
      <c r="CV1369" s="85"/>
      <c r="CW1369" s="85"/>
      <c r="CX1369" s="85"/>
      <c r="CY1369" s="85"/>
      <c r="CZ1369" s="85"/>
      <c r="DA1369" s="85"/>
      <c r="DB1369" s="85"/>
      <c r="DC1369" s="85"/>
      <c r="DD1369" s="85"/>
      <c r="DE1369" s="85"/>
    </row>
    <row r="1370" spans="1:109" x14ac:dyDescent="0.2">
      <c r="A1370" s="85"/>
      <c r="B1370" s="85"/>
      <c r="C1370" s="85"/>
      <c r="D1370" s="85"/>
      <c r="E1370" s="86"/>
      <c r="F1370" s="85"/>
      <c r="G1370" s="87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85"/>
      <c r="AG1370" s="85"/>
      <c r="AH1370" s="85"/>
      <c r="AI1370" s="85"/>
      <c r="AJ1370" s="85"/>
      <c r="AK1370" s="85"/>
      <c r="AL1370" s="85"/>
      <c r="AM1370" s="85"/>
      <c r="AN1370" s="85"/>
      <c r="AO1370" s="85"/>
      <c r="AP1370" s="85"/>
      <c r="AQ1370" s="85"/>
      <c r="AR1370" s="85"/>
      <c r="AS1370" s="85"/>
      <c r="AT1370" s="85"/>
      <c r="AU1370" s="85"/>
      <c r="AV1370" s="85"/>
      <c r="AW1370" s="85"/>
      <c r="AX1370" s="85"/>
      <c r="AY1370" s="85"/>
      <c r="AZ1370" s="85"/>
      <c r="BA1370" s="85"/>
      <c r="BB1370" s="85"/>
      <c r="BC1370" s="85"/>
      <c r="BD1370" s="85"/>
      <c r="BE1370" s="85"/>
      <c r="BF1370" s="88"/>
      <c r="BG1370" s="85"/>
      <c r="BH1370" s="85"/>
      <c r="BI1370" s="85"/>
      <c r="BJ1370" s="85"/>
      <c r="BK1370" s="85"/>
      <c r="BL1370" s="85"/>
      <c r="BM1370" s="85"/>
      <c r="BN1370" s="85"/>
      <c r="BO1370" s="85"/>
      <c r="BP1370" s="85"/>
      <c r="BQ1370" s="85"/>
      <c r="BR1370" s="85"/>
      <c r="BS1370" s="85"/>
      <c r="BT1370" s="85"/>
      <c r="BU1370" s="85"/>
      <c r="BV1370" s="85"/>
      <c r="BW1370" s="85"/>
      <c r="BX1370" s="85"/>
      <c r="BY1370" s="85"/>
      <c r="BZ1370" s="85"/>
      <c r="CA1370" s="85"/>
      <c r="CB1370" s="85"/>
      <c r="CC1370" s="85"/>
      <c r="CD1370" s="85"/>
      <c r="CE1370" s="85"/>
      <c r="CF1370" s="85"/>
      <c r="CG1370" s="85"/>
      <c r="CH1370" s="85"/>
      <c r="CI1370" s="85"/>
      <c r="CJ1370" s="85"/>
      <c r="CK1370" s="85"/>
      <c r="CL1370" s="85"/>
      <c r="CM1370" s="85"/>
      <c r="CN1370" s="85"/>
      <c r="CO1370" s="85"/>
      <c r="CP1370" s="85"/>
      <c r="CQ1370" s="85"/>
      <c r="CR1370" s="85"/>
      <c r="CS1370" s="85"/>
      <c r="CT1370" s="85"/>
      <c r="CU1370" s="85"/>
      <c r="CV1370" s="85"/>
      <c r="CW1370" s="85"/>
      <c r="CX1370" s="85"/>
      <c r="CY1370" s="85"/>
      <c r="CZ1370" s="85"/>
      <c r="DA1370" s="85"/>
      <c r="DB1370" s="85"/>
      <c r="DC1370" s="85"/>
      <c r="DD1370" s="85"/>
      <c r="DE1370" s="85"/>
    </row>
    <row r="1371" spans="1:109" x14ac:dyDescent="0.2">
      <c r="A1371" s="85"/>
      <c r="B1371" s="85"/>
      <c r="C1371" s="85"/>
      <c r="D1371" s="85"/>
      <c r="E1371" s="86"/>
      <c r="F1371" s="85"/>
      <c r="G1371" s="87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85"/>
      <c r="AG1371" s="85"/>
      <c r="AH1371" s="85"/>
      <c r="AI1371" s="85"/>
      <c r="AJ1371" s="85"/>
      <c r="AK1371" s="85"/>
      <c r="AL1371" s="85"/>
      <c r="AM1371" s="85"/>
      <c r="AN1371" s="85"/>
      <c r="AO1371" s="85"/>
      <c r="AP1371" s="85"/>
      <c r="AQ1371" s="85"/>
      <c r="AR1371" s="85"/>
      <c r="AS1371" s="85"/>
      <c r="AT1371" s="85"/>
      <c r="AU1371" s="85"/>
      <c r="AV1371" s="85"/>
      <c r="AW1371" s="85"/>
      <c r="AX1371" s="85"/>
      <c r="AY1371" s="85"/>
      <c r="AZ1371" s="85"/>
      <c r="BA1371" s="85"/>
      <c r="BB1371" s="85"/>
      <c r="BC1371" s="85"/>
      <c r="BD1371" s="85"/>
      <c r="BE1371" s="85"/>
      <c r="BF1371" s="88"/>
      <c r="BG1371" s="85"/>
      <c r="BH1371" s="85"/>
      <c r="BI1371" s="85"/>
      <c r="BJ1371" s="85"/>
      <c r="BK1371" s="85"/>
      <c r="BL1371" s="85"/>
      <c r="BM1371" s="85"/>
      <c r="BN1371" s="85"/>
      <c r="BO1371" s="85"/>
      <c r="BP1371" s="85"/>
      <c r="BQ1371" s="85"/>
      <c r="BR1371" s="85"/>
      <c r="BS1371" s="85"/>
      <c r="BT1371" s="85"/>
      <c r="BU1371" s="85"/>
      <c r="BV1371" s="85"/>
      <c r="BW1371" s="85"/>
      <c r="BX1371" s="85"/>
      <c r="BY1371" s="85"/>
      <c r="BZ1371" s="85"/>
      <c r="CA1371" s="85"/>
      <c r="CB1371" s="85"/>
      <c r="CC1371" s="85"/>
      <c r="CD1371" s="85"/>
      <c r="CE1371" s="85"/>
      <c r="CF1371" s="85"/>
      <c r="CG1371" s="85"/>
      <c r="CH1371" s="85"/>
      <c r="CI1371" s="85"/>
      <c r="CJ1371" s="85"/>
      <c r="CK1371" s="85"/>
      <c r="CL1371" s="85"/>
      <c r="CM1371" s="85"/>
      <c r="CN1371" s="85"/>
      <c r="CO1371" s="85"/>
      <c r="CP1371" s="85"/>
      <c r="CQ1371" s="85"/>
      <c r="CR1371" s="85"/>
      <c r="CS1371" s="85"/>
      <c r="CT1371" s="85"/>
      <c r="CU1371" s="85"/>
      <c r="CV1371" s="85"/>
      <c r="CW1371" s="85"/>
      <c r="CX1371" s="85"/>
      <c r="CY1371" s="85"/>
      <c r="CZ1371" s="85"/>
      <c r="DA1371" s="85"/>
      <c r="DB1371" s="85"/>
      <c r="DC1371" s="85"/>
      <c r="DD1371" s="85"/>
      <c r="DE1371" s="85"/>
    </row>
    <row r="1372" spans="1:109" x14ac:dyDescent="0.2">
      <c r="A1372" s="85"/>
      <c r="B1372" s="85"/>
      <c r="C1372" s="85"/>
      <c r="D1372" s="85"/>
      <c r="E1372" s="86"/>
      <c r="F1372" s="85"/>
      <c r="G1372" s="87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85"/>
      <c r="AG1372" s="85"/>
      <c r="AH1372" s="85"/>
      <c r="AI1372" s="85"/>
      <c r="AJ1372" s="85"/>
      <c r="AK1372" s="85"/>
      <c r="AL1372" s="85"/>
      <c r="AM1372" s="85"/>
      <c r="AN1372" s="85"/>
      <c r="AO1372" s="85"/>
      <c r="AP1372" s="85"/>
      <c r="AQ1372" s="85"/>
      <c r="AR1372" s="85"/>
      <c r="AS1372" s="85"/>
      <c r="AT1372" s="85"/>
      <c r="AU1372" s="85"/>
      <c r="AV1372" s="85"/>
      <c r="AW1372" s="85"/>
      <c r="AX1372" s="85"/>
      <c r="AY1372" s="85"/>
      <c r="AZ1372" s="85"/>
      <c r="BA1372" s="85"/>
      <c r="BB1372" s="85"/>
      <c r="BC1372" s="85"/>
      <c r="BD1372" s="85"/>
      <c r="BE1372" s="85"/>
      <c r="BF1372" s="88"/>
      <c r="BG1372" s="85"/>
      <c r="BH1372" s="85"/>
      <c r="BI1372" s="85"/>
      <c r="BJ1372" s="85"/>
      <c r="BK1372" s="85"/>
      <c r="BL1372" s="85"/>
      <c r="BM1372" s="85"/>
      <c r="BN1372" s="85"/>
      <c r="BO1372" s="85"/>
      <c r="BP1372" s="85"/>
      <c r="BQ1372" s="85"/>
      <c r="BR1372" s="85"/>
      <c r="BS1372" s="85"/>
      <c r="BT1372" s="85"/>
      <c r="BU1372" s="85"/>
      <c r="BV1372" s="85"/>
      <c r="BW1372" s="85"/>
      <c r="BX1372" s="85"/>
      <c r="BY1372" s="85"/>
      <c r="BZ1372" s="85"/>
      <c r="CA1372" s="85"/>
      <c r="CB1372" s="85"/>
      <c r="CC1372" s="85"/>
      <c r="CD1372" s="85"/>
      <c r="CE1372" s="85"/>
      <c r="CF1372" s="85"/>
      <c r="CG1372" s="85"/>
      <c r="CH1372" s="85"/>
      <c r="CI1372" s="85"/>
      <c r="CJ1372" s="85"/>
      <c r="CK1372" s="85"/>
      <c r="CL1372" s="85"/>
      <c r="CM1372" s="85"/>
      <c r="CN1372" s="85"/>
      <c r="CO1372" s="85"/>
      <c r="CP1372" s="85"/>
      <c r="CQ1372" s="85"/>
      <c r="CR1372" s="85"/>
      <c r="CS1372" s="85"/>
      <c r="CT1372" s="85"/>
      <c r="CU1372" s="85"/>
      <c r="CV1372" s="85"/>
      <c r="CW1372" s="85"/>
      <c r="CX1372" s="85"/>
      <c r="CY1372" s="85"/>
      <c r="CZ1372" s="85"/>
      <c r="DA1372" s="85"/>
      <c r="DB1372" s="85"/>
      <c r="DC1372" s="85"/>
      <c r="DD1372" s="85"/>
      <c r="DE1372" s="85"/>
    </row>
    <row r="1373" spans="1:109" x14ac:dyDescent="0.2">
      <c r="A1373" s="85"/>
      <c r="B1373" s="85"/>
      <c r="C1373" s="85"/>
      <c r="D1373" s="85"/>
      <c r="E1373" s="86"/>
      <c r="F1373" s="85"/>
      <c r="G1373" s="87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85"/>
      <c r="AG1373" s="85"/>
      <c r="AH1373" s="85"/>
      <c r="AI1373" s="85"/>
      <c r="AJ1373" s="85"/>
      <c r="AK1373" s="85"/>
      <c r="AL1373" s="85"/>
      <c r="AM1373" s="85"/>
      <c r="AN1373" s="85"/>
      <c r="AO1373" s="85"/>
      <c r="AP1373" s="85"/>
      <c r="AQ1373" s="85"/>
      <c r="AR1373" s="85"/>
      <c r="AS1373" s="85"/>
      <c r="AT1373" s="85"/>
      <c r="AU1373" s="85"/>
      <c r="AV1373" s="85"/>
      <c r="AW1373" s="85"/>
      <c r="AX1373" s="85"/>
      <c r="AY1373" s="85"/>
      <c r="AZ1373" s="85"/>
      <c r="BA1373" s="85"/>
      <c r="BB1373" s="85"/>
      <c r="BC1373" s="85"/>
      <c r="BD1373" s="85"/>
      <c r="BE1373" s="85"/>
      <c r="BF1373" s="88"/>
      <c r="BG1373" s="85"/>
      <c r="BH1373" s="85"/>
      <c r="BI1373" s="85"/>
      <c r="BJ1373" s="85"/>
      <c r="BK1373" s="85"/>
      <c r="BL1373" s="85"/>
      <c r="BM1373" s="85"/>
      <c r="BN1373" s="85"/>
      <c r="BO1373" s="85"/>
      <c r="BP1373" s="85"/>
      <c r="BQ1373" s="85"/>
      <c r="BR1373" s="85"/>
      <c r="BS1373" s="85"/>
      <c r="BT1373" s="85"/>
      <c r="BU1373" s="85"/>
      <c r="BV1373" s="85"/>
      <c r="BW1373" s="85"/>
      <c r="BX1373" s="85"/>
      <c r="BY1373" s="85"/>
      <c r="BZ1373" s="85"/>
      <c r="CA1373" s="85"/>
      <c r="CB1373" s="85"/>
      <c r="CC1373" s="85"/>
      <c r="CD1373" s="85"/>
      <c r="CE1373" s="85"/>
      <c r="CF1373" s="85"/>
      <c r="CG1373" s="85"/>
      <c r="CH1373" s="85"/>
      <c r="CI1373" s="85"/>
      <c r="CJ1373" s="85"/>
      <c r="CK1373" s="85"/>
      <c r="CL1373" s="85"/>
      <c r="CM1373" s="85"/>
      <c r="CN1373" s="85"/>
      <c r="CO1373" s="85"/>
      <c r="CP1373" s="85"/>
      <c r="CQ1373" s="85"/>
      <c r="CR1373" s="85"/>
      <c r="CS1373" s="85"/>
      <c r="CT1373" s="85"/>
      <c r="CU1373" s="85"/>
      <c r="CV1373" s="85"/>
      <c r="CW1373" s="85"/>
      <c r="CX1373" s="85"/>
      <c r="CY1373" s="85"/>
      <c r="CZ1373" s="85"/>
      <c r="DA1373" s="85"/>
      <c r="DB1373" s="85"/>
      <c r="DC1373" s="85"/>
      <c r="DD1373" s="85"/>
      <c r="DE1373" s="85"/>
    </row>
    <row r="1374" spans="1:109" x14ac:dyDescent="0.2">
      <c r="A1374" s="85"/>
      <c r="B1374" s="85"/>
      <c r="C1374" s="85"/>
      <c r="D1374" s="85"/>
      <c r="E1374" s="86"/>
      <c r="F1374" s="85"/>
      <c r="G1374" s="87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85"/>
      <c r="AG1374" s="85"/>
      <c r="AH1374" s="85"/>
      <c r="AI1374" s="85"/>
      <c r="AJ1374" s="85"/>
      <c r="AK1374" s="85"/>
      <c r="AL1374" s="85"/>
      <c r="AM1374" s="85"/>
      <c r="AN1374" s="85"/>
      <c r="AO1374" s="85"/>
      <c r="AP1374" s="85"/>
      <c r="AQ1374" s="85"/>
      <c r="AR1374" s="85"/>
      <c r="AS1374" s="85"/>
      <c r="AT1374" s="85"/>
      <c r="AU1374" s="85"/>
      <c r="AV1374" s="85"/>
      <c r="AW1374" s="85"/>
      <c r="AX1374" s="85"/>
      <c r="AY1374" s="85"/>
      <c r="AZ1374" s="85"/>
      <c r="BA1374" s="85"/>
      <c r="BB1374" s="85"/>
      <c r="BC1374" s="85"/>
      <c r="BD1374" s="85"/>
      <c r="BE1374" s="85"/>
      <c r="BF1374" s="88"/>
      <c r="BG1374" s="85"/>
      <c r="BH1374" s="85"/>
      <c r="BI1374" s="85"/>
      <c r="BJ1374" s="85"/>
      <c r="BK1374" s="85"/>
      <c r="BL1374" s="85"/>
      <c r="BM1374" s="85"/>
      <c r="BN1374" s="85"/>
      <c r="BO1374" s="85"/>
      <c r="BP1374" s="85"/>
      <c r="BQ1374" s="85"/>
      <c r="BR1374" s="85"/>
      <c r="BS1374" s="85"/>
      <c r="BT1374" s="85"/>
      <c r="BU1374" s="85"/>
      <c r="BV1374" s="85"/>
      <c r="BW1374" s="85"/>
      <c r="BX1374" s="85"/>
      <c r="BY1374" s="85"/>
      <c r="BZ1374" s="85"/>
      <c r="CA1374" s="85"/>
      <c r="CB1374" s="85"/>
      <c r="CC1374" s="85"/>
      <c r="CD1374" s="85"/>
      <c r="CE1374" s="85"/>
      <c r="CF1374" s="85"/>
      <c r="CG1374" s="85"/>
      <c r="CH1374" s="85"/>
      <c r="CI1374" s="85"/>
      <c r="CJ1374" s="85"/>
      <c r="CK1374" s="85"/>
      <c r="CL1374" s="85"/>
      <c r="CM1374" s="85"/>
      <c r="CN1374" s="85"/>
      <c r="CO1374" s="85"/>
      <c r="CP1374" s="85"/>
      <c r="CQ1374" s="85"/>
      <c r="CR1374" s="85"/>
      <c r="CS1374" s="85"/>
      <c r="CT1374" s="85"/>
      <c r="CU1374" s="85"/>
      <c r="CV1374" s="85"/>
      <c r="CW1374" s="85"/>
      <c r="CX1374" s="85"/>
      <c r="CY1374" s="85"/>
      <c r="CZ1374" s="85"/>
      <c r="DA1374" s="85"/>
      <c r="DB1374" s="85"/>
      <c r="DC1374" s="85"/>
      <c r="DD1374" s="85"/>
      <c r="DE1374" s="85"/>
    </row>
    <row r="1375" spans="1:109" x14ac:dyDescent="0.2">
      <c r="A1375" s="85"/>
      <c r="B1375" s="85"/>
      <c r="C1375" s="85"/>
      <c r="D1375" s="85"/>
      <c r="E1375" s="86"/>
      <c r="F1375" s="85"/>
      <c r="G1375" s="87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85"/>
      <c r="AG1375" s="85"/>
      <c r="AH1375" s="85"/>
      <c r="AI1375" s="85"/>
      <c r="AJ1375" s="85"/>
      <c r="AK1375" s="85"/>
      <c r="AL1375" s="85"/>
      <c r="AM1375" s="85"/>
      <c r="AN1375" s="85"/>
      <c r="AO1375" s="85"/>
      <c r="AP1375" s="85"/>
      <c r="AQ1375" s="85"/>
      <c r="AR1375" s="85"/>
      <c r="AS1375" s="85"/>
      <c r="AT1375" s="85"/>
      <c r="AU1375" s="85"/>
      <c r="AV1375" s="85"/>
      <c r="AW1375" s="85"/>
      <c r="AX1375" s="85"/>
      <c r="AY1375" s="85"/>
      <c r="AZ1375" s="85"/>
      <c r="BA1375" s="85"/>
      <c r="BB1375" s="85"/>
      <c r="BC1375" s="85"/>
      <c r="BD1375" s="85"/>
      <c r="BE1375" s="85"/>
      <c r="BF1375" s="88"/>
      <c r="BG1375" s="85"/>
      <c r="BH1375" s="85"/>
      <c r="BI1375" s="85"/>
      <c r="BJ1375" s="85"/>
      <c r="BK1375" s="85"/>
      <c r="BL1375" s="85"/>
      <c r="BM1375" s="85"/>
      <c r="BN1375" s="85"/>
      <c r="BO1375" s="85"/>
      <c r="BP1375" s="85"/>
      <c r="BQ1375" s="85"/>
      <c r="BR1375" s="85"/>
      <c r="BS1375" s="85"/>
      <c r="BT1375" s="85"/>
      <c r="BU1375" s="85"/>
      <c r="BV1375" s="85"/>
      <c r="BW1375" s="85"/>
      <c r="BX1375" s="85"/>
      <c r="BY1375" s="85"/>
      <c r="BZ1375" s="85"/>
      <c r="CA1375" s="85"/>
      <c r="CB1375" s="85"/>
      <c r="CC1375" s="85"/>
      <c r="CD1375" s="85"/>
      <c r="CE1375" s="85"/>
      <c r="CF1375" s="85"/>
      <c r="CG1375" s="85"/>
      <c r="CH1375" s="85"/>
      <c r="CI1375" s="85"/>
      <c r="CJ1375" s="85"/>
      <c r="CK1375" s="85"/>
      <c r="CL1375" s="85"/>
      <c r="CM1375" s="85"/>
      <c r="CN1375" s="85"/>
      <c r="CO1375" s="85"/>
      <c r="CP1375" s="85"/>
      <c r="CQ1375" s="85"/>
      <c r="CR1375" s="85"/>
      <c r="CS1375" s="85"/>
      <c r="CT1375" s="85"/>
      <c r="CU1375" s="85"/>
      <c r="CV1375" s="85"/>
      <c r="CW1375" s="85"/>
      <c r="CX1375" s="85"/>
      <c r="CY1375" s="85"/>
      <c r="CZ1375" s="85"/>
      <c r="DA1375" s="85"/>
      <c r="DB1375" s="85"/>
      <c r="DC1375" s="85"/>
      <c r="DD1375" s="85"/>
      <c r="DE1375" s="85"/>
    </row>
    <row r="1376" spans="1:109" x14ac:dyDescent="0.2">
      <c r="A1376" s="85"/>
      <c r="B1376" s="85"/>
      <c r="C1376" s="85"/>
      <c r="D1376" s="85"/>
      <c r="E1376" s="86"/>
      <c r="F1376" s="85"/>
      <c r="G1376" s="87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85"/>
      <c r="AG1376" s="85"/>
      <c r="AH1376" s="85"/>
      <c r="AI1376" s="85"/>
      <c r="AJ1376" s="85"/>
      <c r="AK1376" s="85"/>
      <c r="AL1376" s="85"/>
      <c r="AM1376" s="85"/>
      <c r="AN1376" s="85"/>
      <c r="AO1376" s="85"/>
      <c r="AP1376" s="85"/>
      <c r="AQ1376" s="85"/>
      <c r="AR1376" s="85"/>
      <c r="AS1376" s="85"/>
      <c r="AT1376" s="85"/>
      <c r="AU1376" s="85"/>
      <c r="AV1376" s="85"/>
      <c r="AW1376" s="85"/>
      <c r="AX1376" s="85"/>
      <c r="AY1376" s="85"/>
      <c r="AZ1376" s="85"/>
      <c r="BA1376" s="85"/>
      <c r="BB1376" s="85"/>
      <c r="BC1376" s="85"/>
      <c r="BD1376" s="85"/>
      <c r="BE1376" s="85"/>
      <c r="BF1376" s="88"/>
      <c r="BG1376" s="85"/>
      <c r="BH1376" s="85"/>
      <c r="BI1376" s="85"/>
      <c r="BJ1376" s="85"/>
      <c r="BK1376" s="85"/>
      <c r="BL1376" s="85"/>
      <c r="BM1376" s="85"/>
      <c r="BN1376" s="85"/>
      <c r="BO1376" s="85"/>
      <c r="BP1376" s="85"/>
      <c r="BQ1376" s="85"/>
      <c r="BR1376" s="85"/>
      <c r="BS1376" s="85"/>
      <c r="BT1376" s="85"/>
      <c r="BU1376" s="85"/>
      <c r="BV1376" s="85"/>
      <c r="BW1376" s="85"/>
      <c r="BX1376" s="85"/>
      <c r="BY1376" s="85"/>
      <c r="BZ1376" s="85"/>
      <c r="CA1376" s="85"/>
      <c r="CB1376" s="85"/>
      <c r="CC1376" s="85"/>
      <c r="CD1376" s="85"/>
      <c r="CE1376" s="85"/>
      <c r="CF1376" s="85"/>
      <c r="CG1376" s="85"/>
      <c r="CH1376" s="85"/>
      <c r="CI1376" s="85"/>
      <c r="CJ1376" s="85"/>
      <c r="CK1376" s="85"/>
      <c r="CL1376" s="85"/>
      <c r="CM1376" s="85"/>
      <c r="CN1376" s="85"/>
      <c r="CO1376" s="85"/>
      <c r="CP1376" s="85"/>
      <c r="CQ1376" s="85"/>
      <c r="CR1376" s="85"/>
      <c r="CS1376" s="85"/>
      <c r="CT1376" s="85"/>
      <c r="CU1376" s="85"/>
      <c r="CV1376" s="85"/>
      <c r="CW1376" s="85"/>
      <c r="CX1376" s="85"/>
      <c r="CY1376" s="85"/>
      <c r="CZ1376" s="85"/>
      <c r="DA1376" s="85"/>
      <c r="DB1376" s="85"/>
      <c r="DC1376" s="85"/>
      <c r="DD1376" s="85"/>
      <c r="DE1376" s="85"/>
    </row>
    <row r="1377" spans="1:109" x14ac:dyDescent="0.2">
      <c r="A1377" s="85"/>
      <c r="B1377" s="85"/>
      <c r="C1377" s="85"/>
      <c r="D1377" s="85"/>
      <c r="E1377" s="86"/>
      <c r="F1377" s="85"/>
      <c r="G1377" s="87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85"/>
      <c r="AG1377" s="85"/>
      <c r="AH1377" s="85"/>
      <c r="AI1377" s="85"/>
      <c r="AJ1377" s="85"/>
      <c r="AK1377" s="85"/>
      <c r="AL1377" s="85"/>
      <c r="AM1377" s="85"/>
      <c r="AN1377" s="85"/>
      <c r="AO1377" s="85"/>
      <c r="AP1377" s="85"/>
      <c r="AQ1377" s="85"/>
      <c r="AR1377" s="85"/>
      <c r="AS1377" s="85"/>
      <c r="AT1377" s="85"/>
      <c r="AU1377" s="85"/>
      <c r="AV1377" s="85"/>
      <c r="AW1377" s="85"/>
      <c r="AX1377" s="85"/>
      <c r="AY1377" s="85"/>
      <c r="AZ1377" s="85"/>
      <c r="BA1377" s="85"/>
      <c r="BB1377" s="85"/>
      <c r="BC1377" s="85"/>
      <c r="BD1377" s="85"/>
      <c r="BE1377" s="85"/>
      <c r="BF1377" s="88"/>
      <c r="BG1377" s="85"/>
      <c r="BH1377" s="85"/>
      <c r="BI1377" s="85"/>
      <c r="BJ1377" s="85"/>
      <c r="BK1377" s="85"/>
      <c r="BL1377" s="85"/>
      <c r="BM1377" s="85"/>
      <c r="BN1377" s="85"/>
      <c r="BO1377" s="85"/>
      <c r="BP1377" s="85"/>
      <c r="BQ1377" s="85"/>
      <c r="BR1377" s="85"/>
      <c r="BS1377" s="85"/>
      <c r="BT1377" s="85"/>
      <c r="BU1377" s="85"/>
      <c r="BV1377" s="85"/>
      <c r="BW1377" s="85"/>
      <c r="BX1377" s="85"/>
      <c r="BY1377" s="85"/>
      <c r="BZ1377" s="85"/>
      <c r="CA1377" s="85"/>
      <c r="CB1377" s="85"/>
      <c r="CC1377" s="85"/>
      <c r="CD1377" s="85"/>
      <c r="CE1377" s="85"/>
      <c r="CF1377" s="85"/>
      <c r="CG1377" s="85"/>
      <c r="CH1377" s="85"/>
      <c r="CI1377" s="85"/>
      <c r="CJ1377" s="85"/>
      <c r="CK1377" s="85"/>
      <c r="CL1377" s="85"/>
      <c r="CM1377" s="85"/>
      <c r="CN1377" s="85"/>
      <c r="CO1377" s="85"/>
      <c r="CP1377" s="85"/>
      <c r="CQ1377" s="85"/>
      <c r="CR1377" s="85"/>
      <c r="CS1377" s="85"/>
      <c r="CT1377" s="85"/>
      <c r="CU1377" s="85"/>
      <c r="CV1377" s="85"/>
      <c r="CW1377" s="85"/>
      <c r="CX1377" s="85"/>
      <c r="CY1377" s="85"/>
      <c r="CZ1377" s="85"/>
      <c r="DA1377" s="85"/>
      <c r="DB1377" s="85"/>
      <c r="DC1377" s="85"/>
      <c r="DD1377" s="85"/>
      <c r="DE1377" s="85"/>
    </row>
    <row r="1378" spans="1:109" x14ac:dyDescent="0.2">
      <c r="A1378" s="85"/>
      <c r="B1378" s="85"/>
      <c r="C1378" s="85"/>
      <c r="D1378" s="85"/>
      <c r="E1378" s="86"/>
      <c r="F1378" s="85"/>
      <c r="G1378" s="87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85"/>
      <c r="AG1378" s="85"/>
      <c r="AH1378" s="85"/>
      <c r="AI1378" s="85"/>
      <c r="AJ1378" s="85"/>
      <c r="AK1378" s="85"/>
      <c r="AL1378" s="85"/>
      <c r="AM1378" s="85"/>
      <c r="AN1378" s="85"/>
      <c r="AO1378" s="85"/>
      <c r="AP1378" s="85"/>
      <c r="AQ1378" s="85"/>
      <c r="AR1378" s="85"/>
      <c r="AS1378" s="85"/>
      <c r="AT1378" s="85"/>
      <c r="AU1378" s="85"/>
      <c r="AV1378" s="85"/>
      <c r="AW1378" s="85"/>
      <c r="AX1378" s="85"/>
      <c r="AY1378" s="85"/>
      <c r="AZ1378" s="85"/>
      <c r="BA1378" s="85"/>
      <c r="BB1378" s="85"/>
      <c r="BC1378" s="85"/>
      <c r="BD1378" s="85"/>
      <c r="BE1378" s="85"/>
      <c r="BF1378" s="88"/>
      <c r="BG1378" s="85"/>
      <c r="BH1378" s="85"/>
      <c r="BI1378" s="85"/>
      <c r="BJ1378" s="85"/>
      <c r="BK1378" s="85"/>
      <c r="BL1378" s="85"/>
      <c r="BM1378" s="85"/>
      <c r="BN1378" s="85"/>
      <c r="BO1378" s="85"/>
      <c r="BP1378" s="85"/>
      <c r="BQ1378" s="85"/>
      <c r="BR1378" s="85"/>
      <c r="BS1378" s="85"/>
      <c r="BT1378" s="85"/>
      <c r="BU1378" s="85"/>
      <c r="BV1378" s="85"/>
      <c r="BW1378" s="85"/>
      <c r="BX1378" s="85"/>
      <c r="BY1378" s="85"/>
      <c r="BZ1378" s="85"/>
      <c r="CA1378" s="85"/>
      <c r="CB1378" s="85"/>
      <c r="CC1378" s="85"/>
      <c r="CD1378" s="85"/>
      <c r="CE1378" s="85"/>
      <c r="CF1378" s="85"/>
      <c r="CG1378" s="85"/>
      <c r="CH1378" s="85"/>
      <c r="CI1378" s="85"/>
      <c r="CJ1378" s="85"/>
      <c r="CK1378" s="85"/>
      <c r="CL1378" s="85"/>
      <c r="CM1378" s="85"/>
      <c r="CN1378" s="85"/>
      <c r="CO1378" s="85"/>
      <c r="CP1378" s="85"/>
      <c r="CQ1378" s="85"/>
      <c r="CR1378" s="85"/>
      <c r="CS1378" s="85"/>
      <c r="CT1378" s="85"/>
      <c r="CU1378" s="85"/>
      <c r="CV1378" s="85"/>
      <c r="CW1378" s="85"/>
      <c r="CX1378" s="85"/>
      <c r="CY1378" s="85"/>
      <c r="CZ1378" s="85"/>
      <c r="DA1378" s="85"/>
      <c r="DB1378" s="85"/>
      <c r="DC1378" s="85"/>
      <c r="DD1378" s="85"/>
      <c r="DE1378" s="85"/>
    </row>
    <row r="1379" spans="1:109" x14ac:dyDescent="0.2">
      <c r="A1379" s="85"/>
      <c r="B1379" s="85"/>
      <c r="C1379" s="85"/>
      <c r="D1379" s="85"/>
      <c r="E1379" s="86"/>
      <c r="F1379" s="85"/>
      <c r="G1379" s="87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85"/>
      <c r="AG1379" s="85"/>
      <c r="AH1379" s="85"/>
      <c r="AI1379" s="85"/>
      <c r="AJ1379" s="85"/>
      <c r="AK1379" s="85"/>
      <c r="AL1379" s="85"/>
      <c r="AM1379" s="85"/>
      <c r="AN1379" s="85"/>
      <c r="AO1379" s="85"/>
      <c r="AP1379" s="85"/>
      <c r="AQ1379" s="85"/>
      <c r="AR1379" s="85"/>
      <c r="AS1379" s="85"/>
      <c r="AT1379" s="85"/>
      <c r="AU1379" s="85"/>
      <c r="AV1379" s="85"/>
      <c r="AW1379" s="85"/>
      <c r="AX1379" s="85"/>
      <c r="AY1379" s="85"/>
      <c r="AZ1379" s="85"/>
      <c r="BA1379" s="85"/>
      <c r="BB1379" s="85"/>
      <c r="BC1379" s="85"/>
      <c r="BD1379" s="85"/>
      <c r="BE1379" s="85"/>
      <c r="BF1379" s="88"/>
      <c r="BG1379" s="85"/>
      <c r="BH1379" s="85"/>
      <c r="BI1379" s="85"/>
      <c r="BJ1379" s="85"/>
      <c r="BK1379" s="85"/>
      <c r="BL1379" s="85"/>
      <c r="BM1379" s="85"/>
      <c r="BN1379" s="85"/>
      <c r="BO1379" s="85"/>
      <c r="BP1379" s="85"/>
      <c r="BQ1379" s="85"/>
      <c r="BR1379" s="85"/>
      <c r="BS1379" s="85"/>
      <c r="BT1379" s="85"/>
      <c r="BU1379" s="85"/>
      <c r="BV1379" s="85"/>
      <c r="BW1379" s="85"/>
      <c r="BX1379" s="85"/>
      <c r="BY1379" s="85"/>
      <c r="BZ1379" s="85"/>
      <c r="CA1379" s="85"/>
      <c r="CB1379" s="85"/>
      <c r="CC1379" s="85"/>
      <c r="CD1379" s="85"/>
      <c r="CE1379" s="85"/>
      <c r="CF1379" s="85"/>
      <c r="CG1379" s="85"/>
      <c r="CH1379" s="85"/>
      <c r="CI1379" s="85"/>
      <c r="CJ1379" s="85"/>
      <c r="CK1379" s="85"/>
      <c r="CL1379" s="85"/>
      <c r="CM1379" s="85"/>
      <c r="CN1379" s="85"/>
      <c r="CO1379" s="85"/>
      <c r="CP1379" s="85"/>
      <c r="CQ1379" s="85"/>
      <c r="CR1379" s="85"/>
      <c r="CS1379" s="85"/>
      <c r="CT1379" s="85"/>
      <c r="CU1379" s="85"/>
      <c r="CV1379" s="85"/>
      <c r="CW1379" s="85"/>
      <c r="CX1379" s="85"/>
      <c r="CY1379" s="85"/>
      <c r="CZ1379" s="85"/>
      <c r="DA1379" s="85"/>
      <c r="DB1379" s="85"/>
      <c r="DC1379" s="85"/>
      <c r="DD1379" s="85"/>
      <c r="DE1379" s="85"/>
    </row>
    <row r="1380" spans="1:109" x14ac:dyDescent="0.2">
      <c r="A1380" s="85"/>
      <c r="B1380" s="85"/>
      <c r="C1380" s="85"/>
      <c r="D1380" s="85"/>
      <c r="E1380" s="86"/>
      <c r="F1380" s="85"/>
      <c r="G1380" s="87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85"/>
      <c r="AG1380" s="85"/>
      <c r="AH1380" s="85"/>
      <c r="AI1380" s="85"/>
      <c r="AJ1380" s="85"/>
      <c r="AK1380" s="85"/>
      <c r="AL1380" s="85"/>
      <c r="AM1380" s="85"/>
      <c r="AN1380" s="85"/>
      <c r="AO1380" s="85"/>
      <c r="AP1380" s="85"/>
      <c r="AQ1380" s="85"/>
      <c r="AR1380" s="85"/>
      <c r="AS1380" s="85"/>
      <c r="AT1380" s="85"/>
      <c r="AU1380" s="85"/>
      <c r="AV1380" s="85"/>
      <c r="AW1380" s="85"/>
      <c r="AX1380" s="85"/>
      <c r="AY1380" s="85"/>
      <c r="AZ1380" s="85"/>
      <c r="BA1380" s="85"/>
      <c r="BB1380" s="85"/>
      <c r="BC1380" s="85"/>
      <c r="BD1380" s="85"/>
      <c r="BE1380" s="85"/>
      <c r="BF1380" s="88"/>
      <c r="BG1380" s="85"/>
      <c r="BH1380" s="85"/>
      <c r="BI1380" s="85"/>
      <c r="BJ1380" s="85"/>
      <c r="BK1380" s="85"/>
      <c r="BL1380" s="85"/>
      <c r="BM1380" s="85"/>
      <c r="BN1380" s="85"/>
      <c r="BO1380" s="85"/>
      <c r="BP1380" s="85"/>
      <c r="BQ1380" s="85"/>
      <c r="BR1380" s="85"/>
      <c r="BS1380" s="85"/>
      <c r="BT1380" s="85"/>
      <c r="BU1380" s="85"/>
      <c r="BV1380" s="85"/>
      <c r="BW1380" s="85"/>
      <c r="BX1380" s="85"/>
      <c r="BY1380" s="85"/>
      <c r="BZ1380" s="85"/>
      <c r="CA1380" s="85"/>
      <c r="CB1380" s="85"/>
      <c r="CC1380" s="85"/>
      <c r="CD1380" s="85"/>
      <c r="CE1380" s="85"/>
      <c r="CF1380" s="85"/>
      <c r="CG1380" s="85"/>
      <c r="CH1380" s="85"/>
      <c r="CI1380" s="85"/>
      <c r="CJ1380" s="85"/>
      <c r="CK1380" s="85"/>
      <c r="CL1380" s="85"/>
      <c r="CM1380" s="85"/>
      <c r="CN1380" s="85"/>
      <c r="CO1380" s="85"/>
      <c r="CP1380" s="85"/>
      <c r="CQ1380" s="85"/>
      <c r="CR1380" s="85"/>
      <c r="CS1380" s="85"/>
      <c r="CT1380" s="85"/>
      <c r="CU1380" s="85"/>
      <c r="CV1380" s="85"/>
      <c r="CW1380" s="85"/>
      <c r="CX1380" s="85"/>
      <c r="CY1380" s="85"/>
      <c r="CZ1380" s="85"/>
      <c r="DA1380" s="85"/>
      <c r="DB1380" s="85"/>
      <c r="DC1380" s="85"/>
      <c r="DD1380" s="85"/>
      <c r="DE1380" s="85"/>
    </row>
    <row r="1381" spans="1:109" x14ac:dyDescent="0.2">
      <c r="A1381" s="85"/>
      <c r="B1381" s="85"/>
      <c r="C1381" s="85"/>
      <c r="D1381" s="85"/>
      <c r="E1381" s="86"/>
      <c r="F1381" s="85"/>
      <c r="G1381" s="87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85"/>
      <c r="AG1381" s="85"/>
      <c r="AH1381" s="85"/>
      <c r="AI1381" s="85"/>
      <c r="AJ1381" s="85"/>
      <c r="AK1381" s="85"/>
      <c r="AL1381" s="85"/>
      <c r="AM1381" s="85"/>
      <c r="AN1381" s="85"/>
      <c r="AO1381" s="85"/>
      <c r="AP1381" s="85"/>
      <c r="AQ1381" s="85"/>
      <c r="AR1381" s="85"/>
      <c r="AS1381" s="85"/>
      <c r="AT1381" s="85"/>
      <c r="AU1381" s="85"/>
      <c r="AV1381" s="85"/>
      <c r="AW1381" s="85"/>
      <c r="AX1381" s="85"/>
      <c r="AY1381" s="85"/>
      <c r="AZ1381" s="85"/>
      <c r="BA1381" s="85"/>
      <c r="BB1381" s="85"/>
      <c r="BC1381" s="85"/>
      <c r="BD1381" s="85"/>
      <c r="BE1381" s="85"/>
      <c r="BF1381" s="88"/>
      <c r="BG1381" s="85"/>
      <c r="BH1381" s="85"/>
      <c r="BI1381" s="85"/>
      <c r="BJ1381" s="85"/>
      <c r="BK1381" s="85"/>
      <c r="BL1381" s="85"/>
      <c r="BM1381" s="85"/>
      <c r="BN1381" s="85"/>
      <c r="BO1381" s="85"/>
      <c r="BP1381" s="85"/>
      <c r="BQ1381" s="85"/>
      <c r="BR1381" s="85"/>
      <c r="BS1381" s="85"/>
      <c r="BT1381" s="85"/>
      <c r="BU1381" s="85"/>
      <c r="BV1381" s="85"/>
      <c r="BW1381" s="85"/>
      <c r="BX1381" s="85"/>
      <c r="BY1381" s="85"/>
      <c r="BZ1381" s="85"/>
      <c r="CA1381" s="85"/>
      <c r="CB1381" s="85"/>
      <c r="CC1381" s="85"/>
      <c r="CD1381" s="85"/>
      <c r="CE1381" s="85"/>
      <c r="CF1381" s="85"/>
      <c r="CG1381" s="85"/>
      <c r="CH1381" s="85"/>
      <c r="CI1381" s="85"/>
      <c r="CJ1381" s="85"/>
      <c r="CK1381" s="85"/>
      <c r="CL1381" s="85"/>
      <c r="CM1381" s="85"/>
      <c r="CN1381" s="85"/>
      <c r="CO1381" s="85"/>
      <c r="CP1381" s="85"/>
      <c r="CQ1381" s="85"/>
      <c r="CR1381" s="85"/>
      <c r="CS1381" s="85"/>
      <c r="CT1381" s="85"/>
      <c r="CU1381" s="85"/>
      <c r="CV1381" s="85"/>
      <c r="CW1381" s="85"/>
      <c r="CX1381" s="85"/>
      <c r="CY1381" s="85"/>
      <c r="CZ1381" s="85"/>
      <c r="DA1381" s="85"/>
      <c r="DB1381" s="85"/>
      <c r="DC1381" s="85"/>
      <c r="DD1381" s="85"/>
      <c r="DE1381" s="85"/>
    </row>
    <row r="1382" spans="1:109" x14ac:dyDescent="0.2">
      <c r="A1382" s="85"/>
      <c r="B1382" s="85"/>
      <c r="C1382" s="85"/>
      <c r="D1382" s="85"/>
      <c r="E1382" s="86"/>
      <c r="F1382" s="85"/>
      <c r="G1382" s="87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85"/>
      <c r="AG1382" s="85"/>
      <c r="AH1382" s="85"/>
      <c r="AI1382" s="85"/>
      <c r="AJ1382" s="85"/>
      <c r="AK1382" s="85"/>
      <c r="AL1382" s="85"/>
      <c r="AM1382" s="85"/>
      <c r="AN1382" s="85"/>
      <c r="AO1382" s="85"/>
      <c r="AP1382" s="85"/>
      <c r="AQ1382" s="85"/>
      <c r="AR1382" s="85"/>
      <c r="AS1382" s="85"/>
      <c r="AT1382" s="85"/>
      <c r="AU1382" s="85"/>
      <c r="AV1382" s="85"/>
      <c r="AW1382" s="85"/>
      <c r="AX1382" s="85"/>
      <c r="AY1382" s="85"/>
      <c r="AZ1382" s="85"/>
      <c r="BA1382" s="85"/>
      <c r="BB1382" s="85"/>
      <c r="BC1382" s="85"/>
      <c r="BD1382" s="85"/>
      <c r="BE1382" s="85"/>
      <c r="BF1382" s="88"/>
      <c r="BG1382" s="85"/>
      <c r="BH1382" s="85"/>
      <c r="BI1382" s="85"/>
      <c r="BJ1382" s="85"/>
      <c r="BK1382" s="85"/>
      <c r="BL1382" s="85"/>
      <c r="BM1382" s="85"/>
      <c r="BN1382" s="85"/>
      <c r="BO1382" s="85"/>
      <c r="BP1382" s="85"/>
      <c r="BQ1382" s="85"/>
      <c r="BR1382" s="85"/>
      <c r="BS1382" s="85"/>
      <c r="BT1382" s="85"/>
      <c r="BU1382" s="85"/>
      <c r="BV1382" s="85"/>
      <c r="BW1382" s="85"/>
      <c r="BX1382" s="85"/>
      <c r="BY1382" s="85"/>
      <c r="BZ1382" s="85"/>
      <c r="CA1382" s="85"/>
      <c r="CB1382" s="85"/>
      <c r="CC1382" s="85"/>
      <c r="CD1382" s="85"/>
      <c r="CE1382" s="85"/>
      <c r="CF1382" s="85"/>
      <c r="CG1382" s="85"/>
      <c r="CH1382" s="85"/>
      <c r="CI1382" s="85"/>
      <c r="CJ1382" s="85"/>
      <c r="CK1382" s="85"/>
      <c r="CL1382" s="85"/>
      <c r="CM1382" s="85"/>
      <c r="CN1382" s="85"/>
      <c r="CO1382" s="85"/>
      <c r="CP1382" s="85"/>
      <c r="CQ1382" s="85"/>
      <c r="CR1382" s="85"/>
      <c r="CS1382" s="85"/>
      <c r="CT1382" s="85"/>
      <c r="CU1382" s="85"/>
      <c r="CV1382" s="85"/>
      <c r="CW1382" s="85"/>
      <c r="CX1382" s="85"/>
      <c r="CY1382" s="85"/>
      <c r="CZ1382" s="85"/>
      <c r="DA1382" s="85"/>
      <c r="DB1382" s="85"/>
      <c r="DC1382" s="85"/>
      <c r="DD1382" s="85"/>
      <c r="DE1382" s="85"/>
    </row>
    <row r="1383" spans="1:109" x14ac:dyDescent="0.2">
      <c r="A1383" s="85"/>
      <c r="B1383" s="85"/>
      <c r="C1383" s="85"/>
      <c r="D1383" s="85"/>
      <c r="E1383" s="86"/>
      <c r="F1383" s="85"/>
      <c r="G1383" s="87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85"/>
      <c r="AG1383" s="85"/>
      <c r="AH1383" s="85"/>
      <c r="AI1383" s="85"/>
      <c r="AJ1383" s="85"/>
      <c r="AK1383" s="85"/>
      <c r="AL1383" s="85"/>
      <c r="AM1383" s="85"/>
      <c r="AN1383" s="85"/>
      <c r="AO1383" s="85"/>
      <c r="AP1383" s="85"/>
      <c r="AQ1383" s="85"/>
      <c r="AR1383" s="85"/>
      <c r="AS1383" s="85"/>
      <c r="AT1383" s="85"/>
      <c r="AU1383" s="85"/>
      <c r="AV1383" s="85"/>
      <c r="AW1383" s="85"/>
      <c r="AX1383" s="85"/>
      <c r="AY1383" s="85"/>
      <c r="AZ1383" s="85"/>
      <c r="BA1383" s="85"/>
      <c r="BB1383" s="85"/>
      <c r="BC1383" s="85"/>
      <c r="BD1383" s="85"/>
      <c r="BE1383" s="85"/>
      <c r="BF1383" s="88"/>
      <c r="BG1383" s="85"/>
      <c r="BH1383" s="85"/>
      <c r="BI1383" s="85"/>
      <c r="BJ1383" s="85"/>
      <c r="BK1383" s="85"/>
      <c r="BL1383" s="85"/>
      <c r="BM1383" s="85"/>
      <c r="BN1383" s="85"/>
      <c r="BO1383" s="85"/>
      <c r="BP1383" s="85"/>
      <c r="BQ1383" s="85"/>
      <c r="BR1383" s="85"/>
      <c r="BS1383" s="85"/>
      <c r="BT1383" s="85"/>
      <c r="BU1383" s="85"/>
      <c r="BV1383" s="85"/>
      <c r="BW1383" s="85"/>
      <c r="BX1383" s="85"/>
      <c r="BY1383" s="85"/>
      <c r="BZ1383" s="85"/>
      <c r="CA1383" s="85"/>
      <c r="CB1383" s="85"/>
      <c r="CC1383" s="85"/>
      <c r="CD1383" s="85"/>
      <c r="CE1383" s="85"/>
      <c r="CF1383" s="85"/>
      <c r="CG1383" s="85"/>
      <c r="CH1383" s="85"/>
      <c r="CI1383" s="85"/>
      <c r="CJ1383" s="85"/>
      <c r="CK1383" s="85"/>
      <c r="CL1383" s="85"/>
      <c r="CM1383" s="85"/>
      <c r="CN1383" s="85"/>
      <c r="CO1383" s="85"/>
      <c r="CP1383" s="85"/>
      <c r="CQ1383" s="85"/>
      <c r="CR1383" s="85"/>
      <c r="CS1383" s="85"/>
      <c r="CT1383" s="85"/>
      <c r="CU1383" s="85"/>
      <c r="CV1383" s="85"/>
      <c r="CW1383" s="85"/>
      <c r="CX1383" s="85"/>
      <c r="CY1383" s="85"/>
      <c r="CZ1383" s="85"/>
      <c r="DA1383" s="85"/>
      <c r="DB1383" s="85"/>
      <c r="DC1383" s="85"/>
      <c r="DD1383" s="85"/>
      <c r="DE1383" s="85"/>
    </row>
    <row r="1384" spans="1:109" x14ac:dyDescent="0.2">
      <c r="A1384" s="85"/>
      <c r="B1384" s="85"/>
      <c r="C1384" s="85"/>
      <c r="D1384" s="85"/>
      <c r="E1384" s="86"/>
      <c r="F1384" s="85"/>
      <c r="G1384" s="87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85"/>
      <c r="AG1384" s="85"/>
      <c r="AH1384" s="85"/>
      <c r="AI1384" s="85"/>
      <c r="AJ1384" s="85"/>
      <c r="AK1384" s="85"/>
      <c r="AL1384" s="85"/>
      <c r="AM1384" s="85"/>
      <c r="AN1384" s="85"/>
      <c r="AO1384" s="85"/>
      <c r="AP1384" s="85"/>
      <c r="AQ1384" s="85"/>
      <c r="AR1384" s="85"/>
      <c r="AS1384" s="85"/>
      <c r="AT1384" s="85"/>
      <c r="AU1384" s="85"/>
      <c r="AV1384" s="85"/>
      <c r="AW1384" s="85"/>
      <c r="AX1384" s="85"/>
      <c r="AY1384" s="85"/>
      <c r="AZ1384" s="85"/>
      <c r="BA1384" s="85"/>
      <c r="BB1384" s="85"/>
      <c r="BC1384" s="85"/>
      <c r="BD1384" s="85"/>
      <c r="BE1384" s="85"/>
      <c r="BF1384" s="88"/>
      <c r="BG1384" s="85"/>
      <c r="BH1384" s="85"/>
      <c r="BI1384" s="85"/>
      <c r="BJ1384" s="85"/>
      <c r="BK1384" s="85"/>
      <c r="BL1384" s="85"/>
      <c r="BM1384" s="85"/>
      <c r="BN1384" s="85"/>
      <c r="BO1384" s="85"/>
      <c r="BP1384" s="85"/>
      <c r="BQ1384" s="85"/>
      <c r="BR1384" s="85"/>
      <c r="BS1384" s="85"/>
      <c r="BT1384" s="85"/>
      <c r="BU1384" s="85"/>
      <c r="BV1384" s="85"/>
      <c r="BW1384" s="85"/>
      <c r="BX1384" s="85"/>
      <c r="BY1384" s="85"/>
      <c r="BZ1384" s="85"/>
      <c r="CA1384" s="85"/>
      <c r="CB1384" s="85"/>
      <c r="CC1384" s="85"/>
      <c r="CD1384" s="85"/>
      <c r="CE1384" s="85"/>
      <c r="CF1384" s="85"/>
      <c r="CG1384" s="85"/>
      <c r="CH1384" s="85"/>
      <c r="CI1384" s="85"/>
      <c r="CJ1384" s="85"/>
      <c r="CK1384" s="85"/>
      <c r="CL1384" s="85"/>
      <c r="CM1384" s="85"/>
      <c r="CN1384" s="85"/>
      <c r="CO1384" s="85"/>
      <c r="CP1384" s="85"/>
      <c r="CQ1384" s="85"/>
      <c r="CR1384" s="85"/>
      <c r="CS1384" s="85"/>
      <c r="CT1384" s="85"/>
      <c r="CU1384" s="85"/>
      <c r="CV1384" s="85"/>
      <c r="CW1384" s="85"/>
      <c r="CX1384" s="85"/>
      <c r="CY1384" s="85"/>
      <c r="CZ1384" s="85"/>
      <c r="DA1384" s="85"/>
      <c r="DB1384" s="85"/>
      <c r="DC1384" s="85"/>
      <c r="DD1384" s="85"/>
      <c r="DE1384" s="85"/>
    </row>
    <row r="1385" spans="1:109" x14ac:dyDescent="0.2">
      <c r="A1385" s="85"/>
      <c r="B1385" s="85"/>
      <c r="C1385" s="85"/>
      <c r="D1385" s="85"/>
      <c r="E1385" s="86"/>
      <c r="F1385" s="85"/>
      <c r="G1385" s="87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85"/>
      <c r="AG1385" s="85"/>
      <c r="AH1385" s="85"/>
      <c r="AI1385" s="85"/>
      <c r="AJ1385" s="85"/>
      <c r="AK1385" s="85"/>
      <c r="AL1385" s="85"/>
      <c r="AM1385" s="85"/>
      <c r="AN1385" s="85"/>
      <c r="AO1385" s="85"/>
      <c r="AP1385" s="85"/>
      <c r="AQ1385" s="85"/>
      <c r="AR1385" s="85"/>
      <c r="AS1385" s="85"/>
      <c r="AT1385" s="85"/>
      <c r="AU1385" s="85"/>
      <c r="AV1385" s="85"/>
      <c r="AW1385" s="85"/>
      <c r="AX1385" s="85"/>
      <c r="AY1385" s="85"/>
      <c r="AZ1385" s="85"/>
      <c r="BA1385" s="85"/>
      <c r="BB1385" s="85"/>
      <c r="BC1385" s="85"/>
      <c r="BD1385" s="85"/>
      <c r="BE1385" s="85"/>
      <c r="BF1385" s="88"/>
      <c r="BG1385" s="85"/>
      <c r="BH1385" s="85"/>
      <c r="BI1385" s="85"/>
      <c r="BJ1385" s="85"/>
      <c r="BK1385" s="85"/>
      <c r="BL1385" s="85"/>
      <c r="BM1385" s="85"/>
      <c r="BN1385" s="85"/>
      <c r="BO1385" s="85"/>
      <c r="BP1385" s="85"/>
      <c r="BQ1385" s="85"/>
      <c r="BR1385" s="85"/>
      <c r="BS1385" s="85"/>
      <c r="BT1385" s="85"/>
      <c r="BU1385" s="85"/>
      <c r="BV1385" s="85"/>
      <c r="BW1385" s="85"/>
      <c r="BX1385" s="85"/>
      <c r="BY1385" s="85"/>
      <c r="BZ1385" s="85"/>
      <c r="CA1385" s="85"/>
      <c r="CB1385" s="85"/>
      <c r="CC1385" s="85"/>
      <c r="CD1385" s="85"/>
      <c r="CE1385" s="85"/>
      <c r="CF1385" s="85"/>
      <c r="CG1385" s="85"/>
      <c r="CH1385" s="85"/>
      <c r="CI1385" s="85"/>
      <c r="CJ1385" s="85"/>
      <c r="CK1385" s="85"/>
      <c r="CL1385" s="85"/>
      <c r="CM1385" s="85"/>
      <c r="CN1385" s="85"/>
      <c r="CO1385" s="85"/>
      <c r="CP1385" s="85"/>
      <c r="CQ1385" s="85"/>
      <c r="CR1385" s="85"/>
      <c r="CS1385" s="85"/>
      <c r="CT1385" s="85"/>
      <c r="CU1385" s="85"/>
      <c r="CV1385" s="85"/>
      <c r="CW1385" s="85"/>
      <c r="CX1385" s="85"/>
      <c r="CY1385" s="85"/>
      <c r="CZ1385" s="85"/>
      <c r="DA1385" s="85"/>
      <c r="DB1385" s="85"/>
      <c r="DC1385" s="85"/>
      <c r="DD1385" s="85"/>
      <c r="DE1385" s="85"/>
    </row>
    <row r="1386" spans="1:109" x14ac:dyDescent="0.2">
      <c r="A1386" s="85"/>
      <c r="B1386" s="85"/>
      <c r="C1386" s="85"/>
      <c r="D1386" s="85"/>
      <c r="E1386" s="86"/>
      <c r="F1386" s="85"/>
      <c r="G1386" s="87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85"/>
      <c r="AG1386" s="85"/>
      <c r="AH1386" s="85"/>
      <c r="AI1386" s="85"/>
      <c r="AJ1386" s="85"/>
      <c r="AK1386" s="85"/>
      <c r="AL1386" s="85"/>
      <c r="AM1386" s="85"/>
      <c r="AN1386" s="85"/>
      <c r="AO1386" s="85"/>
      <c r="AP1386" s="85"/>
      <c r="AQ1386" s="85"/>
      <c r="AR1386" s="85"/>
      <c r="AS1386" s="85"/>
      <c r="AT1386" s="85"/>
      <c r="AU1386" s="85"/>
      <c r="AV1386" s="85"/>
      <c r="AW1386" s="85"/>
      <c r="AX1386" s="85"/>
      <c r="AY1386" s="85"/>
      <c r="AZ1386" s="85"/>
      <c r="BA1386" s="85"/>
      <c r="BB1386" s="85"/>
      <c r="BC1386" s="85"/>
      <c r="BD1386" s="85"/>
      <c r="BE1386" s="85"/>
      <c r="BF1386" s="88"/>
      <c r="BG1386" s="85"/>
      <c r="BH1386" s="85"/>
      <c r="BI1386" s="85"/>
      <c r="BJ1386" s="85"/>
      <c r="BK1386" s="85"/>
      <c r="BL1386" s="85"/>
      <c r="BM1386" s="85"/>
      <c r="BN1386" s="85"/>
      <c r="BO1386" s="85"/>
      <c r="BP1386" s="85"/>
      <c r="BQ1386" s="85"/>
      <c r="BR1386" s="85"/>
      <c r="BS1386" s="85"/>
      <c r="BT1386" s="85"/>
      <c r="BU1386" s="85"/>
      <c r="BV1386" s="85"/>
      <c r="BW1386" s="85"/>
      <c r="BX1386" s="85"/>
      <c r="BY1386" s="85"/>
      <c r="BZ1386" s="85"/>
      <c r="CA1386" s="85"/>
      <c r="CB1386" s="85"/>
      <c r="CC1386" s="85"/>
      <c r="CD1386" s="85"/>
      <c r="CE1386" s="85"/>
      <c r="CF1386" s="85"/>
      <c r="CG1386" s="85"/>
      <c r="CH1386" s="85"/>
      <c r="CI1386" s="85"/>
      <c r="CJ1386" s="85"/>
      <c r="CK1386" s="85"/>
      <c r="CL1386" s="85"/>
      <c r="CM1386" s="85"/>
      <c r="CN1386" s="85"/>
      <c r="CO1386" s="85"/>
      <c r="CP1386" s="85"/>
      <c r="CQ1386" s="85"/>
      <c r="CR1386" s="85"/>
      <c r="CS1386" s="85"/>
      <c r="CT1386" s="85"/>
      <c r="CU1386" s="85"/>
      <c r="CV1386" s="85"/>
      <c r="CW1386" s="85"/>
      <c r="CX1386" s="85"/>
      <c r="CY1386" s="85"/>
      <c r="CZ1386" s="85"/>
      <c r="DA1386" s="85"/>
      <c r="DB1386" s="85"/>
      <c r="DC1386" s="85"/>
      <c r="DD1386" s="85"/>
      <c r="DE1386" s="85"/>
    </row>
    <row r="1387" spans="1:109" x14ac:dyDescent="0.2">
      <c r="A1387" s="85"/>
      <c r="B1387" s="85"/>
      <c r="C1387" s="85"/>
      <c r="D1387" s="85"/>
      <c r="E1387" s="86"/>
      <c r="F1387" s="85"/>
      <c r="G1387" s="87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85"/>
      <c r="AG1387" s="85"/>
      <c r="AH1387" s="85"/>
      <c r="AI1387" s="85"/>
      <c r="AJ1387" s="85"/>
      <c r="AK1387" s="85"/>
      <c r="AL1387" s="85"/>
      <c r="AM1387" s="85"/>
      <c r="AN1387" s="85"/>
      <c r="AO1387" s="85"/>
      <c r="AP1387" s="85"/>
      <c r="AQ1387" s="85"/>
      <c r="AR1387" s="85"/>
      <c r="AS1387" s="85"/>
      <c r="AT1387" s="85"/>
      <c r="AU1387" s="85"/>
      <c r="AV1387" s="85"/>
      <c r="AW1387" s="85"/>
      <c r="AX1387" s="85"/>
      <c r="AY1387" s="85"/>
      <c r="AZ1387" s="85"/>
      <c r="BA1387" s="85"/>
      <c r="BB1387" s="85"/>
      <c r="BC1387" s="85"/>
      <c r="BD1387" s="85"/>
      <c r="BE1387" s="85"/>
      <c r="BF1387" s="88"/>
      <c r="BG1387" s="85"/>
      <c r="BH1387" s="85"/>
      <c r="BI1387" s="85"/>
      <c r="BJ1387" s="85"/>
      <c r="BK1387" s="85"/>
      <c r="BL1387" s="85"/>
      <c r="BM1387" s="85"/>
      <c r="BN1387" s="85"/>
      <c r="BO1387" s="85"/>
      <c r="BP1387" s="85"/>
      <c r="BQ1387" s="85"/>
      <c r="BR1387" s="85"/>
      <c r="BS1387" s="85"/>
      <c r="BT1387" s="85"/>
      <c r="BU1387" s="85"/>
      <c r="BV1387" s="85"/>
      <c r="BW1387" s="85"/>
      <c r="BX1387" s="85"/>
      <c r="BY1387" s="85"/>
      <c r="BZ1387" s="85"/>
      <c r="CA1387" s="85"/>
      <c r="CB1387" s="85"/>
      <c r="CC1387" s="85"/>
      <c r="CD1387" s="85"/>
      <c r="CE1387" s="85"/>
      <c r="CF1387" s="85"/>
      <c r="CG1387" s="85"/>
      <c r="CH1387" s="85"/>
      <c r="CI1387" s="85"/>
      <c r="CJ1387" s="85"/>
      <c r="CK1387" s="85"/>
      <c r="CL1387" s="85"/>
      <c r="CM1387" s="85"/>
      <c r="CN1387" s="85"/>
      <c r="CO1387" s="85"/>
      <c r="CP1387" s="85"/>
      <c r="CQ1387" s="85"/>
      <c r="CR1387" s="85"/>
      <c r="CS1387" s="85"/>
      <c r="CT1387" s="85"/>
      <c r="CU1387" s="85"/>
      <c r="CV1387" s="85"/>
      <c r="CW1387" s="85"/>
      <c r="CX1387" s="85"/>
      <c r="CY1387" s="85"/>
      <c r="CZ1387" s="85"/>
      <c r="DA1387" s="85"/>
      <c r="DB1387" s="85"/>
      <c r="DC1387" s="85"/>
      <c r="DD1387" s="85"/>
      <c r="DE1387" s="85"/>
    </row>
    <row r="1388" spans="1:109" x14ac:dyDescent="0.2">
      <c r="A1388" s="85"/>
      <c r="B1388" s="85"/>
      <c r="C1388" s="85"/>
      <c r="D1388" s="85"/>
      <c r="E1388" s="86"/>
      <c r="F1388" s="85"/>
      <c r="G1388" s="87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85"/>
      <c r="AG1388" s="85"/>
      <c r="AH1388" s="85"/>
      <c r="AI1388" s="85"/>
      <c r="AJ1388" s="85"/>
      <c r="AK1388" s="85"/>
      <c r="AL1388" s="85"/>
      <c r="AM1388" s="85"/>
      <c r="AN1388" s="85"/>
      <c r="AO1388" s="85"/>
      <c r="AP1388" s="85"/>
      <c r="AQ1388" s="85"/>
      <c r="AR1388" s="85"/>
      <c r="AS1388" s="85"/>
      <c r="AT1388" s="85"/>
      <c r="AU1388" s="85"/>
      <c r="AV1388" s="85"/>
      <c r="AW1388" s="85"/>
      <c r="AX1388" s="85"/>
      <c r="AY1388" s="85"/>
      <c r="AZ1388" s="85"/>
      <c r="BA1388" s="85"/>
      <c r="BB1388" s="85"/>
      <c r="BC1388" s="85"/>
      <c r="BD1388" s="85"/>
      <c r="BE1388" s="85"/>
      <c r="BF1388" s="88"/>
      <c r="BG1388" s="85"/>
      <c r="BH1388" s="85"/>
      <c r="BI1388" s="85"/>
      <c r="BJ1388" s="85"/>
      <c r="BK1388" s="85"/>
      <c r="BL1388" s="85"/>
      <c r="BM1388" s="85"/>
      <c r="BN1388" s="85"/>
      <c r="BO1388" s="85"/>
      <c r="BP1388" s="85"/>
      <c r="BQ1388" s="85"/>
      <c r="BR1388" s="85"/>
      <c r="BS1388" s="85"/>
      <c r="BT1388" s="85"/>
      <c r="BU1388" s="85"/>
      <c r="BV1388" s="85"/>
      <c r="BW1388" s="85"/>
      <c r="BX1388" s="85"/>
      <c r="BY1388" s="85"/>
      <c r="BZ1388" s="85"/>
      <c r="CA1388" s="85"/>
      <c r="CB1388" s="85"/>
      <c r="CC1388" s="85"/>
      <c r="CD1388" s="85"/>
      <c r="CE1388" s="85"/>
      <c r="CF1388" s="85"/>
      <c r="CG1388" s="85"/>
      <c r="CH1388" s="85"/>
      <c r="CI1388" s="85"/>
      <c r="CJ1388" s="85"/>
      <c r="CK1388" s="85"/>
      <c r="CL1388" s="85"/>
      <c r="CM1388" s="85"/>
      <c r="CN1388" s="85"/>
      <c r="CO1388" s="85"/>
      <c r="CP1388" s="85"/>
      <c r="CQ1388" s="85"/>
      <c r="CR1388" s="85"/>
      <c r="CS1388" s="85"/>
      <c r="CT1388" s="85"/>
      <c r="CU1388" s="85"/>
      <c r="CV1388" s="85"/>
      <c r="CW1388" s="85"/>
      <c r="CX1388" s="85"/>
      <c r="CY1388" s="85"/>
      <c r="CZ1388" s="85"/>
      <c r="DA1388" s="85"/>
      <c r="DB1388" s="85"/>
      <c r="DC1388" s="85"/>
      <c r="DD1388" s="85"/>
      <c r="DE1388" s="85"/>
    </row>
    <row r="1389" spans="1:109" x14ac:dyDescent="0.2">
      <c r="A1389" s="85"/>
      <c r="B1389" s="85"/>
      <c r="C1389" s="85"/>
      <c r="D1389" s="85"/>
      <c r="E1389" s="86"/>
      <c r="F1389" s="85"/>
      <c r="G1389" s="87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  <c r="AE1389" s="85"/>
      <c r="AF1389" s="85"/>
      <c r="AG1389" s="85"/>
      <c r="AH1389" s="85"/>
      <c r="AI1389" s="85"/>
      <c r="AJ1389" s="85"/>
      <c r="AK1389" s="85"/>
      <c r="AL1389" s="85"/>
      <c r="AM1389" s="85"/>
      <c r="AN1389" s="85"/>
      <c r="AO1389" s="85"/>
      <c r="AP1389" s="85"/>
      <c r="AQ1389" s="85"/>
      <c r="AR1389" s="85"/>
      <c r="AS1389" s="85"/>
      <c r="AT1389" s="85"/>
      <c r="AU1389" s="85"/>
      <c r="AV1389" s="85"/>
      <c r="AW1389" s="85"/>
      <c r="AX1389" s="85"/>
      <c r="AY1389" s="85"/>
      <c r="AZ1389" s="85"/>
      <c r="BA1389" s="85"/>
      <c r="BB1389" s="85"/>
      <c r="BC1389" s="85"/>
      <c r="BD1389" s="85"/>
      <c r="BE1389" s="85"/>
      <c r="BF1389" s="88"/>
      <c r="BG1389" s="85"/>
      <c r="BH1389" s="85"/>
      <c r="BI1389" s="85"/>
      <c r="BJ1389" s="85"/>
      <c r="BK1389" s="85"/>
      <c r="BL1389" s="85"/>
      <c r="BM1389" s="85"/>
      <c r="BN1389" s="85"/>
      <c r="BO1389" s="85"/>
      <c r="BP1389" s="85"/>
      <c r="BQ1389" s="85"/>
      <c r="BR1389" s="85"/>
      <c r="BS1389" s="85"/>
      <c r="BT1389" s="85"/>
      <c r="BU1389" s="85"/>
      <c r="BV1389" s="85"/>
      <c r="BW1389" s="85"/>
      <c r="BX1389" s="85"/>
      <c r="BY1389" s="85"/>
      <c r="BZ1389" s="85"/>
      <c r="CA1389" s="85"/>
      <c r="CB1389" s="85"/>
      <c r="CC1389" s="85"/>
      <c r="CD1389" s="85"/>
      <c r="CE1389" s="85"/>
      <c r="CF1389" s="85"/>
      <c r="CG1389" s="85"/>
      <c r="CH1389" s="85"/>
      <c r="CI1389" s="85"/>
      <c r="CJ1389" s="85"/>
      <c r="CK1389" s="85"/>
      <c r="CL1389" s="85"/>
      <c r="CM1389" s="85"/>
      <c r="CN1389" s="85"/>
      <c r="CO1389" s="85"/>
      <c r="CP1389" s="85"/>
      <c r="CQ1389" s="85"/>
      <c r="CR1389" s="85"/>
      <c r="CS1389" s="85"/>
      <c r="CT1389" s="85"/>
      <c r="CU1389" s="85"/>
      <c r="CV1389" s="85"/>
      <c r="CW1389" s="85"/>
      <c r="CX1389" s="85"/>
      <c r="CY1389" s="85"/>
      <c r="CZ1389" s="85"/>
      <c r="DA1389" s="85"/>
      <c r="DB1389" s="85"/>
      <c r="DC1389" s="85"/>
      <c r="DD1389" s="85"/>
      <c r="DE1389" s="85"/>
    </row>
    <row r="1390" spans="1:109" x14ac:dyDescent="0.2">
      <c r="A1390" s="85"/>
      <c r="B1390" s="85"/>
      <c r="C1390" s="85"/>
      <c r="D1390" s="85"/>
      <c r="E1390" s="86"/>
      <c r="F1390" s="85"/>
      <c r="G1390" s="87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  <c r="AE1390" s="85"/>
      <c r="AF1390" s="85"/>
      <c r="AG1390" s="85"/>
      <c r="AH1390" s="85"/>
      <c r="AI1390" s="85"/>
      <c r="AJ1390" s="85"/>
      <c r="AK1390" s="85"/>
      <c r="AL1390" s="85"/>
      <c r="AM1390" s="85"/>
      <c r="AN1390" s="85"/>
      <c r="AO1390" s="85"/>
      <c r="AP1390" s="85"/>
      <c r="AQ1390" s="85"/>
      <c r="AR1390" s="85"/>
      <c r="AS1390" s="85"/>
      <c r="AT1390" s="85"/>
      <c r="AU1390" s="85"/>
      <c r="AV1390" s="85"/>
      <c r="AW1390" s="85"/>
      <c r="AX1390" s="85"/>
      <c r="AY1390" s="85"/>
      <c r="AZ1390" s="85"/>
      <c r="BA1390" s="85"/>
      <c r="BB1390" s="85"/>
      <c r="BC1390" s="85"/>
      <c r="BD1390" s="85"/>
      <c r="BE1390" s="85"/>
      <c r="BF1390" s="88"/>
      <c r="BG1390" s="85"/>
      <c r="BH1390" s="85"/>
      <c r="BI1390" s="85"/>
      <c r="BJ1390" s="85"/>
      <c r="BK1390" s="85"/>
      <c r="BL1390" s="85"/>
      <c r="BM1390" s="85"/>
      <c r="BN1390" s="85"/>
      <c r="BO1390" s="85"/>
      <c r="BP1390" s="85"/>
      <c r="BQ1390" s="85"/>
      <c r="BR1390" s="85"/>
      <c r="BS1390" s="85"/>
      <c r="BT1390" s="85"/>
      <c r="BU1390" s="85"/>
      <c r="BV1390" s="85"/>
      <c r="BW1390" s="85"/>
      <c r="BX1390" s="85"/>
      <c r="BY1390" s="85"/>
      <c r="BZ1390" s="85"/>
      <c r="CA1390" s="85"/>
      <c r="CB1390" s="85"/>
      <c r="CC1390" s="85"/>
      <c r="CD1390" s="85"/>
      <c r="CE1390" s="85"/>
      <c r="CF1390" s="85"/>
      <c r="CG1390" s="85"/>
      <c r="CH1390" s="85"/>
      <c r="CI1390" s="85"/>
      <c r="CJ1390" s="85"/>
      <c r="CK1390" s="85"/>
      <c r="CL1390" s="85"/>
      <c r="CM1390" s="85"/>
      <c r="CN1390" s="85"/>
      <c r="CO1390" s="85"/>
      <c r="CP1390" s="85"/>
      <c r="CQ1390" s="85"/>
      <c r="CR1390" s="85"/>
      <c r="CS1390" s="85"/>
      <c r="CT1390" s="85"/>
      <c r="CU1390" s="85"/>
      <c r="CV1390" s="85"/>
      <c r="CW1390" s="85"/>
      <c r="CX1390" s="85"/>
      <c r="CY1390" s="85"/>
      <c r="CZ1390" s="85"/>
      <c r="DA1390" s="85"/>
      <c r="DB1390" s="85"/>
      <c r="DC1390" s="85"/>
      <c r="DD1390" s="85"/>
      <c r="DE1390" s="85"/>
    </row>
    <row r="1391" spans="1:109" x14ac:dyDescent="0.2">
      <c r="A1391" s="85"/>
      <c r="B1391" s="85"/>
      <c r="C1391" s="85"/>
      <c r="D1391" s="85"/>
      <c r="E1391" s="86"/>
      <c r="F1391" s="85"/>
      <c r="G1391" s="87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  <c r="AE1391" s="85"/>
      <c r="AF1391" s="85"/>
      <c r="AG1391" s="85"/>
      <c r="AH1391" s="85"/>
      <c r="AI1391" s="85"/>
      <c r="AJ1391" s="85"/>
      <c r="AK1391" s="85"/>
      <c r="AL1391" s="85"/>
      <c r="AM1391" s="85"/>
      <c r="AN1391" s="85"/>
      <c r="AO1391" s="85"/>
      <c r="AP1391" s="85"/>
      <c r="AQ1391" s="85"/>
      <c r="AR1391" s="85"/>
      <c r="AS1391" s="85"/>
      <c r="AT1391" s="85"/>
      <c r="AU1391" s="85"/>
      <c r="AV1391" s="85"/>
      <c r="AW1391" s="85"/>
      <c r="AX1391" s="85"/>
      <c r="AY1391" s="85"/>
      <c r="AZ1391" s="85"/>
      <c r="BA1391" s="85"/>
      <c r="BB1391" s="85"/>
      <c r="BC1391" s="85"/>
      <c r="BD1391" s="85"/>
      <c r="BE1391" s="85"/>
      <c r="BF1391" s="88"/>
      <c r="BG1391" s="85"/>
      <c r="BH1391" s="85"/>
      <c r="BI1391" s="85"/>
      <c r="BJ1391" s="85"/>
      <c r="BK1391" s="85"/>
      <c r="BL1391" s="85"/>
      <c r="BM1391" s="85"/>
      <c r="BN1391" s="85"/>
      <c r="BO1391" s="85"/>
      <c r="BP1391" s="85"/>
      <c r="BQ1391" s="85"/>
      <c r="BR1391" s="85"/>
      <c r="BS1391" s="85"/>
      <c r="BT1391" s="85"/>
      <c r="BU1391" s="85"/>
      <c r="BV1391" s="85"/>
      <c r="BW1391" s="85"/>
      <c r="BX1391" s="85"/>
      <c r="BY1391" s="85"/>
      <c r="BZ1391" s="85"/>
      <c r="CA1391" s="85"/>
      <c r="CB1391" s="85"/>
      <c r="CC1391" s="85"/>
      <c r="CD1391" s="85"/>
      <c r="CE1391" s="85"/>
      <c r="CF1391" s="85"/>
      <c r="CG1391" s="85"/>
      <c r="CH1391" s="85"/>
      <c r="CI1391" s="85"/>
      <c r="CJ1391" s="85"/>
      <c r="CK1391" s="85"/>
      <c r="CL1391" s="85"/>
      <c r="CM1391" s="85"/>
      <c r="CN1391" s="85"/>
      <c r="CO1391" s="85"/>
      <c r="CP1391" s="85"/>
      <c r="CQ1391" s="85"/>
      <c r="CR1391" s="85"/>
      <c r="CS1391" s="85"/>
      <c r="CT1391" s="85"/>
      <c r="CU1391" s="85"/>
      <c r="CV1391" s="85"/>
      <c r="CW1391" s="85"/>
      <c r="CX1391" s="85"/>
      <c r="CY1391" s="85"/>
      <c r="CZ1391" s="85"/>
      <c r="DA1391" s="85"/>
      <c r="DB1391" s="85"/>
      <c r="DC1391" s="85"/>
      <c r="DD1391" s="85"/>
      <c r="DE1391" s="85"/>
    </row>
    <row r="1392" spans="1:109" x14ac:dyDescent="0.2">
      <c r="A1392" s="85"/>
      <c r="B1392" s="85"/>
      <c r="C1392" s="85"/>
      <c r="D1392" s="85"/>
      <c r="E1392" s="86"/>
      <c r="F1392" s="85"/>
      <c r="G1392" s="87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  <c r="AE1392" s="85"/>
      <c r="AF1392" s="85"/>
      <c r="AG1392" s="85"/>
      <c r="AH1392" s="85"/>
      <c r="AI1392" s="85"/>
      <c r="AJ1392" s="85"/>
      <c r="AK1392" s="85"/>
      <c r="AL1392" s="85"/>
      <c r="AM1392" s="85"/>
      <c r="AN1392" s="85"/>
      <c r="AO1392" s="85"/>
      <c r="AP1392" s="85"/>
      <c r="AQ1392" s="85"/>
      <c r="AR1392" s="85"/>
      <c r="AS1392" s="85"/>
      <c r="AT1392" s="85"/>
      <c r="AU1392" s="85"/>
      <c r="AV1392" s="85"/>
      <c r="AW1392" s="85"/>
      <c r="AX1392" s="85"/>
      <c r="AY1392" s="85"/>
      <c r="AZ1392" s="85"/>
      <c r="BA1392" s="85"/>
      <c r="BB1392" s="85"/>
      <c r="BC1392" s="85"/>
      <c r="BD1392" s="85"/>
      <c r="BE1392" s="85"/>
      <c r="BF1392" s="88"/>
      <c r="BG1392" s="85"/>
      <c r="BH1392" s="85"/>
      <c r="BI1392" s="85"/>
      <c r="BJ1392" s="85"/>
      <c r="BK1392" s="85"/>
      <c r="BL1392" s="85"/>
      <c r="BM1392" s="85"/>
      <c r="BN1392" s="85"/>
      <c r="BO1392" s="85"/>
      <c r="BP1392" s="85"/>
      <c r="BQ1392" s="85"/>
      <c r="BR1392" s="85"/>
      <c r="BS1392" s="85"/>
      <c r="BT1392" s="85"/>
      <c r="BU1392" s="85"/>
      <c r="BV1392" s="85"/>
      <c r="BW1392" s="85"/>
      <c r="BX1392" s="85"/>
      <c r="BY1392" s="85"/>
      <c r="BZ1392" s="85"/>
      <c r="CA1392" s="85"/>
      <c r="CB1392" s="85"/>
      <c r="CC1392" s="85"/>
      <c r="CD1392" s="85"/>
      <c r="CE1392" s="85"/>
      <c r="CF1392" s="85"/>
      <c r="CG1392" s="85"/>
      <c r="CH1392" s="85"/>
      <c r="CI1392" s="85"/>
      <c r="CJ1392" s="85"/>
      <c r="CK1392" s="85"/>
      <c r="CL1392" s="85"/>
      <c r="CM1392" s="85"/>
      <c r="CN1392" s="85"/>
      <c r="CO1392" s="85"/>
      <c r="CP1392" s="85"/>
      <c r="CQ1392" s="85"/>
      <c r="CR1392" s="85"/>
      <c r="CS1392" s="85"/>
      <c r="CT1392" s="85"/>
      <c r="CU1392" s="85"/>
      <c r="CV1392" s="85"/>
      <c r="CW1392" s="85"/>
      <c r="CX1392" s="85"/>
      <c r="CY1392" s="85"/>
      <c r="CZ1392" s="85"/>
      <c r="DA1392" s="85"/>
      <c r="DB1392" s="85"/>
      <c r="DC1392" s="85"/>
      <c r="DD1392" s="85"/>
      <c r="DE1392" s="85"/>
    </row>
    <row r="1393" spans="1:109" x14ac:dyDescent="0.2">
      <c r="A1393" s="85"/>
      <c r="B1393" s="85"/>
      <c r="C1393" s="85"/>
      <c r="D1393" s="85"/>
      <c r="E1393" s="86"/>
      <c r="F1393" s="85"/>
      <c r="G1393" s="87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  <c r="AE1393" s="85"/>
      <c r="AF1393" s="85"/>
      <c r="AG1393" s="85"/>
      <c r="AH1393" s="85"/>
      <c r="AI1393" s="85"/>
      <c r="AJ1393" s="85"/>
      <c r="AK1393" s="85"/>
      <c r="AL1393" s="85"/>
      <c r="AM1393" s="85"/>
      <c r="AN1393" s="85"/>
      <c r="AO1393" s="85"/>
      <c r="AP1393" s="85"/>
      <c r="AQ1393" s="85"/>
      <c r="AR1393" s="85"/>
      <c r="AS1393" s="85"/>
      <c r="AT1393" s="85"/>
      <c r="AU1393" s="85"/>
      <c r="AV1393" s="85"/>
      <c r="AW1393" s="85"/>
      <c r="AX1393" s="85"/>
      <c r="AY1393" s="85"/>
      <c r="AZ1393" s="85"/>
      <c r="BA1393" s="85"/>
      <c r="BB1393" s="85"/>
      <c r="BC1393" s="85"/>
      <c r="BD1393" s="85"/>
      <c r="BE1393" s="85"/>
      <c r="BF1393" s="88"/>
      <c r="BG1393" s="85"/>
      <c r="BH1393" s="85"/>
      <c r="BI1393" s="85"/>
      <c r="BJ1393" s="85"/>
      <c r="BK1393" s="85"/>
      <c r="BL1393" s="85"/>
      <c r="BM1393" s="85"/>
      <c r="BN1393" s="85"/>
      <c r="BO1393" s="85"/>
      <c r="BP1393" s="85"/>
      <c r="BQ1393" s="85"/>
      <c r="BR1393" s="85"/>
      <c r="BS1393" s="85"/>
      <c r="BT1393" s="85"/>
      <c r="BU1393" s="85"/>
      <c r="BV1393" s="85"/>
      <c r="BW1393" s="85"/>
      <c r="BX1393" s="85"/>
      <c r="BY1393" s="85"/>
      <c r="BZ1393" s="85"/>
      <c r="CA1393" s="85"/>
      <c r="CB1393" s="85"/>
      <c r="CC1393" s="85"/>
      <c r="CD1393" s="85"/>
      <c r="CE1393" s="85"/>
      <c r="CF1393" s="85"/>
      <c r="CG1393" s="85"/>
      <c r="CH1393" s="85"/>
      <c r="CI1393" s="85"/>
      <c r="CJ1393" s="85"/>
      <c r="CK1393" s="85"/>
      <c r="CL1393" s="85"/>
      <c r="CM1393" s="85"/>
      <c r="CN1393" s="85"/>
      <c r="CO1393" s="85"/>
      <c r="CP1393" s="85"/>
      <c r="CQ1393" s="85"/>
      <c r="CR1393" s="85"/>
      <c r="CS1393" s="85"/>
      <c r="CT1393" s="85"/>
      <c r="CU1393" s="85"/>
      <c r="CV1393" s="85"/>
      <c r="CW1393" s="85"/>
      <c r="CX1393" s="85"/>
      <c r="CY1393" s="85"/>
      <c r="CZ1393" s="85"/>
      <c r="DA1393" s="85"/>
      <c r="DB1393" s="85"/>
      <c r="DC1393" s="85"/>
      <c r="DD1393" s="85"/>
      <c r="DE1393" s="85"/>
    </row>
    <row r="1394" spans="1:109" x14ac:dyDescent="0.2">
      <c r="A1394" s="85"/>
      <c r="B1394" s="85"/>
      <c r="C1394" s="85"/>
      <c r="D1394" s="85"/>
      <c r="E1394" s="86"/>
      <c r="F1394" s="85"/>
      <c r="G1394" s="87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  <c r="AE1394" s="85"/>
      <c r="AF1394" s="85"/>
      <c r="AG1394" s="85"/>
      <c r="AH1394" s="85"/>
      <c r="AI1394" s="85"/>
      <c r="AJ1394" s="85"/>
      <c r="AK1394" s="85"/>
      <c r="AL1394" s="85"/>
      <c r="AM1394" s="85"/>
      <c r="AN1394" s="85"/>
      <c r="AO1394" s="85"/>
      <c r="AP1394" s="85"/>
      <c r="AQ1394" s="85"/>
      <c r="AR1394" s="85"/>
      <c r="AS1394" s="85"/>
      <c r="AT1394" s="85"/>
      <c r="AU1394" s="85"/>
      <c r="AV1394" s="85"/>
      <c r="AW1394" s="85"/>
      <c r="AX1394" s="85"/>
      <c r="AY1394" s="85"/>
      <c r="AZ1394" s="85"/>
      <c r="BA1394" s="85"/>
      <c r="BB1394" s="85"/>
      <c r="BC1394" s="85"/>
      <c r="BD1394" s="85"/>
      <c r="BE1394" s="85"/>
      <c r="BF1394" s="88"/>
      <c r="BG1394" s="85"/>
      <c r="BH1394" s="85"/>
      <c r="BI1394" s="85"/>
      <c r="BJ1394" s="85"/>
      <c r="BK1394" s="85"/>
      <c r="BL1394" s="85"/>
      <c r="BM1394" s="85"/>
      <c r="BN1394" s="85"/>
      <c r="BO1394" s="85"/>
      <c r="BP1394" s="85"/>
      <c r="BQ1394" s="85"/>
      <c r="BR1394" s="85"/>
      <c r="BS1394" s="85"/>
      <c r="BT1394" s="85"/>
      <c r="BU1394" s="85"/>
      <c r="BV1394" s="85"/>
      <c r="BW1394" s="85"/>
      <c r="BX1394" s="85"/>
      <c r="BY1394" s="85"/>
      <c r="BZ1394" s="85"/>
      <c r="CA1394" s="85"/>
      <c r="CB1394" s="85"/>
      <c r="CC1394" s="85"/>
      <c r="CD1394" s="85"/>
      <c r="CE1394" s="85"/>
      <c r="CF1394" s="85"/>
      <c r="CG1394" s="85"/>
      <c r="CH1394" s="85"/>
      <c r="CI1394" s="85"/>
      <c r="CJ1394" s="85"/>
      <c r="CK1394" s="85"/>
      <c r="CL1394" s="85"/>
      <c r="CM1394" s="85"/>
      <c r="CN1394" s="85"/>
      <c r="CO1394" s="85"/>
      <c r="CP1394" s="85"/>
      <c r="CQ1394" s="85"/>
      <c r="CR1394" s="85"/>
      <c r="CS1394" s="85"/>
      <c r="CT1394" s="85"/>
      <c r="CU1394" s="85"/>
      <c r="CV1394" s="85"/>
      <c r="CW1394" s="85"/>
      <c r="CX1394" s="85"/>
      <c r="CY1394" s="85"/>
      <c r="CZ1394" s="85"/>
      <c r="DA1394" s="85"/>
      <c r="DB1394" s="85"/>
      <c r="DC1394" s="85"/>
      <c r="DD1394" s="85"/>
      <c r="DE1394" s="85"/>
    </row>
    <row r="1395" spans="1:109" x14ac:dyDescent="0.2">
      <c r="A1395" s="85"/>
      <c r="B1395" s="85"/>
      <c r="C1395" s="85"/>
      <c r="D1395" s="85"/>
      <c r="E1395" s="86"/>
      <c r="F1395" s="85"/>
      <c r="G1395" s="87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  <c r="AE1395" s="85"/>
      <c r="AF1395" s="85"/>
      <c r="AG1395" s="85"/>
      <c r="AH1395" s="85"/>
      <c r="AI1395" s="85"/>
      <c r="AJ1395" s="85"/>
      <c r="AK1395" s="85"/>
      <c r="AL1395" s="85"/>
      <c r="AM1395" s="85"/>
      <c r="AN1395" s="85"/>
      <c r="AO1395" s="85"/>
      <c r="AP1395" s="85"/>
      <c r="AQ1395" s="85"/>
      <c r="AR1395" s="85"/>
      <c r="AS1395" s="85"/>
      <c r="AT1395" s="85"/>
      <c r="AU1395" s="85"/>
      <c r="AV1395" s="85"/>
      <c r="AW1395" s="85"/>
      <c r="AX1395" s="85"/>
      <c r="AY1395" s="85"/>
      <c r="AZ1395" s="85"/>
      <c r="BA1395" s="85"/>
      <c r="BB1395" s="85"/>
      <c r="BC1395" s="85"/>
      <c r="BD1395" s="85"/>
      <c r="BE1395" s="85"/>
      <c r="BF1395" s="88"/>
      <c r="BG1395" s="85"/>
      <c r="BH1395" s="85"/>
      <c r="BI1395" s="85"/>
      <c r="BJ1395" s="85"/>
      <c r="BK1395" s="85"/>
      <c r="BL1395" s="85"/>
      <c r="BM1395" s="85"/>
      <c r="BN1395" s="85"/>
      <c r="BO1395" s="85"/>
      <c r="BP1395" s="85"/>
      <c r="BQ1395" s="85"/>
      <c r="BR1395" s="85"/>
      <c r="BS1395" s="85"/>
      <c r="BT1395" s="85"/>
      <c r="BU1395" s="85"/>
      <c r="BV1395" s="85"/>
      <c r="BW1395" s="85"/>
      <c r="BX1395" s="85"/>
      <c r="BY1395" s="85"/>
      <c r="BZ1395" s="85"/>
      <c r="CA1395" s="85"/>
      <c r="CB1395" s="85"/>
      <c r="CC1395" s="85"/>
      <c r="CD1395" s="85"/>
      <c r="CE1395" s="85"/>
      <c r="CF1395" s="85"/>
      <c r="CG1395" s="85"/>
      <c r="CH1395" s="85"/>
      <c r="CI1395" s="85"/>
      <c r="CJ1395" s="85"/>
      <c r="CK1395" s="85"/>
      <c r="CL1395" s="85"/>
      <c r="CM1395" s="85"/>
      <c r="CN1395" s="85"/>
      <c r="CO1395" s="85"/>
      <c r="CP1395" s="85"/>
      <c r="CQ1395" s="85"/>
      <c r="CR1395" s="85"/>
      <c r="CS1395" s="85"/>
      <c r="CT1395" s="85"/>
      <c r="CU1395" s="85"/>
      <c r="CV1395" s="85"/>
      <c r="CW1395" s="85"/>
      <c r="CX1395" s="85"/>
      <c r="CY1395" s="85"/>
      <c r="CZ1395" s="85"/>
      <c r="DA1395" s="85"/>
      <c r="DB1395" s="85"/>
      <c r="DC1395" s="85"/>
      <c r="DD1395" s="85"/>
      <c r="DE1395" s="85"/>
    </row>
    <row r="1396" spans="1:109" x14ac:dyDescent="0.2">
      <c r="A1396" s="85"/>
      <c r="B1396" s="85"/>
      <c r="C1396" s="85"/>
      <c r="D1396" s="85"/>
      <c r="E1396" s="86"/>
      <c r="F1396" s="85"/>
      <c r="G1396" s="87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  <c r="AE1396" s="85"/>
      <c r="AF1396" s="85"/>
      <c r="AG1396" s="85"/>
      <c r="AH1396" s="85"/>
      <c r="AI1396" s="85"/>
      <c r="AJ1396" s="85"/>
      <c r="AK1396" s="85"/>
      <c r="AL1396" s="85"/>
      <c r="AM1396" s="85"/>
      <c r="AN1396" s="85"/>
      <c r="AO1396" s="85"/>
      <c r="AP1396" s="85"/>
      <c r="AQ1396" s="85"/>
      <c r="AR1396" s="85"/>
      <c r="AS1396" s="85"/>
      <c r="AT1396" s="85"/>
      <c r="AU1396" s="85"/>
      <c r="AV1396" s="85"/>
      <c r="AW1396" s="85"/>
      <c r="AX1396" s="85"/>
      <c r="AY1396" s="85"/>
      <c r="AZ1396" s="85"/>
      <c r="BA1396" s="85"/>
      <c r="BB1396" s="85"/>
      <c r="BC1396" s="85"/>
      <c r="BD1396" s="85"/>
      <c r="BE1396" s="85"/>
      <c r="BF1396" s="88"/>
      <c r="BG1396" s="85"/>
      <c r="BH1396" s="85"/>
      <c r="BI1396" s="85"/>
      <c r="BJ1396" s="85"/>
      <c r="BK1396" s="85"/>
      <c r="BL1396" s="85"/>
      <c r="BM1396" s="85"/>
      <c r="BN1396" s="85"/>
      <c r="BO1396" s="85"/>
      <c r="BP1396" s="85"/>
      <c r="BQ1396" s="85"/>
      <c r="BR1396" s="85"/>
      <c r="BS1396" s="85"/>
      <c r="BT1396" s="85"/>
      <c r="BU1396" s="85"/>
      <c r="BV1396" s="85"/>
      <c r="BW1396" s="85"/>
      <c r="BX1396" s="85"/>
      <c r="BY1396" s="85"/>
      <c r="BZ1396" s="85"/>
      <c r="CA1396" s="85"/>
      <c r="CB1396" s="85"/>
      <c r="CC1396" s="85"/>
      <c r="CD1396" s="85"/>
      <c r="CE1396" s="85"/>
      <c r="CF1396" s="85"/>
      <c r="CG1396" s="85"/>
      <c r="CH1396" s="85"/>
      <c r="CI1396" s="85"/>
      <c r="CJ1396" s="85"/>
      <c r="CK1396" s="85"/>
      <c r="CL1396" s="85"/>
      <c r="CM1396" s="85"/>
      <c r="CN1396" s="85"/>
      <c r="CO1396" s="85"/>
      <c r="CP1396" s="85"/>
      <c r="CQ1396" s="85"/>
      <c r="CR1396" s="85"/>
      <c r="CS1396" s="85"/>
      <c r="CT1396" s="85"/>
      <c r="CU1396" s="85"/>
      <c r="CV1396" s="85"/>
      <c r="CW1396" s="85"/>
      <c r="CX1396" s="85"/>
      <c r="CY1396" s="85"/>
      <c r="CZ1396" s="85"/>
      <c r="DA1396" s="85"/>
      <c r="DB1396" s="85"/>
      <c r="DC1396" s="85"/>
      <c r="DD1396" s="85"/>
      <c r="DE1396" s="85"/>
    </row>
    <row r="1397" spans="1:109" x14ac:dyDescent="0.2">
      <c r="A1397" s="85"/>
      <c r="B1397" s="85"/>
      <c r="C1397" s="85"/>
      <c r="D1397" s="85"/>
      <c r="E1397" s="86"/>
      <c r="F1397" s="85"/>
      <c r="G1397" s="87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  <c r="AE1397" s="85"/>
      <c r="AF1397" s="85"/>
      <c r="AG1397" s="85"/>
      <c r="AH1397" s="85"/>
      <c r="AI1397" s="85"/>
      <c r="AJ1397" s="85"/>
      <c r="AK1397" s="85"/>
      <c r="AL1397" s="85"/>
      <c r="AM1397" s="85"/>
      <c r="AN1397" s="85"/>
      <c r="AO1397" s="85"/>
      <c r="AP1397" s="85"/>
      <c r="AQ1397" s="85"/>
      <c r="AR1397" s="85"/>
      <c r="AS1397" s="85"/>
      <c r="AT1397" s="85"/>
      <c r="AU1397" s="85"/>
      <c r="AV1397" s="85"/>
      <c r="AW1397" s="85"/>
      <c r="AX1397" s="85"/>
      <c r="AY1397" s="85"/>
      <c r="AZ1397" s="85"/>
      <c r="BA1397" s="85"/>
      <c r="BB1397" s="85"/>
      <c r="BC1397" s="85"/>
      <c r="BD1397" s="85"/>
      <c r="BE1397" s="85"/>
      <c r="BF1397" s="88"/>
      <c r="BG1397" s="85"/>
      <c r="BH1397" s="85"/>
      <c r="BI1397" s="85"/>
      <c r="BJ1397" s="85"/>
      <c r="BK1397" s="85"/>
      <c r="BL1397" s="85"/>
      <c r="BM1397" s="85"/>
      <c r="BN1397" s="85"/>
      <c r="BO1397" s="85"/>
      <c r="BP1397" s="85"/>
      <c r="BQ1397" s="85"/>
      <c r="BR1397" s="85"/>
      <c r="BS1397" s="85"/>
      <c r="BT1397" s="85"/>
      <c r="BU1397" s="85"/>
      <c r="BV1397" s="85"/>
      <c r="BW1397" s="85"/>
      <c r="BX1397" s="85"/>
      <c r="BY1397" s="85"/>
      <c r="BZ1397" s="85"/>
      <c r="CA1397" s="85"/>
      <c r="CB1397" s="85"/>
      <c r="CC1397" s="85"/>
      <c r="CD1397" s="85"/>
      <c r="CE1397" s="85"/>
      <c r="CF1397" s="85"/>
      <c r="CG1397" s="85"/>
      <c r="CH1397" s="85"/>
      <c r="CI1397" s="85"/>
      <c r="CJ1397" s="85"/>
      <c r="CK1397" s="85"/>
      <c r="CL1397" s="85"/>
      <c r="CM1397" s="85"/>
      <c r="CN1397" s="85"/>
      <c r="CO1397" s="85"/>
      <c r="CP1397" s="85"/>
      <c r="CQ1397" s="85"/>
      <c r="CR1397" s="85"/>
      <c r="CS1397" s="85"/>
      <c r="CT1397" s="85"/>
      <c r="CU1397" s="85"/>
      <c r="CV1397" s="85"/>
      <c r="CW1397" s="85"/>
      <c r="CX1397" s="85"/>
      <c r="CY1397" s="85"/>
      <c r="CZ1397" s="85"/>
      <c r="DA1397" s="85"/>
      <c r="DB1397" s="85"/>
      <c r="DC1397" s="85"/>
      <c r="DD1397" s="85"/>
      <c r="DE1397" s="85"/>
    </row>
    <row r="1398" spans="1:109" x14ac:dyDescent="0.2">
      <c r="A1398" s="85"/>
      <c r="B1398" s="85"/>
      <c r="C1398" s="85"/>
      <c r="D1398" s="85"/>
      <c r="E1398" s="86"/>
      <c r="F1398" s="85"/>
      <c r="G1398" s="87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  <c r="AE1398" s="85"/>
      <c r="AF1398" s="85"/>
      <c r="AG1398" s="85"/>
      <c r="AH1398" s="85"/>
      <c r="AI1398" s="85"/>
      <c r="AJ1398" s="85"/>
      <c r="AK1398" s="85"/>
      <c r="AL1398" s="85"/>
      <c r="AM1398" s="85"/>
      <c r="AN1398" s="85"/>
      <c r="AO1398" s="85"/>
      <c r="AP1398" s="85"/>
      <c r="AQ1398" s="85"/>
      <c r="AR1398" s="85"/>
      <c r="AS1398" s="85"/>
      <c r="AT1398" s="85"/>
      <c r="AU1398" s="85"/>
      <c r="AV1398" s="85"/>
      <c r="AW1398" s="85"/>
      <c r="AX1398" s="85"/>
      <c r="AY1398" s="85"/>
      <c r="AZ1398" s="85"/>
      <c r="BA1398" s="85"/>
      <c r="BB1398" s="85"/>
      <c r="BC1398" s="85"/>
      <c r="BD1398" s="85"/>
      <c r="BE1398" s="85"/>
      <c r="BF1398" s="88"/>
      <c r="BG1398" s="85"/>
      <c r="BH1398" s="85"/>
      <c r="BI1398" s="85"/>
      <c r="BJ1398" s="85"/>
      <c r="BK1398" s="85"/>
      <c r="BL1398" s="85"/>
      <c r="BM1398" s="85"/>
      <c r="BN1398" s="85"/>
      <c r="BO1398" s="85"/>
      <c r="BP1398" s="85"/>
      <c r="BQ1398" s="85"/>
      <c r="BR1398" s="85"/>
      <c r="BS1398" s="85"/>
      <c r="BT1398" s="85"/>
      <c r="BU1398" s="85"/>
      <c r="BV1398" s="85"/>
      <c r="BW1398" s="85"/>
      <c r="BX1398" s="85"/>
      <c r="BY1398" s="85"/>
      <c r="BZ1398" s="85"/>
      <c r="CA1398" s="85"/>
      <c r="CB1398" s="85"/>
      <c r="CC1398" s="85"/>
      <c r="CD1398" s="85"/>
      <c r="CE1398" s="85"/>
      <c r="CF1398" s="85"/>
      <c r="CG1398" s="85"/>
      <c r="CH1398" s="85"/>
      <c r="CI1398" s="85"/>
      <c r="CJ1398" s="85"/>
      <c r="CK1398" s="85"/>
      <c r="CL1398" s="85"/>
      <c r="CM1398" s="85"/>
      <c r="CN1398" s="85"/>
      <c r="CO1398" s="85"/>
      <c r="CP1398" s="85"/>
      <c r="CQ1398" s="85"/>
      <c r="CR1398" s="85"/>
      <c r="CS1398" s="85"/>
      <c r="CT1398" s="85"/>
      <c r="CU1398" s="85"/>
      <c r="CV1398" s="85"/>
      <c r="CW1398" s="85"/>
      <c r="CX1398" s="85"/>
      <c r="CY1398" s="85"/>
      <c r="CZ1398" s="85"/>
      <c r="DA1398" s="85"/>
      <c r="DB1398" s="85"/>
      <c r="DC1398" s="85"/>
      <c r="DD1398" s="85"/>
      <c r="DE1398" s="85"/>
    </row>
    <row r="1399" spans="1:109" x14ac:dyDescent="0.2">
      <c r="A1399" s="85"/>
      <c r="B1399" s="85"/>
      <c r="C1399" s="85"/>
      <c r="D1399" s="85"/>
      <c r="E1399" s="86"/>
      <c r="F1399" s="85"/>
      <c r="G1399" s="87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  <c r="AE1399" s="85"/>
      <c r="AF1399" s="85"/>
      <c r="AG1399" s="85"/>
      <c r="AH1399" s="85"/>
      <c r="AI1399" s="85"/>
      <c r="AJ1399" s="85"/>
      <c r="AK1399" s="85"/>
      <c r="AL1399" s="85"/>
      <c r="AM1399" s="85"/>
      <c r="AN1399" s="85"/>
      <c r="AO1399" s="85"/>
      <c r="AP1399" s="85"/>
      <c r="AQ1399" s="85"/>
      <c r="AR1399" s="85"/>
      <c r="AS1399" s="85"/>
      <c r="AT1399" s="85"/>
      <c r="AU1399" s="85"/>
      <c r="AV1399" s="85"/>
      <c r="AW1399" s="85"/>
      <c r="AX1399" s="85"/>
      <c r="AY1399" s="85"/>
      <c r="AZ1399" s="85"/>
      <c r="BA1399" s="85"/>
      <c r="BB1399" s="85"/>
      <c r="BC1399" s="85"/>
      <c r="BD1399" s="85"/>
      <c r="BE1399" s="85"/>
      <c r="BF1399" s="88"/>
      <c r="BG1399" s="85"/>
      <c r="BH1399" s="85"/>
      <c r="BI1399" s="85"/>
      <c r="BJ1399" s="85"/>
      <c r="BK1399" s="85"/>
      <c r="BL1399" s="85"/>
      <c r="BM1399" s="85"/>
      <c r="BN1399" s="85"/>
      <c r="BO1399" s="85"/>
      <c r="BP1399" s="85"/>
      <c r="BQ1399" s="85"/>
      <c r="BR1399" s="85"/>
      <c r="BS1399" s="85"/>
      <c r="BT1399" s="85"/>
      <c r="BU1399" s="85"/>
      <c r="BV1399" s="85"/>
      <c r="BW1399" s="85"/>
      <c r="BX1399" s="85"/>
      <c r="BY1399" s="85"/>
      <c r="BZ1399" s="85"/>
      <c r="CA1399" s="85"/>
      <c r="CB1399" s="85"/>
      <c r="CC1399" s="85"/>
      <c r="CD1399" s="85"/>
      <c r="CE1399" s="85"/>
      <c r="CF1399" s="85"/>
      <c r="CG1399" s="85"/>
      <c r="CH1399" s="85"/>
      <c r="CI1399" s="85"/>
      <c r="CJ1399" s="85"/>
      <c r="CK1399" s="85"/>
      <c r="CL1399" s="85"/>
      <c r="CM1399" s="85"/>
      <c r="CN1399" s="85"/>
      <c r="CO1399" s="85"/>
      <c r="CP1399" s="85"/>
      <c r="CQ1399" s="85"/>
      <c r="CR1399" s="85"/>
      <c r="CS1399" s="85"/>
      <c r="CT1399" s="85"/>
      <c r="CU1399" s="85"/>
      <c r="CV1399" s="85"/>
      <c r="CW1399" s="85"/>
      <c r="CX1399" s="85"/>
      <c r="CY1399" s="85"/>
      <c r="CZ1399" s="85"/>
      <c r="DA1399" s="85"/>
      <c r="DB1399" s="85"/>
      <c r="DC1399" s="85"/>
      <c r="DD1399" s="85"/>
      <c r="DE1399" s="85"/>
    </row>
    <row r="1400" spans="1:109" x14ac:dyDescent="0.2">
      <c r="A1400" s="85"/>
      <c r="B1400" s="85"/>
      <c r="C1400" s="85"/>
      <c r="D1400" s="85"/>
      <c r="E1400" s="86"/>
      <c r="F1400" s="85"/>
      <c r="G1400" s="87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  <c r="AE1400" s="85"/>
      <c r="AF1400" s="85"/>
      <c r="AG1400" s="85"/>
      <c r="AH1400" s="85"/>
      <c r="AI1400" s="85"/>
      <c r="AJ1400" s="85"/>
      <c r="AK1400" s="85"/>
      <c r="AL1400" s="85"/>
      <c r="AM1400" s="85"/>
      <c r="AN1400" s="85"/>
      <c r="AO1400" s="85"/>
      <c r="AP1400" s="85"/>
      <c r="AQ1400" s="85"/>
      <c r="AR1400" s="85"/>
      <c r="AS1400" s="85"/>
      <c r="AT1400" s="85"/>
      <c r="AU1400" s="85"/>
      <c r="AV1400" s="85"/>
      <c r="AW1400" s="85"/>
      <c r="AX1400" s="85"/>
      <c r="AY1400" s="85"/>
      <c r="AZ1400" s="85"/>
      <c r="BA1400" s="85"/>
      <c r="BB1400" s="85"/>
      <c r="BC1400" s="85"/>
      <c r="BD1400" s="85"/>
      <c r="BE1400" s="85"/>
      <c r="BF1400" s="88"/>
      <c r="BG1400" s="85"/>
      <c r="BH1400" s="85"/>
      <c r="BI1400" s="85"/>
      <c r="BJ1400" s="85"/>
      <c r="BK1400" s="85"/>
      <c r="BL1400" s="85"/>
      <c r="BM1400" s="85"/>
      <c r="BN1400" s="85"/>
      <c r="BO1400" s="85"/>
      <c r="BP1400" s="85"/>
      <c r="BQ1400" s="85"/>
      <c r="BR1400" s="85"/>
      <c r="BS1400" s="85"/>
      <c r="BT1400" s="85"/>
      <c r="BU1400" s="85"/>
      <c r="BV1400" s="85"/>
      <c r="BW1400" s="85"/>
      <c r="BX1400" s="85"/>
      <c r="BY1400" s="85"/>
      <c r="BZ1400" s="85"/>
      <c r="CA1400" s="85"/>
      <c r="CB1400" s="85"/>
      <c r="CC1400" s="85"/>
      <c r="CD1400" s="85"/>
      <c r="CE1400" s="85"/>
      <c r="CF1400" s="85"/>
      <c r="CG1400" s="85"/>
      <c r="CH1400" s="85"/>
      <c r="CI1400" s="85"/>
      <c r="CJ1400" s="85"/>
      <c r="CK1400" s="85"/>
      <c r="CL1400" s="85"/>
      <c r="CM1400" s="85"/>
      <c r="CN1400" s="85"/>
      <c r="CO1400" s="85"/>
      <c r="CP1400" s="85"/>
      <c r="CQ1400" s="85"/>
      <c r="CR1400" s="85"/>
      <c r="CS1400" s="85"/>
      <c r="CT1400" s="85"/>
      <c r="CU1400" s="85"/>
      <c r="CV1400" s="85"/>
      <c r="CW1400" s="85"/>
      <c r="CX1400" s="85"/>
      <c r="CY1400" s="85"/>
      <c r="CZ1400" s="85"/>
      <c r="DA1400" s="85"/>
      <c r="DB1400" s="85"/>
      <c r="DC1400" s="85"/>
      <c r="DD1400" s="85"/>
      <c r="DE1400" s="85"/>
    </row>
    <row r="1401" spans="1:109" x14ac:dyDescent="0.2">
      <c r="A1401" s="85"/>
      <c r="B1401" s="85"/>
      <c r="C1401" s="85"/>
      <c r="D1401" s="85"/>
      <c r="E1401" s="86"/>
      <c r="F1401" s="85"/>
      <c r="G1401" s="87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  <c r="AE1401" s="85"/>
      <c r="AF1401" s="85"/>
      <c r="AG1401" s="85"/>
      <c r="AH1401" s="85"/>
      <c r="AI1401" s="85"/>
      <c r="AJ1401" s="85"/>
      <c r="AK1401" s="85"/>
      <c r="AL1401" s="85"/>
      <c r="AM1401" s="85"/>
      <c r="AN1401" s="85"/>
      <c r="AO1401" s="85"/>
      <c r="AP1401" s="85"/>
      <c r="AQ1401" s="85"/>
      <c r="AR1401" s="85"/>
      <c r="AS1401" s="85"/>
      <c r="AT1401" s="85"/>
      <c r="AU1401" s="85"/>
      <c r="AV1401" s="85"/>
      <c r="AW1401" s="85"/>
      <c r="AX1401" s="85"/>
      <c r="AY1401" s="85"/>
      <c r="AZ1401" s="85"/>
      <c r="BA1401" s="85"/>
      <c r="BB1401" s="85"/>
      <c r="BC1401" s="85"/>
      <c r="BD1401" s="85"/>
      <c r="BE1401" s="85"/>
      <c r="BF1401" s="88"/>
      <c r="BG1401" s="85"/>
      <c r="BH1401" s="85"/>
      <c r="BI1401" s="85"/>
      <c r="BJ1401" s="85"/>
      <c r="BK1401" s="85"/>
      <c r="BL1401" s="85"/>
      <c r="BM1401" s="85"/>
      <c r="BN1401" s="85"/>
      <c r="BO1401" s="85"/>
      <c r="BP1401" s="85"/>
      <c r="BQ1401" s="85"/>
      <c r="BR1401" s="85"/>
      <c r="BS1401" s="85"/>
      <c r="BT1401" s="85"/>
      <c r="BU1401" s="85"/>
      <c r="BV1401" s="85"/>
      <c r="BW1401" s="85"/>
      <c r="BX1401" s="85"/>
      <c r="BY1401" s="85"/>
      <c r="BZ1401" s="85"/>
      <c r="CA1401" s="85"/>
      <c r="CB1401" s="85"/>
      <c r="CC1401" s="85"/>
      <c r="CD1401" s="85"/>
      <c r="CE1401" s="85"/>
      <c r="CF1401" s="85"/>
      <c r="CG1401" s="85"/>
      <c r="CH1401" s="85"/>
      <c r="CI1401" s="85"/>
      <c r="CJ1401" s="85"/>
      <c r="CK1401" s="85"/>
      <c r="CL1401" s="85"/>
      <c r="CM1401" s="85"/>
      <c r="CN1401" s="85"/>
      <c r="CO1401" s="85"/>
      <c r="CP1401" s="85"/>
      <c r="CQ1401" s="85"/>
      <c r="CR1401" s="85"/>
      <c r="CS1401" s="85"/>
      <c r="CT1401" s="85"/>
      <c r="CU1401" s="85"/>
      <c r="CV1401" s="85"/>
      <c r="CW1401" s="85"/>
      <c r="CX1401" s="85"/>
      <c r="CY1401" s="85"/>
      <c r="CZ1401" s="85"/>
      <c r="DA1401" s="85"/>
      <c r="DB1401" s="85"/>
      <c r="DC1401" s="85"/>
      <c r="DD1401" s="85"/>
      <c r="DE1401" s="85"/>
    </row>
    <row r="1402" spans="1:109" x14ac:dyDescent="0.2">
      <c r="A1402" s="85"/>
      <c r="B1402" s="85"/>
      <c r="C1402" s="85"/>
      <c r="D1402" s="85"/>
      <c r="E1402" s="86"/>
      <c r="F1402" s="85"/>
      <c r="G1402" s="87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  <c r="AE1402" s="85"/>
      <c r="AF1402" s="85"/>
      <c r="AG1402" s="85"/>
      <c r="AH1402" s="85"/>
      <c r="AI1402" s="85"/>
      <c r="AJ1402" s="85"/>
      <c r="AK1402" s="85"/>
      <c r="AL1402" s="85"/>
      <c r="AM1402" s="85"/>
      <c r="AN1402" s="85"/>
      <c r="AO1402" s="85"/>
      <c r="AP1402" s="85"/>
      <c r="AQ1402" s="85"/>
      <c r="AR1402" s="85"/>
      <c r="AS1402" s="85"/>
      <c r="AT1402" s="85"/>
      <c r="AU1402" s="85"/>
      <c r="AV1402" s="85"/>
      <c r="AW1402" s="85"/>
      <c r="AX1402" s="85"/>
      <c r="AY1402" s="85"/>
      <c r="AZ1402" s="85"/>
      <c r="BA1402" s="85"/>
      <c r="BB1402" s="85"/>
      <c r="BC1402" s="85"/>
      <c r="BD1402" s="85"/>
      <c r="BE1402" s="85"/>
      <c r="BF1402" s="88"/>
      <c r="BG1402" s="85"/>
      <c r="BH1402" s="85"/>
      <c r="BI1402" s="85"/>
      <c r="BJ1402" s="85"/>
      <c r="BK1402" s="85"/>
      <c r="BL1402" s="85"/>
      <c r="BM1402" s="85"/>
      <c r="BN1402" s="85"/>
      <c r="BO1402" s="85"/>
      <c r="BP1402" s="85"/>
      <c r="BQ1402" s="85"/>
      <c r="BR1402" s="85"/>
      <c r="BS1402" s="85"/>
      <c r="BT1402" s="85"/>
      <c r="BU1402" s="85"/>
      <c r="BV1402" s="85"/>
      <c r="BW1402" s="85"/>
      <c r="BX1402" s="85"/>
      <c r="BY1402" s="85"/>
      <c r="BZ1402" s="85"/>
      <c r="CA1402" s="85"/>
      <c r="CB1402" s="85"/>
      <c r="CC1402" s="85"/>
      <c r="CD1402" s="85"/>
      <c r="CE1402" s="85"/>
      <c r="CF1402" s="85"/>
      <c r="CG1402" s="85"/>
      <c r="CH1402" s="85"/>
      <c r="CI1402" s="85"/>
      <c r="CJ1402" s="85"/>
      <c r="CK1402" s="85"/>
      <c r="CL1402" s="85"/>
      <c r="CM1402" s="85"/>
      <c r="CN1402" s="85"/>
      <c r="CO1402" s="85"/>
      <c r="CP1402" s="85"/>
      <c r="CQ1402" s="85"/>
      <c r="CR1402" s="85"/>
      <c r="CS1402" s="85"/>
      <c r="CT1402" s="85"/>
      <c r="CU1402" s="85"/>
      <c r="CV1402" s="85"/>
      <c r="CW1402" s="85"/>
      <c r="CX1402" s="85"/>
      <c r="CY1402" s="85"/>
      <c r="CZ1402" s="85"/>
      <c r="DA1402" s="85"/>
      <c r="DB1402" s="85"/>
      <c r="DC1402" s="85"/>
      <c r="DD1402" s="85"/>
      <c r="DE1402" s="85"/>
    </row>
    <row r="1403" spans="1:109" x14ac:dyDescent="0.2">
      <c r="A1403" s="85"/>
      <c r="B1403" s="85"/>
      <c r="C1403" s="85"/>
      <c r="D1403" s="85"/>
      <c r="E1403" s="86"/>
      <c r="F1403" s="85"/>
      <c r="G1403" s="87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  <c r="AE1403" s="85"/>
      <c r="AF1403" s="85"/>
      <c r="AG1403" s="85"/>
      <c r="AH1403" s="85"/>
      <c r="AI1403" s="85"/>
      <c r="AJ1403" s="85"/>
      <c r="AK1403" s="85"/>
      <c r="AL1403" s="85"/>
      <c r="AM1403" s="85"/>
      <c r="AN1403" s="85"/>
      <c r="AO1403" s="85"/>
      <c r="AP1403" s="85"/>
      <c r="AQ1403" s="85"/>
      <c r="AR1403" s="85"/>
      <c r="AS1403" s="85"/>
      <c r="AT1403" s="85"/>
      <c r="AU1403" s="85"/>
      <c r="AV1403" s="85"/>
      <c r="AW1403" s="85"/>
      <c r="AX1403" s="85"/>
      <c r="AY1403" s="85"/>
      <c r="AZ1403" s="85"/>
      <c r="BA1403" s="85"/>
      <c r="BB1403" s="85"/>
      <c r="BC1403" s="85"/>
      <c r="BD1403" s="85"/>
      <c r="BE1403" s="85"/>
      <c r="BF1403" s="88"/>
      <c r="BG1403" s="85"/>
      <c r="BH1403" s="85"/>
      <c r="BI1403" s="85"/>
      <c r="BJ1403" s="85"/>
      <c r="BK1403" s="85"/>
      <c r="BL1403" s="85"/>
      <c r="BM1403" s="85"/>
      <c r="BN1403" s="85"/>
      <c r="BO1403" s="85"/>
      <c r="BP1403" s="85"/>
      <c r="BQ1403" s="85"/>
      <c r="BR1403" s="85"/>
      <c r="BS1403" s="85"/>
      <c r="BT1403" s="85"/>
      <c r="BU1403" s="85"/>
      <c r="BV1403" s="85"/>
      <c r="BW1403" s="85"/>
      <c r="BX1403" s="85"/>
      <c r="BY1403" s="85"/>
      <c r="BZ1403" s="85"/>
      <c r="CA1403" s="85"/>
      <c r="CB1403" s="85"/>
      <c r="CC1403" s="85"/>
      <c r="CD1403" s="85"/>
      <c r="CE1403" s="85"/>
      <c r="CF1403" s="85"/>
      <c r="CG1403" s="85"/>
      <c r="CH1403" s="85"/>
      <c r="CI1403" s="85"/>
      <c r="CJ1403" s="85"/>
      <c r="CK1403" s="85"/>
      <c r="CL1403" s="85"/>
      <c r="CM1403" s="85"/>
      <c r="CN1403" s="85"/>
      <c r="CO1403" s="85"/>
      <c r="CP1403" s="85"/>
      <c r="CQ1403" s="85"/>
      <c r="CR1403" s="85"/>
      <c r="CS1403" s="85"/>
      <c r="CT1403" s="85"/>
      <c r="CU1403" s="85"/>
      <c r="CV1403" s="85"/>
      <c r="CW1403" s="85"/>
      <c r="CX1403" s="85"/>
      <c r="CY1403" s="85"/>
      <c r="CZ1403" s="85"/>
      <c r="DA1403" s="85"/>
      <c r="DB1403" s="85"/>
      <c r="DC1403" s="85"/>
      <c r="DD1403" s="85"/>
      <c r="DE1403" s="85"/>
    </row>
    <row r="1404" spans="1:109" x14ac:dyDescent="0.2">
      <c r="A1404" s="85"/>
      <c r="B1404" s="85"/>
      <c r="C1404" s="85"/>
      <c r="D1404" s="85"/>
      <c r="E1404" s="86"/>
      <c r="F1404" s="85"/>
      <c r="G1404" s="87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85"/>
      <c r="AG1404" s="85"/>
      <c r="AH1404" s="85"/>
      <c r="AI1404" s="85"/>
      <c r="AJ1404" s="85"/>
      <c r="AK1404" s="85"/>
      <c r="AL1404" s="85"/>
      <c r="AM1404" s="85"/>
      <c r="AN1404" s="85"/>
      <c r="AO1404" s="85"/>
      <c r="AP1404" s="85"/>
      <c r="AQ1404" s="85"/>
      <c r="AR1404" s="85"/>
      <c r="AS1404" s="85"/>
      <c r="AT1404" s="85"/>
      <c r="AU1404" s="85"/>
      <c r="AV1404" s="85"/>
      <c r="AW1404" s="85"/>
      <c r="AX1404" s="85"/>
      <c r="AY1404" s="85"/>
      <c r="AZ1404" s="85"/>
      <c r="BA1404" s="85"/>
      <c r="BB1404" s="85"/>
      <c r="BC1404" s="85"/>
      <c r="BD1404" s="85"/>
      <c r="BE1404" s="85"/>
      <c r="BF1404" s="88"/>
      <c r="BG1404" s="85"/>
      <c r="BH1404" s="85"/>
      <c r="BI1404" s="85"/>
      <c r="BJ1404" s="85"/>
      <c r="BK1404" s="85"/>
      <c r="BL1404" s="85"/>
      <c r="BM1404" s="85"/>
      <c r="BN1404" s="85"/>
      <c r="BO1404" s="85"/>
      <c r="BP1404" s="85"/>
      <c r="BQ1404" s="85"/>
      <c r="BR1404" s="85"/>
      <c r="BS1404" s="85"/>
      <c r="BT1404" s="85"/>
      <c r="BU1404" s="85"/>
      <c r="BV1404" s="85"/>
      <c r="BW1404" s="85"/>
      <c r="BX1404" s="85"/>
      <c r="BY1404" s="85"/>
      <c r="BZ1404" s="85"/>
      <c r="CA1404" s="85"/>
      <c r="CB1404" s="85"/>
      <c r="CC1404" s="85"/>
      <c r="CD1404" s="85"/>
      <c r="CE1404" s="85"/>
      <c r="CF1404" s="85"/>
      <c r="CG1404" s="85"/>
      <c r="CH1404" s="85"/>
      <c r="CI1404" s="85"/>
      <c r="CJ1404" s="85"/>
      <c r="CK1404" s="85"/>
      <c r="CL1404" s="85"/>
      <c r="CM1404" s="85"/>
      <c r="CN1404" s="85"/>
      <c r="CO1404" s="85"/>
      <c r="CP1404" s="85"/>
      <c r="CQ1404" s="85"/>
      <c r="CR1404" s="85"/>
      <c r="CS1404" s="85"/>
      <c r="CT1404" s="85"/>
      <c r="CU1404" s="85"/>
      <c r="CV1404" s="85"/>
      <c r="CW1404" s="85"/>
      <c r="CX1404" s="85"/>
      <c r="CY1404" s="85"/>
      <c r="CZ1404" s="85"/>
      <c r="DA1404" s="85"/>
      <c r="DB1404" s="85"/>
      <c r="DC1404" s="85"/>
      <c r="DD1404" s="85"/>
      <c r="DE1404" s="85"/>
    </row>
    <row r="1405" spans="1:109" x14ac:dyDescent="0.2">
      <c r="A1405" s="85"/>
      <c r="B1405" s="85"/>
      <c r="C1405" s="85"/>
      <c r="D1405" s="85"/>
      <c r="E1405" s="86"/>
      <c r="F1405" s="85"/>
      <c r="G1405" s="87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85"/>
      <c r="AG1405" s="85"/>
      <c r="AH1405" s="85"/>
      <c r="AI1405" s="85"/>
      <c r="AJ1405" s="85"/>
      <c r="AK1405" s="85"/>
      <c r="AL1405" s="85"/>
      <c r="AM1405" s="85"/>
      <c r="AN1405" s="85"/>
      <c r="AO1405" s="85"/>
      <c r="AP1405" s="85"/>
      <c r="AQ1405" s="85"/>
      <c r="AR1405" s="85"/>
      <c r="AS1405" s="85"/>
      <c r="AT1405" s="85"/>
      <c r="AU1405" s="85"/>
      <c r="AV1405" s="85"/>
      <c r="AW1405" s="85"/>
      <c r="AX1405" s="85"/>
      <c r="AY1405" s="85"/>
      <c r="AZ1405" s="85"/>
      <c r="BA1405" s="85"/>
      <c r="BB1405" s="85"/>
      <c r="BC1405" s="85"/>
      <c r="BD1405" s="85"/>
      <c r="BE1405" s="85"/>
      <c r="BF1405" s="88"/>
      <c r="BG1405" s="85"/>
      <c r="BH1405" s="85"/>
      <c r="BI1405" s="85"/>
      <c r="BJ1405" s="85"/>
      <c r="BK1405" s="85"/>
      <c r="BL1405" s="85"/>
      <c r="BM1405" s="85"/>
      <c r="BN1405" s="85"/>
      <c r="BO1405" s="85"/>
      <c r="BP1405" s="85"/>
      <c r="BQ1405" s="85"/>
      <c r="BR1405" s="85"/>
      <c r="BS1405" s="85"/>
      <c r="BT1405" s="85"/>
      <c r="BU1405" s="85"/>
      <c r="BV1405" s="85"/>
      <c r="BW1405" s="85"/>
      <c r="BX1405" s="85"/>
      <c r="BY1405" s="85"/>
      <c r="BZ1405" s="85"/>
      <c r="CA1405" s="85"/>
      <c r="CB1405" s="85"/>
      <c r="CC1405" s="85"/>
      <c r="CD1405" s="85"/>
      <c r="CE1405" s="85"/>
      <c r="CF1405" s="85"/>
      <c r="CG1405" s="85"/>
      <c r="CH1405" s="85"/>
      <c r="CI1405" s="85"/>
      <c r="CJ1405" s="85"/>
      <c r="CK1405" s="85"/>
      <c r="CL1405" s="85"/>
      <c r="CM1405" s="85"/>
      <c r="CN1405" s="85"/>
      <c r="CO1405" s="85"/>
      <c r="CP1405" s="85"/>
      <c r="CQ1405" s="85"/>
      <c r="CR1405" s="85"/>
      <c r="CS1405" s="85"/>
      <c r="CT1405" s="85"/>
      <c r="CU1405" s="85"/>
      <c r="CV1405" s="85"/>
      <c r="CW1405" s="85"/>
      <c r="CX1405" s="85"/>
      <c r="CY1405" s="85"/>
      <c r="CZ1405" s="85"/>
      <c r="DA1405" s="85"/>
      <c r="DB1405" s="85"/>
      <c r="DC1405" s="85"/>
      <c r="DD1405" s="85"/>
      <c r="DE1405" s="85"/>
    </row>
    <row r="1406" spans="1:109" x14ac:dyDescent="0.2">
      <c r="A1406" s="85"/>
      <c r="B1406" s="85"/>
      <c r="C1406" s="85"/>
      <c r="D1406" s="85"/>
      <c r="E1406" s="86"/>
      <c r="F1406" s="85"/>
      <c r="G1406" s="87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85"/>
      <c r="AG1406" s="85"/>
      <c r="AH1406" s="85"/>
      <c r="AI1406" s="85"/>
      <c r="AJ1406" s="85"/>
      <c r="AK1406" s="85"/>
      <c r="AL1406" s="85"/>
      <c r="AM1406" s="85"/>
      <c r="AN1406" s="85"/>
      <c r="AO1406" s="85"/>
      <c r="AP1406" s="85"/>
      <c r="AQ1406" s="85"/>
      <c r="AR1406" s="85"/>
      <c r="AS1406" s="85"/>
      <c r="AT1406" s="85"/>
      <c r="AU1406" s="85"/>
      <c r="AV1406" s="85"/>
      <c r="AW1406" s="85"/>
      <c r="AX1406" s="85"/>
      <c r="AY1406" s="85"/>
      <c r="AZ1406" s="85"/>
      <c r="BA1406" s="85"/>
      <c r="BB1406" s="85"/>
      <c r="BC1406" s="85"/>
      <c r="BD1406" s="85"/>
      <c r="BE1406" s="85"/>
      <c r="BF1406" s="88"/>
      <c r="BG1406" s="85"/>
      <c r="BH1406" s="85"/>
      <c r="BI1406" s="85"/>
      <c r="BJ1406" s="85"/>
      <c r="BK1406" s="85"/>
      <c r="BL1406" s="85"/>
      <c r="BM1406" s="85"/>
      <c r="BN1406" s="85"/>
      <c r="BO1406" s="85"/>
      <c r="BP1406" s="85"/>
      <c r="BQ1406" s="85"/>
      <c r="BR1406" s="85"/>
      <c r="BS1406" s="85"/>
      <c r="BT1406" s="85"/>
      <c r="BU1406" s="85"/>
      <c r="BV1406" s="85"/>
      <c r="BW1406" s="85"/>
      <c r="BX1406" s="85"/>
      <c r="BY1406" s="85"/>
      <c r="BZ1406" s="85"/>
      <c r="CA1406" s="85"/>
      <c r="CB1406" s="85"/>
      <c r="CC1406" s="85"/>
      <c r="CD1406" s="85"/>
      <c r="CE1406" s="85"/>
      <c r="CF1406" s="85"/>
      <c r="CG1406" s="85"/>
      <c r="CH1406" s="85"/>
      <c r="CI1406" s="85"/>
      <c r="CJ1406" s="85"/>
      <c r="CK1406" s="85"/>
      <c r="CL1406" s="85"/>
      <c r="CM1406" s="85"/>
      <c r="CN1406" s="85"/>
      <c r="CO1406" s="85"/>
      <c r="CP1406" s="85"/>
      <c r="CQ1406" s="85"/>
      <c r="CR1406" s="85"/>
      <c r="CS1406" s="85"/>
      <c r="CT1406" s="85"/>
      <c r="CU1406" s="85"/>
      <c r="CV1406" s="85"/>
      <c r="CW1406" s="85"/>
      <c r="CX1406" s="85"/>
      <c r="CY1406" s="85"/>
      <c r="CZ1406" s="85"/>
      <c r="DA1406" s="85"/>
      <c r="DB1406" s="85"/>
      <c r="DC1406" s="85"/>
      <c r="DD1406" s="85"/>
      <c r="DE1406" s="85"/>
    </row>
    <row r="1407" spans="1:109" x14ac:dyDescent="0.2">
      <c r="A1407" s="85"/>
      <c r="B1407" s="85"/>
      <c r="C1407" s="85"/>
      <c r="D1407" s="85"/>
      <c r="E1407" s="86"/>
      <c r="F1407" s="85"/>
      <c r="G1407" s="87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85"/>
      <c r="AG1407" s="85"/>
      <c r="AH1407" s="85"/>
      <c r="AI1407" s="85"/>
      <c r="AJ1407" s="85"/>
      <c r="AK1407" s="85"/>
      <c r="AL1407" s="85"/>
      <c r="AM1407" s="85"/>
      <c r="AN1407" s="85"/>
      <c r="AO1407" s="85"/>
      <c r="AP1407" s="85"/>
      <c r="AQ1407" s="85"/>
      <c r="AR1407" s="85"/>
      <c r="AS1407" s="85"/>
      <c r="AT1407" s="85"/>
      <c r="AU1407" s="85"/>
      <c r="AV1407" s="85"/>
      <c r="AW1407" s="85"/>
      <c r="AX1407" s="85"/>
      <c r="AY1407" s="85"/>
      <c r="AZ1407" s="85"/>
      <c r="BA1407" s="85"/>
      <c r="BB1407" s="85"/>
      <c r="BC1407" s="85"/>
      <c r="BD1407" s="85"/>
      <c r="BE1407" s="85"/>
      <c r="BF1407" s="88"/>
      <c r="BG1407" s="85"/>
      <c r="BH1407" s="85"/>
      <c r="BI1407" s="85"/>
      <c r="BJ1407" s="85"/>
      <c r="BK1407" s="85"/>
      <c r="BL1407" s="85"/>
      <c r="BM1407" s="85"/>
      <c r="BN1407" s="85"/>
      <c r="BO1407" s="85"/>
      <c r="BP1407" s="85"/>
      <c r="BQ1407" s="85"/>
      <c r="BR1407" s="85"/>
      <c r="BS1407" s="85"/>
      <c r="BT1407" s="85"/>
      <c r="BU1407" s="85"/>
      <c r="BV1407" s="85"/>
      <c r="BW1407" s="85"/>
      <c r="BX1407" s="85"/>
      <c r="BY1407" s="85"/>
      <c r="BZ1407" s="85"/>
      <c r="CA1407" s="85"/>
      <c r="CB1407" s="85"/>
      <c r="CC1407" s="85"/>
      <c r="CD1407" s="85"/>
      <c r="CE1407" s="85"/>
      <c r="CF1407" s="85"/>
      <c r="CG1407" s="85"/>
      <c r="CH1407" s="85"/>
      <c r="CI1407" s="85"/>
      <c r="CJ1407" s="85"/>
      <c r="CK1407" s="85"/>
      <c r="CL1407" s="85"/>
      <c r="CM1407" s="85"/>
      <c r="CN1407" s="85"/>
      <c r="CO1407" s="85"/>
      <c r="CP1407" s="85"/>
      <c r="CQ1407" s="85"/>
      <c r="CR1407" s="85"/>
      <c r="CS1407" s="85"/>
      <c r="CT1407" s="85"/>
      <c r="CU1407" s="85"/>
      <c r="CV1407" s="85"/>
      <c r="CW1407" s="85"/>
      <c r="CX1407" s="85"/>
      <c r="CY1407" s="85"/>
      <c r="CZ1407" s="85"/>
      <c r="DA1407" s="85"/>
      <c r="DB1407" s="85"/>
      <c r="DC1407" s="85"/>
      <c r="DD1407" s="85"/>
      <c r="DE1407" s="85"/>
    </row>
    <row r="1408" spans="1:109" x14ac:dyDescent="0.2">
      <c r="A1408" s="85"/>
      <c r="B1408" s="85"/>
      <c r="C1408" s="85"/>
      <c r="D1408" s="85"/>
      <c r="E1408" s="86"/>
      <c r="F1408" s="85"/>
      <c r="G1408" s="87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85"/>
      <c r="AG1408" s="85"/>
      <c r="AH1408" s="85"/>
      <c r="AI1408" s="85"/>
      <c r="AJ1408" s="85"/>
      <c r="AK1408" s="85"/>
      <c r="AL1408" s="85"/>
      <c r="AM1408" s="85"/>
      <c r="AN1408" s="85"/>
      <c r="AO1408" s="85"/>
      <c r="AP1408" s="85"/>
      <c r="AQ1408" s="85"/>
      <c r="AR1408" s="85"/>
      <c r="AS1408" s="85"/>
      <c r="AT1408" s="85"/>
      <c r="AU1408" s="85"/>
      <c r="AV1408" s="85"/>
      <c r="AW1408" s="85"/>
      <c r="AX1408" s="85"/>
      <c r="AY1408" s="85"/>
      <c r="AZ1408" s="85"/>
      <c r="BA1408" s="85"/>
      <c r="BB1408" s="85"/>
      <c r="BC1408" s="85"/>
      <c r="BD1408" s="85"/>
      <c r="BE1408" s="85"/>
      <c r="BF1408" s="88"/>
      <c r="BG1408" s="85"/>
      <c r="BH1408" s="85"/>
      <c r="BI1408" s="85"/>
      <c r="BJ1408" s="85"/>
      <c r="BK1408" s="85"/>
      <c r="BL1408" s="85"/>
      <c r="BM1408" s="85"/>
      <c r="BN1408" s="85"/>
      <c r="BO1408" s="85"/>
      <c r="BP1408" s="85"/>
      <c r="BQ1408" s="85"/>
      <c r="BR1408" s="85"/>
      <c r="BS1408" s="85"/>
      <c r="BT1408" s="85"/>
      <c r="BU1408" s="85"/>
      <c r="BV1408" s="85"/>
      <c r="BW1408" s="85"/>
      <c r="BX1408" s="85"/>
      <c r="BY1408" s="85"/>
      <c r="BZ1408" s="85"/>
      <c r="CA1408" s="85"/>
      <c r="CB1408" s="85"/>
      <c r="CC1408" s="85"/>
      <c r="CD1408" s="85"/>
      <c r="CE1408" s="85"/>
      <c r="CF1408" s="85"/>
      <c r="CG1408" s="85"/>
      <c r="CH1408" s="85"/>
      <c r="CI1408" s="85"/>
      <c r="CJ1408" s="85"/>
      <c r="CK1408" s="85"/>
      <c r="CL1408" s="85"/>
      <c r="CM1408" s="85"/>
      <c r="CN1408" s="85"/>
      <c r="CO1408" s="85"/>
      <c r="CP1408" s="85"/>
      <c r="CQ1408" s="85"/>
      <c r="CR1408" s="85"/>
      <c r="CS1408" s="85"/>
      <c r="CT1408" s="85"/>
      <c r="CU1408" s="85"/>
      <c r="CV1408" s="85"/>
      <c r="CW1408" s="85"/>
      <c r="CX1408" s="85"/>
      <c r="CY1408" s="85"/>
      <c r="CZ1408" s="85"/>
      <c r="DA1408" s="85"/>
      <c r="DB1408" s="85"/>
      <c r="DC1408" s="85"/>
      <c r="DD1408" s="85"/>
      <c r="DE1408" s="85"/>
    </row>
    <row r="1409" spans="1:109" x14ac:dyDescent="0.2">
      <c r="A1409" s="85"/>
      <c r="B1409" s="85"/>
      <c r="C1409" s="85"/>
      <c r="D1409" s="85"/>
      <c r="E1409" s="86"/>
      <c r="F1409" s="85"/>
      <c r="G1409" s="87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85"/>
      <c r="AG1409" s="85"/>
      <c r="AH1409" s="85"/>
      <c r="AI1409" s="85"/>
      <c r="AJ1409" s="85"/>
      <c r="AK1409" s="85"/>
      <c r="AL1409" s="85"/>
      <c r="AM1409" s="85"/>
      <c r="AN1409" s="85"/>
      <c r="AO1409" s="85"/>
      <c r="AP1409" s="85"/>
      <c r="AQ1409" s="85"/>
      <c r="AR1409" s="85"/>
      <c r="AS1409" s="85"/>
      <c r="AT1409" s="85"/>
      <c r="AU1409" s="85"/>
      <c r="AV1409" s="85"/>
      <c r="AW1409" s="85"/>
      <c r="AX1409" s="85"/>
      <c r="AY1409" s="85"/>
      <c r="AZ1409" s="85"/>
      <c r="BA1409" s="85"/>
      <c r="BB1409" s="85"/>
      <c r="BC1409" s="85"/>
      <c r="BD1409" s="85"/>
      <c r="BE1409" s="85"/>
      <c r="BF1409" s="88"/>
      <c r="BG1409" s="85"/>
      <c r="BH1409" s="85"/>
      <c r="BI1409" s="85"/>
      <c r="BJ1409" s="85"/>
      <c r="BK1409" s="85"/>
      <c r="BL1409" s="85"/>
      <c r="BM1409" s="85"/>
      <c r="BN1409" s="85"/>
      <c r="BO1409" s="85"/>
      <c r="BP1409" s="85"/>
      <c r="BQ1409" s="85"/>
      <c r="BR1409" s="85"/>
      <c r="BS1409" s="85"/>
      <c r="BT1409" s="85"/>
      <c r="BU1409" s="85"/>
      <c r="BV1409" s="85"/>
      <c r="BW1409" s="85"/>
      <c r="BX1409" s="85"/>
      <c r="BY1409" s="85"/>
      <c r="BZ1409" s="85"/>
      <c r="CA1409" s="85"/>
      <c r="CB1409" s="85"/>
      <c r="CC1409" s="85"/>
      <c r="CD1409" s="85"/>
      <c r="CE1409" s="85"/>
      <c r="CF1409" s="85"/>
      <c r="CG1409" s="85"/>
      <c r="CH1409" s="85"/>
      <c r="CI1409" s="85"/>
      <c r="CJ1409" s="85"/>
      <c r="CK1409" s="85"/>
      <c r="CL1409" s="85"/>
      <c r="CM1409" s="85"/>
      <c r="CN1409" s="85"/>
      <c r="CO1409" s="85"/>
      <c r="CP1409" s="85"/>
      <c r="CQ1409" s="85"/>
      <c r="CR1409" s="85"/>
      <c r="CS1409" s="85"/>
      <c r="CT1409" s="85"/>
      <c r="CU1409" s="85"/>
      <c r="CV1409" s="85"/>
      <c r="CW1409" s="85"/>
      <c r="CX1409" s="85"/>
      <c r="CY1409" s="85"/>
      <c r="CZ1409" s="85"/>
      <c r="DA1409" s="85"/>
      <c r="DB1409" s="85"/>
      <c r="DC1409" s="85"/>
      <c r="DD1409" s="85"/>
      <c r="DE1409" s="85"/>
    </row>
    <row r="1410" spans="1:109" x14ac:dyDescent="0.2">
      <c r="A1410" s="85"/>
      <c r="B1410" s="85"/>
      <c r="C1410" s="85"/>
      <c r="D1410" s="85"/>
      <c r="E1410" s="86"/>
      <c r="F1410" s="85"/>
      <c r="G1410" s="87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85"/>
      <c r="AG1410" s="85"/>
      <c r="AH1410" s="85"/>
      <c r="AI1410" s="85"/>
      <c r="AJ1410" s="85"/>
      <c r="AK1410" s="85"/>
      <c r="AL1410" s="85"/>
      <c r="AM1410" s="85"/>
      <c r="AN1410" s="85"/>
      <c r="AO1410" s="85"/>
      <c r="AP1410" s="85"/>
      <c r="AQ1410" s="85"/>
      <c r="AR1410" s="85"/>
      <c r="AS1410" s="85"/>
      <c r="AT1410" s="85"/>
      <c r="AU1410" s="85"/>
      <c r="AV1410" s="85"/>
      <c r="AW1410" s="85"/>
      <c r="AX1410" s="85"/>
      <c r="AY1410" s="85"/>
      <c r="AZ1410" s="85"/>
      <c r="BA1410" s="85"/>
      <c r="BB1410" s="85"/>
      <c r="BC1410" s="85"/>
      <c r="BD1410" s="85"/>
      <c r="BE1410" s="85"/>
      <c r="BF1410" s="88"/>
      <c r="BG1410" s="85"/>
      <c r="BH1410" s="85"/>
      <c r="BI1410" s="85"/>
      <c r="BJ1410" s="85"/>
      <c r="BK1410" s="85"/>
      <c r="BL1410" s="85"/>
      <c r="BM1410" s="85"/>
      <c r="BN1410" s="85"/>
      <c r="BO1410" s="85"/>
      <c r="BP1410" s="85"/>
      <c r="BQ1410" s="85"/>
      <c r="BR1410" s="85"/>
      <c r="BS1410" s="85"/>
      <c r="BT1410" s="85"/>
      <c r="BU1410" s="85"/>
      <c r="BV1410" s="85"/>
      <c r="BW1410" s="85"/>
      <c r="BX1410" s="85"/>
      <c r="BY1410" s="85"/>
      <c r="BZ1410" s="85"/>
      <c r="CA1410" s="85"/>
      <c r="CB1410" s="85"/>
      <c r="CC1410" s="85"/>
      <c r="CD1410" s="85"/>
      <c r="CE1410" s="85"/>
      <c r="CF1410" s="85"/>
      <c r="CG1410" s="85"/>
      <c r="CH1410" s="85"/>
      <c r="CI1410" s="85"/>
      <c r="CJ1410" s="85"/>
      <c r="CK1410" s="85"/>
      <c r="CL1410" s="85"/>
      <c r="CM1410" s="85"/>
      <c r="CN1410" s="85"/>
      <c r="CO1410" s="85"/>
      <c r="CP1410" s="85"/>
      <c r="CQ1410" s="85"/>
      <c r="CR1410" s="85"/>
      <c r="CS1410" s="85"/>
      <c r="CT1410" s="85"/>
      <c r="CU1410" s="85"/>
      <c r="CV1410" s="85"/>
      <c r="CW1410" s="85"/>
      <c r="CX1410" s="85"/>
      <c r="CY1410" s="85"/>
      <c r="CZ1410" s="85"/>
      <c r="DA1410" s="85"/>
      <c r="DB1410" s="85"/>
      <c r="DC1410" s="85"/>
      <c r="DD1410" s="85"/>
      <c r="DE1410" s="85"/>
    </row>
    <row r="1411" spans="1:109" x14ac:dyDescent="0.2">
      <c r="A1411" s="85"/>
      <c r="B1411" s="85"/>
      <c r="C1411" s="85"/>
      <c r="D1411" s="85"/>
      <c r="E1411" s="86"/>
      <c r="F1411" s="85"/>
      <c r="G1411" s="87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85"/>
      <c r="AG1411" s="85"/>
      <c r="AH1411" s="85"/>
      <c r="AI1411" s="85"/>
      <c r="AJ1411" s="85"/>
      <c r="AK1411" s="85"/>
      <c r="AL1411" s="85"/>
      <c r="AM1411" s="85"/>
      <c r="AN1411" s="85"/>
      <c r="AO1411" s="85"/>
      <c r="AP1411" s="85"/>
      <c r="AQ1411" s="85"/>
      <c r="AR1411" s="85"/>
      <c r="AS1411" s="85"/>
      <c r="AT1411" s="85"/>
      <c r="AU1411" s="85"/>
      <c r="AV1411" s="85"/>
      <c r="AW1411" s="85"/>
      <c r="AX1411" s="85"/>
      <c r="AY1411" s="85"/>
      <c r="AZ1411" s="85"/>
      <c r="BA1411" s="85"/>
      <c r="BB1411" s="85"/>
      <c r="BC1411" s="85"/>
      <c r="BD1411" s="85"/>
      <c r="BE1411" s="85"/>
      <c r="BF1411" s="88"/>
      <c r="BG1411" s="85"/>
      <c r="BH1411" s="85"/>
      <c r="BI1411" s="85"/>
      <c r="BJ1411" s="85"/>
      <c r="BK1411" s="85"/>
      <c r="BL1411" s="85"/>
      <c r="BM1411" s="85"/>
      <c r="BN1411" s="85"/>
      <c r="BO1411" s="85"/>
      <c r="BP1411" s="85"/>
      <c r="BQ1411" s="85"/>
      <c r="BR1411" s="85"/>
      <c r="BS1411" s="85"/>
      <c r="BT1411" s="85"/>
      <c r="BU1411" s="85"/>
      <c r="BV1411" s="85"/>
      <c r="BW1411" s="85"/>
      <c r="BX1411" s="85"/>
      <c r="BY1411" s="85"/>
      <c r="BZ1411" s="85"/>
      <c r="CA1411" s="85"/>
      <c r="CB1411" s="85"/>
      <c r="CC1411" s="85"/>
      <c r="CD1411" s="85"/>
      <c r="CE1411" s="85"/>
      <c r="CF1411" s="85"/>
      <c r="CG1411" s="85"/>
      <c r="CH1411" s="85"/>
      <c r="CI1411" s="85"/>
      <c r="CJ1411" s="85"/>
      <c r="CK1411" s="85"/>
      <c r="CL1411" s="85"/>
      <c r="CM1411" s="85"/>
      <c r="CN1411" s="85"/>
      <c r="CO1411" s="85"/>
      <c r="CP1411" s="85"/>
      <c r="CQ1411" s="85"/>
      <c r="CR1411" s="85"/>
      <c r="CS1411" s="85"/>
      <c r="CT1411" s="85"/>
      <c r="CU1411" s="85"/>
      <c r="CV1411" s="85"/>
      <c r="CW1411" s="85"/>
      <c r="CX1411" s="85"/>
      <c r="CY1411" s="85"/>
      <c r="CZ1411" s="85"/>
      <c r="DA1411" s="85"/>
      <c r="DB1411" s="85"/>
      <c r="DC1411" s="85"/>
      <c r="DD1411" s="85"/>
      <c r="DE1411" s="85"/>
    </row>
    <row r="1412" spans="1:109" x14ac:dyDescent="0.2">
      <c r="A1412" s="85"/>
      <c r="B1412" s="85"/>
      <c r="C1412" s="85"/>
      <c r="D1412" s="85"/>
      <c r="E1412" s="86"/>
      <c r="F1412" s="85"/>
      <c r="G1412" s="87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85"/>
      <c r="AG1412" s="85"/>
      <c r="AH1412" s="85"/>
      <c r="AI1412" s="85"/>
      <c r="AJ1412" s="85"/>
      <c r="AK1412" s="85"/>
      <c r="AL1412" s="85"/>
      <c r="AM1412" s="85"/>
      <c r="AN1412" s="85"/>
      <c r="AO1412" s="85"/>
      <c r="AP1412" s="85"/>
      <c r="AQ1412" s="85"/>
      <c r="AR1412" s="85"/>
      <c r="AS1412" s="85"/>
      <c r="AT1412" s="85"/>
      <c r="AU1412" s="85"/>
      <c r="AV1412" s="85"/>
      <c r="AW1412" s="85"/>
      <c r="AX1412" s="85"/>
      <c r="AY1412" s="85"/>
      <c r="AZ1412" s="85"/>
      <c r="BA1412" s="85"/>
      <c r="BB1412" s="85"/>
      <c r="BC1412" s="85"/>
      <c r="BD1412" s="85"/>
      <c r="BE1412" s="85"/>
      <c r="BF1412" s="88"/>
      <c r="BG1412" s="85"/>
      <c r="BH1412" s="85"/>
      <c r="BI1412" s="85"/>
      <c r="BJ1412" s="85"/>
      <c r="BK1412" s="85"/>
      <c r="BL1412" s="85"/>
      <c r="BM1412" s="85"/>
      <c r="BN1412" s="85"/>
      <c r="BO1412" s="85"/>
      <c r="BP1412" s="85"/>
      <c r="BQ1412" s="85"/>
      <c r="BR1412" s="85"/>
      <c r="BS1412" s="85"/>
      <c r="BT1412" s="85"/>
      <c r="BU1412" s="85"/>
      <c r="BV1412" s="85"/>
      <c r="BW1412" s="85"/>
      <c r="BX1412" s="85"/>
      <c r="BY1412" s="85"/>
      <c r="BZ1412" s="85"/>
      <c r="CA1412" s="85"/>
      <c r="CB1412" s="85"/>
      <c r="CC1412" s="85"/>
      <c r="CD1412" s="85"/>
      <c r="CE1412" s="85"/>
      <c r="CF1412" s="85"/>
      <c r="CG1412" s="85"/>
      <c r="CH1412" s="85"/>
      <c r="CI1412" s="85"/>
      <c r="CJ1412" s="85"/>
      <c r="CK1412" s="85"/>
      <c r="CL1412" s="85"/>
      <c r="CM1412" s="85"/>
      <c r="CN1412" s="85"/>
      <c r="CO1412" s="85"/>
      <c r="CP1412" s="85"/>
      <c r="CQ1412" s="85"/>
      <c r="CR1412" s="85"/>
      <c r="CS1412" s="85"/>
      <c r="CT1412" s="85"/>
      <c r="CU1412" s="85"/>
      <c r="CV1412" s="85"/>
      <c r="CW1412" s="85"/>
      <c r="CX1412" s="85"/>
      <c r="CY1412" s="85"/>
      <c r="CZ1412" s="85"/>
      <c r="DA1412" s="85"/>
      <c r="DB1412" s="85"/>
      <c r="DC1412" s="85"/>
      <c r="DD1412" s="85"/>
      <c r="DE1412" s="85"/>
    </row>
    <row r="1413" spans="1:109" x14ac:dyDescent="0.2">
      <c r="A1413" s="85"/>
      <c r="B1413" s="85"/>
      <c r="C1413" s="85"/>
      <c r="D1413" s="85"/>
      <c r="E1413" s="86"/>
      <c r="F1413" s="85"/>
      <c r="G1413" s="87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85"/>
      <c r="AG1413" s="85"/>
      <c r="AH1413" s="85"/>
      <c r="AI1413" s="85"/>
      <c r="AJ1413" s="85"/>
      <c r="AK1413" s="85"/>
      <c r="AL1413" s="85"/>
      <c r="AM1413" s="85"/>
      <c r="AN1413" s="85"/>
      <c r="AO1413" s="85"/>
      <c r="AP1413" s="85"/>
      <c r="AQ1413" s="85"/>
      <c r="AR1413" s="85"/>
      <c r="AS1413" s="85"/>
      <c r="AT1413" s="85"/>
      <c r="AU1413" s="85"/>
      <c r="AV1413" s="85"/>
      <c r="AW1413" s="85"/>
      <c r="AX1413" s="85"/>
      <c r="AY1413" s="85"/>
      <c r="AZ1413" s="85"/>
      <c r="BA1413" s="85"/>
      <c r="BB1413" s="85"/>
      <c r="BC1413" s="85"/>
      <c r="BD1413" s="85"/>
      <c r="BE1413" s="85"/>
      <c r="BF1413" s="88"/>
      <c r="BG1413" s="85"/>
      <c r="BH1413" s="85"/>
      <c r="BI1413" s="85"/>
      <c r="BJ1413" s="85"/>
      <c r="BK1413" s="85"/>
      <c r="BL1413" s="85"/>
      <c r="BM1413" s="85"/>
      <c r="BN1413" s="85"/>
      <c r="BO1413" s="85"/>
      <c r="BP1413" s="85"/>
      <c r="BQ1413" s="85"/>
      <c r="BR1413" s="85"/>
      <c r="BS1413" s="85"/>
      <c r="BT1413" s="85"/>
      <c r="BU1413" s="85"/>
      <c r="BV1413" s="85"/>
      <c r="BW1413" s="85"/>
      <c r="BX1413" s="85"/>
      <c r="BY1413" s="85"/>
      <c r="BZ1413" s="85"/>
      <c r="CA1413" s="85"/>
      <c r="CB1413" s="85"/>
      <c r="CC1413" s="85"/>
      <c r="CD1413" s="85"/>
      <c r="CE1413" s="85"/>
      <c r="CF1413" s="85"/>
      <c r="CG1413" s="85"/>
      <c r="CH1413" s="85"/>
      <c r="CI1413" s="85"/>
      <c r="CJ1413" s="85"/>
      <c r="CK1413" s="85"/>
      <c r="CL1413" s="85"/>
      <c r="CM1413" s="85"/>
      <c r="CN1413" s="85"/>
      <c r="CO1413" s="85"/>
      <c r="CP1413" s="85"/>
      <c r="CQ1413" s="85"/>
      <c r="CR1413" s="85"/>
      <c r="CS1413" s="85"/>
      <c r="CT1413" s="85"/>
      <c r="CU1413" s="85"/>
      <c r="CV1413" s="85"/>
      <c r="CW1413" s="85"/>
      <c r="CX1413" s="85"/>
      <c r="CY1413" s="85"/>
      <c r="CZ1413" s="85"/>
      <c r="DA1413" s="85"/>
      <c r="DB1413" s="85"/>
      <c r="DC1413" s="85"/>
      <c r="DD1413" s="85"/>
      <c r="DE1413" s="85"/>
    </row>
    <row r="1414" spans="1:109" x14ac:dyDescent="0.2">
      <c r="A1414" s="85"/>
      <c r="B1414" s="85"/>
      <c r="C1414" s="85"/>
      <c r="D1414" s="85"/>
      <c r="E1414" s="86"/>
      <c r="F1414" s="85"/>
      <c r="G1414" s="87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85"/>
      <c r="AG1414" s="85"/>
      <c r="AH1414" s="85"/>
      <c r="AI1414" s="85"/>
      <c r="AJ1414" s="85"/>
      <c r="AK1414" s="85"/>
      <c r="AL1414" s="85"/>
      <c r="AM1414" s="85"/>
      <c r="AN1414" s="85"/>
      <c r="AO1414" s="85"/>
      <c r="AP1414" s="85"/>
      <c r="AQ1414" s="85"/>
      <c r="AR1414" s="85"/>
      <c r="AS1414" s="85"/>
      <c r="AT1414" s="85"/>
      <c r="AU1414" s="85"/>
      <c r="AV1414" s="85"/>
      <c r="AW1414" s="85"/>
      <c r="AX1414" s="85"/>
      <c r="AY1414" s="85"/>
      <c r="AZ1414" s="85"/>
      <c r="BA1414" s="85"/>
      <c r="BB1414" s="85"/>
      <c r="BC1414" s="85"/>
      <c r="BD1414" s="85"/>
      <c r="BE1414" s="85"/>
      <c r="BF1414" s="88"/>
      <c r="BG1414" s="85"/>
      <c r="BH1414" s="85"/>
      <c r="BI1414" s="85"/>
      <c r="BJ1414" s="85"/>
      <c r="BK1414" s="85"/>
      <c r="BL1414" s="85"/>
      <c r="BM1414" s="85"/>
      <c r="BN1414" s="85"/>
      <c r="BO1414" s="85"/>
      <c r="BP1414" s="85"/>
      <c r="BQ1414" s="85"/>
      <c r="BR1414" s="85"/>
      <c r="BS1414" s="85"/>
      <c r="BT1414" s="85"/>
      <c r="BU1414" s="85"/>
      <c r="BV1414" s="85"/>
      <c r="BW1414" s="85"/>
      <c r="BX1414" s="85"/>
      <c r="BY1414" s="85"/>
      <c r="BZ1414" s="85"/>
      <c r="CA1414" s="85"/>
      <c r="CB1414" s="85"/>
      <c r="CC1414" s="85"/>
      <c r="CD1414" s="85"/>
      <c r="CE1414" s="85"/>
      <c r="CF1414" s="85"/>
      <c r="CG1414" s="85"/>
      <c r="CH1414" s="85"/>
      <c r="CI1414" s="85"/>
      <c r="CJ1414" s="85"/>
      <c r="CK1414" s="85"/>
      <c r="CL1414" s="85"/>
      <c r="CM1414" s="85"/>
      <c r="CN1414" s="85"/>
      <c r="CO1414" s="85"/>
      <c r="CP1414" s="85"/>
      <c r="CQ1414" s="85"/>
      <c r="CR1414" s="85"/>
      <c r="CS1414" s="85"/>
      <c r="CT1414" s="85"/>
      <c r="CU1414" s="85"/>
      <c r="CV1414" s="85"/>
      <c r="CW1414" s="85"/>
      <c r="CX1414" s="85"/>
      <c r="CY1414" s="85"/>
      <c r="CZ1414" s="85"/>
      <c r="DA1414" s="85"/>
      <c r="DB1414" s="85"/>
      <c r="DC1414" s="85"/>
      <c r="DD1414" s="85"/>
      <c r="DE1414" s="85"/>
    </row>
    <row r="1415" spans="1:109" x14ac:dyDescent="0.2">
      <c r="A1415" s="85"/>
      <c r="B1415" s="85"/>
      <c r="C1415" s="85"/>
      <c r="D1415" s="85"/>
      <c r="E1415" s="86"/>
      <c r="F1415" s="85"/>
      <c r="G1415" s="87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85"/>
      <c r="AG1415" s="85"/>
      <c r="AH1415" s="85"/>
      <c r="AI1415" s="85"/>
      <c r="AJ1415" s="85"/>
      <c r="AK1415" s="85"/>
      <c r="AL1415" s="85"/>
      <c r="AM1415" s="85"/>
      <c r="AN1415" s="85"/>
      <c r="AO1415" s="85"/>
      <c r="AP1415" s="85"/>
      <c r="AQ1415" s="85"/>
      <c r="AR1415" s="85"/>
      <c r="AS1415" s="85"/>
      <c r="AT1415" s="85"/>
      <c r="AU1415" s="85"/>
      <c r="AV1415" s="85"/>
      <c r="AW1415" s="85"/>
      <c r="AX1415" s="85"/>
      <c r="AY1415" s="85"/>
      <c r="AZ1415" s="85"/>
      <c r="BA1415" s="85"/>
      <c r="BB1415" s="85"/>
      <c r="BC1415" s="85"/>
      <c r="BD1415" s="85"/>
      <c r="BE1415" s="85"/>
      <c r="BF1415" s="88"/>
      <c r="BG1415" s="85"/>
      <c r="BH1415" s="85"/>
      <c r="BI1415" s="85"/>
      <c r="BJ1415" s="85"/>
      <c r="BK1415" s="85"/>
      <c r="BL1415" s="85"/>
      <c r="BM1415" s="85"/>
      <c r="BN1415" s="85"/>
      <c r="BO1415" s="85"/>
      <c r="BP1415" s="85"/>
      <c r="BQ1415" s="85"/>
      <c r="BR1415" s="85"/>
      <c r="BS1415" s="85"/>
      <c r="BT1415" s="85"/>
      <c r="BU1415" s="85"/>
      <c r="BV1415" s="85"/>
      <c r="BW1415" s="85"/>
      <c r="BX1415" s="85"/>
      <c r="BY1415" s="85"/>
      <c r="BZ1415" s="85"/>
      <c r="CA1415" s="85"/>
      <c r="CB1415" s="85"/>
      <c r="CC1415" s="85"/>
      <c r="CD1415" s="85"/>
      <c r="CE1415" s="85"/>
      <c r="CF1415" s="85"/>
      <c r="CG1415" s="85"/>
      <c r="CH1415" s="85"/>
      <c r="CI1415" s="85"/>
      <c r="CJ1415" s="85"/>
      <c r="CK1415" s="85"/>
      <c r="CL1415" s="85"/>
      <c r="CM1415" s="85"/>
      <c r="CN1415" s="85"/>
      <c r="CO1415" s="85"/>
      <c r="CP1415" s="85"/>
      <c r="CQ1415" s="85"/>
      <c r="CR1415" s="85"/>
      <c r="CS1415" s="85"/>
      <c r="CT1415" s="85"/>
      <c r="CU1415" s="85"/>
      <c r="CV1415" s="85"/>
      <c r="CW1415" s="85"/>
      <c r="CX1415" s="85"/>
      <c r="CY1415" s="85"/>
      <c r="CZ1415" s="85"/>
      <c r="DA1415" s="85"/>
      <c r="DB1415" s="85"/>
      <c r="DC1415" s="85"/>
      <c r="DD1415" s="85"/>
      <c r="DE1415" s="85"/>
    </row>
    <row r="1416" spans="1:109" x14ac:dyDescent="0.2">
      <c r="A1416" s="85"/>
      <c r="B1416" s="85"/>
      <c r="C1416" s="85"/>
      <c r="D1416" s="85"/>
      <c r="E1416" s="86"/>
      <c r="F1416" s="85"/>
      <c r="G1416" s="87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85"/>
      <c r="AG1416" s="85"/>
      <c r="AH1416" s="85"/>
      <c r="AI1416" s="85"/>
      <c r="AJ1416" s="85"/>
      <c r="AK1416" s="85"/>
      <c r="AL1416" s="85"/>
      <c r="AM1416" s="85"/>
      <c r="AN1416" s="85"/>
      <c r="AO1416" s="85"/>
      <c r="AP1416" s="85"/>
      <c r="AQ1416" s="85"/>
      <c r="AR1416" s="85"/>
      <c r="AS1416" s="85"/>
      <c r="AT1416" s="85"/>
      <c r="AU1416" s="85"/>
      <c r="AV1416" s="85"/>
      <c r="AW1416" s="85"/>
      <c r="AX1416" s="85"/>
      <c r="AY1416" s="85"/>
      <c r="AZ1416" s="85"/>
      <c r="BA1416" s="85"/>
      <c r="BB1416" s="85"/>
      <c r="BC1416" s="85"/>
      <c r="BD1416" s="85"/>
      <c r="BE1416" s="85"/>
      <c r="BF1416" s="88"/>
      <c r="BG1416" s="85"/>
      <c r="BH1416" s="85"/>
      <c r="BI1416" s="85"/>
      <c r="BJ1416" s="85"/>
      <c r="BK1416" s="85"/>
      <c r="BL1416" s="85"/>
      <c r="BM1416" s="85"/>
      <c r="BN1416" s="85"/>
      <c r="BO1416" s="85"/>
      <c r="BP1416" s="85"/>
      <c r="BQ1416" s="85"/>
      <c r="BR1416" s="85"/>
      <c r="BS1416" s="85"/>
      <c r="BT1416" s="85"/>
      <c r="BU1416" s="85"/>
      <c r="BV1416" s="85"/>
      <c r="BW1416" s="85"/>
      <c r="BX1416" s="85"/>
      <c r="BY1416" s="85"/>
      <c r="BZ1416" s="85"/>
      <c r="CA1416" s="85"/>
      <c r="CB1416" s="85"/>
      <c r="CC1416" s="85"/>
      <c r="CD1416" s="85"/>
      <c r="CE1416" s="85"/>
      <c r="CF1416" s="85"/>
      <c r="CG1416" s="85"/>
      <c r="CH1416" s="85"/>
      <c r="CI1416" s="85"/>
      <c r="CJ1416" s="85"/>
      <c r="CK1416" s="85"/>
      <c r="CL1416" s="85"/>
      <c r="CM1416" s="85"/>
      <c r="CN1416" s="85"/>
      <c r="CO1416" s="85"/>
      <c r="CP1416" s="85"/>
      <c r="CQ1416" s="85"/>
      <c r="CR1416" s="85"/>
      <c r="CS1416" s="85"/>
      <c r="CT1416" s="85"/>
      <c r="CU1416" s="85"/>
      <c r="CV1416" s="85"/>
      <c r="CW1416" s="85"/>
      <c r="CX1416" s="85"/>
      <c r="CY1416" s="85"/>
      <c r="CZ1416" s="85"/>
      <c r="DA1416" s="85"/>
      <c r="DB1416" s="85"/>
      <c r="DC1416" s="85"/>
      <c r="DD1416" s="85"/>
      <c r="DE1416" s="85"/>
    </row>
    <row r="1417" spans="1:109" x14ac:dyDescent="0.2">
      <c r="A1417" s="85"/>
      <c r="B1417" s="85"/>
      <c r="C1417" s="85"/>
      <c r="D1417" s="85"/>
      <c r="E1417" s="86"/>
      <c r="F1417" s="85"/>
      <c r="G1417" s="87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85"/>
      <c r="AG1417" s="85"/>
      <c r="AH1417" s="85"/>
      <c r="AI1417" s="85"/>
      <c r="AJ1417" s="85"/>
      <c r="AK1417" s="85"/>
      <c r="AL1417" s="85"/>
      <c r="AM1417" s="85"/>
      <c r="AN1417" s="85"/>
      <c r="AO1417" s="85"/>
      <c r="AP1417" s="85"/>
      <c r="AQ1417" s="85"/>
      <c r="AR1417" s="85"/>
      <c r="AS1417" s="85"/>
      <c r="AT1417" s="85"/>
      <c r="AU1417" s="85"/>
      <c r="AV1417" s="85"/>
      <c r="AW1417" s="85"/>
      <c r="AX1417" s="85"/>
      <c r="AY1417" s="85"/>
      <c r="AZ1417" s="85"/>
      <c r="BA1417" s="85"/>
      <c r="BB1417" s="85"/>
      <c r="BC1417" s="85"/>
      <c r="BD1417" s="85"/>
      <c r="BE1417" s="85"/>
      <c r="BF1417" s="88"/>
      <c r="BG1417" s="85"/>
      <c r="BH1417" s="85"/>
      <c r="BI1417" s="85"/>
      <c r="BJ1417" s="85"/>
      <c r="BK1417" s="85"/>
      <c r="BL1417" s="85"/>
      <c r="BM1417" s="85"/>
      <c r="BN1417" s="85"/>
      <c r="BO1417" s="85"/>
      <c r="BP1417" s="85"/>
      <c r="BQ1417" s="85"/>
      <c r="BR1417" s="85"/>
      <c r="BS1417" s="85"/>
      <c r="BT1417" s="85"/>
      <c r="BU1417" s="85"/>
      <c r="BV1417" s="85"/>
      <c r="BW1417" s="85"/>
      <c r="BX1417" s="85"/>
      <c r="BY1417" s="85"/>
      <c r="BZ1417" s="85"/>
      <c r="CA1417" s="85"/>
      <c r="CB1417" s="85"/>
      <c r="CC1417" s="85"/>
      <c r="CD1417" s="85"/>
      <c r="CE1417" s="85"/>
      <c r="CF1417" s="85"/>
      <c r="CG1417" s="85"/>
      <c r="CH1417" s="85"/>
      <c r="CI1417" s="85"/>
      <c r="CJ1417" s="85"/>
      <c r="CK1417" s="85"/>
      <c r="CL1417" s="85"/>
      <c r="CM1417" s="85"/>
      <c r="CN1417" s="85"/>
      <c r="CO1417" s="85"/>
      <c r="CP1417" s="85"/>
      <c r="CQ1417" s="85"/>
      <c r="CR1417" s="85"/>
      <c r="CS1417" s="85"/>
      <c r="CT1417" s="85"/>
      <c r="CU1417" s="85"/>
      <c r="CV1417" s="85"/>
      <c r="CW1417" s="85"/>
      <c r="CX1417" s="85"/>
      <c r="CY1417" s="85"/>
      <c r="CZ1417" s="85"/>
      <c r="DA1417" s="85"/>
      <c r="DB1417" s="85"/>
      <c r="DC1417" s="85"/>
      <c r="DD1417" s="85"/>
      <c r="DE1417" s="85"/>
    </row>
    <row r="1418" spans="1:109" x14ac:dyDescent="0.2">
      <c r="A1418" s="85"/>
      <c r="B1418" s="85"/>
      <c r="C1418" s="85"/>
      <c r="D1418" s="85"/>
      <c r="E1418" s="86"/>
      <c r="F1418" s="85"/>
      <c r="G1418" s="87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85"/>
      <c r="AG1418" s="85"/>
      <c r="AH1418" s="85"/>
      <c r="AI1418" s="85"/>
      <c r="AJ1418" s="85"/>
      <c r="AK1418" s="85"/>
      <c r="AL1418" s="85"/>
      <c r="AM1418" s="85"/>
      <c r="AN1418" s="85"/>
      <c r="AO1418" s="85"/>
      <c r="AP1418" s="85"/>
      <c r="AQ1418" s="85"/>
      <c r="AR1418" s="85"/>
      <c r="AS1418" s="85"/>
      <c r="AT1418" s="85"/>
      <c r="AU1418" s="85"/>
      <c r="AV1418" s="85"/>
      <c r="AW1418" s="85"/>
      <c r="AX1418" s="85"/>
      <c r="AY1418" s="85"/>
      <c r="AZ1418" s="85"/>
      <c r="BA1418" s="85"/>
      <c r="BB1418" s="85"/>
      <c r="BC1418" s="85"/>
      <c r="BD1418" s="85"/>
      <c r="BE1418" s="85"/>
      <c r="BF1418" s="88"/>
      <c r="BG1418" s="85"/>
      <c r="BH1418" s="85"/>
      <c r="BI1418" s="85"/>
      <c r="BJ1418" s="85"/>
      <c r="BK1418" s="85"/>
      <c r="BL1418" s="85"/>
      <c r="BM1418" s="85"/>
      <c r="BN1418" s="85"/>
      <c r="BO1418" s="85"/>
      <c r="BP1418" s="85"/>
      <c r="BQ1418" s="85"/>
      <c r="BR1418" s="85"/>
      <c r="BS1418" s="85"/>
      <c r="BT1418" s="85"/>
      <c r="BU1418" s="85"/>
      <c r="BV1418" s="85"/>
      <c r="BW1418" s="85"/>
      <c r="BX1418" s="85"/>
      <c r="BY1418" s="85"/>
      <c r="BZ1418" s="85"/>
      <c r="CA1418" s="85"/>
      <c r="CB1418" s="85"/>
      <c r="CC1418" s="85"/>
      <c r="CD1418" s="85"/>
      <c r="CE1418" s="85"/>
      <c r="CF1418" s="85"/>
      <c r="CG1418" s="85"/>
      <c r="CH1418" s="85"/>
      <c r="CI1418" s="85"/>
      <c r="CJ1418" s="85"/>
      <c r="CK1418" s="85"/>
      <c r="CL1418" s="85"/>
      <c r="CM1418" s="85"/>
      <c r="CN1418" s="85"/>
      <c r="CO1418" s="85"/>
      <c r="CP1418" s="85"/>
      <c r="CQ1418" s="85"/>
      <c r="CR1418" s="85"/>
      <c r="CS1418" s="85"/>
      <c r="CT1418" s="85"/>
      <c r="CU1418" s="85"/>
      <c r="CV1418" s="85"/>
      <c r="CW1418" s="85"/>
      <c r="CX1418" s="85"/>
      <c r="CY1418" s="85"/>
      <c r="CZ1418" s="85"/>
      <c r="DA1418" s="85"/>
      <c r="DB1418" s="85"/>
      <c r="DC1418" s="85"/>
      <c r="DD1418" s="85"/>
      <c r="DE1418" s="85"/>
    </row>
    <row r="1419" spans="1:109" x14ac:dyDescent="0.2">
      <c r="A1419" s="85"/>
      <c r="B1419" s="85"/>
      <c r="C1419" s="85"/>
      <c r="D1419" s="85"/>
      <c r="E1419" s="86"/>
      <c r="F1419" s="85"/>
      <c r="G1419" s="87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R1419" s="85"/>
      <c r="AS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  <c r="BE1419" s="85"/>
      <c r="BF1419" s="88"/>
      <c r="BG1419" s="85"/>
      <c r="BH1419" s="85"/>
      <c r="BI1419" s="85"/>
      <c r="BJ1419" s="85"/>
      <c r="BK1419" s="85"/>
      <c r="BL1419" s="85"/>
      <c r="BM1419" s="85"/>
      <c r="BN1419" s="85"/>
      <c r="BO1419" s="85"/>
      <c r="BP1419" s="85"/>
      <c r="BQ1419" s="85"/>
      <c r="BR1419" s="85"/>
      <c r="BS1419" s="85"/>
      <c r="BT1419" s="85"/>
      <c r="BU1419" s="85"/>
      <c r="BV1419" s="85"/>
      <c r="BW1419" s="85"/>
      <c r="BX1419" s="85"/>
      <c r="BY1419" s="85"/>
      <c r="BZ1419" s="85"/>
      <c r="CA1419" s="85"/>
      <c r="CB1419" s="85"/>
      <c r="CC1419" s="85"/>
      <c r="CD1419" s="85"/>
      <c r="CE1419" s="85"/>
      <c r="CF1419" s="85"/>
      <c r="CG1419" s="85"/>
      <c r="CH1419" s="85"/>
      <c r="CI1419" s="85"/>
      <c r="CJ1419" s="85"/>
      <c r="CK1419" s="85"/>
      <c r="CL1419" s="85"/>
      <c r="CM1419" s="85"/>
      <c r="CN1419" s="85"/>
      <c r="CO1419" s="85"/>
      <c r="CP1419" s="85"/>
      <c r="CQ1419" s="85"/>
      <c r="CR1419" s="85"/>
      <c r="CS1419" s="85"/>
      <c r="CT1419" s="85"/>
      <c r="CU1419" s="85"/>
      <c r="CV1419" s="85"/>
      <c r="CW1419" s="85"/>
      <c r="CX1419" s="85"/>
      <c r="CY1419" s="85"/>
      <c r="CZ1419" s="85"/>
      <c r="DA1419" s="85"/>
      <c r="DB1419" s="85"/>
      <c r="DC1419" s="85"/>
      <c r="DD1419" s="85"/>
      <c r="DE1419" s="85"/>
    </row>
    <row r="1420" spans="1:109" x14ac:dyDescent="0.2">
      <c r="A1420" s="85"/>
      <c r="B1420" s="85"/>
      <c r="C1420" s="85"/>
      <c r="D1420" s="85"/>
      <c r="E1420" s="86"/>
      <c r="F1420" s="85"/>
      <c r="G1420" s="87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85"/>
      <c r="AG1420" s="85"/>
      <c r="AH1420" s="85"/>
      <c r="AI1420" s="85"/>
      <c r="AJ1420" s="85"/>
      <c r="AK1420" s="85"/>
      <c r="AL1420" s="85"/>
      <c r="AM1420" s="85"/>
      <c r="AN1420" s="85"/>
      <c r="AO1420" s="85"/>
      <c r="AP1420" s="85"/>
      <c r="AQ1420" s="85"/>
      <c r="AR1420" s="85"/>
      <c r="AS1420" s="85"/>
      <c r="AT1420" s="85"/>
      <c r="AU1420" s="85"/>
      <c r="AV1420" s="85"/>
      <c r="AW1420" s="85"/>
      <c r="AX1420" s="85"/>
      <c r="AY1420" s="85"/>
      <c r="AZ1420" s="85"/>
      <c r="BA1420" s="85"/>
      <c r="BB1420" s="85"/>
      <c r="BC1420" s="85"/>
      <c r="BD1420" s="85"/>
      <c r="BE1420" s="85"/>
      <c r="BF1420" s="88"/>
      <c r="BG1420" s="85"/>
      <c r="BH1420" s="85"/>
      <c r="BI1420" s="85"/>
      <c r="BJ1420" s="85"/>
      <c r="BK1420" s="85"/>
      <c r="BL1420" s="85"/>
      <c r="BM1420" s="85"/>
      <c r="BN1420" s="85"/>
      <c r="BO1420" s="85"/>
      <c r="BP1420" s="85"/>
      <c r="BQ1420" s="85"/>
      <c r="BR1420" s="85"/>
      <c r="BS1420" s="85"/>
      <c r="BT1420" s="85"/>
      <c r="BU1420" s="85"/>
      <c r="BV1420" s="85"/>
      <c r="BW1420" s="85"/>
      <c r="BX1420" s="85"/>
      <c r="BY1420" s="85"/>
      <c r="BZ1420" s="85"/>
      <c r="CA1420" s="85"/>
      <c r="CB1420" s="85"/>
      <c r="CC1420" s="85"/>
      <c r="CD1420" s="85"/>
      <c r="CE1420" s="85"/>
      <c r="CF1420" s="85"/>
      <c r="CG1420" s="85"/>
      <c r="CH1420" s="85"/>
      <c r="CI1420" s="85"/>
      <c r="CJ1420" s="85"/>
      <c r="CK1420" s="85"/>
      <c r="CL1420" s="85"/>
      <c r="CM1420" s="85"/>
      <c r="CN1420" s="85"/>
      <c r="CO1420" s="85"/>
      <c r="CP1420" s="85"/>
      <c r="CQ1420" s="85"/>
      <c r="CR1420" s="85"/>
      <c r="CS1420" s="85"/>
      <c r="CT1420" s="85"/>
      <c r="CU1420" s="85"/>
      <c r="CV1420" s="85"/>
      <c r="CW1420" s="85"/>
      <c r="CX1420" s="85"/>
      <c r="CY1420" s="85"/>
      <c r="CZ1420" s="85"/>
      <c r="DA1420" s="85"/>
      <c r="DB1420" s="85"/>
      <c r="DC1420" s="85"/>
      <c r="DD1420" s="85"/>
      <c r="DE1420" s="85"/>
    </row>
    <row r="1421" spans="1:109" x14ac:dyDescent="0.2">
      <c r="A1421" s="85"/>
      <c r="B1421" s="85"/>
      <c r="C1421" s="85"/>
      <c r="D1421" s="85"/>
      <c r="E1421" s="86"/>
      <c r="F1421" s="85"/>
      <c r="G1421" s="87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85"/>
      <c r="AG1421" s="85"/>
      <c r="AH1421" s="85"/>
      <c r="AI1421" s="85"/>
      <c r="AJ1421" s="85"/>
      <c r="AK1421" s="85"/>
      <c r="AL1421" s="85"/>
      <c r="AM1421" s="85"/>
      <c r="AN1421" s="85"/>
      <c r="AO1421" s="85"/>
      <c r="AP1421" s="85"/>
      <c r="AQ1421" s="85"/>
      <c r="AR1421" s="85"/>
      <c r="AS1421" s="85"/>
      <c r="AT1421" s="85"/>
      <c r="AU1421" s="85"/>
      <c r="AV1421" s="85"/>
      <c r="AW1421" s="85"/>
      <c r="AX1421" s="85"/>
      <c r="AY1421" s="85"/>
      <c r="AZ1421" s="85"/>
      <c r="BA1421" s="85"/>
      <c r="BB1421" s="85"/>
      <c r="BC1421" s="85"/>
      <c r="BD1421" s="85"/>
      <c r="BE1421" s="85"/>
      <c r="BF1421" s="88"/>
      <c r="BG1421" s="85"/>
      <c r="BH1421" s="85"/>
      <c r="BI1421" s="85"/>
      <c r="BJ1421" s="85"/>
      <c r="BK1421" s="85"/>
      <c r="BL1421" s="85"/>
      <c r="BM1421" s="85"/>
      <c r="BN1421" s="85"/>
      <c r="BO1421" s="85"/>
      <c r="BP1421" s="85"/>
      <c r="BQ1421" s="85"/>
      <c r="BR1421" s="85"/>
      <c r="BS1421" s="85"/>
      <c r="BT1421" s="85"/>
      <c r="BU1421" s="85"/>
      <c r="BV1421" s="85"/>
      <c r="BW1421" s="85"/>
      <c r="BX1421" s="85"/>
      <c r="BY1421" s="85"/>
      <c r="BZ1421" s="85"/>
      <c r="CA1421" s="85"/>
      <c r="CB1421" s="85"/>
      <c r="CC1421" s="85"/>
      <c r="CD1421" s="85"/>
      <c r="CE1421" s="85"/>
      <c r="CF1421" s="85"/>
      <c r="CG1421" s="85"/>
      <c r="CH1421" s="85"/>
      <c r="CI1421" s="85"/>
      <c r="CJ1421" s="85"/>
      <c r="CK1421" s="85"/>
      <c r="CL1421" s="85"/>
      <c r="CM1421" s="85"/>
      <c r="CN1421" s="85"/>
      <c r="CO1421" s="85"/>
      <c r="CP1421" s="85"/>
      <c r="CQ1421" s="85"/>
      <c r="CR1421" s="85"/>
      <c r="CS1421" s="85"/>
      <c r="CT1421" s="85"/>
      <c r="CU1421" s="85"/>
      <c r="CV1421" s="85"/>
      <c r="CW1421" s="85"/>
      <c r="CX1421" s="85"/>
      <c r="CY1421" s="85"/>
      <c r="CZ1421" s="85"/>
      <c r="DA1421" s="85"/>
      <c r="DB1421" s="85"/>
      <c r="DC1421" s="85"/>
      <c r="DD1421" s="85"/>
      <c r="DE1421" s="85"/>
    </row>
    <row r="1422" spans="1:109" x14ac:dyDescent="0.2">
      <c r="A1422" s="85"/>
      <c r="B1422" s="85"/>
      <c r="C1422" s="85"/>
      <c r="D1422" s="85"/>
      <c r="E1422" s="86"/>
      <c r="F1422" s="85"/>
      <c r="G1422" s="87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85"/>
      <c r="AG1422" s="85"/>
      <c r="AH1422" s="85"/>
      <c r="AI1422" s="85"/>
      <c r="AJ1422" s="85"/>
      <c r="AK1422" s="85"/>
      <c r="AL1422" s="85"/>
      <c r="AM1422" s="85"/>
      <c r="AN1422" s="85"/>
      <c r="AO1422" s="85"/>
      <c r="AP1422" s="85"/>
      <c r="AQ1422" s="85"/>
      <c r="AR1422" s="85"/>
      <c r="AS1422" s="85"/>
      <c r="AT1422" s="85"/>
      <c r="AU1422" s="85"/>
      <c r="AV1422" s="85"/>
      <c r="AW1422" s="85"/>
      <c r="AX1422" s="85"/>
      <c r="AY1422" s="85"/>
      <c r="AZ1422" s="85"/>
      <c r="BA1422" s="85"/>
      <c r="BB1422" s="85"/>
      <c r="BC1422" s="85"/>
      <c r="BD1422" s="85"/>
      <c r="BE1422" s="85"/>
      <c r="BF1422" s="88"/>
      <c r="BG1422" s="85"/>
      <c r="BH1422" s="85"/>
      <c r="BI1422" s="85"/>
      <c r="BJ1422" s="85"/>
      <c r="BK1422" s="85"/>
      <c r="BL1422" s="85"/>
      <c r="BM1422" s="85"/>
      <c r="BN1422" s="85"/>
      <c r="BO1422" s="85"/>
      <c r="BP1422" s="85"/>
      <c r="BQ1422" s="85"/>
      <c r="BR1422" s="85"/>
      <c r="BS1422" s="85"/>
      <c r="BT1422" s="85"/>
      <c r="BU1422" s="85"/>
      <c r="BV1422" s="85"/>
      <c r="BW1422" s="85"/>
      <c r="BX1422" s="85"/>
      <c r="BY1422" s="85"/>
      <c r="BZ1422" s="85"/>
      <c r="CA1422" s="85"/>
      <c r="CB1422" s="85"/>
      <c r="CC1422" s="85"/>
      <c r="CD1422" s="85"/>
      <c r="CE1422" s="85"/>
      <c r="CF1422" s="85"/>
      <c r="CG1422" s="85"/>
      <c r="CH1422" s="85"/>
      <c r="CI1422" s="85"/>
      <c r="CJ1422" s="85"/>
      <c r="CK1422" s="85"/>
      <c r="CL1422" s="85"/>
      <c r="CM1422" s="85"/>
      <c r="CN1422" s="85"/>
      <c r="CO1422" s="85"/>
      <c r="CP1422" s="85"/>
      <c r="CQ1422" s="85"/>
      <c r="CR1422" s="85"/>
      <c r="CS1422" s="85"/>
      <c r="CT1422" s="85"/>
      <c r="CU1422" s="85"/>
      <c r="CV1422" s="85"/>
      <c r="CW1422" s="85"/>
      <c r="CX1422" s="85"/>
      <c r="CY1422" s="85"/>
      <c r="CZ1422" s="85"/>
      <c r="DA1422" s="85"/>
      <c r="DB1422" s="85"/>
      <c r="DC1422" s="85"/>
      <c r="DD1422" s="85"/>
      <c r="DE1422" s="85"/>
    </row>
    <row r="1423" spans="1:109" x14ac:dyDescent="0.2">
      <c r="A1423" s="85"/>
      <c r="B1423" s="85"/>
      <c r="C1423" s="85"/>
      <c r="D1423" s="85"/>
      <c r="E1423" s="86"/>
      <c r="F1423" s="85"/>
      <c r="G1423" s="87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85"/>
      <c r="AG1423" s="85"/>
      <c r="AH1423" s="85"/>
      <c r="AI1423" s="85"/>
      <c r="AJ1423" s="85"/>
      <c r="AK1423" s="85"/>
      <c r="AL1423" s="85"/>
      <c r="AM1423" s="85"/>
      <c r="AN1423" s="85"/>
      <c r="AO1423" s="85"/>
      <c r="AP1423" s="85"/>
      <c r="AQ1423" s="85"/>
      <c r="AR1423" s="85"/>
      <c r="AS1423" s="85"/>
      <c r="AT1423" s="85"/>
      <c r="AU1423" s="85"/>
      <c r="AV1423" s="85"/>
      <c r="AW1423" s="85"/>
      <c r="AX1423" s="85"/>
      <c r="AY1423" s="85"/>
      <c r="AZ1423" s="85"/>
      <c r="BA1423" s="85"/>
      <c r="BB1423" s="85"/>
      <c r="BC1423" s="85"/>
      <c r="BD1423" s="85"/>
      <c r="BE1423" s="85"/>
      <c r="BF1423" s="88"/>
      <c r="BG1423" s="85"/>
      <c r="BH1423" s="85"/>
      <c r="BI1423" s="85"/>
      <c r="BJ1423" s="85"/>
      <c r="BK1423" s="85"/>
      <c r="BL1423" s="85"/>
      <c r="BM1423" s="85"/>
      <c r="BN1423" s="85"/>
      <c r="BO1423" s="85"/>
      <c r="BP1423" s="85"/>
      <c r="BQ1423" s="85"/>
      <c r="BR1423" s="85"/>
      <c r="BS1423" s="85"/>
      <c r="BT1423" s="85"/>
      <c r="BU1423" s="85"/>
      <c r="BV1423" s="85"/>
      <c r="BW1423" s="85"/>
      <c r="BX1423" s="85"/>
      <c r="BY1423" s="85"/>
      <c r="BZ1423" s="85"/>
      <c r="CA1423" s="85"/>
      <c r="CB1423" s="85"/>
      <c r="CC1423" s="85"/>
      <c r="CD1423" s="85"/>
      <c r="CE1423" s="85"/>
      <c r="CF1423" s="85"/>
      <c r="CG1423" s="85"/>
      <c r="CH1423" s="85"/>
      <c r="CI1423" s="85"/>
      <c r="CJ1423" s="85"/>
      <c r="CK1423" s="85"/>
      <c r="CL1423" s="85"/>
      <c r="CM1423" s="85"/>
      <c r="CN1423" s="85"/>
      <c r="CO1423" s="85"/>
      <c r="CP1423" s="85"/>
      <c r="CQ1423" s="85"/>
      <c r="CR1423" s="85"/>
      <c r="CS1423" s="85"/>
      <c r="CT1423" s="85"/>
      <c r="CU1423" s="85"/>
      <c r="CV1423" s="85"/>
      <c r="CW1423" s="85"/>
      <c r="CX1423" s="85"/>
      <c r="CY1423" s="85"/>
      <c r="CZ1423" s="85"/>
      <c r="DA1423" s="85"/>
      <c r="DB1423" s="85"/>
      <c r="DC1423" s="85"/>
      <c r="DD1423" s="85"/>
      <c r="DE1423" s="85"/>
    </row>
    <row r="1424" spans="1:109" x14ac:dyDescent="0.2">
      <c r="A1424" s="85"/>
      <c r="B1424" s="85"/>
      <c r="C1424" s="85"/>
      <c r="D1424" s="85"/>
      <c r="E1424" s="86"/>
      <c r="F1424" s="85"/>
      <c r="G1424" s="87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85"/>
      <c r="AG1424" s="85"/>
      <c r="AH1424" s="85"/>
      <c r="AI1424" s="85"/>
      <c r="AJ1424" s="85"/>
      <c r="AK1424" s="85"/>
      <c r="AL1424" s="85"/>
      <c r="AM1424" s="85"/>
      <c r="AN1424" s="85"/>
      <c r="AO1424" s="85"/>
      <c r="AP1424" s="85"/>
      <c r="AQ1424" s="85"/>
      <c r="AR1424" s="85"/>
      <c r="AS1424" s="85"/>
      <c r="AT1424" s="85"/>
      <c r="AU1424" s="85"/>
      <c r="AV1424" s="85"/>
      <c r="AW1424" s="85"/>
      <c r="AX1424" s="85"/>
      <c r="AY1424" s="85"/>
      <c r="AZ1424" s="85"/>
      <c r="BA1424" s="85"/>
      <c r="BB1424" s="85"/>
      <c r="BC1424" s="85"/>
      <c r="BD1424" s="85"/>
      <c r="BE1424" s="85"/>
      <c r="BF1424" s="88"/>
      <c r="BG1424" s="85"/>
      <c r="BH1424" s="85"/>
      <c r="BI1424" s="85"/>
      <c r="BJ1424" s="85"/>
      <c r="BK1424" s="85"/>
      <c r="BL1424" s="85"/>
      <c r="BM1424" s="85"/>
      <c r="BN1424" s="85"/>
      <c r="BO1424" s="85"/>
      <c r="BP1424" s="85"/>
      <c r="BQ1424" s="85"/>
      <c r="BR1424" s="85"/>
      <c r="BS1424" s="85"/>
      <c r="BT1424" s="85"/>
      <c r="BU1424" s="85"/>
      <c r="BV1424" s="85"/>
      <c r="BW1424" s="85"/>
      <c r="BX1424" s="85"/>
      <c r="BY1424" s="85"/>
      <c r="BZ1424" s="85"/>
      <c r="CA1424" s="85"/>
      <c r="CB1424" s="85"/>
      <c r="CC1424" s="85"/>
      <c r="CD1424" s="85"/>
      <c r="CE1424" s="85"/>
      <c r="CF1424" s="85"/>
      <c r="CG1424" s="85"/>
      <c r="CH1424" s="85"/>
      <c r="CI1424" s="85"/>
      <c r="CJ1424" s="85"/>
      <c r="CK1424" s="85"/>
      <c r="CL1424" s="85"/>
      <c r="CM1424" s="85"/>
      <c r="CN1424" s="85"/>
      <c r="CO1424" s="85"/>
      <c r="CP1424" s="85"/>
      <c r="CQ1424" s="85"/>
      <c r="CR1424" s="85"/>
      <c r="CS1424" s="85"/>
      <c r="CT1424" s="85"/>
      <c r="CU1424" s="85"/>
      <c r="CV1424" s="85"/>
      <c r="CW1424" s="85"/>
      <c r="CX1424" s="85"/>
      <c r="CY1424" s="85"/>
      <c r="CZ1424" s="85"/>
      <c r="DA1424" s="85"/>
      <c r="DB1424" s="85"/>
      <c r="DC1424" s="85"/>
      <c r="DD1424" s="85"/>
      <c r="DE1424" s="85"/>
    </row>
    <row r="1425" spans="1:109" x14ac:dyDescent="0.2">
      <c r="A1425" s="85"/>
      <c r="B1425" s="85"/>
      <c r="C1425" s="85"/>
      <c r="D1425" s="85"/>
      <c r="E1425" s="86"/>
      <c r="F1425" s="85"/>
      <c r="G1425" s="87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85"/>
      <c r="AG1425" s="85"/>
      <c r="AH1425" s="85"/>
      <c r="AI1425" s="85"/>
      <c r="AJ1425" s="85"/>
      <c r="AK1425" s="85"/>
      <c r="AL1425" s="85"/>
      <c r="AM1425" s="85"/>
      <c r="AN1425" s="85"/>
      <c r="AO1425" s="85"/>
      <c r="AP1425" s="85"/>
      <c r="AQ1425" s="85"/>
      <c r="AR1425" s="85"/>
      <c r="AS1425" s="85"/>
      <c r="AT1425" s="85"/>
      <c r="AU1425" s="85"/>
      <c r="AV1425" s="85"/>
      <c r="AW1425" s="85"/>
      <c r="AX1425" s="85"/>
      <c r="AY1425" s="85"/>
      <c r="AZ1425" s="85"/>
      <c r="BA1425" s="85"/>
      <c r="BB1425" s="85"/>
      <c r="BC1425" s="85"/>
      <c r="BD1425" s="85"/>
      <c r="BE1425" s="85"/>
      <c r="BF1425" s="88"/>
      <c r="BG1425" s="85"/>
      <c r="BH1425" s="85"/>
      <c r="BI1425" s="85"/>
      <c r="BJ1425" s="85"/>
      <c r="BK1425" s="85"/>
      <c r="BL1425" s="85"/>
      <c r="BM1425" s="85"/>
      <c r="BN1425" s="85"/>
      <c r="BO1425" s="85"/>
      <c r="BP1425" s="85"/>
      <c r="BQ1425" s="85"/>
      <c r="BR1425" s="85"/>
      <c r="BS1425" s="85"/>
      <c r="BT1425" s="85"/>
      <c r="BU1425" s="85"/>
      <c r="BV1425" s="85"/>
      <c r="BW1425" s="85"/>
      <c r="BX1425" s="85"/>
      <c r="BY1425" s="85"/>
      <c r="BZ1425" s="85"/>
      <c r="CA1425" s="85"/>
      <c r="CB1425" s="85"/>
      <c r="CC1425" s="85"/>
      <c r="CD1425" s="85"/>
      <c r="CE1425" s="85"/>
      <c r="CF1425" s="85"/>
      <c r="CG1425" s="85"/>
      <c r="CH1425" s="85"/>
      <c r="CI1425" s="85"/>
      <c r="CJ1425" s="85"/>
      <c r="CK1425" s="85"/>
      <c r="CL1425" s="85"/>
      <c r="CM1425" s="85"/>
      <c r="CN1425" s="85"/>
      <c r="CO1425" s="85"/>
      <c r="CP1425" s="85"/>
      <c r="CQ1425" s="85"/>
      <c r="CR1425" s="85"/>
      <c r="CS1425" s="85"/>
      <c r="CT1425" s="85"/>
      <c r="CU1425" s="85"/>
      <c r="CV1425" s="85"/>
      <c r="CW1425" s="85"/>
      <c r="CX1425" s="85"/>
      <c r="CY1425" s="85"/>
      <c r="CZ1425" s="85"/>
      <c r="DA1425" s="85"/>
      <c r="DB1425" s="85"/>
      <c r="DC1425" s="85"/>
      <c r="DD1425" s="85"/>
      <c r="DE1425" s="85"/>
    </row>
    <row r="1426" spans="1:109" x14ac:dyDescent="0.2">
      <c r="A1426" s="85"/>
      <c r="B1426" s="85"/>
      <c r="C1426" s="85"/>
      <c r="D1426" s="85"/>
      <c r="E1426" s="86"/>
      <c r="F1426" s="85"/>
      <c r="G1426" s="87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85"/>
      <c r="AG1426" s="85"/>
      <c r="AH1426" s="85"/>
      <c r="AI1426" s="85"/>
      <c r="AJ1426" s="85"/>
      <c r="AK1426" s="85"/>
      <c r="AL1426" s="85"/>
      <c r="AM1426" s="85"/>
      <c r="AN1426" s="85"/>
      <c r="AO1426" s="85"/>
      <c r="AP1426" s="85"/>
      <c r="AQ1426" s="85"/>
      <c r="AR1426" s="85"/>
      <c r="AS1426" s="85"/>
      <c r="AT1426" s="85"/>
      <c r="AU1426" s="85"/>
      <c r="AV1426" s="85"/>
      <c r="AW1426" s="85"/>
      <c r="AX1426" s="85"/>
      <c r="AY1426" s="85"/>
      <c r="AZ1426" s="85"/>
      <c r="BA1426" s="85"/>
      <c r="BB1426" s="85"/>
      <c r="BC1426" s="85"/>
      <c r="BD1426" s="85"/>
      <c r="BE1426" s="85"/>
      <c r="BF1426" s="88"/>
      <c r="BG1426" s="85"/>
      <c r="BH1426" s="85"/>
      <c r="BI1426" s="85"/>
      <c r="BJ1426" s="85"/>
      <c r="BK1426" s="85"/>
      <c r="BL1426" s="85"/>
      <c r="BM1426" s="85"/>
      <c r="BN1426" s="85"/>
      <c r="BO1426" s="85"/>
      <c r="BP1426" s="85"/>
      <c r="BQ1426" s="85"/>
      <c r="BR1426" s="85"/>
      <c r="BS1426" s="85"/>
      <c r="BT1426" s="85"/>
      <c r="BU1426" s="85"/>
      <c r="BV1426" s="85"/>
      <c r="BW1426" s="85"/>
      <c r="BX1426" s="85"/>
      <c r="BY1426" s="85"/>
      <c r="BZ1426" s="85"/>
      <c r="CA1426" s="85"/>
      <c r="CB1426" s="85"/>
      <c r="CC1426" s="85"/>
      <c r="CD1426" s="85"/>
      <c r="CE1426" s="85"/>
      <c r="CF1426" s="85"/>
      <c r="CG1426" s="85"/>
      <c r="CH1426" s="85"/>
      <c r="CI1426" s="85"/>
      <c r="CJ1426" s="85"/>
      <c r="CK1426" s="85"/>
      <c r="CL1426" s="85"/>
      <c r="CM1426" s="85"/>
      <c r="CN1426" s="85"/>
      <c r="CO1426" s="85"/>
      <c r="CP1426" s="85"/>
      <c r="CQ1426" s="85"/>
      <c r="CR1426" s="85"/>
      <c r="CS1426" s="85"/>
      <c r="CT1426" s="85"/>
      <c r="CU1426" s="85"/>
      <c r="CV1426" s="85"/>
      <c r="CW1426" s="85"/>
      <c r="CX1426" s="85"/>
      <c r="CY1426" s="85"/>
      <c r="CZ1426" s="85"/>
      <c r="DA1426" s="85"/>
      <c r="DB1426" s="85"/>
      <c r="DC1426" s="85"/>
      <c r="DD1426" s="85"/>
      <c r="DE1426" s="85"/>
    </row>
    <row r="1427" spans="1:109" x14ac:dyDescent="0.2">
      <c r="A1427" s="85"/>
      <c r="B1427" s="85"/>
      <c r="C1427" s="85"/>
      <c r="D1427" s="85"/>
      <c r="E1427" s="86"/>
      <c r="F1427" s="85"/>
      <c r="G1427" s="87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85"/>
      <c r="AG1427" s="85"/>
      <c r="AH1427" s="85"/>
      <c r="AI1427" s="85"/>
      <c r="AJ1427" s="85"/>
      <c r="AK1427" s="85"/>
      <c r="AL1427" s="85"/>
      <c r="AM1427" s="85"/>
      <c r="AN1427" s="85"/>
      <c r="AO1427" s="85"/>
      <c r="AP1427" s="85"/>
      <c r="AQ1427" s="85"/>
      <c r="AR1427" s="85"/>
      <c r="AS1427" s="85"/>
      <c r="AT1427" s="85"/>
      <c r="AU1427" s="85"/>
      <c r="AV1427" s="85"/>
      <c r="AW1427" s="85"/>
      <c r="AX1427" s="85"/>
      <c r="AY1427" s="85"/>
      <c r="AZ1427" s="85"/>
      <c r="BA1427" s="85"/>
      <c r="BB1427" s="85"/>
      <c r="BC1427" s="85"/>
      <c r="BD1427" s="85"/>
      <c r="BE1427" s="85"/>
      <c r="BF1427" s="88"/>
      <c r="BG1427" s="85"/>
      <c r="BH1427" s="85"/>
      <c r="BI1427" s="85"/>
      <c r="BJ1427" s="85"/>
      <c r="BK1427" s="85"/>
      <c r="BL1427" s="85"/>
      <c r="BM1427" s="85"/>
      <c r="BN1427" s="85"/>
      <c r="BO1427" s="85"/>
      <c r="BP1427" s="85"/>
      <c r="BQ1427" s="85"/>
      <c r="BR1427" s="85"/>
      <c r="BS1427" s="85"/>
      <c r="BT1427" s="85"/>
      <c r="BU1427" s="85"/>
      <c r="BV1427" s="85"/>
      <c r="BW1427" s="85"/>
      <c r="BX1427" s="85"/>
      <c r="BY1427" s="85"/>
      <c r="BZ1427" s="85"/>
      <c r="CA1427" s="85"/>
      <c r="CB1427" s="85"/>
      <c r="CC1427" s="85"/>
      <c r="CD1427" s="85"/>
      <c r="CE1427" s="85"/>
      <c r="CF1427" s="85"/>
      <c r="CG1427" s="85"/>
      <c r="CH1427" s="85"/>
      <c r="CI1427" s="85"/>
      <c r="CJ1427" s="85"/>
      <c r="CK1427" s="85"/>
      <c r="CL1427" s="85"/>
      <c r="CM1427" s="85"/>
      <c r="CN1427" s="85"/>
      <c r="CO1427" s="85"/>
      <c r="CP1427" s="85"/>
      <c r="CQ1427" s="85"/>
      <c r="CR1427" s="85"/>
      <c r="CS1427" s="85"/>
      <c r="CT1427" s="85"/>
      <c r="CU1427" s="85"/>
      <c r="CV1427" s="85"/>
      <c r="CW1427" s="85"/>
      <c r="CX1427" s="85"/>
      <c r="CY1427" s="85"/>
      <c r="CZ1427" s="85"/>
      <c r="DA1427" s="85"/>
      <c r="DB1427" s="85"/>
      <c r="DC1427" s="85"/>
      <c r="DD1427" s="85"/>
      <c r="DE1427" s="85"/>
    </row>
    <row r="1428" spans="1:109" x14ac:dyDescent="0.2">
      <c r="A1428" s="85"/>
      <c r="B1428" s="85"/>
      <c r="C1428" s="85"/>
      <c r="D1428" s="85"/>
      <c r="E1428" s="86"/>
      <c r="F1428" s="85"/>
      <c r="G1428" s="87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85"/>
      <c r="AG1428" s="85"/>
      <c r="AH1428" s="85"/>
      <c r="AI1428" s="85"/>
      <c r="AJ1428" s="85"/>
      <c r="AK1428" s="85"/>
      <c r="AL1428" s="85"/>
      <c r="AM1428" s="85"/>
      <c r="AN1428" s="85"/>
      <c r="AO1428" s="85"/>
      <c r="AP1428" s="85"/>
      <c r="AQ1428" s="85"/>
      <c r="AR1428" s="85"/>
      <c r="AS1428" s="85"/>
      <c r="AT1428" s="85"/>
      <c r="AU1428" s="85"/>
      <c r="AV1428" s="85"/>
      <c r="AW1428" s="85"/>
      <c r="AX1428" s="85"/>
      <c r="AY1428" s="85"/>
      <c r="AZ1428" s="85"/>
      <c r="BA1428" s="85"/>
      <c r="BB1428" s="85"/>
      <c r="BC1428" s="85"/>
      <c r="BD1428" s="85"/>
      <c r="BE1428" s="85"/>
      <c r="BF1428" s="88"/>
      <c r="BG1428" s="85"/>
      <c r="BH1428" s="85"/>
      <c r="BI1428" s="85"/>
      <c r="BJ1428" s="85"/>
      <c r="BK1428" s="85"/>
      <c r="BL1428" s="85"/>
      <c r="BM1428" s="85"/>
      <c r="BN1428" s="85"/>
      <c r="BO1428" s="85"/>
      <c r="BP1428" s="85"/>
      <c r="BQ1428" s="85"/>
      <c r="BR1428" s="85"/>
      <c r="BS1428" s="85"/>
      <c r="BT1428" s="85"/>
      <c r="BU1428" s="85"/>
      <c r="BV1428" s="85"/>
      <c r="BW1428" s="85"/>
      <c r="BX1428" s="85"/>
      <c r="BY1428" s="85"/>
      <c r="BZ1428" s="85"/>
      <c r="CA1428" s="85"/>
      <c r="CB1428" s="85"/>
      <c r="CC1428" s="85"/>
      <c r="CD1428" s="85"/>
      <c r="CE1428" s="85"/>
      <c r="CF1428" s="85"/>
      <c r="CG1428" s="85"/>
      <c r="CH1428" s="85"/>
      <c r="CI1428" s="85"/>
      <c r="CJ1428" s="85"/>
      <c r="CK1428" s="85"/>
      <c r="CL1428" s="85"/>
      <c r="CM1428" s="85"/>
      <c r="CN1428" s="85"/>
      <c r="CO1428" s="85"/>
      <c r="CP1428" s="85"/>
      <c r="CQ1428" s="85"/>
      <c r="CR1428" s="85"/>
      <c r="CS1428" s="85"/>
      <c r="CT1428" s="85"/>
      <c r="CU1428" s="85"/>
      <c r="CV1428" s="85"/>
      <c r="CW1428" s="85"/>
      <c r="CX1428" s="85"/>
      <c r="CY1428" s="85"/>
      <c r="CZ1428" s="85"/>
      <c r="DA1428" s="85"/>
      <c r="DB1428" s="85"/>
      <c r="DC1428" s="85"/>
      <c r="DD1428" s="85"/>
      <c r="DE1428" s="85"/>
    </row>
    <row r="1429" spans="1:109" x14ac:dyDescent="0.2">
      <c r="A1429" s="85"/>
      <c r="B1429" s="85"/>
      <c r="C1429" s="85"/>
      <c r="D1429" s="85"/>
      <c r="E1429" s="86"/>
      <c r="F1429" s="85"/>
      <c r="G1429" s="87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85"/>
      <c r="AG1429" s="85"/>
      <c r="AH1429" s="85"/>
      <c r="AI1429" s="85"/>
      <c r="AJ1429" s="85"/>
      <c r="AK1429" s="85"/>
      <c r="AL1429" s="85"/>
      <c r="AM1429" s="85"/>
      <c r="AN1429" s="85"/>
      <c r="AO1429" s="85"/>
      <c r="AP1429" s="85"/>
      <c r="AQ1429" s="85"/>
      <c r="AR1429" s="85"/>
      <c r="AS1429" s="85"/>
      <c r="AT1429" s="85"/>
      <c r="AU1429" s="85"/>
      <c r="AV1429" s="85"/>
      <c r="AW1429" s="85"/>
      <c r="AX1429" s="85"/>
      <c r="AY1429" s="85"/>
      <c r="AZ1429" s="85"/>
      <c r="BA1429" s="85"/>
      <c r="BB1429" s="85"/>
      <c r="BC1429" s="85"/>
      <c r="BD1429" s="85"/>
      <c r="BE1429" s="85"/>
      <c r="BF1429" s="88"/>
      <c r="BG1429" s="85"/>
      <c r="BH1429" s="85"/>
      <c r="BI1429" s="85"/>
      <c r="BJ1429" s="85"/>
      <c r="BK1429" s="85"/>
      <c r="BL1429" s="85"/>
      <c r="BM1429" s="85"/>
      <c r="BN1429" s="85"/>
      <c r="BO1429" s="85"/>
      <c r="BP1429" s="85"/>
      <c r="BQ1429" s="85"/>
      <c r="BR1429" s="85"/>
      <c r="BS1429" s="85"/>
      <c r="BT1429" s="85"/>
      <c r="BU1429" s="85"/>
      <c r="BV1429" s="85"/>
      <c r="BW1429" s="85"/>
      <c r="BX1429" s="85"/>
      <c r="BY1429" s="85"/>
      <c r="BZ1429" s="85"/>
      <c r="CA1429" s="85"/>
      <c r="CB1429" s="85"/>
      <c r="CC1429" s="85"/>
      <c r="CD1429" s="85"/>
      <c r="CE1429" s="85"/>
      <c r="CF1429" s="85"/>
      <c r="CG1429" s="85"/>
      <c r="CH1429" s="85"/>
      <c r="CI1429" s="85"/>
      <c r="CJ1429" s="85"/>
      <c r="CK1429" s="85"/>
      <c r="CL1429" s="85"/>
      <c r="CM1429" s="85"/>
      <c r="CN1429" s="85"/>
      <c r="CO1429" s="85"/>
      <c r="CP1429" s="85"/>
      <c r="CQ1429" s="85"/>
      <c r="CR1429" s="85"/>
      <c r="CS1429" s="85"/>
      <c r="CT1429" s="85"/>
      <c r="CU1429" s="85"/>
      <c r="CV1429" s="85"/>
      <c r="CW1429" s="85"/>
      <c r="CX1429" s="85"/>
      <c r="CY1429" s="85"/>
      <c r="CZ1429" s="85"/>
      <c r="DA1429" s="85"/>
      <c r="DB1429" s="85"/>
      <c r="DC1429" s="85"/>
      <c r="DD1429" s="85"/>
      <c r="DE1429" s="85"/>
    </row>
    <row r="1430" spans="1:109" x14ac:dyDescent="0.2">
      <c r="A1430" s="85"/>
      <c r="B1430" s="85"/>
      <c r="C1430" s="85"/>
      <c r="D1430" s="85"/>
      <c r="E1430" s="86"/>
      <c r="F1430" s="85"/>
      <c r="G1430" s="87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85"/>
      <c r="AG1430" s="85"/>
      <c r="AH1430" s="85"/>
      <c r="AI1430" s="85"/>
      <c r="AJ1430" s="85"/>
      <c r="AK1430" s="85"/>
      <c r="AL1430" s="85"/>
      <c r="AM1430" s="85"/>
      <c r="AN1430" s="85"/>
      <c r="AO1430" s="85"/>
      <c r="AP1430" s="85"/>
      <c r="AQ1430" s="85"/>
      <c r="AR1430" s="85"/>
      <c r="AS1430" s="85"/>
      <c r="AT1430" s="85"/>
      <c r="AU1430" s="85"/>
      <c r="AV1430" s="85"/>
      <c r="AW1430" s="85"/>
      <c r="AX1430" s="85"/>
      <c r="AY1430" s="85"/>
      <c r="AZ1430" s="85"/>
      <c r="BA1430" s="85"/>
      <c r="BB1430" s="85"/>
      <c r="BC1430" s="85"/>
      <c r="BD1430" s="85"/>
      <c r="BE1430" s="85"/>
      <c r="BF1430" s="88"/>
      <c r="BG1430" s="85"/>
      <c r="BH1430" s="85"/>
      <c r="BI1430" s="85"/>
      <c r="BJ1430" s="85"/>
      <c r="BK1430" s="85"/>
      <c r="BL1430" s="85"/>
      <c r="BM1430" s="85"/>
      <c r="BN1430" s="85"/>
      <c r="BO1430" s="85"/>
      <c r="BP1430" s="85"/>
      <c r="BQ1430" s="85"/>
      <c r="BR1430" s="85"/>
      <c r="BS1430" s="85"/>
      <c r="BT1430" s="85"/>
      <c r="BU1430" s="85"/>
      <c r="BV1430" s="85"/>
      <c r="BW1430" s="85"/>
      <c r="BX1430" s="85"/>
      <c r="BY1430" s="85"/>
      <c r="BZ1430" s="85"/>
      <c r="CA1430" s="85"/>
      <c r="CB1430" s="85"/>
      <c r="CC1430" s="85"/>
      <c r="CD1430" s="85"/>
      <c r="CE1430" s="85"/>
      <c r="CF1430" s="85"/>
      <c r="CG1430" s="85"/>
      <c r="CH1430" s="85"/>
      <c r="CI1430" s="85"/>
      <c r="CJ1430" s="85"/>
      <c r="CK1430" s="85"/>
      <c r="CL1430" s="85"/>
      <c r="CM1430" s="85"/>
      <c r="CN1430" s="85"/>
      <c r="CO1430" s="85"/>
      <c r="CP1430" s="85"/>
      <c r="CQ1430" s="85"/>
      <c r="CR1430" s="85"/>
      <c r="CS1430" s="85"/>
      <c r="CT1430" s="85"/>
      <c r="CU1430" s="85"/>
      <c r="CV1430" s="85"/>
      <c r="CW1430" s="85"/>
      <c r="CX1430" s="85"/>
      <c r="CY1430" s="85"/>
      <c r="CZ1430" s="85"/>
      <c r="DA1430" s="85"/>
      <c r="DB1430" s="85"/>
      <c r="DC1430" s="85"/>
      <c r="DD1430" s="85"/>
      <c r="DE1430" s="85"/>
    </row>
    <row r="1431" spans="1:109" x14ac:dyDescent="0.2">
      <c r="A1431" s="85"/>
      <c r="B1431" s="85"/>
      <c r="C1431" s="85"/>
      <c r="D1431" s="85"/>
      <c r="E1431" s="86"/>
      <c r="F1431" s="85"/>
      <c r="G1431" s="87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85"/>
      <c r="AG1431" s="85"/>
      <c r="AH1431" s="85"/>
      <c r="AI1431" s="85"/>
      <c r="AJ1431" s="85"/>
      <c r="AK1431" s="85"/>
      <c r="AL1431" s="85"/>
      <c r="AM1431" s="85"/>
      <c r="AN1431" s="85"/>
      <c r="AO1431" s="85"/>
      <c r="AP1431" s="85"/>
      <c r="AQ1431" s="85"/>
      <c r="AR1431" s="85"/>
      <c r="AS1431" s="85"/>
      <c r="AT1431" s="85"/>
      <c r="AU1431" s="85"/>
      <c r="AV1431" s="85"/>
      <c r="AW1431" s="85"/>
      <c r="AX1431" s="85"/>
      <c r="AY1431" s="85"/>
      <c r="AZ1431" s="85"/>
      <c r="BA1431" s="85"/>
      <c r="BB1431" s="85"/>
      <c r="BC1431" s="85"/>
      <c r="BD1431" s="85"/>
      <c r="BE1431" s="85"/>
      <c r="BF1431" s="88"/>
      <c r="BG1431" s="85"/>
      <c r="BH1431" s="85"/>
      <c r="BI1431" s="85"/>
      <c r="BJ1431" s="85"/>
      <c r="BK1431" s="85"/>
      <c r="BL1431" s="85"/>
      <c r="BM1431" s="85"/>
      <c r="BN1431" s="85"/>
      <c r="BO1431" s="85"/>
      <c r="BP1431" s="85"/>
      <c r="BQ1431" s="85"/>
      <c r="BR1431" s="85"/>
      <c r="BS1431" s="85"/>
      <c r="BT1431" s="85"/>
      <c r="BU1431" s="85"/>
      <c r="BV1431" s="85"/>
      <c r="BW1431" s="85"/>
      <c r="BX1431" s="85"/>
      <c r="BY1431" s="85"/>
      <c r="BZ1431" s="85"/>
      <c r="CA1431" s="85"/>
      <c r="CB1431" s="85"/>
      <c r="CC1431" s="85"/>
      <c r="CD1431" s="85"/>
      <c r="CE1431" s="85"/>
      <c r="CF1431" s="85"/>
      <c r="CG1431" s="85"/>
      <c r="CH1431" s="85"/>
      <c r="CI1431" s="85"/>
      <c r="CJ1431" s="85"/>
      <c r="CK1431" s="85"/>
      <c r="CL1431" s="85"/>
      <c r="CM1431" s="85"/>
      <c r="CN1431" s="85"/>
      <c r="CO1431" s="85"/>
      <c r="CP1431" s="85"/>
      <c r="CQ1431" s="85"/>
      <c r="CR1431" s="85"/>
      <c r="CS1431" s="85"/>
      <c r="CT1431" s="85"/>
      <c r="CU1431" s="85"/>
      <c r="CV1431" s="85"/>
      <c r="CW1431" s="85"/>
      <c r="CX1431" s="85"/>
      <c r="CY1431" s="85"/>
      <c r="CZ1431" s="85"/>
      <c r="DA1431" s="85"/>
      <c r="DB1431" s="85"/>
      <c r="DC1431" s="85"/>
      <c r="DD1431" s="85"/>
      <c r="DE1431" s="85"/>
    </row>
    <row r="1432" spans="1:109" x14ac:dyDescent="0.2">
      <c r="A1432" s="85"/>
      <c r="B1432" s="85"/>
      <c r="C1432" s="85"/>
      <c r="D1432" s="85"/>
      <c r="E1432" s="86"/>
      <c r="F1432" s="85"/>
      <c r="G1432" s="87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85"/>
      <c r="AG1432" s="85"/>
      <c r="AH1432" s="85"/>
      <c r="AI1432" s="85"/>
      <c r="AJ1432" s="85"/>
      <c r="AK1432" s="85"/>
      <c r="AL1432" s="85"/>
      <c r="AM1432" s="85"/>
      <c r="AN1432" s="85"/>
      <c r="AO1432" s="85"/>
      <c r="AP1432" s="85"/>
      <c r="AQ1432" s="85"/>
      <c r="AR1432" s="85"/>
      <c r="AS1432" s="85"/>
      <c r="AT1432" s="85"/>
      <c r="AU1432" s="85"/>
      <c r="AV1432" s="85"/>
      <c r="AW1432" s="85"/>
      <c r="AX1432" s="85"/>
      <c r="AY1432" s="85"/>
      <c r="AZ1432" s="85"/>
      <c r="BA1432" s="85"/>
      <c r="BB1432" s="85"/>
      <c r="BC1432" s="85"/>
      <c r="BD1432" s="85"/>
      <c r="BE1432" s="85"/>
      <c r="BF1432" s="88"/>
      <c r="BG1432" s="85"/>
      <c r="BH1432" s="85"/>
      <c r="BI1432" s="85"/>
      <c r="BJ1432" s="85"/>
      <c r="BK1432" s="85"/>
      <c r="BL1432" s="85"/>
      <c r="BM1432" s="85"/>
      <c r="BN1432" s="85"/>
      <c r="BO1432" s="85"/>
      <c r="BP1432" s="85"/>
      <c r="BQ1432" s="85"/>
      <c r="BR1432" s="85"/>
      <c r="BS1432" s="85"/>
      <c r="BT1432" s="85"/>
      <c r="BU1432" s="85"/>
      <c r="BV1432" s="85"/>
      <c r="BW1432" s="85"/>
      <c r="BX1432" s="85"/>
      <c r="BY1432" s="85"/>
      <c r="BZ1432" s="85"/>
      <c r="CA1432" s="85"/>
      <c r="CB1432" s="85"/>
      <c r="CC1432" s="85"/>
      <c r="CD1432" s="85"/>
      <c r="CE1432" s="85"/>
      <c r="CF1432" s="85"/>
      <c r="CG1432" s="85"/>
      <c r="CH1432" s="85"/>
      <c r="CI1432" s="85"/>
      <c r="CJ1432" s="85"/>
      <c r="CK1432" s="85"/>
      <c r="CL1432" s="85"/>
      <c r="CM1432" s="85"/>
      <c r="CN1432" s="85"/>
      <c r="CO1432" s="85"/>
      <c r="CP1432" s="85"/>
      <c r="CQ1432" s="85"/>
      <c r="CR1432" s="85"/>
      <c r="CS1432" s="85"/>
      <c r="CT1432" s="85"/>
      <c r="CU1432" s="85"/>
      <c r="CV1432" s="85"/>
      <c r="CW1432" s="85"/>
      <c r="CX1432" s="85"/>
      <c r="CY1432" s="85"/>
      <c r="CZ1432" s="85"/>
      <c r="DA1432" s="85"/>
      <c r="DB1432" s="85"/>
      <c r="DC1432" s="85"/>
      <c r="DD1432" s="85"/>
      <c r="DE1432" s="85"/>
    </row>
    <row r="1433" spans="1:109" x14ac:dyDescent="0.2">
      <c r="A1433" s="85"/>
      <c r="B1433" s="85"/>
      <c r="C1433" s="85"/>
      <c r="D1433" s="85"/>
      <c r="E1433" s="86"/>
      <c r="F1433" s="85"/>
      <c r="G1433" s="87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85"/>
      <c r="AG1433" s="85"/>
      <c r="AH1433" s="85"/>
      <c r="AI1433" s="85"/>
      <c r="AJ1433" s="85"/>
      <c r="AK1433" s="85"/>
      <c r="AL1433" s="85"/>
      <c r="AM1433" s="85"/>
      <c r="AN1433" s="85"/>
      <c r="AO1433" s="85"/>
      <c r="AP1433" s="85"/>
      <c r="AQ1433" s="85"/>
      <c r="AR1433" s="85"/>
      <c r="AS1433" s="85"/>
      <c r="AT1433" s="85"/>
      <c r="AU1433" s="85"/>
      <c r="AV1433" s="85"/>
      <c r="AW1433" s="85"/>
      <c r="AX1433" s="85"/>
      <c r="AY1433" s="85"/>
      <c r="AZ1433" s="85"/>
      <c r="BA1433" s="85"/>
      <c r="BB1433" s="85"/>
      <c r="BC1433" s="85"/>
      <c r="BD1433" s="85"/>
      <c r="BE1433" s="85"/>
      <c r="BF1433" s="88"/>
      <c r="BG1433" s="85"/>
      <c r="BH1433" s="85"/>
      <c r="BI1433" s="85"/>
      <c r="BJ1433" s="85"/>
      <c r="BK1433" s="85"/>
      <c r="BL1433" s="85"/>
      <c r="BM1433" s="85"/>
      <c r="BN1433" s="85"/>
      <c r="BO1433" s="85"/>
      <c r="BP1433" s="85"/>
      <c r="BQ1433" s="85"/>
      <c r="BR1433" s="85"/>
      <c r="BS1433" s="85"/>
      <c r="BT1433" s="85"/>
      <c r="BU1433" s="85"/>
      <c r="BV1433" s="85"/>
      <c r="BW1433" s="85"/>
      <c r="BX1433" s="85"/>
      <c r="BY1433" s="85"/>
      <c r="BZ1433" s="85"/>
      <c r="CA1433" s="85"/>
      <c r="CB1433" s="85"/>
      <c r="CC1433" s="85"/>
      <c r="CD1433" s="85"/>
      <c r="CE1433" s="85"/>
      <c r="CF1433" s="85"/>
      <c r="CG1433" s="85"/>
      <c r="CH1433" s="85"/>
      <c r="CI1433" s="85"/>
      <c r="CJ1433" s="85"/>
      <c r="CK1433" s="85"/>
      <c r="CL1433" s="85"/>
      <c r="CM1433" s="85"/>
      <c r="CN1433" s="85"/>
      <c r="CO1433" s="85"/>
      <c r="CP1433" s="85"/>
      <c r="CQ1433" s="85"/>
      <c r="CR1433" s="85"/>
      <c r="CS1433" s="85"/>
      <c r="CT1433" s="85"/>
      <c r="CU1433" s="85"/>
      <c r="CV1433" s="85"/>
      <c r="CW1433" s="85"/>
      <c r="CX1433" s="85"/>
      <c r="CY1433" s="85"/>
      <c r="CZ1433" s="85"/>
      <c r="DA1433" s="85"/>
      <c r="DB1433" s="85"/>
      <c r="DC1433" s="85"/>
      <c r="DD1433" s="85"/>
      <c r="DE1433" s="85"/>
    </row>
    <row r="1434" spans="1:109" x14ac:dyDescent="0.2">
      <c r="A1434" s="85"/>
      <c r="B1434" s="85"/>
      <c r="C1434" s="85"/>
      <c r="D1434" s="85"/>
      <c r="E1434" s="86"/>
      <c r="F1434" s="85"/>
      <c r="G1434" s="87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85"/>
      <c r="AG1434" s="85"/>
      <c r="AH1434" s="85"/>
      <c r="AI1434" s="85"/>
      <c r="AJ1434" s="85"/>
      <c r="AK1434" s="85"/>
      <c r="AL1434" s="85"/>
      <c r="AM1434" s="85"/>
      <c r="AN1434" s="85"/>
      <c r="AO1434" s="85"/>
      <c r="AP1434" s="85"/>
      <c r="AQ1434" s="85"/>
      <c r="AR1434" s="85"/>
      <c r="AS1434" s="85"/>
      <c r="AT1434" s="85"/>
      <c r="AU1434" s="85"/>
      <c r="AV1434" s="85"/>
      <c r="AW1434" s="85"/>
      <c r="AX1434" s="85"/>
      <c r="AY1434" s="85"/>
      <c r="AZ1434" s="85"/>
      <c r="BA1434" s="85"/>
      <c r="BB1434" s="85"/>
      <c r="BC1434" s="85"/>
      <c r="BD1434" s="85"/>
      <c r="BE1434" s="85"/>
      <c r="BF1434" s="88"/>
      <c r="BG1434" s="85"/>
      <c r="BH1434" s="85"/>
      <c r="BI1434" s="85"/>
      <c r="BJ1434" s="85"/>
      <c r="BK1434" s="85"/>
      <c r="BL1434" s="85"/>
      <c r="BM1434" s="85"/>
      <c r="BN1434" s="85"/>
      <c r="BO1434" s="85"/>
      <c r="BP1434" s="85"/>
      <c r="BQ1434" s="85"/>
      <c r="BR1434" s="85"/>
      <c r="BS1434" s="85"/>
      <c r="BT1434" s="85"/>
      <c r="BU1434" s="85"/>
      <c r="BV1434" s="85"/>
      <c r="BW1434" s="85"/>
      <c r="BX1434" s="85"/>
      <c r="BY1434" s="85"/>
      <c r="BZ1434" s="85"/>
      <c r="CA1434" s="85"/>
      <c r="CB1434" s="85"/>
      <c r="CC1434" s="85"/>
      <c r="CD1434" s="85"/>
      <c r="CE1434" s="85"/>
      <c r="CF1434" s="85"/>
      <c r="CG1434" s="85"/>
      <c r="CH1434" s="85"/>
      <c r="CI1434" s="85"/>
      <c r="CJ1434" s="85"/>
      <c r="CK1434" s="85"/>
      <c r="CL1434" s="85"/>
      <c r="CM1434" s="85"/>
      <c r="CN1434" s="85"/>
      <c r="CO1434" s="85"/>
      <c r="CP1434" s="85"/>
      <c r="CQ1434" s="85"/>
      <c r="CR1434" s="85"/>
      <c r="CS1434" s="85"/>
      <c r="CT1434" s="85"/>
      <c r="CU1434" s="85"/>
      <c r="CV1434" s="85"/>
      <c r="CW1434" s="85"/>
      <c r="CX1434" s="85"/>
      <c r="CY1434" s="85"/>
      <c r="CZ1434" s="85"/>
      <c r="DA1434" s="85"/>
      <c r="DB1434" s="85"/>
      <c r="DC1434" s="85"/>
      <c r="DD1434" s="85"/>
      <c r="DE1434" s="85"/>
    </row>
    <row r="1435" spans="1:109" x14ac:dyDescent="0.2">
      <c r="A1435" s="85"/>
      <c r="B1435" s="85"/>
      <c r="C1435" s="85"/>
      <c r="D1435" s="85"/>
      <c r="E1435" s="86"/>
      <c r="F1435" s="85"/>
      <c r="G1435" s="87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85"/>
      <c r="AG1435" s="85"/>
      <c r="AH1435" s="85"/>
      <c r="AI1435" s="85"/>
      <c r="AJ1435" s="85"/>
      <c r="AK1435" s="85"/>
      <c r="AL1435" s="85"/>
      <c r="AM1435" s="85"/>
      <c r="AN1435" s="85"/>
      <c r="AO1435" s="85"/>
      <c r="AP1435" s="85"/>
      <c r="AQ1435" s="85"/>
      <c r="AR1435" s="85"/>
      <c r="AS1435" s="85"/>
      <c r="AT1435" s="85"/>
      <c r="AU1435" s="85"/>
      <c r="AV1435" s="85"/>
      <c r="AW1435" s="85"/>
      <c r="AX1435" s="85"/>
      <c r="AY1435" s="85"/>
      <c r="AZ1435" s="85"/>
      <c r="BA1435" s="85"/>
      <c r="BB1435" s="85"/>
      <c r="BC1435" s="85"/>
      <c r="BD1435" s="85"/>
      <c r="BE1435" s="85"/>
      <c r="BF1435" s="88"/>
      <c r="BG1435" s="85"/>
      <c r="BH1435" s="85"/>
      <c r="BI1435" s="85"/>
      <c r="BJ1435" s="85"/>
      <c r="BK1435" s="85"/>
      <c r="BL1435" s="85"/>
      <c r="BM1435" s="85"/>
      <c r="BN1435" s="85"/>
      <c r="BO1435" s="85"/>
      <c r="BP1435" s="85"/>
      <c r="BQ1435" s="85"/>
      <c r="BR1435" s="85"/>
      <c r="BS1435" s="85"/>
      <c r="BT1435" s="85"/>
      <c r="BU1435" s="85"/>
      <c r="BV1435" s="85"/>
      <c r="BW1435" s="85"/>
      <c r="BX1435" s="85"/>
      <c r="BY1435" s="85"/>
      <c r="BZ1435" s="85"/>
      <c r="CA1435" s="85"/>
      <c r="CB1435" s="85"/>
      <c r="CC1435" s="85"/>
      <c r="CD1435" s="85"/>
      <c r="CE1435" s="85"/>
      <c r="CF1435" s="85"/>
      <c r="CG1435" s="85"/>
      <c r="CH1435" s="85"/>
      <c r="CI1435" s="85"/>
      <c r="CJ1435" s="85"/>
      <c r="CK1435" s="85"/>
      <c r="CL1435" s="85"/>
      <c r="CM1435" s="85"/>
      <c r="CN1435" s="85"/>
      <c r="CO1435" s="85"/>
      <c r="CP1435" s="85"/>
      <c r="CQ1435" s="85"/>
      <c r="CR1435" s="85"/>
      <c r="CS1435" s="85"/>
      <c r="CT1435" s="85"/>
      <c r="CU1435" s="85"/>
      <c r="CV1435" s="85"/>
      <c r="CW1435" s="85"/>
      <c r="CX1435" s="85"/>
      <c r="CY1435" s="85"/>
      <c r="CZ1435" s="85"/>
      <c r="DA1435" s="85"/>
      <c r="DB1435" s="85"/>
      <c r="DC1435" s="85"/>
      <c r="DD1435" s="85"/>
      <c r="DE1435" s="85"/>
    </row>
    <row r="1436" spans="1:109" x14ac:dyDescent="0.2">
      <c r="A1436" s="85"/>
      <c r="B1436" s="85"/>
      <c r="C1436" s="85"/>
      <c r="D1436" s="85"/>
      <c r="E1436" s="86"/>
      <c r="F1436" s="85"/>
      <c r="G1436" s="87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85"/>
      <c r="AG1436" s="85"/>
      <c r="AH1436" s="85"/>
      <c r="AI1436" s="85"/>
      <c r="AJ1436" s="85"/>
      <c r="AK1436" s="85"/>
      <c r="AL1436" s="85"/>
      <c r="AM1436" s="85"/>
      <c r="AN1436" s="85"/>
      <c r="AO1436" s="85"/>
      <c r="AP1436" s="85"/>
      <c r="AQ1436" s="85"/>
      <c r="AR1436" s="85"/>
      <c r="AS1436" s="85"/>
      <c r="AT1436" s="85"/>
      <c r="AU1436" s="85"/>
      <c r="AV1436" s="85"/>
      <c r="AW1436" s="85"/>
      <c r="AX1436" s="85"/>
      <c r="AY1436" s="85"/>
      <c r="AZ1436" s="85"/>
      <c r="BA1436" s="85"/>
      <c r="BB1436" s="85"/>
      <c r="BC1436" s="85"/>
      <c r="BD1436" s="85"/>
      <c r="BE1436" s="85"/>
      <c r="BF1436" s="88"/>
      <c r="BG1436" s="85"/>
      <c r="BH1436" s="85"/>
      <c r="BI1436" s="85"/>
      <c r="BJ1436" s="85"/>
      <c r="BK1436" s="85"/>
      <c r="BL1436" s="85"/>
      <c r="BM1436" s="85"/>
      <c r="BN1436" s="85"/>
      <c r="BO1436" s="85"/>
      <c r="BP1436" s="85"/>
      <c r="BQ1436" s="85"/>
      <c r="BR1436" s="85"/>
      <c r="BS1436" s="85"/>
      <c r="BT1436" s="85"/>
      <c r="BU1436" s="85"/>
      <c r="BV1436" s="85"/>
      <c r="BW1436" s="85"/>
      <c r="BX1436" s="85"/>
      <c r="BY1436" s="85"/>
      <c r="BZ1436" s="85"/>
      <c r="CA1436" s="85"/>
      <c r="CB1436" s="85"/>
      <c r="CC1436" s="85"/>
      <c r="CD1436" s="85"/>
      <c r="CE1436" s="85"/>
      <c r="CF1436" s="85"/>
      <c r="CG1436" s="85"/>
      <c r="CH1436" s="85"/>
      <c r="CI1436" s="85"/>
      <c r="CJ1436" s="85"/>
      <c r="CK1436" s="85"/>
      <c r="CL1436" s="85"/>
      <c r="CM1436" s="85"/>
      <c r="CN1436" s="85"/>
      <c r="CO1436" s="85"/>
      <c r="CP1436" s="85"/>
      <c r="CQ1436" s="85"/>
      <c r="CR1436" s="85"/>
      <c r="CS1436" s="85"/>
      <c r="CT1436" s="85"/>
      <c r="CU1436" s="85"/>
      <c r="CV1436" s="85"/>
      <c r="CW1436" s="85"/>
      <c r="CX1436" s="85"/>
      <c r="CY1436" s="85"/>
      <c r="CZ1436" s="85"/>
      <c r="DA1436" s="85"/>
      <c r="DB1436" s="85"/>
      <c r="DC1436" s="85"/>
      <c r="DD1436" s="85"/>
      <c r="DE1436" s="85"/>
    </row>
    <row r="1437" spans="1:109" x14ac:dyDescent="0.2">
      <c r="A1437" s="85"/>
      <c r="B1437" s="85"/>
      <c r="C1437" s="85"/>
      <c r="D1437" s="85"/>
      <c r="E1437" s="86"/>
      <c r="F1437" s="85"/>
      <c r="G1437" s="87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85"/>
      <c r="AG1437" s="85"/>
      <c r="AH1437" s="85"/>
      <c r="AI1437" s="85"/>
      <c r="AJ1437" s="85"/>
      <c r="AK1437" s="85"/>
      <c r="AL1437" s="85"/>
      <c r="AM1437" s="85"/>
      <c r="AN1437" s="85"/>
      <c r="AO1437" s="85"/>
      <c r="AP1437" s="85"/>
      <c r="AQ1437" s="85"/>
      <c r="AR1437" s="85"/>
      <c r="AS1437" s="85"/>
      <c r="AT1437" s="85"/>
      <c r="AU1437" s="85"/>
      <c r="AV1437" s="85"/>
      <c r="AW1437" s="85"/>
      <c r="AX1437" s="85"/>
      <c r="AY1437" s="85"/>
      <c r="AZ1437" s="85"/>
      <c r="BA1437" s="85"/>
      <c r="BB1437" s="85"/>
      <c r="BC1437" s="85"/>
      <c r="BD1437" s="85"/>
      <c r="BE1437" s="85"/>
      <c r="BF1437" s="88"/>
      <c r="BG1437" s="85"/>
      <c r="BH1437" s="85"/>
      <c r="BI1437" s="85"/>
      <c r="BJ1437" s="85"/>
      <c r="BK1437" s="85"/>
      <c r="BL1437" s="85"/>
      <c r="BM1437" s="85"/>
      <c r="BN1437" s="85"/>
      <c r="BO1437" s="85"/>
      <c r="BP1437" s="85"/>
      <c r="BQ1437" s="85"/>
      <c r="BR1437" s="85"/>
      <c r="BS1437" s="85"/>
      <c r="BT1437" s="85"/>
      <c r="BU1437" s="85"/>
      <c r="BV1437" s="85"/>
      <c r="BW1437" s="85"/>
      <c r="BX1437" s="85"/>
      <c r="BY1437" s="85"/>
      <c r="BZ1437" s="85"/>
      <c r="CA1437" s="85"/>
      <c r="CB1437" s="85"/>
      <c r="CC1437" s="85"/>
      <c r="CD1437" s="85"/>
      <c r="CE1437" s="85"/>
      <c r="CF1437" s="85"/>
      <c r="CG1437" s="85"/>
      <c r="CH1437" s="85"/>
      <c r="CI1437" s="85"/>
      <c r="CJ1437" s="85"/>
      <c r="CK1437" s="85"/>
      <c r="CL1437" s="85"/>
      <c r="CM1437" s="85"/>
      <c r="CN1437" s="85"/>
      <c r="CO1437" s="85"/>
      <c r="CP1437" s="85"/>
      <c r="CQ1437" s="85"/>
      <c r="CR1437" s="85"/>
      <c r="CS1437" s="85"/>
      <c r="CT1437" s="85"/>
      <c r="CU1437" s="85"/>
      <c r="CV1437" s="85"/>
      <c r="CW1437" s="85"/>
      <c r="CX1437" s="85"/>
      <c r="CY1437" s="85"/>
      <c r="CZ1437" s="85"/>
      <c r="DA1437" s="85"/>
      <c r="DB1437" s="85"/>
      <c r="DC1437" s="85"/>
      <c r="DD1437" s="85"/>
      <c r="DE1437" s="85"/>
    </row>
    <row r="1438" spans="1:109" x14ac:dyDescent="0.2">
      <c r="A1438" s="85"/>
      <c r="B1438" s="85"/>
      <c r="C1438" s="85"/>
      <c r="D1438" s="85"/>
      <c r="E1438" s="86"/>
      <c r="F1438" s="85"/>
      <c r="G1438" s="87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85"/>
      <c r="AG1438" s="85"/>
      <c r="AH1438" s="85"/>
      <c r="AI1438" s="85"/>
      <c r="AJ1438" s="85"/>
      <c r="AK1438" s="85"/>
      <c r="AL1438" s="85"/>
      <c r="AM1438" s="85"/>
      <c r="AN1438" s="85"/>
      <c r="AO1438" s="85"/>
      <c r="AP1438" s="85"/>
      <c r="AQ1438" s="85"/>
      <c r="AR1438" s="85"/>
      <c r="AS1438" s="85"/>
      <c r="AT1438" s="85"/>
      <c r="AU1438" s="85"/>
      <c r="AV1438" s="85"/>
      <c r="AW1438" s="85"/>
      <c r="AX1438" s="85"/>
      <c r="AY1438" s="85"/>
      <c r="AZ1438" s="85"/>
      <c r="BA1438" s="85"/>
      <c r="BB1438" s="85"/>
      <c r="BC1438" s="85"/>
      <c r="BD1438" s="85"/>
      <c r="BE1438" s="85"/>
      <c r="BF1438" s="88"/>
      <c r="BG1438" s="85"/>
      <c r="BH1438" s="85"/>
      <c r="BI1438" s="85"/>
      <c r="BJ1438" s="85"/>
      <c r="BK1438" s="85"/>
      <c r="BL1438" s="85"/>
      <c r="BM1438" s="85"/>
      <c r="BN1438" s="85"/>
      <c r="BO1438" s="85"/>
      <c r="BP1438" s="85"/>
      <c r="BQ1438" s="85"/>
      <c r="BR1438" s="85"/>
      <c r="BS1438" s="85"/>
      <c r="BT1438" s="85"/>
      <c r="BU1438" s="85"/>
      <c r="BV1438" s="85"/>
      <c r="BW1438" s="85"/>
      <c r="BX1438" s="85"/>
      <c r="BY1438" s="85"/>
      <c r="BZ1438" s="85"/>
      <c r="CA1438" s="85"/>
      <c r="CB1438" s="85"/>
      <c r="CC1438" s="85"/>
      <c r="CD1438" s="85"/>
      <c r="CE1438" s="85"/>
      <c r="CF1438" s="85"/>
      <c r="CG1438" s="85"/>
      <c r="CH1438" s="85"/>
      <c r="CI1438" s="85"/>
      <c r="CJ1438" s="85"/>
      <c r="CK1438" s="85"/>
      <c r="CL1438" s="85"/>
      <c r="CM1438" s="85"/>
      <c r="CN1438" s="85"/>
      <c r="CO1438" s="85"/>
      <c r="CP1438" s="85"/>
      <c r="CQ1438" s="85"/>
      <c r="CR1438" s="85"/>
      <c r="CS1438" s="85"/>
      <c r="CT1438" s="85"/>
      <c r="CU1438" s="85"/>
      <c r="CV1438" s="85"/>
      <c r="CW1438" s="85"/>
      <c r="CX1438" s="85"/>
      <c r="CY1438" s="85"/>
      <c r="CZ1438" s="85"/>
      <c r="DA1438" s="85"/>
      <c r="DB1438" s="85"/>
      <c r="DC1438" s="85"/>
      <c r="DD1438" s="85"/>
      <c r="DE1438" s="85"/>
    </row>
    <row r="1439" spans="1:109" x14ac:dyDescent="0.2">
      <c r="A1439" s="85"/>
      <c r="B1439" s="85"/>
      <c r="C1439" s="85"/>
      <c r="D1439" s="85"/>
      <c r="E1439" s="86"/>
      <c r="F1439" s="85"/>
      <c r="G1439" s="87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85"/>
      <c r="AG1439" s="85"/>
      <c r="AH1439" s="85"/>
      <c r="AI1439" s="85"/>
      <c r="AJ1439" s="85"/>
      <c r="AK1439" s="85"/>
      <c r="AL1439" s="85"/>
      <c r="AM1439" s="85"/>
      <c r="AN1439" s="85"/>
      <c r="AO1439" s="85"/>
      <c r="AP1439" s="85"/>
      <c r="AQ1439" s="85"/>
      <c r="AR1439" s="85"/>
      <c r="AS1439" s="85"/>
      <c r="AT1439" s="85"/>
      <c r="AU1439" s="85"/>
      <c r="AV1439" s="85"/>
      <c r="AW1439" s="85"/>
      <c r="AX1439" s="85"/>
      <c r="AY1439" s="85"/>
      <c r="AZ1439" s="85"/>
      <c r="BA1439" s="85"/>
      <c r="BB1439" s="85"/>
      <c r="BC1439" s="85"/>
      <c r="BD1439" s="85"/>
      <c r="BE1439" s="85"/>
      <c r="BF1439" s="88"/>
      <c r="BG1439" s="85"/>
      <c r="BH1439" s="85"/>
      <c r="BI1439" s="85"/>
      <c r="BJ1439" s="85"/>
      <c r="BK1439" s="85"/>
      <c r="BL1439" s="85"/>
      <c r="BM1439" s="85"/>
      <c r="BN1439" s="85"/>
      <c r="BO1439" s="85"/>
      <c r="BP1439" s="85"/>
      <c r="BQ1439" s="85"/>
      <c r="BR1439" s="85"/>
      <c r="BS1439" s="85"/>
      <c r="BT1439" s="85"/>
      <c r="BU1439" s="85"/>
      <c r="BV1439" s="85"/>
      <c r="BW1439" s="85"/>
      <c r="BX1439" s="85"/>
      <c r="BY1439" s="85"/>
      <c r="BZ1439" s="85"/>
      <c r="CA1439" s="85"/>
      <c r="CB1439" s="85"/>
      <c r="CC1439" s="85"/>
      <c r="CD1439" s="85"/>
      <c r="CE1439" s="85"/>
      <c r="CF1439" s="85"/>
      <c r="CG1439" s="85"/>
      <c r="CH1439" s="85"/>
      <c r="CI1439" s="85"/>
      <c r="CJ1439" s="85"/>
      <c r="CK1439" s="85"/>
      <c r="CL1439" s="85"/>
      <c r="CM1439" s="85"/>
      <c r="CN1439" s="85"/>
      <c r="CO1439" s="85"/>
      <c r="CP1439" s="85"/>
      <c r="CQ1439" s="85"/>
      <c r="CR1439" s="85"/>
      <c r="CS1439" s="85"/>
      <c r="CT1439" s="85"/>
      <c r="CU1439" s="85"/>
      <c r="CV1439" s="85"/>
      <c r="CW1439" s="85"/>
      <c r="CX1439" s="85"/>
      <c r="CY1439" s="85"/>
      <c r="CZ1439" s="85"/>
      <c r="DA1439" s="85"/>
      <c r="DB1439" s="85"/>
      <c r="DC1439" s="85"/>
      <c r="DD1439" s="85"/>
      <c r="DE1439" s="85"/>
    </row>
    <row r="1440" spans="1:109" x14ac:dyDescent="0.2">
      <c r="A1440" s="85"/>
      <c r="B1440" s="85"/>
      <c r="C1440" s="85"/>
      <c r="D1440" s="85"/>
      <c r="E1440" s="86"/>
      <c r="F1440" s="85"/>
      <c r="G1440" s="87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85"/>
      <c r="AG1440" s="85"/>
      <c r="AH1440" s="85"/>
      <c r="AI1440" s="85"/>
      <c r="AJ1440" s="85"/>
      <c r="AK1440" s="85"/>
      <c r="AL1440" s="85"/>
      <c r="AM1440" s="85"/>
      <c r="AN1440" s="85"/>
      <c r="AO1440" s="85"/>
      <c r="AP1440" s="85"/>
      <c r="AQ1440" s="85"/>
      <c r="AR1440" s="85"/>
      <c r="AS1440" s="85"/>
      <c r="AT1440" s="85"/>
      <c r="AU1440" s="85"/>
      <c r="AV1440" s="85"/>
      <c r="AW1440" s="85"/>
      <c r="AX1440" s="85"/>
      <c r="AY1440" s="85"/>
      <c r="AZ1440" s="85"/>
      <c r="BA1440" s="85"/>
      <c r="BB1440" s="85"/>
      <c r="BC1440" s="85"/>
      <c r="BD1440" s="85"/>
      <c r="BE1440" s="85"/>
      <c r="BF1440" s="88"/>
      <c r="BG1440" s="85"/>
      <c r="BH1440" s="85"/>
      <c r="BI1440" s="85"/>
      <c r="BJ1440" s="85"/>
      <c r="BK1440" s="85"/>
      <c r="BL1440" s="85"/>
      <c r="BM1440" s="85"/>
      <c r="BN1440" s="85"/>
      <c r="BO1440" s="85"/>
      <c r="BP1440" s="85"/>
      <c r="BQ1440" s="85"/>
      <c r="BR1440" s="85"/>
      <c r="BS1440" s="85"/>
      <c r="BT1440" s="85"/>
      <c r="BU1440" s="85"/>
      <c r="BV1440" s="85"/>
      <c r="BW1440" s="85"/>
      <c r="BX1440" s="85"/>
      <c r="BY1440" s="85"/>
      <c r="BZ1440" s="85"/>
      <c r="CA1440" s="85"/>
      <c r="CB1440" s="85"/>
      <c r="CC1440" s="85"/>
      <c r="CD1440" s="85"/>
      <c r="CE1440" s="85"/>
      <c r="CF1440" s="85"/>
      <c r="CG1440" s="85"/>
      <c r="CH1440" s="85"/>
      <c r="CI1440" s="85"/>
      <c r="CJ1440" s="85"/>
      <c r="CK1440" s="85"/>
      <c r="CL1440" s="85"/>
      <c r="CM1440" s="85"/>
      <c r="CN1440" s="85"/>
      <c r="CO1440" s="85"/>
      <c r="CP1440" s="85"/>
      <c r="CQ1440" s="85"/>
      <c r="CR1440" s="85"/>
      <c r="CS1440" s="85"/>
      <c r="CT1440" s="85"/>
      <c r="CU1440" s="85"/>
      <c r="CV1440" s="85"/>
      <c r="CW1440" s="85"/>
      <c r="CX1440" s="85"/>
      <c r="CY1440" s="85"/>
      <c r="CZ1440" s="85"/>
      <c r="DA1440" s="85"/>
      <c r="DB1440" s="85"/>
      <c r="DC1440" s="85"/>
      <c r="DD1440" s="85"/>
      <c r="DE1440" s="85"/>
    </row>
    <row r="1441" spans="1:109" x14ac:dyDescent="0.2">
      <c r="A1441" s="85"/>
      <c r="B1441" s="85"/>
      <c r="C1441" s="85"/>
      <c r="D1441" s="85"/>
      <c r="E1441" s="86"/>
      <c r="F1441" s="85"/>
      <c r="G1441" s="87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85"/>
      <c r="AG1441" s="85"/>
      <c r="AH1441" s="85"/>
      <c r="AI1441" s="85"/>
      <c r="AJ1441" s="85"/>
      <c r="AK1441" s="85"/>
      <c r="AL1441" s="85"/>
      <c r="AM1441" s="85"/>
      <c r="AN1441" s="85"/>
      <c r="AO1441" s="85"/>
      <c r="AP1441" s="85"/>
      <c r="AQ1441" s="85"/>
      <c r="AR1441" s="85"/>
      <c r="AS1441" s="85"/>
      <c r="AT1441" s="85"/>
      <c r="AU1441" s="85"/>
      <c r="AV1441" s="85"/>
      <c r="AW1441" s="85"/>
      <c r="AX1441" s="85"/>
      <c r="AY1441" s="85"/>
      <c r="AZ1441" s="85"/>
      <c r="BA1441" s="85"/>
      <c r="BB1441" s="85"/>
      <c r="BC1441" s="85"/>
      <c r="BD1441" s="85"/>
      <c r="BE1441" s="85"/>
      <c r="BF1441" s="88"/>
      <c r="BG1441" s="85"/>
      <c r="BH1441" s="85"/>
      <c r="BI1441" s="85"/>
      <c r="BJ1441" s="85"/>
      <c r="BK1441" s="85"/>
      <c r="BL1441" s="85"/>
      <c r="BM1441" s="85"/>
      <c r="BN1441" s="85"/>
      <c r="BO1441" s="85"/>
      <c r="BP1441" s="85"/>
      <c r="BQ1441" s="85"/>
      <c r="BR1441" s="85"/>
      <c r="BS1441" s="85"/>
      <c r="BT1441" s="85"/>
      <c r="BU1441" s="85"/>
      <c r="BV1441" s="85"/>
      <c r="BW1441" s="85"/>
      <c r="BX1441" s="85"/>
      <c r="BY1441" s="85"/>
      <c r="BZ1441" s="85"/>
      <c r="CA1441" s="85"/>
      <c r="CB1441" s="85"/>
      <c r="CC1441" s="85"/>
      <c r="CD1441" s="85"/>
      <c r="CE1441" s="85"/>
      <c r="CF1441" s="85"/>
      <c r="CG1441" s="85"/>
      <c r="CH1441" s="85"/>
      <c r="CI1441" s="85"/>
      <c r="CJ1441" s="85"/>
      <c r="CK1441" s="85"/>
      <c r="CL1441" s="85"/>
      <c r="CM1441" s="85"/>
      <c r="CN1441" s="85"/>
      <c r="CO1441" s="85"/>
      <c r="CP1441" s="85"/>
      <c r="CQ1441" s="85"/>
      <c r="CR1441" s="85"/>
      <c r="CS1441" s="85"/>
      <c r="CT1441" s="85"/>
      <c r="CU1441" s="85"/>
      <c r="CV1441" s="85"/>
      <c r="CW1441" s="85"/>
      <c r="CX1441" s="85"/>
      <c r="CY1441" s="85"/>
      <c r="CZ1441" s="85"/>
      <c r="DA1441" s="85"/>
      <c r="DB1441" s="85"/>
      <c r="DC1441" s="85"/>
      <c r="DD1441" s="85"/>
      <c r="DE1441" s="85"/>
    </row>
    <row r="1442" spans="1:109" x14ac:dyDescent="0.2">
      <c r="A1442" s="85"/>
      <c r="B1442" s="85"/>
      <c r="C1442" s="85"/>
      <c r="D1442" s="85"/>
      <c r="E1442" s="86"/>
      <c r="F1442" s="85"/>
      <c r="G1442" s="87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85"/>
      <c r="AG1442" s="85"/>
      <c r="AH1442" s="85"/>
      <c r="AI1442" s="85"/>
      <c r="AJ1442" s="85"/>
      <c r="AK1442" s="85"/>
      <c r="AL1442" s="85"/>
      <c r="AM1442" s="85"/>
      <c r="AN1442" s="85"/>
      <c r="AO1442" s="85"/>
      <c r="AP1442" s="85"/>
      <c r="AQ1442" s="85"/>
      <c r="AR1442" s="85"/>
      <c r="AS1442" s="85"/>
      <c r="AT1442" s="85"/>
      <c r="AU1442" s="85"/>
      <c r="AV1442" s="85"/>
      <c r="AW1442" s="85"/>
      <c r="AX1442" s="85"/>
      <c r="AY1442" s="85"/>
      <c r="AZ1442" s="85"/>
      <c r="BA1442" s="85"/>
      <c r="BB1442" s="85"/>
      <c r="BC1442" s="85"/>
      <c r="BD1442" s="85"/>
      <c r="BE1442" s="85"/>
      <c r="BF1442" s="88"/>
      <c r="BG1442" s="85"/>
      <c r="BH1442" s="85"/>
      <c r="BI1442" s="85"/>
      <c r="BJ1442" s="85"/>
      <c r="BK1442" s="85"/>
      <c r="BL1442" s="85"/>
      <c r="BM1442" s="85"/>
      <c r="BN1442" s="85"/>
      <c r="BO1442" s="85"/>
      <c r="BP1442" s="85"/>
      <c r="BQ1442" s="85"/>
      <c r="BR1442" s="85"/>
      <c r="BS1442" s="85"/>
      <c r="BT1442" s="85"/>
      <c r="BU1442" s="85"/>
      <c r="BV1442" s="85"/>
      <c r="BW1442" s="85"/>
      <c r="BX1442" s="85"/>
      <c r="BY1442" s="85"/>
      <c r="BZ1442" s="85"/>
      <c r="CA1442" s="85"/>
      <c r="CB1442" s="85"/>
      <c r="CC1442" s="85"/>
      <c r="CD1442" s="85"/>
      <c r="CE1442" s="85"/>
      <c r="CF1442" s="85"/>
      <c r="CG1442" s="85"/>
      <c r="CH1442" s="85"/>
      <c r="CI1442" s="85"/>
      <c r="CJ1442" s="85"/>
      <c r="CK1442" s="85"/>
      <c r="CL1442" s="85"/>
      <c r="CM1442" s="85"/>
      <c r="CN1442" s="85"/>
      <c r="CO1442" s="85"/>
      <c r="CP1442" s="85"/>
      <c r="CQ1442" s="85"/>
      <c r="CR1442" s="85"/>
      <c r="CS1442" s="85"/>
      <c r="CT1442" s="85"/>
      <c r="CU1442" s="85"/>
      <c r="CV1442" s="85"/>
      <c r="CW1442" s="85"/>
      <c r="CX1442" s="85"/>
      <c r="CY1442" s="85"/>
      <c r="CZ1442" s="85"/>
      <c r="DA1442" s="85"/>
      <c r="DB1442" s="85"/>
      <c r="DC1442" s="85"/>
      <c r="DD1442" s="85"/>
      <c r="DE1442" s="85"/>
    </row>
    <row r="1443" spans="1:109" x14ac:dyDescent="0.2">
      <c r="A1443" s="85"/>
      <c r="B1443" s="85"/>
      <c r="C1443" s="85"/>
      <c r="D1443" s="85"/>
      <c r="E1443" s="86"/>
      <c r="F1443" s="85"/>
      <c r="G1443" s="87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85"/>
      <c r="AG1443" s="85"/>
      <c r="AH1443" s="85"/>
      <c r="AI1443" s="85"/>
      <c r="AJ1443" s="85"/>
      <c r="AK1443" s="85"/>
      <c r="AL1443" s="85"/>
      <c r="AM1443" s="85"/>
      <c r="AN1443" s="85"/>
      <c r="AO1443" s="85"/>
      <c r="AP1443" s="85"/>
      <c r="AQ1443" s="85"/>
      <c r="AR1443" s="85"/>
      <c r="AS1443" s="85"/>
      <c r="AT1443" s="85"/>
      <c r="AU1443" s="85"/>
      <c r="AV1443" s="85"/>
      <c r="AW1443" s="85"/>
      <c r="AX1443" s="85"/>
      <c r="AY1443" s="85"/>
      <c r="AZ1443" s="85"/>
      <c r="BA1443" s="85"/>
      <c r="BB1443" s="85"/>
      <c r="BC1443" s="85"/>
      <c r="BD1443" s="85"/>
      <c r="BE1443" s="85"/>
      <c r="BF1443" s="88"/>
      <c r="BG1443" s="85"/>
      <c r="BH1443" s="85"/>
      <c r="BI1443" s="85"/>
      <c r="BJ1443" s="85"/>
      <c r="BK1443" s="85"/>
      <c r="BL1443" s="85"/>
      <c r="BM1443" s="85"/>
      <c r="BN1443" s="85"/>
      <c r="BO1443" s="85"/>
      <c r="BP1443" s="85"/>
      <c r="BQ1443" s="85"/>
      <c r="BR1443" s="85"/>
      <c r="BS1443" s="85"/>
      <c r="BT1443" s="85"/>
      <c r="BU1443" s="85"/>
      <c r="BV1443" s="85"/>
      <c r="BW1443" s="85"/>
      <c r="BX1443" s="85"/>
      <c r="BY1443" s="85"/>
      <c r="BZ1443" s="85"/>
      <c r="CA1443" s="85"/>
      <c r="CB1443" s="85"/>
      <c r="CC1443" s="85"/>
      <c r="CD1443" s="85"/>
      <c r="CE1443" s="85"/>
      <c r="CF1443" s="85"/>
      <c r="CG1443" s="85"/>
      <c r="CH1443" s="85"/>
      <c r="CI1443" s="85"/>
      <c r="CJ1443" s="85"/>
      <c r="CK1443" s="85"/>
      <c r="CL1443" s="85"/>
      <c r="CM1443" s="85"/>
      <c r="CN1443" s="85"/>
      <c r="CO1443" s="85"/>
      <c r="CP1443" s="85"/>
      <c r="CQ1443" s="85"/>
      <c r="CR1443" s="85"/>
      <c r="CS1443" s="85"/>
      <c r="CT1443" s="85"/>
      <c r="CU1443" s="85"/>
      <c r="CV1443" s="85"/>
      <c r="CW1443" s="85"/>
      <c r="CX1443" s="85"/>
      <c r="CY1443" s="85"/>
      <c r="CZ1443" s="85"/>
      <c r="DA1443" s="85"/>
      <c r="DB1443" s="85"/>
      <c r="DC1443" s="85"/>
      <c r="DD1443" s="85"/>
      <c r="DE1443" s="85"/>
    </row>
    <row r="1444" spans="1:109" x14ac:dyDescent="0.2">
      <c r="A1444" s="85"/>
      <c r="B1444" s="85"/>
      <c r="C1444" s="85"/>
      <c r="D1444" s="85"/>
      <c r="E1444" s="86"/>
      <c r="F1444" s="85"/>
      <c r="G1444" s="87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85"/>
      <c r="AG1444" s="85"/>
      <c r="AH1444" s="85"/>
      <c r="AI1444" s="85"/>
      <c r="AJ1444" s="85"/>
      <c r="AK1444" s="85"/>
      <c r="AL1444" s="85"/>
      <c r="AM1444" s="85"/>
      <c r="AN1444" s="85"/>
      <c r="AO1444" s="85"/>
      <c r="AP1444" s="85"/>
      <c r="AQ1444" s="85"/>
      <c r="AR1444" s="85"/>
      <c r="AS1444" s="85"/>
      <c r="AT1444" s="85"/>
      <c r="AU1444" s="85"/>
      <c r="AV1444" s="85"/>
      <c r="AW1444" s="85"/>
      <c r="AX1444" s="85"/>
      <c r="AY1444" s="85"/>
      <c r="AZ1444" s="85"/>
      <c r="BA1444" s="85"/>
      <c r="BB1444" s="85"/>
      <c r="BC1444" s="85"/>
      <c r="BD1444" s="85"/>
      <c r="BE1444" s="85"/>
      <c r="BF1444" s="88"/>
      <c r="BG1444" s="85"/>
      <c r="BH1444" s="85"/>
      <c r="BI1444" s="85"/>
      <c r="BJ1444" s="85"/>
      <c r="BK1444" s="85"/>
      <c r="BL1444" s="85"/>
      <c r="BM1444" s="85"/>
      <c r="BN1444" s="85"/>
      <c r="BO1444" s="85"/>
      <c r="BP1444" s="85"/>
      <c r="BQ1444" s="85"/>
      <c r="BR1444" s="85"/>
      <c r="BS1444" s="85"/>
      <c r="BT1444" s="85"/>
      <c r="BU1444" s="85"/>
      <c r="BV1444" s="85"/>
      <c r="BW1444" s="85"/>
      <c r="BX1444" s="85"/>
      <c r="BY1444" s="85"/>
      <c r="BZ1444" s="85"/>
      <c r="CA1444" s="85"/>
      <c r="CB1444" s="85"/>
      <c r="CC1444" s="85"/>
      <c r="CD1444" s="85"/>
      <c r="CE1444" s="85"/>
      <c r="CF1444" s="85"/>
      <c r="CG1444" s="85"/>
      <c r="CH1444" s="85"/>
      <c r="CI1444" s="85"/>
      <c r="CJ1444" s="85"/>
      <c r="CK1444" s="85"/>
      <c r="CL1444" s="85"/>
      <c r="CM1444" s="85"/>
      <c r="CN1444" s="85"/>
      <c r="CO1444" s="85"/>
      <c r="CP1444" s="85"/>
      <c r="CQ1444" s="85"/>
      <c r="CR1444" s="85"/>
      <c r="CS1444" s="85"/>
      <c r="CT1444" s="85"/>
      <c r="CU1444" s="85"/>
      <c r="CV1444" s="85"/>
      <c r="CW1444" s="85"/>
      <c r="CX1444" s="85"/>
      <c r="CY1444" s="85"/>
      <c r="CZ1444" s="85"/>
      <c r="DA1444" s="85"/>
      <c r="DB1444" s="85"/>
      <c r="DC1444" s="85"/>
      <c r="DD1444" s="85"/>
      <c r="DE1444" s="85"/>
    </row>
    <row r="1445" spans="1:109" x14ac:dyDescent="0.2">
      <c r="A1445" s="85"/>
      <c r="B1445" s="85"/>
      <c r="C1445" s="85"/>
      <c r="D1445" s="85"/>
      <c r="E1445" s="86"/>
      <c r="F1445" s="85"/>
      <c r="G1445" s="87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85"/>
      <c r="AG1445" s="85"/>
      <c r="AH1445" s="85"/>
      <c r="AI1445" s="85"/>
      <c r="AJ1445" s="85"/>
      <c r="AK1445" s="85"/>
      <c r="AL1445" s="85"/>
      <c r="AM1445" s="85"/>
      <c r="AN1445" s="85"/>
      <c r="AO1445" s="85"/>
      <c r="AP1445" s="85"/>
      <c r="AQ1445" s="85"/>
      <c r="AR1445" s="85"/>
      <c r="AS1445" s="85"/>
      <c r="AT1445" s="85"/>
      <c r="AU1445" s="85"/>
      <c r="AV1445" s="85"/>
      <c r="AW1445" s="85"/>
      <c r="AX1445" s="85"/>
      <c r="AY1445" s="85"/>
      <c r="AZ1445" s="85"/>
      <c r="BA1445" s="85"/>
      <c r="BB1445" s="85"/>
      <c r="BC1445" s="85"/>
      <c r="BD1445" s="85"/>
      <c r="BE1445" s="85"/>
      <c r="BF1445" s="88"/>
      <c r="BG1445" s="85"/>
      <c r="BH1445" s="85"/>
      <c r="BI1445" s="85"/>
      <c r="BJ1445" s="85"/>
      <c r="BK1445" s="85"/>
      <c r="BL1445" s="85"/>
      <c r="BM1445" s="85"/>
      <c r="BN1445" s="85"/>
      <c r="BO1445" s="85"/>
      <c r="BP1445" s="85"/>
      <c r="BQ1445" s="85"/>
      <c r="BR1445" s="85"/>
      <c r="BS1445" s="85"/>
      <c r="BT1445" s="85"/>
      <c r="BU1445" s="85"/>
      <c r="BV1445" s="85"/>
      <c r="BW1445" s="85"/>
      <c r="BX1445" s="85"/>
      <c r="BY1445" s="85"/>
      <c r="BZ1445" s="85"/>
      <c r="CA1445" s="85"/>
      <c r="CB1445" s="85"/>
      <c r="CC1445" s="85"/>
      <c r="CD1445" s="85"/>
      <c r="CE1445" s="85"/>
      <c r="CF1445" s="85"/>
      <c r="CG1445" s="85"/>
      <c r="CH1445" s="85"/>
      <c r="CI1445" s="85"/>
      <c r="CJ1445" s="85"/>
      <c r="CK1445" s="85"/>
      <c r="CL1445" s="85"/>
      <c r="CM1445" s="85"/>
      <c r="CN1445" s="85"/>
      <c r="CO1445" s="85"/>
      <c r="CP1445" s="85"/>
      <c r="CQ1445" s="85"/>
      <c r="CR1445" s="85"/>
      <c r="CS1445" s="85"/>
      <c r="CT1445" s="85"/>
      <c r="CU1445" s="85"/>
      <c r="CV1445" s="85"/>
      <c r="CW1445" s="85"/>
      <c r="CX1445" s="85"/>
      <c r="CY1445" s="85"/>
      <c r="CZ1445" s="85"/>
      <c r="DA1445" s="85"/>
      <c r="DB1445" s="85"/>
      <c r="DC1445" s="85"/>
      <c r="DD1445" s="85"/>
      <c r="DE1445" s="85"/>
    </row>
    <row r="1446" spans="1:109" x14ac:dyDescent="0.2">
      <c r="A1446" s="85"/>
      <c r="B1446" s="85"/>
      <c r="C1446" s="85"/>
      <c r="D1446" s="85"/>
      <c r="E1446" s="86"/>
      <c r="F1446" s="85"/>
      <c r="G1446" s="87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85"/>
      <c r="AG1446" s="85"/>
      <c r="AH1446" s="85"/>
      <c r="AI1446" s="85"/>
      <c r="AJ1446" s="85"/>
      <c r="AK1446" s="85"/>
      <c r="AL1446" s="85"/>
      <c r="AM1446" s="85"/>
      <c r="AN1446" s="85"/>
      <c r="AO1446" s="85"/>
      <c r="AP1446" s="85"/>
      <c r="AQ1446" s="85"/>
      <c r="AR1446" s="85"/>
      <c r="AS1446" s="85"/>
      <c r="AT1446" s="85"/>
      <c r="AU1446" s="85"/>
      <c r="AV1446" s="85"/>
      <c r="AW1446" s="85"/>
      <c r="AX1446" s="85"/>
      <c r="AY1446" s="85"/>
      <c r="AZ1446" s="85"/>
      <c r="BA1446" s="85"/>
      <c r="BB1446" s="85"/>
      <c r="BC1446" s="85"/>
      <c r="BD1446" s="85"/>
      <c r="BE1446" s="85"/>
      <c r="BF1446" s="88"/>
      <c r="BG1446" s="85"/>
      <c r="BH1446" s="85"/>
      <c r="BI1446" s="85"/>
      <c r="BJ1446" s="85"/>
      <c r="BK1446" s="85"/>
      <c r="BL1446" s="85"/>
      <c r="BM1446" s="85"/>
      <c r="BN1446" s="85"/>
      <c r="BO1446" s="85"/>
      <c r="BP1446" s="85"/>
      <c r="BQ1446" s="85"/>
      <c r="BR1446" s="85"/>
      <c r="BS1446" s="85"/>
      <c r="BT1446" s="85"/>
      <c r="BU1446" s="85"/>
      <c r="BV1446" s="85"/>
      <c r="BW1446" s="85"/>
      <c r="BX1446" s="85"/>
      <c r="BY1446" s="85"/>
      <c r="BZ1446" s="85"/>
      <c r="CA1446" s="85"/>
      <c r="CB1446" s="85"/>
      <c r="CC1446" s="85"/>
      <c r="CD1446" s="85"/>
      <c r="CE1446" s="85"/>
      <c r="CF1446" s="85"/>
      <c r="CG1446" s="85"/>
      <c r="CH1446" s="85"/>
      <c r="CI1446" s="85"/>
      <c r="CJ1446" s="85"/>
      <c r="CK1446" s="85"/>
      <c r="CL1446" s="85"/>
      <c r="CM1446" s="85"/>
      <c r="CN1446" s="85"/>
      <c r="CO1446" s="85"/>
      <c r="CP1446" s="85"/>
      <c r="CQ1446" s="85"/>
      <c r="CR1446" s="85"/>
      <c r="CS1446" s="85"/>
      <c r="CT1446" s="85"/>
      <c r="CU1446" s="85"/>
      <c r="CV1446" s="85"/>
      <c r="CW1446" s="85"/>
      <c r="CX1446" s="85"/>
      <c r="CY1446" s="85"/>
      <c r="CZ1446" s="85"/>
      <c r="DA1446" s="85"/>
      <c r="DB1446" s="85"/>
      <c r="DC1446" s="85"/>
      <c r="DD1446" s="85"/>
      <c r="DE1446" s="85"/>
    </row>
    <row r="1447" spans="1:109" x14ac:dyDescent="0.2">
      <c r="A1447" s="85"/>
      <c r="B1447" s="85"/>
      <c r="C1447" s="85"/>
      <c r="D1447" s="85"/>
      <c r="E1447" s="86"/>
      <c r="F1447" s="85"/>
      <c r="G1447" s="87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85"/>
      <c r="AG1447" s="85"/>
      <c r="AH1447" s="85"/>
      <c r="AI1447" s="85"/>
      <c r="AJ1447" s="85"/>
      <c r="AK1447" s="85"/>
      <c r="AL1447" s="85"/>
      <c r="AM1447" s="85"/>
      <c r="AN1447" s="85"/>
      <c r="AO1447" s="85"/>
      <c r="AP1447" s="85"/>
      <c r="AQ1447" s="85"/>
      <c r="AR1447" s="85"/>
      <c r="AS1447" s="85"/>
      <c r="AT1447" s="85"/>
      <c r="AU1447" s="85"/>
      <c r="AV1447" s="85"/>
      <c r="AW1447" s="85"/>
      <c r="AX1447" s="85"/>
      <c r="AY1447" s="85"/>
      <c r="AZ1447" s="85"/>
      <c r="BA1447" s="85"/>
      <c r="BB1447" s="85"/>
      <c r="BC1447" s="85"/>
      <c r="BD1447" s="85"/>
      <c r="BE1447" s="85"/>
      <c r="BF1447" s="88"/>
      <c r="BG1447" s="85"/>
      <c r="BH1447" s="85"/>
      <c r="BI1447" s="85"/>
      <c r="BJ1447" s="85"/>
      <c r="BK1447" s="85"/>
      <c r="BL1447" s="85"/>
      <c r="BM1447" s="85"/>
      <c r="BN1447" s="85"/>
      <c r="BO1447" s="85"/>
      <c r="BP1447" s="85"/>
      <c r="BQ1447" s="85"/>
      <c r="BR1447" s="85"/>
      <c r="BS1447" s="85"/>
      <c r="BT1447" s="85"/>
      <c r="BU1447" s="85"/>
      <c r="BV1447" s="85"/>
      <c r="BW1447" s="85"/>
      <c r="BX1447" s="85"/>
      <c r="BY1447" s="85"/>
      <c r="BZ1447" s="85"/>
      <c r="CA1447" s="85"/>
      <c r="CB1447" s="85"/>
      <c r="CC1447" s="85"/>
      <c r="CD1447" s="85"/>
      <c r="CE1447" s="85"/>
      <c r="CF1447" s="85"/>
      <c r="CG1447" s="85"/>
      <c r="CH1447" s="85"/>
      <c r="CI1447" s="85"/>
      <c r="CJ1447" s="85"/>
      <c r="CK1447" s="85"/>
      <c r="CL1447" s="85"/>
      <c r="CM1447" s="85"/>
      <c r="CN1447" s="85"/>
      <c r="CO1447" s="85"/>
      <c r="CP1447" s="85"/>
      <c r="CQ1447" s="85"/>
      <c r="CR1447" s="85"/>
      <c r="CS1447" s="85"/>
      <c r="CT1447" s="85"/>
      <c r="CU1447" s="85"/>
      <c r="CV1447" s="85"/>
      <c r="CW1447" s="85"/>
      <c r="CX1447" s="85"/>
      <c r="CY1447" s="85"/>
      <c r="CZ1447" s="85"/>
      <c r="DA1447" s="85"/>
      <c r="DB1447" s="85"/>
      <c r="DC1447" s="85"/>
      <c r="DD1447" s="85"/>
      <c r="DE1447" s="85"/>
    </row>
    <row r="1448" spans="1:109" x14ac:dyDescent="0.2">
      <c r="A1448" s="85"/>
      <c r="B1448" s="85"/>
      <c r="C1448" s="85"/>
      <c r="D1448" s="85"/>
      <c r="E1448" s="86"/>
      <c r="F1448" s="85"/>
      <c r="G1448" s="87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85"/>
      <c r="AG1448" s="85"/>
      <c r="AH1448" s="85"/>
      <c r="AI1448" s="85"/>
      <c r="AJ1448" s="85"/>
      <c r="AK1448" s="85"/>
      <c r="AL1448" s="85"/>
      <c r="AM1448" s="85"/>
      <c r="AN1448" s="85"/>
      <c r="AO1448" s="85"/>
      <c r="AP1448" s="85"/>
      <c r="AQ1448" s="85"/>
      <c r="AR1448" s="85"/>
      <c r="AS1448" s="85"/>
      <c r="AT1448" s="85"/>
      <c r="AU1448" s="85"/>
      <c r="AV1448" s="85"/>
      <c r="AW1448" s="85"/>
      <c r="AX1448" s="85"/>
      <c r="AY1448" s="85"/>
      <c r="AZ1448" s="85"/>
      <c r="BA1448" s="85"/>
      <c r="BB1448" s="85"/>
      <c r="BC1448" s="85"/>
      <c r="BD1448" s="85"/>
      <c r="BE1448" s="85"/>
      <c r="BF1448" s="88"/>
      <c r="BG1448" s="85"/>
      <c r="BH1448" s="85"/>
      <c r="BI1448" s="85"/>
      <c r="BJ1448" s="85"/>
      <c r="BK1448" s="85"/>
      <c r="BL1448" s="85"/>
      <c r="BM1448" s="85"/>
      <c r="BN1448" s="85"/>
      <c r="BO1448" s="85"/>
      <c r="BP1448" s="85"/>
      <c r="BQ1448" s="85"/>
      <c r="BR1448" s="85"/>
      <c r="BS1448" s="85"/>
      <c r="BT1448" s="85"/>
      <c r="BU1448" s="85"/>
      <c r="BV1448" s="85"/>
      <c r="BW1448" s="85"/>
      <c r="BX1448" s="85"/>
      <c r="BY1448" s="85"/>
      <c r="BZ1448" s="85"/>
      <c r="CA1448" s="85"/>
      <c r="CB1448" s="85"/>
      <c r="CC1448" s="85"/>
      <c r="CD1448" s="85"/>
      <c r="CE1448" s="85"/>
      <c r="CF1448" s="85"/>
      <c r="CG1448" s="85"/>
      <c r="CH1448" s="85"/>
      <c r="CI1448" s="85"/>
      <c r="CJ1448" s="85"/>
      <c r="CK1448" s="85"/>
      <c r="CL1448" s="85"/>
      <c r="CM1448" s="85"/>
      <c r="CN1448" s="85"/>
      <c r="CO1448" s="85"/>
      <c r="CP1448" s="85"/>
      <c r="CQ1448" s="85"/>
      <c r="CR1448" s="85"/>
      <c r="CS1448" s="85"/>
      <c r="CT1448" s="85"/>
      <c r="CU1448" s="85"/>
      <c r="CV1448" s="85"/>
      <c r="CW1448" s="85"/>
      <c r="CX1448" s="85"/>
      <c r="CY1448" s="85"/>
      <c r="CZ1448" s="85"/>
      <c r="DA1448" s="85"/>
      <c r="DB1448" s="85"/>
      <c r="DC1448" s="85"/>
      <c r="DD1448" s="85"/>
      <c r="DE1448" s="85"/>
    </row>
    <row r="1449" spans="1:109" x14ac:dyDescent="0.2">
      <c r="A1449" s="85"/>
      <c r="B1449" s="85"/>
      <c r="C1449" s="85"/>
      <c r="D1449" s="85"/>
      <c r="E1449" s="86"/>
      <c r="F1449" s="85"/>
      <c r="G1449" s="87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85"/>
      <c r="AG1449" s="85"/>
      <c r="AH1449" s="85"/>
      <c r="AI1449" s="85"/>
      <c r="AJ1449" s="85"/>
      <c r="AK1449" s="85"/>
      <c r="AL1449" s="85"/>
      <c r="AM1449" s="85"/>
      <c r="AN1449" s="85"/>
      <c r="AO1449" s="85"/>
      <c r="AP1449" s="85"/>
      <c r="AQ1449" s="85"/>
      <c r="AR1449" s="85"/>
      <c r="AS1449" s="85"/>
      <c r="AT1449" s="85"/>
      <c r="AU1449" s="85"/>
      <c r="AV1449" s="85"/>
      <c r="AW1449" s="85"/>
      <c r="AX1449" s="85"/>
      <c r="AY1449" s="85"/>
      <c r="AZ1449" s="85"/>
      <c r="BA1449" s="85"/>
      <c r="BB1449" s="85"/>
      <c r="BC1449" s="85"/>
      <c r="BD1449" s="85"/>
      <c r="BE1449" s="85"/>
      <c r="BF1449" s="88"/>
      <c r="BG1449" s="85"/>
      <c r="BH1449" s="85"/>
      <c r="BI1449" s="85"/>
      <c r="BJ1449" s="85"/>
      <c r="BK1449" s="85"/>
      <c r="BL1449" s="85"/>
      <c r="BM1449" s="85"/>
      <c r="BN1449" s="85"/>
      <c r="BO1449" s="85"/>
      <c r="BP1449" s="85"/>
      <c r="BQ1449" s="85"/>
      <c r="BR1449" s="85"/>
      <c r="BS1449" s="85"/>
      <c r="BT1449" s="85"/>
      <c r="BU1449" s="85"/>
      <c r="BV1449" s="85"/>
      <c r="BW1449" s="85"/>
      <c r="BX1449" s="85"/>
      <c r="BY1449" s="85"/>
      <c r="BZ1449" s="85"/>
      <c r="CA1449" s="85"/>
      <c r="CB1449" s="85"/>
      <c r="CC1449" s="85"/>
      <c r="CD1449" s="85"/>
      <c r="CE1449" s="85"/>
      <c r="CF1449" s="85"/>
      <c r="CG1449" s="85"/>
      <c r="CH1449" s="85"/>
      <c r="CI1449" s="85"/>
      <c r="CJ1449" s="85"/>
      <c r="CK1449" s="85"/>
      <c r="CL1449" s="85"/>
      <c r="CM1449" s="85"/>
      <c r="CN1449" s="85"/>
      <c r="CO1449" s="85"/>
      <c r="CP1449" s="85"/>
      <c r="CQ1449" s="85"/>
      <c r="CR1449" s="85"/>
      <c r="CS1449" s="85"/>
      <c r="CT1449" s="85"/>
      <c r="CU1449" s="85"/>
      <c r="CV1449" s="85"/>
      <c r="CW1449" s="85"/>
      <c r="CX1449" s="85"/>
      <c r="CY1449" s="85"/>
      <c r="CZ1449" s="85"/>
      <c r="DA1449" s="85"/>
      <c r="DB1449" s="85"/>
      <c r="DC1449" s="85"/>
      <c r="DD1449" s="85"/>
      <c r="DE1449" s="85"/>
    </row>
    <row r="1450" spans="1:109" x14ac:dyDescent="0.2">
      <c r="A1450" s="85"/>
      <c r="B1450" s="85"/>
      <c r="C1450" s="85"/>
      <c r="D1450" s="85"/>
      <c r="E1450" s="86"/>
      <c r="F1450" s="85"/>
      <c r="G1450" s="87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85"/>
      <c r="AG1450" s="85"/>
      <c r="AH1450" s="85"/>
      <c r="AI1450" s="85"/>
      <c r="AJ1450" s="85"/>
      <c r="AK1450" s="85"/>
      <c r="AL1450" s="85"/>
      <c r="AM1450" s="85"/>
      <c r="AN1450" s="85"/>
      <c r="AO1450" s="85"/>
      <c r="AP1450" s="85"/>
      <c r="AQ1450" s="85"/>
      <c r="AR1450" s="85"/>
      <c r="AS1450" s="85"/>
      <c r="AT1450" s="85"/>
      <c r="AU1450" s="85"/>
      <c r="AV1450" s="85"/>
      <c r="AW1450" s="85"/>
      <c r="AX1450" s="85"/>
      <c r="AY1450" s="85"/>
      <c r="AZ1450" s="85"/>
      <c r="BA1450" s="85"/>
      <c r="BB1450" s="85"/>
      <c r="BC1450" s="85"/>
      <c r="BD1450" s="85"/>
      <c r="BE1450" s="85"/>
      <c r="BF1450" s="88"/>
      <c r="BG1450" s="85"/>
      <c r="BH1450" s="85"/>
      <c r="BI1450" s="85"/>
      <c r="BJ1450" s="85"/>
      <c r="BK1450" s="85"/>
      <c r="BL1450" s="85"/>
      <c r="BM1450" s="85"/>
      <c r="BN1450" s="85"/>
      <c r="BO1450" s="85"/>
      <c r="BP1450" s="85"/>
      <c r="BQ1450" s="85"/>
      <c r="BR1450" s="85"/>
      <c r="BS1450" s="85"/>
      <c r="BT1450" s="85"/>
      <c r="BU1450" s="85"/>
      <c r="BV1450" s="85"/>
      <c r="BW1450" s="85"/>
      <c r="BX1450" s="85"/>
      <c r="BY1450" s="85"/>
      <c r="BZ1450" s="85"/>
      <c r="CA1450" s="85"/>
      <c r="CB1450" s="85"/>
      <c r="CC1450" s="85"/>
      <c r="CD1450" s="85"/>
      <c r="CE1450" s="85"/>
      <c r="CF1450" s="85"/>
      <c r="CG1450" s="85"/>
      <c r="CH1450" s="85"/>
      <c r="CI1450" s="85"/>
      <c r="CJ1450" s="85"/>
      <c r="CK1450" s="85"/>
      <c r="CL1450" s="85"/>
      <c r="CM1450" s="85"/>
      <c r="CN1450" s="85"/>
      <c r="CO1450" s="85"/>
      <c r="CP1450" s="85"/>
      <c r="CQ1450" s="85"/>
      <c r="CR1450" s="85"/>
      <c r="CS1450" s="85"/>
      <c r="CT1450" s="85"/>
      <c r="CU1450" s="85"/>
      <c r="CV1450" s="85"/>
      <c r="CW1450" s="85"/>
      <c r="CX1450" s="85"/>
      <c r="CY1450" s="85"/>
      <c r="CZ1450" s="85"/>
      <c r="DA1450" s="85"/>
      <c r="DB1450" s="85"/>
      <c r="DC1450" s="85"/>
      <c r="DD1450" s="85"/>
      <c r="DE1450" s="85"/>
    </row>
    <row r="1451" spans="1:109" x14ac:dyDescent="0.2">
      <c r="A1451" s="85"/>
      <c r="B1451" s="85"/>
      <c r="C1451" s="85"/>
      <c r="D1451" s="85"/>
      <c r="E1451" s="86"/>
      <c r="F1451" s="85"/>
      <c r="G1451" s="87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85"/>
      <c r="AG1451" s="85"/>
      <c r="AH1451" s="85"/>
      <c r="AI1451" s="85"/>
      <c r="AJ1451" s="85"/>
      <c r="AK1451" s="85"/>
      <c r="AL1451" s="85"/>
      <c r="AM1451" s="85"/>
      <c r="AN1451" s="85"/>
      <c r="AO1451" s="85"/>
      <c r="AP1451" s="85"/>
      <c r="AQ1451" s="85"/>
      <c r="AR1451" s="85"/>
      <c r="AS1451" s="85"/>
      <c r="AT1451" s="85"/>
      <c r="AU1451" s="85"/>
      <c r="AV1451" s="85"/>
      <c r="AW1451" s="85"/>
      <c r="AX1451" s="85"/>
      <c r="AY1451" s="85"/>
      <c r="AZ1451" s="85"/>
      <c r="BA1451" s="85"/>
      <c r="BB1451" s="85"/>
      <c r="BC1451" s="85"/>
      <c r="BD1451" s="85"/>
      <c r="BE1451" s="85"/>
      <c r="BF1451" s="88"/>
      <c r="BG1451" s="85"/>
      <c r="BH1451" s="85"/>
      <c r="BI1451" s="85"/>
      <c r="BJ1451" s="85"/>
      <c r="BK1451" s="85"/>
      <c r="BL1451" s="85"/>
      <c r="BM1451" s="85"/>
      <c r="BN1451" s="85"/>
      <c r="BO1451" s="85"/>
      <c r="BP1451" s="85"/>
      <c r="BQ1451" s="85"/>
      <c r="BR1451" s="85"/>
      <c r="BS1451" s="85"/>
      <c r="BT1451" s="85"/>
      <c r="BU1451" s="85"/>
      <c r="BV1451" s="85"/>
      <c r="BW1451" s="85"/>
      <c r="BX1451" s="85"/>
      <c r="BY1451" s="85"/>
      <c r="BZ1451" s="85"/>
      <c r="CA1451" s="85"/>
      <c r="CB1451" s="85"/>
      <c r="CC1451" s="85"/>
      <c r="CD1451" s="85"/>
      <c r="CE1451" s="85"/>
      <c r="CF1451" s="85"/>
      <c r="CG1451" s="85"/>
      <c r="CH1451" s="85"/>
      <c r="CI1451" s="85"/>
      <c r="CJ1451" s="85"/>
      <c r="CK1451" s="85"/>
      <c r="CL1451" s="85"/>
      <c r="CM1451" s="85"/>
      <c r="CN1451" s="85"/>
      <c r="CO1451" s="85"/>
      <c r="CP1451" s="85"/>
      <c r="CQ1451" s="85"/>
      <c r="CR1451" s="85"/>
      <c r="CS1451" s="85"/>
      <c r="CT1451" s="85"/>
      <c r="CU1451" s="85"/>
      <c r="CV1451" s="85"/>
      <c r="CW1451" s="85"/>
      <c r="CX1451" s="85"/>
      <c r="CY1451" s="85"/>
      <c r="CZ1451" s="85"/>
      <c r="DA1451" s="85"/>
      <c r="DB1451" s="85"/>
      <c r="DC1451" s="85"/>
      <c r="DD1451" s="85"/>
      <c r="DE1451" s="85"/>
    </row>
    <row r="1452" spans="1:109" x14ac:dyDescent="0.2">
      <c r="A1452" s="85"/>
      <c r="B1452" s="85"/>
      <c r="C1452" s="85"/>
      <c r="D1452" s="85"/>
      <c r="E1452" s="86"/>
      <c r="F1452" s="85"/>
      <c r="G1452" s="87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85"/>
      <c r="AG1452" s="85"/>
      <c r="AH1452" s="85"/>
      <c r="AI1452" s="85"/>
      <c r="AJ1452" s="85"/>
      <c r="AK1452" s="85"/>
      <c r="AL1452" s="85"/>
      <c r="AM1452" s="85"/>
      <c r="AN1452" s="85"/>
      <c r="AO1452" s="85"/>
      <c r="AP1452" s="85"/>
      <c r="AQ1452" s="85"/>
      <c r="AR1452" s="85"/>
      <c r="AS1452" s="85"/>
      <c r="AT1452" s="85"/>
      <c r="AU1452" s="85"/>
      <c r="AV1452" s="85"/>
      <c r="AW1452" s="85"/>
      <c r="AX1452" s="85"/>
      <c r="AY1452" s="85"/>
      <c r="AZ1452" s="85"/>
      <c r="BA1452" s="85"/>
      <c r="BB1452" s="85"/>
      <c r="BC1452" s="85"/>
      <c r="BD1452" s="85"/>
      <c r="BE1452" s="85"/>
      <c r="BF1452" s="88"/>
      <c r="BG1452" s="85"/>
      <c r="BH1452" s="85"/>
      <c r="BI1452" s="85"/>
      <c r="BJ1452" s="85"/>
      <c r="BK1452" s="85"/>
      <c r="BL1452" s="85"/>
      <c r="BM1452" s="85"/>
      <c r="BN1452" s="85"/>
      <c r="BO1452" s="85"/>
      <c r="BP1452" s="85"/>
      <c r="BQ1452" s="85"/>
      <c r="BR1452" s="85"/>
      <c r="BS1452" s="85"/>
      <c r="BT1452" s="85"/>
      <c r="BU1452" s="85"/>
      <c r="BV1452" s="85"/>
      <c r="BW1452" s="85"/>
      <c r="BX1452" s="85"/>
      <c r="BY1452" s="85"/>
      <c r="BZ1452" s="85"/>
      <c r="CA1452" s="85"/>
      <c r="CB1452" s="85"/>
      <c r="CC1452" s="85"/>
      <c r="CD1452" s="85"/>
      <c r="CE1452" s="85"/>
      <c r="CF1452" s="85"/>
      <c r="CG1452" s="85"/>
      <c r="CH1452" s="85"/>
      <c r="CI1452" s="85"/>
      <c r="CJ1452" s="85"/>
      <c r="CK1452" s="85"/>
      <c r="CL1452" s="85"/>
      <c r="CM1452" s="85"/>
      <c r="CN1452" s="85"/>
      <c r="CO1452" s="85"/>
      <c r="CP1452" s="85"/>
      <c r="CQ1452" s="85"/>
      <c r="CR1452" s="85"/>
      <c r="CS1452" s="85"/>
      <c r="CT1452" s="85"/>
      <c r="CU1452" s="85"/>
      <c r="CV1452" s="85"/>
      <c r="CW1452" s="85"/>
      <c r="CX1452" s="85"/>
      <c r="CY1452" s="85"/>
      <c r="CZ1452" s="85"/>
      <c r="DA1452" s="85"/>
      <c r="DB1452" s="85"/>
      <c r="DC1452" s="85"/>
      <c r="DD1452" s="85"/>
      <c r="DE1452" s="85"/>
    </row>
    <row r="1453" spans="1:109" x14ac:dyDescent="0.2">
      <c r="A1453" s="85"/>
      <c r="B1453" s="85"/>
      <c r="C1453" s="85"/>
      <c r="D1453" s="85"/>
      <c r="E1453" s="86"/>
      <c r="F1453" s="85"/>
      <c r="G1453" s="87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85"/>
      <c r="AG1453" s="85"/>
      <c r="AH1453" s="85"/>
      <c r="AI1453" s="85"/>
      <c r="AJ1453" s="85"/>
      <c r="AK1453" s="85"/>
      <c r="AL1453" s="85"/>
      <c r="AM1453" s="85"/>
      <c r="AN1453" s="85"/>
      <c r="AO1453" s="85"/>
      <c r="AP1453" s="85"/>
      <c r="AQ1453" s="85"/>
      <c r="AR1453" s="85"/>
      <c r="AS1453" s="85"/>
      <c r="AT1453" s="85"/>
      <c r="AU1453" s="85"/>
      <c r="AV1453" s="85"/>
      <c r="AW1453" s="85"/>
      <c r="AX1453" s="85"/>
      <c r="AY1453" s="85"/>
      <c r="AZ1453" s="85"/>
      <c r="BA1453" s="85"/>
      <c r="BB1453" s="85"/>
      <c r="BC1453" s="85"/>
      <c r="BD1453" s="85"/>
      <c r="BE1453" s="85"/>
      <c r="BF1453" s="88"/>
      <c r="BG1453" s="85"/>
      <c r="BH1453" s="85"/>
      <c r="BI1453" s="85"/>
      <c r="BJ1453" s="85"/>
      <c r="BK1453" s="85"/>
      <c r="BL1453" s="85"/>
      <c r="BM1453" s="85"/>
      <c r="BN1453" s="85"/>
      <c r="BO1453" s="85"/>
      <c r="BP1453" s="85"/>
      <c r="BQ1453" s="85"/>
      <c r="BR1453" s="85"/>
      <c r="BS1453" s="85"/>
      <c r="BT1453" s="85"/>
      <c r="BU1453" s="85"/>
      <c r="BV1453" s="85"/>
      <c r="BW1453" s="85"/>
      <c r="BX1453" s="85"/>
      <c r="BY1453" s="85"/>
      <c r="BZ1453" s="85"/>
      <c r="CA1453" s="85"/>
      <c r="CB1453" s="85"/>
      <c r="CC1453" s="85"/>
      <c r="CD1453" s="85"/>
      <c r="CE1453" s="85"/>
      <c r="CF1453" s="85"/>
      <c r="CG1453" s="85"/>
      <c r="CH1453" s="85"/>
      <c r="CI1453" s="85"/>
      <c r="CJ1453" s="85"/>
      <c r="CK1453" s="85"/>
      <c r="CL1453" s="85"/>
      <c r="CM1453" s="85"/>
      <c r="CN1453" s="85"/>
      <c r="CO1453" s="85"/>
      <c r="CP1453" s="85"/>
      <c r="CQ1453" s="85"/>
      <c r="CR1453" s="85"/>
      <c r="CS1453" s="85"/>
      <c r="CT1453" s="85"/>
      <c r="CU1453" s="85"/>
      <c r="CV1453" s="85"/>
      <c r="CW1453" s="85"/>
      <c r="CX1453" s="85"/>
      <c r="CY1453" s="85"/>
      <c r="CZ1453" s="85"/>
      <c r="DA1453" s="85"/>
      <c r="DB1453" s="85"/>
      <c r="DC1453" s="85"/>
      <c r="DD1453" s="85"/>
      <c r="DE1453" s="85"/>
    </row>
    <row r="1454" spans="1:109" x14ac:dyDescent="0.2">
      <c r="A1454" s="85"/>
      <c r="B1454" s="85"/>
      <c r="C1454" s="85"/>
      <c r="D1454" s="85"/>
      <c r="E1454" s="86"/>
      <c r="F1454" s="85"/>
      <c r="G1454" s="87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85"/>
      <c r="AG1454" s="85"/>
      <c r="AH1454" s="85"/>
      <c r="AI1454" s="85"/>
      <c r="AJ1454" s="85"/>
      <c r="AK1454" s="85"/>
      <c r="AL1454" s="85"/>
      <c r="AM1454" s="85"/>
      <c r="AN1454" s="85"/>
      <c r="AO1454" s="85"/>
      <c r="AP1454" s="85"/>
      <c r="AQ1454" s="85"/>
      <c r="AR1454" s="85"/>
      <c r="AS1454" s="85"/>
      <c r="AT1454" s="85"/>
      <c r="AU1454" s="85"/>
      <c r="AV1454" s="85"/>
      <c r="AW1454" s="85"/>
      <c r="AX1454" s="85"/>
      <c r="AY1454" s="85"/>
      <c r="AZ1454" s="85"/>
      <c r="BA1454" s="85"/>
      <c r="BB1454" s="85"/>
      <c r="BC1454" s="85"/>
      <c r="BD1454" s="85"/>
      <c r="BE1454" s="85"/>
      <c r="BF1454" s="88"/>
      <c r="BG1454" s="85"/>
      <c r="BH1454" s="85"/>
      <c r="BI1454" s="85"/>
      <c r="BJ1454" s="85"/>
      <c r="BK1454" s="85"/>
      <c r="BL1454" s="85"/>
      <c r="BM1454" s="85"/>
      <c r="BN1454" s="85"/>
      <c r="BO1454" s="85"/>
      <c r="BP1454" s="85"/>
      <c r="BQ1454" s="85"/>
      <c r="BR1454" s="85"/>
      <c r="BS1454" s="85"/>
      <c r="BT1454" s="85"/>
      <c r="BU1454" s="85"/>
      <c r="BV1454" s="85"/>
      <c r="BW1454" s="85"/>
      <c r="BX1454" s="85"/>
      <c r="BY1454" s="85"/>
      <c r="BZ1454" s="85"/>
      <c r="CA1454" s="85"/>
      <c r="CB1454" s="85"/>
      <c r="CC1454" s="85"/>
      <c r="CD1454" s="85"/>
      <c r="CE1454" s="85"/>
      <c r="CF1454" s="85"/>
      <c r="CG1454" s="85"/>
      <c r="CH1454" s="85"/>
      <c r="CI1454" s="85"/>
      <c r="CJ1454" s="85"/>
      <c r="CK1454" s="85"/>
      <c r="CL1454" s="85"/>
      <c r="CM1454" s="85"/>
      <c r="CN1454" s="85"/>
      <c r="CO1454" s="85"/>
      <c r="CP1454" s="85"/>
      <c r="CQ1454" s="85"/>
      <c r="CR1454" s="85"/>
      <c r="CS1454" s="85"/>
      <c r="CT1454" s="85"/>
      <c r="CU1454" s="85"/>
      <c r="CV1454" s="85"/>
      <c r="CW1454" s="85"/>
      <c r="CX1454" s="85"/>
      <c r="CY1454" s="85"/>
      <c r="CZ1454" s="85"/>
      <c r="DA1454" s="85"/>
      <c r="DB1454" s="85"/>
      <c r="DC1454" s="85"/>
      <c r="DD1454" s="85"/>
      <c r="DE1454" s="85"/>
    </row>
    <row r="1455" spans="1:109" x14ac:dyDescent="0.2">
      <c r="A1455" s="85"/>
      <c r="B1455" s="85"/>
      <c r="C1455" s="85"/>
      <c r="D1455" s="85"/>
      <c r="E1455" s="86"/>
      <c r="F1455" s="85"/>
      <c r="G1455" s="87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85"/>
      <c r="AG1455" s="85"/>
      <c r="AH1455" s="85"/>
      <c r="AI1455" s="85"/>
      <c r="AJ1455" s="85"/>
      <c r="AK1455" s="85"/>
      <c r="AL1455" s="85"/>
      <c r="AM1455" s="85"/>
      <c r="AN1455" s="85"/>
      <c r="AO1455" s="85"/>
      <c r="AP1455" s="85"/>
      <c r="AQ1455" s="85"/>
      <c r="AR1455" s="85"/>
      <c r="AS1455" s="85"/>
      <c r="AT1455" s="85"/>
      <c r="AU1455" s="85"/>
      <c r="AV1455" s="85"/>
      <c r="AW1455" s="85"/>
      <c r="AX1455" s="85"/>
      <c r="AY1455" s="85"/>
      <c r="AZ1455" s="85"/>
      <c r="BA1455" s="85"/>
      <c r="BB1455" s="85"/>
      <c r="BC1455" s="85"/>
      <c r="BD1455" s="85"/>
      <c r="BE1455" s="85"/>
      <c r="BF1455" s="88"/>
      <c r="BG1455" s="85"/>
      <c r="BH1455" s="85"/>
      <c r="BI1455" s="85"/>
      <c r="BJ1455" s="85"/>
      <c r="BK1455" s="85"/>
      <c r="BL1455" s="85"/>
      <c r="BM1455" s="85"/>
      <c r="BN1455" s="85"/>
      <c r="BO1455" s="85"/>
      <c r="BP1455" s="85"/>
      <c r="BQ1455" s="85"/>
      <c r="BR1455" s="85"/>
      <c r="BS1455" s="85"/>
      <c r="BT1455" s="85"/>
      <c r="BU1455" s="85"/>
      <c r="BV1455" s="85"/>
      <c r="BW1455" s="85"/>
      <c r="BX1455" s="85"/>
      <c r="BY1455" s="85"/>
      <c r="BZ1455" s="85"/>
      <c r="CA1455" s="85"/>
      <c r="CB1455" s="85"/>
      <c r="CC1455" s="85"/>
      <c r="CD1455" s="85"/>
      <c r="CE1455" s="85"/>
      <c r="CF1455" s="85"/>
      <c r="CG1455" s="85"/>
      <c r="CH1455" s="85"/>
      <c r="CI1455" s="85"/>
      <c r="CJ1455" s="85"/>
      <c r="CK1455" s="85"/>
      <c r="CL1455" s="85"/>
      <c r="CM1455" s="85"/>
      <c r="CN1455" s="85"/>
      <c r="CO1455" s="85"/>
      <c r="CP1455" s="85"/>
      <c r="CQ1455" s="85"/>
      <c r="CR1455" s="85"/>
      <c r="CS1455" s="85"/>
      <c r="CT1455" s="85"/>
      <c r="CU1455" s="85"/>
      <c r="CV1455" s="85"/>
      <c r="CW1455" s="85"/>
      <c r="CX1455" s="85"/>
      <c r="CY1455" s="85"/>
      <c r="CZ1455" s="85"/>
      <c r="DA1455" s="85"/>
      <c r="DB1455" s="85"/>
      <c r="DC1455" s="85"/>
      <c r="DD1455" s="85"/>
      <c r="DE1455" s="85"/>
    </row>
    <row r="1456" spans="1:109" x14ac:dyDescent="0.2">
      <c r="A1456" s="85"/>
      <c r="B1456" s="85"/>
      <c r="C1456" s="85"/>
      <c r="D1456" s="85"/>
      <c r="E1456" s="86"/>
      <c r="F1456" s="85"/>
      <c r="G1456" s="87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85"/>
      <c r="AG1456" s="85"/>
      <c r="AH1456" s="85"/>
      <c r="AI1456" s="85"/>
      <c r="AJ1456" s="85"/>
      <c r="AK1456" s="85"/>
      <c r="AL1456" s="85"/>
      <c r="AM1456" s="85"/>
      <c r="AN1456" s="85"/>
      <c r="AO1456" s="85"/>
      <c r="AP1456" s="85"/>
      <c r="AQ1456" s="85"/>
      <c r="AR1456" s="85"/>
      <c r="AS1456" s="85"/>
      <c r="AT1456" s="85"/>
      <c r="AU1456" s="85"/>
      <c r="AV1456" s="85"/>
      <c r="AW1456" s="85"/>
      <c r="AX1456" s="85"/>
      <c r="AY1456" s="85"/>
      <c r="AZ1456" s="85"/>
      <c r="BA1456" s="85"/>
      <c r="BB1456" s="85"/>
      <c r="BC1456" s="85"/>
      <c r="BD1456" s="85"/>
      <c r="BE1456" s="85"/>
      <c r="BF1456" s="88"/>
      <c r="BG1456" s="85"/>
      <c r="BH1456" s="85"/>
      <c r="BI1456" s="85"/>
      <c r="BJ1456" s="85"/>
      <c r="BK1456" s="85"/>
      <c r="BL1456" s="85"/>
      <c r="BM1456" s="85"/>
      <c r="BN1456" s="85"/>
      <c r="BO1456" s="85"/>
      <c r="BP1456" s="85"/>
      <c r="BQ1456" s="85"/>
      <c r="BR1456" s="85"/>
      <c r="BS1456" s="85"/>
      <c r="BT1456" s="85"/>
      <c r="BU1456" s="85"/>
      <c r="BV1456" s="85"/>
      <c r="BW1456" s="85"/>
      <c r="BX1456" s="85"/>
      <c r="BY1456" s="85"/>
      <c r="BZ1456" s="85"/>
      <c r="CA1456" s="85"/>
      <c r="CB1456" s="85"/>
      <c r="CC1456" s="85"/>
      <c r="CD1456" s="85"/>
      <c r="CE1456" s="85"/>
      <c r="CF1456" s="85"/>
      <c r="CG1456" s="85"/>
      <c r="CH1456" s="85"/>
      <c r="CI1456" s="85"/>
      <c r="CJ1456" s="85"/>
      <c r="CK1456" s="85"/>
      <c r="CL1456" s="85"/>
      <c r="CM1456" s="85"/>
      <c r="CN1456" s="85"/>
      <c r="CO1456" s="85"/>
      <c r="CP1456" s="85"/>
      <c r="CQ1456" s="85"/>
      <c r="CR1456" s="85"/>
      <c r="CS1456" s="85"/>
      <c r="CT1456" s="85"/>
      <c r="CU1456" s="85"/>
      <c r="CV1456" s="85"/>
      <c r="CW1456" s="85"/>
      <c r="CX1456" s="85"/>
      <c r="CY1456" s="85"/>
      <c r="CZ1456" s="85"/>
      <c r="DA1456" s="85"/>
      <c r="DB1456" s="85"/>
      <c r="DC1456" s="85"/>
      <c r="DD1456" s="85"/>
      <c r="DE1456" s="85"/>
    </row>
    <row r="1457" spans="1:109" x14ac:dyDescent="0.2">
      <c r="A1457" s="85"/>
      <c r="B1457" s="85"/>
      <c r="C1457" s="85"/>
      <c r="D1457" s="85"/>
      <c r="E1457" s="86"/>
      <c r="F1457" s="85"/>
      <c r="G1457" s="87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85"/>
      <c r="AG1457" s="85"/>
      <c r="AH1457" s="85"/>
      <c r="AI1457" s="85"/>
      <c r="AJ1457" s="85"/>
      <c r="AK1457" s="85"/>
      <c r="AL1457" s="85"/>
      <c r="AM1457" s="85"/>
      <c r="AN1457" s="85"/>
      <c r="AO1457" s="85"/>
      <c r="AP1457" s="85"/>
      <c r="AQ1457" s="85"/>
      <c r="AR1457" s="85"/>
      <c r="AS1457" s="85"/>
      <c r="AT1457" s="85"/>
      <c r="AU1457" s="85"/>
      <c r="AV1457" s="85"/>
      <c r="AW1457" s="85"/>
      <c r="AX1457" s="85"/>
      <c r="AY1457" s="85"/>
      <c r="AZ1457" s="85"/>
      <c r="BA1457" s="85"/>
      <c r="BB1457" s="85"/>
      <c r="BC1457" s="85"/>
      <c r="BD1457" s="85"/>
      <c r="BE1457" s="85"/>
      <c r="BF1457" s="88"/>
      <c r="BG1457" s="85"/>
      <c r="BH1457" s="85"/>
      <c r="BI1457" s="85"/>
      <c r="BJ1457" s="85"/>
      <c r="BK1457" s="85"/>
      <c r="BL1457" s="85"/>
      <c r="BM1457" s="85"/>
      <c r="BN1457" s="85"/>
      <c r="BO1457" s="85"/>
      <c r="BP1457" s="85"/>
      <c r="BQ1457" s="85"/>
      <c r="BR1457" s="85"/>
      <c r="BS1457" s="85"/>
      <c r="BT1457" s="85"/>
      <c r="BU1457" s="85"/>
      <c r="BV1457" s="85"/>
      <c r="BW1457" s="85"/>
      <c r="BX1457" s="85"/>
      <c r="BY1457" s="85"/>
      <c r="BZ1457" s="85"/>
      <c r="CA1457" s="85"/>
      <c r="CB1457" s="85"/>
      <c r="CC1457" s="85"/>
      <c r="CD1457" s="85"/>
      <c r="CE1457" s="85"/>
      <c r="CF1457" s="85"/>
      <c r="CG1457" s="85"/>
      <c r="CH1457" s="85"/>
      <c r="CI1457" s="85"/>
      <c r="CJ1457" s="85"/>
      <c r="CK1457" s="85"/>
      <c r="CL1457" s="85"/>
      <c r="CM1457" s="85"/>
      <c r="CN1457" s="85"/>
      <c r="CO1457" s="85"/>
      <c r="CP1457" s="85"/>
      <c r="CQ1457" s="85"/>
      <c r="CR1457" s="85"/>
      <c r="CS1457" s="85"/>
      <c r="CT1457" s="85"/>
      <c r="CU1457" s="85"/>
      <c r="CV1457" s="85"/>
      <c r="CW1457" s="85"/>
      <c r="CX1457" s="85"/>
      <c r="CY1457" s="85"/>
      <c r="CZ1457" s="85"/>
      <c r="DA1457" s="85"/>
      <c r="DB1457" s="85"/>
      <c r="DC1457" s="85"/>
      <c r="DD1457" s="85"/>
      <c r="DE1457" s="85"/>
    </row>
    <row r="1458" spans="1:109" x14ac:dyDescent="0.2">
      <c r="A1458" s="85"/>
      <c r="B1458" s="85"/>
      <c r="C1458" s="85"/>
      <c r="D1458" s="85"/>
      <c r="E1458" s="86"/>
      <c r="F1458" s="85"/>
      <c r="G1458" s="87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85"/>
      <c r="AG1458" s="85"/>
      <c r="AH1458" s="85"/>
      <c r="AI1458" s="85"/>
      <c r="AJ1458" s="85"/>
      <c r="AK1458" s="85"/>
      <c r="AL1458" s="85"/>
      <c r="AM1458" s="85"/>
      <c r="AN1458" s="85"/>
      <c r="AO1458" s="85"/>
      <c r="AP1458" s="85"/>
      <c r="AQ1458" s="85"/>
      <c r="AR1458" s="85"/>
      <c r="AS1458" s="85"/>
      <c r="AT1458" s="85"/>
      <c r="AU1458" s="85"/>
      <c r="AV1458" s="85"/>
      <c r="AW1458" s="85"/>
      <c r="AX1458" s="85"/>
      <c r="AY1458" s="85"/>
      <c r="AZ1458" s="85"/>
      <c r="BA1458" s="85"/>
      <c r="BB1458" s="85"/>
      <c r="BC1458" s="85"/>
      <c r="BD1458" s="85"/>
      <c r="BE1458" s="85"/>
      <c r="BF1458" s="88"/>
      <c r="BG1458" s="85"/>
      <c r="BH1458" s="85"/>
      <c r="BI1458" s="85"/>
      <c r="BJ1458" s="85"/>
      <c r="BK1458" s="85"/>
      <c r="BL1458" s="85"/>
      <c r="BM1458" s="85"/>
      <c r="BN1458" s="85"/>
      <c r="BO1458" s="85"/>
      <c r="BP1458" s="85"/>
      <c r="BQ1458" s="85"/>
      <c r="BR1458" s="85"/>
      <c r="BS1458" s="85"/>
      <c r="BT1458" s="85"/>
      <c r="BU1458" s="85"/>
      <c r="BV1458" s="85"/>
      <c r="BW1458" s="85"/>
      <c r="BX1458" s="85"/>
      <c r="BY1458" s="85"/>
      <c r="BZ1458" s="85"/>
      <c r="CA1458" s="85"/>
      <c r="CB1458" s="85"/>
      <c r="CC1458" s="85"/>
      <c r="CD1458" s="85"/>
      <c r="CE1458" s="85"/>
      <c r="CF1458" s="85"/>
      <c r="CG1458" s="85"/>
      <c r="CH1458" s="85"/>
      <c r="CI1458" s="85"/>
      <c r="CJ1458" s="85"/>
      <c r="CK1458" s="85"/>
      <c r="CL1458" s="85"/>
      <c r="CM1458" s="85"/>
      <c r="CN1458" s="85"/>
      <c r="CO1458" s="85"/>
      <c r="CP1458" s="85"/>
      <c r="CQ1458" s="85"/>
      <c r="CR1458" s="85"/>
      <c r="CS1458" s="85"/>
      <c r="CT1458" s="85"/>
      <c r="CU1458" s="85"/>
      <c r="CV1458" s="85"/>
      <c r="CW1458" s="85"/>
      <c r="CX1458" s="85"/>
      <c r="CY1458" s="85"/>
      <c r="CZ1458" s="85"/>
      <c r="DA1458" s="85"/>
      <c r="DB1458" s="85"/>
      <c r="DC1458" s="85"/>
      <c r="DD1458" s="85"/>
      <c r="DE1458" s="85"/>
    </row>
    <row r="1459" spans="1:109" x14ac:dyDescent="0.2">
      <c r="A1459" s="85"/>
      <c r="B1459" s="85"/>
      <c r="C1459" s="85"/>
      <c r="D1459" s="85"/>
      <c r="E1459" s="86"/>
      <c r="F1459" s="85"/>
      <c r="G1459" s="87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85"/>
      <c r="AG1459" s="85"/>
      <c r="AH1459" s="85"/>
      <c r="AI1459" s="85"/>
      <c r="AJ1459" s="85"/>
      <c r="AK1459" s="85"/>
      <c r="AL1459" s="85"/>
      <c r="AM1459" s="85"/>
      <c r="AN1459" s="85"/>
      <c r="AO1459" s="85"/>
      <c r="AP1459" s="85"/>
      <c r="AQ1459" s="85"/>
      <c r="AR1459" s="85"/>
      <c r="AS1459" s="85"/>
      <c r="AT1459" s="85"/>
      <c r="AU1459" s="85"/>
      <c r="AV1459" s="85"/>
      <c r="AW1459" s="85"/>
      <c r="AX1459" s="85"/>
      <c r="AY1459" s="85"/>
      <c r="AZ1459" s="85"/>
      <c r="BA1459" s="85"/>
      <c r="BB1459" s="85"/>
      <c r="BC1459" s="85"/>
      <c r="BD1459" s="85"/>
      <c r="BE1459" s="85"/>
      <c r="BF1459" s="88"/>
      <c r="BG1459" s="85"/>
      <c r="BH1459" s="85"/>
      <c r="BI1459" s="85"/>
      <c r="BJ1459" s="85"/>
      <c r="BK1459" s="85"/>
      <c r="BL1459" s="85"/>
      <c r="BM1459" s="85"/>
      <c r="BN1459" s="85"/>
      <c r="BO1459" s="85"/>
      <c r="BP1459" s="85"/>
      <c r="BQ1459" s="85"/>
      <c r="BR1459" s="85"/>
      <c r="BS1459" s="85"/>
      <c r="BT1459" s="85"/>
      <c r="BU1459" s="85"/>
      <c r="BV1459" s="85"/>
      <c r="BW1459" s="85"/>
      <c r="BX1459" s="85"/>
      <c r="BY1459" s="85"/>
      <c r="BZ1459" s="85"/>
      <c r="CA1459" s="85"/>
      <c r="CB1459" s="85"/>
      <c r="CC1459" s="85"/>
      <c r="CD1459" s="85"/>
      <c r="CE1459" s="85"/>
      <c r="CF1459" s="85"/>
      <c r="CG1459" s="85"/>
      <c r="CH1459" s="85"/>
      <c r="CI1459" s="85"/>
      <c r="CJ1459" s="85"/>
      <c r="CK1459" s="85"/>
      <c r="CL1459" s="85"/>
      <c r="CM1459" s="85"/>
      <c r="CN1459" s="85"/>
      <c r="CO1459" s="85"/>
      <c r="CP1459" s="85"/>
      <c r="CQ1459" s="85"/>
      <c r="CR1459" s="85"/>
      <c r="CS1459" s="85"/>
      <c r="CT1459" s="85"/>
      <c r="CU1459" s="85"/>
      <c r="CV1459" s="85"/>
      <c r="CW1459" s="85"/>
      <c r="CX1459" s="85"/>
      <c r="CY1459" s="85"/>
      <c r="CZ1459" s="85"/>
      <c r="DA1459" s="85"/>
      <c r="DB1459" s="85"/>
      <c r="DC1459" s="85"/>
      <c r="DD1459" s="85"/>
      <c r="DE1459" s="85"/>
    </row>
    <row r="1460" spans="1:109" x14ac:dyDescent="0.2">
      <c r="A1460" s="85"/>
      <c r="B1460" s="85"/>
      <c r="C1460" s="85"/>
      <c r="D1460" s="85"/>
      <c r="E1460" s="86"/>
      <c r="F1460" s="85"/>
      <c r="G1460" s="87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85"/>
      <c r="AG1460" s="85"/>
      <c r="AH1460" s="85"/>
      <c r="AI1460" s="85"/>
      <c r="AJ1460" s="85"/>
      <c r="AK1460" s="85"/>
      <c r="AL1460" s="85"/>
      <c r="AM1460" s="85"/>
      <c r="AN1460" s="85"/>
      <c r="AO1460" s="85"/>
      <c r="AP1460" s="85"/>
      <c r="AQ1460" s="85"/>
      <c r="AR1460" s="85"/>
      <c r="AS1460" s="85"/>
      <c r="AT1460" s="85"/>
      <c r="AU1460" s="85"/>
      <c r="AV1460" s="85"/>
      <c r="AW1460" s="85"/>
      <c r="AX1460" s="85"/>
      <c r="AY1460" s="85"/>
      <c r="AZ1460" s="85"/>
      <c r="BA1460" s="85"/>
      <c r="BB1460" s="85"/>
      <c r="BC1460" s="85"/>
      <c r="BD1460" s="85"/>
      <c r="BE1460" s="85"/>
      <c r="BF1460" s="88"/>
      <c r="BG1460" s="85"/>
      <c r="BH1460" s="85"/>
      <c r="BI1460" s="85"/>
      <c r="BJ1460" s="85"/>
      <c r="BK1460" s="85"/>
      <c r="BL1460" s="85"/>
      <c r="BM1460" s="85"/>
      <c r="BN1460" s="85"/>
      <c r="BO1460" s="85"/>
      <c r="BP1460" s="85"/>
      <c r="BQ1460" s="85"/>
      <c r="BR1460" s="85"/>
      <c r="BS1460" s="85"/>
      <c r="BT1460" s="85"/>
      <c r="BU1460" s="85"/>
      <c r="BV1460" s="85"/>
      <c r="BW1460" s="85"/>
      <c r="BX1460" s="85"/>
      <c r="BY1460" s="85"/>
      <c r="BZ1460" s="85"/>
      <c r="CA1460" s="85"/>
      <c r="CB1460" s="85"/>
      <c r="CC1460" s="85"/>
      <c r="CD1460" s="85"/>
      <c r="CE1460" s="85"/>
      <c r="CF1460" s="85"/>
      <c r="CG1460" s="85"/>
      <c r="CH1460" s="85"/>
      <c r="CI1460" s="85"/>
      <c r="CJ1460" s="85"/>
      <c r="CK1460" s="85"/>
      <c r="CL1460" s="85"/>
      <c r="CM1460" s="85"/>
      <c r="CN1460" s="85"/>
      <c r="CO1460" s="85"/>
      <c r="CP1460" s="85"/>
      <c r="CQ1460" s="85"/>
      <c r="CR1460" s="85"/>
      <c r="CS1460" s="85"/>
      <c r="CT1460" s="85"/>
      <c r="CU1460" s="85"/>
      <c r="CV1460" s="85"/>
      <c r="CW1460" s="85"/>
      <c r="CX1460" s="85"/>
      <c r="CY1460" s="85"/>
      <c r="CZ1460" s="85"/>
      <c r="DA1460" s="85"/>
      <c r="DB1460" s="85"/>
      <c r="DC1460" s="85"/>
      <c r="DD1460" s="85"/>
      <c r="DE1460" s="85"/>
    </row>
    <row r="1461" spans="1:109" x14ac:dyDescent="0.2">
      <c r="A1461" s="85"/>
      <c r="B1461" s="85"/>
      <c r="C1461" s="85"/>
      <c r="D1461" s="85"/>
      <c r="E1461" s="86"/>
      <c r="F1461" s="85"/>
      <c r="G1461" s="87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85"/>
      <c r="AG1461" s="85"/>
      <c r="AH1461" s="85"/>
      <c r="AI1461" s="85"/>
      <c r="AJ1461" s="85"/>
      <c r="AK1461" s="85"/>
      <c r="AL1461" s="85"/>
      <c r="AM1461" s="85"/>
      <c r="AN1461" s="85"/>
      <c r="AO1461" s="85"/>
      <c r="AP1461" s="85"/>
      <c r="AQ1461" s="85"/>
      <c r="AR1461" s="85"/>
      <c r="AS1461" s="85"/>
      <c r="AT1461" s="85"/>
      <c r="AU1461" s="85"/>
      <c r="AV1461" s="85"/>
      <c r="AW1461" s="85"/>
      <c r="AX1461" s="85"/>
      <c r="AY1461" s="85"/>
      <c r="AZ1461" s="85"/>
      <c r="BA1461" s="85"/>
      <c r="BB1461" s="85"/>
      <c r="BC1461" s="85"/>
      <c r="BD1461" s="85"/>
      <c r="BE1461" s="85"/>
      <c r="BF1461" s="88"/>
      <c r="BG1461" s="85"/>
      <c r="BH1461" s="85"/>
      <c r="BI1461" s="85"/>
      <c r="BJ1461" s="85"/>
      <c r="BK1461" s="85"/>
      <c r="BL1461" s="85"/>
      <c r="BM1461" s="85"/>
      <c r="BN1461" s="85"/>
      <c r="BO1461" s="85"/>
      <c r="BP1461" s="85"/>
      <c r="BQ1461" s="85"/>
      <c r="BR1461" s="85"/>
      <c r="BS1461" s="85"/>
      <c r="BT1461" s="85"/>
      <c r="BU1461" s="85"/>
      <c r="BV1461" s="85"/>
      <c r="BW1461" s="85"/>
      <c r="BX1461" s="85"/>
      <c r="BY1461" s="85"/>
      <c r="BZ1461" s="85"/>
      <c r="CA1461" s="85"/>
      <c r="CB1461" s="85"/>
      <c r="CC1461" s="85"/>
      <c r="CD1461" s="85"/>
      <c r="CE1461" s="85"/>
      <c r="CF1461" s="85"/>
      <c r="CG1461" s="85"/>
      <c r="CH1461" s="85"/>
      <c r="CI1461" s="85"/>
      <c r="CJ1461" s="85"/>
      <c r="CK1461" s="85"/>
      <c r="CL1461" s="85"/>
      <c r="CM1461" s="85"/>
      <c r="CN1461" s="85"/>
      <c r="CO1461" s="85"/>
      <c r="CP1461" s="85"/>
      <c r="CQ1461" s="85"/>
      <c r="CR1461" s="85"/>
      <c r="CS1461" s="85"/>
      <c r="CT1461" s="85"/>
      <c r="CU1461" s="85"/>
      <c r="CV1461" s="85"/>
      <c r="CW1461" s="85"/>
      <c r="CX1461" s="85"/>
      <c r="CY1461" s="85"/>
      <c r="CZ1461" s="85"/>
      <c r="DA1461" s="85"/>
      <c r="DB1461" s="85"/>
      <c r="DC1461" s="85"/>
      <c r="DD1461" s="85"/>
      <c r="DE1461" s="85"/>
    </row>
    <row r="1462" spans="1:109" x14ac:dyDescent="0.2">
      <c r="A1462" s="85"/>
      <c r="B1462" s="85"/>
      <c r="C1462" s="85"/>
      <c r="D1462" s="85"/>
      <c r="E1462" s="86"/>
      <c r="F1462" s="85"/>
      <c r="G1462" s="87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85"/>
      <c r="AG1462" s="85"/>
      <c r="AH1462" s="85"/>
      <c r="AI1462" s="85"/>
      <c r="AJ1462" s="85"/>
      <c r="AK1462" s="85"/>
      <c r="AL1462" s="85"/>
      <c r="AM1462" s="85"/>
      <c r="AN1462" s="85"/>
      <c r="AO1462" s="85"/>
      <c r="AP1462" s="85"/>
      <c r="AQ1462" s="85"/>
      <c r="AR1462" s="85"/>
      <c r="AS1462" s="85"/>
      <c r="AT1462" s="85"/>
      <c r="AU1462" s="85"/>
      <c r="AV1462" s="85"/>
      <c r="AW1462" s="85"/>
      <c r="AX1462" s="85"/>
      <c r="AY1462" s="85"/>
      <c r="AZ1462" s="85"/>
      <c r="BA1462" s="85"/>
      <c r="BB1462" s="85"/>
      <c r="BC1462" s="85"/>
      <c r="BD1462" s="85"/>
      <c r="BE1462" s="85"/>
      <c r="BF1462" s="88"/>
      <c r="BG1462" s="85"/>
      <c r="BH1462" s="85"/>
      <c r="BI1462" s="85"/>
      <c r="BJ1462" s="85"/>
      <c r="BK1462" s="85"/>
      <c r="BL1462" s="85"/>
      <c r="BM1462" s="85"/>
      <c r="BN1462" s="85"/>
      <c r="BO1462" s="85"/>
      <c r="BP1462" s="85"/>
      <c r="BQ1462" s="85"/>
      <c r="BR1462" s="85"/>
      <c r="BS1462" s="85"/>
      <c r="BT1462" s="85"/>
      <c r="BU1462" s="85"/>
      <c r="BV1462" s="85"/>
      <c r="BW1462" s="85"/>
      <c r="BX1462" s="85"/>
      <c r="BY1462" s="85"/>
      <c r="BZ1462" s="85"/>
      <c r="CA1462" s="85"/>
      <c r="CB1462" s="85"/>
      <c r="CC1462" s="85"/>
      <c r="CD1462" s="85"/>
      <c r="CE1462" s="85"/>
      <c r="CF1462" s="85"/>
      <c r="CG1462" s="85"/>
      <c r="CH1462" s="85"/>
      <c r="CI1462" s="85"/>
      <c r="CJ1462" s="85"/>
      <c r="CK1462" s="85"/>
      <c r="CL1462" s="85"/>
      <c r="CM1462" s="85"/>
      <c r="CN1462" s="85"/>
      <c r="CO1462" s="85"/>
      <c r="CP1462" s="85"/>
      <c r="CQ1462" s="85"/>
      <c r="CR1462" s="85"/>
      <c r="CS1462" s="85"/>
      <c r="CT1462" s="85"/>
      <c r="CU1462" s="85"/>
      <c r="CV1462" s="85"/>
      <c r="CW1462" s="85"/>
      <c r="CX1462" s="85"/>
      <c r="CY1462" s="85"/>
      <c r="CZ1462" s="85"/>
      <c r="DA1462" s="85"/>
      <c r="DB1462" s="85"/>
      <c r="DC1462" s="85"/>
      <c r="DD1462" s="85"/>
      <c r="DE1462" s="85"/>
    </row>
    <row r="1463" spans="1:109" x14ac:dyDescent="0.2">
      <c r="A1463" s="85"/>
      <c r="B1463" s="85"/>
      <c r="C1463" s="85"/>
      <c r="D1463" s="85"/>
      <c r="E1463" s="86"/>
      <c r="F1463" s="85"/>
      <c r="G1463" s="87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85"/>
      <c r="AG1463" s="85"/>
      <c r="AH1463" s="85"/>
      <c r="AI1463" s="85"/>
      <c r="AJ1463" s="85"/>
      <c r="AK1463" s="85"/>
      <c r="AL1463" s="85"/>
      <c r="AM1463" s="85"/>
      <c r="AN1463" s="85"/>
      <c r="AO1463" s="85"/>
      <c r="AP1463" s="85"/>
      <c r="AQ1463" s="85"/>
      <c r="AR1463" s="85"/>
      <c r="AS1463" s="85"/>
      <c r="AT1463" s="85"/>
      <c r="AU1463" s="85"/>
      <c r="AV1463" s="85"/>
      <c r="AW1463" s="85"/>
      <c r="AX1463" s="85"/>
      <c r="AY1463" s="85"/>
      <c r="AZ1463" s="85"/>
      <c r="BA1463" s="85"/>
      <c r="BB1463" s="85"/>
      <c r="BC1463" s="85"/>
      <c r="BD1463" s="85"/>
      <c r="BE1463" s="85"/>
      <c r="BF1463" s="88"/>
      <c r="BG1463" s="85"/>
      <c r="BH1463" s="85"/>
      <c r="BI1463" s="85"/>
      <c r="BJ1463" s="85"/>
      <c r="BK1463" s="85"/>
      <c r="BL1463" s="85"/>
      <c r="BM1463" s="85"/>
      <c r="BN1463" s="85"/>
      <c r="BO1463" s="85"/>
      <c r="BP1463" s="85"/>
      <c r="BQ1463" s="85"/>
      <c r="BR1463" s="85"/>
      <c r="BS1463" s="85"/>
      <c r="BT1463" s="85"/>
      <c r="BU1463" s="85"/>
      <c r="BV1463" s="85"/>
      <c r="BW1463" s="85"/>
      <c r="BX1463" s="85"/>
      <c r="BY1463" s="85"/>
      <c r="BZ1463" s="85"/>
      <c r="CA1463" s="85"/>
      <c r="CB1463" s="85"/>
      <c r="CC1463" s="85"/>
      <c r="CD1463" s="85"/>
      <c r="CE1463" s="85"/>
      <c r="CF1463" s="85"/>
      <c r="CG1463" s="85"/>
      <c r="CH1463" s="85"/>
      <c r="CI1463" s="85"/>
      <c r="CJ1463" s="85"/>
      <c r="CK1463" s="85"/>
      <c r="CL1463" s="85"/>
      <c r="CM1463" s="85"/>
      <c r="CN1463" s="85"/>
      <c r="CO1463" s="85"/>
      <c r="CP1463" s="85"/>
      <c r="CQ1463" s="85"/>
      <c r="CR1463" s="85"/>
      <c r="CS1463" s="85"/>
      <c r="CT1463" s="85"/>
      <c r="CU1463" s="85"/>
      <c r="CV1463" s="85"/>
      <c r="CW1463" s="85"/>
      <c r="CX1463" s="85"/>
      <c r="CY1463" s="85"/>
      <c r="CZ1463" s="85"/>
      <c r="DA1463" s="85"/>
      <c r="DB1463" s="85"/>
      <c r="DC1463" s="85"/>
      <c r="DD1463" s="85"/>
      <c r="DE1463" s="85"/>
    </row>
    <row r="1464" spans="1:109" x14ac:dyDescent="0.2">
      <c r="A1464" s="85"/>
      <c r="B1464" s="85"/>
      <c r="C1464" s="85"/>
      <c r="D1464" s="85"/>
      <c r="E1464" s="86"/>
      <c r="F1464" s="85"/>
      <c r="G1464" s="87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85"/>
      <c r="AG1464" s="85"/>
      <c r="AH1464" s="85"/>
      <c r="AI1464" s="85"/>
      <c r="AJ1464" s="85"/>
      <c r="AK1464" s="85"/>
      <c r="AL1464" s="85"/>
      <c r="AM1464" s="85"/>
      <c r="AN1464" s="85"/>
      <c r="AO1464" s="85"/>
      <c r="AP1464" s="85"/>
      <c r="AQ1464" s="85"/>
      <c r="AR1464" s="85"/>
      <c r="AS1464" s="85"/>
      <c r="AT1464" s="85"/>
      <c r="AU1464" s="85"/>
      <c r="AV1464" s="85"/>
      <c r="AW1464" s="85"/>
      <c r="AX1464" s="85"/>
      <c r="AY1464" s="85"/>
      <c r="AZ1464" s="85"/>
      <c r="BA1464" s="85"/>
      <c r="BB1464" s="85"/>
      <c r="BC1464" s="85"/>
      <c r="BD1464" s="85"/>
      <c r="BE1464" s="85"/>
      <c r="BF1464" s="88"/>
      <c r="BG1464" s="85"/>
      <c r="BH1464" s="85"/>
      <c r="BI1464" s="85"/>
      <c r="BJ1464" s="85"/>
      <c r="BK1464" s="85"/>
      <c r="BL1464" s="85"/>
      <c r="BM1464" s="85"/>
      <c r="BN1464" s="85"/>
      <c r="BO1464" s="85"/>
      <c r="BP1464" s="85"/>
      <c r="BQ1464" s="85"/>
      <c r="BR1464" s="85"/>
      <c r="BS1464" s="85"/>
      <c r="BT1464" s="85"/>
      <c r="BU1464" s="85"/>
      <c r="BV1464" s="85"/>
      <c r="BW1464" s="85"/>
      <c r="BX1464" s="85"/>
      <c r="BY1464" s="85"/>
      <c r="BZ1464" s="85"/>
      <c r="CA1464" s="85"/>
      <c r="CB1464" s="85"/>
      <c r="CC1464" s="85"/>
      <c r="CD1464" s="85"/>
      <c r="CE1464" s="85"/>
      <c r="CF1464" s="85"/>
      <c r="CG1464" s="85"/>
      <c r="CH1464" s="85"/>
      <c r="CI1464" s="85"/>
      <c r="CJ1464" s="85"/>
      <c r="CK1464" s="85"/>
      <c r="CL1464" s="85"/>
      <c r="CM1464" s="85"/>
      <c r="CN1464" s="85"/>
      <c r="CO1464" s="85"/>
      <c r="CP1464" s="85"/>
      <c r="CQ1464" s="85"/>
      <c r="CR1464" s="85"/>
      <c r="CS1464" s="85"/>
      <c r="CT1464" s="85"/>
      <c r="CU1464" s="85"/>
      <c r="CV1464" s="85"/>
      <c r="CW1464" s="85"/>
      <c r="CX1464" s="85"/>
      <c r="CY1464" s="85"/>
      <c r="CZ1464" s="85"/>
      <c r="DA1464" s="85"/>
      <c r="DB1464" s="85"/>
      <c r="DC1464" s="85"/>
      <c r="DD1464" s="85"/>
      <c r="DE1464" s="85"/>
    </row>
    <row r="1465" spans="1:109" x14ac:dyDescent="0.2">
      <c r="A1465" s="85"/>
      <c r="B1465" s="85"/>
      <c r="C1465" s="85"/>
      <c r="D1465" s="85"/>
      <c r="E1465" s="86"/>
      <c r="F1465" s="85"/>
      <c r="G1465" s="87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85"/>
      <c r="AG1465" s="85"/>
      <c r="AH1465" s="85"/>
      <c r="AI1465" s="85"/>
      <c r="AJ1465" s="85"/>
      <c r="AK1465" s="85"/>
      <c r="AL1465" s="85"/>
      <c r="AM1465" s="85"/>
      <c r="AN1465" s="85"/>
      <c r="AO1465" s="85"/>
      <c r="AP1465" s="85"/>
      <c r="AQ1465" s="85"/>
      <c r="AR1465" s="85"/>
      <c r="AS1465" s="85"/>
      <c r="AT1465" s="85"/>
      <c r="AU1465" s="85"/>
      <c r="AV1465" s="85"/>
      <c r="AW1465" s="85"/>
      <c r="AX1465" s="85"/>
      <c r="AY1465" s="85"/>
      <c r="AZ1465" s="85"/>
      <c r="BA1465" s="85"/>
      <c r="BB1465" s="85"/>
      <c r="BC1465" s="85"/>
      <c r="BD1465" s="85"/>
      <c r="BE1465" s="85"/>
      <c r="BF1465" s="88"/>
      <c r="BG1465" s="85"/>
      <c r="BH1465" s="85"/>
      <c r="BI1465" s="85"/>
      <c r="BJ1465" s="85"/>
      <c r="BK1465" s="85"/>
      <c r="BL1465" s="85"/>
      <c r="BM1465" s="85"/>
      <c r="BN1465" s="85"/>
      <c r="BO1465" s="85"/>
      <c r="BP1465" s="85"/>
      <c r="BQ1465" s="85"/>
      <c r="BR1465" s="85"/>
      <c r="BS1465" s="85"/>
      <c r="BT1465" s="85"/>
      <c r="BU1465" s="85"/>
      <c r="BV1465" s="85"/>
      <c r="BW1465" s="85"/>
      <c r="BX1465" s="85"/>
      <c r="BY1465" s="85"/>
      <c r="BZ1465" s="85"/>
      <c r="CA1465" s="85"/>
      <c r="CB1465" s="85"/>
      <c r="CC1465" s="85"/>
      <c r="CD1465" s="85"/>
      <c r="CE1465" s="85"/>
      <c r="CF1465" s="85"/>
      <c r="CG1465" s="85"/>
      <c r="CH1465" s="85"/>
      <c r="CI1465" s="85"/>
      <c r="CJ1465" s="85"/>
      <c r="CK1465" s="85"/>
      <c r="CL1465" s="85"/>
      <c r="CM1465" s="85"/>
      <c r="CN1465" s="85"/>
      <c r="CO1465" s="85"/>
      <c r="CP1465" s="85"/>
      <c r="CQ1465" s="85"/>
      <c r="CR1465" s="85"/>
      <c r="CS1465" s="85"/>
      <c r="CT1465" s="85"/>
      <c r="CU1465" s="85"/>
      <c r="CV1465" s="85"/>
      <c r="CW1465" s="85"/>
      <c r="CX1465" s="85"/>
      <c r="CY1465" s="85"/>
      <c r="CZ1465" s="85"/>
      <c r="DA1465" s="85"/>
      <c r="DB1465" s="85"/>
      <c r="DC1465" s="85"/>
      <c r="DD1465" s="85"/>
      <c r="DE1465" s="85"/>
    </row>
    <row r="1466" spans="1:109" x14ac:dyDescent="0.2">
      <c r="A1466" s="85"/>
      <c r="B1466" s="85"/>
      <c r="C1466" s="85"/>
      <c r="D1466" s="85"/>
      <c r="E1466" s="86"/>
      <c r="F1466" s="85"/>
      <c r="G1466" s="87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85"/>
      <c r="AG1466" s="85"/>
      <c r="AH1466" s="85"/>
      <c r="AI1466" s="85"/>
      <c r="AJ1466" s="85"/>
      <c r="AK1466" s="85"/>
      <c r="AL1466" s="85"/>
      <c r="AM1466" s="85"/>
      <c r="AN1466" s="85"/>
      <c r="AO1466" s="85"/>
      <c r="AP1466" s="85"/>
      <c r="AQ1466" s="85"/>
      <c r="AR1466" s="85"/>
      <c r="AS1466" s="85"/>
      <c r="AT1466" s="85"/>
      <c r="AU1466" s="85"/>
      <c r="AV1466" s="85"/>
      <c r="AW1466" s="85"/>
      <c r="AX1466" s="85"/>
      <c r="AY1466" s="85"/>
      <c r="AZ1466" s="85"/>
      <c r="BA1466" s="85"/>
      <c r="BB1466" s="85"/>
      <c r="BC1466" s="85"/>
      <c r="BD1466" s="85"/>
      <c r="BE1466" s="85"/>
      <c r="BF1466" s="88"/>
      <c r="BG1466" s="85"/>
      <c r="BH1466" s="85"/>
      <c r="BI1466" s="85"/>
      <c r="BJ1466" s="85"/>
      <c r="BK1466" s="85"/>
      <c r="BL1466" s="85"/>
      <c r="BM1466" s="85"/>
      <c r="BN1466" s="85"/>
      <c r="BO1466" s="85"/>
      <c r="BP1466" s="85"/>
      <c r="BQ1466" s="85"/>
      <c r="BR1466" s="85"/>
      <c r="BS1466" s="85"/>
      <c r="BT1466" s="85"/>
      <c r="BU1466" s="85"/>
      <c r="BV1466" s="85"/>
      <c r="BW1466" s="85"/>
      <c r="BX1466" s="85"/>
      <c r="BY1466" s="85"/>
      <c r="BZ1466" s="85"/>
      <c r="CA1466" s="85"/>
      <c r="CB1466" s="85"/>
      <c r="CC1466" s="85"/>
      <c r="CD1466" s="85"/>
      <c r="CE1466" s="85"/>
      <c r="CF1466" s="85"/>
      <c r="CG1466" s="85"/>
      <c r="CH1466" s="85"/>
      <c r="CI1466" s="85"/>
      <c r="CJ1466" s="85"/>
      <c r="CK1466" s="85"/>
      <c r="CL1466" s="85"/>
      <c r="CM1466" s="85"/>
      <c r="CN1466" s="85"/>
      <c r="CO1466" s="85"/>
      <c r="CP1466" s="85"/>
      <c r="CQ1466" s="85"/>
      <c r="CR1466" s="85"/>
      <c r="CS1466" s="85"/>
      <c r="CT1466" s="85"/>
      <c r="CU1466" s="85"/>
      <c r="CV1466" s="85"/>
      <c r="CW1466" s="85"/>
      <c r="CX1466" s="85"/>
      <c r="CY1466" s="85"/>
      <c r="CZ1466" s="85"/>
      <c r="DA1466" s="85"/>
      <c r="DB1466" s="85"/>
      <c r="DC1466" s="85"/>
      <c r="DD1466" s="85"/>
      <c r="DE1466" s="85"/>
    </row>
    <row r="1467" spans="1:109" x14ac:dyDescent="0.2">
      <c r="A1467" s="85"/>
      <c r="B1467" s="85"/>
      <c r="C1467" s="85"/>
      <c r="D1467" s="85"/>
      <c r="E1467" s="86"/>
      <c r="F1467" s="85"/>
      <c r="G1467" s="87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85"/>
      <c r="AG1467" s="85"/>
      <c r="AH1467" s="85"/>
      <c r="AI1467" s="85"/>
      <c r="AJ1467" s="85"/>
      <c r="AK1467" s="85"/>
      <c r="AL1467" s="85"/>
      <c r="AM1467" s="85"/>
      <c r="AN1467" s="85"/>
      <c r="AO1467" s="85"/>
      <c r="AP1467" s="85"/>
      <c r="AQ1467" s="85"/>
      <c r="AR1467" s="85"/>
      <c r="AS1467" s="85"/>
      <c r="AT1467" s="85"/>
      <c r="AU1467" s="85"/>
      <c r="AV1467" s="85"/>
      <c r="AW1467" s="85"/>
      <c r="AX1467" s="85"/>
      <c r="AY1467" s="85"/>
      <c r="AZ1467" s="85"/>
      <c r="BA1467" s="85"/>
      <c r="BB1467" s="85"/>
      <c r="BC1467" s="85"/>
      <c r="BD1467" s="85"/>
      <c r="BE1467" s="85"/>
      <c r="BF1467" s="88"/>
      <c r="BG1467" s="85"/>
      <c r="BH1467" s="85"/>
      <c r="BI1467" s="85"/>
      <c r="BJ1467" s="85"/>
      <c r="BK1467" s="85"/>
      <c r="BL1467" s="85"/>
      <c r="BM1467" s="85"/>
      <c r="BN1467" s="85"/>
      <c r="BO1467" s="85"/>
      <c r="BP1467" s="85"/>
      <c r="BQ1467" s="85"/>
      <c r="BR1467" s="85"/>
      <c r="BS1467" s="85"/>
      <c r="BT1467" s="85"/>
      <c r="BU1467" s="85"/>
      <c r="BV1467" s="85"/>
      <c r="BW1467" s="85"/>
      <c r="BX1467" s="85"/>
      <c r="BY1467" s="85"/>
      <c r="BZ1467" s="85"/>
      <c r="CA1467" s="85"/>
      <c r="CB1467" s="85"/>
      <c r="CC1467" s="85"/>
      <c r="CD1467" s="85"/>
      <c r="CE1467" s="85"/>
      <c r="CF1467" s="85"/>
      <c r="CG1467" s="85"/>
      <c r="CH1467" s="85"/>
      <c r="CI1467" s="85"/>
      <c r="CJ1467" s="85"/>
      <c r="CK1467" s="85"/>
      <c r="CL1467" s="85"/>
      <c r="CM1467" s="85"/>
      <c r="CN1467" s="85"/>
      <c r="CO1467" s="85"/>
      <c r="CP1467" s="85"/>
      <c r="CQ1467" s="85"/>
      <c r="CR1467" s="85"/>
      <c r="CS1467" s="85"/>
      <c r="CT1467" s="85"/>
      <c r="CU1467" s="85"/>
      <c r="CV1467" s="85"/>
      <c r="CW1467" s="85"/>
      <c r="CX1467" s="85"/>
      <c r="CY1467" s="85"/>
      <c r="CZ1467" s="85"/>
      <c r="DA1467" s="85"/>
      <c r="DB1467" s="85"/>
      <c r="DC1467" s="85"/>
      <c r="DD1467" s="85"/>
      <c r="DE1467" s="85"/>
    </row>
    <row r="1468" spans="1:109" x14ac:dyDescent="0.2">
      <c r="A1468" s="85"/>
      <c r="B1468" s="85"/>
      <c r="C1468" s="85"/>
      <c r="D1468" s="85"/>
      <c r="E1468" s="86"/>
      <c r="F1468" s="85"/>
      <c r="G1468" s="87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85"/>
      <c r="AG1468" s="85"/>
      <c r="AH1468" s="85"/>
      <c r="AI1468" s="85"/>
      <c r="AJ1468" s="85"/>
      <c r="AK1468" s="85"/>
      <c r="AL1468" s="85"/>
      <c r="AM1468" s="85"/>
      <c r="AN1468" s="85"/>
      <c r="AO1468" s="85"/>
      <c r="AP1468" s="85"/>
      <c r="AQ1468" s="85"/>
      <c r="AR1468" s="85"/>
      <c r="AS1468" s="85"/>
      <c r="AT1468" s="85"/>
      <c r="AU1468" s="85"/>
      <c r="AV1468" s="85"/>
      <c r="AW1468" s="85"/>
      <c r="AX1468" s="85"/>
      <c r="AY1468" s="85"/>
      <c r="AZ1468" s="85"/>
      <c r="BA1468" s="85"/>
      <c r="BB1468" s="85"/>
      <c r="BC1468" s="85"/>
      <c r="BD1468" s="85"/>
      <c r="BE1468" s="85"/>
      <c r="BF1468" s="88"/>
      <c r="BG1468" s="85"/>
      <c r="BH1468" s="85"/>
      <c r="BI1468" s="85"/>
      <c r="BJ1468" s="85"/>
      <c r="BK1468" s="85"/>
      <c r="BL1468" s="85"/>
      <c r="BM1468" s="85"/>
      <c r="BN1468" s="85"/>
      <c r="BO1468" s="85"/>
      <c r="BP1468" s="85"/>
      <c r="BQ1468" s="85"/>
      <c r="BR1468" s="85"/>
      <c r="BS1468" s="85"/>
      <c r="BT1468" s="85"/>
      <c r="BU1468" s="85"/>
      <c r="BV1468" s="85"/>
      <c r="BW1468" s="85"/>
      <c r="BX1468" s="85"/>
      <c r="BY1468" s="85"/>
      <c r="BZ1468" s="85"/>
      <c r="CA1468" s="85"/>
      <c r="CB1468" s="85"/>
      <c r="CC1468" s="85"/>
      <c r="CD1468" s="85"/>
      <c r="CE1468" s="85"/>
      <c r="CF1468" s="85"/>
      <c r="CG1468" s="85"/>
      <c r="CH1468" s="85"/>
      <c r="CI1468" s="85"/>
      <c r="CJ1468" s="85"/>
      <c r="CK1468" s="85"/>
      <c r="CL1468" s="85"/>
      <c r="CM1468" s="85"/>
      <c r="CN1468" s="85"/>
      <c r="CO1468" s="85"/>
      <c r="CP1468" s="85"/>
      <c r="CQ1468" s="85"/>
      <c r="CR1468" s="85"/>
      <c r="CS1468" s="85"/>
      <c r="CT1468" s="85"/>
      <c r="CU1468" s="85"/>
      <c r="CV1468" s="85"/>
      <c r="CW1468" s="85"/>
      <c r="CX1468" s="85"/>
      <c r="CY1468" s="85"/>
      <c r="CZ1468" s="85"/>
      <c r="DA1468" s="85"/>
      <c r="DB1468" s="85"/>
      <c r="DC1468" s="85"/>
      <c r="DD1468" s="85"/>
      <c r="DE1468" s="85"/>
    </row>
    <row r="1469" spans="1:109" x14ac:dyDescent="0.2">
      <c r="A1469" s="85"/>
      <c r="B1469" s="85"/>
      <c r="C1469" s="85"/>
      <c r="D1469" s="85"/>
      <c r="E1469" s="86"/>
      <c r="F1469" s="85"/>
      <c r="G1469" s="87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85"/>
      <c r="AG1469" s="85"/>
      <c r="AH1469" s="85"/>
      <c r="AI1469" s="85"/>
      <c r="AJ1469" s="85"/>
      <c r="AK1469" s="85"/>
      <c r="AL1469" s="85"/>
      <c r="AM1469" s="85"/>
      <c r="AN1469" s="85"/>
      <c r="AO1469" s="85"/>
      <c r="AP1469" s="85"/>
      <c r="AQ1469" s="85"/>
      <c r="AR1469" s="85"/>
      <c r="AS1469" s="85"/>
      <c r="AT1469" s="85"/>
      <c r="AU1469" s="85"/>
      <c r="AV1469" s="85"/>
      <c r="AW1469" s="85"/>
      <c r="AX1469" s="85"/>
      <c r="AY1469" s="85"/>
      <c r="AZ1469" s="85"/>
      <c r="BA1469" s="85"/>
      <c r="BB1469" s="85"/>
      <c r="BC1469" s="85"/>
      <c r="BD1469" s="85"/>
      <c r="BE1469" s="85"/>
      <c r="BF1469" s="88"/>
      <c r="BG1469" s="85"/>
      <c r="BH1469" s="85"/>
      <c r="BI1469" s="85"/>
      <c r="BJ1469" s="85"/>
      <c r="BK1469" s="85"/>
      <c r="BL1469" s="85"/>
      <c r="BM1469" s="85"/>
      <c r="BN1469" s="85"/>
      <c r="BO1469" s="85"/>
      <c r="BP1469" s="85"/>
      <c r="BQ1469" s="85"/>
      <c r="BR1469" s="85"/>
      <c r="BS1469" s="85"/>
      <c r="BT1469" s="85"/>
      <c r="BU1469" s="85"/>
      <c r="BV1469" s="85"/>
      <c r="BW1469" s="85"/>
      <c r="BX1469" s="85"/>
      <c r="BY1469" s="85"/>
      <c r="BZ1469" s="85"/>
      <c r="CA1469" s="85"/>
      <c r="CB1469" s="85"/>
      <c r="CC1469" s="85"/>
      <c r="CD1469" s="85"/>
      <c r="CE1469" s="85"/>
      <c r="CF1469" s="85"/>
      <c r="CG1469" s="85"/>
      <c r="CH1469" s="85"/>
      <c r="CI1469" s="85"/>
      <c r="CJ1469" s="85"/>
      <c r="CK1469" s="85"/>
      <c r="CL1469" s="85"/>
      <c r="CM1469" s="85"/>
      <c r="CN1469" s="85"/>
      <c r="CO1469" s="85"/>
      <c r="CP1469" s="85"/>
      <c r="CQ1469" s="85"/>
      <c r="CR1469" s="85"/>
      <c r="CS1469" s="85"/>
      <c r="CT1469" s="85"/>
      <c r="CU1469" s="85"/>
      <c r="CV1469" s="85"/>
      <c r="CW1469" s="85"/>
      <c r="CX1469" s="85"/>
      <c r="CY1469" s="85"/>
      <c r="CZ1469" s="85"/>
      <c r="DA1469" s="85"/>
      <c r="DB1469" s="85"/>
      <c r="DC1469" s="85"/>
      <c r="DD1469" s="85"/>
      <c r="DE1469" s="85"/>
    </row>
    <row r="1470" spans="1:109" x14ac:dyDescent="0.2">
      <c r="A1470" s="85"/>
      <c r="B1470" s="85"/>
      <c r="C1470" s="85"/>
      <c r="D1470" s="85"/>
      <c r="E1470" s="86"/>
      <c r="F1470" s="85"/>
      <c r="G1470" s="87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85"/>
      <c r="AG1470" s="85"/>
      <c r="AH1470" s="85"/>
      <c r="AI1470" s="85"/>
      <c r="AJ1470" s="85"/>
      <c r="AK1470" s="85"/>
      <c r="AL1470" s="85"/>
      <c r="AM1470" s="85"/>
      <c r="AN1470" s="85"/>
      <c r="AO1470" s="85"/>
      <c r="AP1470" s="85"/>
      <c r="AQ1470" s="85"/>
      <c r="AR1470" s="85"/>
      <c r="AS1470" s="85"/>
      <c r="AT1470" s="85"/>
      <c r="AU1470" s="85"/>
      <c r="AV1470" s="85"/>
      <c r="AW1470" s="85"/>
      <c r="AX1470" s="85"/>
      <c r="AY1470" s="85"/>
      <c r="AZ1470" s="85"/>
      <c r="BA1470" s="85"/>
      <c r="BB1470" s="85"/>
      <c r="BC1470" s="85"/>
      <c r="BD1470" s="85"/>
      <c r="BE1470" s="85"/>
      <c r="BF1470" s="88"/>
      <c r="BG1470" s="85"/>
      <c r="BH1470" s="85"/>
      <c r="BI1470" s="85"/>
      <c r="BJ1470" s="85"/>
      <c r="BK1470" s="85"/>
      <c r="BL1470" s="85"/>
      <c r="BM1470" s="85"/>
      <c r="BN1470" s="85"/>
      <c r="BO1470" s="85"/>
      <c r="BP1470" s="85"/>
      <c r="BQ1470" s="85"/>
      <c r="BR1470" s="85"/>
      <c r="BS1470" s="85"/>
      <c r="BT1470" s="85"/>
      <c r="BU1470" s="85"/>
      <c r="BV1470" s="85"/>
      <c r="BW1470" s="85"/>
      <c r="BX1470" s="85"/>
      <c r="BY1470" s="85"/>
      <c r="BZ1470" s="85"/>
      <c r="CA1470" s="85"/>
      <c r="CB1470" s="85"/>
      <c r="CC1470" s="85"/>
      <c r="CD1470" s="85"/>
      <c r="CE1470" s="85"/>
      <c r="CF1470" s="85"/>
      <c r="CG1470" s="85"/>
      <c r="CH1470" s="85"/>
      <c r="CI1470" s="85"/>
      <c r="CJ1470" s="85"/>
      <c r="CK1470" s="85"/>
      <c r="CL1470" s="85"/>
      <c r="CM1470" s="85"/>
      <c r="CN1470" s="85"/>
      <c r="CO1470" s="85"/>
      <c r="CP1470" s="85"/>
      <c r="CQ1470" s="85"/>
      <c r="CR1470" s="85"/>
      <c r="CS1470" s="85"/>
      <c r="CT1470" s="85"/>
      <c r="CU1470" s="85"/>
      <c r="CV1470" s="85"/>
      <c r="CW1470" s="85"/>
      <c r="CX1470" s="85"/>
      <c r="CY1470" s="85"/>
      <c r="CZ1470" s="85"/>
      <c r="DA1470" s="85"/>
      <c r="DB1470" s="85"/>
      <c r="DC1470" s="85"/>
      <c r="DD1470" s="85"/>
      <c r="DE1470" s="85"/>
    </row>
    <row r="1471" spans="1:109" x14ac:dyDescent="0.2">
      <c r="A1471" s="85"/>
      <c r="B1471" s="85"/>
      <c r="C1471" s="85"/>
      <c r="D1471" s="85"/>
      <c r="E1471" s="86"/>
      <c r="F1471" s="85"/>
      <c r="G1471" s="87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85"/>
      <c r="AG1471" s="85"/>
      <c r="AH1471" s="85"/>
      <c r="AI1471" s="85"/>
      <c r="AJ1471" s="85"/>
      <c r="AK1471" s="85"/>
      <c r="AL1471" s="85"/>
      <c r="AM1471" s="85"/>
      <c r="AN1471" s="85"/>
      <c r="AO1471" s="85"/>
      <c r="AP1471" s="85"/>
      <c r="AQ1471" s="85"/>
      <c r="AR1471" s="85"/>
      <c r="AS1471" s="85"/>
      <c r="AT1471" s="85"/>
      <c r="AU1471" s="85"/>
      <c r="AV1471" s="85"/>
      <c r="AW1471" s="85"/>
      <c r="AX1471" s="85"/>
      <c r="AY1471" s="85"/>
      <c r="AZ1471" s="85"/>
      <c r="BA1471" s="85"/>
      <c r="BB1471" s="85"/>
      <c r="BC1471" s="85"/>
      <c r="BD1471" s="85"/>
      <c r="BE1471" s="85"/>
      <c r="BF1471" s="88"/>
      <c r="BG1471" s="85"/>
      <c r="BH1471" s="85"/>
      <c r="BI1471" s="85"/>
      <c r="BJ1471" s="85"/>
      <c r="BK1471" s="85"/>
      <c r="BL1471" s="85"/>
      <c r="BM1471" s="85"/>
      <c r="BN1471" s="85"/>
      <c r="BO1471" s="85"/>
      <c r="BP1471" s="85"/>
      <c r="BQ1471" s="85"/>
      <c r="BR1471" s="85"/>
      <c r="BS1471" s="85"/>
      <c r="BT1471" s="85"/>
      <c r="BU1471" s="85"/>
      <c r="BV1471" s="85"/>
      <c r="BW1471" s="85"/>
      <c r="BX1471" s="85"/>
      <c r="BY1471" s="85"/>
      <c r="BZ1471" s="85"/>
      <c r="CA1471" s="85"/>
      <c r="CB1471" s="85"/>
      <c r="CC1471" s="85"/>
      <c r="CD1471" s="85"/>
      <c r="CE1471" s="85"/>
      <c r="CF1471" s="85"/>
      <c r="CG1471" s="85"/>
      <c r="CH1471" s="85"/>
      <c r="CI1471" s="85"/>
      <c r="CJ1471" s="85"/>
      <c r="CK1471" s="85"/>
      <c r="CL1471" s="85"/>
      <c r="CM1471" s="85"/>
      <c r="CN1471" s="85"/>
      <c r="CO1471" s="85"/>
      <c r="CP1471" s="85"/>
      <c r="CQ1471" s="85"/>
      <c r="CR1471" s="85"/>
      <c r="CS1471" s="85"/>
      <c r="CT1471" s="85"/>
      <c r="CU1471" s="85"/>
      <c r="CV1471" s="85"/>
      <c r="CW1471" s="85"/>
      <c r="CX1471" s="85"/>
      <c r="CY1471" s="85"/>
      <c r="CZ1471" s="85"/>
      <c r="DA1471" s="85"/>
      <c r="DB1471" s="85"/>
      <c r="DC1471" s="85"/>
      <c r="DD1471" s="85"/>
      <c r="DE1471" s="85"/>
    </row>
    <row r="1472" spans="1:109" x14ac:dyDescent="0.2">
      <c r="A1472" s="85"/>
      <c r="B1472" s="85"/>
      <c r="C1472" s="85"/>
      <c r="D1472" s="85"/>
      <c r="E1472" s="86"/>
      <c r="F1472" s="85"/>
      <c r="G1472" s="87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85"/>
      <c r="AG1472" s="85"/>
      <c r="AH1472" s="85"/>
      <c r="AI1472" s="85"/>
      <c r="AJ1472" s="85"/>
      <c r="AK1472" s="85"/>
      <c r="AL1472" s="85"/>
      <c r="AM1472" s="85"/>
      <c r="AN1472" s="85"/>
      <c r="AO1472" s="85"/>
      <c r="AP1472" s="85"/>
      <c r="AQ1472" s="85"/>
      <c r="AR1472" s="85"/>
      <c r="AS1472" s="85"/>
      <c r="AT1472" s="85"/>
      <c r="AU1472" s="85"/>
      <c r="AV1472" s="85"/>
      <c r="AW1472" s="85"/>
      <c r="AX1472" s="85"/>
      <c r="AY1472" s="85"/>
      <c r="AZ1472" s="85"/>
      <c r="BA1472" s="85"/>
      <c r="BB1472" s="85"/>
      <c r="BC1472" s="85"/>
      <c r="BD1472" s="85"/>
      <c r="BE1472" s="85"/>
      <c r="BF1472" s="88"/>
      <c r="BG1472" s="85"/>
      <c r="BH1472" s="85"/>
      <c r="BI1472" s="85"/>
      <c r="BJ1472" s="85"/>
      <c r="BK1472" s="85"/>
      <c r="BL1472" s="85"/>
      <c r="BM1472" s="85"/>
      <c r="BN1472" s="85"/>
      <c r="BO1472" s="85"/>
      <c r="BP1472" s="85"/>
      <c r="BQ1472" s="85"/>
      <c r="BR1472" s="85"/>
      <c r="BS1472" s="85"/>
      <c r="BT1472" s="85"/>
      <c r="BU1472" s="85"/>
      <c r="BV1472" s="85"/>
      <c r="BW1472" s="85"/>
      <c r="BX1472" s="85"/>
      <c r="BY1472" s="85"/>
      <c r="BZ1472" s="85"/>
      <c r="CA1472" s="85"/>
      <c r="CB1472" s="85"/>
      <c r="CC1472" s="85"/>
      <c r="CD1472" s="85"/>
      <c r="CE1472" s="85"/>
      <c r="CF1472" s="85"/>
      <c r="CG1472" s="85"/>
      <c r="CH1472" s="85"/>
      <c r="CI1472" s="85"/>
      <c r="CJ1472" s="85"/>
      <c r="CK1472" s="85"/>
      <c r="CL1472" s="85"/>
      <c r="CM1472" s="85"/>
      <c r="CN1472" s="85"/>
      <c r="CO1472" s="85"/>
      <c r="CP1472" s="85"/>
      <c r="CQ1472" s="85"/>
      <c r="CR1472" s="85"/>
      <c r="CS1472" s="85"/>
      <c r="CT1472" s="85"/>
      <c r="CU1472" s="85"/>
      <c r="CV1472" s="85"/>
      <c r="CW1472" s="85"/>
      <c r="CX1472" s="85"/>
      <c r="CY1472" s="85"/>
      <c r="CZ1472" s="85"/>
      <c r="DA1472" s="85"/>
      <c r="DB1472" s="85"/>
      <c r="DC1472" s="85"/>
      <c r="DD1472" s="85"/>
      <c r="DE1472" s="85"/>
    </row>
    <row r="1473" spans="1:109" x14ac:dyDescent="0.2">
      <c r="A1473" s="85"/>
      <c r="B1473" s="85"/>
      <c r="C1473" s="85"/>
      <c r="D1473" s="85"/>
      <c r="E1473" s="86"/>
      <c r="F1473" s="85"/>
      <c r="G1473" s="87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85"/>
      <c r="AG1473" s="85"/>
      <c r="AH1473" s="85"/>
      <c r="AI1473" s="85"/>
      <c r="AJ1473" s="85"/>
      <c r="AK1473" s="85"/>
      <c r="AL1473" s="85"/>
      <c r="AM1473" s="85"/>
      <c r="AN1473" s="85"/>
      <c r="AO1473" s="85"/>
      <c r="AP1473" s="85"/>
      <c r="AQ1473" s="85"/>
      <c r="AR1473" s="85"/>
      <c r="AS1473" s="85"/>
      <c r="AT1473" s="85"/>
      <c r="AU1473" s="85"/>
      <c r="AV1473" s="85"/>
      <c r="AW1473" s="85"/>
      <c r="AX1473" s="85"/>
      <c r="AY1473" s="85"/>
      <c r="AZ1473" s="85"/>
      <c r="BA1473" s="85"/>
      <c r="BB1473" s="85"/>
      <c r="BC1473" s="85"/>
      <c r="BD1473" s="85"/>
      <c r="BE1473" s="85"/>
      <c r="BF1473" s="88"/>
      <c r="BG1473" s="85"/>
      <c r="BH1473" s="85"/>
      <c r="BI1473" s="85"/>
      <c r="BJ1473" s="85"/>
      <c r="BK1473" s="85"/>
      <c r="BL1473" s="85"/>
      <c r="BM1473" s="85"/>
      <c r="BN1473" s="85"/>
      <c r="BO1473" s="85"/>
      <c r="BP1473" s="85"/>
      <c r="BQ1473" s="85"/>
      <c r="BR1473" s="85"/>
      <c r="BS1473" s="85"/>
      <c r="BT1473" s="85"/>
      <c r="BU1473" s="85"/>
      <c r="BV1473" s="85"/>
      <c r="BW1473" s="85"/>
      <c r="BX1473" s="85"/>
      <c r="BY1473" s="85"/>
      <c r="BZ1473" s="85"/>
      <c r="CA1473" s="85"/>
      <c r="CB1473" s="85"/>
      <c r="CC1473" s="85"/>
      <c r="CD1473" s="85"/>
      <c r="CE1473" s="85"/>
      <c r="CF1473" s="85"/>
      <c r="CG1473" s="85"/>
      <c r="CH1473" s="85"/>
      <c r="CI1473" s="85"/>
      <c r="CJ1473" s="85"/>
      <c r="CK1473" s="85"/>
      <c r="CL1473" s="85"/>
      <c r="CM1473" s="85"/>
      <c r="CN1473" s="85"/>
      <c r="CO1473" s="85"/>
      <c r="CP1473" s="85"/>
      <c r="CQ1473" s="85"/>
      <c r="CR1473" s="85"/>
      <c r="CS1473" s="85"/>
      <c r="CT1473" s="85"/>
      <c r="CU1473" s="85"/>
      <c r="CV1473" s="85"/>
      <c r="CW1473" s="85"/>
      <c r="CX1473" s="85"/>
      <c r="CY1473" s="85"/>
      <c r="CZ1473" s="85"/>
      <c r="DA1473" s="85"/>
      <c r="DB1473" s="85"/>
      <c r="DC1473" s="85"/>
      <c r="DD1473" s="85"/>
      <c r="DE1473" s="85"/>
    </row>
    <row r="1474" spans="1:109" x14ac:dyDescent="0.2">
      <c r="A1474" s="85"/>
      <c r="B1474" s="85"/>
      <c r="C1474" s="85"/>
      <c r="D1474" s="85"/>
      <c r="E1474" s="86"/>
      <c r="F1474" s="85"/>
      <c r="G1474" s="87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85"/>
      <c r="AG1474" s="85"/>
      <c r="AH1474" s="85"/>
      <c r="AI1474" s="85"/>
      <c r="AJ1474" s="85"/>
      <c r="AK1474" s="85"/>
      <c r="AL1474" s="85"/>
      <c r="AM1474" s="85"/>
      <c r="AN1474" s="85"/>
      <c r="AO1474" s="85"/>
      <c r="AP1474" s="85"/>
      <c r="AQ1474" s="85"/>
      <c r="AR1474" s="85"/>
      <c r="AS1474" s="85"/>
      <c r="AT1474" s="85"/>
      <c r="AU1474" s="85"/>
      <c r="AV1474" s="85"/>
      <c r="AW1474" s="85"/>
      <c r="AX1474" s="85"/>
      <c r="AY1474" s="85"/>
      <c r="AZ1474" s="85"/>
      <c r="BA1474" s="85"/>
      <c r="BB1474" s="85"/>
      <c r="BC1474" s="85"/>
      <c r="BD1474" s="85"/>
      <c r="BE1474" s="85"/>
      <c r="BF1474" s="88"/>
      <c r="BG1474" s="85"/>
      <c r="BH1474" s="85"/>
      <c r="BI1474" s="85"/>
      <c r="BJ1474" s="85"/>
      <c r="BK1474" s="85"/>
      <c r="BL1474" s="85"/>
      <c r="BM1474" s="85"/>
      <c r="BN1474" s="85"/>
      <c r="BO1474" s="85"/>
      <c r="BP1474" s="85"/>
      <c r="BQ1474" s="85"/>
      <c r="BR1474" s="85"/>
      <c r="BS1474" s="85"/>
      <c r="BT1474" s="85"/>
      <c r="BU1474" s="85"/>
      <c r="BV1474" s="85"/>
      <c r="BW1474" s="85"/>
      <c r="BX1474" s="85"/>
      <c r="BY1474" s="85"/>
      <c r="BZ1474" s="85"/>
      <c r="CA1474" s="85"/>
      <c r="CB1474" s="85"/>
      <c r="CC1474" s="85"/>
      <c r="CD1474" s="85"/>
      <c r="CE1474" s="85"/>
      <c r="CF1474" s="85"/>
      <c r="CG1474" s="85"/>
      <c r="CH1474" s="85"/>
      <c r="CI1474" s="85"/>
      <c r="CJ1474" s="85"/>
      <c r="CK1474" s="85"/>
      <c r="CL1474" s="85"/>
      <c r="CM1474" s="85"/>
      <c r="CN1474" s="85"/>
      <c r="CO1474" s="85"/>
      <c r="CP1474" s="85"/>
      <c r="CQ1474" s="85"/>
      <c r="CR1474" s="85"/>
      <c r="CS1474" s="85"/>
      <c r="CT1474" s="85"/>
      <c r="CU1474" s="85"/>
      <c r="CV1474" s="85"/>
      <c r="CW1474" s="85"/>
      <c r="CX1474" s="85"/>
      <c r="CY1474" s="85"/>
      <c r="CZ1474" s="85"/>
      <c r="DA1474" s="85"/>
      <c r="DB1474" s="85"/>
      <c r="DC1474" s="85"/>
      <c r="DD1474" s="85"/>
      <c r="DE1474" s="85"/>
    </row>
    <row r="1475" spans="1:109" x14ac:dyDescent="0.2">
      <c r="A1475" s="85"/>
      <c r="B1475" s="85"/>
      <c r="C1475" s="85"/>
      <c r="D1475" s="85"/>
      <c r="E1475" s="86"/>
      <c r="F1475" s="85"/>
      <c r="G1475" s="87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85"/>
      <c r="AG1475" s="85"/>
      <c r="AH1475" s="85"/>
      <c r="AI1475" s="85"/>
      <c r="AJ1475" s="85"/>
      <c r="AK1475" s="85"/>
      <c r="AL1475" s="85"/>
      <c r="AM1475" s="85"/>
      <c r="AN1475" s="85"/>
      <c r="AO1475" s="85"/>
      <c r="AP1475" s="85"/>
      <c r="AQ1475" s="85"/>
      <c r="AR1475" s="85"/>
      <c r="AS1475" s="85"/>
      <c r="AT1475" s="85"/>
      <c r="AU1475" s="85"/>
      <c r="AV1475" s="85"/>
      <c r="AW1475" s="85"/>
      <c r="AX1475" s="85"/>
      <c r="AY1475" s="85"/>
      <c r="AZ1475" s="85"/>
      <c r="BA1475" s="85"/>
      <c r="BB1475" s="85"/>
      <c r="BC1475" s="85"/>
      <c r="BD1475" s="85"/>
      <c r="BE1475" s="85"/>
      <c r="BF1475" s="88"/>
      <c r="BG1475" s="85"/>
      <c r="BH1475" s="85"/>
      <c r="BI1475" s="85"/>
      <c r="BJ1475" s="85"/>
      <c r="BK1475" s="85"/>
      <c r="BL1475" s="85"/>
      <c r="BM1475" s="85"/>
      <c r="BN1475" s="85"/>
      <c r="BO1475" s="85"/>
      <c r="BP1475" s="85"/>
      <c r="BQ1475" s="85"/>
      <c r="BR1475" s="85"/>
      <c r="BS1475" s="85"/>
      <c r="BT1475" s="85"/>
      <c r="BU1475" s="85"/>
      <c r="BV1475" s="85"/>
      <c r="BW1475" s="85"/>
      <c r="BX1475" s="85"/>
      <c r="BY1475" s="85"/>
      <c r="BZ1475" s="85"/>
      <c r="CA1475" s="85"/>
      <c r="CB1475" s="85"/>
      <c r="CC1475" s="85"/>
      <c r="CD1475" s="85"/>
      <c r="CE1475" s="85"/>
      <c r="CF1475" s="85"/>
      <c r="CG1475" s="85"/>
      <c r="CH1475" s="85"/>
      <c r="CI1475" s="85"/>
      <c r="CJ1475" s="85"/>
      <c r="CK1475" s="85"/>
      <c r="CL1475" s="85"/>
      <c r="CM1475" s="85"/>
      <c r="CN1475" s="85"/>
      <c r="CO1475" s="85"/>
      <c r="CP1475" s="85"/>
      <c r="CQ1475" s="85"/>
      <c r="CR1475" s="85"/>
      <c r="CS1475" s="85"/>
      <c r="CT1475" s="85"/>
      <c r="CU1475" s="85"/>
      <c r="CV1475" s="85"/>
      <c r="CW1475" s="85"/>
      <c r="CX1475" s="85"/>
      <c r="CY1475" s="85"/>
      <c r="CZ1475" s="85"/>
      <c r="DA1475" s="85"/>
      <c r="DB1475" s="85"/>
      <c r="DC1475" s="85"/>
      <c r="DD1475" s="85"/>
      <c r="DE1475" s="85"/>
    </row>
    <row r="1476" spans="1:109" x14ac:dyDescent="0.2">
      <c r="A1476" s="85"/>
      <c r="B1476" s="85"/>
      <c r="C1476" s="85"/>
      <c r="D1476" s="85"/>
      <c r="E1476" s="86"/>
      <c r="F1476" s="85"/>
      <c r="G1476" s="87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85"/>
      <c r="AG1476" s="85"/>
      <c r="AH1476" s="85"/>
      <c r="AI1476" s="85"/>
      <c r="AJ1476" s="85"/>
      <c r="AK1476" s="85"/>
      <c r="AL1476" s="85"/>
      <c r="AM1476" s="85"/>
      <c r="AN1476" s="85"/>
      <c r="AO1476" s="85"/>
      <c r="AP1476" s="85"/>
      <c r="AQ1476" s="85"/>
      <c r="AR1476" s="85"/>
      <c r="AS1476" s="85"/>
      <c r="AT1476" s="85"/>
      <c r="AU1476" s="85"/>
      <c r="AV1476" s="85"/>
      <c r="AW1476" s="85"/>
      <c r="AX1476" s="85"/>
      <c r="AY1476" s="85"/>
      <c r="AZ1476" s="85"/>
      <c r="BA1476" s="85"/>
      <c r="BB1476" s="85"/>
      <c r="BC1476" s="85"/>
      <c r="BD1476" s="85"/>
      <c r="BE1476" s="85"/>
      <c r="BF1476" s="88"/>
      <c r="BG1476" s="85"/>
      <c r="BH1476" s="85"/>
      <c r="BI1476" s="85"/>
      <c r="BJ1476" s="85"/>
      <c r="BK1476" s="85"/>
      <c r="BL1476" s="85"/>
      <c r="BM1476" s="85"/>
      <c r="BN1476" s="85"/>
      <c r="BO1476" s="85"/>
      <c r="BP1476" s="85"/>
      <c r="BQ1476" s="85"/>
      <c r="BR1476" s="85"/>
      <c r="BS1476" s="85"/>
      <c r="BT1476" s="85"/>
      <c r="BU1476" s="85"/>
      <c r="BV1476" s="85"/>
      <c r="BW1476" s="85"/>
      <c r="BX1476" s="85"/>
      <c r="BY1476" s="85"/>
      <c r="BZ1476" s="85"/>
      <c r="CA1476" s="85"/>
      <c r="CB1476" s="85"/>
      <c r="CC1476" s="85"/>
      <c r="CD1476" s="85"/>
      <c r="CE1476" s="85"/>
      <c r="CF1476" s="85"/>
      <c r="CG1476" s="85"/>
      <c r="CH1476" s="85"/>
      <c r="CI1476" s="85"/>
      <c r="CJ1476" s="85"/>
      <c r="CK1476" s="85"/>
      <c r="CL1476" s="85"/>
      <c r="CM1476" s="85"/>
      <c r="CN1476" s="85"/>
      <c r="CO1476" s="85"/>
      <c r="CP1476" s="85"/>
      <c r="CQ1476" s="85"/>
      <c r="CR1476" s="85"/>
      <c r="CS1476" s="85"/>
      <c r="CT1476" s="85"/>
      <c r="CU1476" s="85"/>
      <c r="CV1476" s="85"/>
      <c r="CW1476" s="85"/>
      <c r="CX1476" s="85"/>
      <c r="CY1476" s="85"/>
      <c r="CZ1476" s="85"/>
      <c r="DA1476" s="85"/>
      <c r="DB1476" s="85"/>
      <c r="DC1476" s="85"/>
      <c r="DD1476" s="85"/>
      <c r="DE1476" s="85"/>
    </row>
    <row r="1477" spans="1:109" x14ac:dyDescent="0.2">
      <c r="A1477" s="85"/>
      <c r="B1477" s="85"/>
      <c r="C1477" s="85"/>
      <c r="D1477" s="85"/>
      <c r="E1477" s="86"/>
      <c r="F1477" s="85"/>
      <c r="G1477" s="87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85"/>
      <c r="AG1477" s="85"/>
      <c r="AH1477" s="85"/>
      <c r="AI1477" s="85"/>
      <c r="AJ1477" s="85"/>
      <c r="AK1477" s="85"/>
      <c r="AL1477" s="85"/>
      <c r="AM1477" s="85"/>
      <c r="AN1477" s="85"/>
      <c r="AO1477" s="85"/>
      <c r="AP1477" s="85"/>
      <c r="AQ1477" s="85"/>
      <c r="AR1477" s="85"/>
      <c r="AS1477" s="85"/>
      <c r="AT1477" s="85"/>
      <c r="AU1477" s="85"/>
      <c r="AV1477" s="85"/>
      <c r="AW1477" s="85"/>
      <c r="AX1477" s="85"/>
      <c r="AY1477" s="85"/>
      <c r="AZ1477" s="85"/>
      <c r="BA1477" s="85"/>
      <c r="BB1477" s="85"/>
      <c r="BC1477" s="85"/>
      <c r="BD1477" s="85"/>
      <c r="BE1477" s="85"/>
      <c r="BF1477" s="88"/>
      <c r="BG1477" s="85"/>
      <c r="BH1477" s="85"/>
      <c r="BI1477" s="85"/>
      <c r="BJ1477" s="85"/>
      <c r="BK1477" s="85"/>
      <c r="BL1477" s="85"/>
      <c r="BM1477" s="85"/>
      <c r="BN1477" s="85"/>
      <c r="BO1477" s="85"/>
      <c r="BP1477" s="85"/>
      <c r="BQ1477" s="85"/>
      <c r="BR1477" s="85"/>
      <c r="BS1477" s="85"/>
      <c r="BT1477" s="85"/>
      <c r="BU1477" s="85"/>
      <c r="BV1477" s="85"/>
      <c r="BW1477" s="85"/>
      <c r="BX1477" s="85"/>
      <c r="BY1477" s="85"/>
      <c r="BZ1477" s="85"/>
      <c r="CA1477" s="85"/>
      <c r="CB1477" s="85"/>
      <c r="CC1477" s="85"/>
      <c r="CD1477" s="85"/>
      <c r="CE1477" s="85"/>
      <c r="CF1477" s="85"/>
      <c r="CG1477" s="85"/>
      <c r="CH1477" s="85"/>
      <c r="CI1477" s="85"/>
      <c r="CJ1477" s="85"/>
      <c r="CK1477" s="85"/>
      <c r="CL1477" s="85"/>
      <c r="CM1477" s="85"/>
      <c r="CN1477" s="85"/>
      <c r="CO1477" s="85"/>
      <c r="CP1477" s="85"/>
      <c r="CQ1477" s="85"/>
      <c r="CR1477" s="85"/>
      <c r="CS1477" s="85"/>
      <c r="CT1477" s="85"/>
      <c r="CU1477" s="85"/>
      <c r="CV1477" s="85"/>
      <c r="CW1477" s="85"/>
      <c r="CX1477" s="85"/>
      <c r="CY1477" s="85"/>
      <c r="CZ1477" s="85"/>
      <c r="DA1477" s="85"/>
      <c r="DB1477" s="85"/>
      <c r="DC1477" s="85"/>
      <c r="DD1477" s="85"/>
      <c r="DE1477" s="85"/>
    </row>
    <row r="1478" spans="1:109" x14ac:dyDescent="0.2">
      <c r="A1478" s="85"/>
      <c r="B1478" s="85"/>
      <c r="C1478" s="85"/>
      <c r="D1478" s="85"/>
      <c r="E1478" s="86"/>
      <c r="F1478" s="85"/>
      <c r="G1478" s="87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85"/>
      <c r="AG1478" s="85"/>
      <c r="AH1478" s="85"/>
      <c r="AI1478" s="85"/>
      <c r="AJ1478" s="85"/>
      <c r="AK1478" s="85"/>
      <c r="AL1478" s="85"/>
      <c r="AM1478" s="85"/>
      <c r="AN1478" s="85"/>
      <c r="AO1478" s="85"/>
      <c r="AP1478" s="85"/>
      <c r="AQ1478" s="85"/>
      <c r="AR1478" s="85"/>
      <c r="AS1478" s="85"/>
      <c r="AT1478" s="85"/>
      <c r="AU1478" s="85"/>
      <c r="AV1478" s="85"/>
      <c r="AW1478" s="85"/>
      <c r="AX1478" s="85"/>
      <c r="AY1478" s="85"/>
      <c r="AZ1478" s="85"/>
      <c r="BA1478" s="85"/>
      <c r="BB1478" s="85"/>
      <c r="BC1478" s="85"/>
      <c r="BD1478" s="85"/>
      <c r="BE1478" s="85"/>
      <c r="BF1478" s="88"/>
      <c r="BG1478" s="85"/>
      <c r="BH1478" s="85"/>
      <c r="BI1478" s="85"/>
      <c r="BJ1478" s="85"/>
      <c r="BK1478" s="85"/>
      <c r="BL1478" s="85"/>
      <c r="BM1478" s="85"/>
      <c r="BN1478" s="85"/>
      <c r="BO1478" s="85"/>
      <c r="BP1478" s="85"/>
      <c r="BQ1478" s="85"/>
      <c r="BR1478" s="85"/>
      <c r="BS1478" s="85"/>
      <c r="BT1478" s="85"/>
      <c r="BU1478" s="85"/>
      <c r="BV1478" s="85"/>
      <c r="BW1478" s="85"/>
      <c r="BX1478" s="85"/>
      <c r="BY1478" s="85"/>
      <c r="BZ1478" s="85"/>
      <c r="CA1478" s="85"/>
      <c r="CB1478" s="85"/>
      <c r="CC1478" s="85"/>
      <c r="CD1478" s="85"/>
      <c r="CE1478" s="85"/>
      <c r="CF1478" s="85"/>
      <c r="CG1478" s="85"/>
      <c r="CH1478" s="85"/>
      <c r="CI1478" s="85"/>
      <c r="CJ1478" s="85"/>
      <c r="CK1478" s="85"/>
      <c r="CL1478" s="85"/>
      <c r="CM1478" s="85"/>
      <c r="CN1478" s="85"/>
      <c r="CO1478" s="85"/>
      <c r="CP1478" s="85"/>
      <c r="CQ1478" s="85"/>
      <c r="CR1478" s="85"/>
      <c r="CS1478" s="85"/>
      <c r="CT1478" s="85"/>
      <c r="CU1478" s="85"/>
      <c r="CV1478" s="85"/>
      <c r="CW1478" s="85"/>
      <c r="CX1478" s="85"/>
      <c r="CY1478" s="85"/>
      <c r="CZ1478" s="85"/>
      <c r="DA1478" s="85"/>
      <c r="DB1478" s="85"/>
      <c r="DC1478" s="85"/>
      <c r="DD1478" s="85"/>
      <c r="DE1478" s="85"/>
    </row>
    <row r="1479" spans="1:109" x14ac:dyDescent="0.2">
      <c r="A1479" s="85"/>
      <c r="B1479" s="85"/>
      <c r="C1479" s="85"/>
      <c r="D1479" s="85"/>
      <c r="E1479" s="86"/>
      <c r="F1479" s="85"/>
      <c r="G1479" s="87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85"/>
      <c r="AG1479" s="85"/>
      <c r="AH1479" s="85"/>
      <c r="AI1479" s="85"/>
      <c r="AJ1479" s="85"/>
      <c r="AK1479" s="85"/>
      <c r="AL1479" s="85"/>
      <c r="AM1479" s="85"/>
      <c r="AN1479" s="85"/>
      <c r="AO1479" s="85"/>
      <c r="AP1479" s="85"/>
      <c r="AQ1479" s="85"/>
      <c r="AR1479" s="85"/>
      <c r="AS1479" s="85"/>
      <c r="AT1479" s="85"/>
      <c r="AU1479" s="85"/>
      <c r="AV1479" s="85"/>
      <c r="AW1479" s="85"/>
      <c r="AX1479" s="85"/>
      <c r="AY1479" s="85"/>
      <c r="AZ1479" s="85"/>
      <c r="BA1479" s="85"/>
      <c r="BB1479" s="85"/>
      <c r="BC1479" s="85"/>
      <c r="BD1479" s="85"/>
      <c r="BE1479" s="85"/>
      <c r="BF1479" s="88"/>
      <c r="BG1479" s="85"/>
      <c r="BH1479" s="85"/>
      <c r="BI1479" s="85"/>
      <c r="BJ1479" s="85"/>
      <c r="BK1479" s="85"/>
      <c r="BL1479" s="85"/>
      <c r="BM1479" s="85"/>
      <c r="BN1479" s="85"/>
      <c r="BO1479" s="85"/>
      <c r="BP1479" s="85"/>
      <c r="BQ1479" s="85"/>
      <c r="BR1479" s="85"/>
      <c r="BS1479" s="85"/>
      <c r="BT1479" s="85"/>
      <c r="BU1479" s="85"/>
      <c r="BV1479" s="85"/>
      <c r="BW1479" s="85"/>
      <c r="BX1479" s="85"/>
      <c r="BY1479" s="85"/>
      <c r="BZ1479" s="85"/>
      <c r="CA1479" s="85"/>
      <c r="CB1479" s="85"/>
      <c r="CC1479" s="85"/>
      <c r="CD1479" s="85"/>
      <c r="CE1479" s="85"/>
      <c r="CF1479" s="85"/>
      <c r="CG1479" s="85"/>
      <c r="CH1479" s="85"/>
      <c r="CI1479" s="85"/>
      <c r="CJ1479" s="85"/>
      <c r="CK1479" s="85"/>
      <c r="CL1479" s="85"/>
      <c r="CM1479" s="85"/>
      <c r="CN1479" s="85"/>
      <c r="CO1479" s="85"/>
      <c r="CP1479" s="85"/>
      <c r="CQ1479" s="85"/>
      <c r="CR1479" s="85"/>
      <c r="CS1479" s="85"/>
      <c r="CT1479" s="85"/>
      <c r="CU1479" s="85"/>
      <c r="CV1479" s="85"/>
      <c r="CW1479" s="85"/>
      <c r="CX1479" s="85"/>
      <c r="CY1479" s="85"/>
      <c r="CZ1479" s="85"/>
      <c r="DA1479" s="85"/>
      <c r="DB1479" s="85"/>
      <c r="DC1479" s="85"/>
      <c r="DD1479" s="85"/>
      <c r="DE1479" s="85"/>
    </row>
    <row r="1480" spans="1:109" x14ac:dyDescent="0.2">
      <c r="A1480" s="85"/>
      <c r="B1480" s="85"/>
      <c r="C1480" s="85"/>
      <c r="D1480" s="85"/>
      <c r="E1480" s="86"/>
      <c r="F1480" s="85"/>
      <c r="G1480" s="87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85"/>
      <c r="AG1480" s="85"/>
      <c r="AH1480" s="85"/>
      <c r="AI1480" s="85"/>
      <c r="AJ1480" s="85"/>
      <c r="AK1480" s="85"/>
      <c r="AL1480" s="85"/>
      <c r="AM1480" s="85"/>
      <c r="AN1480" s="85"/>
      <c r="AO1480" s="85"/>
      <c r="AP1480" s="85"/>
      <c r="AQ1480" s="85"/>
      <c r="AR1480" s="85"/>
      <c r="AS1480" s="85"/>
      <c r="AT1480" s="85"/>
      <c r="AU1480" s="85"/>
      <c r="AV1480" s="85"/>
      <c r="AW1480" s="85"/>
      <c r="AX1480" s="85"/>
      <c r="AY1480" s="85"/>
      <c r="AZ1480" s="85"/>
      <c r="BA1480" s="85"/>
      <c r="BB1480" s="85"/>
      <c r="BC1480" s="85"/>
      <c r="BD1480" s="85"/>
      <c r="BE1480" s="85"/>
      <c r="BF1480" s="88"/>
      <c r="BG1480" s="85"/>
      <c r="BH1480" s="85"/>
      <c r="BI1480" s="85"/>
      <c r="BJ1480" s="85"/>
      <c r="BK1480" s="85"/>
      <c r="BL1480" s="85"/>
      <c r="BM1480" s="85"/>
      <c r="BN1480" s="85"/>
      <c r="BO1480" s="85"/>
      <c r="BP1480" s="85"/>
      <c r="BQ1480" s="85"/>
      <c r="BR1480" s="85"/>
      <c r="BS1480" s="85"/>
      <c r="BT1480" s="85"/>
      <c r="BU1480" s="85"/>
      <c r="BV1480" s="85"/>
      <c r="BW1480" s="85"/>
      <c r="BX1480" s="85"/>
      <c r="BY1480" s="85"/>
      <c r="BZ1480" s="85"/>
      <c r="CA1480" s="85"/>
      <c r="CB1480" s="85"/>
      <c r="CC1480" s="85"/>
      <c r="CD1480" s="85"/>
      <c r="CE1480" s="85"/>
      <c r="CF1480" s="85"/>
      <c r="CG1480" s="85"/>
      <c r="CH1480" s="85"/>
      <c r="CI1480" s="85"/>
      <c r="CJ1480" s="85"/>
      <c r="CK1480" s="85"/>
      <c r="CL1480" s="85"/>
      <c r="CM1480" s="85"/>
      <c r="CN1480" s="85"/>
      <c r="CO1480" s="85"/>
      <c r="CP1480" s="85"/>
      <c r="CQ1480" s="85"/>
      <c r="CR1480" s="85"/>
      <c r="CS1480" s="85"/>
      <c r="CT1480" s="85"/>
      <c r="CU1480" s="85"/>
      <c r="CV1480" s="85"/>
      <c r="CW1480" s="85"/>
      <c r="CX1480" s="85"/>
      <c r="CY1480" s="85"/>
      <c r="CZ1480" s="85"/>
      <c r="DA1480" s="85"/>
      <c r="DB1480" s="85"/>
      <c r="DC1480" s="85"/>
      <c r="DD1480" s="85"/>
      <c r="DE1480" s="85"/>
    </row>
    <row r="1481" spans="1:109" x14ac:dyDescent="0.2">
      <c r="A1481" s="85"/>
      <c r="B1481" s="85"/>
      <c r="C1481" s="85"/>
      <c r="D1481" s="85"/>
      <c r="E1481" s="86"/>
      <c r="F1481" s="85"/>
      <c r="G1481" s="87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85"/>
      <c r="AG1481" s="85"/>
      <c r="AH1481" s="85"/>
      <c r="AI1481" s="85"/>
      <c r="AJ1481" s="85"/>
      <c r="AK1481" s="85"/>
      <c r="AL1481" s="85"/>
      <c r="AM1481" s="85"/>
      <c r="AN1481" s="85"/>
      <c r="AO1481" s="85"/>
      <c r="AP1481" s="85"/>
      <c r="AQ1481" s="85"/>
      <c r="AR1481" s="85"/>
      <c r="AS1481" s="85"/>
      <c r="AT1481" s="85"/>
      <c r="AU1481" s="85"/>
      <c r="AV1481" s="85"/>
      <c r="AW1481" s="85"/>
      <c r="AX1481" s="85"/>
      <c r="AY1481" s="85"/>
      <c r="AZ1481" s="85"/>
      <c r="BA1481" s="85"/>
      <c r="BB1481" s="85"/>
      <c r="BC1481" s="85"/>
      <c r="BD1481" s="85"/>
      <c r="BE1481" s="85"/>
      <c r="BF1481" s="88"/>
      <c r="BG1481" s="85"/>
      <c r="BH1481" s="85"/>
      <c r="BI1481" s="85"/>
      <c r="BJ1481" s="85"/>
      <c r="BK1481" s="85"/>
      <c r="BL1481" s="85"/>
      <c r="BM1481" s="85"/>
      <c r="BN1481" s="85"/>
      <c r="BO1481" s="85"/>
      <c r="BP1481" s="85"/>
      <c r="BQ1481" s="85"/>
      <c r="BR1481" s="85"/>
      <c r="BS1481" s="85"/>
      <c r="BT1481" s="85"/>
      <c r="BU1481" s="85"/>
      <c r="BV1481" s="85"/>
      <c r="BW1481" s="85"/>
      <c r="BX1481" s="85"/>
      <c r="BY1481" s="85"/>
      <c r="BZ1481" s="85"/>
      <c r="CA1481" s="85"/>
      <c r="CB1481" s="85"/>
      <c r="CC1481" s="85"/>
      <c r="CD1481" s="85"/>
      <c r="CE1481" s="85"/>
      <c r="CF1481" s="85"/>
      <c r="CG1481" s="85"/>
      <c r="CH1481" s="85"/>
      <c r="CI1481" s="85"/>
      <c r="CJ1481" s="85"/>
      <c r="CK1481" s="85"/>
      <c r="CL1481" s="85"/>
      <c r="CM1481" s="85"/>
      <c r="CN1481" s="85"/>
      <c r="CO1481" s="85"/>
      <c r="CP1481" s="85"/>
      <c r="CQ1481" s="85"/>
      <c r="CR1481" s="85"/>
      <c r="CS1481" s="85"/>
      <c r="CT1481" s="85"/>
      <c r="CU1481" s="85"/>
      <c r="CV1481" s="85"/>
      <c r="CW1481" s="85"/>
      <c r="CX1481" s="85"/>
      <c r="CY1481" s="85"/>
      <c r="CZ1481" s="85"/>
      <c r="DA1481" s="85"/>
      <c r="DB1481" s="85"/>
      <c r="DC1481" s="85"/>
      <c r="DD1481" s="85"/>
      <c r="DE1481" s="85"/>
    </row>
    <row r="1482" spans="1:109" x14ac:dyDescent="0.2">
      <c r="A1482" s="85"/>
      <c r="B1482" s="85"/>
      <c r="C1482" s="85"/>
      <c r="D1482" s="85"/>
      <c r="E1482" s="86"/>
      <c r="F1482" s="85"/>
      <c r="G1482" s="87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85"/>
      <c r="AG1482" s="85"/>
      <c r="AH1482" s="85"/>
      <c r="AI1482" s="85"/>
      <c r="AJ1482" s="85"/>
      <c r="AK1482" s="85"/>
      <c r="AL1482" s="85"/>
      <c r="AM1482" s="85"/>
      <c r="AN1482" s="85"/>
      <c r="AO1482" s="85"/>
      <c r="AP1482" s="85"/>
      <c r="AQ1482" s="85"/>
      <c r="AR1482" s="85"/>
      <c r="AS1482" s="85"/>
      <c r="AT1482" s="85"/>
      <c r="AU1482" s="85"/>
      <c r="AV1482" s="85"/>
      <c r="AW1482" s="85"/>
      <c r="AX1482" s="85"/>
      <c r="AY1482" s="85"/>
      <c r="AZ1482" s="85"/>
      <c r="BA1482" s="85"/>
      <c r="BB1482" s="85"/>
      <c r="BC1482" s="85"/>
      <c r="BD1482" s="85"/>
      <c r="BE1482" s="85"/>
      <c r="BF1482" s="88"/>
      <c r="BG1482" s="85"/>
      <c r="BH1482" s="85"/>
      <c r="BI1482" s="85"/>
      <c r="BJ1482" s="85"/>
      <c r="BK1482" s="85"/>
      <c r="BL1482" s="85"/>
      <c r="BM1482" s="85"/>
      <c r="BN1482" s="85"/>
      <c r="BO1482" s="85"/>
      <c r="BP1482" s="85"/>
      <c r="BQ1482" s="85"/>
      <c r="BR1482" s="85"/>
      <c r="BS1482" s="85"/>
      <c r="BT1482" s="85"/>
      <c r="BU1482" s="85"/>
      <c r="BV1482" s="85"/>
      <c r="BW1482" s="85"/>
      <c r="BX1482" s="85"/>
      <c r="BY1482" s="85"/>
      <c r="BZ1482" s="85"/>
      <c r="CA1482" s="85"/>
      <c r="CB1482" s="85"/>
      <c r="CC1482" s="85"/>
      <c r="CD1482" s="85"/>
      <c r="CE1482" s="85"/>
      <c r="CF1482" s="85"/>
      <c r="CG1482" s="85"/>
      <c r="CH1482" s="85"/>
      <c r="CI1482" s="85"/>
      <c r="CJ1482" s="85"/>
      <c r="CK1482" s="85"/>
      <c r="CL1482" s="85"/>
      <c r="CM1482" s="85"/>
      <c r="CN1482" s="85"/>
      <c r="CO1482" s="85"/>
      <c r="CP1482" s="85"/>
      <c r="CQ1482" s="85"/>
      <c r="CR1482" s="85"/>
      <c r="CS1482" s="85"/>
      <c r="CT1482" s="85"/>
      <c r="CU1482" s="85"/>
      <c r="CV1482" s="85"/>
      <c r="CW1482" s="85"/>
      <c r="CX1482" s="85"/>
      <c r="CY1482" s="85"/>
      <c r="CZ1482" s="85"/>
      <c r="DA1482" s="85"/>
      <c r="DB1482" s="85"/>
      <c r="DC1482" s="85"/>
      <c r="DD1482" s="85"/>
      <c r="DE1482" s="85"/>
    </row>
    <row r="1483" spans="1:109" x14ac:dyDescent="0.2">
      <c r="A1483" s="85"/>
      <c r="B1483" s="85"/>
      <c r="C1483" s="85"/>
      <c r="D1483" s="85"/>
      <c r="E1483" s="86"/>
      <c r="F1483" s="85"/>
      <c r="G1483" s="87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85"/>
      <c r="AG1483" s="85"/>
      <c r="AH1483" s="85"/>
      <c r="AI1483" s="85"/>
      <c r="AJ1483" s="85"/>
      <c r="AK1483" s="85"/>
      <c r="AL1483" s="85"/>
      <c r="AM1483" s="85"/>
      <c r="AN1483" s="85"/>
      <c r="AO1483" s="85"/>
      <c r="AP1483" s="85"/>
      <c r="AQ1483" s="85"/>
      <c r="AR1483" s="85"/>
      <c r="AS1483" s="85"/>
      <c r="AT1483" s="85"/>
      <c r="AU1483" s="85"/>
      <c r="AV1483" s="85"/>
      <c r="AW1483" s="85"/>
      <c r="AX1483" s="85"/>
      <c r="AY1483" s="85"/>
      <c r="AZ1483" s="85"/>
      <c r="BA1483" s="85"/>
      <c r="BB1483" s="85"/>
      <c r="BC1483" s="85"/>
      <c r="BD1483" s="85"/>
      <c r="BE1483" s="85"/>
      <c r="BF1483" s="88"/>
      <c r="BG1483" s="85"/>
      <c r="BH1483" s="85"/>
      <c r="BI1483" s="85"/>
      <c r="BJ1483" s="85"/>
      <c r="BK1483" s="85"/>
      <c r="BL1483" s="85"/>
      <c r="BM1483" s="85"/>
      <c r="BN1483" s="85"/>
      <c r="BO1483" s="85"/>
      <c r="BP1483" s="85"/>
      <c r="BQ1483" s="85"/>
      <c r="BR1483" s="85"/>
      <c r="BS1483" s="85"/>
      <c r="BT1483" s="85"/>
      <c r="BU1483" s="85"/>
      <c r="BV1483" s="85"/>
      <c r="BW1483" s="85"/>
      <c r="BX1483" s="85"/>
      <c r="BY1483" s="85"/>
      <c r="BZ1483" s="85"/>
      <c r="CA1483" s="85"/>
      <c r="CB1483" s="85"/>
      <c r="CC1483" s="85"/>
      <c r="CD1483" s="85"/>
      <c r="CE1483" s="85"/>
      <c r="CF1483" s="85"/>
      <c r="CG1483" s="85"/>
      <c r="CH1483" s="85"/>
      <c r="CI1483" s="85"/>
      <c r="CJ1483" s="85"/>
      <c r="CK1483" s="85"/>
      <c r="CL1483" s="85"/>
      <c r="CM1483" s="85"/>
      <c r="CN1483" s="85"/>
      <c r="CO1483" s="85"/>
      <c r="CP1483" s="85"/>
      <c r="CQ1483" s="85"/>
      <c r="CR1483" s="85"/>
      <c r="CS1483" s="85"/>
      <c r="CT1483" s="85"/>
      <c r="CU1483" s="85"/>
      <c r="CV1483" s="85"/>
      <c r="CW1483" s="85"/>
      <c r="CX1483" s="85"/>
      <c r="CY1483" s="85"/>
      <c r="CZ1483" s="85"/>
      <c r="DA1483" s="85"/>
      <c r="DB1483" s="85"/>
      <c r="DC1483" s="85"/>
      <c r="DD1483" s="85"/>
      <c r="DE1483" s="85"/>
    </row>
    <row r="1484" spans="1:109" x14ac:dyDescent="0.2">
      <c r="A1484" s="85"/>
      <c r="B1484" s="85"/>
      <c r="C1484" s="85"/>
      <c r="D1484" s="85"/>
      <c r="E1484" s="86"/>
      <c r="F1484" s="85"/>
      <c r="G1484" s="87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85"/>
      <c r="AG1484" s="85"/>
      <c r="AH1484" s="85"/>
      <c r="AI1484" s="85"/>
      <c r="AJ1484" s="85"/>
      <c r="AK1484" s="85"/>
      <c r="AL1484" s="85"/>
      <c r="AM1484" s="85"/>
      <c r="AN1484" s="85"/>
      <c r="AO1484" s="85"/>
      <c r="AP1484" s="85"/>
      <c r="AQ1484" s="85"/>
      <c r="AR1484" s="85"/>
      <c r="AS1484" s="85"/>
      <c r="AT1484" s="85"/>
      <c r="AU1484" s="85"/>
      <c r="AV1484" s="85"/>
      <c r="AW1484" s="85"/>
      <c r="AX1484" s="85"/>
      <c r="AY1484" s="85"/>
      <c r="AZ1484" s="85"/>
      <c r="BA1484" s="85"/>
      <c r="BB1484" s="85"/>
      <c r="BC1484" s="85"/>
      <c r="BD1484" s="85"/>
      <c r="BE1484" s="85"/>
      <c r="BF1484" s="88"/>
      <c r="BG1484" s="85"/>
      <c r="BH1484" s="85"/>
      <c r="BI1484" s="85"/>
      <c r="BJ1484" s="85"/>
      <c r="BK1484" s="85"/>
      <c r="BL1484" s="85"/>
      <c r="BM1484" s="85"/>
      <c r="BN1484" s="85"/>
      <c r="BO1484" s="85"/>
      <c r="BP1484" s="85"/>
      <c r="BQ1484" s="85"/>
      <c r="BR1484" s="85"/>
      <c r="BS1484" s="85"/>
      <c r="BT1484" s="85"/>
      <c r="BU1484" s="85"/>
      <c r="BV1484" s="85"/>
      <c r="BW1484" s="85"/>
      <c r="BX1484" s="85"/>
      <c r="BY1484" s="85"/>
      <c r="BZ1484" s="85"/>
      <c r="CA1484" s="85"/>
      <c r="CB1484" s="85"/>
      <c r="CC1484" s="85"/>
      <c r="CD1484" s="85"/>
      <c r="CE1484" s="85"/>
      <c r="CF1484" s="85"/>
      <c r="CG1484" s="85"/>
      <c r="CH1484" s="85"/>
      <c r="CI1484" s="85"/>
      <c r="CJ1484" s="85"/>
      <c r="CK1484" s="85"/>
      <c r="CL1484" s="85"/>
      <c r="CM1484" s="85"/>
      <c r="CN1484" s="85"/>
      <c r="CO1484" s="85"/>
      <c r="CP1484" s="85"/>
      <c r="CQ1484" s="85"/>
      <c r="CR1484" s="85"/>
      <c r="CS1484" s="85"/>
      <c r="CT1484" s="85"/>
      <c r="CU1484" s="85"/>
      <c r="CV1484" s="85"/>
      <c r="CW1484" s="85"/>
      <c r="CX1484" s="85"/>
      <c r="CY1484" s="85"/>
      <c r="CZ1484" s="85"/>
      <c r="DA1484" s="85"/>
      <c r="DB1484" s="85"/>
      <c r="DC1484" s="85"/>
      <c r="DD1484" s="85"/>
      <c r="DE1484" s="85"/>
    </row>
    <row r="1485" spans="1:109" x14ac:dyDescent="0.2">
      <c r="A1485" s="85"/>
      <c r="B1485" s="85"/>
      <c r="C1485" s="85"/>
      <c r="D1485" s="85"/>
      <c r="E1485" s="86"/>
      <c r="F1485" s="85"/>
      <c r="G1485" s="87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85"/>
      <c r="AG1485" s="85"/>
      <c r="AH1485" s="85"/>
      <c r="AI1485" s="85"/>
      <c r="AJ1485" s="85"/>
      <c r="AK1485" s="85"/>
      <c r="AL1485" s="85"/>
      <c r="AM1485" s="85"/>
      <c r="AN1485" s="85"/>
      <c r="AO1485" s="85"/>
      <c r="AP1485" s="85"/>
      <c r="AQ1485" s="85"/>
      <c r="AR1485" s="85"/>
      <c r="AS1485" s="85"/>
      <c r="AT1485" s="85"/>
      <c r="AU1485" s="85"/>
      <c r="AV1485" s="85"/>
      <c r="AW1485" s="85"/>
      <c r="AX1485" s="85"/>
      <c r="AY1485" s="85"/>
      <c r="AZ1485" s="85"/>
      <c r="BA1485" s="85"/>
      <c r="BB1485" s="85"/>
      <c r="BC1485" s="85"/>
      <c r="BD1485" s="85"/>
      <c r="BE1485" s="85"/>
      <c r="BF1485" s="88"/>
      <c r="BG1485" s="85"/>
      <c r="BH1485" s="85"/>
      <c r="BI1485" s="85"/>
      <c r="BJ1485" s="85"/>
      <c r="BK1485" s="85"/>
      <c r="BL1485" s="85"/>
      <c r="BM1485" s="85"/>
      <c r="BN1485" s="85"/>
      <c r="BO1485" s="85"/>
      <c r="BP1485" s="85"/>
      <c r="BQ1485" s="85"/>
      <c r="BR1485" s="85"/>
      <c r="BS1485" s="85"/>
      <c r="BT1485" s="85"/>
      <c r="BU1485" s="85"/>
      <c r="BV1485" s="85"/>
      <c r="BW1485" s="85"/>
      <c r="BX1485" s="85"/>
      <c r="BY1485" s="85"/>
      <c r="BZ1485" s="85"/>
      <c r="CA1485" s="85"/>
      <c r="CB1485" s="85"/>
      <c r="CC1485" s="85"/>
      <c r="CD1485" s="85"/>
      <c r="CE1485" s="85"/>
      <c r="CF1485" s="85"/>
      <c r="CG1485" s="85"/>
      <c r="CH1485" s="85"/>
      <c r="CI1485" s="85"/>
      <c r="CJ1485" s="85"/>
      <c r="CK1485" s="85"/>
      <c r="CL1485" s="85"/>
      <c r="CM1485" s="85"/>
      <c r="CN1485" s="85"/>
      <c r="CO1485" s="85"/>
      <c r="CP1485" s="85"/>
      <c r="CQ1485" s="85"/>
      <c r="CR1485" s="85"/>
      <c r="CS1485" s="85"/>
      <c r="CT1485" s="85"/>
      <c r="CU1485" s="85"/>
      <c r="CV1485" s="85"/>
      <c r="CW1485" s="85"/>
      <c r="CX1485" s="85"/>
      <c r="CY1485" s="85"/>
      <c r="CZ1485" s="85"/>
      <c r="DA1485" s="85"/>
      <c r="DB1485" s="85"/>
      <c r="DC1485" s="85"/>
      <c r="DD1485" s="85"/>
      <c r="DE1485" s="85"/>
    </row>
    <row r="1486" spans="1:109" x14ac:dyDescent="0.2">
      <c r="A1486" s="85"/>
      <c r="B1486" s="85"/>
      <c r="C1486" s="85"/>
      <c r="D1486" s="85"/>
      <c r="E1486" s="86"/>
      <c r="F1486" s="85"/>
      <c r="G1486" s="87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85"/>
      <c r="AG1486" s="85"/>
      <c r="AH1486" s="85"/>
      <c r="AI1486" s="85"/>
      <c r="AJ1486" s="85"/>
      <c r="AK1486" s="85"/>
      <c r="AL1486" s="85"/>
      <c r="AM1486" s="85"/>
      <c r="AN1486" s="85"/>
      <c r="AO1486" s="85"/>
      <c r="AP1486" s="85"/>
      <c r="AQ1486" s="85"/>
      <c r="AR1486" s="85"/>
      <c r="AS1486" s="85"/>
      <c r="AT1486" s="85"/>
      <c r="AU1486" s="85"/>
      <c r="AV1486" s="85"/>
      <c r="AW1486" s="85"/>
      <c r="AX1486" s="85"/>
      <c r="AY1486" s="85"/>
      <c r="AZ1486" s="85"/>
      <c r="BA1486" s="85"/>
      <c r="BB1486" s="85"/>
      <c r="BC1486" s="85"/>
      <c r="BD1486" s="85"/>
      <c r="BE1486" s="85"/>
      <c r="BF1486" s="88"/>
      <c r="BG1486" s="85"/>
      <c r="BH1486" s="85"/>
      <c r="BI1486" s="85"/>
      <c r="BJ1486" s="85"/>
      <c r="BK1486" s="85"/>
      <c r="BL1486" s="85"/>
      <c r="BM1486" s="85"/>
      <c r="BN1486" s="85"/>
      <c r="BO1486" s="85"/>
      <c r="BP1486" s="85"/>
      <c r="BQ1486" s="85"/>
      <c r="BR1486" s="85"/>
      <c r="BS1486" s="85"/>
      <c r="BT1486" s="85"/>
      <c r="BU1486" s="85"/>
      <c r="BV1486" s="85"/>
      <c r="BW1486" s="85"/>
      <c r="BX1486" s="85"/>
      <c r="BY1486" s="85"/>
      <c r="BZ1486" s="85"/>
      <c r="CA1486" s="85"/>
      <c r="CB1486" s="85"/>
      <c r="CC1486" s="85"/>
      <c r="CD1486" s="85"/>
      <c r="CE1486" s="85"/>
      <c r="CF1486" s="85"/>
      <c r="CG1486" s="85"/>
      <c r="CH1486" s="85"/>
      <c r="CI1486" s="85"/>
      <c r="CJ1486" s="85"/>
      <c r="CK1486" s="85"/>
      <c r="CL1486" s="85"/>
      <c r="CM1486" s="85"/>
      <c r="CN1486" s="85"/>
      <c r="CO1486" s="85"/>
      <c r="CP1486" s="85"/>
      <c r="CQ1486" s="85"/>
      <c r="CR1486" s="85"/>
      <c r="CS1486" s="85"/>
      <c r="CT1486" s="85"/>
      <c r="CU1486" s="85"/>
      <c r="CV1486" s="85"/>
      <c r="CW1486" s="85"/>
      <c r="CX1486" s="85"/>
      <c r="CY1486" s="85"/>
      <c r="CZ1486" s="85"/>
      <c r="DA1486" s="85"/>
      <c r="DB1486" s="85"/>
      <c r="DC1486" s="85"/>
      <c r="DD1486" s="85"/>
      <c r="DE1486" s="85"/>
    </row>
    <row r="1487" spans="1:109" x14ac:dyDescent="0.2">
      <c r="A1487" s="85"/>
      <c r="B1487" s="85"/>
      <c r="C1487" s="85"/>
      <c r="D1487" s="85"/>
      <c r="E1487" s="86"/>
      <c r="F1487" s="85"/>
      <c r="G1487" s="87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85"/>
      <c r="AG1487" s="85"/>
      <c r="AH1487" s="85"/>
      <c r="AI1487" s="85"/>
      <c r="AJ1487" s="85"/>
      <c r="AK1487" s="85"/>
      <c r="AL1487" s="85"/>
      <c r="AM1487" s="85"/>
      <c r="AN1487" s="85"/>
      <c r="AO1487" s="85"/>
      <c r="AP1487" s="85"/>
      <c r="AQ1487" s="85"/>
      <c r="AR1487" s="85"/>
      <c r="AS1487" s="85"/>
      <c r="AT1487" s="85"/>
      <c r="AU1487" s="85"/>
      <c r="AV1487" s="85"/>
      <c r="AW1487" s="85"/>
      <c r="AX1487" s="85"/>
      <c r="AY1487" s="85"/>
      <c r="AZ1487" s="85"/>
      <c r="BA1487" s="85"/>
      <c r="BB1487" s="85"/>
      <c r="BC1487" s="85"/>
      <c r="BD1487" s="85"/>
      <c r="BE1487" s="85"/>
      <c r="BF1487" s="88"/>
      <c r="BG1487" s="85"/>
      <c r="BH1487" s="85"/>
      <c r="BI1487" s="85"/>
      <c r="BJ1487" s="85"/>
      <c r="BK1487" s="85"/>
      <c r="BL1487" s="85"/>
      <c r="BM1487" s="85"/>
      <c r="BN1487" s="85"/>
      <c r="BO1487" s="85"/>
      <c r="BP1487" s="85"/>
      <c r="BQ1487" s="85"/>
      <c r="BR1487" s="85"/>
      <c r="BS1487" s="85"/>
      <c r="BT1487" s="85"/>
      <c r="BU1487" s="85"/>
      <c r="BV1487" s="85"/>
      <c r="BW1487" s="85"/>
      <c r="BX1487" s="85"/>
      <c r="BY1487" s="85"/>
      <c r="BZ1487" s="85"/>
      <c r="CA1487" s="85"/>
      <c r="CB1487" s="85"/>
      <c r="CC1487" s="85"/>
      <c r="CD1487" s="85"/>
      <c r="CE1487" s="85"/>
      <c r="CF1487" s="85"/>
      <c r="CG1487" s="85"/>
      <c r="CH1487" s="85"/>
      <c r="CI1487" s="85"/>
      <c r="CJ1487" s="85"/>
      <c r="CK1487" s="85"/>
      <c r="CL1487" s="85"/>
      <c r="CM1487" s="85"/>
      <c r="CN1487" s="85"/>
      <c r="CO1487" s="85"/>
      <c r="CP1487" s="85"/>
      <c r="CQ1487" s="85"/>
      <c r="CR1487" s="85"/>
      <c r="CS1487" s="85"/>
      <c r="CT1487" s="85"/>
      <c r="CU1487" s="85"/>
      <c r="CV1487" s="85"/>
      <c r="CW1487" s="85"/>
      <c r="CX1487" s="85"/>
      <c r="CY1487" s="85"/>
      <c r="CZ1487" s="85"/>
      <c r="DA1487" s="85"/>
      <c r="DB1487" s="85"/>
      <c r="DC1487" s="85"/>
      <c r="DD1487" s="85"/>
      <c r="DE1487" s="85"/>
    </row>
    <row r="1488" spans="1:109" x14ac:dyDescent="0.2">
      <c r="A1488" s="85"/>
      <c r="B1488" s="85"/>
      <c r="C1488" s="85"/>
      <c r="D1488" s="85"/>
      <c r="E1488" s="86"/>
      <c r="F1488" s="85"/>
      <c r="G1488" s="87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85"/>
      <c r="AG1488" s="85"/>
      <c r="AH1488" s="85"/>
      <c r="AI1488" s="85"/>
      <c r="AJ1488" s="85"/>
      <c r="AK1488" s="85"/>
      <c r="AL1488" s="85"/>
      <c r="AM1488" s="85"/>
      <c r="AN1488" s="85"/>
      <c r="AO1488" s="85"/>
      <c r="AP1488" s="85"/>
      <c r="AQ1488" s="85"/>
      <c r="AR1488" s="85"/>
      <c r="AS1488" s="85"/>
      <c r="AT1488" s="85"/>
      <c r="AU1488" s="85"/>
      <c r="AV1488" s="85"/>
      <c r="AW1488" s="85"/>
      <c r="AX1488" s="85"/>
      <c r="AY1488" s="85"/>
      <c r="AZ1488" s="85"/>
      <c r="BA1488" s="85"/>
      <c r="BB1488" s="85"/>
      <c r="BC1488" s="85"/>
      <c r="BD1488" s="85"/>
      <c r="BE1488" s="85"/>
      <c r="BF1488" s="88"/>
      <c r="BG1488" s="85"/>
      <c r="BH1488" s="85"/>
      <c r="BI1488" s="85"/>
      <c r="BJ1488" s="85"/>
      <c r="BK1488" s="85"/>
      <c r="BL1488" s="85"/>
      <c r="BM1488" s="85"/>
      <c r="BN1488" s="85"/>
      <c r="BO1488" s="85"/>
      <c r="BP1488" s="85"/>
      <c r="BQ1488" s="85"/>
      <c r="BR1488" s="85"/>
      <c r="BS1488" s="85"/>
      <c r="BT1488" s="85"/>
      <c r="BU1488" s="85"/>
      <c r="BV1488" s="85"/>
      <c r="BW1488" s="85"/>
      <c r="BX1488" s="85"/>
      <c r="BY1488" s="85"/>
      <c r="BZ1488" s="85"/>
      <c r="CA1488" s="85"/>
      <c r="CB1488" s="85"/>
      <c r="CC1488" s="85"/>
      <c r="CD1488" s="85"/>
      <c r="CE1488" s="85"/>
      <c r="CF1488" s="85"/>
      <c r="CG1488" s="85"/>
      <c r="CH1488" s="85"/>
      <c r="CI1488" s="85"/>
      <c r="CJ1488" s="85"/>
      <c r="CK1488" s="85"/>
      <c r="CL1488" s="85"/>
      <c r="CM1488" s="85"/>
      <c r="CN1488" s="85"/>
      <c r="CO1488" s="85"/>
      <c r="CP1488" s="85"/>
      <c r="CQ1488" s="85"/>
      <c r="CR1488" s="85"/>
      <c r="CS1488" s="85"/>
      <c r="CT1488" s="85"/>
      <c r="CU1488" s="85"/>
      <c r="CV1488" s="85"/>
      <c r="CW1488" s="85"/>
      <c r="CX1488" s="85"/>
      <c r="CY1488" s="85"/>
      <c r="CZ1488" s="85"/>
      <c r="DA1488" s="85"/>
      <c r="DB1488" s="85"/>
      <c r="DC1488" s="85"/>
      <c r="DD1488" s="85"/>
      <c r="DE1488" s="85"/>
    </row>
    <row r="1489" spans="1:109" x14ac:dyDescent="0.2">
      <c r="A1489" s="85"/>
      <c r="B1489" s="85"/>
      <c r="C1489" s="85"/>
      <c r="D1489" s="85"/>
      <c r="E1489" s="86"/>
      <c r="F1489" s="85"/>
      <c r="G1489" s="87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85"/>
      <c r="AG1489" s="85"/>
      <c r="AH1489" s="85"/>
      <c r="AI1489" s="85"/>
      <c r="AJ1489" s="85"/>
      <c r="AK1489" s="85"/>
      <c r="AL1489" s="85"/>
      <c r="AM1489" s="85"/>
      <c r="AN1489" s="85"/>
      <c r="AO1489" s="85"/>
      <c r="AP1489" s="85"/>
      <c r="AQ1489" s="85"/>
      <c r="AR1489" s="85"/>
      <c r="AS1489" s="85"/>
      <c r="AT1489" s="85"/>
      <c r="AU1489" s="85"/>
      <c r="AV1489" s="85"/>
      <c r="AW1489" s="85"/>
      <c r="AX1489" s="85"/>
      <c r="AY1489" s="85"/>
      <c r="AZ1489" s="85"/>
      <c r="BA1489" s="85"/>
      <c r="BB1489" s="85"/>
      <c r="BC1489" s="85"/>
      <c r="BD1489" s="85"/>
      <c r="BE1489" s="85"/>
      <c r="BF1489" s="88"/>
      <c r="BG1489" s="85"/>
      <c r="BH1489" s="85"/>
      <c r="BI1489" s="85"/>
      <c r="BJ1489" s="85"/>
      <c r="BK1489" s="85"/>
      <c r="BL1489" s="85"/>
      <c r="BM1489" s="85"/>
      <c r="BN1489" s="85"/>
      <c r="BO1489" s="85"/>
      <c r="BP1489" s="85"/>
      <c r="BQ1489" s="85"/>
      <c r="BR1489" s="85"/>
      <c r="BS1489" s="85"/>
      <c r="BT1489" s="85"/>
      <c r="BU1489" s="85"/>
      <c r="BV1489" s="85"/>
      <c r="BW1489" s="85"/>
      <c r="BX1489" s="85"/>
      <c r="BY1489" s="85"/>
      <c r="BZ1489" s="85"/>
      <c r="CA1489" s="85"/>
      <c r="CB1489" s="85"/>
      <c r="CC1489" s="85"/>
      <c r="CD1489" s="85"/>
      <c r="CE1489" s="85"/>
      <c r="CF1489" s="85"/>
      <c r="CG1489" s="85"/>
      <c r="CH1489" s="85"/>
      <c r="CI1489" s="85"/>
      <c r="CJ1489" s="85"/>
      <c r="CK1489" s="85"/>
      <c r="CL1489" s="85"/>
      <c r="CM1489" s="85"/>
      <c r="CN1489" s="85"/>
      <c r="CO1489" s="85"/>
      <c r="CP1489" s="85"/>
      <c r="CQ1489" s="85"/>
      <c r="CR1489" s="85"/>
      <c r="CS1489" s="85"/>
      <c r="CT1489" s="85"/>
      <c r="CU1489" s="85"/>
      <c r="CV1489" s="85"/>
      <c r="CW1489" s="85"/>
      <c r="CX1489" s="85"/>
      <c r="CY1489" s="85"/>
      <c r="CZ1489" s="85"/>
      <c r="DA1489" s="85"/>
      <c r="DB1489" s="85"/>
      <c r="DC1489" s="85"/>
      <c r="DD1489" s="85"/>
      <c r="DE1489" s="85"/>
    </row>
    <row r="1490" spans="1:109" x14ac:dyDescent="0.2">
      <c r="A1490" s="85"/>
      <c r="B1490" s="85"/>
      <c r="C1490" s="85"/>
      <c r="D1490" s="85"/>
      <c r="E1490" s="86"/>
      <c r="F1490" s="85"/>
      <c r="G1490" s="87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85"/>
      <c r="AG1490" s="85"/>
      <c r="AH1490" s="85"/>
      <c r="AI1490" s="85"/>
      <c r="AJ1490" s="85"/>
      <c r="AK1490" s="85"/>
      <c r="AL1490" s="85"/>
      <c r="AM1490" s="85"/>
      <c r="AN1490" s="85"/>
      <c r="AO1490" s="85"/>
      <c r="AP1490" s="85"/>
      <c r="AQ1490" s="85"/>
      <c r="AR1490" s="85"/>
      <c r="AS1490" s="85"/>
      <c r="AT1490" s="85"/>
      <c r="AU1490" s="85"/>
      <c r="AV1490" s="85"/>
      <c r="AW1490" s="85"/>
      <c r="AX1490" s="85"/>
      <c r="AY1490" s="85"/>
      <c r="AZ1490" s="85"/>
      <c r="BA1490" s="85"/>
      <c r="BB1490" s="85"/>
      <c r="BC1490" s="85"/>
      <c r="BD1490" s="85"/>
      <c r="BE1490" s="85"/>
      <c r="BF1490" s="88"/>
      <c r="BG1490" s="85"/>
      <c r="BH1490" s="85"/>
      <c r="BI1490" s="85"/>
      <c r="BJ1490" s="85"/>
      <c r="BK1490" s="85"/>
      <c r="BL1490" s="85"/>
      <c r="BM1490" s="85"/>
      <c r="BN1490" s="85"/>
      <c r="BO1490" s="85"/>
      <c r="BP1490" s="85"/>
      <c r="BQ1490" s="85"/>
      <c r="BR1490" s="85"/>
      <c r="BS1490" s="85"/>
      <c r="BT1490" s="85"/>
      <c r="BU1490" s="85"/>
      <c r="BV1490" s="85"/>
      <c r="BW1490" s="85"/>
      <c r="BX1490" s="85"/>
      <c r="BY1490" s="85"/>
      <c r="BZ1490" s="85"/>
      <c r="CA1490" s="85"/>
      <c r="CB1490" s="85"/>
      <c r="CC1490" s="85"/>
      <c r="CD1490" s="85"/>
      <c r="CE1490" s="85"/>
      <c r="CF1490" s="85"/>
      <c r="CG1490" s="85"/>
      <c r="CH1490" s="85"/>
      <c r="CI1490" s="85"/>
      <c r="CJ1490" s="85"/>
      <c r="CK1490" s="85"/>
      <c r="CL1490" s="85"/>
      <c r="CM1490" s="85"/>
      <c r="CN1490" s="85"/>
      <c r="CO1490" s="85"/>
      <c r="CP1490" s="85"/>
      <c r="CQ1490" s="85"/>
      <c r="CR1490" s="85"/>
      <c r="CS1490" s="85"/>
      <c r="CT1490" s="85"/>
      <c r="CU1490" s="85"/>
      <c r="CV1490" s="85"/>
      <c r="CW1490" s="85"/>
      <c r="CX1490" s="85"/>
      <c r="CY1490" s="85"/>
      <c r="CZ1490" s="85"/>
      <c r="DA1490" s="85"/>
      <c r="DB1490" s="85"/>
      <c r="DC1490" s="85"/>
      <c r="DD1490" s="85"/>
      <c r="DE1490" s="85"/>
    </row>
    <row r="1491" spans="1:109" x14ac:dyDescent="0.2">
      <c r="A1491" s="85"/>
      <c r="B1491" s="85"/>
      <c r="C1491" s="85"/>
      <c r="D1491" s="85"/>
      <c r="E1491" s="86"/>
      <c r="F1491" s="85"/>
      <c r="G1491" s="87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85"/>
      <c r="AG1491" s="85"/>
      <c r="AH1491" s="85"/>
      <c r="AI1491" s="85"/>
      <c r="AJ1491" s="85"/>
      <c r="AK1491" s="85"/>
      <c r="AL1491" s="85"/>
      <c r="AM1491" s="85"/>
      <c r="AN1491" s="85"/>
      <c r="AO1491" s="85"/>
      <c r="AP1491" s="85"/>
      <c r="AQ1491" s="85"/>
      <c r="AR1491" s="85"/>
      <c r="AS1491" s="85"/>
      <c r="AT1491" s="85"/>
      <c r="AU1491" s="85"/>
      <c r="AV1491" s="85"/>
      <c r="AW1491" s="85"/>
      <c r="AX1491" s="85"/>
      <c r="AY1491" s="85"/>
      <c r="AZ1491" s="85"/>
      <c r="BA1491" s="85"/>
      <c r="BB1491" s="85"/>
      <c r="BC1491" s="85"/>
      <c r="BD1491" s="85"/>
      <c r="BE1491" s="85"/>
      <c r="BF1491" s="88"/>
      <c r="BG1491" s="85"/>
      <c r="BH1491" s="85"/>
      <c r="BI1491" s="85"/>
      <c r="BJ1491" s="85"/>
      <c r="BK1491" s="85"/>
      <c r="BL1491" s="85"/>
      <c r="BM1491" s="85"/>
      <c r="BN1491" s="85"/>
      <c r="BO1491" s="85"/>
      <c r="BP1491" s="85"/>
      <c r="BQ1491" s="85"/>
      <c r="BR1491" s="85"/>
      <c r="BS1491" s="85"/>
      <c r="BT1491" s="85"/>
      <c r="BU1491" s="85"/>
      <c r="BV1491" s="85"/>
      <c r="BW1491" s="85"/>
      <c r="BX1491" s="85"/>
      <c r="BY1491" s="85"/>
      <c r="BZ1491" s="85"/>
      <c r="CA1491" s="85"/>
      <c r="CB1491" s="85"/>
      <c r="CC1491" s="85"/>
      <c r="CD1491" s="85"/>
      <c r="CE1491" s="85"/>
      <c r="CF1491" s="85"/>
      <c r="CG1491" s="85"/>
      <c r="CH1491" s="85"/>
      <c r="CI1491" s="85"/>
      <c r="CJ1491" s="85"/>
      <c r="CK1491" s="85"/>
      <c r="CL1491" s="85"/>
      <c r="CM1491" s="85"/>
      <c r="CN1491" s="85"/>
      <c r="CO1491" s="85"/>
      <c r="CP1491" s="85"/>
      <c r="CQ1491" s="85"/>
      <c r="CR1491" s="85"/>
      <c r="CS1491" s="85"/>
      <c r="CT1491" s="85"/>
      <c r="CU1491" s="85"/>
      <c r="CV1491" s="85"/>
      <c r="CW1491" s="85"/>
      <c r="CX1491" s="85"/>
      <c r="CY1491" s="85"/>
      <c r="CZ1491" s="85"/>
      <c r="DA1491" s="85"/>
      <c r="DB1491" s="85"/>
      <c r="DC1491" s="85"/>
      <c r="DD1491" s="85"/>
      <c r="DE1491" s="85"/>
    </row>
    <row r="1492" spans="1:109" x14ac:dyDescent="0.2">
      <c r="A1492" s="85"/>
      <c r="B1492" s="85"/>
      <c r="C1492" s="85"/>
      <c r="D1492" s="85"/>
      <c r="E1492" s="86"/>
      <c r="F1492" s="85"/>
      <c r="G1492" s="87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85"/>
      <c r="AG1492" s="85"/>
      <c r="AH1492" s="85"/>
      <c r="AI1492" s="85"/>
      <c r="AJ1492" s="85"/>
      <c r="AK1492" s="85"/>
      <c r="AL1492" s="85"/>
      <c r="AM1492" s="85"/>
      <c r="AN1492" s="85"/>
      <c r="AO1492" s="85"/>
      <c r="AP1492" s="85"/>
      <c r="AQ1492" s="85"/>
      <c r="AR1492" s="85"/>
      <c r="AS1492" s="85"/>
      <c r="AT1492" s="85"/>
      <c r="AU1492" s="85"/>
      <c r="AV1492" s="85"/>
      <c r="AW1492" s="85"/>
      <c r="AX1492" s="85"/>
      <c r="AY1492" s="85"/>
      <c r="AZ1492" s="85"/>
      <c r="BA1492" s="85"/>
      <c r="BB1492" s="85"/>
      <c r="BC1492" s="85"/>
      <c r="BD1492" s="85"/>
      <c r="BE1492" s="85"/>
      <c r="BF1492" s="88"/>
      <c r="BG1492" s="85"/>
      <c r="BH1492" s="85"/>
      <c r="BI1492" s="85"/>
      <c r="BJ1492" s="85"/>
      <c r="BK1492" s="85"/>
      <c r="BL1492" s="85"/>
      <c r="BM1492" s="85"/>
      <c r="BN1492" s="85"/>
      <c r="BO1492" s="85"/>
      <c r="BP1492" s="85"/>
      <c r="BQ1492" s="85"/>
      <c r="BR1492" s="85"/>
      <c r="BS1492" s="85"/>
      <c r="BT1492" s="85"/>
      <c r="BU1492" s="85"/>
      <c r="BV1492" s="85"/>
      <c r="BW1492" s="85"/>
      <c r="BX1492" s="85"/>
      <c r="BY1492" s="85"/>
      <c r="BZ1492" s="85"/>
      <c r="CA1492" s="85"/>
      <c r="CB1492" s="85"/>
      <c r="CC1492" s="85"/>
      <c r="CD1492" s="85"/>
      <c r="CE1492" s="85"/>
      <c r="CF1492" s="85"/>
      <c r="CG1492" s="85"/>
      <c r="CH1492" s="85"/>
      <c r="CI1492" s="85"/>
      <c r="CJ1492" s="85"/>
      <c r="CK1492" s="85"/>
      <c r="CL1492" s="85"/>
      <c r="CM1492" s="85"/>
      <c r="CN1492" s="85"/>
      <c r="CO1492" s="85"/>
      <c r="CP1492" s="85"/>
      <c r="CQ1492" s="85"/>
      <c r="CR1492" s="85"/>
      <c r="CS1492" s="85"/>
      <c r="CT1492" s="85"/>
      <c r="CU1492" s="85"/>
      <c r="CV1492" s="85"/>
      <c r="CW1492" s="85"/>
      <c r="CX1492" s="85"/>
      <c r="CY1492" s="85"/>
      <c r="CZ1492" s="85"/>
      <c r="DA1492" s="85"/>
      <c r="DB1492" s="85"/>
      <c r="DC1492" s="85"/>
      <c r="DD1492" s="85"/>
      <c r="DE1492" s="85"/>
    </row>
    <row r="1493" spans="1:109" x14ac:dyDescent="0.2">
      <c r="A1493" s="85"/>
      <c r="B1493" s="85"/>
      <c r="C1493" s="85"/>
      <c r="D1493" s="85"/>
      <c r="E1493" s="86"/>
      <c r="F1493" s="85"/>
      <c r="G1493" s="87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85"/>
      <c r="AG1493" s="85"/>
      <c r="AH1493" s="85"/>
      <c r="AI1493" s="85"/>
      <c r="AJ1493" s="85"/>
      <c r="AK1493" s="85"/>
      <c r="AL1493" s="85"/>
      <c r="AM1493" s="85"/>
      <c r="AN1493" s="85"/>
      <c r="AO1493" s="85"/>
      <c r="AP1493" s="85"/>
      <c r="AQ1493" s="85"/>
      <c r="AR1493" s="85"/>
      <c r="AS1493" s="85"/>
      <c r="AT1493" s="85"/>
      <c r="AU1493" s="85"/>
      <c r="AV1493" s="85"/>
      <c r="AW1493" s="85"/>
      <c r="AX1493" s="85"/>
      <c r="AY1493" s="85"/>
      <c r="AZ1493" s="85"/>
      <c r="BA1493" s="85"/>
      <c r="BB1493" s="85"/>
      <c r="BC1493" s="85"/>
      <c r="BD1493" s="85"/>
      <c r="BE1493" s="85"/>
      <c r="BF1493" s="88"/>
      <c r="BG1493" s="85"/>
      <c r="BH1493" s="85"/>
      <c r="BI1493" s="85"/>
      <c r="BJ1493" s="85"/>
      <c r="BK1493" s="85"/>
      <c r="BL1493" s="85"/>
      <c r="BM1493" s="85"/>
      <c r="BN1493" s="85"/>
      <c r="BO1493" s="85"/>
      <c r="BP1493" s="85"/>
      <c r="BQ1493" s="85"/>
      <c r="BR1493" s="85"/>
      <c r="BS1493" s="85"/>
      <c r="BT1493" s="85"/>
      <c r="BU1493" s="85"/>
      <c r="BV1493" s="85"/>
      <c r="BW1493" s="85"/>
      <c r="BX1493" s="85"/>
      <c r="BY1493" s="85"/>
      <c r="BZ1493" s="85"/>
      <c r="CA1493" s="85"/>
      <c r="CB1493" s="85"/>
      <c r="CC1493" s="85"/>
      <c r="CD1493" s="85"/>
      <c r="CE1493" s="85"/>
      <c r="CF1493" s="85"/>
      <c r="CG1493" s="85"/>
      <c r="CH1493" s="85"/>
      <c r="CI1493" s="85"/>
      <c r="CJ1493" s="85"/>
      <c r="CK1493" s="85"/>
      <c r="CL1493" s="85"/>
      <c r="CM1493" s="85"/>
      <c r="CN1493" s="85"/>
      <c r="CO1493" s="85"/>
      <c r="CP1493" s="85"/>
      <c r="CQ1493" s="85"/>
      <c r="CR1493" s="85"/>
      <c r="CS1493" s="85"/>
      <c r="CT1493" s="85"/>
      <c r="CU1493" s="85"/>
      <c r="CV1493" s="85"/>
      <c r="CW1493" s="85"/>
      <c r="CX1493" s="85"/>
      <c r="CY1493" s="85"/>
      <c r="CZ1493" s="85"/>
      <c r="DA1493" s="85"/>
      <c r="DB1493" s="85"/>
      <c r="DC1493" s="85"/>
      <c r="DD1493" s="85"/>
      <c r="DE1493" s="85"/>
    </row>
    <row r="1494" spans="1:109" x14ac:dyDescent="0.2">
      <c r="A1494" s="85"/>
      <c r="B1494" s="85"/>
      <c r="C1494" s="85"/>
      <c r="D1494" s="85"/>
      <c r="E1494" s="86"/>
      <c r="F1494" s="85"/>
      <c r="G1494" s="87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85"/>
      <c r="AG1494" s="85"/>
      <c r="AH1494" s="85"/>
      <c r="AI1494" s="85"/>
      <c r="AJ1494" s="85"/>
      <c r="AK1494" s="85"/>
      <c r="AL1494" s="85"/>
      <c r="AM1494" s="85"/>
      <c r="AN1494" s="85"/>
      <c r="AO1494" s="85"/>
      <c r="AP1494" s="85"/>
      <c r="AQ1494" s="85"/>
      <c r="AR1494" s="85"/>
      <c r="AS1494" s="85"/>
      <c r="AT1494" s="85"/>
      <c r="AU1494" s="85"/>
      <c r="AV1494" s="85"/>
      <c r="AW1494" s="85"/>
      <c r="AX1494" s="85"/>
      <c r="AY1494" s="85"/>
      <c r="AZ1494" s="85"/>
      <c r="BA1494" s="85"/>
      <c r="BB1494" s="85"/>
      <c r="BC1494" s="85"/>
      <c r="BD1494" s="85"/>
      <c r="BE1494" s="85"/>
      <c r="BF1494" s="88"/>
      <c r="BG1494" s="85"/>
      <c r="BH1494" s="85"/>
      <c r="BI1494" s="85"/>
      <c r="BJ1494" s="85"/>
      <c r="BK1494" s="85"/>
      <c r="BL1494" s="85"/>
      <c r="BM1494" s="85"/>
      <c r="BN1494" s="85"/>
      <c r="BO1494" s="85"/>
      <c r="BP1494" s="85"/>
      <c r="BQ1494" s="85"/>
      <c r="BR1494" s="85"/>
      <c r="BS1494" s="85"/>
      <c r="BT1494" s="85"/>
      <c r="BU1494" s="85"/>
      <c r="BV1494" s="85"/>
      <c r="BW1494" s="85"/>
      <c r="BX1494" s="85"/>
      <c r="BY1494" s="85"/>
      <c r="BZ1494" s="85"/>
      <c r="CA1494" s="85"/>
      <c r="CB1494" s="85"/>
      <c r="CC1494" s="85"/>
      <c r="CD1494" s="85"/>
      <c r="CE1494" s="85"/>
      <c r="CF1494" s="85"/>
      <c r="CG1494" s="85"/>
      <c r="CH1494" s="85"/>
      <c r="CI1494" s="85"/>
      <c r="CJ1494" s="85"/>
      <c r="CK1494" s="85"/>
      <c r="CL1494" s="85"/>
      <c r="CM1494" s="85"/>
      <c r="CN1494" s="85"/>
      <c r="CO1494" s="85"/>
      <c r="CP1494" s="85"/>
      <c r="CQ1494" s="85"/>
      <c r="CR1494" s="85"/>
      <c r="CS1494" s="85"/>
      <c r="CT1494" s="85"/>
      <c r="CU1494" s="85"/>
      <c r="CV1494" s="85"/>
      <c r="CW1494" s="85"/>
      <c r="CX1494" s="85"/>
      <c r="CY1494" s="85"/>
      <c r="CZ1494" s="85"/>
      <c r="DA1494" s="85"/>
      <c r="DB1494" s="85"/>
      <c r="DC1494" s="85"/>
      <c r="DD1494" s="85"/>
      <c r="DE1494" s="85"/>
    </row>
    <row r="1495" spans="1:109" x14ac:dyDescent="0.2">
      <c r="A1495" s="85"/>
      <c r="B1495" s="85"/>
      <c r="C1495" s="85"/>
      <c r="D1495" s="85"/>
      <c r="E1495" s="86"/>
      <c r="F1495" s="85"/>
      <c r="G1495" s="87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85"/>
      <c r="AG1495" s="85"/>
      <c r="AH1495" s="85"/>
      <c r="AI1495" s="85"/>
      <c r="AJ1495" s="85"/>
      <c r="AK1495" s="85"/>
      <c r="AL1495" s="85"/>
      <c r="AM1495" s="85"/>
      <c r="AN1495" s="85"/>
      <c r="AO1495" s="85"/>
      <c r="AP1495" s="85"/>
      <c r="AQ1495" s="85"/>
      <c r="AR1495" s="85"/>
      <c r="AS1495" s="85"/>
      <c r="AT1495" s="85"/>
      <c r="AU1495" s="85"/>
      <c r="AV1495" s="85"/>
      <c r="AW1495" s="85"/>
      <c r="AX1495" s="85"/>
      <c r="AY1495" s="85"/>
      <c r="AZ1495" s="85"/>
      <c r="BA1495" s="85"/>
      <c r="BB1495" s="85"/>
      <c r="BC1495" s="85"/>
      <c r="BD1495" s="85"/>
      <c r="BE1495" s="85"/>
      <c r="BF1495" s="88"/>
      <c r="BG1495" s="85"/>
      <c r="BH1495" s="85"/>
      <c r="BI1495" s="85"/>
      <c r="BJ1495" s="85"/>
      <c r="BK1495" s="85"/>
      <c r="BL1495" s="85"/>
      <c r="BM1495" s="85"/>
      <c r="BN1495" s="85"/>
      <c r="BO1495" s="85"/>
      <c r="BP1495" s="85"/>
      <c r="BQ1495" s="85"/>
      <c r="BR1495" s="85"/>
      <c r="BS1495" s="85"/>
      <c r="BT1495" s="85"/>
      <c r="BU1495" s="85"/>
      <c r="BV1495" s="85"/>
      <c r="BW1495" s="85"/>
      <c r="BX1495" s="85"/>
      <c r="BY1495" s="85"/>
      <c r="BZ1495" s="85"/>
      <c r="CA1495" s="85"/>
      <c r="CB1495" s="85"/>
      <c r="CC1495" s="85"/>
      <c r="CD1495" s="85"/>
      <c r="CE1495" s="85"/>
      <c r="CF1495" s="85"/>
      <c r="CG1495" s="85"/>
      <c r="CH1495" s="85"/>
      <c r="CI1495" s="85"/>
      <c r="CJ1495" s="85"/>
      <c r="CK1495" s="85"/>
      <c r="CL1495" s="85"/>
      <c r="CM1495" s="85"/>
      <c r="CN1495" s="85"/>
      <c r="CO1495" s="85"/>
      <c r="CP1495" s="85"/>
      <c r="CQ1495" s="85"/>
      <c r="CR1495" s="85"/>
      <c r="CS1495" s="85"/>
      <c r="CT1495" s="85"/>
      <c r="CU1495" s="85"/>
      <c r="CV1495" s="85"/>
      <c r="CW1495" s="85"/>
      <c r="CX1495" s="85"/>
      <c r="CY1495" s="85"/>
      <c r="CZ1495" s="85"/>
      <c r="DA1495" s="85"/>
      <c r="DB1495" s="85"/>
      <c r="DC1495" s="85"/>
      <c r="DD1495" s="85"/>
      <c r="DE1495" s="85"/>
    </row>
    <row r="1496" spans="1:109" x14ac:dyDescent="0.2">
      <c r="A1496" s="85"/>
      <c r="B1496" s="85"/>
      <c r="C1496" s="85"/>
      <c r="D1496" s="85"/>
      <c r="E1496" s="86"/>
      <c r="F1496" s="85"/>
      <c r="G1496" s="87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85"/>
      <c r="AG1496" s="85"/>
      <c r="AH1496" s="85"/>
      <c r="AI1496" s="85"/>
      <c r="AJ1496" s="85"/>
      <c r="AK1496" s="85"/>
      <c r="AL1496" s="85"/>
      <c r="AM1496" s="85"/>
      <c r="AN1496" s="85"/>
      <c r="AO1496" s="85"/>
      <c r="AP1496" s="85"/>
      <c r="AQ1496" s="85"/>
      <c r="AR1496" s="85"/>
      <c r="AS1496" s="85"/>
      <c r="AT1496" s="85"/>
      <c r="AU1496" s="85"/>
      <c r="AV1496" s="85"/>
      <c r="AW1496" s="85"/>
      <c r="AX1496" s="85"/>
      <c r="AY1496" s="85"/>
      <c r="AZ1496" s="85"/>
      <c r="BA1496" s="85"/>
      <c r="BB1496" s="85"/>
      <c r="BC1496" s="85"/>
      <c r="BD1496" s="85"/>
      <c r="BE1496" s="85"/>
      <c r="BF1496" s="88"/>
      <c r="BG1496" s="85"/>
      <c r="BH1496" s="85"/>
      <c r="BI1496" s="85"/>
      <c r="BJ1496" s="85"/>
      <c r="BK1496" s="85"/>
      <c r="BL1496" s="85"/>
      <c r="BM1496" s="85"/>
      <c r="BN1496" s="85"/>
      <c r="BO1496" s="85"/>
      <c r="BP1496" s="85"/>
      <c r="BQ1496" s="85"/>
      <c r="BR1496" s="85"/>
      <c r="BS1496" s="85"/>
      <c r="BT1496" s="85"/>
      <c r="BU1496" s="85"/>
      <c r="BV1496" s="85"/>
      <c r="BW1496" s="85"/>
      <c r="BX1496" s="85"/>
      <c r="BY1496" s="85"/>
      <c r="BZ1496" s="85"/>
      <c r="CA1496" s="85"/>
      <c r="CB1496" s="85"/>
      <c r="CC1496" s="85"/>
      <c r="CD1496" s="85"/>
      <c r="CE1496" s="85"/>
      <c r="CF1496" s="85"/>
      <c r="CG1496" s="85"/>
      <c r="CH1496" s="85"/>
      <c r="CI1496" s="85"/>
      <c r="CJ1496" s="85"/>
      <c r="CK1496" s="85"/>
      <c r="CL1496" s="85"/>
      <c r="CM1496" s="85"/>
      <c r="CN1496" s="85"/>
      <c r="CO1496" s="85"/>
      <c r="CP1496" s="85"/>
      <c r="CQ1496" s="85"/>
      <c r="CR1496" s="85"/>
      <c r="CS1496" s="85"/>
      <c r="CT1496" s="85"/>
      <c r="CU1496" s="85"/>
      <c r="CV1496" s="85"/>
      <c r="CW1496" s="85"/>
      <c r="CX1496" s="85"/>
      <c r="CY1496" s="85"/>
      <c r="CZ1496" s="85"/>
      <c r="DA1496" s="85"/>
      <c r="DB1496" s="85"/>
      <c r="DC1496" s="85"/>
      <c r="DD1496" s="85"/>
      <c r="DE1496" s="85"/>
    </row>
    <row r="1497" spans="1:109" x14ac:dyDescent="0.2">
      <c r="A1497" s="85"/>
      <c r="B1497" s="85"/>
      <c r="C1497" s="85"/>
      <c r="D1497" s="85"/>
      <c r="E1497" s="86"/>
      <c r="F1497" s="85"/>
      <c r="G1497" s="87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85"/>
      <c r="AG1497" s="85"/>
      <c r="AH1497" s="85"/>
      <c r="AI1497" s="85"/>
      <c r="AJ1497" s="85"/>
      <c r="AK1497" s="85"/>
      <c r="AL1497" s="85"/>
      <c r="AM1497" s="85"/>
      <c r="AN1497" s="85"/>
      <c r="AO1497" s="85"/>
      <c r="AP1497" s="85"/>
      <c r="AQ1497" s="85"/>
      <c r="AR1497" s="85"/>
      <c r="AS1497" s="85"/>
      <c r="AT1497" s="85"/>
      <c r="AU1497" s="85"/>
      <c r="AV1497" s="85"/>
      <c r="AW1497" s="85"/>
      <c r="AX1497" s="85"/>
      <c r="AY1497" s="85"/>
      <c r="AZ1497" s="85"/>
      <c r="BA1497" s="85"/>
      <c r="BB1497" s="85"/>
      <c r="BC1497" s="85"/>
      <c r="BD1497" s="85"/>
      <c r="BE1497" s="85"/>
      <c r="BF1497" s="88"/>
      <c r="BG1497" s="85"/>
      <c r="BH1497" s="85"/>
      <c r="BI1497" s="85"/>
      <c r="BJ1497" s="85"/>
      <c r="BK1497" s="85"/>
      <c r="BL1497" s="85"/>
      <c r="BM1497" s="85"/>
      <c r="BN1497" s="85"/>
      <c r="BO1497" s="85"/>
      <c r="BP1497" s="85"/>
      <c r="BQ1497" s="85"/>
      <c r="BR1497" s="85"/>
      <c r="BS1497" s="85"/>
      <c r="BT1497" s="85"/>
      <c r="BU1497" s="85"/>
      <c r="BV1497" s="85"/>
      <c r="BW1497" s="85"/>
      <c r="BX1497" s="85"/>
      <c r="BY1497" s="85"/>
      <c r="BZ1497" s="85"/>
      <c r="CA1497" s="85"/>
      <c r="CB1497" s="85"/>
      <c r="CC1497" s="85"/>
      <c r="CD1497" s="85"/>
      <c r="CE1497" s="85"/>
      <c r="CF1497" s="85"/>
      <c r="CG1497" s="85"/>
      <c r="CH1497" s="85"/>
      <c r="CI1497" s="85"/>
      <c r="CJ1497" s="85"/>
      <c r="CK1497" s="85"/>
      <c r="CL1497" s="85"/>
      <c r="CM1497" s="85"/>
      <c r="CN1497" s="85"/>
      <c r="CO1497" s="85"/>
      <c r="CP1497" s="85"/>
      <c r="CQ1497" s="85"/>
      <c r="CR1497" s="85"/>
      <c r="CS1497" s="85"/>
      <c r="CT1497" s="85"/>
      <c r="CU1497" s="85"/>
      <c r="CV1497" s="85"/>
      <c r="CW1497" s="85"/>
      <c r="CX1497" s="85"/>
      <c r="CY1497" s="85"/>
      <c r="CZ1497" s="85"/>
      <c r="DA1497" s="85"/>
      <c r="DB1497" s="85"/>
      <c r="DC1497" s="85"/>
      <c r="DD1497" s="85"/>
      <c r="DE1497" s="85"/>
    </row>
    <row r="1498" spans="1:109" x14ac:dyDescent="0.2">
      <c r="A1498" s="85"/>
      <c r="B1498" s="85"/>
      <c r="C1498" s="85"/>
      <c r="D1498" s="85"/>
      <c r="E1498" s="86"/>
      <c r="F1498" s="85"/>
      <c r="G1498" s="87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85"/>
      <c r="AG1498" s="85"/>
      <c r="AH1498" s="85"/>
      <c r="AI1498" s="85"/>
      <c r="AJ1498" s="85"/>
      <c r="AK1498" s="85"/>
      <c r="AL1498" s="85"/>
      <c r="AM1498" s="85"/>
      <c r="AN1498" s="85"/>
      <c r="AO1498" s="85"/>
      <c r="AP1498" s="85"/>
      <c r="AQ1498" s="85"/>
      <c r="AR1498" s="85"/>
      <c r="AS1498" s="85"/>
      <c r="AT1498" s="85"/>
      <c r="AU1498" s="85"/>
      <c r="AV1498" s="85"/>
      <c r="AW1498" s="85"/>
      <c r="AX1498" s="85"/>
      <c r="AY1498" s="85"/>
      <c r="AZ1498" s="85"/>
      <c r="BA1498" s="85"/>
      <c r="BB1498" s="85"/>
      <c r="BC1498" s="85"/>
      <c r="BD1498" s="85"/>
      <c r="BE1498" s="85"/>
      <c r="BF1498" s="88"/>
      <c r="BG1498" s="85"/>
      <c r="BH1498" s="85"/>
      <c r="BI1498" s="85"/>
      <c r="BJ1498" s="85"/>
      <c r="BK1498" s="85"/>
      <c r="BL1498" s="85"/>
      <c r="BM1498" s="85"/>
      <c r="BN1498" s="85"/>
      <c r="BO1498" s="85"/>
      <c r="BP1498" s="85"/>
      <c r="BQ1498" s="85"/>
      <c r="BR1498" s="85"/>
      <c r="BS1498" s="85"/>
      <c r="BT1498" s="85"/>
      <c r="BU1498" s="85"/>
      <c r="BV1498" s="85"/>
      <c r="BW1498" s="85"/>
      <c r="BX1498" s="85"/>
      <c r="BY1498" s="85"/>
      <c r="BZ1498" s="85"/>
      <c r="CA1498" s="85"/>
      <c r="CB1498" s="85"/>
      <c r="CC1498" s="85"/>
      <c r="CD1498" s="85"/>
      <c r="CE1498" s="85"/>
      <c r="CF1498" s="85"/>
      <c r="CG1498" s="85"/>
      <c r="CH1498" s="85"/>
      <c r="CI1498" s="85"/>
      <c r="CJ1498" s="85"/>
      <c r="CK1498" s="85"/>
      <c r="CL1498" s="85"/>
      <c r="CM1498" s="85"/>
      <c r="CN1498" s="85"/>
      <c r="CO1498" s="85"/>
      <c r="CP1498" s="85"/>
      <c r="CQ1498" s="85"/>
      <c r="CR1498" s="85"/>
      <c r="CS1498" s="85"/>
      <c r="CT1498" s="85"/>
      <c r="CU1498" s="85"/>
      <c r="CV1498" s="85"/>
      <c r="CW1498" s="85"/>
      <c r="CX1498" s="85"/>
      <c r="CY1498" s="85"/>
      <c r="CZ1498" s="85"/>
      <c r="DA1498" s="85"/>
      <c r="DB1498" s="85"/>
      <c r="DC1498" s="85"/>
      <c r="DD1498" s="85"/>
      <c r="DE1498" s="85"/>
    </row>
    <row r="1499" spans="1:109" x14ac:dyDescent="0.2">
      <c r="A1499" s="85"/>
      <c r="B1499" s="85"/>
      <c r="C1499" s="85"/>
      <c r="D1499" s="85"/>
      <c r="E1499" s="86"/>
      <c r="F1499" s="85"/>
      <c r="G1499" s="87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85"/>
      <c r="AG1499" s="85"/>
      <c r="AH1499" s="85"/>
      <c r="AI1499" s="85"/>
      <c r="AJ1499" s="85"/>
      <c r="AK1499" s="85"/>
      <c r="AL1499" s="85"/>
      <c r="AM1499" s="85"/>
      <c r="AN1499" s="85"/>
      <c r="AO1499" s="85"/>
      <c r="AP1499" s="85"/>
      <c r="AQ1499" s="85"/>
      <c r="AR1499" s="85"/>
      <c r="AS1499" s="85"/>
      <c r="AT1499" s="85"/>
      <c r="AU1499" s="85"/>
      <c r="AV1499" s="85"/>
      <c r="AW1499" s="85"/>
      <c r="AX1499" s="85"/>
      <c r="AY1499" s="85"/>
      <c r="AZ1499" s="85"/>
      <c r="BA1499" s="85"/>
      <c r="BB1499" s="85"/>
      <c r="BC1499" s="85"/>
      <c r="BD1499" s="85"/>
      <c r="BE1499" s="85"/>
      <c r="BF1499" s="88"/>
      <c r="BG1499" s="85"/>
      <c r="BH1499" s="85"/>
      <c r="BI1499" s="85"/>
      <c r="BJ1499" s="85"/>
      <c r="BK1499" s="85"/>
      <c r="BL1499" s="85"/>
      <c r="BM1499" s="85"/>
      <c r="BN1499" s="85"/>
      <c r="BO1499" s="85"/>
      <c r="BP1499" s="85"/>
      <c r="BQ1499" s="85"/>
      <c r="BR1499" s="85"/>
      <c r="BS1499" s="85"/>
      <c r="BT1499" s="85"/>
      <c r="BU1499" s="85"/>
      <c r="BV1499" s="85"/>
      <c r="BW1499" s="85"/>
      <c r="BX1499" s="85"/>
      <c r="BY1499" s="85"/>
      <c r="BZ1499" s="85"/>
      <c r="CA1499" s="85"/>
      <c r="CB1499" s="85"/>
      <c r="CC1499" s="85"/>
      <c r="CD1499" s="85"/>
      <c r="CE1499" s="85"/>
      <c r="CF1499" s="85"/>
      <c r="CG1499" s="85"/>
      <c r="CH1499" s="85"/>
      <c r="CI1499" s="85"/>
      <c r="CJ1499" s="85"/>
      <c r="CK1499" s="85"/>
      <c r="CL1499" s="85"/>
      <c r="CM1499" s="85"/>
      <c r="CN1499" s="85"/>
      <c r="CO1499" s="85"/>
      <c r="CP1499" s="85"/>
      <c r="CQ1499" s="85"/>
      <c r="CR1499" s="85"/>
      <c r="CS1499" s="85"/>
      <c r="CT1499" s="85"/>
      <c r="CU1499" s="85"/>
      <c r="CV1499" s="85"/>
      <c r="CW1499" s="85"/>
      <c r="CX1499" s="85"/>
      <c r="CY1499" s="85"/>
      <c r="CZ1499" s="85"/>
      <c r="DA1499" s="85"/>
      <c r="DB1499" s="85"/>
      <c r="DC1499" s="85"/>
      <c r="DD1499" s="85"/>
      <c r="DE1499" s="85"/>
    </row>
    <row r="1500" spans="1:109" x14ac:dyDescent="0.2">
      <c r="A1500" s="85"/>
      <c r="B1500" s="85"/>
      <c r="C1500" s="85"/>
      <c r="D1500" s="85"/>
      <c r="E1500" s="86"/>
      <c r="F1500" s="85"/>
      <c r="G1500" s="87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85"/>
      <c r="AG1500" s="85"/>
      <c r="AH1500" s="85"/>
      <c r="AI1500" s="85"/>
      <c r="AJ1500" s="85"/>
      <c r="AK1500" s="85"/>
      <c r="AL1500" s="85"/>
      <c r="AM1500" s="85"/>
      <c r="AN1500" s="85"/>
      <c r="AO1500" s="85"/>
      <c r="AP1500" s="85"/>
      <c r="AQ1500" s="85"/>
      <c r="AR1500" s="85"/>
      <c r="AS1500" s="85"/>
      <c r="AT1500" s="85"/>
      <c r="AU1500" s="85"/>
      <c r="AV1500" s="85"/>
      <c r="AW1500" s="85"/>
      <c r="AX1500" s="85"/>
      <c r="AY1500" s="85"/>
      <c r="AZ1500" s="85"/>
      <c r="BA1500" s="85"/>
      <c r="BB1500" s="85"/>
      <c r="BC1500" s="85"/>
      <c r="BD1500" s="85"/>
      <c r="BE1500" s="85"/>
      <c r="BF1500" s="88"/>
      <c r="BG1500" s="85"/>
      <c r="BH1500" s="85"/>
      <c r="BI1500" s="85"/>
      <c r="BJ1500" s="85"/>
      <c r="BK1500" s="85"/>
      <c r="BL1500" s="85"/>
      <c r="BM1500" s="85"/>
      <c r="BN1500" s="85"/>
      <c r="BO1500" s="85"/>
      <c r="BP1500" s="85"/>
      <c r="BQ1500" s="85"/>
      <c r="BR1500" s="85"/>
      <c r="BS1500" s="85"/>
      <c r="BT1500" s="85"/>
      <c r="BU1500" s="85"/>
      <c r="BV1500" s="85"/>
      <c r="BW1500" s="85"/>
      <c r="BX1500" s="85"/>
      <c r="BY1500" s="85"/>
      <c r="BZ1500" s="85"/>
      <c r="CA1500" s="85"/>
      <c r="CB1500" s="85"/>
      <c r="CC1500" s="85"/>
      <c r="CD1500" s="85"/>
      <c r="CE1500" s="85"/>
      <c r="CF1500" s="85"/>
      <c r="CG1500" s="85"/>
      <c r="CH1500" s="85"/>
      <c r="CI1500" s="85"/>
      <c r="CJ1500" s="85"/>
      <c r="CK1500" s="85"/>
      <c r="CL1500" s="85"/>
      <c r="CM1500" s="85"/>
      <c r="CN1500" s="85"/>
      <c r="CO1500" s="85"/>
      <c r="CP1500" s="85"/>
      <c r="CQ1500" s="85"/>
      <c r="CR1500" s="85"/>
      <c r="CS1500" s="85"/>
      <c r="CT1500" s="85"/>
      <c r="CU1500" s="85"/>
      <c r="CV1500" s="85"/>
      <c r="CW1500" s="85"/>
      <c r="CX1500" s="85"/>
      <c r="CY1500" s="85"/>
      <c r="CZ1500" s="85"/>
      <c r="DA1500" s="85"/>
      <c r="DB1500" s="85"/>
      <c r="DC1500" s="85"/>
      <c r="DD1500" s="85"/>
      <c r="DE1500" s="85"/>
    </row>
    <row r="1501" spans="1:109" x14ac:dyDescent="0.2">
      <c r="A1501" s="85"/>
      <c r="B1501" s="85"/>
      <c r="C1501" s="85"/>
      <c r="D1501" s="85"/>
      <c r="E1501" s="86"/>
      <c r="F1501" s="85"/>
      <c r="G1501" s="87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85"/>
      <c r="AG1501" s="85"/>
      <c r="AH1501" s="85"/>
      <c r="AI1501" s="85"/>
      <c r="AJ1501" s="85"/>
      <c r="AK1501" s="85"/>
      <c r="AL1501" s="85"/>
      <c r="AM1501" s="85"/>
      <c r="AN1501" s="85"/>
      <c r="AO1501" s="85"/>
      <c r="AP1501" s="85"/>
      <c r="AQ1501" s="85"/>
      <c r="AR1501" s="85"/>
      <c r="AS1501" s="85"/>
      <c r="AT1501" s="85"/>
      <c r="AU1501" s="85"/>
      <c r="AV1501" s="85"/>
      <c r="AW1501" s="85"/>
      <c r="AX1501" s="85"/>
      <c r="AY1501" s="85"/>
      <c r="AZ1501" s="85"/>
      <c r="BA1501" s="85"/>
      <c r="BB1501" s="85"/>
      <c r="BC1501" s="85"/>
      <c r="BD1501" s="85"/>
      <c r="BE1501" s="85"/>
      <c r="BF1501" s="88"/>
      <c r="BG1501" s="85"/>
      <c r="BH1501" s="85"/>
      <c r="BI1501" s="85"/>
      <c r="BJ1501" s="85"/>
      <c r="BK1501" s="85"/>
      <c r="BL1501" s="85"/>
      <c r="BM1501" s="85"/>
      <c r="BN1501" s="85"/>
      <c r="BO1501" s="85"/>
      <c r="BP1501" s="85"/>
      <c r="BQ1501" s="85"/>
      <c r="BR1501" s="85"/>
      <c r="BS1501" s="85"/>
      <c r="BT1501" s="85"/>
      <c r="BU1501" s="85"/>
      <c r="BV1501" s="85"/>
      <c r="BW1501" s="85"/>
      <c r="BX1501" s="85"/>
      <c r="BY1501" s="85"/>
      <c r="BZ1501" s="85"/>
      <c r="CA1501" s="85"/>
      <c r="CB1501" s="85"/>
      <c r="CC1501" s="85"/>
      <c r="CD1501" s="85"/>
      <c r="CE1501" s="85"/>
      <c r="CF1501" s="85"/>
      <c r="CG1501" s="85"/>
      <c r="CH1501" s="85"/>
      <c r="CI1501" s="85"/>
      <c r="CJ1501" s="85"/>
      <c r="CK1501" s="85"/>
      <c r="CL1501" s="85"/>
      <c r="CM1501" s="85"/>
      <c r="CN1501" s="85"/>
      <c r="CO1501" s="85"/>
      <c r="CP1501" s="85"/>
      <c r="CQ1501" s="85"/>
      <c r="CR1501" s="85"/>
      <c r="CS1501" s="85"/>
      <c r="CT1501" s="85"/>
      <c r="CU1501" s="85"/>
      <c r="CV1501" s="85"/>
      <c r="CW1501" s="85"/>
      <c r="CX1501" s="85"/>
      <c r="CY1501" s="85"/>
      <c r="CZ1501" s="85"/>
      <c r="DA1501" s="85"/>
      <c r="DB1501" s="85"/>
      <c r="DC1501" s="85"/>
      <c r="DD1501" s="85"/>
      <c r="DE1501" s="85"/>
    </row>
    <row r="1502" spans="1:109" x14ac:dyDescent="0.2">
      <c r="A1502" s="85"/>
      <c r="B1502" s="85"/>
      <c r="C1502" s="85"/>
      <c r="D1502" s="85"/>
      <c r="E1502" s="86"/>
      <c r="F1502" s="85"/>
      <c r="G1502" s="87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85"/>
      <c r="AG1502" s="85"/>
      <c r="AH1502" s="85"/>
      <c r="AI1502" s="85"/>
      <c r="AJ1502" s="85"/>
      <c r="AK1502" s="85"/>
      <c r="AL1502" s="85"/>
      <c r="AM1502" s="85"/>
      <c r="AN1502" s="85"/>
      <c r="AO1502" s="85"/>
      <c r="AP1502" s="85"/>
      <c r="AQ1502" s="85"/>
      <c r="AR1502" s="85"/>
      <c r="AS1502" s="85"/>
      <c r="AT1502" s="85"/>
      <c r="AU1502" s="85"/>
      <c r="AV1502" s="85"/>
      <c r="AW1502" s="85"/>
      <c r="AX1502" s="85"/>
      <c r="AY1502" s="85"/>
      <c r="AZ1502" s="85"/>
      <c r="BA1502" s="85"/>
      <c r="BB1502" s="85"/>
      <c r="BC1502" s="85"/>
      <c r="BD1502" s="85"/>
      <c r="BE1502" s="85"/>
      <c r="BF1502" s="88"/>
      <c r="BG1502" s="85"/>
      <c r="BH1502" s="85"/>
      <c r="BI1502" s="85"/>
      <c r="BJ1502" s="85"/>
      <c r="BK1502" s="85"/>
      <c r="BL1502" s="85"/>
      <c r="BM1502" s="85"/>
      <c r="BN1502" s="85"/>
      <c r="BO1502" s="85"/>
      <c r="BP1502" s="85"/>
      <c r="BQ1502" s="85"/>
      <c r="BR1502" s="85"/>
      <c r="BS1502" s="85"/>
      <c r="BT1502" s="85"/>
      <c r="BU1502" s="85"/>
      <c r="BV1502" s="85"/>
      <c r="BW1502" s="85"/>
      <c r="BX1502" s="85"/>
      <c r="BY1502" s="85"/>
      <c r="BZ1502" s="85"/>
      <c r="CA1502" s="85"/>
      <c r="CB1502" s="85"/>
      <c r="CC1502" s="85"/>
      <c r="CD1502" s="85"/>
      <c r="CE1502" s="85"/>
      <c r="CF1502" s="85"/>
      <c r="CG1502" s="85"/>
      <c r="CH1502" s="85"/>
      <c r="CI1502" s="85"/>
      <c r="CJ1502" s="85"/>
      <c r="CK1502" s="85"/>
      <c r="CL1502" s="85"/>
      <c r="CM1502" s="85"/>
      <c r="CN1502" s="85"/>
      <c r="CO1502" s="85"/>
      <c r="CP1502" s="85"/>
      <c r="CQ1502" s="85"/>
      <c r="CR1502" s="85"/>
      <c r="CS1502" s="85"/>
      <c r="CT1502" s="85"/>
      <c r="CU1502" s="85"/>
      <c r="CV1502" s="85"/>
      <c r="CW1502" s="85"/>
      <c r="CX1502" s="85"/>
      <c r="CY1502" s="85"/>
      <c r="CZ1502" s="85"/>
      <c r="DA1502" s="85"/>
      <c r="DB1502" s="85"/>
      <c r="DC1502" s="85"/>
      <c r="DD1502" s="85"/>
      <c r="DE1502" s="85"/>
    </row>
    <row r="1503" spans="1:109" x14ac:dyDescent="0.2">
      <c r="A1503" s="85"/>
      <c r="B1503" s="85"/>
      <c r="C1503" s="85"/>
      <c r="D1503" s="85"/>
      <c r="E1503" s="86"/>
      <c r="F1503" s="85"/>
      <c r="G1503" s="87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85"/>
      <c r="AG1503" s="85"/>
      <c r="AH1503" s="85"/>
      <c r="AI1503" s="85"/>
      <c r="AJ1503" s="85"/>
      <c r="AK1503" s="85"/>
      <c r="AL1503" s="85"/>
      <c r="AM1503" s="85"/>
      <c r="AN1503" s="85"/>
      <c r="AO1503" s="85"/>
      <c r="AP1503" s="85"/>
      <c r="AQ1503" s="85"/>
      <c r="AR1503" s="85"/>
      <c r="AS1503" s="85"/>
      <c r="AT1503" s="85"/>
      <c r="AU1503" s="85"/>
      <c r="AV1503" s="85"/>
      <c r="AW1503" s="85"/>
      <c r="AX1503" s="85"/>
      <c r="AY1503" s="85"/>
      <c r="AZ1503" s="85"/>
      <c r="BA1503" s="85"/>
      <c r="BB1503" s="85"/>
      <c r="BC1503" s="85"/>
      <c r="BD1503" s="85"/>
      <c r="BE1503" s="85"/>
      <c r="BF1503" s="88"/>
      <c r="BG1503" s="85"/>
      <c r="BH1503" s="85"/>
      <c r="BI1503" s="85"/>
      <c r="BJ1503" s="85"/>
      <c r="BK1503" s="85"/>
      <c r="BL1503" s="85"/>
      <c r="BM1503" s="85"/>
      <c r="BN1503" s="85"/>
      <c r="BO1503" s="85"/>
      <c r="BP1503" s="85"/>
      <c r="BQ1503" s="85"/>
      <c r="BR1503" s="85"/>
      <c r="BS1503" s="85"/>
      <c r="BT1503" s="85"/>
      <c r="BU1503" s="85"/>
      <c r="BV1503" s="85"/>
      <c r="BW1503" s="85"/>
      <c r="BX1503" s="85"/>
      <c r="BY1503" s="85"/>
      <c r="BZ1503" s="85"/>
      <c r="CA1503" s="85"/>
      <c r="CB1503" s="85"/>
      <c r="CC1503" s="85"/>
      <c r="CD1503" s="85"/>
      <c r="CE1503" s="85"/>
      <c r="CF1503" s="85"/>
      <c r="CG1503" s="85"/>
      <c r="CH1503" s="85"/>
      <c r="CI1503" s="85"/>
      <c r="CJ1503" s="85"/>
      <c r="CK1503" s="85"/>
      <c r="CL1503" s="85"/>
      <c r="CM1503" s="85"/>
      <c r="CN1503" s="85"/>
      <c r="CO1503" s="85"/>
      <c r="CP1503" s="85"/>
      <c r="CQ1503" s="85"/>
      <c r="CR1503" s="85"/>
      <c r="CS1503" s="85"/>
      <c r="CT1503" s="85"/>
      <c r="CU1503" s="85"/>
      <c r="CV1503" s="85"/>
      <c r="CW1503" s="85"/>
      <c r="CX1503" s="85"/>
      <c r="CY1503" s="85"/>
      <c r="CZ1503" s="85"/>
      <c r="DA1503" s="85"/>
      <c r="DB1503" s="85"/>
      <c r="DC1503" s="85"/>
      <c r="DD1503" s="85"/>
      <c r="DE1503" s="85"/>
    </row>
    <row r="1504" spans="1:109" x14ac:dyDescent="0.2">
      <c r="A1504" s="85"/>
      <c r="B1504" s="85"/>
      <c r="C1504" s="85"/>
      <c r="D1504" s="85"/>
      <c r="E1504" s="86"/>
      <c r="F1504" s="85"/>
      <c r="G1504" s="87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85"/>
      <c r="AG1504" s="85"/>
      <c r="AH1504" s="85"/>
      <c r="AI1504" s="85"/>
      <c r="AJ1504" s="85"/>
      <c r="AK1504" s="85"/>
      <c r="AL1504" s="85"/>
      <c r="AM1504" s="85"/>
      <c r="AN1504" s="85"/>
      <c r="AO1504" s="85"/>
      <c r="AP1504" s="85"/>
      <c r="AQ1504" s="85"/>
      <c r="AR1504" s="85"/>
      <c r="AS1504" s="85"/>
      <c r="AT1504" s="85"/>
      <c r="AU1504" s="85"/>
      <c r="AV1504" s="85"/>
      <c r="AW1504" s="85"/>
      <c r="AX1504" s="85"/>
      <c r="AY1504" s="85"/>
      <c r="AZ1504" s="85"/>
      <c r="BA1504" s="85"/>
      <c r="BB1504" s="85"/>
      <c r="BC1504" s="85"/>
      <c r="BD1504" s="85"/>
      <c r="BE1504" s="85"/>
      <c r="BF1504" s="88"/>
      <c r="BG1504" s="85"/>
      <c r="BH1504" s="85"/>
      <c r="BI1504" s="85"/>
      <c r="BJ1504" s="85"/>
      <c r="BK1504" s="85"/>
      <c r="BL1504" s="85"/>
      <c r="BM1504" s="85"/>
      <c r="BN1504" s="85"/>
      <c r="BO1504" s="85"/>
      <c r="BP1504" s="85"/>
      <c r="BQ1504" s="85"/>
      <c r="BR1504" s="85"/>
      <c r="BS1504" s="85"/>
      <c r="BT1504" s="85"/>
      <c r="BU1504" s="85"/>
      <c r="BV1504" s="85"/>
      <c r="BW1504" s="85"/>
      <c r="BX1504" s="85"/>
      <c r="BY1504" s="85"/>
      <c r="BZ1504" s="85"/>
      <c r="CA1504" s="85"/>
      <c r="CB1504" s="85"/>
      <c r="CC1504" s="85"/>
      <c r="CD1504" s="85"/>
      <c r="CE1504" s="85"/>
      <c r="CF1504" s="85"/>
      <c r="CG1504" s="85"/>
      <c r="CH1504" s="85"/>
      <c r="CI1504" s="85"/>
      <c r="CJ1504" s="85"/>
      <c r="CK1504" s="85"/>
      <c r="CL1504" s="85"/>
      <c r="CM1504" s="85"/>
      <c r="CN1504" s="85"/>
      <c r="CO1504" s="85"/>
      <c r="CP1504" s="85"/>
      <c r="CQ1504" s="85"/>
      <c r="CR1504" s="85"/>
      <c r="CS1504" s="85"/>
      <c r="CT1504" s="85"/>
      <c r="CU1504" s="85"/>
      <c r="CV1504" s="85"/>
      <c r="CW1504" s="85"/>
      <c r="CX1504" s="85"/>
      <c r="CY1504" s="85"/>
      <c r="CZ1504" s="85"/>
      <c r="DA1504" s="85"/>
      <c r="DB1504" s="85"/>
      <c r="DC1504" s="85"/>
      <c r="DD1504" s="85"/>
      <c r="DE1504" s="85"/>
    </row>
    <row r="1505" spans="1:109" x14ac:dyDescent="0.2">
      <c r="A1505" s="85"/>
      <c r="B1505" s="85"/>
      <c r="C1505" s="85"/>
      <c r="D1505" s="85"/>
      <c r="E1505" s="86"/>
      <c r="F1505" s="85"/>
      <c r="G1505" s="87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85"/>
      <c r="AG1505" s="85"/>
      <c r="AH1505" s="85"/>
      <c r="AI1505" s="85"/>
      <c r="AJ1505" s="85"/>
      <c r="AK1505" s="85"/>
      <c r="AL1505" s="85"/>
      <c r="AM1505" s="85"/>
      <c r="AN1505" s="85"/>
      <c r="AO1505" s="85"/>
      <c r="AP1505" s="85"/>
      <c r="AQ1505" s="85"/>
      <c r="AR1505" s="85"/>
      <c r="AS1505" s="85"/>
      <c r="AT1505" s="85"/>
      <c r="AU1505" s="85"/>
      <c r="AV1505" s="85"/>
      <c r="AW1505" s="85"/>
      <c r="AX1505" s="85"/>
      <c r="AY1505" s="85"/>
      <c r="AZ1505" s="85"/>
      <c r="BA1505" s="85"/>
      <c r="BB1505" s="85"/>
      <c r="BC1505" s="85"/>
      <c r="BD1505" s="85"/>
      <c r="BE1505" s="85"/>
      <c r="BF1505" s="88"/>
      <c r="BG1505" s="85"/>
      <c r="BH1505" s="85"/>
      <c r="BI1505" s="85"/>
      <c r="BJ1505" s="85"/>
      <c r="BK1505" s="85"/>
      <c r="BL1505" s="85"/>
      <c r="BM1505" s="85"/>
      <c r="BN1505" s="85"/>
      <c r="BO1505" s="85"/>
      <c r="BP1505" s="85"/>
      <c r="BQ1505" s="85"/>
      <c r="BR1505" s="85"/>
      <c r="BS1505" s="85"/>
      <c r="BT1505" s="85"/>
      <c r="BU1505" s="85"/>
      <c r="BV1505" s="85"/>
      <c r="BW1505" s="85"/>
      <c r="BX1505" s="85"/>
      <c r="BY1505" s="85"/>
      <c r="BZ1505" s="85"/>
      <c r="CA1505" s="85"/>
      <c r="CB1505" s="85"/>
      <c r="CC1505" s="85"/>
      <c r="CD1505" s="85"/>
      <c r="CE1505" s="85"/>
      <c r="CF1505" s="85"/>
      <c r="CG1505" s="85"/>
      <c r="CH1505" s="85"/>
      <c r="CI1505" s="85"/>
      <c r="CJ1505" s="85"/>
      <c r="CK1505" s="85"/>
      <c r="CL1505" s="85"/>
      <c r="CM1505" s="85"/>
      <c r="CN1505" s="85"/>
      <c r="CO1505" s="85"/>
      <c r="CP1505" s="85"/>
      <c r="CQ1505" s="85"/>
      <c r="CR1505" s="85"/>
      <c r="CS1505" s="85"/>
      <c r="CT1505" s="85"/>
      <c r="CU1505" s="85"/>
      <c r="CV1505" s="85"/>
      <c r="CW1505" s="85"/>
      <c r="CX1505" s="85"/>
      <c r="CY1505" s="85"/>
      <c r="CZ1505" s="85"/>
      <c r="DA1505" s="85"/>
      <c r="DB1505" s="85"/>
      <c r="DC1505" s="85"/>
      <c r="DD1505" s="85"/>
      <c r="DE1505" s="85"/>
    </row>
    <row r="1506" spans="1:109" x14ac:dyDescent="0.2">
      <c r="A1506" s="85"/>
      <c r="B1506" s="85"/>
      <c r="C1506" s="85"/>
      <c r="D1506" s="85"/>
      <c r="E1506" s="86"/>
      <c r="F1506" s="85"/>
      <c r="G1506" s="87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85"/>
      <c r="AG1506" s="85"/>
      <c r="AH1506" s="85"/>
      <c r="AI1506" s="85"/>
      <c r="AJ1506" s="85"/>
      <c r="AK1506" s="85"/>
      <c r="AL1506" s="85"/>
      <c r="AM1506" s="85"/>
      <c r="AN1506" s="85"/>
      <c r="AO1506" s="85"/>
      <c r="AP1506" s="85"/>
      <c r="AQ1506" s="85"/>
      <c r="AR1506" s="85"/>
      <c r="AS1506" s="85"/>
      <c r="AT1506" s="85"/>
      <c r="AU1506" s="85"/>
      <c r="AV1506" s="85"/>
      <c r="AW1506" s="85"/>
      <c r="AX1506" s="85"/>
      <c r="AY1506" s="85"/>
      <c r="AZ1506" s="85"/>
      <c r="BA1506" s="85"/>
      <c r="BB1506" s="85"/>
      <c r="BC1506" s="85"/>
      <c r="BD1506" s="85"/>
      <c r="BE1506" s="85"/>
      <c r="BF1506" s="88"/>
      <c r="BG1506" s="85"/>
      <c r="BH1506" s="85"/>
      <c r="BI1506" s="85"/>
      <c r="BJ1506" s="85"/>
      <c r="BK1506" s="85"/>
      <c r="BL1506" s="85"/>
      <c r="BM1506" s="85"/>
      <c r="BN1506" s="85"/>
      <c r="BO1506" s="85"/>
      <c r="BP1506" s="85"/>
      <c r="BQ1506" s="85"/>
      <c r="BR1506" s="85"/>
      <c r="BS1506" s="85"/>
      <c r="BT1506" s="85"/>
      <c r="BU1506" s="85"/>
      <c r="BV1506" s="85"/>
      <c r="BW1506" s="85"/>
      <c r="BX1506" s="85"/>
      <c r="BY1506" s="85"/>
      <c r="BZ1506" s="85"/>
      <c r="CA1506" s="85"/>
      <c r="CB1506" s="85"/>
      <c r="CC1506" s="85"/>
      <c r="CD1506" s="85"/>
      <c r="CE1506" s="85"/>
      <c r="CF1506" s="85"/>
      <c r="CG1506" s="85"/>
      <c r="CH1506" s="85"/>
      <c r="CI1506" s="85"/>
      <c r="CJ1506" s="85"/>
      <c r="CK1506" s="85"/>
      <c r="CL1506" s="85"/>
      <c r="CM1506" s="85"/>
      <c r="CN1506" s="85"/>
      <c r="CO1506" s="85"/>
      <c r="CP1506" s="85"/>
      <c r="CQ1506" s="85"/>
      <c r="CR1506" s="85"/>
      <c r="CS1506" s="85"/>
      <c r="CT1506" s="85"/>
      <c r="CU1506" s="85"/>
      <c r="CV1506" s="85"/>
      <c r="CW1506" s="85"/>
      <c r="CX1506" s="85"/>
      <c r="CY1506" s="85"/>
      <c r="CZ1506" s="85"/>
      <c r="DA1506" s="85"/>
      <c r="DB1506" s="85"/>
      <c r="DC1506" s="85"/>
      <c r="DD1506" s="85"/>
      <c r="DE1506" s="85"/>
    </row>
    <row r="1507" spans="1:109" x14ac:dyDescent="0.2">
      <c r="A1507" s="85"/>
      <c r="B1507" s="85"/>
      <c r="C1507" s="85"/>
      <c r="D1507" s="85"/>
      <c r="E1507" s="86"/>
      <c r="F1507" s="85"/>
      <c r="G1507" s="87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85"/>
      <c r="AG1507" s="85"/>
      <c r="AH1507" s="85"/>
      <c r="AI1507" s="85"/>
      <c r="AJ1507" s="85"/>
      <c r="AK1507" s="85"/>
      <c r="AL1507" s="85"/>
      <c r="AM1507" s="85"/>
      <c r="AN1507" s="85"/>
      <c r="AO1507" s="85"/>
      <c r="AP1507" s="85"/>
      <c r="AQ1507" s="85"/>
      <c r="AR1507" s="85"/>
      <c r="AS1507" s="85"/>
      <c r="AT1507" s="85"/>
      <c r="AU1507" s="85"/>
      <c r="AV1507" s="85"/>
      <c r="AW1507" s="85"/>
      <c r="AX1507" s="85"/>
      <c r="AY1507" s="85"/>
      <c r="AZ1507" s="85"/>
      <c r="BA1507" s="85"/>
      <c r="BB1507" s="85"/>
      <c r="BC1507" s="85"/>
      <c r="BD1507" s="85"/>
      <c r="BE1507" s="85"/>
      <c r="BF1507" s="88"/>
      <c r="BG1507" s="85"/>
      <c r="BH1507" s="85"/>
      <c r="BI1507" s="85"/>
      <c r="BJ1507" s="85"/>
      <c r="BK1507" s="85"/>
      <c r="BL1507" s="85"/>
      <c r="BM1507" s="85"/>
      <c r="BN1507" s="85"/>
      <c r="BO1507" s="85"/>
      <c r="BP1507" s="85"/>
      <c r="BQ1507" s="85"/>
      <c r="BR1507" s="85"/>
      <c r="BS1507" s="85"/>
      <c r="BT1507" s="85"/>
      <c r="BU1507" s="85"/>
      <c r="BV1507" s="85"/>
      <c r="BW1507" s="85"/>
      <c r="BX1507" s="85"/>
      <c r="BY1507" s="85"/>
      <c r="BZ1507" s="85"/>
      <c r="CA1507" s="85"/>
      <c r="CB1507" s="85"/>
      <c r="CC1507" s="85"/>
      <c r="CD1507" s="85"/>
      <c r="CE1507" s="85"/>
      <c r="CF1507" s="85"/>
      <c r="CG1507" s="85"/>
      <c r="CH1507" s="85"/>
      <c r="CI1507" s="85"/>
      <c r="CJ1507" s="85"/>
      <c r="CK1507" s="85"/>
      <c r="CL1507" s="85"/>
      <c r="CM1507" s="85"/>
      <c r="CN1507" s="85"/>
      <c r="CO1507" s="85"/>
      <c r="CP1507" s="85"/>
      <c r="CQ1507" s="85"/>
      <c r="CR1507" s="85"/>
      <c r="CS1507" s="85"/>
      <c r="CT1507" s="85"/>
      <c r="CU1507" s="85"/>
      <c r="CV1507" s="85"/>
      <c r="CW1507" s="85"/>
      <c r="CX1507" s="85"/>
      <c r="CY1507" s="85"/>
      <c r="CZ1507" s="85"/>
      <c r="DA1507" s="85"/>
      <c r="DB1507" s="85"/>
      <c r="DC1507" s="85"/>
      <c r="DD1507" s="85"/>
      <c r="DE1507" s="85"/>
    </row>
    <row r="1508" spans="1:109" x14ac:dyDescent="0.2">
      <c r="A1508" s="85"/>
      <c r="B1508" s="85"/>
      <c r="C1508" s="85"/>
      <c r="D1508" s="85"/>
      <c r="E1508" s="86"/>
      <c r="F1508" s="85"/>
      <c r="G1508" s="87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85"/>
      <c r="AG1508" s="85"/>
      <c r="AH1508" s="85"/>
      <c r="AI1508" s="85"/>
      <c r="AJ1508" s="85"/>
      <c r="AK1508" s="85"/>
      <c r="AL1508" s="85"/>
      <c r="AM1508" s="85"/>
      <c r="AN1508" s="85"/>
      <c r="AO1508" s="85"/>
      <c r="AP1508" s="85"/>
      <c r="AQ1508" s="85"/>
      <c r="AR1508" s="85"/>
      <c r="AS1508" s="85"/>
      <c r="AT1508" s="85"/>
      <c r="AU1508" s="85"/>
      <c r="AV1508" s="85"/>
      <c r="AW1508" s="85"/>
      <c r="AX1508" s="85"/>
      <c r="AY1508" s="85"/>
      <c r="AZ1508" s="85"/>
      <c r="BA1508" s="85"/>
      <c r="BB1508" s="85"/>
      <c r="BC1508" s="85"/>
      <c r="BD1508" s="85"/>
      <c r="BE1508" s="85"/>
      <c r="BF1508" s="88"/>
      <c r="BG1508" s="85"/>
      <c r="BH1508" s="85"/>
      <c r="BI1508" s="85"/>
      <c r="BJ1508" s="85"/>
      <c r="BK1508" s="85"/>
      <c r="BL1508" s="85"/>
      <c r="BM1508" s="85"/>
      <c r="BN1508" s="85"/>
      <c r="BO1508" s="85"/>
      <c r="BP1508" s="85"/>
      <c r="BQ1508" s="85"/>
      <c r="BR1508" s="85"/>
      <c r="BS1508" s="85"/>
      <c r="BT1508" s="85"/>
      <c r="BU1508" s="85"/>
      <c r="BV1508" s="85"/>
      <c r="BW1508" s="85"/>
      <c r="BX1508" s="85"/>
      <c r="BY1508" s="85"/>
      <c r="BZ1508" s="85"/>
      <c r="CA1508" s="85"/>
      <c r="CB1508" s="85"/>
      <c r="CC1508" s="85"/>
      <c r="CD1508" s="85"/>
      <c r="CE1508" s="85"/>
      <c r="CF1508" s="85"/>
      <c r="CG1508" s="85"/>
      <c r="CH1508" s="85"/>
      <c r="CI1508" s="85"/>
      <c r="CJ1508" s="85"/>
      <c r="CK1508" s="85"/>
      <c r="CL1508" s="85"/>
      <c r="CM1508" s="85"/>
      <c r="CN1508" s="85"/>
      <c r="CO1508" s="85"/>
      <c r="CP1508" s="85"/>
      <c r="CQ1508" s="85"/>
      <c r="CR1508" s="85"/>
      <c r="CS1508" s="85"/>
      <c r="CT1508" s="85"/>
      <c r="CU1508" s="85"/>
      <c r="CV1508" s="85"/>
      <c r="CW1508" s="85"/>
      <c r="CX1508" s="85"/>
      <c r="CY1508" s="85"/>
      <c r="CZ1508" s="85"/>
      <c r="DA1508" s="85"/>
      <c r="DB1508" s="85"/>
      <c r="DC1508" s="85"/>
      <c r="DD1508" s="85"/>
      <c r="DE1508" s="85"/>
    </row>
    <row r="1509" spans="1:109" x14ac:dyDescent="0.2">
      <c r="A1509" s="85"/>
      <c r="B1509" s="85"/>
      <c r="C1509" s="85"/>
      <c r="D1509" s="85"/>
      <c r="E1509" s="86"/>
      <c r="F1509" s="85"/>
      <c r="G1509" s="87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85"/>
      <c r="AG1509" s="85"/>
      <c r="AH1509" s="85"/>
      <c r="AI1509" s="85"/>
      <c r="AJ1509" s="85"/>
      <c r="AK1509" s="85"/>
      <c r="AL1509" s="85"/>
      <c r="AM1509" s="85"/>
      <c r="AN1509" s="85"/>
      <c r="AO1509" s="85"/>
      <c r="AP1509" s="85"/>
      <c r="AQ1509" s="85"/>
      <c r="AR1509" s="85"/>
      <c r="AS1509" s="85"/>
      <c r="AT1509" s="85"/>
      <c r="AU1509" s="85"/>
      <c r="AV1509" s="85"/>
      <c r="AW1509" s="85"/>
      <c r="AX1509" s="85"/>
      <c r="AY1509" s="85"/>
      <c r="AZ1509" s="85"/>
      <c r="BA1509" s="85"/>
      <c r="BB1509" s="85"/>
      <c r="BC1509" s="85"/>
      <c r="BD1509" s="85"/>
      <c r="BE1509" s="85"/>
      <c r="BF1509" s="88"/>
      <c r="BG1509" s="85"/>
      <c r="BH1509" s="85"/>
      <c r="BI1509" s="85"/>
      <c r="BJ1509" s="85"/>
      <c r="BK1509" s="85"/>
      <c r="BL1509" s="85"/>
      <c r="BM1509" s="85"/>
      <c r="BN1509" s="85"/>
      <c r="BO1509" s="85"/>
      <c r="BP1509" s="85"/>
      <c r="BQ1509" s="85"/>
      <c r="BR1509" s="85"/>
      <c r="BS1509" s="85"/>
      <c r="BT1509" s="85"/>
      <c r="BU1509" s="85"/>
      <c r="BV1509" s="85"/>
      <c r="BW1509" s="85"/>
      <c r="BX1509" s="85"/>
      <c r="BY1509" s="85"/>
      <c r="BZ1509" s="85"/>
      <c r="CA1509" s="85"/>
      <c r="CB1509" s="85"/>
      <c r="CC1509" s="85"/>
      <c r="CD1509" s="85"/>
      <c r="CE1509" s="85"/>
      <c r="CF1509" s="85"/>
      <c r="CG1509" s="85"/>
      <c r="CH1509" s="85"/>
      <c r="CI1509" s="85"/>
      <c r="CJ1509" s="85"/>
      <c r="CK1509" s="85"/>
      <c r="CL1509" s="85"/>
      <c r="CM1509" s="85"/>
      <c r="CN1509" s="85"/>
      <c r="CO1509" s="85"/>
      <c r="CP1509" s="85"/>
      <c r="CQ1509" s="85"/>
      <c r="CR1509" s="85"/>
      <c r="CS1509" s="85"/>
      <c r="CT1509" s="85"/>
      <c r="CU1509" s="85"/>
      <c r="CV1509" s="85"/>
      <c r="CW1509" s="85"/>
      <c r="CX1509" s="85"/>
      <c r="CY1509" s="85"/>
      <c r="CZ1509" s="85"/>
      <c r="DA1509" s="85"/>
      <c r="DB1509" s="85"/>
      <c r="DC1509" s="85"/>
      <c r="DD1509" s="85"/>
      <c r="DE1509" s="85"/>
    </row>
    <row r="1510" spans="1:109" x14ac:dyDescent="0.2">
      <c r="A1510" s="85"/>
      <c r="B1510" s="85"/>
      <c r="C1510" s="85"/>
      <c r="D1510" s="85"/>
      <c r="E1510" s="86"/>
      <c r="F1510" s="85"/>
      <c r="G1510" s="87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85"/>
      <c r="AG1510" s="85"/>
      <c r="AH1510" s="85"/>
      <c r="AI1510" s="85"/>
      <c r="AJ1510" s="85"/>
      <c r="AK1510" s="85"/>
      <c r="AL1510" s="85"/>
      <c r="AM1510" s="85"/>
      <c r="AN1510" s="85"/>
      <c r="AO1510" s="85"/>
      <c r="AP1510" s="85"/>
      <c r="AQ1510" s="85"/>
      <c r="AR1510" s="85"/>
      <c r="AS1510" s="85"/>
      <c r="AT1510" s="85"/>
      <c r="AU1510" s="85"/>
      <c r="AV1510" s="85"/>
      <c r="AW1510" s="85"/>
      <c r="AX1510" s="85"/>
      <c r="AY1510" s="85"/>
      <c r="AZ1510" s="85"/>
      <c r="BA1510" s="85"/>
      <c r="BB1510" s="85"/>
      <c r="BC1510" s="85"/>
      <c r="BD1510" s="85"/>
      <c r="BE1510" s="85"/>
      <c r="BF1510" s="88"/>
      <c r="BG1510" s="85"/>
      <c r="BH1510" s="85"/>
      <c r="BI1510" s="85"/>
      <c r="BJ1510" s="85"/>
      <c r="BK1510" s="85"/>
      <c r="BL1510" s="85"/>
      <c r="BM1510" s="85"/>
      <c r="BN1510" s="85"/>
      <c r="BO1510" s="85"/>
      <c r="BP1510" s="85"/>
      <c r="BQ1510" s="85"/>
      <c r="BR1510" s="85"/>
      <c r="BS1510" s="85"/>
      <c r="BT1510" s="85"/>
      <c r="BU1510" s="85"/>
      <c r="BV1510" s="85"/>
      <c r="BW1510" s="85"/>
      <c r="BX1510" s="85"/>
      <c r="BY1510" s="85"/>
      <c r="BZ1510" s="85"/>
      <c r="CA1510" s="85"/>
      <c r="CB1510" s="85"/>
      <c r="CC1510" s="85"/>
      <c r="CD1510" s="85"/>
      <c r="CE1510" s="85"/>
      <c r="CF1510" s="85"/>
      <c r="CG1510" s="85"/>
      <c r="CH1510" s="85"/>
      <c r="CI1510" s="85"/>
      <c r="CJ1510" s="85"/>
      <c r="CK1510" s="85"/>
      <c r="CL1510" s="85"/>
      <c r="CM1510" s="85"/>
      <c r="CN1510" s="85"/>
      <c r="CO1510" s="85"/>
      <c r="CP1510" s="85"/>
      <c r="CQ1510" s="85"/>
      <c r="CR1510" s="85"/>
      <c r="CS1510" s="85"/>
      <c r="CT1510" s="85"/>
      <c r="CU1510" s="85"/>
      <c r="CV1510" s="85"/>
      <c r="CW1510" s="85"/>
      <c r="CX1510" s="85"/>
      <c r="CY1510" s="85"/>
      <c r="CZ1510" s="85"/>
      <c r="DA1510" s="85"/>
      <c r="DB1510" s="85"/>
      <c r="DC1510" s="85"/>
      <c r="DD1510" s="85"/>
      <c r="DE1510" s="85"/>
    </row>
    <row r="1511" spans="1:109" x14ac:dyDescent="0.2">
      <c r="A1511" s="85"/>
      <c r="B1511" s="85"/>
      <c r="C1511" s="85"/>
      <c r="D1511" s="85"/>
      <c r="E1511" s="86"/>
      <c r="F1511" s="85"/>
      <c r="G1511" s="87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85"/>
      <c r="AG1511" s="85"/>
      <c r="AH1511" s="85"/>
      <c r="AI1511" s="85"/>
      <c r="AJ1511" s="85"/>
      <c r="AK1511" s="85"/>
      <c r="AL1511" s="85"/>
      <c r="AM1511" s="85"/>
      <c r="AN1511" s="85"/>
      <c r="AO1511" s="85"/>
      <c r="AP1511" s="85"/>
      <c r="AQ1511" s="85"/>
      <c r="AR1511" s="85"/>
      <c r="AS1511" s="85"/>
      <c r="AT1511" s="85"/>
      <c r="AU1511" s="85"/>
      <c r="AV1511" s="85"/>
      <c r="AW1511" s="85"/>
      <c r="AX1511" s="85"/>
      <c r="AY1511" s="85"/>
      <c r="AZ1511" s="85"/>
      <c r="BA1511" s="85"/>
      <c r="BB1511" s="85"/>
      <c r="BC1511" s="85"/>
      <c r="BD1511" s="85"/>
      <c r="BE1511" s="85"/>
      <c r="BF1511" s="88"/>
      <c r="BG1511" s="85"/>
      <c r="BH1511" s="85"/>
      <c r="BI1511" s="85"/>
      <c r="BJ1511" s="85"/>
      <c r="BK1511" s="85"/>
      <c r="BL1511" s="85"/>
      <c r="BM1511" s="85"/>
      <c r="BN1511" s="85"/>
      <c r="BO1511" s="85"/>
      <c r="BP1511" s="85"/>
      <c r="BQ1511" s="85"/>
      <c r="BR1511" s="85"/>
      <c r="BS1511" s="85"/>
      <c r="BT1511" s="85"/>
      <c r="BU1511" s="85"/>
      <c r="BV1511" s="85"/>
      <c r="BW1511" s="85"/>
      <c r="BX1511" s="85"/>
      <c r="BY1511" s="85"/>
      <c r="BZ1511" s="85"/>
      <c r="CA1511" s="85"/>
      <c r="CB1511" s="85"/>
      <c r="CC1511" s="85"/>
      <c r="CD1511" s="85"/>
      <c r="CE1511" s="85"/>
      <c r="CF1511" s="85"/>
      <c r="CG1511" s="85"/>
      <c r="CH1511" s="85"/>
      <c r="CI1511" s="85"/>
      <c r="CJ1511" s="85"/>
      <c r="CK1511" s="85"/>
      <c r="CL1511" s="85"/>
      <c r="CM1511" s="85"/>
      <c r="CN1511" s="85"/>
      <c r="CO1511" s="85"/>
      <c r="CP1511" s="85"/>
      <c r="CQ1511" s="85"/>
      <c r="CR1511" s="85"/>
      <c r="CS1511" s="85"/>
      <c r="CT1511" s="85"/>
      <c r="CU1511" s="85"/>
      <c r="CV1511" s="85"/>
      <c r="CW1511" s="85"/>
      <c r="CX1511" s="85"/>
      <c r="CY1511" s="85"/>
      <c r="CZ1511" s="85"/>
      <c r="DA1511" s="85"/>
      <c r="DB1511" s="85"/>
      <c r="DC1511" s="85"/>
      <c r="DD1511" s="85"/>
      <c r="DE1511" s="85"/>
    </row>
    <row r="1512" spans="1:109" x14ac:dyDescent="0.2">
      <c r="A1512" s="85"/>
      <c r="B1512" s="85"/>
      <c r="C1512" s="85"/>
      <c r="D1512" s="85"/>
      <c r="E1512" s="86"/>
      <c r="F1512" s="85"/>
      <c r="G1512" s="87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85"/>
      <c r="AG1512" s="85"/>
      <c r="AH1512" s="85"/>
      <c r="AI1512" s="85"/>
      <c r="AJ1512" s="85"/>
      <c r="AK1512" s="85"/>
      <c r="AL1512" s="85"/>
      <c r="AM1512" s="85"/>
      <c r="AN1512" s="85"/>
      <c r="AO1512" s="85"/>
      <c r="AP1512" s="85"/>
      <c r="AQ1512" s="85"/>
      <c r="AR1512" s="85"/>
      <c r="AS1512" s="85"/>
      <c r="AT1512" s="85"/>
      <c r="AU1512" s="85"/>
      <c r="AV1512" s="85"/>
      <c r="AW1512" s="85"/>
      <c r="AX1512" s="85"/>
      <c r="AY1512" s="85"/>
      <c r="AZ1512" s="85"/>
      <c r="BA1512" s="85"/>
      <c r="BB1512" s="85"/>
      <c r="BC1512" s="85"/>
      <c r="BD1512" s="85"/>
      <c r="BE1512" s="85"/>
      <c r="BF1512" s="88"/>
      <c r="BG1512" s="85"/>
      <c r="BH1512" s="85"/>
      <c r="BI1512" s="85"/>
      <c r="BJ1512" s="85"/>
      <c r="BK1512" s="85"/>
      <c r="BL1512" s="85"/>
      <c r="BM1512" s="85"/>
      <c r="BN1512" s="85"/>
      <c r="BO1512" s="85"/>
      <c r="BP1512" s="85"/>
      <c r="BQ1512" s="85"/>
      <c r="BR1512" s="85"/>
      <c r="BS1512" s="85"/>
      <c r="BT1512" s="85"/>
      <c r="BU1512" s="85"/>
      <c r="BV1512" s="85"/>
      <c r="BW1512" s="85"/>
      <c r="BX1512" s="85"/>
      <c r="BY1512" s="85"/>
      <c r="BZ1512" s="85"/>
      <c r="CA1512" s="85"/>
      <c r="CB1512" s="85"/>
      <c r="CC1512" s="85"/>
      <c r="CD1512" s="85"/>
      <c r="CE1512" s="85"/>
      <c r="CF1512" s="85"/>
      <c r="CG1512" s="85"/>
      <c r="CH1512" s="85"/>
      <c r="CI1512" s="85"/>
      <c r="CJ1512" s="85"/>
      <c r="CK1512" s="85"/>
      <c r="CL1512" s="85"/>
      <c r="CM1512" s="85"/>
      <c r="CN1512" s="85"/>
      <c r="CO1512" s="85"/>
      <c r="CP1512" s="85"/>
      <c r="CQ1512" s="85"/>
      <c r="CR1512" s="85"/>
      <c r="CS1512" s="85"/>
      <c r="CT1512" s="85"/>
      <c r="CU1512" s="85"/>
      <c r="CV1512" s="85"/>
      <c r="CW1512" s="85"/>
      <c r="CX1512" s="85"/>
      <c r="CY1512" s="85"/>
      <c r="CZ1512" s="85"/>
      <c r="DA1512" s="85"/>
      <c r="DB1512" s="85"/>
      <c r="DC1512" s="85"/>
      <c r="DD1512" s="85"/>
      <c r="DE1512" s="85"/>
    </row>
    <row r="1513" spans="1:109" x14ac:dyDescent="0.2">
      <c r="A1513" s="85"/>
      <c r="B1513" s="85"/>
      <c r="C1513" s="85"/>
      <c r="D1513" s="85"/>
      <c r="E1513" s="86"/>
      <c r="F1513" s="85"/>
      <c r="G1513" s="87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85"/>
      <c r="AG1513" s="85"/>
      <c r="AH1513" s="85"/>
      <c r="AI1513" s="85"/>
      <c r="AJ1513" s="85"/>
      <c r="AK1513" s="85"/>
      <c r="AL1513" s="85"/>
      <c r="AM1513" s="85"/>
      <c r="AN1513" s="85"/>
      <c r="AO1513" s="85"/>
      <c r="AP1513" s="85"/>
      <c r="AQ1513" s="85"/>
      <c r="AR1513" s="85"/>
      <c r="AS1513" s="85"/>
      <c r="AT1513" s="85"/>
      <c r="AU1513" s="85"/>
      <c r="AV1513" s="85"/>
      <c r="AW1513" s="85"/>
      <c r="AX1513" s="85"/>
      <c r="AY1513" s="85"/>
      <c r="AZ1513" s="85"/>
      <c r="BA1513" s="85"/>
      <c r="BB1513" s="85"/>
      <c r="BC1513" s="85"/>
      <c r="BD1513" s="85"/>
      <c r="BE1513" s="85"/>
      <c r="BF1513" s="88"/>
      <c r="BG1513" s="85"/>
      <c r="BH1513" s="85"/>
      <c r="BI1513" s="85"/>
      <c r="BJ1513" s="85"/>
      <c r="BK1513" s="85"/>
      <c r="BL1513" s="85"/>
      <c r="BM1513" s="85"/>
      <c r="BN1513" s="85"/>
      <c r="BO1513" s="85"/>
      <c r="BP1513" s="85"/>
      <c r="BQ1513" s="85"/>
      <c r="BR1513" s="85"/>
      <c r="BS1513" s="85"/>
      <c r="BT1513" s="85"/>
      <c r="BU1513" s="85"/>
      <c r="BV1513" s="85"/>
      <c r="BW1513" s="85"/>
      <c r="BX1513" s="85"/>
      <c r="BY1513" s="85"/>
      <c r="BZ1513" s="85"/>
      <c r="CA1513" s="85"/>
      <c r="CB1513" s="85"/>
      <c r="CC1513" s="85"/>
      <c r="CD1513" s="85"/>
      <c r="CE1513" s="85"/>
      <c r="CF1513" s="85"/>
      <c r="CG1513" s="85"/>
      <c r="CH1513" s="85"/>
      <c r="CI1513" s="85"/>
      <c r="CJ1513" s="85"/>
      <c r="CK1513" s="85"/>
      <c r="CL1513" s="85"/>
      <c r="CM1513" s="85"/>
      <c r="CN1513" s="85"/>
      <c r="CO1513" s="85"/>
      <c r="CP1513" s="85"/>
      <c r="CQ1513" s="85"/>
      <c r="CR1513" s="85"/>
      <c r="CS1513" s="85"/>
      <c r="CT1513" s="85"/>
      <c r="CU1513" s="85"/>
      <c r="CV1513" s="85"/>
      <c r="CW1513" s="85"/>
      <c r="CX1513" s="85"/>
      <c r="CY1513" s="85"/>
      <c r="CZ1513" s="85"/>
      <c r="DA1513" s="85"/>
      <c r="DB1513" s="85"/>
      <c r="DC1513" s="85"/>
      <c r="DD1513" s="85"/>
      <c r="DE1513" s="85"/>
    </row>
    <row r="1514" spans="1:109" x14ac:dyDescent="0.2">
      <c r="A1514" s="85"/>
      <c r="B1514" s="85"/>
      <c r="C1514" s="85"/>
      <c r="D1514" s="85"/>
      <c r="E1514" s="86"/>
      <c r="F1514" s="85"/>
      <c r="G1514" s="87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85"/>
      <c r="AG1514" s="85"/>
      <c r="AH1514" s="85"/>
      <c r="AI1514" s="85"/>
      <c r="AJ1514" s="85"/>
      <c r="AK1514" s="85"/>
      <c r="AL1514" s="85"/>
      <c r="AM1514" s="85"/>
      <c r="AN1514" s="85"/>
      <c r="AO1514" s="85"/>
      <c r="AP1514" s="85"/>
      <c r="AQ1514" s="85"/>
      <c r="AR1514" s="85"/>
      <c r="AS1514" s="85"/>
      <c r="AT1514" s="85"/>
      <c r="AU1514" s="85"/>
      <c r="AV1514" s="85"/>
      <c r="AW1514" s="85"/>
      <c r="AX1514" s="85"/>
      <c r="AY1514" s="85"/>
      <c r="AZ1514" s="85"/>
      <c r="BA1514" s="85"/>
      <c r="BB1514" s="85"/>
      <c r="BC1514" s="85"/>
      <c r="BD1514" s="85"/>
      <c r="BE1514" s="85"/>
      <c r="BF1514" s="88"/>
      <c r="BG1514" s="85"/>
      <c r="BH1514" s="85"/>
      <c r="BI1514" s="85"/>
      <c r="BJ1514" s="85"/>
      <c r="BK1514" s="85"/>
      <c r="BL1514" s="85"/>
      <c r="BM1514" s="85"/>
      <c r="BN1514" s="85"/>
      <c r="BO1514" s="85"/>
      <c r="BP1514" s="85"/>
      <c r="BQ1514" s="85"/>
      <c r="BR1514" s="85"/>
      <c r="BS1514" s="85"/>
      <c r="BT1514" s="85"/>
      <c r="BU1514" s="85"/>
      <c r="BV1514" s="85"/>
      <c r="BW1514" s="85"/>
      <c r="BX1514" s="85"/>
      <c r="BY1514" s="85"/>
      <c r="BZ1514" s="85"/>
      <c r="CA1514" s="85"/>
      <c r="CB1514" s="85"/>
      <c r="CC1514" s="85"/>
      <c r="CD1514" s="85"/>
      <c r="CE1514" s="85"/>
      <c r="CF1514" s="85"/>
      <c r="CG1514" s="85"/>
      <c r="CH1514" s="85"/>
      <c r="CI1514" s="85"/>
      <c r="CJ1514" s="85"/>
      <c r="CK1514" s="85"/>
      <c r="CL1514" s="85"/>
      <c r="CM1514" s="85"/>
      <c r="CN1514" s="85"/>
      <c r="CO1514" s="85"/>
      <c r="CP1514" s="85"/>
      <c r="CQ1514" s="85"/>
      <c r="CR1514" s="85"/>
      <c r="CS1514" s="85"/>
      <c r="CT1514" s="85"/>
      <c r="CU1514" s="85"/>
      <c r="CV1514" s="85"/>
      <c r="CW1514" s="85"/>
      <c r="CX1514" s="85"/>
      <c r="CY1514" s="85"/>
      <c r="CZ1514" s="85"/>
      <c r="DA1514" s="85"/>
      <c r="DB1514" s="85"/>
      <c r="DC1514" s="85"/>
      <c r="DD1514" s="85"/>
      <c r="DE1514" s="85"/>
    </row>
    <row r="1515" spans="1:109" x14ac:dyDescent="0.2">
      <c r="A1515" s="85"/>
      <c r="B1515" s="85"/>
      <c r="C1515" s="85"/>
      <c r="D1515" s="85"/>
      <c r="E1515" s="86"/>
      <c r="F1515" s="85"/>
      <c r="G1515" s="87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85"/>
      <c r="AG1515" s="85"/>
      <c r="AH1515" s="85"/>
      <c r="AI1515" s="85"/>
      <c r="AJ1515" s="85"/>
      <c r="AK1515" s="85"/>
      <c r="AL1515" s="85"/>
      <c r="AM1515" s="85"/>
      <c r="AN1515" s="85"/>
      <c r="AO1515" s="85"/>
      <c r="AP1515" s="85"/>
      <c r="AQ1515" s="85"/>
      <c r="AR1515" s="85"/>
      <c r="AS1515" s="85"/>
      <c r="AT1515" s="85"/>
      <c r="AU1515" s="85"/>
      <c r="AV1515" s="85"/>
      <c r="AW1515" s="85"/>
      <c r="AX1515" s="85"/>
      <c r="AY1515" s="85"/>
      <c r="AZ1515" s="85"/>
      <c r="BA1515" s="85"/>
      <c r="BB1515" s="85"/>
      <c r="BC1515" s="85"/>
      <c r="BD1515" s="85"/>
      <c r="BE1515" s="85"/>
      <c r="BF1515" s="88"/>
      <c r="BG1515" s="85"/>
      <c r="BH1515" s="85"/>
      <c r="BI1515" s="85"/>
      <c r="BJ1515" s="85"/>
      <c r="BK1515" s="85"/>
      <c r="BL1515" s="85"/>
      <c r="BM1515" s="85"/>
      <c r="BN1515" s="85"/>
      <c r="BO1515" s="85"/>
      <c r="BP1515" s="85"/>
      <c r="BQ1515" s="85"/>
      <c r="BR1515" s="85"/>
      <c r="BS1515" s="85"/>
      <c r="BT1515" s="85"/>
      <c r="BU1515" s="85"/>
      <c r="BV1515" s="85"/>
      <c r="BW1515" s="85"/>
      <c r="BX1515" s="85"/>
      <c r="BY1515" s="85"/>
      <c r="BZ1515" s="85"/>
      <c r="CA1515" s="85"/>
      <c r="CB1515" s="85"/>
      <c r="CC1515" s="85"/>
      <c r="CD1515" s="85"/>
      <c r="CE1515" s="85"/>
      <c r="CF1515" s="85"/>
      <c r="CG1515" s="85"/>
      <c r="CH1515" s="85"/>
      <c r="CI1515" s="85"/>
      <c r="CJ1515" s="85"/>
      <c r="CK1515" s="85"/>
      <c r="CL1515" s="85"/>
      <c r="CM1515" s="85"/>
      <c r="CN1515" s="85"/>
      <c r="CO1515" s="85"/>
      <c r="CP1515" s="85"/>
      <c r="CQ1515" s="85"/>
      <c r="CR1515" s="85"/>
      <c r="CS1515" s="85"/>
      <c r="CT1515" s="85"/>
      <c r="CU1515" s="85"/>
      <c r="CV1515" s="85"/>
      <c r="CW1515" s="85"/>
      <c r="CX1515" s="85"/>
      <c r="CY1515" s="85"/>
      <c r="CZ1515" s="85"/>
      <c r="DA1515" s="85"/>
      <c r="DB1515" s="85"/>
      <c r="DC1515" s="85"/>
      <c r="DD1515" s="85"/>
      <c r="DE1515" s="85"/>
    </row>
    <row r="1516" spans="1:109" x14ac:dyDescent="0.2">
      <c r="A1516" s="85"/>
      <c r="B1516" s="85"/>
      <c r="C1516" s="85"/>
      <c r="D1516" s="85"/>
      <c r="E1516" s="86"/>
      <c r="F1516" s="85"/>
      <c r="G1516" s="87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85"/>
      <c r="AG1516" s="85"/>
      <c r="AH1516" s="85"/>
      <c r="AI1516" s="85"/>
      <c r="AJ1516" s="85"/>
      <c r="AK1516" s="85"/>
      <c r="AL1516" s="85"/>
      <c r="AM1516" s="85"/>
      <c r="AN1516" s="85"/>
      <c r="AO1516" s="85"/>
      <c r="AP1516" s="85"/>
      <c r="AQ1516" s="85"/>
      <c r="AR1516" s="85"/>
      <c r="AS1516" s="85"/>
      <c r="AT1516" s="85"/>
      <c r="AU1516" s="85"/>
      <c r="AV1516" s="85"/>
      <c r="AW1516" s="85"/>
      <c r="AX1516" s="85"/>
      <c r="AY1516" s="85"/>
      <c r="AZ1516" s="85"/>
      <c r="BA1516" s="85"/>
      <c r="BB1516" s="85"/>
      <c r="BC1516" s="85"/>
      <c r="BD1516" s="85"/>
      <c r="BE1516" s="85"/>
      <c r="BF1516" s="88"/>
      <c r="BG1516" s="85"/>
      <c r="BH1516" s="85"/>
      <c r="BI1516" s="85"/>
      <c r="BJ1516" s="85"/>
      <c r="BK1516" s="85"/>
      <c r="BL1516" s="85"/>
      <c r="BM1516" s="85"/>
      <c r="BN1516" s="85"/>
      <c r="BO1516" s="85"/>
      <c r="BP1516" s="85"/>
      <c r="BQ1516" s="85"/>
      <c r="BR1516" s="85"/>
      <c r="BS1516" s="85"/>
      <c r="BT1516" s="85"/>
      <c r="BU1516" s="85"/>
      <c r="BV1516" s="85"/>
      <c r="BW1516" s="85"/>
      <c r="BX1516" s="85"/>
      <c r="BY1516" s="85"/>
      <c r="BZ1516" s="85"/>
      <c r="CA1516" s="85"/>
      <c r="CB1516" s="85"/>
      <c r="CC1516" s="85"/>
      <c r="CD1516" s="85"/>
      <c r="CE1516" s="85"/>
      <c r="CF1516" s="85"/>
      <c r="CG1516" s="85"/>
      <c r="CH1516" s="85"/>
      <c r="CI1516" s="85"/>
      <c r="CJ1516" s="85"/>
      <c r="CK1516" s="85"/>
      <c r="CL1516" s="85"/>
      <c r="CM1516" s="85"/>
      <c r="CN1516" s="85"/>
      <c r="CO1516" s="85"/>
      <c r="CP1516" s="85"/>
      <c r="CQ1516" s="85"/>
      <c r="CR1516" s="85"/>
      <c r="CS1516" s="85"/>
      <c r="CT1516" s="85"/>
      <c r="CU1516" s="85"/>
      <c r="CV1516" s="85"/>
      <c r="CW1516" s="85"/>
      <c r="CX1516" s="85"/>
      <c r="CY1516" s="85"/>
      <c r="CZ1516" s="85"/>
      <c r="DA1516" s="85"/>
      <c r="DB1516" s="85"/>
      <c r="DC1516" s="85"/>
      <c r="DD1516" s="85"/>
      <c r="DE1516" s="85"/>
    </row>
    <row r="1517" spans="1:109" x14ac:dyDescent="0.2">
      <c r="A1517" s="85"/>
      <c r="B1517" s="85"/>
      <c r="C1517" s="85"/>
      <c r="D1517" s="85"/>
      <c r="E1517" s="86"/>
      <c r="F1517" s="85"/>
      <c r="G1517" s="87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85"/>
      <c r="AG1517" s="85"/>
      <c r="AH1517" s="85"/>
      <c r="AI1517" s="85"/>
      <c r="AJ1517" s="85"/>
      <c r="AK1517" s="85"/>
      <c r="AL1517" s="85"/>
      <c r="AM1517" s="85"/>
      <c r="AN1517" s="85"/>
      <c r="AO1517" s="85"/>
      <c r="AP1517" s="85"/>
      <c r="AQ1517" s="85"/>
      <c r="AR1517" s="85"/>
      <c r="AS1517" s="85"/>
      <c r="AT1517" s="85"/>
      <c r="AU1517" s="85"/>
      <c r="AV1517" s="85"/>
      <c r="AW1517" s="85"/>
      <c r="AX1517" s="85"/>
      <c r="AY1517" s="85"/>
      <c r="AZ1517" s="85"/>
      <c r="BA1517" s="85"/>
      <c r="BB1517" s="85"/>
      <c r="BC1517" s="85"/>
      <c r="BD1517" s="85"/>
      <c r="BE1517" s="85"/>
      <c r="BF1517" s="88"/>
      <c r="BG1517" s="85"/>
      <c r="BH1517" s="85"/>
      <c r="BI1517" s="85"/>
      <c r="BJ1517" s="85"/>
      <c r="BK1517" s="85"/>
      <c r="BL1517" s="85"/>
      <c r="BM1517" s="85"/>
      <c r="BN1517" s="85"/>
      <c r="BO1517" s="85"/>
      <c r="BP1517" s="85"/>
      <c r="BQ1517" s="85"/>
      <c r="BR1517" s="85"/>
      <c r="BS1517" s="85"/>
      <c r="BT1517" s="85"/>
      <c r="BU1517" s="85"/>
      <c r="BV1517" s="85"/>
      <c r="BW1517" s="85"/>
      <c r="BX1517" s="85"/>
      <c r="BY1517" s="85"/>
      <c r="BZ1517" s="85"/>
      <c r="CA1517" s="85"/>
      <c r="CB1517" s="85"/>
      <c r="CC1517" s="85"/>
      <c r="CD1517" s="85"/>
      <c r="CE1517" s="85"/>
      <c r="CF1517" s="85"/>
      <c r="CG1517" s="85"/>
      <c r="CH1517" s="85"/>
      <c r="CI1517" s="85"/>
      <c r="CJ1517" s="85"/>
      <c r="CK1517" s="85"/>
      <c r="CL1517" s="85"/>
      <c r="CM1517" s="85"/>
      <c r="CN1517" s="85"/>
      <c r="CO1517" s="85"/>
      <c r="CP1517" s="85"/>
      <c r="CQ1517" s="85"/>
      <c r="CR1517" s="85"/>
      <c r="CS1517" s="85"/>
      <c r="CT1517" s="85"/>
      <c r="CU1517" s="85"/>
      <c r="CV1517" s="85"/>
      <c r="CW1517" s="85"/>
      <c r="CX1517" s="85"/>
      <c r="CY1517" s="85"/>
      <c r="CZ1517" s="85"/>
      <c r="DA1517" s="85"/>
      <c r="DB1517" s="85"/>
      <c r="DC1517" s="85"/>
      <c r="DD1517" s="85"/>
      <c r="DE1517" s="85"/>
    </row>
    <row r="1518" spans="1:109" x14ac:dyDescent="0.2">
      <c r="A1518" s="85"/>
      <c r="B1518" s="85"/>
      <c r="C1518" s="85"/>
      <c r="D1518" s="85"/>
      <c r="E1518" s="86"/>
      <c r="F1518" s="85"/>
      <c r="G1518" s="87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85"/>
      <c r="AG1518" s="85"/>
      <c r="AH1518" s="85"/>
      <c r="AI1518" s="85"/>
      <c r="AJ1518" s="85"/>
      <c r="AK1518" s="85"/>
      <c r="AL1518" s="85"/>
      <c r="AM1518" s="85"/>
      <c r="AN1518" s="85"/>
      <c r="AO1518" s="85"/>
      <c r="AP1518" s="85"/>
      <c r="AQ1518" s="85"/>
      <c r="AR1518" s="85"/>
      <c r="AS1518" s="85"/>
      <c r="AT1518" s="85"/>
      <c r="AU1518" s="85"/>
      <c r="AV1518" s="85"/>
      <c r="AW1518" s="85"/>
      <c r="AX1518" s="85"/>
      <c r="AY1518" s="85"/>
      <c r="AZ1518" s="85"/>
      <c r="BA1518" s="85"/>
      <c r="BB1518" s="85"/>
      <c r="BC1518" s="85"/>
      <c r="BD1518" s="85"/>
      <c r="BE1518" s="85"/>
      <c r="BF1518" s="88"/>
      <c r="BG1518" s="85"/>
      <c r="BH1518" s="85"/>
      <c r="BI1518" s="85"/>
      <c r="BJ1518" s="85"/>
      <c r="BK1518" s="85"/>
      <c r="BL1518" s="85"/>
      <c r="BM1518" s="85"/>
      <c r="BN1518" s="85"/>
      <c r="BO1518" s="85"/>
      <c r="BP1518" s="85"/>
      <c r="BQ1518" s="85"/>
      <c r="BR1518" s="85"/>
      <c r="BS1518" s="85"/>
      <c r="BT1518" s="85"/>
      <c r="BU1518" s="85"/>
      <c r="BV1518" s="85"/>
      <c r="BW1518" s="85"/>
      <c r="BX1518" s="85"/>
      <c r="BY1518" s="85"/>
      <c r="BZ1518" s="85"/>
      <c r="CA1518" s="85"/>
      <c r="CB1518" s="85"/>
      <c r="CC1518" s="85"/>
      <c r="CD1518" s="85"/>
      <c r="CE1518" s="85"/>
      <c r="CF1518" s="85"/>
      <c r="CG1518" s="85"/>
      <c r="CH1518" s="85"/>
      <c r="CI1518" s="85"/>
      <c r="CJ1518" s="85"/>
      <c r="CK1518" s="85"/>
      <c r="CL1518" s="85"/>
      <c r="CM1518" s="85"/>
      <c r="CN1518" s="85"/>
      <c r="CO1518" s="85"/>
      <c r="CP1518" s="85"/>
      <c r="CQ1518" s="85"/>
      <c r="CR1518" s="85"/>
      <c r="CS1518" s="85"/>
      <c r="CT1518" s="85"/>
      <c r="CU1518" s="85"/>
      <c r="CV1518" s="85"/>
      <c r="CW1518" s="85"/>
      <c r="CX1518" s="85"/>
      <c r="CY1518" s="85"/>
      <c r="CZ1518" s="85"/>
      <c r="DA1518" s="85"/>
      <c r="DB1518" s="85"/>
      <c r="DC1518" s="85"/>
      <c r="DD1518" s="85"/>
      <c r="DE1518" s="85"/>
    </row>
    <row r="1519" spans="1:109" x14ac:dyDescent="0.2">
      <c r="A1519" s="85"/>
      <c r="B1519" s="85"/>
      <c r="C1519" s="85"/>
      <c r="D1519" s="85"/>
      <c r="E1519" s="86"/>
      <c r="F1519" s="85"/>
      <c r="G1519" s="87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85"/>
      <c r="AG1519" s="85"/>
      <c r="AH1519" s="85"/>
      <c r="AI1519" s="85"/>
      <c r="AJ1519" s="85"/>
      <c r="AK1519" s="85"/>
      <c r="AL1519" s="85"/>
      <c r="AM1519" s="85"/>
      <c r="AN1519" s="85"/>
      <c r="AO1519" s="85"/>
      <c r="AP1519" s="85"/>
      <c r="AQ1519" s="85"/>
      <c r="AR1519" s="85"/>
      <c r="AS1519" s="85"/>
      <c r="AT1519" s="85"/>
      <c r="AU1519" s="85"/>
      <c r="AV1519" s="85"/>
      <c r="AW1519" s="85"/>
      <c r="AX1519" s="85"/>
      <c r="AY1519" s="85"/>
      <c r="AZ1519" s="85"/>
      <c r="BA1519" s="85"/>
      <c r="BB1519" s="85"/>
      <c r="BC1519" s="85"/>
      <c r="BD1519" s="85"/>
      <c r="BE1519" s="85"/>
      <c r="BF1519" s="88"/>
      <c r="BG1519" s="85"/>
      <c r="BH1519" s="85"/>
      <c r="BI1519" s="85"/>
      <c r="BJ1519" s="85"/>
      <c r="BK1519" s="85"/>
      <c r="BL1519" s="85"/>
      <c r="BM1519" s="85"/>
      <c r="BN1519" s="85"/>
      <c r="BO1519" s="85"/>
      <c r="BP1519" s="85"/>
      <c r="BQ1519" s="85"/>
      <c r="BR1519" s="85"/>
      <c r="BS1519" s="85"/>
      <c r="BT1519" s="85"/>
      <c r="BU1519" s="85"/>
      <c r="BV1519" s="85"/>
      <c r="BW1519" s="85"/>
      <c r="BX1519" s="85"/>
      <c r="BY1519" s="85"/>
      <c r="BZ1519" s="85"/>
      <c r="CA1519" s="85"/>
      <c r="CB1519" s="85"/>
      <c r="CC1519" s="85"/>
      <c r="CD1519" s="85"/>
      <c r="CE1519" s="85"/>
      <c r="CF1519" s="85"/>
      <c r="CG1519" s="85"/>
      <c r="CH1519" s="85"/>
      <c r="CI1519" s="85"/>
      <c r="CJ1519" s="85"/>
      <c r="CK1519" s="85"/>
      <c r="CL1519" s="85"/>
      <c r="CM1519" s="85"/>
      <c r="CN1519" s="85"/>
      <c r="CO1519" s="85"/>
      <c r="CP1519" s="85"/>
      <c r="CQ1519" s="85"/>
      <c r="CR1519" s="85"/>
      <c r="CS1519" s="85"/>
      <c r="CT1519" s="85"/>
      <c r="CU1519" s="85"/>
      <c r="CV1519" s="85"/>
      <c r="CW1519" s="85"/>
      <c r="CX1519" s="85"/>
      <c r="CY1519" s="85"/>
      <c r="CZ1519" s="85"/>
      <c r="DA1519" s="85"/>
      <c r="DB1519" s="85"/>
      <c r="DC1519" s="85"/>
      <c r="DD1519" s="85"/>
      <c r="DE1519" s="85"/>
    </row>
    <row r="1520" spans="1:109" x14ac:dyDescent="0.2">
      <c r="A1520" s="85"/>
      <c r="B1520" s="85"/>
      <c r="C1520" s="85"/>
      <c r="D1520" s="85"/>
      <c r="E1520" s="86"/>
      <c r="F1520" s="85"/>
      <c r="G1520" s="87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85"/>
      <c r="AG1520" s="85"/>
      <c r="AH1520" s="85"/>
      <c r="AI1520" s="85"/>
      <c r="AJ1520" s="85"/>
      <c r="AK1520" s="85"/>
      <c r="AL1520" s="85"/>
      <c r="AM1520" s="85"/>
      <c r="AN1520" s="85"/>
      <c r="AO1520" s="85"/>
      <c r="AP1520" s="85"/>
      <c r="AQ1520" s="85"/>
      <c r="AR1520" s="85"/>
      <c r="AS1520" s="85"/>
      <c r="AT1520" s="85"/>
      <c r="AU1520" s="85"/>
      <c r="AV1520" s="85"/>
      <c r="AW1520" s="85"/>
      <c r="AX1520" s="85"/>
      <c r="AY1520" s="85"/>
      <c r="AZ1520" s="85"/>
      <c r="BA1520" s="85"/>
      <c r="BB1520" s="85"/>
      <c r="BC1520" s="85"/>
      <c r="BD1520" s="85"/>
      <c r="BE1520" s="85"/>
      <c r="BF1520" s="88"/>
      <c r="BG1520" s="85"/>
      <c r="BH1520" s="85"/>
      <c r="BI1520" s="85"/>
      <c r="BJ1520" s="85"/>
      <c r="BK1520" s="85"/>
      <c r="BL1520" s="85"/>
      <c r="BM1520" s="85"/>
      <c r="BN1520" s="85"/>
      <c r="BO1520" s="85"/>
      <c r="BP1520" s="85"/>
      <c r="BQ1520" s="85"/>
      <c r="BR1520" s="85"/>
      <c r="BS1520" s="85"/>
      <c r="BT1520" s="85"/>
      <c r="BU1520" s="85"/>
      <c r="BV1520" s="85"/>
      <c r="BW1520" s="85"/>
      <c r="BX1520" s="85"/>
      <c r="BY1520" s="85"/>
      <c r="BZ1520" s="85"/>
      <c r="CA1520" s="85"/>
      <c r="CB1520" s="85"/>
      <c r="CC1520" s="85"/>
      <c r="CD1520" s="85"/>
      <c r="CE1520" s="85"/>
      <c r="CF1520" s="85"/>
      <c r="CG1520" s="85"/>
      <c r="CH1520" s="85"/>
      <c r="CI1520" s="85"/>
      <c r="CJ1520" s="85"/>
      <c r="CK1520" s="85"/>
      <c r="CL1520" s="85"/>
      <c r="CM1520" s="85"/>
      <c r="CN1520" s="85"/>
      <c r="CO1520" s="85"/>
      <c r="CP1520" s="85"/>
      <c r="CQ1520" s="85"/>
      <c r="CR1520" s="85"/>
      <c r="CS1520" s="85"/>
      <c r="CT1520" s="85"/>
      <c r="CU1520" s="85"/>
      <c r="CV1520" s="85"/>
      <c r="CW1520" s="85"/>
      <c r="CX1520" s="85"/>
      <c r="CY1520" s="85"/>
      <c r="CZ1520" s="85"/>
      <c r="DA1520" s="85"/>
      <c r="DB1520" s="85"/>
      <c r="DC1520" s="85"/>
      <c r="DD1520" s="85"/>
      <c r="DE1520" s="85"/>
    </row>
    <row r="1521" spans="1:109" x14ac:dyDescent="0.2">
      <c r="A1521" s="85"/>
      <c r="B1521" s="85"/>
      <c r="C1521" s="85"/>
      <c r="D1521" s="85"/>
      <c r="E1521" s="86"/>
      <c r="F1521" s="85"/>
      <c r="G1521" s="87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85"/>
      <c r="AG1521" s="85"/>
      <c r="AH1521" s="85"/>
      <c r="AI1521" s="85"/>
      <c r="AJ1521" s="85"/>
      <c r="AK1521" s="85"/>
      <c r="AL1521" s="85"/>
      <c r="AM1521" s="85"/>
      <c r="AN1521" s="85"/>
      <c r="AO1521" s="85"/>
      <c r="AP1521" s="85"/>
      <c r="AQ1521" s="85"/>
      <c r="AR1521" s="85"/>
      <c r="AS1521" s="85"/>
      <c r="AT1521" s="85"/>
      <c r="AU1521" s="85"/>
      <c r="AV1521" s="85"/>
      <c r="AW1521" s="85"/>
      <c r="AX1521" s="85"/>
      <c r="AY1521" s="85"/>
      <c r="AZ1521" s="85"/>
      <c r="BA1521" s="85"/>
      <c r="BB1521" s="85"/>
      <c r="BC1521" s="85"/>
      <c r="BD1521" s="85"/>
      <c r="BE1521" s="85"/>
      <c r="BF1521" s="88"/>
      <c r="BG1521" s="85"/>
      <c r="BH1521" s="85"/>
      <c r="BI1521" s="85"/>
      <c r="BJ1521" s="85"/>
      <c r="BK1521" s="85"/>
      <c r="BL1521" s="85"/>
      <c r="BM1521" s="85"/>
      <c r="BN1521" s="85"/>
      <c r="BO1521" s="85"/>
      <c r="BP1521" s="85"/>
      <c r="BQ1521" s="85"/>
      <c r="BR1521" s="85"/>
      <c r="BS1521" s="85"/>
      <c r="BT1521" s="85"/>
      <c r="BU1521" s="85"/>
      <c r="BV1521" s="85"/>
      <c r="BW1521" s="85"/>
      <c r="BX1521" s="85"/>
      <c r="BY1521" s="85"/>
      <c r="BZ1521" s="85"/>
      <c r="CA1521" s="85"/>
      <c r="CB1521" s="85"/>
      <c r="CC1521" s="85"/>
      <c r="CD1521" s="85"/>
      <c r="CE1521" s="85"/>
      <c r="CF1521" s="85"/>
      <c r="CG1521" s="85"/>
      <c r="CH1521" s="85"/>
      <c r="CI1521" s="85"/>
      <c r="CJ1521" s="85"/>
      <c r="CK1521" s="85"/>
      <c r="CL1521" s="85"/>
      <c r="CM1521" s="85"/>
      <c r="CN1521" s="85"/>
      <c r="CO1521" s="85"/>
      <c r="CP1521" s="85"/>
      <c r="CQ1521" s="85"/>
      <c r="CR1521" s="85"/>
      <c r="CS1521" s="85"/>
      <c r="CT1521" s="85"/>
      <c r="CU1521" s="85"/>
      <c r="CV1521" s="85"/>
      <c r="CW1521" s="85"/>
      <c r="CX1521" s="85"/>
      <c r="CY1521" s="85"/>
      <c r="CZ1521" s="85"/>
      <c r="DA1521" s="85"/>
      <c r="DB1521" s="85"/>
      <c r="DC1521" s="85"/>
      <c r="DD1521" s="85"/>
      <c r="DE1521" s="85"/>
    </row>
    <row r="1522" spans="1:109" x14ac:dyDescent="0.2">
      <c r="A1522" s="85"/>
      <c r="B1522" s="85"/>
      <c r="C1522" s="85"/>
      <c r="D1522" s="85"/>
      <c r="E1522" s="86"/>
      <c r="F1522" s="85"/>
      <c r="G1522" s="87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85"/>
      <c r="AG1522" s="85"/>
      <c r="AH1522" s="85"/>
      <c r="AI1522" s="85"/>
      <c r="AJ1522" s="85"/>
      <c r="AK1522" s="85"/>
      <c r="AL1522" s="85"/>
      <c r="AM1522" s="85"/>
      <c r="AN1522" s="85"/>
      <c r="AO1522" s="85"/>
      <c r="AP1522" s="85"/>
      <c r="AQ1522" s="85"/>
      <c r="AR1522" s="85"/>
      <c r="AS1522" s="85"/>
      <c r="AT1522" s="85"/>
      <c r="AU1522" s="85"/>
      <c r="AV1522" s="85"/>
      <c r="AW1522" s="85"/>
      <c r="AX1522" s="85"/>
      <c r="AY1522" s="85"/>
      <c r="AZ1522" s="85"/>
      <c r="BA1522" s="85"/>
      <c r="BB1522" s="85"/>
      <c r="BC1522" s="85"/>
      <c r="BD1522" s="85"/>
      <c r="BE1522" s="85"/>
      <c r="BF1522" s="88"/>
      <c r="BG1522" s="85"/>
      <c r="BH1522" s="85"/>
      <c r="BI1522" s="85"/>
      <c r="BJ1522" s="85"/>
      <c r="BK1522" s="85"/>
      <c r="BL1522" s="85"/>
      <c r="BM1522" s="85"/>
      <c r="BN1522" s="85"/>
      <c r="BO1522" s="85"/>
      <c r="BP1522" s="85"/>
      <c r="BQ1522" s="85"/>
      <c r="BR1522" s="85"/>
      <c r="BS1522" s="85"/>
      <c r="BT1522" s="85"/>
      <c r="BU1522" s="85"/>
      <c r="BV1522" s="85"/>
      <c r="BW1522" s="85"/>
      <c r="BX1522" s="85"/>
      <c r="BY1522" s="85"/>
      <c r="BZ1522" s="85"/>
      <c r="CA1522" s="85"/>
      <c r="CB1522" s="85"/>
      <c r="CC1522" s="85"/>
      <c r="CD1522" s="85"/>
      <c r="CE1522" s="85"/>
      <c r="CF1522" s="85"/>
      <c r="CG1522" s="85"/>
      <c r="CH1522" s="85"/>
      <c r="CI1522" s="85"/>
      <c r="CJ1522" s="85"/>
      <c r="CK1522" s="85"/>
      <c r="CL1522" s="85"/>
      <c r="CM1522" s="85"/>
      <c r="CN1522" s="85"/>
      <c r="CO1522" s="85"/>
      <c r="CP1522" s="85"/>
      <c r="CQ1522" s="85"/>
      <c r="CR1522" s="85"/>
      <c r="CS1522" s="85"/>
      <c r="CT1522" s="85"/>
      <c r="CU1522" s="85"/>
      <c r="CV1522" s="85"/>
      <c r="CW1522" s="85"/>
      <c r="CX1522" s="85"/>
      <c r="CY1522" s="85"/>
      <c r="CZ1522" s="85"/>
      <c r="DA1522" s="85"/>
      <c r="DB1522" s="85"/>
      <c r="DC1522" s="85"/>
      <c r="DD1522" s="85"/>
      <c r="DE1522" s="85"/>
    </row>
    <row r="1523" spans="1:109" x14ac:dyDescent="0.2">
      <c r="A1523" s="85"/>
      <c r="B1523" s="85"/>
      <c r="C1523" s="85"/>
      <c r="D1523" s="85"/>
      <c r="E1523" s="86"/>
      <c r="F1523" s="85"/>
      <c r="G1523" s="87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85"/>
      <c r="AG1523" s="85"/>
      <c r="AH1523" s="85"/>
      <c r="AI1523" s="85"/>
      <c r="AJ1523" s="85"/>
      <c r="AK1523" s="85"/>
      <c r="AL1523" s="85"/>
      <c r="AM1523" s="85"/>
      <c r="AN1523" s="85"/>
      <c r="AO1523" s="85"/>
      <c r="AP1523" s="85"/>
      <c r="AQ1523" s="85"/>
      <c r="AR1523" s="85"/>
      <c r="AS1523" s="85"/>
      <c r="AT1523" s="85"/>
      <c r="AU1523" s="85"/>
      <c r="AV1523" s="85"/>
      <c r="AW1523" s="85"/>
      <c r="AX1523" s="85"/>
      <c r="AY1523" s="85"/>
      <c r="AZ1523" s="85"/>
      <c r="BA1523" s="85"/>
      <c r="BB1523" s="85"/>
      <c r="BC1523" s="85"/>
      <c r="BD1523" s="85"/>
      <c r="BE1523" s="85"/>
      <c r="BF1523" s="88"/>
      <c r="BG1523" s="85"/>
      <c r="BH1523" s="85"/>
      <c r="BI1523" s="85"/>
      <c r="BJ1523" s="85"/>
      <c r="BK1523" s="85"/>
      <c r="BL1523" s="85"/>
      <c r="BM1523" s="85"/>
      <c r="BN1523" s="85"/>
      <c r="BO1523" s="85"/>
      <c r="BP1523" s="85"/>
      <c r="BQ1523" s="85"/>
      <c r="BR1523" s="85"/>
      <c r="BS1523" s="85"/>
      <c r="BT1523" s="85"/>
      <c r="BU1523" s="85"/>
      <c r="BV1523" s="85"/>
      <c r="BW1523" s="85"/>
      <c r="BX1523" s="85"/>
      <c r="BY1523" s="85"/>
      <c r="BZ1523" s="85"/>
      <c r="CA1523" s="85"/>
      <c r="CB1523" s="85"/>
      <c r="CC1523" s="85"/>
      <c r="CD1523" s="85"/>
      <c r="CE1523" s="85"/>
      <c r="CF1523" s="85"/>
      <c r="CG1523" s="85"/>
      <c r="CH1523" s="85"/>
      <c r="CI1523" s="85"/>
      <c r="CJ1523" s="85"/>
      <c r="CK1523" s="85"/>
      <c r="CL1523" s="85"/>
      <c r="CM1523" s="85"/>
      <c r="CN1523" s="85"/>
      <c r="CO1523" s="85"/>
      <c r="CP1523" s="85"/>
      <c r="CQ1523" s="85"/>
      <c r="CR1523" s="85"/>
      <c r="CS1523" s="85"/>
      <c r="CT1523" s="85"/>
      <c r="CU1523" s="85"/>
      <c r="CV1523" s="85"/>
      <c r="CW1523" s="85"/>
      <c r="CX1523" s="85"/>
      <c r="CY1523" s="85"/>
      <c r="CZ1523" s="85"/>
      <c r="DA1523" s="85"/>
      <c r="DB1523" s="85"/>
      <c r="DC1523" s="85"/>
      <c r="DD1523" s="85"/>
      <c r="DE1523" s="85"/>
    </row>
    <row r="1524" spans="1:109" x14ac:dyDescent="0.2">
      <c r="A1524" s="85"/>
      <c r="B1524" s="85"/>
      <c r="C1524" s="85"/>
      <c r="D1524" s="85"/>
      <c r="E1524" s="86"/>
      <c r="F1524" s="85"/>
      <c r="G1524" s="87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85"/>
      <c r="AG1524" s="85"/>
      <c r="AH1524" s="85"/>
      <c r="AI1524" s="85"/>
      <c r="AJ1524" s="85"/>
      <c r="AK1524" s="85"/>
      <c r="AL1524" s="85"/>
      <c r="AM1524" s="85"/>
      <c r="AN1524" s="85"/>
      <c r="AO1524" s="85"/>
      <c r="AP1524" s="85"/>
      <c r="AQ1524" s="85"/>
      <c r="AR1524" s="85"/>
      <c r="AS1524" s="85"/>
      <c r="AT1524" s="85"/>
      <c r="AU1524" s="85"/>
      <c r="AV1524" s="85"/>
      <c r="AW1524" s="85"/>
      <c r="AX1524" s="85"/>
      <c r="AY1524" s="85"/>
      <c r="AZ1524" s="85"/>
      <c r="BA1524" s="85"/>
      <c r="BB1524" s="85"/>
      <c r="BC1524" s="85"/>
      <c r="BD1524" s="85"/>
      <c r="BE1524" s="85"/>
      <c r="BF1524" s="88"/>
      <c r="BG1524" s="85"/>
      <c r="BH1524" s="85"/>
      <c r="BI1524" s="85"/>
      <c r="BJ1524" s="85"/>
      <c r="BK1524" s="85"/>
      <c r="BL1524" s="85"/>
      <c r="BM1524" s="85"/>
      <c r="BN1524" s="85"/>
      <c r="BO1524" s="85"/>
      <c r="BP1524" s="85"/>
      <c r="BQ1524" s="85"/>
      <c r="BR1524" s="85"/>
      <c r="BS1524" s="85"/>
      <c r="BT1524" s="85"/>
      <c r="BU1524" s="85"/>
      <c r="BV1524" s="85"/>
      <c r="BW1524" s="85"/>
      <c r="BX1524" s="85"/>
      <c r="BY1524" s="85"/>
      <c r="BZ1524" s="85"/>
      <c r="CA1524" s="85"/>
      <c r="CB1524" s="85"/>
      <c r="CC1524" s="85"/>
      <c r="CD1524" s="85"/>
      <c r="CE1524" s="85"/>
      <c r="CF1524" s="85"/>
      <c r="CG1524" s="85"/>
      <c r="CH1524" s="85"/>
      <c r="CI1524" s="85"/>
      <c r="CJ1524" s="85"/>
      <c r="CK1524" s="85"/>
      <c r="CL1524" s="85"/>
      <c r="CM1524" s="85"/>
      <c r="CN1524" s="85"/>
      <c r="CO1524" s="85"/>
      <c r="CP1524" s="85"/>
      <c r="CQ1524" s="85"/>
      <c r="CR1524" s="85"/>
      <c r="CS1524" s="85"/>
      <c r="CT1524" s="85"/>
      <c r="CU1524" s="85"/>
      <c r="CV1524" s="85"/>
      <c r="CW1524" s="85"/>
      <c r="CX1524" s="85"/>
      <c r="CY1524" s="85"/>
      <c r="CZ1524" s="85"/>
      <c r="DA1524" s="85"/>
      <c r="DB1524" s="85"/>
      <c r="DC1524" s="85"/>
      <c r="DD1524" s="85"/>
      <c r="DE1524" s="85"/>
    </row>
    <row r="1525" spans="1:109" x14ac:dyDescent="0.2">
      <c r="A1525" s="85"/>
      <c r="B1525" s="85"/>
      <c r="C1525" s="85"/>
      <c r="D1525" s="85"/>
      <c r="E1525" s="86"/>
      <c r="F1525" s="85"/>
      <c r="G1525" s="87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85"/>
      <c r="AG1525" s="85"/>
      <c r="AH1525" s="85"/>
      <c r="AI1525" s="85"/>
      <c r="AJ1525" s="85"/>
      <c r="AK1525" s="85"/>
      <c r="AL1525" s="85"/>
      <c r="AM1525" s="85"/>
      <c r="AN1525" s="85"/>
      <c r="AO1525" s="85"/>
      <c r="AP1525" s="85"/>
      <c r="AQ1525" s="85"/>
      <c r="AR1525" s="85"/>
      <c r="AS1525" s="85"/>
      <c r="AT1525" s="85"/>
      <c r="AU1525" s="85"/>
      <c r="AV1525" s="85"/>
      <c r="AW1525" s="85"/>
      <c r="AX1525" s="85"/>
      <c r="AY1525" s="85"/>
      <c r="AZ1525" s="85"/>
      <c r="BA1525" s="85"/>
      <c r="BB1525" s="85"/>
      <c r="BC1525" s="85"/>
      <c r="BD1525" s="85"/>
      <c r="BE1525" s="85"/>
      <c r="BF1525" s="88"/>
      <c r="BG1525" s="85"/>
      <c r="BH1525" s="85"/>
      <c r="BI1525" s="85"/>
      <c r="BJ1525" s="85"/>
      <c r="BK1525" s="85"/>
      <c r="BL1525" s="85"/>
      <c r="BM1525" s="85"/>
      <c r="BN1525" s="85"/>
      <c r="BO1525" s="85"/>
      <c r="BP1525" s="85"/>
      <c r="BQ1525" s="85"/>
      <c r="BR1525" s="85"/>
      <c r="BS1525" s="85"/>
      <c r="BT1525" s="85"/>
      <c r="BU1525" s="85"/>
      <c r="BV1525" s="85"/>
      <c r="BW1525" s="85"/>
      <c r="BX1525" s="85"/>
      <c r="BY1525" s="85"/>
      <c r="BZ1525" s="85"/>
      <c r="CA1525" s="85"/>
      <c r="CB1525" s="85"/>
      <c r="CC1525" s="85"/>
      <c r="CD1525" s="85"/>
      <c r="CE1525" s="85"/>
      <c r="CF1525" s="85"/>
      <c r="CG1525" s="85"/>
      <c r="CH1525" s="85"/>
      <c r="CI1525" s="85"/>
      <c r="CJ1525" s="85"/>
      <c r="CK1525" s="85"/>
      <c r="CL1525" s="85"/>
      <c r="CM1525" s="85"/>
      <c r="CN1525" s="85"/>
      <c r="CO1525" s="85"/>
      <c r="CP1525" s="85"/>
      <c r="CQ1525" s="85"/>
      <c r="CR1525" s="85"/>
      <c r="CS1525" s="85"/>
      <c r="CT1525" s="85"/>
      <c r="CU1525" s="85"/>
      <c r="CV1525" s="85"/>
      <c r="CW1525" s="85"/>
      <c r="CX1525" s="85"/>
      <c r="CY1525" s="85"/>
      <c r="CZ1525" s="85"/>
      <c r="DA1525" s="85"/>
      <c r="DB1525" s="85"/>
      <c r="DC1525" s="85"/>
      <c r="DD1525" s="85"/>
      <c r="DE1525" s="85"/>
    </row>
    <row r="1526" spans="1:109" x14ac:dyDescent="0.2">
      <c r="A1526" s="85"/>
      <c r="B1526" s="85"/>
      <c r="C1526" s="85"/>
      <c r="D1526" s="85"/>
      <c r="E1526" s="86"/>
      <c r="F1526" s="85"/>
      <c r="G1526" s="87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85"/>
      <c r="AG1526" s="85"/>
      <c r="AH1526" s="85"/>
      <c r="AI1526" s="85"/>
      <c r="AJ1526" s="85"/>
      <c r="AK1526" s="85"/>
      <c r="AL1526" s="85"/>
      <c r="AM1526" s="85"/>
      <c r="AN1526" s="85"/>
      <c r="AO1526" s="85"/>
      <c r="AP1526" s="85"/>
      <c r="AQ1526" s="85"/>
      <c r="AR1526" s="85"/>
      <c r="AS1526" s="85"/>
      <c r="AT1526" s="85"/>
      <c r="AU1526" s="85"/>
      <c r="AV1526" s="85"/>
      <c r="AW1526" s="85"/>
      <c r="AX1526" s="85"/>
      <c r="AY1526" s="85"/>
      <c r="AZ1526" s="85"/>
      <c r="BA1526" s="85"/>
      <c r="BB1526" s="85"/>
      <c r="BC1526" s="85"/>
      <c r="BD1526" s="85"/>
      <c r="BE1526" s="85"/>
      <c r="BF1526" s="88"/>
      <c r="BG1526" s="85"/>
      <c r="BH1526" s="85"/>
      <c r="BI1526" s="85"/>
      <c r="BJ1526" s="85"/>
      <c r="BK1526" s="85"/>
      <c r="BL1526" s="85"/>
      <c r="BM1526" s="85"/>
      <c r="BN1526" s="85"/>
      <c r="BO1526" s="85"/>
      <c r="BP1526" s="85"/>
      <c r="BQ1526" s="85"/>
      <c r="BR1526" s="85"/>
      <c r="BS1526" s="85"/>
      <c r="BT1526" s="85"/>
      <c r="BU1526" s="85"/>
      <c r="BV1526" s="85"/>
      <c r="BW1526" s="85"/>
      <c r="BX1526" s="85"/>
      <c r="BY1526" s="85"/>
      <c r="BZ1526" s="85"/>
      <c r="CA1526" s="85"/>
      <c r="CB1526" s="85"/>
      <c r="CC1526" s="85"/>
      <c r="CD1526" s="85"/>
      <c r="CE1526" s="85"/>
      <c r="CF1526" s="85"/>
      <c r="CG1526" s="85"/>
      <c r="CH1526" s="85"/>
      <c r="CI1526" s="85"/>
      <c r="CJ1526" s="85"/>
      <c r="CK1526" s="85"/>
      <c r="CL1526" s="85"/>
      <c r="CM1526" s="85"/>
      <c r="CN1526" s="85"/>
      <c r="CO1526" s="85"/>
      <c r="CP1526" s="85"/>
      <c r="CQ1526" s="85"/>
      <c r="CR1526" s="85"/>
      <c r="CS1526" s="85"/>
      <c r="CT1526" s="85"/>
      <c r="CU1526" s="85"/>
      <c r="CV1526" s="85"/>
      <c r="CW1526" s="85"/>
      <c r="CX1526" s="85"/>
      <c r="CY1526" s="85"/>
      <c r="CZ1526" s="85"/>
      <c r="DA1526" s="85"/>
      <c r="DB1526" s="85"/>
      <c r="DC1526" s="85"/>
      <c r="DD1526" s="85"/>
      <c r="DE1526" s="85"/>
    </row>
    <row r="1527" spans="1:109" x14ac:dyDescent="0.2">
      <c r="A1527" s="85"/>
      <c r="B1527" s="85"/>
      <c r="C1527" s="85"/>
      <c r="D1527" s="85"/>
      <c r="E1527" s="86"/>
      <c r="F1527" s="85"/>
      <c r="G1527" s="87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85"/>
      <c r="AG1527" s="85"/>
      <c r="AH1527" s="85"/>
      <c r="AI1527" s="85"/>
      <c r="AJ1527" s="85"/>
      <c r="AK1527" s="85"/>
      <c r="AL1527" s="85"/>
      <c r="AM1527" s="85"/>
      <c r="AN1527" s="85"/>
      <c r="AO1527" s="85"/>
      <c r="AP1527" s="85"/>
      <c r="AQ1527" s="85"/>
      <c r="AR1527" s="85"/>
      <c r="AS1527" s="85"/>
      <c r="AT1527" s="85"/>
      <c r="AU1527" s="85"/>
      <c r="AV1527" s="85"/>
      <c r="AW1527" s="85"/>
      <c r="AX1527" s="85"/>
      <c r="AY1527" s="85"/>
      <c r="AZ1527" s="85"/>
      <c r="BA1527" s="85"/>
      <c r="BB1527" s="85"/>
      <c r="BC1527" s="85"/>
      <c r="BD1527" s="85"/>
      <c r="BE1527" s="85"/>
      <c r="BF1527" s="88"/>
      <c r="BG1527" s="85"/>
      <c r="BH1527" s="85"/>
      <c r="BI1527" s="85"/>
      <c r="BJ1527" s="85"/>
      <c r="BK1527" s="85"/>
      <c r="BL1527" s="85"/>
      <c r="BM1527" s="85"/>
      <c r="BN1527" s="85"/>
      <c r="BO1527" s="85"/>
      <c r="BP1527" s="85"/>
      <c r="BQ1527" s="85"/>
      <c r="BR1527" s="85"/>
      <c r="BS1527" s="85"/>
      <c r="BT1527" s="85"/>
      <c r="BU1527" s="85"/>
      <c r="BV1527" s="85"/>
      <c r="BW1527" s="85"/>
      <c r="BX1527" s="85"/>
      <c r="BY1527" s="85"/>
      <c r="BZ1527" s="85"/>
      <c r="CA1527" s="85"/>
      <c r="CB1527" s="85"/>
      <c r="CC1527" s="85"/>
      <c r="CD1527" s="85"/>
      <c r="CE1527" s="85"/>
      <c r="CF1527" s="85"/>
      <c r="CG1527" s="85"/>
      <c r="CH1527" s="85"/>
      <c r="CI1527" s="85"/>
      <c r="CJ1527" s="85"/>
      <c r="CK1527" s="85"/>
      <c r="CL1527" s="85"/>
      <c r="CM1527" s="85"/>
      <c r="CN1527" s="85"/>
      <c r="CO1527" s="85"/>
      <c r="CP1527" s="85"/>
      <c r="CQ1527" s="85"/>
      <c r="CR1527" s="85"/>
      <c r="CS1527" s="85"/>
      <c r="CT1527" s="85"/>
      <c r="CU1527" s="85"/>
      <c r="CV1527" s="85"/>
      <c r="CW1527" s="85"/>
      <c r="CX1527" s="85"/>
      <c r="CY1527" s="85"/>
      <c r="CZ1527" s="85"/>
      <c r="DA1527" s="85"/>
      <c r="DB1527" s="85"/>
      <c r="DC1527" s="85"/>
      <c r="DD1527" s="85"/>
      <c r="DE1527" s="85"/>
    </row>
    <row r="1528" spans="1:109" x14ac:dyDescent="0.2">
      <c r="A1528" s="85"/>
      <c r="B1528" s="85"/>
      <c r="C1528" s="85"/>
      <c r="D1528" s="85"/>
      <c r="E1528" s="86"/>
      <c r="F1528" s="85"/>
      <c r="G1528" s="87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85"/>
      <c r="AG1528" s="85"/>
      <c r="AH1528" s="85"/>
      <c r="AI1528" s="85"/>
      <c r="AJ1528" s="85"/>
      <c r="AK1528" s="85"/>
      <c r="AL1528" s="85"/>
      <c r="AM1528" s="85"/>
      <c r="AN1528" s="85"/>
      <c r="AO1528" s="85"/>
      <c r="AP1528" s="85"/>
      <c r="AQ1528" s="85"/>
      <c r="AR1528" s="85"/>
      <c r="AS1528" s="85"/>
      <c r="AT1528" s="85"/>
      <c r="AU1528" s="85"/>
      <c r="AV1528" s="85"/>
      <c r="AW1528" s="85"/>
      <c r="AX1528" s="85"/>
      <c r="AY1528" s="85"/>
      <c r="AZ1528" s="85"/>
      <c r="BA1528" s="85"/>
      <c r="BB1528" s="85"/>
      <c r="BC1528" s="85"/>
      <c r="BD1528" s="85"/>
      <c r="BE1528" s="85"/>
      <c r="BF1528" s="88"/>
      <c r="BG1528" s="85"/>
      <c r="BH1528" s="85"/>
      <c r="BI1528" s="85"/>
      <c r="BJ1528" s="85"/>
      <c r="BK1528" s="85"/>
      <c r="BL1528" s="85"/>
      <c r="BM1528" s="85"/>
      <c r="BN1528" s="85"/>
      <c r="BO1528" s="85"/>
      <c r="BP1528" s="85"/>
      <c r="BQ1528" s="85"/>
      <c r="BR1528" s="85"/>
      <c r="BS1528" s="85"/>
      <c r="BT1528" s="85"/>
      <c r="BU1528" s="85"/>
      <c r="BV1528" s="85"/>
      <c r="BW1528" s="85"/>
      <c r="BX1528" s="85"/>
      <c r="BY1528" s="85"/>
      <c r="BZ1528" s="85"/>
      <c r="CA1528" s="85"/>
      <c r="CB1528" s="85"/>
      <c r="CC1528" s="85"/>
      <c r="CD1528" s="85"/>
      <c r="CE1528" s="85"/>
      <c r="CF1528" s="85"/>
      <c r="CG1528" s="85"/>
      <c r="CH1528" s="85"/>
      <c r="CI1528" s="85"/>
      <c r="CJ1528" s="85"/>
      <c r="CK1528" s="85"/>
      <c r="CL1528" s="85"/>
      <c r="CM1528" s="85"/>
      <c r="CN1528" s="85"/>
      <c r="CO1528" s="85"/>
      <c r="CP1528" s="85"/>
      <c r="CQ1528" s="85"/>
      <c r="CR1528" s="85"/>
      <c r="CS1528" s="85"/>
      <c r="CT1528" s="85"/>
      <c r="CU1528" s="85"/>
      <c r="CV1528" s="85"/>
      <c r="CW1528" s="85"/>
      <c r="CX1528" s="85"/>
      <c r="CY1528" s="85"/>
      <c r="CZ1528" s="85"/>
      <c r="DA1528" s="85"/>
      <c r="DB1528" s="85"/>
      <c r="DC1528" s="85"/>
      <c r="DD1528" s="85"/>
      <c r="DE1528" s="85"/>
    </row>
    <row r="1529" spans="1:109" x14ac:dyDescent="0.2">
      <c r="A1529" s="85"/>
      <c r="B1529" s="85"/>
      <c r="C1529" s="85"/>
      <c r="D1529" s="85"/>
      <c r="E1529" s="86"/>
      <c r="F1529" s="85"/>
      <c r="G1529" s="87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85"/>
      <c r="AG1529" s="85"/>
      <c r="AH1529" s="85"/>
      <c r="AI1529" s="85"/>
      <c r="AJ1529" s="85"/>
      <c r="AK1529" s="85"/>
      <c r="AL1529" s="85"/>
      <c r="AM1529" s="85"/>
      <c r="AN1529" s="85"/>
      <c r="AO1529" s="85"/>
      <c r="AP1529" s="85"/>
      <c r="AQ1529" s="85"/>
      <c r="AR1529" s="85"/>
      <c r="AS1529" s="85"/>
      <c r="AT1529" s="85"/>
      <c r="AU1529" s="85"/>
      <c r="AV1529" s="85"/>
      <c r="AW1529" s="85"/>
      <c r="AX1529" s="85"/>
      <c r="AY1529" s="85"/>
      <c r="AZ1529" s="85"/>
      <c r="BA1529" s="85"/>
      <c r="BB1529" s="85"/>
      <c r="BC1529" s="85"/>
      <c r="BD1529" s="85"/>
      <c r="BE1529" s="85"/>
      <c r="BF1529" s="88"/>
      <c r="BG1529" s="85"/>
      <c r="BH1529" s="85"/>
      <c r="BI1529" s="85"/>
      <c r="BJ1529" s="85"/>
      <c r="BK1529" s="85"/>
      <c r="BL1529" s="85"/>
      <c r="BM1529" s="85"/>
      <c r="BN1529" s="85"/>
      <c r="BO1529" s="85"/>
      <c r="BP1529" s="85"/>
      <c r="BQ1529" s="85"/>
      <c r="BR1529" s="85"/>
      <c r="BS1529" s="85"/>
      <c r="BT1529" s="85"/>
      <c r="BU1529" s="85"/>
      <c r="BV1529" s="85"/>
      <c r="BW1529" s="85"/>
      <c r="BX1529" s="85"/>
      <c r="BY1529" s="85"/>
      <c r="BZ1529" s="85"/>
      <c r="CA1529" s="85"/>
      <c r="CB1529" s="85"/>
      <c r="CC1529" s="85"/>
      <c r="CD1529" s="85"/>
      <c r="CE1529" s="85"/>
      <c r="CF1529" s="85"/>
      <c r="CG1529" s="85"/>
      <c r="CH1529" s="85"/>
      <c r="CI1529" s="85"/>
      <c r="CJ1529" s="85"/>
      <c r="CK1529" s="85"/>
      <c r="CL1529" s="85"/>
      <c r="CM1529" s="85"/>
      <c r="CN1529" s="85"/>
      <c r="CO1529" s="85"/>
      <c r="CP1529" s="85"/>
      <c r="CQ1529" s="85"/>
      <c r="CR1529" s="85"/>
      <c r="CS1529" s="85"/>
      <c r="CT1529" s="85"/>
      <c r="CU1529" s="85"/>
      <c r="CV1529" s="85"/>
      <c r="CW1529" s="85"/>
      <c r="CX1529" s="85"/>
      <c r="CY1529" s="85"/>
      <c r="CZ1529" s="85"/>
      <c r="DA1529" s="85"/>
      <c r="DB1529" s="85"/>
      <c r="DC1529" s="85"/>
      <c r="DD1529" s="85"/>
      <c r="DE1529" s="85"/>
    </row>
    <row r="1530" spans="1:109" x14ac:dyDescent="0.2">
      <c r="A1530" s="85"/>
      <c r="B1530" s="85"/>
      <c r="C1530" s="85"/>
      <c r="D1530" s="85"/>
      <c r="E1530" s="86"/>
      <c r="F1530" s="85"/>
      <c r="G1530" s="87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85"/>
      <c r="AG1530" s="85"/>
      <c r="AH1530" s="85"/>
      <c r="AI1530" s="85"/>
      <c r="AJ1530" s="85"/>
      <c r="AK1530" s="85"/>
      <c r="AL1530" s="85"/>
      <c r="AM1530" s="85"/>
      <c r="AN1530" s="85"/>
      <c r="AO1530" s="85"/>
      <c r="AP1530" s="85"/>
      <c r="AQ1530" s="85"/>
      <c r="AR1530" s="85"/>
      <c r="AS1530" s="85"/>
      <c r="AT1530" s="85"/>
      <c r="AU1530" s="85"/>
      <c r="AV1530" s="85"/>
      <c r="AW1530" s="85"/>
      <c r="AX1530" s="85"/>
      <c r="AY1530" s="85"/>
      <c r="AZ1530" s="85"/>
      <c r="BA1530" s="85"/>
      <c r="BB1530" s="85"/>
      <c r="BC1530" s="85"/>
      <c r="BD1530" s="85"/>
      <c r="BE1530" s="85"/>
      <c r="BF1530" s="88"/>
      <c r="BG1530" s="85"/>
      <c r="BH1530" s="85"/>
      <c r="BI1530" s="85"/>
      <c r="BJ1530" s="85"/>
      <c r="BK1530" s="85"/>
      <c r="BL1530" s="85"/>
      <c r="BM1530" s="85"/>
      <c r="BN1530" s="85"/>
      <c r="BO1530" s="85"/>
      <c r="BP1530" s="85"/>
      <c r="BQ1530" s="85"/>
      <c r="BR1530" s="85"/>
      <c r="BS1530" s="85"/>
      <c r="BT1530" s="85"/>
      <c r="BU1530" s="85"/>
      <c r="BV1530" s="85"/>
      <c r="BW1530" s="85"/>
      <c r="BX1530" s="85"/>
      <c r="BY1530" s="85"/>
      <c r="BZ1530" s="85"/>
      <c r="CA1530" s="85"/>
      <c r="CB1530" s="85"/>
      <c r="CC1530" s="85"/>
      <c r="CD1530" s="85"/>
      <c r="CE1530" s="85"/>
      <c r="CF1530" s="85"/>
      <c r="CG1530" s="85"/>
      <c r="CH1530" s="85"/>
      <c r="CI1530" s="85"/>
      <c r="CJ1530" s="85"/>
      <c r="CK1530" s="85"/>
      <c r="CL1530" s="85"/>
      <c r="CM1530" s="85"/>
      <c r="CN1530" s="85"/>
      <c r="CO1530" s="85"/>
      <c r="CP1530" s="85"/>
      <c r="CQ1530" s="85"/>
      <c r="CR1530" s="85"/>
      <c r="CS1530" s="85"/>
      <c r="CT1530" s="85"/>
      <c r="CU1530" s="85"/>
      <c r="CV1530" s="85"/>
      <c r="CW1530" s="85"/>
      <c r="CX1530" s="85"/>
      <c r="CY1530" s="85"/>
      <c r="CZ1530" s="85"/>
      <c r="DA1530" s="85"/>
      <c r="DB1530" s="85"/>
      <c r="DC1530" s="85"/>
      <c r="DD1530" s="85"/>
      <c r="DE1530" s="85"/>
    </row>
    <row r="1531" spans="1:109" x14ac:dyDescent="0.2">
      <c r="A1531" s="85"/>
      <c r="B1531" s="85"/>
      <c r="C1531" s="85"/>
      <c r="D1531" s="85"/>
      <c r="E1531" s="86"/>
      <c r="F1531" s="85"/>
      <c r="G1531" s="87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85"/>
      <c r="AG1531" s="85"/>
      <c r="AH1531" s="85"/>
      <c r="AI1531" s="85"/>
      <c r="AJ1531" s="85"/>
      <c r="AK1531" s="85"/>
      <c r="AL1531" s="85"/>
      <c r="AM1531" s="85"/>
      <c r="AN1531" s="85"/>
      <c r="AO1531" s="85"/>
      <c r="AP1531" s="85"/>
      <c r="AQ1531" s="85"/>
      <c r="AR1531" s="85"/>
      <c r="AS1531" s="85"/>
      <c r="AT1531" s="85"/>
      <c r="AU1531" s="85"/>
      <c r="AV1531" s="85"/>
      <c r="AW1531" s="85"/>
      <c r="AX1531" s="85"/>
      <c r="AY1531" s="85"/>
      <c r="AZ1531" s="85"/>
      <c r="BA1531" s="85"/>
      <c r="BB1531" s="85"/>
      <c r="BC1531" s="85"/>
      <c r="BD1531" s="85"/>
      <c r="BE1531" s="85"/>
      <c r="BF1531" s="88"/>
      <c r="BG1531" s="85"/>
      <c r="BH1531" s="85"/>
      <c r="BI1531" s="85"/>
      <c r="BJ1531" s="85"/>
      <c r="BK1531" s="85"/>
      <c r="BL1531" s="85"/>
      <c r="BM1531" s="85"/>
      <c r="BN1531" s="85"/>
      <c r="BO1531" s="85"/>
      <c r="BP1531" s="85"/>
      <c r="BQ1531" s="85"/>
      <c r="BR1531" s="85"/>
      <c r="BS1531" s="85"/>
      <c r="BT1531" s="85"/>
      <c r="BU1531" s="85"/>
      <c r="BV1531" s="85"/>
      <c r="BW1531" s="85"/>
      <c r="BX1531" s="85"/>
      <c r="BY1531" s="85"/>
      <c r="BZ1531" s="85"/>
      <c r="CA1531" s="85"/>
      <c r="CB1531" s="85"/>
      <c r="CC1531" s="85"/>
      <c r="CD1531" s="85"/>
      <c r="CE1531" s="85"/>
      <c r="CF1531" s="85"/>
      <c r="CG1531" s="85"/>
      <c r="CH1531" s="85"/>
      <c r="CI1531" s="85"/>
      <c r="CJ1531" s="85"/>
      <c r="CK1531" s="85"/>
      <c r="CL1531" s="85"/>
      <c r="CM1531" s="85"/>
      <c r="CN1531" s="85"/>
      <c r="CO1531" s="85"/>
      <c r="CP1531" s="85"/>
      <c r="CQ1531" s="85"/>
      <c r="CR1531" s="85"/>
      <c r="CS1531" s="85"/>
      <c r="CT1531" s="85"/>
      <c r="CU1531" s="85"/>
      <c r="CV1531" s="85"/>
      <c r="CW1531" s="85"/>
      <c r="CX1531" s="85"/>
      <c r="CY1531" s="85"/>
      <c r="CZ1531" s="85"/>
      <c r="DA1531" s="85"/>
      <c r="DB1531" s="85"/>
      <c r="DC1531" s="85"/>
      <c r="DD1531" s="85"/>
      <c r="DE1531" s="85"/>
    </row>
    <row r="1532" spans="1:109" x14ac:dyDescent="0.2">
      <c r="A1532" s="85"/>
      <c r="B1532" s="85"/>
      <c r="C1532" s="85"/>
      <c r="D1532" s="85"/>
      <c r="E1532" s="86"/>
      <c r="F1532" s="85"/>
      <c r="G1532" s="87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85"/>
      <c r="AG1532" s="85"/>
      <c r="AH1532" s="85"/>
      <c r="AI1532" s="85"/>
      <c r="AJ1532" s="85"/>
      <c r="AK1532" s="85"/>
      <c r="AL1532" s="85"/>
      <c r="AM1532" s="85"/>
      <c r="AN1532" s="85"/>
      <c r="AO1532" s="85"/>
      <c r="AP1532" s="85"/>
      <c r="AQ1532" s="85"/>
      <c r="AR1532" s="85"/>
      <c r="AS1532" s="85"/>
      <c r="AT1532" s="85"/>
      <c r="AU1532" s="85"/>
      <c r="AV1532" s="85"/>
      <c r="AW1532" s="85"/>
      <c r="AX1532" s="85"/>
      <c r="AY1532" s="85"/>
      <c r="AZ1532" s="85"/>
      <c r="BA1532" s="85"/>
      <c r="BB1532" s="85"/>
      <c r="BC1532" s="85"/>
      <c r="BD1532" s="85"/>
      <c r="BE1532" s="85"/>
      <c r="BF1532" s="88"/>
      <c r="BG1532" s="85"/>
      <c r="BH1532" s="85"/>
      <c r="BI1532" s="85"/>
      <c r="BJ1532" s="85"/>
      <c r="BK1532" s="85"/>
      <c r="BL1532" s="85"/>
      <c r="BM1532" s="85"/>
      <c r="BN1532" s="85"/>
      <c r="BO1532" s="85"/>
      <c r="BP1532" s="85"/>
      <c r="BQ1532" s="85"/>
      <c r="BR1532" s="85"/>
      <c r="BS1532" s="85"/>
      <c r="BT1532" s="85"/>
      <c r="BU1532" s="85"/>
      <c r="BV1532" s="85"/>
      <c r="BW1532" s="85"/>
      <c r="BX1532" s="85"/>
      <c r="BY1532" s="85"/>
      <c r="BZ1532" s="85"/>
      <c r="CA1532" s="85"/>
      <c r="CB1532" s="85"/>
      <c r="CC1532" s="85"/>
      <c r="CD1532" s="85"/>
      <c r="CE1532" s="85"/>
      <c r="CF1532" s="85"/>
      <c r="CG1532" s="85"/>
      <c r="CH1532" s="85"/>
      <c r="CI1532" s="85"/>
      <c r="CJ1532" s="85"/>
      <c r="CK1532" s="85"/>
      <c r="CL1532" s="85"/>
      <c r="CM1532" s="85"/>
      <c r="CN1532" s="85"/>
      <c r="CO1532" s="85"/>
      <c r="CP1532" s="85"/>
      <c r="CQ1532" s="85"/>
      <c r="CR1532" s="85"/>
      <c r="CS1532" s="85"/>
      <c r="CT1532" s="85"/>
      <c r="CU1532" s="85"/>
      <c r="CV1532" s="85"/>
      <c r="CW1532" s="85"/>
      <c r="CX1532" s="85"/>
      <c r="CY1532" s="85"/>
      <c r="CZ1532" s="85"/>
      <c r="DA1532" s="85"/>
      <c r="DB1532" s="85"/>
      <c r="DC1532" s="85"/>
      <c r="DD1532" s="85"/>
      <c r="DE1532" s="85"/>
    </row>
    <row r="1533" spans="1:109" x14ac:dyDescent="0.2">
      <c r="A1533" s="85"/>
      <c r="B1533" s="85"/>
      <c r="C1533" s="85"/>
      <c r="D1533" s="85"/>
      <c r="E1533" s="86"/>
      <c r="F1533" s="85"/>
      <c r="G1533" s="87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85"/>
      <c r="AG1533" s="85"/>
      <c r="AH1533" s="85"/>
      <c r="AI1533" s="85"/>
      <c r="AJ1533" s="85"/>
      <c r="AK1533" s="85"/>
      <c r="AL1533" s="85"/>
      <c r="AM1533" s="85"/>
      <c r="AN1533" s="85"/>
      <c r="AO1533" s="85"/>
      <c r="AP1533" s="85"/>
      <c r="AQ1533" s="85"/>
      <c r="AR1533" s="85"/>
      <c r="AS1533" s="85"/>
      <c r="AT1533" s="85"/>
      <c r="AU1533" s="85"/>
      <c r="AV1533" s="85"/>
      <c r="AW1533" s="85"/>
      <c r="AX1533" s="85"/>
      <c r="AY1533" s="85"/>
      <c r="AZ1533" s="85"/>
      <c r="BA1533" s="85"/>
      <c r="BB1533" s="85"/>
      <c r="BC1533" s="85"/>
      <c r="BD1533" s="85"/>
      <c r="BE1533" s="85"/>
      <c r="BF1533" s="88"/>
      <c r="BG1533" s="85"/>
      <c r="BH1533" s="85"/>
      <c r="BI1533" s="85"/>
      <c r="BJ1533" s="85"/>
      <c r="BK1533" s="85"/>
      <c r="BL1533" s="85"/>
      <c r="BM1533" s="85"/>
      <c r="BN1533" s="85"/>
      <c r="BO1533" s="85"/>
      <c r="BP1533" s="85"/>
      <c r="BQ1533" s="85"/>
      <c r="BR1533" s="85"/>
      <c r="BS1533" s="85"/>
      <c r="BT1533" s="85"/>
      <c r="BU1533" s="85"/>
      <c r="BV1533" s="85"/>
      <c r="BW1533" s="85"/>
      <c r="BX1533" s="85"/>
      <c r="BY1533" s="85"/>
      <c r="BZ1533" s="85"/>
      <c r="CA1533" s="85"/>
      <c r="CB1533" s="85"/>
      <c r="CC1533" s="85"/>
      <c r="CD1533" s="85"/>
      <c r="CE1533" s="85"/>
      <c r="CF1533" s="85"/>
      <c r="CG1533" s="85"/>
      <c r="CH1533" s="85"/>
      <c r="CI1533" s="85"/>
      <c r="CJ1533" s="85"/>
      <c r="CK1533" s="85"/>
      <c r="CL1533" s="85"/>
      <c r="CM1533" s="85"/>
      <c r="CN1533" s="85"/>
      <c r="CO1533" s="85"/>
      <c r="CP1533" s="85"/>
      <c r="CQ1533" s="85"/>
      <c r="CR1533" s="85"/>
      <c r="CS1533" s="85"/>
      <c r="CT1533" s="85"/>
      <c r="CU1533" s="85"/>
      <c r="CV1533" s="85"/>
      <c r="CW1533" s="85"/>
      <c r="CX1533" s="85"/>
      <c r="CY1533" s="85"/>
      <c r="CZ1533" s="85"/>
      <c r="DA1533" s="85"/>
      <c r="DB1533" s="85"/>
      <c r="DC1533" s="85"/>
      <c r="DD1533" s="85"/>
      <c r="DE1533" s="85"/>
    </row>
    <row r="1534" spans="1:109" x14ac:dyDescent="0.2">
      <c r="A1534" s="85"/>
      <c r="B1534" s="85"/>
      <c r="C1534" s="85"/>
      <c r="D1534" s="85"/>
      <c r="E1534" s="86"/>
      <c r="F1534" s="85"/>
      <c r="G1534" s="87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85"/>
      <c r="AG1534" s="85"/>
      <c r="AH1534" s="85"/>
      <c r="AI1534" s="85"/>
      <c r="AJ1534" s="85"/>
      <c r="AK1534" s="85"/>
      <c r="AL1534" s="85"/>
      <c r="AM1534" s="85"/>
      <c r="AN1534" s="85"/>
      <c r="AO1534" s="85"/>
      <c r="AP1534" s="85"/>
      <c r="AQ1534" s="85"/>
      <c r="AR1534" s="85"/>
      <c r="AS1534" s="85"/>
      <c r="AT1534" s="85"/>
      <c r="AU1534" s="85"/>
      <c r="AV1534" s="85"/>
      <c r="AW1534" s="85"/>
      <c r="AX1534" s="85"/>
      <c r="AY1534" s="85"/>
      <c r="AZ1534" s="85"/>
      <c r="BA1534" s="85"/>
      <c r="BB1534" s="85"/>
      <c r="BC1534" s="85"/>
      <c r="BD1534" s="85"/>
      <c r="BE1534" s="85"/>
      <c r="BF1534" s="88"/>
      <c r="BG1534" s="85"/>
      <c r="BH1534" s="85"/>
      <c r="BI1534" s="85"/>
      <c r="BJ1534" s="85"/>
      <c r="BK1534" s="85"/>
      <c r="BL1534" s="85"/>
      <c r="BM1534" s="85"/>
      <c r="BN1534" s="85"/>
      <c r="BO1534" s="85"/>
      <c r="BP1534" s="85"/>
      <c r="BQ1534" s="85"/>
      <c r="BR1534" s="85"/>
      <c r="BS1534" s="85"/>
      <c r="BT1534" s="85"/>
      <c r="BU1534" s="85"/>
      <c r="BV1534" s="85"/>
      <c r="BW1534" s="85"/>
      <c r="BX1534" s="85"/>
      <c r="BY1534" s="85"/>
      <c r="BZ1534" s="85"/>
      <c r="CA1534" s="85"/>
      <c r="CB1534" s="85"/>
      <c r="CC1534" s="85"/>
      <c r="CD1534" s="85"/>
      <c r="CE1534" s="85"/>
      <c r="CF1534" s="85"/>
      <c r="CG1534" s="85"/>
      <c r="CH1534" s="85"/>
      <c r="CI1534" s="85"/>
      <c r="CJ1534" s="85"/>
      <c r="CK1534" s="85"/>
      <c r="CL1534" s="85"/>
      <c r="CM1534" s="85"/>
      <c r="CN1534" s="85"/>
      <c r="CO1534" s="85"/>
      <c r="CP1534" s="85"/>
      <c r="CQ1534" s="85"/>
      <c r="CR1534" s="85"/>
      <c r="CS1534" s="85"/>
      <c r="CT1534" s="85"/>
      <c r="CU1534" s="85"/>
      <c r="CV1534" s="85"/>
      <c r="CW1534" s="85"/>
      <c r="CX1534" s="85"/>
      <c r="CY1534" s="85"/>
      <c r="CZ1534" s="85"/>
      <c r="DA1534" s="85"/>
      <c r="DB1534" s="85"/>
      <c r="DC1534" s="85"/>
      <c r="DD1534" s="85"/>
      <c r="DE1534" s="85"/>
    </row>
    <row r="1535" spans="1:109" x14ac:dyDescent="0.2">
      <c r="A1535" s="85"/>
      <c r="B1535" s="85"/>
      <c r="C1535" s="85"/>
      <c r="D1535" s="85"/>
      <c r="E1535" s="86"/>
      <c r="F1535" s="85"/>
      <c r="G1535" s="87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85"/>
      <c r="AG1535" s="85"/>
      <c r="AH1535" s="85"/>
      <c r="AI1535" s="85"/>
      <c r="AJ1535" s="85"/>
      <c r="AK1535" s="85"/>
      <c r="AL1535" s="85"/>
      <c r="AM1535" s="85"/>
      <c r="AN1535" s="85"/>
      <c r="AO1535" s="85"/>
      <c r="AP1535" s="85"/>
      <c r="AQ1535" s="85"/>
      <c r="AR1535" s="85"/>
      <c r="AS1535" s="85"/>
      <c r="AT1535" s="85"/>
      <c r="AU1535" s="85"/>
      <c r="AV1535" s="85"/>
      <c r="AW1535" s="85"/>
      <c r="AX1535" s="85"/>
      <c r="AY1535" s="85"/>
      <c r="AZ1535" s="85"/>
      <c r="BA1535" s="85"/>
      <c r="BB1535" s="85"/>
      <c r="BC1535" s="85"/>
      <c r="BD1535" s="85"/>
      <c r="BE1535" s="85"/>
      <c r="BF1535" s="88"/>
      <c r="BG1535" s="85"/>
      <c r="BH1535" s="85"/>
      <c r="BI1535" s="85"/>
      <c r="BJ1535" s="85"/>
      <c r="BK1535" s="85"/>
      <c r="BL1535" s="85"/>
      <c r="BM1535" s="85"/>
      <c r="BN1535" s="85"/>
      <c r="BO1535" s="85"/>
      <c r="BP1535" s="85"/>
      <c r="BQ1535" s="85"/>
      <c r="BR1535" s="85"/>
      <c r="BS1535" s="85"/>
      <c r="BT1535" s="85"/>
      <c r="BU1535" s="85"/>
      <c r="BV1535" s="85"/>
      <c r="BW1535" s="85"/>
      <c r="BX1535" s="85"/>
      <c r="BY1535" s="85"/>
      <c r="BZ1535" s="85"/>
      <c r="CA1535" s="85"/>
      <c r="CB1535" s="85"/>
      <c r="CC1535" s="85"/>
      <c r="CD1535" s="85"/>
      <c r="CE1535" s="85"/>
      <c r="CF1535" s="85"/>
      <c r="CG1535" s="85"/>
      <c r="CH1535" s="85"/>
      <c r="CI1535" s="85"/>
      <c r="CJ1535" s="85"/>
      <c r="CK1535" s="85"/>
      <c r="CL1535" s="85"/>
      <c r="CM1535" s="85"/>
      <c r="CN1535" s="85"/>
      <c r="CO1535" s="85"/>
      <c r="CP1535" s="85"/>
      <c r="CQ1535" s="85"/>
      <c r="CR1535" s="85"/>
      <c r="CS1535" s="85"/>
      <c r="CT1535" s="85"/>
      <c r="CU1535" s="85"/>
      <c r="CV1535" s="85"/>
      <c r="CW1535" s="85"/>
      <c r="CX1535" s="85"/>
      <c r="CY1535" s="85"/>
      <c r="CZ1535" s="85"/>
      <c r="DA1535" s="85"/>
      <c r="DB1535" s="85"/>
      <c r="DC1535" s="85"/>
      <c r="DD1535" s="85"/>
      <c r="DE1535" s="85"/>
    </row>
    <row r="1536" spans="1:109" x14ac:dyDescent="0.2">
      <c r="A1536" s="85"/>
      <c r="B1536" s="85"/>
      <c r="C1536" s="85"/>
      <c r="D1536" s="85"/>
      <c r="E1536" s="86"/>
      <c r="F1536" s="85"/>
      <c r="G1536" s="87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R1536" s="85"/>
      <c r="AS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  <c r="BE1536" s="85"/>
      <c r="BF1536" s="88"/>
      <c r="BG1536" s="85"/>
      <c r="BH1536" s="85"/>
      <c r="BI1536" s="85"/>
      <c r="BJ1536" s="85"/>
      <c r="BK1536" s="85"/>
      <c r="BL1536" s="85"/>
      <c r="BM1536" s="85"/>
      <c r="BN1536" s="85"/>
      <c r="BO1536" s="85"/>
      <c r="BP1536" s="85"/>
      <c r="BQ1536" s="85"/>
      <c r="BR1536" s="85"/>
      <c r="BS1536" s="85"/>
      <c r="BT1536" s="85"/>
      <c r="BU1536" s="85"/>
      <c r="BV1536" s="85"/>
      <c r="BW1536" s="85"/>
      <c r="BX1536" s="85"/>
      <c r="BY1536" s="85"/>
      <c r="BZ1536" s="85"/>
      <c r="CA1536" s="85"/>
      <c r="CB1536" s="85"/>
      <c r="CC1536" s="85"/>
      <c r="CD1536" s="85"/>
      <c r="CE1536" s="85"/>
      <c r="CF1536" s="85"/>
      <c r="CG1536" s="85"/>
      <c r="CH1536" s="85"/>
      <c r="CI1536" s="85"/>
      <c r="CJ1536" s="85"/>
      <c r="CK1536" s="85"/>
      <c r="CL1536" s="85"/>
      <c r="CM1536" s="85"/>
      <c r="CN1536" s="85"/>
      <c r="CO1536" s="85"/>
      <c r="CP1536" s="85"/>
      <c r="CQ1536" s="85"/>
      <c r="CR1536" s="85"/>
      <c r="CS1536" s="85"/>
      <c r="CT1536" s="85"/>
      <c r="CU1536" s="85"/>
      <c r="CV1536" s="85"/>
      <c r="CW1536" s="85"/>
      <c r="CX1536" s="85"/>
      <c r="CY1536" s="85"/>
      <c r="CZ1536" s="85"/>
      <c r="DA1536" s="85"/>
      <c r="DB1536" s="85"/>
      <c r="DC1536" s="85"/>
      <c r="DD1536" s="85"/>
      <c r="DE1536" s="85"/>
    </row>
    <row r="1537" spans="1:109" x14ac:dyDescent="0.2">
      <c r="A1537" s="85"/>
      <c r="B1537" s="85"/>
      <c r="C1537" s="85"/>
      <c r="D1537" s="85"/>
      <c r="E1537" s="86"/>
      <c r="F1537" s="85"/>
      <c r="G1537" s="87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85"/>
      <c r="AG1537" s="85"/>
      <c r="AH1537" s="85"/>
      <c r="AI1537" s="85"/>
      <c r="AJ1537" s="85"/>
      <c r="AK1537" s="85"/>
      <c r="AL1537" s="85"/>
      <c r="AM1537" s="85"/>
      <c r="AN1537" s="85"/>
      <c r="AO1537" s="85"/>
      <c r="AP1537" s="85"/>
      <c r="AQ1537" s="85"/>
      <c r="AR1537" s="85"/>
      <c r="AS1537" s="85"/>
      <c r="AT1537" s="85"/>
      <c r="AU1537" s="85"/>
      <c r="AV1537" s="85"/>
      <c r="AW1537" s="85"/>
      <c r="AX1537" s="85"/>
      <c r="AY1537" s="85"/>
      <c r="AZ1537" s="85"/>
      <c r="BA1537" s="85"/>
      <c r="BB1537" s="85"/>
      <c r="BC1537" s="85"/>
      <c r="BD1537" s="85"/>
      <c r="BE1537" s="85"/>
      <c r="BF1537" s="88"/>
      <c r="BG1537" s="85"/>
      <c r="BH1537" s="85"/>
      <c r="BI1537" s="85"/>
      <c r="BJ1537" s="85"/>
      <c r="BK1537" s="85"/>
      <c r="BL1537" s="85"/>
      <c r="BM1537" s="85"/>
      <c r="BN1537" s="85"/>
      <c r="BO1537" s="85"/>
      <c r="BP1537" s="85"/>
      <c r="BQ1537" s="85"/>
      <c r="BR1537" s="85"/>
      <c r="BS1537" s="85"/>
      <c r="BT1537" s="85"/>
      <c r="BU1537" s="85"/>
      <c r="BV1537" s="85"/>
      <c r="BW1537" s="85"/>
      <c r="BX1537" s="85"/>
      <c r="BY1537" s="85"/>
      <c r="BZ1537" s="85"/>
      <c r="CA1537" s="85"/>
      <c r="CB1537" s="85"/>
      <c r="CC1537" s="85"/>
      <c r="CD1537" s="85"/>
      <c r="CE1537" s="85"/>
      <c r="CF1537" s="85"/>
      <c r="CG1537" s="85"/>
      <c r="CH1537" s="85"/>
      <c r="CI1537" s="85"/>
      <c r="CJ1537" s="85"/>
      <c r="CK1537" s="85"/>
      <c r="CL1537" s="85"/>
      <c r="CM1537" s="85"/>
      <c r="CN1537" s="85"/>
      <c r="CO1537" s="85"/>
      <c r="CP1537" s="85"/>
      <c r="CQ1537" s="85"/>
      <c r="CR1537" s="85"/>
      <c r="CS1537" s="85"/>
      <c r="CT1537" s="85"/>
      <c r="CU1537" s="85"/>
      <c r="CV1537" s="85"/>
      <c r="CW1537" s="85"/>
      <c r="CX1537" s="85"/>
      <c r="CY1537" s="85"/>
      <c r="CZ1537" s="85"/>
      <c r="DA1537" s="85"/>
      <c r="DB1537" s="85"/>
      <c r="DC1537" s="85"/>
      <c r="DD1537" s="85"/>
      <c r="DE1537" s="85"/>
    </row>
    <row r="1538" spans="1:109" x14ac:dyDescent="0.2">
      <c r="A1538" s="85"/>
      <c r="B1538" s="85"/>
      <c r="C1538" s="85"/>
      <c r="D1538" s="85"/>
      <c r="E1538" s="86"/>
      <c r="F1538" s="85"/>
      <c r="G1538" s="87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85"/>
      <c r="AG1538" s="85"/>
      <c r="AH1538" s="85"/>
      <c r="AI1538" s="85"/>
      <c r="AJ1538" s="85"/>
      <c r="AK1538" s="85"/>
      <c r="AL1538" s="85"/>
      <c r="AM1538" s="85"/>
      <c r="AN1538" s="85"/>
      <c r="AO1538" s="85"/>
      <c r="AP1538" s="85"/>
      <c r="AQ1538" s="85"/>
      <c r="AR1538" s="85"/>
      <c r="AS1538" s="85"/>
      <c r="AT1538" s="85"/>
      <c r="AU1538" s="85"/>
      <c r="AV1538" s="85"/>
      <c r="AW1538" s="85"/>
      <c r="AX1538" s="85"/>
      <c r="AY1538" s="85"/>
      <c r="AZ1538" s="85"/>
      <c r="BA1538" s="85"/>
      <c r="BB1538" s="85"/>
      <c r="BC1538" s="85"/>
      <c r="BD1538" s="85"/>
      <c r="BE1538" s="85"/>
      <c r="BF1538" s="88"/>
      <c r="BG1538" s="85"/>
      <c r="BH1538" s="85"/>
      <c r="BI1538" s="85"/>
      <c r="BJ1538" s="85"/>
      <c r="BK1538" s="85"/>
      <c r="BL1538" s="85"/>
      <c r="BM1538" s="85"/>
      <c r="BN1538" s="85"/>
      <c r="BO1538" s="85"/>
      <c r="BP1538" s="85"/>
      <c r="BQ1538" s="85"/>
      <c r="BR1538" s="85"/>
      <c r="BS1538" s="85"/>
      <c r="BT1538" s="85"/>
      <c r="BU1538" s="85"/>
      <c r="BV1538" s="85"/>
      <c r="BW1538" s="85"/>
      <c r="BX1538" s="85"/>
      <c r="BY1538" s="85"/>
      <c r="BZ1538" s="85"/>
      <c r="CA1538" s="85"/>
      <c r="CB1538" s="85"/>
      <c r="CC1538" s="85"/>
      <c r="CD1538" s="85"/>
      <c r="CE1538" s="85"/>
      <c r="CF1538" s="85"/>
      <c r="CG1538" s="85"/>
      <c r="CH1538" s="85"/>
      <c r="CI1538" s="85"/>
      <c r="CJ1538" s="85"/>
      <c r="CK1538" s="85"/>
      <c r="CL1538" s="85"/>
      <c r="CM1538" s="85"/>
      <c r="CN1538" s="85"/>
      <c r="CO1538" s="85"/>
      <c r="CP1538" s="85"/>
      <c r="CQ1538" s="85"/>
      <c r="CR1538" s="85"/>
      <c r="CS1538" s="85"/>
      <c r="CT1538" s="85"/>
      <c r="CU1538" s="85"/>
      <c r="CV1538" s="85"/>
      <c r="CW1538" s="85"/>
      <c r="CX1538" s="85"/>
      <c r="CY1538" s="85"/>
      <c r="CZ1538" s="85"/>
      <c r="DA1538" s="85"/>
      <c r="DB1538" s="85"/>
      <c r="DC1538" s="85"/>
      <c r="DD1538" s="85"/>
      <c r="DE1538" s="85"/>
    </row>
    <row r="1539" spans="1:109" x14ac:dyDescent="0.2">
      <c r="A1539" s="85"/>
      <c r="B1539" s="85"/>
      <c r="C1539" s="85"/>
      <c r="D1539" s="85"/>
      <c r="E1539" s="86"/>
      <c r="F1539" s="85"/>
      <c r="G1539" s="87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85"/>
      <c r="AG1539" s="85"/>
      <c r="AH1539" s="85"/>
      <c r="AI1539" s="85"/>
      <c r="AJ1539" s="85"/>
      <c r="AK1539" s="85"/>
      <c r="AL1539" s="85"/>
      <c r="AM1539" s="85"/>
      <c r="AN1539" s="85"/>
      <c r="AO1539" s="85"/>
      <c r="AP1539" s="85"/>
      <c r="AQ1539" s="85"/>
      <c r="AR1539" s="85"/>
      <c r="AS1539" s="85"/>
      <c r="AT1539" s="85"/>
      <c r="AU1539" s="85"/>
      <c r="AV1539" s="85"/>
      <c r="AW1539" s="85"/>
      <c r="AX1539" s="85"/>
      <c r="AY1539" s="85"/>
      <c r="AZ1539" s="85"/>
      <c r="BA1539" s="85"/>
      <c r="BB1539" s="85"/>
      <c r="BC1539" s="85"/>
      <c r="BD1539" s="85"/>
      <c r="BE1539" s="85"/>
      <c r="BF1539" s="88"/>
      <c r="BG1539" s="85"/>
      <c r="BH1539" s="85"/>
      <c r="BI1539" s="85"/>
      <c r="BJ1539" s="85"/>
      <c r="BK1539" s="85"/>
      <c r="BL1539" s="85"/>
      <c r="BM1539" s="85"/>
      <c r="BN1539" s="85"/>
      <c r="BO1539" s="85"/>
      <c r="BP1539" s="85"/>
      <c r="BQ1539" s="85"/>
      <c r="BR1539" s="85"/>
      <c r="BS1539" s="85"/>
      <c r="BT1539" s="85"/>
      <c r="BU1539" s="85"/>
      <c r="BV1539" s="85"/>
      <c r="BW1539" s="85"/>
      <c r="BX1539" s="85"/>
      <c r="BY1539" s="85"/>
      <c r="BZ1539" s="85"/>
      <c r="CA1539" s="85"/>
      <c r="CB1539" s="85"/>
      <c r="CC1539" s="85"/>
      <c r="CD1539" s="85"/>
      <c r="CE1539" s="85"/>
      <c r="CF1539" s="85"/>
      <c r="CG1539" s="85"/>
      <c r="CH1539" s="85"/>
      <c r="CI1539" s="85"/>
      <c r="CJ1539" s="85"/>
      <c r="CK1539" s="85"/>
      <c r="CL1539" s="85"/>
      <c r="CM1539" s="85"/>
      <c r="CN1539" s="85"/>
      <c r="CO1539" s="85"/>
      <c r="CP1539" s="85"/>
      <c r="CQ1539" s="85"/>
      <c r="CR1539" s="85"/>
      <c r="CS1539" s="85"/>
      <c r="CT1539" s="85"/>
      <c r="CU1539" s="85"/>
      <c r="CV1539" s="85"/>
      <c r="CW1539" s="85"/>
      <c r="CX1539" s="85"/>
      <c r="CY1539" s="85"/>
      <c r="CZ1539" s="85"/>
      <c r="DA1539" s="85"/>
      <c r="DB1539" s="85"/>
      <c r="DC1539" s="85"/>
      <c r="DD1539" s="85"/>
      <c r="DE1539" s="85"/>
    </row>
    <row r="1540" spans="1:109" x14ac:dyDescent="0.2">
      <c r="A1540" s="85"/>
      <c r="B1540" s="85"/>
      <c r="C1540" s="85"/>
      <c r="D1540" s="85"/>
      <c r="E1540" s="86"/>
      <c r="F1540" s="85"/>
      <c r="G1540" s="87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85"/>
      <c r="AG1540" s="85"/>
      <c r="AH1540" s="85"/>
      <c r="AI1540" s="85"/>
      <c r="AJ1540" s="85"/>
      <c r="AK1540" s="85"/>
      <c r="AL1540" s="85"/>
      <c r="AM1540" s="85"/>
      <c r="AN1540" s="85"/>
      <c r="AO1540" s="85"/>
      <c r="AP1540" s="85"/>
      <c r="AQ1540" s="85"/>
      <c r="AR1540" s="85"/>
      <c r="AS1540" s="85"/>
      <c r="AT1540" s="85"/>
      <c r="AU1540" s="85"/>
      <c r="AV1540" s="85"/>
      <c r="AW1540" s="85"/>
      <c r="AX1540" s="85"/>
      <c r="AY1540" s="85"/>
      <c r="AZ1540" s="85"/>
      <c r="BA1540" s="85"/>
      <c r="BB1540" s="85"/>
      <c r="BC1540" s="85"/>
      <c r="BD1540" s="85"/>
      <c r="BE1540" s="85"/>
      <c r="BF1540" s="88"/>
      <c r="BG1540" s="85"/>
      <c r="BH1540" s="85"/>
      <c r="BI1540" s="85"/>
      <c r="BJ1540" s="85"/>
      <c r="BK1540" s="85"/>
      <c r="BL1540" s="85"/>
      <c r="BM1540" s="85"/>
      <c r="BN1540" s="85"/>
      <c r="BO1540" s="85"/>
      <c r="BP1540" s="85"/>
      <c r="BQ1540" s="85"/>
      <c r="BR1540" s="85"/>
      <c r="BS1540" s="85"/>
      <c r="BT1540" s="85"/>
      <c r="BU1540" s="85"/>
      <c r="BV1540" s="85"/>
      <c r="BW1540" s="85"/>
      <c r="BX1540" s="85"/>
      <c r="BY1540" s="85"/>
      <c r="BZ1540" s="85"/>
      <c r="CA1540" s="85"/>
      <c r="CB1540" s="85"/>
      <c r="CC1540" s="85"/>
      <c r="CD1540" s="85"/>
      <c r="CE1540" s="85"/>
      <c r="CF1540" s="85"/>
      <c r="CG1540" s="85"/>
      <c r="CH1540" s="85"/>
      <c r="CI1540" s="85"/>
      <c r="CJ1540" s="85"/>
      <c r="CK1540" s="85"/>
      <c r="CL1540" s="85"/>
      <c r="CM1540" s="85"/>
      <c r="CN1540" s="85"/>
      <c r="CO1540" s="85"/>
      <c r="CP1540" s="85"/>
      <c r="CQ1540" s="85"/>
      <c r="CR1540" s="85"/>
      <c r="CS1540" s="85"/>
      <c r="CT1540" s="85"/>
      <c r="CU1540" s="85"/>
      <c r="CV1540" s="85"/>
      <c r="CW1540" s="85"/>
      <c r="CX1540" s="85"/>
      <c r="CY1540" s="85"/>
      <c r="CZ1540" s="85"/>
      <c r="DA1540" s="85"/>
      <c r="DB1540" s="85"/>
      <c r="DC1540" s="85"/>
      <c r="DD1540" s="85"/>
      <c r="DE1540" s="85"/>
    </row>
    <row r="1541" spans="1:109" x14ac:dyDescent="0.2">
      <c r="A1541" s="85"/>
      <c r="B1541" s="85"/>
      <c r="C1541" s="85"/>
      <c r="D1541" s="85"/>
      <c r="E1541" s="86"/>
      <c r="F1541" s="85"/>
      <c r="G1541" s="87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85"/>
      <c r="AG1541" s="85"/>
      <c r="AH1541" s="85"/>
      <c r="AI1541" s="85"/>
      <c r="AJ1541" s="85"/>
      <c r="AK1541" s="85"/>
      <c r="AL1541" s="85"/>
      <c r="AM1541" s="85"/>
      <c r="AN1541" s="85"/>
      <c r="AO1541" s="85"/>
      <c r="AP1541" s="85"/>
      <c r="AQ1541" s="85"/>
      <c r="AR1541" s="85"/>
      <c r="AS1541" s="85"/>
      <c r="AT1541" s="85"/>
      <c r="AU1541" s="85"/>
      <c r="AV1541" s="85"/>
      <c r="AW1541" s="85"/>
      <c r="AX1541" s="85"/>
      <c r="AY1541" s="85"/>
      <c r="AZ1541" s="85"/>
      <c r="BA1541" s="85"/>
      <c r="BB1541" s="85"/>
      <c r="BC1541" s="85"/>
      <c r="BD1541" s="85"/>
      <c r="BE1541" s="85"/>
      <c r="BF1541" s="88"/>
      <c r="BG1541" s="85"/>
      <c r="BH1541" s="85"/>
      <c r="BI1541" s="85"/>
      <c r="BJ1541" s="85"/>
      <c r="BK1541" s="85"/>
      <c r="BL1541" s="85"/>
      <c r="BM1541" s="85"/>
      <c r="BN1541" s="85"/>
      <c r="BO1541" s="85"/>
      <c r="BP1541" s="85"/>
      <c r="BQ1541" s="85"/>
      <c r="BR1541" s="85"/>
      <c r="BS1541" s="85"/>
      <c r="BT1541" s="85"/>
      <c r="BU1541" s="85"/>
      <c r="BV1541" s="85"/>
      <c r="BW1541" s="85"/>
      <c r="BX1541" s="85"/>
      <c r="BY1541" s="85"/>
      <c r="BZ1541" s="85"/>
      <c r="CA1541" s="85"/>
      <c r="CB1541" s="85"/>
      <c r="CC1541" s="85"/>
      <c r="CD1541" s="85"/>
      <c r="CE1541" s="85"/>
      <c r="CF1541" s="85"/>
      <c r="CG1541" s="85"/>
      <c r="CH1541" s="85"/>
      <c r="CI1541" s="85"/>
      <c r="CJ1541" s="85"/>
      <c r="CK1541" s="85"/>
      <c r="CL1541" s="85"/>
      <c r="CM1541" s="85"/>
      <c r="CN1541" s="85"/>
      <c r="CO1541" s="85"/>
      <c r="CP1541" s="85"/>
      <c r="CQ1541" s="85"/>
      <c r="CR1541" s="85"/>
      <c r="CS1541" s="85"/>
      <c r="CT1541" s="85"/>
      <c r="CU1541" s="85"/>
      <c r="CV1541" s="85"/>
      <c r="CW1541" s="85"/>
      <c r="CX1541" s="85"/>
      <c r="CY1541" s="85"/>
      <c r="CZ1541" s="85"/>
      <c r="DA1541" s="85"/>
      <c r="DB1541" s="85"/>
      <c r="DC1541" s="85"/>
      <c r="DD1541" s="85"/>
      <c r="DE1541" s="85"/>
    </row>
    <row r="1542" spans="1:109" x14ac:dyDescent="0.2">
      <c r="A1542" s="85"/>
      <c r="B1542" s="85"/>
      <c r="C1542" s="85"/>
      <c r="D1542" s="85"/>
      <c r="E1542" s="86"/>
      <c r="F1542" s="85"/>
      <c r="G1542" s="87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85"/>
      <c r="AG1542" s="85"/>
      <c r="AH1542" s="85"/>
      <c r="AI1542" s="85"/>
      <c r="AJ1542" s="85"/>
      <c r="AK1542" s="85"/>
      <c r="AL1542" s="85"/>
      <c r="AM1542" s="85"/>
      <c r="AN1542" s="85"/>
      <c r="AO1542" s="85"/>
      <c r="AP1542" s="85"/>
      <c r="AQ1542" s="85"/>
      <c r="AR1542" s="85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8"/>
      <c r="BG1542" s="85"/>
      <c r="BH1542" s="85"/>
      <c r="BI1542" s="85"/>
      <c r="BJ1542" s="85"/>
      <c r="BK1542" s="85"/>
      <c r="BL1542" s="85"/>
      <c r="BM1542" s="85"/>
      <c r="BN1542" s="85"/>
      <c r="BO1542" s="85"/>
      <c r="BP1542" s="85"/>
      <c r="BQ1542" s="85"/>
      <c r="BR1542" s="85"/>
      <c r="BS1542" s="85"/>
      <c r="BT1542" s="85"/>
      <c r="BU1542" s="85"/>
      <c r="BV1542" s="85"/>
      <c r="BW1542" s="85"/>
      <c r="BX1542" s="85"/>
      <c r="BY1542" s="85"/>
      <c r="BZ1542" s="85"/>
      <c r="CA1542" s="85"/>
      <c r="CB1542" s="85"/>
      <c r="CC1542" s="85"/>
      <c r="CD1542" s="85"/>
      <c r="CE1542" s="85"/>
      <c r="CF1542" s="85"/>
      <c r="CG1542" s="85"/>
      <c r="CH1542" s="85"/>
      <c r="CI1542" s="85"/>
      <c r="CJ1542" s="85"/>
      <c r="CK1542" s="85"/>
      <c r="CL1542" s="85"/>
      <c r="CM1542" s="85"/>
      <c r="CN1542" s="85"/>
      <c r="CO1542" s="85"/>
      <c r="CP1542" s="85"/>
      <c r="CQ1542" s="85"/>
      <c r="CR1542" s="85"/>
      <c r="CS1542" s="85"/>
      <c r="CT1542" s="85"/>
      <c r="CU1542" s="85"/>
      <c r="CV1542" s="85"/>
      <c r="CW1542" s="85"/>
      <c r="CX1542" s="85"/>
      <c r="CY1542" s="85"/>
      <c r="CZ1542" s="85"/>
      <c r="DA1542" s="85"/>
      <c r="DB1542" s="85"/>
      <c r="DC1542" s="85"/>
      <c r="DD1542" s="85"/>
      <c r="DE1542" s="85"/>
    </row>
    <row r="1543" spans="1:109" x14ac:dyDescent="0.2">
      <c r="A1543" s="85"/>
      <c r="B1543" s="85"/>
      <c r="C1543" s="85"/>
      <c r="D1543" s="85"/>
      <c r="E1543" s="86"/>
      <c r="F1543" s="85"/>
      <c r="G1543" s="87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85"/>
      <c r="AG1543" s="85"/>
      <c r="AH1543" s="85"/>
      <c r="AI1543" s="85"/>
      <c r="AJ1543" s="85"/>
      <c r="AK1543" s="85"/>
      <c r="AL1543" s="85"/>
      <c r="AM1543" s="85"/>
      <c r="AN1543" s="85"/>
      <c r="AO1543" s="85"/>
      <c r="AP1543" s="85"/>
      <c r="AQ1543" s="85"/>
      <c r="AR1543" s="85"/>
      <c r="AS1543" s="85"/>
      <c r="AT1543" s="85"/>
      <c r="AU1543" s="85"/>
      <c r="AV1543" s="85"/>
      <c r="AW1543" s="85"/>
      <c r="AX1543" s="85"/>
      <c r="AY1543" s="85"/>
      <c r="AZ1543" s="85"/>
      <c r="BA1543" s="85"/>
      <c r="BB1543" s="85"/>
      <c r="BC1543" s="85"/>
      <c r="BD1543" s="85"/>
      <c r="BE1543" s="85"/>
      <c r="BF1543" s="88"/>
      <c r="BG1543" s="85"/>
      <c r="BH1543" s="85"/>
      <c r="BI1543" s="85"/>
      <c r="BJ1543" s="85"/>
      <c r="BK1543" s="85"/>
      <c r="BL1543" s="85"/>
      <c r="BM1543" s="85"/>
      <c r="BN1543" s="85"/>
      <c r="BO1543" s="85"/>
      <c r="BP1543" s="85"/>
      <c r="BQ1543" s="85"/>
      <c r="BR1543" s="85"/>
      <c r="BS1543" s="85"/>
      <c r="BT1543" s="85"/>
      <c r="BU1543" s="85"/>
      <c r="BV1543" s="85"/>
      <c r="BW1543" s="85"/>
      <c r="BX1543" s="85"/>
      <c r="BY1543" s="85"/>
      <c r="BZ1543" s="85"/>
      <c r="CA1543" s="85"/>
      <c r="CB1543" s="85"/>
      <c r="CC1543" s="85"/>
      <c r="CD1543" s="85"/>
      <c r="CE1543" s="85"/>
      <c r="CF1543" s="85"/>
      <c r="CG1543" s="85"/>
      <c r="CH1543" s="85"/>
      <c r="CI1543" s="85"/>
      <c r="CJ1543" s="85"/>
      <c r="CK1543" s="85"/>
      <c r="CL1543" s="85"/>
      <c r="CM1543" s="85"/>
      <c r="CN1543" s="85"/>
      <c r="CO1543" s="85"/>
      <c r="CP1543" s="85"/>
      <c r="CQ1543" s="85"/>
      <c r="CR1543" s="85"/>
      <c r="CS1543" s="85"/>
      <c r="CT1543" s="85"/>
      <c r="CU1543" s="85"/>
      <c r="CV1543" s="85"/>
      <c r="CW1543" s="85"/>
      <c r="CX1543" s="85"/>
      <c r="CY1543" s="85"/>
      <c r="CZ1543" s="85"/>
      <c r="DA1543" s="85"/>
      <c r="DB1543" s="85"/>
      <c r="DC1543" s="85"/>
      <c r="DD1543" s="85"/>
      <c r="DE1543" s="85"/>
    </row>
    <row r="1544" spans="1:109" x14ac:dyDescent="0.2">
      <c r="A1544" s="85"/>
      <c r="B1544" s="85"/>
      <c r="C1544" s="85"/>
      <c r="D1544" s="85"/>
      <c r="E1544" s="86"/>
      <c r="F1544" s="85"/>
      <c r="G1544" s="87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85"/>
      <c r="AG1544" s="85"/>
      <c r="AH1544" s="85"/>
      <c r="AI1544" s="85"/>
      <c r="AJ1544" s="85"/>
      <c r="AK1544" s="85"/>
      <c r="AL1544" s="85"/>
      <c r="AM1544" s="85"/>
      <c r="AN1544" s="85"/>
      <c r="AO1544" s="85"/>
      <c r="AP1544" s="85"/>
      <c r="AQ1544" s="85"/>
      <c r="AR1544" s="85"/>
      <c r="AS1544" s="85"/>
      <c r="AT1544" s="85"/>
      <c r="AU1544" s="85"/>
      <c r="AV1544" s="85"/>
      <c r="AW1544" s="85"/>
      <c r="AX1544" s="85"/>
      <c r="AY1544" s="85"/>
      <c r="AZ1544" s="85"/>
      <c r="BA1544" s="85"/>
      <c r="BB1544" s="85"/>
      <c r="BC1544" s="85"/>
      <c r="BD1544" s="85"/>
      <c r="BE1544" s="85"/>
      <c r="BF1544" s="88"/>
      <c r="BG1544" s="85"/>
      <c r="BH1544" s="85"/>
      <c r="BI1544" s="85"/>
      <c r="BJ1544" s="85"/>
      <c r="BK1544" s="85"/>
      <c r="BL1544" s="85"/>
      <c r="BM1544" s="85"/>
      <c r="BN1544" s="85"/>
      <c r="BO1544" s="85"/>
      <c r="BP1544" s="85"/>
      <c r="BQ1544" s="85"/>
      <c r="BR1544" s="85"/>
      <c r="BS1544" s="85"/>
      <c r="BT1544" s="85"/>
      <c r="BU1544" s="85"/>
      <c r="BV1544" s="85"/>
      <c r="BW1544" s="85"/>
      <c r="BX1544" s="85"/>
      <c r="BY1544" s="85"/>
      <c r="BZ1544" s="85"/>
      <c r="CA1544" s="85"/>
      <c r="CB1544" s="85"/>
      <c r="CC1544" s="85"/>
      <c r="CD1544" s="85"/>
      <c r="CE1544" s="85"/>
      <c r="CF1544" s="85"/>
      <c r="CG1544" s="85"/>
      <c r="CH1544" s="85"/>
      <c r="CI1544" s="85"/>
      <c r="CJ1544" s="85"/>
      <c r="CK1544" s="85"/>
      <c r="CL1544" s="85"/>
      <c r="CM1544" s="85"/>
      <c r="CN1544" s="85"/>
      <c r="CO1544" s="85"/>
      <c r="CP1544" s="85"/>
      <c r="CQ1544" s="85"/>
      <c r="CR1544" s="85"/>
      <c r="CS1544" s="85"/>
      <c r="CT1544" s="85"/>
      <c r="CU1544" s="85"/>
      <c r="CV1544" s="85"/>
      <c r="CW1544" s="85"/>
      <c r="CX1544" s="85"/>
      <c r="CY1544" s="85"/>
      <c r="CZ1544" s="85"/>
      <c r="DA1544" s="85"/>
      <c r="DB1544" s="85"/>
      <c r="DC1544" s="85"/>
      <c r="DD1544" s="85"/>
      <c r="DE1544" s="85"/>
    </row>
    <row r="1545" spans="1:109" x14ac:dyDescent="0.2">
      <c r="A1545" s="85"/>
      <c r="B1545" s="85"/>
      <c r="C1545" s="85"/>
      <c r="D1545" s="85"/>
      <c r="E1545" s="86"/>
      <c r="F1545" s="85"/>
      <c r="G1545" s="87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85"/>
      <c r="AG1545" s="85"/>
      <c r="AH1545" s="85"/>
      <c r="AI1545" s="85"/>
      <c r="AJ1545" s="85"/>
      <c r="AK1545" s="85"/>
      <c r="AL1545" s="85"/>
      <c r="AM1545" s="85"/>
      <c r="AN1545" s="85"/>
      <c r="AO1545" s="85"/>
      <c r="AP1545" s="85"/>
      <c r="AQ1545" s="85"/>
      <c r="AR1545" s="85"/>
      <c r="AS1545" s="85"/>
      <c r="AT1545" s="85"/>
      <c r="AU1545" s="85"/>
      <c r="AV1545" s="85"/>
      <c r="AW1545" s="85"/>
      <c r="AX1545" s="85"/>
      <c r="AY1545" s="85"/>
      <c r="AZ1545" s="85"/>
      <c r="BA1545" s="85"/>
      <c r="BB1545" s="85"/>
      <c r="BC1545" s="85"/>
      <c r="BD1545" s="85"/>
      <c r="BE1545" s="85"/>
      <c r="BF1545" s="88"/>
      <c r="BG1545" s="85"/>
      <c r="BH1545" s="85"/>
      <c r="BI1545" s="85"/>
      <c r="BJ1545" s="85"/>
      <c r="BK1545" s="85"/>
      <c r="BL1545" s="85"/>
      <c r="BM1545" s="85"/>
      <c r="BN1545" s="85"/>
      <c r="BO1545" s="85"/>
      <c r="BP1545" s="85"/>
      <c r="BQ1545" s="85"/>
      <c r="BR1545" s="85"/>
      <c r="BS1545" s="85"/>
      <c r="BT1545" s="85"/>
      <c r="BU1545" s="85"/>
      <c r="BV1545" s="85"/>
      <c r="BW1545" s="85"/>
      <c r="BX1545" s="85"/>
      <c r="BY1545" s="85"/>
      <c r="BZ1545" s="85"/>
      <c r="CA1545" s="85"/>
      <c r="CB1545" s="85"/>
      <c r="CC1545" s="85"/>
      <c r="CD1545" s="85"/>
      <c r="CE1545" s="85"/>
      <c r="CF1545" s="85"/>
      <c r="CG1545" s="85"/>
      <c r="CH1545" s="85"/>
      <c r="CI1545" s="85"/>
      <c r="CJ1545" s="85"/>
      <c r="CK1545" s="85"/>
      <c r="CL1545" s="85"/>
      <c r="CM1545" s="85"/>
      <c r="CN1545" s="85"/>
      <c r="CO1545" s="85"/>
      <c r="CP1545" s="85"/>
      <c r="CQ1545" s="85"/>
      <c r="CR1545" s="85"/>
      <c r="CS1545" s="85"/>
      <c r="CT1545" s="85"/>
      <c r="CU1545" s="85"/>
      <c r="CV1545" s="85"/>
      <c r="CW1545" s="85"/>
      <c r="CX1545" s="85"/>
      <c r="CY1545" s="85"/>
      <c r="CZ1545" s="85"/>
      <c r="DA1545" s="85"/>
      <c r="DB1545" s="85"/>
      <c r="DC1545" s="85"/>
      <c r="DD1545" s="85"/>
      <c r="DE1545" s="85"/>
    </row>
    <row r="1546" spans="1:109" x14ac:dyDescent="0.2">
      <c r="A1546" s="85"/>
      <c r="B1546" s="85"/>
      <c r="C1546" s="85"/>
      <c r="D1546" s="85"/>
      <c r="E1546" s="86"/>
      <c r="F1546" s="85"/>
      <c r="G1546" s="87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85"/>
      <c r="AG1546" s="85"/>
      <c r="AH1546" s="85"/>
      <c r="AI1546" s="85"/>
      <c r="AJ1546" s="85"/>
      <c r="AK1546" s="85"/>
      <c r="AL1546" s="85"/>
      <c r="AM1546" s="85"/>
      <c r="AN1546" s="85"/>
      <c r="AO1546" s="85"/>
      <c r="AP1546" s="85"/>
      <c r="AQ1546" s="85"/>
      <c r="AR1546" s="85"/>
      <c r="AS1546" s="85"/>
      <c r="AT1546" s="85"/>
      <c r="AU1546" s="85"/>
      <c r="AV1546" s="85"/>
      <c r="AW1546" s="85"/>
      <c r="AX1546" s="85"/>
      <c r="AY1546" s="85"/>
      <c r="AZ1546" s="85"/>
      <c r="BA1546" s="85"/>
      <c r="BB1546" s="85"/>
      <c r="BC1546" s="85"/>
      <c r="BD1546" s="85"/>
      <c r="BE1546" s="85"/>
      <c r="BF1546" s="88"/>
      <c r="BG1546" s="85"/>
      <c r="BH1546" s="85"/>
      <c r="BI1546" s="85"/>
      <c r="BJ1546" s="85"/>
      <c r="BK1546" s="85"/>
      <c r="BL1546" s="85"/>
      <c r="BM1546" s="85"/>
      <c r="BN1546" s="85"/>
      <c r="BO1546" s="85"/>
      <c r="BP1546" s="85"/>
      <c r="BQ1546" s="85"/>
      <c r="BR1546" s="85"/>
      <c r="BS1546" s="85"/>
      <c r="BT1546" s="85"/>
      <c r="BU1546" s="85"/>
      <c r="BV1546" s="85"/>
      <c r="BW1546" s="85"/>
      <c r="BX1546" s="85"/>
      <c r="BY1546" s="85"/>
      <c r="BZ1546" s="85"/>
      <c r="CA1546" s="85"/>
      <c r="CB1546" s="85"/>
      <c r="CC1546" s="85"/>
      <c r="CD1546" s="85"/>
      <c r="CE1546" s="85"/>
      <c r="CF1546" s="85"/>
      <c r="CG1546" s="85"/>
      <c r="CH1546" s="85"/>
      <c r="CI1546" s="85"/>
      <c r="CJ1546" s="85"/>
      <c r="CK1546" s="85"/>
      <c r="CL1546" s="85"/>
      <c r="CM1546" s="85"/>
      <c r="CN1546" s="85"/>
      <c r="CO1546" s="85"/>
      <c r="CP1546" s="85"/>
      <c r="CQ1546" s="85"/>
      <c r="CR1546" s="85"/>
      <c r="CS1546" s="85"/>
      <c r="CT1546" s="85"/>
      <c r="CU1546" s="85"/>
      <c r="CV1546" s="85"/>
      <c r="CW1546" s="85"/>
      <c r="CX1546" s="85"/>
      <c r="CY1546" s="85"/>
      <c r="CZ1546" s="85"/>
      <c r="DA1546" s="85"/>
      <c r="DB1546" s="85"/>
      <c r="DC1546" s="85"/>
      <c r="DD1546" s="85"/>
      <c r="DE1546" s="85"/>
    </row>
    <row r="1547" spans="1:109" x14ac:dyDescent="0.2">
      <c r="A1547" s="85"/>
      <c r="B1547" s="85"/>
      <c r="C1547" s="85"/>
      <c r="D1547" s="85"/>
      <c r="E1547" s="86"/>
      <c r="F1547" s="85"/>
      <c r="G1547" s="87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85"/>
      <c r="AG1547" s="85"/>
      <c r="AH1547" s="85"/>
      <c r="AI1547" s="85"/>
      <c r="AJ1547" s="85"/>
      <c r="AK1547" s="85"/>
      <c r="AL1547" s="85"/>
      <c r="AM1547" s="85"/>
      <c r="AN1547" s="85"/>
      <c r="AO1547" s="85"/>
      <c r="AP1547" s="85"/>
      <c r="AQ1547" s="85"/>
      <c r="AR1547" s="85"/>
      <c r="AS1547" s="85"/>
      <c r="AT1547" s="85"/>
      <c r="AU1547" s="85"/>
      <c r="AV1547" s="85"/>
      <c r="AW1547" s="85"/>
      <c r="AX1547" s="85"/>
      <c r="AY1547" s="85"/>
      <c r="AZ1547" s="85"/>
      <c r="BA1547" s="85"/>
      <c r="BB1547" s="85"/>
      <c r="BC1547" s="85"/>
      <c r="BD1547" s="85"/>
      <c r="BE1547" s="85"/>
      <c r="BF1547" s="88"/>
      <c r="BG1547" s="85"/>
      <c r="BH1547" s="85"/>
      <c r="BI1547" s="85"/>
      <c r="BJ1547" s="85"/>
      <c r="BK1547" s="85"/>
      <c r="BL1547" s="85"/>
      <c r="BM1547" s="85"/>
      <c r="BN1547" s="85"/>
      <c r="BO1547" s="85"/>
      <c r="BP1547" s="85"/>
      <c r="BQ1547" s="85"/>
      <c r="BR1547" s="85"/>
      <c r="BS1547" s="85"/>
      <c r="BT1547" s="85"/>
      <c r="BU1547" s="85"/>
      <c r="BV1547" s="85"/>
      <c r="BW1547" s="85"/>
      <c r="BX1547" s="85"/>
      <c r="BY1547" s="85"/>
      <c r="BZ1547" s="85"/>
      <c r="CA1547" s="85"/>
      <c r="CB1547" s="85"/>
      <c r="CC1547" s="85"/>
      <c r="CD1547" s="85"/>
      <c r="CE1547" s="85"/>
      <c r="CF1547" s="85"/>
      <c r="CG1547" s="85"/>
      <c r="CH1547" s="85"/>
      <c r="CI1547" s="85"/>
      <c r="CJ1547" s="85"/>
      <c r="CK1547" s="85"/>
      <c r="CL1547" s="85"/>
      <c r="CM1547" s="85"/>
      <c r="CN1547" s="85"/>
      <c r="CO1547" s="85"/>
      <c r="CP1547" s="85"/>
      <c r="CQ1547" s="85"/>
      <c r="CR1547" s="85"/>
      <c r="CS1547" s="85"/>
      <c r="CT1547" s="85"/>
      <c r="CU1547" s="85"/>
      <c r="CV1547" s="85"/>
      <c r="CW1547" s="85"/>
      <c r="CX1547" s="85"/>
      <c r="CY1547" s="85"/>
      <c r="CZ1547" s="85"/>
      <c r="DA1547" s="85"/>
      <c r="DB1547" s="85"/>
      <c r="DC1547" s="85"/>
      <c r="DD1547" s="85"/>
      <c r="DE1547" s="85"/>
    </row>
    <row r="1548" spans="1:109" x14ac:dyDescent="0.2">
      <c r="A1548" s="85"/>
      <c r="B1548" s="85"/>
      <c r="C1548" s="85"/>
      <c r="D1548" s="85"/>
      <c r="E1548" s="86"/>
      <c r="F1548" s="85"/>
      <c r="G1548" s="87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85"/>
      <c r="AG1548" s="85"/>
      <c r="AH1548" s="85"/>
      <c r="AI1548" s="85"/>
      <c r="AJ1548" s="85"/>
      <c r="AK1548" s="85"/>
      <c r="AL1548" s="85"/>
      <c r="AM1548" s="85"/>
      <c r="AN1548" s="85"/>
      <c r="AO1548" s="85"/>
      <c r="AP1548" s="85"/>
      <c r="AQ1548" s="85"/>
      <c r="AR1548" s="85"/>
      <c r="AS1548" s="85"/>
      <c r="AT1548" s="85"/>
      <c r="AU1548" s="85"/>
      <c r="AV1548" s="85"/>
      <c r="AW1548" s="85"/>
      <c r="AX1548" s="85"/>
      <c r="AY1548" s="85"/>
      <c r="AZ1548" s="85"/>
      <c r="BA1548" s="85"/>
      <c r="BB1548" s="85"/>
      <c r="BC1548" s="85"/>
      <c r="BD1548" s="85"/>
      <c r="BE1548" s="85"/>
      <c r="BF1548" s="88"/>
      <c r="BG1548" s="85"/>
      <c r="BH1548" s="85"/>
      <c r="BI1548" s="85"/>
      <c r="BJ1548" s="85"/>
      <c r="BK1548" s="85"/>
      <c r="BL1548" s="85"/>
      <c r="BM1548" s="85"/>
      <c r="BN1548" s="85"/>
      <c r="BO1548" s="85"/>
      <c r="BP1548" s="85"/>
      <c r="BQ1548" s="85"/>
      <c r="BR1548" s="85"/>
      <c r="BS1548" s="85"/>
      <c r="BT1548" s="85"/>
      <c r="BU1548" s="85"/>
      <c r="BV1548" s="85"/>
      <c r="BW1548" s="85"/>
      <c r="BX1548" s="85"/>
      <c r="BY1548" s="85"/>
      <c r="BZ1548" s="85"/>
      <c r="CA1548" s="85"/>
      <c r="CB1548" s="85"/>
      <c r="CC1548" s="85"/>
      <c r="CD1548" s="85"/>
      <c r="CE1548" s="85"/>
      <c r="CF1548" s="85"/>
      <c r="CG1548" s="85"/>
      <c r="CH1548" s="85"/>
      <c r="CI1548" s="85"/>
      <c r="CJ1548" s="85"/>
      <c r="CK1548" s="85"/>
      <c r="CL1548" s="85"/>
      <c r="CM1548" s="85"/>
      <c r="CN1548" s="85"/>
      <c r="CO1548" s="85"/>
      <c r="CP1548" s="85"/>
      <c r="CQ1548" s="85"/>
      <c r="CR1548" s="85"/>
      <c r="CS1548" s="85"/>
      <c r="CT1548" s="85"/>
      <c r="CU1548" s="85"/>
      <c r="CV1548" s="85"/>
      <c r="CW1548" s="85"/>
      <c r="CX1548" s="85"/>
      <c r="CY1548" s="85"/>
      <c r="CZ1548" s="85"/>
      <c r="DA1548" s="85"/>
      <c r="DB1548" s="85"/>
      <c r="DC1548" s="85"/>
      <c r="DD1548" s="85"/>
      <c r="DE1548" s="85"/>
    </row>
    <row r="1549" spans="1:109" x14ac:dyDescent="0.2">
      <c r="A1549" s="85"/>
      <c r="B1549" s="85"/>
      <c r="C1549" s="85"/>
      <c r="D1549" s="85"/>
      <c r="E1549" s="86"/>
      <c r="F1549" s="85"/>
      <c r="G1549" s="87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85"/>
      <c r="AG1549" s="85"/>
      <c r="AH1549" s="85"/>
      <c r="AI1549" s="85"/>
      <c r="AJ1549" s="85"/>
      <c r="AK1549" s="85"/>
      <c r="AL1549" s="85"/>
      <c r="AM1549" s="85"/>
      <c r="AN1549" s="85"/>
      <c r="AO1549" s="85"/>
      <c r="AP1549" s="85"/>
      <c r="AQ1549" s="85"/>
      <c r="AR1549" s="85"/>
      <c r="AS1549" s="85"/>
      <c r="AT1549" s="85"/>
      <c r="AU1549" s="85"/>
      <c r="AV1549" s="85"/>
      <c r="AW1549" s="85"/>
      <c r="AX1549" s="85"/>
      <c r="AY1549" s="85"/>
      <c r="AZ1549" s="85"/>
      <c r="BA1549" s="85"/>
      <c r="BB1549" s="85"/>
      <c r="BC1549" s="85"/>
      <c r="BD1549" s="85"/>
      <c r="BE1549" s="85"/>
      <c r="BF1549" s="88"/>
      <c r="BG1549" s="85"/>
      <c r="BH1549" s="85"/>
      <c r="BI1549" s="85"/>
      <c r="BJ1549" s="85"/>
      <c r="BK1549" s="85"/>
      <c r="BL1549" s="85"/>
      <c r="BM1549" s="85"/>
      <c r="BN1549" s="85"/>
      <c r="BO1549" s="85"/>
      <c r="BP1549" s="85"/>
      <c r="BQ1549" s="85"/>
      <c r="BR1549" s="85"/>
      <c r="BS1549" s="85"/>
      <c r="BT1549" s="85"/>
      <c r="BU1549" s="85"/>
      <c r="BV1549" s="85"/>
      <c r="BW1549" s="85"/>
      <c r="BX1549" s="85"/>
      <c r="BY1549" s="85"/>
      <c r="BZ1549" s="85"/>
      <c r="CA1549" s="85"/>
      <c r="CB1549" s="85"/>
      <c r="CC1549" s="85"/>
      <c r="CD1549" s="85"/>
      <c r="CE1549" s="85"/>
      <c r="CF1549" s="85"/>
      <c r="CG1549" s="85"/>
      <c r="CH1549" s="85"/>
      <c r="CI1549" s="85"/>
      <c r="CJ1549" s="85"/>
      <c r="CK1549" s="85"/>
      <c r="CL1549" s="85"/>
      <c r="CM1549" s="85"/>
      <c r="CN1549" s="85"/>
      <c r="CO1549" s="85"/>
      <c r="CP1549" s="85"/>
      <c r="CQ1549" s="85"/>
      <c r="CR1549" s="85"/>
      <c r="CS1549" s="85"/>
      <c r="CT1549" s="85"/>
      <c r="CU1549" s="85"/>
      <c r="CV1549" s="85"/>
      <c r="CW1549" s="85"/>
      <c r="CX1549" s="85"/>
      <c r="CY1549" s="85"/>
      <c r="CZ1549" s="85"/>
      <c r="DA1549" s="85"/>
      <c r="DB1549" s="85"/>
      <c r="DC1549" s="85"/>
      <c r="DD1549" s="85"/>
      <c r="DE1549" s="85"/>
    </row>
    <row r="1550" spans="1:109" x14ac:dyDescent="0.2">
      <c r="A1550" s="85"/>
      <c r="B1550" s="85"/>
      <c r="C1550" s="85"/>
      <c r="D1550" s="85"/>
      <c r="E1550" s="86"/>
      <c r="F1550" s="85"/>
      <c r="G1550" s="87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85"/>
      <c r="AG1550" s="85"/>
      <c r="AH1550" s="85"/>
      <c r="AI1550" s="85"/>
      <c r="AJ1550" s="85"/>
      <c r="AK1550" s="85"/>
      <c r="AL1550" s="85"/>
      <c r="AM1550" s="85"/>
      <c r="AN1550" s="85"/>
      <c r="AO1550" s="85"/>
      <c r="AP1550" s="85"/>
      <c r="AQ1550" s="85"/>
      <c r="AR1550" s="85"/>
      <c r="AS1550" s="85"/>
      <c r="AT1550" s="85"/>
      <c r="AU1550" s="85"/>
      <c r="AV1550" s="85"/>
      <c r="AW1550" s="85"/>
      <c r="AX1550" s="85"/>
      <c r="AY1550" s="85"/>
      <c r="AZ1550" s="85"/>
      <c r="BA1550" s="85"/>
      <c r="BB1550" s="85"/>
      <c r="BC1550" s="85"/>
      <c r="BD1550" s="85"/>
      <c r="BE1550" s="85"/>
      <c r="BF1550" s="88"/>
      <c r="BG1550" s="85"/>
      <c r="BH1550" s="85"/>
      <c r="BI1550" s="85"/>
      <c r="BJ1550" s="85"/>
      <c r="BK1550" s="85"/>
      <c r="BL1550" s="85"/>
      <c r="BM1550" s="85"/>
      <c r="BN1550" s="85"/>
      <c r="BO1550" s="85"/>
      <c r="BP1550" s="85"/>
      <c r="BQ1550" s="85"/>
      <c r="BR1550" s="85"/>
      <c r="BS1550" s="85"/>
      <c r="BT1550" s="85"/>
      <c r="BU1550" s="85"/>
      <c r="BV1550" s="85"/>
      <c r="BW1550" s="85"/>
      <c r="BX1550" s="85"/>
      <c r="BY1550" s="85"/>
      <c r="BZ1550" s="85"/>
      <c r="CA1550" s="85"/>
      <c r="CB1550" s="85"/>
      <c r="CC1550" s="85"/>
      <c r="CD1550" s="85"/>
      <c r="CE1550" s="85"/>
      <c r="CF1550" s="85"/>
      <c r="CG1550" s="85"/>
      <c r="CH1550" s="85"/>
      <c r="CI1550" s="85"/>
      <c r="CJ1550" s="85"/>
      <c r="CK1550" s="85"/>
      <c r="CL1550" s="85"/>
      <c r="CM1550" s="85"/>
      <c r="CN1550" s="85"/>
      <c r="CO1550" s="85"/>
      <c r="CP1550" s="85"/>
      <c r="CQ1550" s="85"/>
      <c r="CR1550" s="85"/>
      <c r="CS1550" s="85"/>
      <c r="CT1550" s="85"/>
      <c r="CU1550" s="85"/>
      <c r="CV1550" s="85"/>
      <c r="CW1550" s="85"/>
      <c r="CX1550" s="85"/>
      <c r="CY1550" s="85"/>
      <c r="CZ1550" s="85"/>
      <c r="DA1550" s="85"/>
      <c r="DB1550" s="85"/>
      <c r="DC1550" s="85"/>
      <c r="DD1550" s="85"/>
      <c r="DE1550" s="85"/>
    </row>
    <row r="1551" spans="1:109" x14ac:dyDescent="0.2">
      <c r="A1551" s="85"/>
      <c r="B1551" s="85"/>
      <c r="C1551" s="85"/>
      <c r="D1551" s="85"/>
      <c r="E1551" s="86"/>
      <c r="F1551" s="85"/>
      <c r="G1551" s="87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85"/>
      <c r="AG1551" s="85"/>
      <c r="AH1551" s="85"/>
      <c r="AI1551" s="85"/>
      <c r="AJ1551" s="85"/>
      <c r="AK1551" s="85"/>
      <c r="AL1551" s="85"/>
      <c r="AM1551" s="85"/>
      <c r="AN1551" s="85"/>
      <c r="AO1551" s="85"/>
      <c r="AP1551" s="85"/>
      <c r="AQ1551" s="85"/>
      <c r="AR1551" s="85"/>
      <c r="AS1551" s="85"/>
      <c r="AT1551" s="85"/>
      <c r="AU1551" s="85"/>
      <c r="AV1551" s="85"/>
      <c r="AW1551" s="85"/>
      <c r="AX1551" s="85"/>
      <c r="AY1551" s="85"/>
      <c r="AZ1551" s="85"/>
      <c r="BA1551" s="85"/>
      <c r="BB1551" s="85"/>
      <c r="BC1551" s="85"/>
      <c r="BD1551" s="85"/>
      <c r="BE1551" s="85"/>
      <c r="BF1551" s="88"/>
      <c r="BG1551" s="85"/>
      <c r="BH1551" s="85"/>
      <c r="BI1551" s="85"/>
      <c r="BJ1551" s="85"/>
      <c r="BK1551" s="85"/>
      <c r="BL1551" s="85"/>
      <c r="BM1551" s="85"/>
      <c r="BN1551" s="85"/>
      <c r="BO1551" s="85"/>
      <c r="BP1551" s="85"/>
      <c r="BQ1551" s="85"/>
      <c r="BR1551" s="85"/>
      <c r="BS1551" s="85"/>
      <c r="BT1551" s="85"/>
      <c r="BU1551" s="85"/>
      <c r="BV1551" s="85"/>
      <c r="BW1551" s="85"/>
      <c r="BX1551" s="85"/>
      <c r="BY1551" s="85"/>
      <c r="BZ1551" s="85"/>
      <c r="CA1551" s="85"/>
      <c r="CB1551" s="85"/>
      <c r="CC1551" s="85"/>
      <c r="CD1551" s="85"/>
      <c r="CE1551" s="85"/>
      <c r="CF1551" s="85"/>
      <c r="CG1551" s="85"/>
      <c r="CH1551" s="85"/>
      <c r="CI1551" s="85"/>
      <c r="CJ1551" s="85"/>
      <c r="CK1551" s="85"/>
      <c r="CL1551" s="85"/>
      <c r="CM1551" s="85"/>
      <c r="CN1551" s="85"/>
      <c r="CO1551" s="85"/>
      <c r="CP1551" s="85"/>
      <c r="CQ1551" s="85"/>
      <c r="CR1551" s="85"/>
      <c r="CS1551" s="85"/>
      <c r="CT1551" s="85"/>
      <c r="CU1551" s="85"/>
      <c r="CV1551" s="85"/>
      <c r="CW1551" s="85"/>
      <c r="CX1551" s="85"/>
      <c r="CY1551" s="85"/>
      <c r="CZ1551" s="85"/>
      <c r="DA1551" s="85"/>
      <c r="DB1551" s="85"/>
      <c r="DC1551" s="85"/>
      <c r="DD1551" s="85"/>
      <c r="DE1551" s="85"/>
    </row>
    <row r="1552" spans="1:109" x14ac:dyDescent="0.2">
      <c r="A1552" s="85"/>
      <c r="B1552" s="85"/>
      <c r="C1552" s="85"/>
      <c r="D1552" s="85"/>
      <c r="E1552" s="86"/>
      <c r="F1552" s="85"/>
      <c r="G1552" s="87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85"/>
      <c r="AG1552" s="85"/>
      <c r="AH1552" s="85"/>
      <c r="AI1552" s="85"/>
      <c r="AJ1552" s="85"/>
      <c r="AK1552" s="85"/>
      <c r="AL1552" s="85"/>
      <c r="AM1552" s="85"/>
      <c r="AN1552" s="85"/>
      <c r="AO1552" s="85"/>
      <c r="AP1552" s="85"/>
      <c r="AQ1552" s="85"/>
      <c r="AR1552" s="85"/>
      <c r="AS1552" s="85"/>
      <c r="AT1552" s="85"/>
      <c r="AU1552" s="85"/>
      <c r="AV1552" s="85"/>
      <c r="AW1552" s="85"/>
      <c r="AX1552" s="85"/>
      <c r="AY1552" s="85"/>
      <c r="AZ1552" s="85"/>
      <c r="BA1552" s="85"/>
      <c r="BB1552" s="85"/>
      <c r="BC1552" s="85"/>
      <c r="BD1552" s="85"/>
      <c r="BE1552" s="85"/>
      <c r="BF1552" s="88"/>
      <c r="BG1552" s="85"/>
      <c r="BH1552" s="85"/>
      <c r="BI1552" s="85"/>
      <c r="BJ1552" s="85"/>
      <c r="BK1552" s="85"/>
      <c r="BL1552" s="85"/>
      <c r="BM1552" s="85"/>
      <c r="BN1552" s="85"/>
      <c r="BO1552" s="85"/>
      <c r="BP1552" s="85"/>
      <c r="BQ1552" s="85"/>
      <c r="BR1552" s="85"/>
      <c r="BS1552" s="85"/>
      <c r="BT1552" s="85"/>
      <c r="BU1552" s="85"/>
      <c r="BV1552" s="85"/>
      <c r="BW1552" s="85"/>
      <c r="BX1552" s="85"/>
      <c r="BY1552" s="85"/>
      <c r="BZ1552" s="85"/>
      <c r="CA1552" s="85"/>
      <c r="CB1552" s="85"/>
      <c r="CC1552" s="85"/>
      <c r="CD1552" s="85"/>
      <c r="CE1552" s="85"/>
      <c r="CF1552" s="85"/>
      <c r="CG1552" s="85"/>
      <c r="CH1552" s="85"/>
      <c r="CI1552" s="85"/>
      <c r="CJ1552" s="85"/>
      <c r="CK1552" s="85"/>
      <c r="CL1552" s="85"/>
      <c r="CM1552" s="85"/>
      <c r="CN1552" s="85"/>
      <c r="CO1552" s="85"/>
      <c r="CP1552" s="85"/>
      <c r="CQ1552" s="85"/>
      <c r="CR1552" s="85"/>
      <c r="CS1552" s="85"/>
      <c r="CT1552" s="85"/>
      <c r="CU1552" s="85"/>
      <c r="CV1552" s="85"/>
      <c r="CW1552" s="85"/>
      <c r="CX1552" s="85"/>
      <c r="CY1552" s="85"/>
      <c r="CZ1552" s="85"/>
      <c r="DA1552" s="85"/>
      <c r="DB1552" s="85"/>
      <c r="DC1552" s="85"/>
      <c r="DD1552" s="85"/>
      <c r="DE1552" s="85"/>
    </row>
    <row r="1553" spans="1:109" x14ac:dyDescent="0.2">
      <c r="A1553" s="85"/>
      <c r="B1553" s="85"/>
      <c r="C1553" s="85"/>
      <c r="D1553" s="85"/>
      <c r="E1553" s="86"/>
      <c r="F1553" s="85"/>
      <c r="G1553" s="87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85"/>
      <c r="AG1553" s="85"/>
      <c r="AH1553" s="85"/>
      <c r="AI1553" s="85"/>
      <c r="AJ1553" s="85"/>
      <c r="AK1553" s="85"/>
      <c r="AL1553" s="85"/>
      <c r="AM1553" s="85"/>
      <c r="AN1553" s="85"/>
      <c r="AO1553" s="85"/>
      <c r="AP1553" s="85"/>
      <c r="AQ1553" s="85"/>
      <c r="AR1553" s="85"/>
      <c r="AS1553" s="85"/>
      <c r="AT1553" s="85"/>
      <c r="AU1553" s="85"/>
      <c r="AV1553" s="85"/>
      <c r="AW1553" s="85"/>
      <c r="AX1553" s="85"/>
      <c r="AY1553" s="85"/>
      <c r="AZ1553" s="85"/>
      <c r="BA1553" s="85"/>
      <c r="BB1553" s="85"/>
      <c r="BC1553" s="85"/>
      <c r="BD1553" s="85"/>
      <c r="BE1553" s="85"/>
      <c r="BF1553" s="88"/>
      <c r="BG1553" s="85"/>
      <c r="BH1553" s="85"/>
      <c r="BI1553" s="85"/>
      <c r="BJ1553" s="85"/>
      <c r="BK1553" s="85"/>
      <c r="BL1553" s="85"/>
      <c r="BM1553" s="85"/>
      <c r="BN1553" s="85"/>
      <c r="BO1553" s="85"/>
      <c r="BP1553" s="85"/>
      <c r="BQ1553" s="85"/>
      <c r="BR1553" s="85"/>
      <c r="BS1553" s="85"/>
      <c r="BT1553" s="85"/>
      <c r="BU1553" s="85"/>
      <c r="BV1553" s="85"/>
      <c r="BW1553" s="85"/>
      <c r="BX1553" s="85"/>
      <c r="BY1553" s="85"/>
      <c r="BZ1553" s="85"/>
      <c r="CA1553" s="85"/>
      <c r="CB1553" s="85"/>
      <c r="CC1553" s="85"/>
      <c r="CD1553" s="85"/>
      <c r="CE1553" s="85"/>
      <c r="CF1553" s="85"/>
      <c r="CG1553" s="85"/>
      <c r="CH1553" s="85"/>
      <c r="CI1553" s="85"/>
      <c r="CJ1553" s="85"/>
      <c r="CK1553" s="85"/>
      <c r="CL1553" s="85"/>
      <c r="CM1553" s="85"/>
      <c r="CN1553" s="85"/>
      <c r="CO1553" s="85"/>
      <c r="CP1553" s="85"/>
      <c r="CQ1553" s="85"/>
      <c r="CR1553" s="85"/>
      <c r="CS1553" s="85"/>
      <c r="CT1553" s="85"/>
      <c r="CU1553" s="85"/>
      <c r="CV1553" s="85"/>
      <c r="CW1553" s="85"/>
      <c r="CX1553" s="85"/>
      <c r="CY1553" s="85"/>
      <c r="CZ1553" s="85"/>
      <c r="DA1553" s="85"/>
      <c r="DB1553" s="85"/>
      <c r="DC1553" s="85"/>
      <c r="DD1553" s="85"/>
      <c r="DE1553" s="85"/>
    </row>
    <row r="1554" spans="1:109" x14ac:dyDescent="0.2">
      <c r="A1554" s="85"/>
      <c r="B1554" s="85"/>
      <c r="C1554" s="85"/>
      <c r="D1554" s="85"/>
      <c r="E1554" s="86"/>
      <c r="F1554" s="85"/>
      <c r="G1554" s="87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85"/>
      <c r="AG1554" s="85"/>
      <c r="AH1554" s="85"/>
      <c r="AI1554" s="85"/>
      <c r="AJ1554" s="85"/>
      <c r="AK1554" s="85"/>
      <c r="AL1554" s="85"/>
      <c r="AM1554" s="85"/>
      <c r="AN1554" s="85"/>
      <c r="AO1554" s="85"/>
      <c r="AP1554" s="85"/>
      <c r="AQ1554" s="85"/>
      <c r="AR1554" s="85"/>
      <c r="AS1554" s="85"/>
      <c r="AT1554" s="85"/>
      <c r="AU1554" s="85"/>
      <c r="AV1554" s="85"/>
      <c r="AW1554" s="85"/>
      <c r="AX1554" s="85"/>
      <c r="AY1554" s="85"/>
      <c r="AZ1554" s="85"/>
      <c r="BA1554" s="85"/>
      <c r="BB1554" s="85"/>
      <c r="BC1554" s="85"/>
      <c r="BD1554" s="85"/>
      <c r="BE1554" s="85"/>
      <c r="BF1554" s="88"/>
      <c r="BG1554" s="85"/>
      <c r="BH1554" s="85"/>
      <c r="BI1554" s="85"/>
      <c r="BJ1554" s="85"/>
      <c r="BK1554" s="85"/>
      <c r="BL1554" s="85"/>
      <c r="BM1554" s="85"/>
      <c r="BN1554" s="85"/>
      <c r="BO1554" s="85"/>
      <c r="BP1554" s="85"/>
      <c r="BQ1554" s="85"/>
      <c r="BR1554" s="85"/>
      <c r="BS1554" s="85"/>
      <c r="BT1554" s="85"/>
      <c r="BU1554" s="85"/>
      <c r="BV1554" s="85"/>
      <c r="BW1554" s="85"/>
      <c r="BX1554" s="85"/>
      <c r="BY1554" s="85"/>
      <c r="BZ1554" s="85"/>
      <c r="CA1554" s="85"/>
      <c r="CB1554" s="85"/>
      <c r="CC1554" s="85"/>
      <c r="CD1554" s="85"/>
      <c r="CE1554" s="85"/>
      <c r="CF1554" s="85"/>
      <c r="CG1554" s="85"/>
      <c r="CH1554" s="85"/>
      <c r="CI1554" s="85"/>
      <c r="CJ1554" s="85"/>
      <c r="CK1554" s="85"/>
      <c r="CL1554" s="85"/>
      <c r="CM1554" s="85"/>
      <c r="CN1554" s="85"/>
      <c r="CO1554" s="85"/>
      <c r="CP1554" s="85"/>
      <c r="CQ1554" s="85"/>
      <c r="CR1554" s="85"/>
      <c r="CS1554" s="85"/>
      <c r="CT1554" s="85"/>
      <c r="CU1554" s="85"/>
      <c r="CV1554" s="85"/>
      <c r="CW1554" s="85"/>
      <c r="CX1554" s="85"/>
      <c r="CY1554" s="85"/>
      <c r="CZ1554" s="85"/>
      <c r="DA1554" s="85"/>
      <c r="DB1554" s="85"/>
      <c r="DC1554" s="85"/>
      <c r="DD1554" s="85"/>
      <c r="DE1554" s="85"/>
    </row>
    <row r="1555" spans="1:109" x14ac:dyDescent="0.2">
      <c r="A1555" s="85"/>
      <c r="B1555" s="85"/>
      <c r="C1555" s="85"/>
      <c r="D1555" s="85"/>
      <c r="E1555" s="86"/>
      <c r="F1555" s="85"/>
      <c r="G1555" s="87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85"/>
      <c r="AG1555" s="85"/>
      <c r="AH1555" s="85"/>
      <c r="AI1555" s="85"/>
      <c r="AJ1555" s="85"/>
      <c r="AK1555" s="85"/>
      <c r="AL1555" s="85"/>
      <c r="AM1555" s="85"/>
      <c r="AN1555" s="85"/>
      <c r="AO1555" s="85"/>
      <c r="AP1555" s="85"/>
      <c r="AQ1555" s="85"/>
      <c r="AR1555" s="85"/>
      <c r="AS1555" s="85"/>
      <c r="AT1555" s="85"/>
      <c r="AU1555" s="85"/>
      <c r="AV1555" s="85"/>
      <c r="AW1555" s="85"/>
      <c r="AX1555" s="85"/>
      <c r="AY1555" s="85"/>
      <c r="AZ1555" s="85"/>
      <c r="BA1555" s="85"/>
      <c r="BB1555" s="85"/>
      <c r="BC1555" s="85"/>
      <c r="BD1555" s="85"/>
      <c r="BE1555" s="85"/>
      <c r="BF1555" s="88"/>
      <c r="BG1555" s="85"/>
      <c r="BH1555" s="85"/>
      <c r="BI1555" s="85"/>
      <c r="BJ1555" s="85"/>
      <c r="BK1555" s="85"/>
      <c r="BL1555" s="85"/>
      <c r="BM1555" s="85"/>
      <c r="BN1555" s="85"/>
      <c r="BO1555" s="85"/>
      <c r="BP1555" s="85"/>
      <c r="BQ1555" s="85"/>
      <c r="BR1555" s="85"/>
      <c r="BS1555" s="85"/>
      <c r="BT1555" s="85"/>
      <c r="BU1555" s="85"/>
      <c r="BV1555" s="85"/>
      <c r="BW1555" s="85"/>
      <c r="BX1555" s="85"/>
      <c r="BY1555" s="85"/>
      <c r="BZ1555" s="85"/>
      <c r="CA1555" s="85"/>
      <c r="CB1555" s="85"/>
      <c r="CC1555" s="85"/>
      <c r="CD1555" s="85"/>
      <c r="CE1555" s="85"/>
      <c r="CF1555" s="85"/>
      <c r="CG1555" s="85"/>
      <c r="CH1555" s="85"/>
      <c r="CI1555" s="85"/>
      <c r="CJ1555" s="85"/>
      <c r="CK1555" s="85"/>
      <c r="CL1555" s="85"/>
      <c r="CM1555" s="85"/>
      <c r="CN1555" s="85"/>
      <c r="CO1555" s="85"/>
      <c r="CP1555" s="85"/>
      <c r="CQ1555" s="85"/>
      <c r="CR1555" s="85"/>
      <c r="CS1555" s="85"/>
      <c r="CT1555" s="85"/>
      <c r="CU1555" s="85"/>
      <c r="CV1555" s="85"/>
      <c r="CW1555" s="85"/>
      <c r="CX1555" s="85"/>
      <c r="CY1555" s="85"/>
      <c r="CZ1555" s="85"/>
      <c r="DA1555" s="85"/>
      <c r="DB1555" s="85"/>
      <c r="DC1555" s="85"/>
      <c r="DD1555" s="85"/>
      <c r="DE1555" s="85"/>
    </row>
    <row r="1556" spans="1:109" x14ac:dyDescent="0.2">
      <c r="A1556" s="85"/>
      <c r="B1556" s="85"/>
      <c r="C1556" s="85"/>
      <c r="D1556" s="85"/>
      <c r="E1556" s="86"/>
      <c r="F1556" s="85"/>
      <c r="G1556" s="87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85"/>
      <c r="AG1556" s="85"/>
      <c r="AH1556" s="85"/>
      <c r="AI1556" s="85"/>
      <c r="AJ1556" s="85"/>
      <c r="AK1556" s="85"/>
      <c r="AL1556" s="85"/>
      <c r="AM1556" s="85"/>
      <c r="AN1556" s="85"/>
      <c r="AO1556" s="85"/>
      <c r="AP1556" s="85"/>
      <c r="AQ1556" s="85"/>
      <c r="AR1556" s="85"/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8"/>
      <c r="BG1556" s="85"/>
      <c r="BH1556" s="85"/>
      <c r="BI1556" s="85"/>
      <c r="BJ1556" s="85"/>
      <c r="BK1556" s="85"/>
      <c r="BL1556" s="85"/>
      <c r="BM1556" s="85"/>
      <c r="BN1556" s="85"/>
      <c r="BO1556" s="85"/>
      <c r="BP1556" s="85"/>
      <c r="BQ1556" s="85"/>
      <c r="BR1556" s="85"/>
      <c r="BS1556" s="85"/>
      <c r="BT1556" s="85"/>
      <c r="BU1556" s="85"/>
      <c r="BV1556" s="85"/>
      <c r="BW1556" s="85"/>
      <c r="BX1556" s="85"/>
      <c r="BY1556" s="85"/>
      <c r="BZ1556" s="85"/>
      <c r="CA1556" s="85"/>
      <c r="CB1556" s="85"/>
      <c r="CC1556" s="85"/>
      <c r="CD1556" s="85"/>
      <c r="CE1556" s="85"/>
      <c r="CF1556" s="85"/>
      <c r="CG1556" s="85"/>
      <c r="CH1556" s="85"/>
      <c r="CI1556" s="85"/>
      <c r="CJ1556" s="85"/>
      <c r="CK1556" s="85"/>
      <c r="CL1556" s="85"/>
      <c r="CM1556" s="85"/>
      <c r="CN1556" s="85"/>
      <c r="CO1556" s="85"/>
      <c r="CP1556" s="85"/>
      <c r="CQ1556" s="85"/>
      <c r="CR1556" s="85"/>
      <c r="CS1556" s="85"/>
      <c r="CT1556" s="85"/>
      <c r="CU1556" s="85"/>
      <c r="CV1556" s="85"/>
      <c r="CW1556" s="85"/>
      <c r="CX1556" s="85"/>
      <c r="CY1556" s="85"/>
      <c r="CZ1556" s="85"/>
      <c r="DA1556" s="85"/>
      <c r="DB1556" s="85"/>
      <c r="DC1556" s="85"/>
      <c r="DD1556" s="85"/>
      <c r="DE1556" s="85"/>
    </row>
    <row r="1557" spans="1:109" x14ac:dyDescent="0.2">
      <c r="A1557" s="85"/>
      <c r="B1557" s="85"/>
      <c r="C1557" s="85"/>
      <c r="D1557" s="85"/>
      <c r="E1557" s="86"/>
      <c r="F1557" s="85"/>
      <c r="G1557" s="87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85"/>
      <c r="AG1557" s="85"/>
      <c r="AH1557" s="85"/>
      <c r="AI1557" s="85"/>
      <c r="AJ1557" s="85"/>
      <c r="AK1557" s="85"/>
      <c r="AL1557" s="85"/>
      <c r="AM1557" s="85"/>
      <c r="AN1557" s="85"/>
      <c r="AO1557" s="85"/>
      <c r="AP1557" s="85"/>
      <c r="AQ1557" s="85"/>
      <c r="AR1557" s="85"/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8"/>
      <c r="BG1557" s="85"/>
      <c r="BH1557" s="85"/>
      <c r="BI1557" s="85"/>
      <c r="BJ1557" s="85"/>
      <c r="BK1557" s="85"/>
      <c r="BL1557" s="85"/>
      <c r="BM1557" s="85"/>
      <c r="BN1557" s="85"/>
      <c r="BO1557" s="85"/>
      <c r="BP1557" s="85"/>
      <c r="BQ1557" s="85"/>
      <c r="BR1557" s="85"/>
      <c r="BS1557" s="85"/>
      <c r="BT1557" s="85"/>
      <c r="BU1557" s="85"/>
      <c r="BV1557" s="85"/>
      <c r="BW1557" s="85"/>
      <c r="BX1557" s="85"/>
      <c r="BY1557" s="85"/>
      <c r="BZ1557" s="85"/>
      <c r="CA1557" s="85"/>
      <c r="CB1557" s="85"/>
      <c r="CC1557" s="85"/>
      <c r="CD1557" s="85"/>
      <c r="CE1557" s="85"/>
      <c r="CF1557" s="85"/>
      <c r="CG1557" s="85"/>
      <c r="CH1557" s="85"/>
      <c r="CI1557" s="85"/>
      <c r="CJ1557" s="85"/>
      <c r="CK1557" s="85"/>
      <c r="CL1557" s="85"/>
      <c r="CM1557" s="85"/>
      <c r="CN1557" s="85"/>
      <c r="CO1557" s="85"/>
      <c r="CP1557" s="85"/>
      <c r="CQ1557" s="85"/>
      <c r="CR1557" s="85"/>
      <c r="CS1557" s="85"/>
      <c r="CT1557" s="85"/>
      <c r="CU1557" s="85"/>
      <c r="CV1557" s="85"/>
      <c r="CW1557" s="85"/>
      <c r="CX1557" s="85"/>
      <c r="CY1557" s="85"/>
      <c r="CZ1557" s="85"/>
      <c r="DA1557" s="85"/>
      <c r="DB1557" s="85"/>
      <c r="DC1557" s="85"/>
      <c r="DD1557" s="85"/>
      <c r="DE1557" s="85"/>
    </row>
    <row r="1558" spans="1:109" x14ac:dyDescent="0.2">
      <c r="A1558" s="85"/>
      <c r="B1558" s="85"/>
      <c r="C1558" s="85"/>
      <c r="D1558" s="85"/>
      <c r="E1558" s="86"/>
      <c r="F1558" s="85"/>
      <c r="G1558" s="87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85"/>
      <c r="AG1558" s="85"/>
      <c r="AH1558" s="85"/>
      <c r="AI1558" s="85"/>
      <c r="AJ1558" s="85"/>
      <c r="AK1558" s="85"/>
      <c r="AL1558" s="85"/>
      <c r="AM1558" s="85"/>
      <c r="AN1558" s="85"/>
      <c r="AO1558" s="85"/>
      <c r="AP1558" s="85"/>
      <c r="AQ1558" s="85"/>
      <c r="AR1558" s="85"/>
      <c r="AS1558" s="85"/>
      <c r="AT1558" s="85"/>
      <c r="AU1558" s="85"/>
      <c r="AV1558" s="85"/>
      <c r="AW1558" s="85"/>
      <c r="AX1558" s="85"/>
      <c r="AY1558" s="85"/>
      <c r="AZ1558" s="85"/>
      <c r="BA1558" s="85"/>
      <c r="BB1558" s="85"/>
      <c r="BC1558" s="85"/>
      <c r="BD1558" s="85"/>
      <c r="BE1558" s="85"/>
      <c r="BF1558" s="88"/>
      <c r="BG1558" s="85"/>
      <c r="BH1558" s="85"/>
      <c r="BI1558" s="85"/>
      <c r="BJ1558" s="85"/>
      <c r="BK1558" s="85"/>
      <c r="BL1558" s="85"/>
      <c r="BM1558" s="85"/>
      <c r="BN1558" s="85"/>
      <c r="BO1558" s="85"/>
      <c r="BP1558" s="85"/>
      <c r="BQ1558" s="85"/>
      <c r="BR1558" s="85"/>
      <c r="BS1558" s="85"/>
      <c r="BT1558" s="85"/>
      <c r="BU1558" s="85"/>
      <c r="BV1558" s="85"/>
      <c r="BW1558" s="85"/>
      <c r="BX1558" s="85"/>
      <c r="BY1558" s="85"/>
      <c r="BZ1558" s="85"/>
      <c r="CA1558" s="85"/>
      <c r="CB1558" s="85"/>
      <c r="CC1558" s="85"/>
      <c r="CD1558" s="85"/>
      <c r="CE1558" s="85"/>
      <c r="CF1558" s="85"/>
      <c r="CG1558" s="85"/>
      <c r="CH1558" s="85"/>
      <c r="CI1558" s="85"/>
      <c r="CJ1558" s="85"/>
      <c r="CK1558" s="85"/>
      <c r="CL1558" s="85"/>
      <c r="CM1558" s="85"/>
      <c r="CN1558" s="85"/>
      <c r="CO1558" s="85"/>
      <c r="CP1558" s="85"/>
      <c r="CQ1558" s="85"/>
      <c r="CR1558" s="85"/>
      <c r="CS1558" s="85"/>
      <c r="CT1558" s="85"/>
      <c r="CU1558" s="85"/>
      <c r="CV1558" s="85"/>
      <c r="CW1558" s="85"/>
      <c r="CX1558" s="85"/>
      <c r="CY1558" s="85"/>
      <c r="CZ1558" s="85"/>
      <c r="DA1558" s="85"/>
      <c r="DB1558" s="85"/>
      <c r="DC1558" s="85"/>
      <c r="DD1558" s="85"/>
      <c r="DE1558" s="85"/>
    </row>
    <row r="1559" spans="1:109" x14ac:dyDescent="0.2">
      <c r="A1559" s="85"/>
      <c r="B1559" s="85"/>
      <c r="C1559" s="85"/>
      <c r="D1559" s="85"/>
      <c r="E1559" s="86"/>
      <c r="F1559" s="85"/>
      <c r="G1559" s="87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85"/>
      <c r="AG1559" s="85"/>
      <c r="AH1559" s="85"/>
      <c r="AI1559" s="85"/>
      <c r="AJ1559" s="85"/>
      <c r="AK1559" s="85"/>
      <c r="AL1559" s="85"/>
      <c r="AM1559" s="85"/>
      <c r="AN1559" s="85"/>
      <c r="AO1559" s="85"/>
      <c r="AP1559" s="85"/>
      <c r="AQ1559" s="85"/>
      <c r="AR1559" s="85"/>
      <c r="AS1559" s="85"/>
      <c r="AT1559" s="85"/>
      <c r="AU1559" s="85"/>
      <c r="AV1559" s="85"/>
      <c r="AW1559" s="85"/>
      <c r="AX1559" s="85"/>
      <c r="AY1559" s="85"/>
      <c r="AZ1559" s="85"/>
      <c r="BA1559" s="85"/>
      <c r="BB1559" s="85"/>
      <c r="BC1559" s="85"/>
      <c r="BD1559" s="85"/>
      <c r="BE1559" s="85"/>
      <c r="BF1559" s="88"/>
      <c r="BG1559" s="85"/>
      <c r="BH1559" s="85"/>
      <c r="BI1559" s="85"/>
      <c r="BJ1559" s="85"/>
      <c r="BK1559" s="85"/>
      <c r="BL1559" s="85"/>
      <c r="BM1559" s="85"/>
      <c r="BN1559" s="85"/>
      <c r="BO1559" s="85"/>
      <c r="BP1559" s="85"/>
      <c r="BQ1559" s="85"/>
      <c r="BR1559" s="85"/>
      <c r="BS1559" s="85"/>
      <c r="BT1559" s="85"/>
      <c r="BU1559" s="85"/>
      <c r="BV1559" s="85"/>
      <c r="BW1559" s="85"/>
      <c r="BX1559" s="85"/>
      <c r="BY1559" s="85"/>
      <c r="BZ1559" s="85"/>
      <c r="CA1559" s="85"/>
      <c r="CB1559" s="85"/>
      <c r="CC1559" s="85"/>
      <c r="CD1559" s="85"/>
      <c r="CE1559" s="85"/>
      <c r="CF1559" s="85"/>
      <c r="CG1559" s="85"/>
      <c r="CH1559" s="85"/>
      <c r="CI1559" s="85"/>
      <c r="CJ1559" s="85"/>
      <c r="CK1559" s="85"/>
      <c r="CL1559" s="85"/>
      <c r="CM1559" s="85"/>
      <c r="CN1559" s="85"/>
      <c r="CO1559" s="85"/>
      <c r="CP1559" s="85"/>
      <c r="CQ1559" s="85"/>
      <c r="CR1559" s="85"/>
      <c r="CS1559" s="85"/>
      <c r="CT1559" s="85"/>
      <c r="CU1559" s="85"/>
      <c r="CV1559" s="85"/>
      <c r="CW1559" s="85"/>
      <c r="CX1559" s="85"/>
      <c r="CY1559" s="85"/>
      <c r="CZ1559" s="85"/>
      <c r="DA1559" s="85"/>
      <c r="DB1559" s="85"/>
      <c r="DC1559" s="85"/>
      <c r="DD1559" s="85"/>
      <c r="DE1559" s="85"/>
    </row>
    <row r="1560" spans="1:109" x14ac:dyDescent="0.2">
      <c r="A1560" s="85"/>
      <c r="B1560" s="85"/>
      <c r="C1560" s="85"/>
      <c r="D1560" s="85"/>
      <c r="E1560" s="86"/>
      <c r="F1560" s="85"/>
      <c r="G1560" s="87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85"/>
      <c r="AG1560" s="85"/>
      <c r="AH1560" s="85"/>
      <c r="AI1560" s="85"/>
      <c r="AJ1560" s="85"/>
      <c r="AK1560" s="85"/>
      <c r="AL1560" s="85"/>
      <c r="AM1560" s="85"/>
      <c r="AN1560" s="85"/>
      <c r="AO1560" s="85"/>
      <c r="AP1560" s="85"/>
      <c r="AQ1560" s="85"/>
      <c r="AR1560" s="85"/>
      <c r="AS1560" s="85"/>
      <c r="AT1560" s="85"/>
      <c r="AU1560" s="85"/>
      <c r="AV1560" s="85"/>
      <c r="AW1560" s="85"/>
      <c r="AX1560" s="85"/>
      <c r="AY1560" s="85"/>
      <c r="AZ1560" s="85"/>
      <c r="BA1560" s="85"/>
      <c r="BB1560" s="85"/>
      <c r="BC1560" s="85"/>
      <c r="BD1560" s="85"/>
      <c r="BE1560" s="85"/>
      <c r="BF1560" s="88"/>
      <c r="BG1560" s="85"/>
      <c r="BH1560" s="85"/>
      <c r="BI1560" s="85"/>
      <c r="BJ1560" s="85"/>
      <c r="BK1560" s="85"/>
      <c r="BL1560" s="85"/>
      <c r="BM1560" s="85"/>
      <c r="BN1560" s="85"/>
      <c r="BO1560" s="85"/>
      <c r="BP1560" s="85"/>
      <c r="BQ1560" s="85"/>
      <c r="BR1560" s="85"/>
      <c r="BS1560" s="85"/>
      <c r="BT1560" s="85"/>
      <c r="BU1560" s="85"/>
      <c r="BV1560" s="85"/>
      <c r="BW1560" s="85"/>
      <c r="BX1560" s="85"/>
      <c r="BY1560" s="85"/>
      <c r="BZ1560" s="85"/>
      <c r="CA1560" s="85"/>
      <c r="CB1560" s="85"/>
      <c r="CC1560" s="85"/>
      <c r="CD1560" s="85"/>
      <c r="CE1560" s="85"/>
      <c r="CF1560" s="85"/>
      <c r="CG1560" s="85"/>
      <c r="CH1560" s="85"/>
      <c r="CI1560" s="85"/>
      <c r="CJ1560" s="85"/>
      <c r="CK1560" s="85"/>
      <c r="CL1560" s="85"/>
      <c r="CM1560" s="85"/>
      <c r="CN1560" s="85"/>
      <c r="CO1560" s="85"/>
      <c r="CP1560" s="85"/>
      <c r="CQ1560" s="85"/>
      <c r="CR1560" s="85"/>
      <c r="CS1560" s="85"/>
      <c r="CT1560" s="85"/>
      <c r="CU1560" s="85"/>
      <c r="CV1560" s="85"/>
      <c r="CW1560" s="85"/>
      <c r="CX1560" s="85"/>
      <c r="CY1560" s="85"/>
      <c r="CZ1560" s="85"/>
      <c r="DA1560" s="85"/>
      <c r="DB1560" s="85"/>
      <c r="DC1560" s="85"/>
      <c r="DD1560" s="85"/>
      <c r="DE1560" s="85"/>
    </row>
    <row r="1561" spans="1:109" x14ac:dyDescent="0.2">
      <c r="A1561" s="85"/>
      <c r="B1561" s="85"/>
      <c r="C1561" s="85"/>
      <c r="D1561" s="85"/>
      <c r="E1561" s="86"/>
      <c r="F1561" s="85"/>
      <c r="G1561" s="87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85"/>
      <c r="AG1561" s="85"/>
      <c r="AH1561" s="85"/>
      <c r="AI1561" s="85"/>
      <c r="AJ1561" s="85"/>
      <c r="AK1561" s="85"/>
      <c r="AL1561" s="85"/>
      <c r="AM1561" s="85"/>
      <c r="AN1561" s="85"/>
      <c r="AO1561" s="85"/>
      <c r="AP1561" s="85"/>
      <c r="AQ1561" s="85"/>
      <c r="AR1561" s="85"/>
      <c r="AS1561" s="85"/>
      <c r="AT1561" s="85"/>
      <c r="AU1561" s="85"/>
      <c r="AV1561" s="85"/>
      <c r="AW1561" s="85"/>
      <c r="AX1561" s="85"/>
      <c r="AY1561" s="85"/>
      <c r="AZ1561" s="85"/>
      <c r="BA1561" s="85"/>
      <c r="BB1561" s="85"/>
      <c r="BC1561" s="85"/>
      <c r="BD1561" s="85"/>
      <c r="BE1561" s="85"/>
      <c r="BF1561" s="88"/>
      <c r="BG1561" s="85"/>
      <c r="BH1561" s="85"/>
      <c r="BI1561" s="85"/>
      <c r="BJ1561" s="85"/>
      <c r="BK1561" s="85"/>
      <c r="BL1561" s="85"/>
      <c r="BM1561" s="85"/>
      <c r="BN1561" s="85"/>
      <c r="BO1561" s="85"/>
      <c r="BP1561" s="85"/>
      <c r="BQ1561" s="85"/>
      <c r="BR1561" s="85"/>
      <c r="BS1561" s="85"/>
      <c r="BT1561" s="85"/>
      <c r="BU1561" s="85"/>
      <c r="BV1561" s="85"/>
      <c r="BW1561" s="85"/>
      <c r="BX1561" s="85"/>
      <c r="BY1561" s="85"/>
      <c r="BZ1561" s="85"/>
      <c r="CA1561" s="85"/>
      <c r="CB1561" s="85"/>
      <c r="CC1561" s="85"/>
      <c r="CD1561" s="85"/>
      <c r="CE1561" s="85"/>
      <c r="CF1561" s="85"/>
      <c r="CG1561" s="85"/>
      <c r="CH1561" s="85"/>
      <c r="CI1561" s="85"/>
      <c r="CJ1561" s="85"/>
      <c r="CK1561" s="85"/>
      <c r="CL1561" s="85"/>
      <c r="CM1561" s="85"/>
      <c r="CN1561" s="85"/>
      <c r="CO1561" s="85"/>
      <c r="CP1561" s="85"/>
      <c r="CQ1561" s="85"/>
      <c r="CR1561" s="85"/>
      <c r="CS1561" s="85"/>
      <c r="CT1561" s="85"/>
      <c r="CU1561" s="85"/>
      <c r="CV1561" s="85"/>
      <c r="CW1561" s="85"/>
      <c r="CX1561" s="85"/>
      <c r="CY1561" s="85"/>
      <c r="CZ1561" s="85"/>
      <c r="DA1561" s="85"/>
      <c r="DB1561" s="85"/>
      <c r="DC1561" s="85"/>
      <c r="DD1561" s="85"/>
      <c r="DE1561" s="85"/>
    </row>
    <row r="1562" spans="1:109" x14ac:dyDescent="0.2">
      <c r="A1562" s="85"/>
      <c r="B1562" s="85"/>
      <c r="C1562" s="85"/>
      <c r="D1562" s="85"/>
      <c r="E1562" s="86"/>
      <c r="F1562" s="85"/>
      <c r="G1562" s="87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85"/>
      <c r="AG1562" s="85"/>
      <c r="AH1562" s="85"/>
      <c r="AI1562" s="85"/>
      <c r="AJ1562" s="85"/>
      <c r="AK1562" s="85"/>
      <c r="AL1562" s="85"/>
      <c r="AM1562" s="85"/>
      <c r="AN1562" s="85"/>
      <c r="AO1562" s="85"/>
      <c r="AP1562" s="85"/>
      <c r="AQ1562" s="85"/>
      <c r="AR1562" s="85"/>
      <c r="AS1562" s="85"/>
      <c r="AT1562" s="85"/>
      <c r="AU1562" s="85"/>
      <c r="AV1562" s="85"/>
      <c r="AW1562" s="85"/>
      <c r="AX1562" s="85"/>
      <c r="AY1562" s="85"/>
      <c r="AZ1562" s="85"/>
      <c r="BA1562" s="85"/>
      <c r="BB1562" s="85"/>
      <c r="BC1562" s="85"/>
      <c r="BD1562" s="85"/>
      <c r="BE1562" s="85"/>
      <c r="BF1562" s="88"/>
      <c r="BG1562" s="85"/>
      <c r="BH1562" s="85"/>
      <c r="BI1562" s="85"/>
      <c r="BJ1562" s="85"/>
      <c r="BK1562" s="85"/>
      <c r="BL1562" s="85"/>
      <c r="BM1562" s="85"/>
      <c r="BN1562" s="85"/>
      <c r="BO1562" s="85"/>
      <c r="BP1562" s="85"/>
      <c r="BQ1562" s="85"/>
      <c r="BR1562" s="85"/>
      <c r="BS1562" s="85"/>
      <c r="BT1562" s="85"/>
      <c r="BU1562" s="85"/>
      <c r="BV1562" s="85"/>
      <c r="BW1562" s="85"/>
      <c r="BX1562" s="85"/>
      <c r="BY1562" s="85"/>
      <c r="BZ1562" s="85"/>
      <c r="CA1562" s="85"/>
      <c r="CB1562" s="85"/>
      <c r="CC1562" s="85"/>
      <c r="CD1562" s="85"/>
      <c r="CE1562" s="85"/>
      <c r="CF1562" s="85"/>
      <c r="CG1562" s="85"/>
      <c r="CH1562" s="85"/>
      <c r="CI1562" s="85"/>
      <c r="CJ1562" s="85"/>
      <c r="CK1562" s="85"/>
      <c r="CL1562" s="85"/>
      <c r="CM1562" s="85"/>
      <c r="CN1562" s="85"/>
      <c r="CO1562" s="85"/>
      <c r="CP1562" s="85"/>
      <c r="CQ1562" s="85"/>
      <c r="CR1562" s="85"/>
      <c r="CS1562" s="85"/>
      <c r="CT1562" s="85"/>
      <c r="CU1562" s="85"/>
      <c r="CV1562" s="85"/>
      <c r="CW1562" s="85"/>
      <c r="CX1562" s="85"/>
      <c r="CY1562" s="85"/>
      <c r="CZ1562" s="85"/>
      <c r="DA1562" s="85"/>
      <c r="DB1562" s="85"/>
      <c r="DC1562" s="85"/>
      <c r="DD1562" s="85"/>
      <c r="DE1562" s="85"/>
    </row>
    <row r="1563" spans="1:109" x14ac:dyDescent="0.2">
      <c r="A1563" s="85"/>
      <c r="B1563" s="85"/>
      <c r="C1563" s="85"/>
      <c r="D1563" s="85"/>
      <c r="E1563" s="86"/>
      <c r="F1563" s="85"/>
      <c r="G1563" s="87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85"/>
      <c r="AG1563" s="85"/>
      <c r="AH1563" s="85"/>
      <c r="AI1563" s="85"/>
      <c r="AJ1563" s="85"/>
      <c r="AK1563" s="85"/>
      <c r="AL1563" s="85"/>
      <c r="AM1563" s="85"/>
      <c r="AN1563" s="85"/>
      <c r="AO1563" s="85"/>
      <c r="AP1563" s="85"/>
      <c r="AQ1563" s="85"/>
      <c r="AR1563" s="85"/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8"/>
      <c r="BG1563" s="85"/>
      <c r="BH1563" s="85"/>
      <c r="BI1563" s="85"/>
      <c r="BJ1563" s="85"/>
      <c r="BK1563" s="85"/>
      <c r="BL1563" s="85"/>
      <c r="BM1563" s="85"/>
      <c r="BN1563" s="85"/>
      <c r="BO1563" s="85"/>
      <c r="BP1563" s="85"/>
      <c r="BQ1563" s="85"/>
      <c r="BR1563" s="85"/>
      <c r="BS1563" s="85"/>
      <c r="BT1563" s="85"/>
      <c r="BU1563" s="85"/>
      <c r="BV1563" s="85"/>
      <c r="BW1563" s="85"/>
      <c r="BX1563" s="85"/>
      <c r="BY1563" s="85"/>
      <c r="BZ1563" s="85"/>
      <c r="CA1563" s="85"/>
      <c r="CB1563" s="85"/>
      <c r="CC1563" s="85"/>
      <c r="CD1563" s="85"/>
      <c r="CE1563" s="85"/>
      <c r="CF1563" s="85"/>
      <c r="CG1563" s="85"/>
      <c r="CH1563" s="85"/>
      <c r="CI1563" s="85"/>
      <c r="CJ1563" s="85"/>
      <c r="CK1563" s="85"/>
      <c r="CL1563" s="85"/>
      <c r="CM1563" s="85"/>
      <c r="CN1563" s="85"/>
      <c r="CO1563" s="85"/>
      <c r="CP1563" s="85"/>
      <c r="CQ1563" s="85"/>
      <c r="CR1563" s="85"/>
      <c r="CS1563" s="85"/>
      <c r="CT1563" s="85"/>
      <c r="CU1563" s="85"/>
      <c r="CV1563" s="85"/>
      <c r="CW1563" s="85"/>
      <c r="CX1563" s="85"/>
      <c r="CY1563" s="85"/>
      <c r="CZ1563" s="85"/>
      <c r="DA1563" s="85"/>
      <c r="DB1563" s="85"/>
      <c r="DC1563" s="85"/>
      <c r="DD1563" s="85"/>
      <c r="DE1563" s="85"/>
    </row>
    <row r="1564" spans="1:109" x14ac:dyDescent="0.2">
      <c r="A1564" s="85"/>
      <c r="B1564" s="85"/>
      <c r="C1564" s="85"/>
      <c r="D1564" s="85"/>
      <c r="E1564" s="86"/>
      <c r="F1564" s="85"/>
      <c r="G1564" s="87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85"/>
      <c r="AG1564" s="85"/>
      <c r="AH1564" s="85"/>
      <c r="AI1564" s="85"/>
      <c r="AJ1564" s="85"/>
      <c r="AK1564" s="85"/>
      <c r="AL1564" s="85"/>
      <c r="AM1564" s="85"/>
      <c r="AN1564" s="85"/>
      <c r="AO1564" s="85"/>
      <c r="AP1564" s="85"/>
      <c r="AQ1564" s="85"/>
      <c r="AR1564" s="85"/>
      <c r="AS1564" s="85"/>
      <c r="AT1564" s="85"/>
      <c r="AU1564" s="85"/>
      <c r="AV1564" s="85"/>
      <c r="AW1564" s="85"/>
      <c r="AX1564" s="85"/>
      <c r="AY1564" s="85"/>
      <c r="AZ1564" s="85"/>
      <c r="BA1564" s="85"/>
      <c r="BB1564" s="85"/>
      <c r="BC1564" s="85"/>
      <c r="BD1564" s="85"/>
      <c r="BE1564" s="85"/>
      <c r="BF1564" s="88"/>
      <c r="BG1564" s="85"/>
      <c r="BH1564" s="85"/>
      <c r="BI1564" s="85"/>
      <c r="BJ1564" s="85"/>
      <c r="BK1564" s="85"/>
      <c r="BL1564" s="85"/>
      <c r="BM1564" s="85"/>
      <c r="BN1564" s="85"/>
      <c r="BO1564" s="85"/>
      <c r="BP1564" s="85"/>
      <c r="BQ1564" s="85"/>
      <c r="BR1564" s="85"/>
      <c r="BS1564" s="85"/>
      <c r="BT1564" s="85"/>
      <c r="BU1564" s="85"/>
      <c r="BV1564" s="85"/>
      <c r="BW1564" s="85"/>
      <c r="BX1564" s="85"/>
      <c r="BY1564" s="85"/>
      <c r="BZ1564" s="85"/>
      <c r="CA1564" s="85"/>
      <c r="CB1564" s="85"/>
      <c r="CC1564" s="85"/>
      <c r="CD1564" s="85"/>
      <c r="CE1564" s="85"/>
      <c r="CF1564" s="85"/>
      <c r="CG1564" s="85"/>
      <c r="CH1564" s="85"/>
      <c r="CI1564" s="85"/>
      <c r="CJ1564" s="85"/>
      <c r="CK1564" s="85"/>
      <c r="CL1564" s="85"/>
      <c r="CM1564" s="85"/>
      <c r="CN1564" s="85"/>
      <c r="CO1564" s="85"/>
      <c r="CP1564" s="85"/>
      <c r="CQ1564" s="85"/>
      <c r="CR1564" s="85"/>
      <c r="CS1564" s="85"/>
      <c r="CT1564" s="85"/>
      <c r="CU1564" s="85"/>
      <c r="CV1564" s="85"/>
      <c r="CW1564" s="85"/>
      <c r="CX1564" s="85"/>
      <c r="CY1564" s="85"/>
      <c r="CZ1564" s="85"/>
      <c r="DA1564" s="85"/>
      <c r="DB1564" s="85"/>
      <c r="DC1564" s="85"/>
      <c r="DD1564" s="85"/>
      <c r="DE1564" s="85"/>
    </row>
    <row r="1565" spans="1:109" x14ac:dyDescent="0.2">
      <c r="A1565" s="85"/>
      <c r="B1565" s="85"/>
      <c r="C1565" s="85"/>
      <c r="D1565" s="85"/>
      <c r="E1565" s="86"/>
      <c r="F1565" s="85"/>
      <c r="G1565" s="87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85"/>
      <c r="AG1565" s="85"/>
      <c r="AH1565" s="85"/>
      <c r="AI1565" s="85"/>
      <c r="AJ1565" s="85"/>
      <c r="AK1565" s="85"/>
      <c r="AL1565" s="85"/>
      <c r="AM1565" s="85"/>
      <c r="AN1565" s="85"/>
      <c r="AO1565" s="85"/>
      <c r="AP1565" s="85"/>
      <c r="AQ1565" s="85"/>
      <c r="AR1565" s="85"/>
      <c r="AS1565" s="85"/>
      <c r="AT1565" s="85"/>
      <c r="AU1565" s="85"/>
      <c r="AV1565" s="85"/>
      <c r="AW1565" s="85"/>
      <c r="AX1565" s="85"/>
      <c r="AY1565" s="85"/>
      <c r="AZ1565" s="85"/>
      <c r="BA1565" s="85"/>
      <c r="BB1565" s="85"/>
      <c r="BC1565" s="85"/>
      <c r="BD1565" s="85"/>
      <c r="BE1565" s="85"/>
      <c r="BF1565" s="88"/>
      <c r="BG1565" s="85"/>
      <c r="BH1565" s="85"/>
      <c r="BI1565" s="85"/>
      <c r="BJ1565" s="85"/>
      <c r="BK1565" s="85"/>
      <c r="BL1565" s="85"/>
      <c r="BM1565" s="85"/>
      <c r="BN1565" s="85"/>
      <c r="BO1565" s="85"/>
      <c r="BP1565" s="85"/>
      <c r="BQ1565" s="85"/>
      <c r="BR1565" s="85"/>
      <c r="BS1565" s="85"/>
      <c r="BT1565" s="85"/>
      <c r="BU1565" s="85"/>
      <c r="BV1565" s="85"/>
      <c r="BW1565" s="85"/>
      <c r="BX1565" s="85"/>
      <c r="BY1565" s="85"/>
      <c r="BZ1565" s="85"/>
      <c r="CA1565" s="85"/>
      <c r="CB1565" s="85"/>
      <c r="CC1565" s="85"/>
      <c r="CD1565" s="85"/>
      <c r="CE1565" s="85"/>
      <c r="CF1565" s="85"/>
      <c r="CG1565" s="85"/>
      <c r="CH1565" s="85"/>
      <c r="CI1565" s="85"/>
      <c r="CJ1565" s="85"/>
      <c r="CK1565" s="85"/>
      <c r="CL1565" s="85"/>
      <c r="CM1565" s="85"/>
      <c r="CN1565" s="85"/>
      <c r="CO1565" s="85"/>
      <c r="CP1565" s="85"/>
      <c r="CQ1565" s="85"/>
      <c r="CR1565" s="85"/>
      <c r="CS1565" s="85"/>
      <c r="CT1565" s="85"/>
      <c r="CU1565" s="85"/>
      <c r="CV1565" s="85"/>
      <c r="CW1565" s="85"/>
      <c r="CX1565" s="85"/>
      <c r="CY1565" s="85"/>
      <c r="CZ1565" s="85"/>
      <c r="DA1565" s="85"/>
      <c r="DB1565" s="85"/>
      <c r="DC1565" s="85"/>
      <c r="DD1565" s="85"/>
      <c r="DE1565" s="85"/>
    </row>
    <row r="1566" spans="1:109" x14ac:dyDescent="0.2">
      <c r="A1566" s="85"/>
      <c r="B1566" s="85"/>
      <c r="C1566" s="85"/>
      <c r="D1566" s="85"/>
      <c r="E1566" s="86"/>
      <c r="F1566" s="85"/>
      <c r="G1566" s="87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85"/>
      <c r="AG1566" s="85"/>
      <c r="AH1566" s="85"/>
      <c r="AI1566" s="85"/>
      <c r="AJ1566" s="85"/>
      <c r="AK1566" s="85"/>
      <c r="AL1566" s="85"/>
      <c r="AM1566" s="85"/>
      <c r="AN1566" s="85"/>
      <c r="AO1566" s="85"/>
      <c r="AP1566" s="85"/>
      <c r="AQ1566" s="85"/>
      <c r="AR1566" s="85"/>
      <c r="AS1566" s="85"/>
      <c r="AT1566" s="85"/>
      <c r="AU1566" s="85"/>
      <c r="AV1566" s="85"/>
      <c r="AW1566" s="85"/>
      <c r="AX1566" s="85"/>
      <c r="AY1566" s="85"/>
      <c r="AZ1566" s="85"/>
      <c r="BA1566" s="85"/>
      <c r="BB1566" s="85"/>
      <c r="BC1566" s="85"/>
      <c r="BD1566" s="85"/>
      <c r="BE1566" s="85"/>
      <c r="BF1566" s="88"/>
      <c r="BG1566" s="85"/>
      <c r="BH1566" s="85"/>
      <c r="BI1566" s="85"/>
      <c r="BJ1566" s="85"/>
      <c r="BK1566" s="85"/>
      <c r="BL1566" s="85"/>
      <c r="BM1566" s="85"/>
      <c r="BN1566" s="85"/>
      <c r="BO1566" s="85"/>
      <c r="BP1566" s="85"/>
      <c r="BQ1566" s="85"/>
      <c r="BR1566" s="85"/>
      <c r="BS1566" s="85"/>
      <c r="BT1566" s="85"/>
      <c r="BU1566" s="85"/>
      <c r="BV1566" s="85"/>
      <c r="BW1566" s="85"/>
      <c r="BX1566" s="85"/>
      <c r="BY1566" s="85"/>
      <c r="BZ1566" s="85"/>
      <c r="CA1566" s="85"/>
      <c r="CB1566" s="85"/>
      <c r="CC1566" s="85"/>
      <c r="CD1566" s="85"/>
      <c r="CE1566" s="85"/>
      <c r="CF1566" s="85"/>
      <c r="CG1566" s="85"/>
      <c r="CH1566" s="85"/>
      <c r="CI1566" s="85"/>
      <c r="CJ1566" s="85"/>
      <c r="CK1566" s="85"/>
      <c r="CL1566" s="85"/>
      <c r="CM1566" s="85"/>
      <c r="CN1566" s="85"/>
      <c r="CO1566" s="85"/>
      <c r="CP1566" s="85"/>
      <c r="CQ1566" s="85"/>
      <c r="CR1566" s="85"/>
      <c r="CS1566" s="85"/>
      <c r="CT1566" s="85"/>
      <c r="CU1566" s="85"/>
      <c r="CV1566" s="85"/>
      <c r="CW1566" s="85"/>
      <c r="CX1566" s="85"/>
      <c r="CY1566" s="85"/>
      <c r="CZ1566" s="85"/>
      <c r="DA1566" s="85"/>
      <c r="DB1566" s="85"/>
      <c r="DC1566" s="85"/>
      <c r="DD1566" s="85"/>
      <c r="DE1566" s="85"/>
    </row>
    <row r="1567" spans="1:109" x14ac:dyDescent="0.2">
      <c r="A1567" s="85"/>
      <c r="B1567" s="85"/>
      <c r="C1567" s="85"/>
      <c r="D1567" s="85"/>
      <c r="E1567" s="86"/>
      <c r="F1567" s="85"/>
      <c r="G1567" s="87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85"/>
      <c r="AG1567" s="85"/>
      <c r="AH1567" s="85"/>
      <c r="AI1567" s="85"/>
      <c r="AJ1567" s="85"/>
      <c r="AK1567" s="85"/>
      <c r="AL1567" s="85"/>
      <c r="AM1567" s="85"/>
      <c r="AN1567" s="85"/>
      <c r="AO1567" s="85"/>
      <c r="AP1567" s="85"/>
      <c r="AQ1567" s="85"/>
      <c r="AR1567" s="85"/>
      <c r="AS1567" s="85"/>
      <c r="AT1567" s="85"/>
      <c r="AU1567" s="85"/>
      <c r="AV1567" s="85"/>
      <c r="AW1567" s="85"/>
      <c r="AX1567" s="85"/>
      <c r="AY1567" s="85"/>
      <c r="AZ1567" s="85"/>
      <c r="BA1567" s="85"/>
      <c r="BB1567" s="85"/>
      <c r="BC1567" s="85"/>
      <c r="BD1567" s="85"/>
      <c r="BE1567" s="85"/>
      <c r="BF1567" s="88"/>
      <c r="BG1567" s="85"/>
      <c r="BH1567" s="85"/>
      <c r="BI1567" s="85"/>
      <c r="BJ1567" s="85"/>
      <c r="BK1567" s="85"/>
      <c r="BL1567" s="85"/>
      <c r="BM1567" s="85"/>
      <c r="BN1567" s="85"/>
      <c r="BO1567" s="85"/>
      <c r="BP1567" s="85"/>
      <c r="BQ1567" s="85"/>
      <c r="BR1567" s="85"/>
      <c r="BS1567" s="85"/>
      <c r="BT1567" s="85"/>
      <c r="BU1567" s="85"/>
      <c r="BV1567" s="85"/>
      <c r="BW1567" s="85"/>
      <c r="BX1567" s="85"/>
      <c r="BY1567" s="85"/>
      <c r="BZ1567" s="85"/>
      <c r="CA1567" s="85"/>
      <c r="CB1567" s="85"/>
      <c r="CC1567" s="85"/>
      <c r="CD1567" s="85"/>
      <c r="CE1567" s="85"/>
      <c r="CF1567" s="85"/>
      <c r="CG1567" s="85"/>
      <c r="CH1567" s="85"/>
      <c r="CI1567" s="85"/>
      <c r="CJ1567" s="85"/>
      <c r="CK1567" s="85"/>
      <c r="CL1567" s="85"/>
      <c r="CM1567" s="85"/>
      <c r="CN1567" s="85"/>
      <c r="CO1567" s="85"/>
      <c r="CP1567" s="85"/>
      <c r="CQ1567" s="85"/>
      <c r="CR1567" s="85"/>
      <c r="CS1567" s="85"/>
      <c r="CT1567" s="85"/>
      <c r="CU1567" s="85"/>
      <c r="CV1567" s="85"/>
      <c r="CW1567" s="85"/>
      <c r="CX1567" s="85"/>
      <c r="CY1567" s="85"/>
      <c r="CZ1567" s="85"/>
      <c r="DA1567" s="85"/>
      <c r="DB1567" s="85"/>
      <c r="DC1567" s="85"/>
      <c r="DD1567" s="85"/>
      <c r="DE1567" s="85"/>
    </row>
    <row r="1568" spans="1:109" x14ac:dyDescent="0.2">
      <c r="A1568" s="85"/>
      <c r="B1568" s="85"/>
      <c r="C1568" s="85"/>
      <c r="D1568" s="85"/>
      <c r="E1568" s="86"/>
      <c r="F1568" s="85"/>
      <c r="G1568" s="87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85"/>
      <c r="AG1568" s="85"/>
      <c r="AH1568" s="85"/>
      <c r="AI1568" s="85"/>
      <c r="AJ1568" s="85"/>
      <c r="AK1568" s="85"/>
      <c r="AL1568" s="85"/>
      <c r="AM1568" s="85"/>
      <c r="AN1568" s="85"/>
      <c r="AO1568" s="85"/>
      <c r="AP1568" s="85"/>
      <c r="AQ1568" s="85"/>
      <c r="AR1568" s="85"/>
      <c r="AS1568" s="85"/>
      <c r="AT1568" s="85"/>
      <c r="AU1568" s="85"/>
      <c r="AV1568" s="85"/>
      <c r="AW1568" s="85"/>
      <c r="AX1568" s="85"/>
      <c r="AY1568" s="85"/>
      <c r="AZ1568" s="85"/>
      <c r="BA1568" s="85"/>
      <c r="BB1568" s="85"/>
      <c r="BC1568" s="85"/>
      <c r="BD1568" s="85"/>
      <c r="BE1568" s="85"/>
      <c r="BF1568" s="88"/>
      <c r="BG1568" s="85"/>
      <c r="BH1568" s="85"/>
      <c r="BI1568" s="85"/>
      <c r="BJ1568" s="85"/>
      <c r="BK1568" s="85"/>
      <c r="BL1568" s="85"/>
      <c r="BM1568" s="85"/>
      <c r="BN1568" s="85"/>
      <c r="BO1568" s="85"/>
      <c r="BP1568" s="85"/>
      <c r="BQ1568" s="85"/>
      <c r="BR1568" s="85"/>
      <c r="BS1568" s="85"/>
      <c r="BT1568" s="85"/>
      <c r="BU1568" s="85"/>
      <c r="BV1568" s="85"/>
      <c r="BW1568" s="85"/>
      <c r="BX1568" s="85"/>
      <c r="BY1568" s="85"/>
      <c r="BZ1568" s="85"/>
      <c r="CA1568" s="85"/>
      <c r="CB1568" s="85"/>
      <c r="CC1568" s="85"/>
      <c r="CD1568" s="85"/>
      <c r="CE1568" s="85"/>
      <c r="CF1568" s="85"/>
      <c r="CG1568" s="85"/>
      <c r="CH1568" s="85"/>
      <c r="CI1568" s="85"/>
      <c r="CJ1568" s="85"/>
      <c r="CK1568" s="85"/>
      <c r="CL1568" s="85"/>
      <c r="CM1568" s="85"/>
      <c r="CN1568" s="85"/>
      <c r="CO1568" s="85"/>
      <c r="CP1568" s="85"/>
      <c r="CQ1568" s="85"/>
      <c r="CR1568" s="85"/>
      <c r="CS1568" s="85"/>
      <c r="CT1568" s="85"/>
      <c r="CU1568" s="85"/>
      <c r="CV1568" s="85"/>
      <c r="CW1568" s="85"/>
      <c r="CX1568" s="85"/>
      <c r="CY1568" s="85"/>
      <c r="CZ1568" s="85"/>
      <c r="DA1568" s="85"/>
      <c r="DB1568" s="85"/>
      <c r="DC1568" s="85"/>
      <c r="DD1568" s="85"/>
      <c r="DE1568" s="85"/>
    </row>
    <row r="1569" spans="1:109" x14ac:dyDescent="0.2">
      <c r="A1569" s="85"/>
      <c r="B1569" s="85"/>
      <c r="C1569" s="85"/>
      <c r="D1569" s="85"/>
      <c r="E1569" s="86"/>
      <c r="F1569" s="85"/>
      <c r="G1569" s="87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85"/>
      <c r="AG1569" s="85"/>
      <c r="AH1569" s="85"/>
      <c r="AI1569" s="85"/>
      <c r="AJ1569" s="85"/>
      <c r="AK1569" s="85"/>
      <c r="AL1569" s="85"/>
      <c r="AM1569" s="85"/>
      <c r="AN1569" s="85"/>
      <c r="AO1569" s="85"/>
      <c r="AP1569" s="85"/>
      <c r="AQ1569" s="85"/>
      <c r="AR1569" s="85"/>
      <c r="AS1569" s="85"/>
      <c r="AT1569" s="85"/>
      <c r="AU1569" s="85"/>
      <c r="AV1569" s="85"/>
      <c r="AW1569" s="85"/>
      <c r="AX1569" s="85"/>
      <c r="AY1569" s="85"/>
      <c r="AZ1569" s="85"/>
      <c r="BA1569" s="85"/>
      <c r="BB1569" s="85"/>
      <c r="BC1569" s="85"/>
      <c r="BD1569" s="85"/>
      <c r="BE1569" s="85"/>
      <c r="BF1569" s="88"/>
      <c r="BG1569" s="85"/>
      <c r="BH1569" s="85"/>
      <c r="BI1569" s="85"/>
      <c r="BJ1569" s="85"/>
      <c r="BK1569" s="85"/>
      <c r="BL1569" s="85"/>
      <c r="BM1569" s="85"/>
      <c r="BN1569" s="85"/>
      <c r="BO1569" s="85"/>
      <c r="BP1569" s="85"/>
      <c r="BQ1569" s="85"/>
      <c r="BR1569" s="85"/>
      <c r="BS1569" s="85"/>
      <c r="BT1569" s="85"/>
      <c r="BU1569" s="85"/>
      <c r="BV1569" s="85"/>
      <c r="BW1569" s="85"/>
      <c r="BX1569" s="85"/>
      <c r="BY1569" s="85"/>
      <c r="BZ1569" s="85"/>
      <c r="CA1569" s="85"/>
      <c r="CB1569" s="85"/>
      <c r="CC1569" s="85"/>
      <c r="CD1569" s="85"/>
      <c r="CE1569" s="85"/>
      <c r="CF1569" s="85"/>
      <c r="CG1569" s="85"/>
      <c r="CH1569" s="85"/>
      <c r="CI1569" s="85"/>
      <c r="CJ1569" s="85"/>
      <c r="CK1569" s="85"/>
      <c r="CL1569" s="85"/>
      <c r="CM1569" s="85"/>
      <c r="CN1569" s="85"/>
      <c r="CO1569" s="85"/>
      <c r="CP1569" s="85"/>
      <c r="CQ1569" s="85"/>
      <c r="CR1569" s="85"/>
      <c r="CS1569" s="85"/>
      <c r="CT1569" s="85"/>
      <c r="CU1569" s="85"/>
      <c r="CV1569" s="85"/>
      <c r="CW1569" s="85"/>
      <c r="CX1569" s="85"/>
      <c r="CY1569" s="85"/>
      <c r="CZ1569" s="85"/>
      <c r="DA1569" s="85"/>
      <c r="DB1569" s="85"/>
      <c r="DC1569" s="85"/>
      <c r="DD1569" s="85"/>
      <c r="DE1569" s="85"/>
    </row>
    <row r="1570" spans="1:109" x14ac:dyDescent="0.2">
      <c r="A1570" s="85"/>
      <c r="B1570" s="85"/>
      <c r="C1570" s="85"/>
      <c r="D1570" s="85"/>
      <c r="E1570" s="86"/>
      <c r="F1570" s="85"/>
      <c r="G1570" s="87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85"/>
      <c r="AG1570" s="85"/>
      <c r="AH1570" s="85"/>
      <c r="AI1570" s="85"/>
      <c r="AJ1570" s="85"/>
      <c r="AK1570" s="85"/>
      <c r="AL1570" s="85"/>
      <c r="AM1570" s="85"/>
      <c r="AN1570" s="85"/>
      <c r="AO1570" s="85"/>
      <c r="AP1570" s="85"/>
      <c r="AQ1570" s="85"/>
      <c r="AR1570" s="85"/>
      <c r="AS1570" s="85"/>
      <c r="AT1570" s="85"/>
      <c r="AU1570" s="85"/>
      <c r="AV1570" s="85"/>
      <c r="AW1570" s="85"/>
      <c r="AX1570" s="85"/>
      <c r="AY1570" s="85"/>
      <c r="AZ1570" s="85"/>
      <c r="BA1570" s="85"/>
      <c r="BB1570" s="85"/>
      <c r="BC1570" s="85"/>
      <c r="BD1570" s="85"/>
      <c r="BE1570" s="85"/>
      <c r="BF1570" s="88"/>
      <c r="BG1570" s="85"/>
      <c r="BH1570" s="85"/>
      <c r="BI1570" s="85"/>
      <c r="BJ1570" s="85"/>
      <c r="BK1570" s="85"/>
      <c r="BL1570" s="85"/>
      <c r="BM1570" s="85"/>
      <c r="BN1570" s="85"/>
      <c r="BO1570" s="85"/>
      <c r="BP1570" s="85"/>
      <c r="BQ1570" s="85"/>
      <c r="BR1570" s="85"/>
      <c r="BS1570" s="85"/>
      <c r="BT1570" s="85"/>
      <c r="BU1570" s="85"/>
      <c r="BV1570" s="85"/>
      <c r="BW1570" s="85"/>
      <c r="BX1570" s="85"/>
      <c r="BY1570" s="85"/>
      <c r="BZ1570" s="85"/>
      <c r="CA1570" s="85"/>
      <c r="CB1570" s="85"/>
      <c r="CC1570" s="85"/>
      <c r="CD1570" s="85"/>
      <c r="CE1570" s="85"/>
      <c r="CF1570" s="85"/>
      <c r="CG1570" s="85"/>
      <c r="CH1570" s="85"/>
      <c r="CI1570" s="85"/>
      <c r="CJ1570" s="85"/>
      <c r="CK1570" s="85"/>
      <c r="CL1570" s="85"/>
      <c r="CM1570" s="85"/>
      <c r="CN1570" s="85"/>
      <c r="CO1570" s="85"/>
      <c r="CP1570" s="85"/>
      <c r="CQ1570" s="85"/>
      <c r="CR1570" s="85"/>
      <c r="CS1570" s="85"/>
      <c r="CT1570" s="85"/>
      <c r="CU1570" s="85"/>
      <c r="CV1570" s="85"/>
      <c r="CW1570" s="85"/>
      <c r="CX1570" s="85"/>
      <c r="CY1570" s="85"/>
      <c r="CZ1570" s="85"/>
      <c r="DA1570" s="85"/>
      <c r="DB1570" s="85"/>
      <c r="DC1570" s="85"/>
      <c r="DD1570" s="85"/>
      <c r="DE1570" s="85"/>
    </row>
    <row r="1571" spans="1:109" x14ac:dyDescent="0.2">
      <c r="A1571" s="85"/>
      <c r="B1571" s="85"/>
      <c r="C1571" s="85"/>
      <c r="D1571" s="85"/>
      <c r="E1571" s="86"/>
      <c r="F1571" s="85"/>
      <c r="G1571" s="87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85"/>
      <c r="AG1571" s="85"/>
      <c r="AH1571" s="85"/>
      <c r="AI1571" s="85"/>
      <c r="AJ1571" s="85"/>
      <c r="AK1571" s="85"/>
      <c r="AL1571" s="85"/>
      <c r="AM1571" s="85"/>
      <c r="AN1571" s="85"/>
      <c r="AO1571" s="85"/>
      <c r="AP1571" s="85"/>
      <c r="AQ1571" s="85"/>
      <c r="AR1571" s="85"/>
      <c r="AS1571" s="85"/>
      <c r="AT1571" s="85"/>
      <c r="AU1571" s="85"/>
      <c r="AV1571" s="85"/>
      <c r="AW1571" s="85"/>
      <c r="AX1571" s="85"/>
      <c r="AY1571" s="85"/>
      <c r="AZ1571" s="85"/>
      <c r="BA1571" s="85"/>
      <c r="BB1571" s="85"/>
      <c r="BC1571" s="85"/>
      <c r="BD1571" s="85"/>
      <c r="BE1571" s="85"/>
      <c r="BF1571" s="88"/>
      <c r="BG1571" s="85"/>
      <c r="BH1571" s="85"/>
      <c r="BI1571" s="85"/>
      <c r="BJ1571" s="85"/>
      <c r="BK1571" s="85"/>
      <c r="BL1571" s="85"/>
      <c r="BM1571" s="85"/>
      <c r="BN1571" s="85"/>
      <c r="BO1571" s="85"/>
      <c r="BP1571" s="85"/>
      <c r="BQ1571" s="85"/>
      <c r="BR1571" s="85"/>
      <c r="BS1571" s="85"/>
      <c r="BT1571" s="85"/>
      <c r="BU1571" s="85"/>
      <c r="BV1571" s="85"/>
      <c r="BW1571" s="85"/>
      <c r="BX1571" s="85"/>
      <c r="BY1571" s="85"/>
      <c r="BZ1571" s="85"/>
      <c r="CA1571" s="85"/>
      <c r="CB1571" s="85"/>
      <c r="CC1571" s="85"/>
      <c r="CD1571" s="85"/>
      <c r="CE1571" s="85"/>
      <c r="CF1571" s="85"/>
      <c r="CG1571" s="85"/>
      <c r="CH1571" s="85"/>
      <c r="CI1571" s="85"/>
      <c r="CJ1571" s="85"/>
      <c r="CK1571" s="85"/>
      <c r="CL1571" s="85"/>
      <c r="CM1571" s="85"/>
      <c r="CN1571" s="85"/>
      <c r="CO1571" s="85"/>
      <c r="CP1571" s="85"/>
      <c r="CQ1571" s="85"/>
      <c r="CR1571" s="85"/>
      <c r="CS1571" s="85"/>
      <c r="CT1571" s="85"/>
      <c r="CU1571" s="85"/>
      <c r="CV1571" s="85"/>
      <c r="CW1571" s="85"/>
      <c r="CX1571" s="85"/>
      <c r="CY1571" s="85"/>
      <c r="CZ1571" s="85"/>
      <c r="DA1571" s="85"/>
      <c r="DB1571" s="85"/>
      <c r="DC1571" s="85"/>
      <c r="DD1571" s="85"/>
      <c r="DE1571" s="85"/>
    </row>
    <row r="1572" spans="1:109" x14ac:dyDescent="0.2">
      <c r="A1572" s="85"/>
      <c r="B1572" s="85"/>
      <c r="C1572" s="85"/>
      <c r="D1572" s="85"/>
      <c r="E1572" s="86"/>
      <c r="F1572" s="85"/>
      <c r="G1572" s="87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85"/>
      <c r="AG1572" s="85"/>
      <c r="AH1572" s="85"/>
      <c r="AI1572" s="85"/>
      <c r="AJ1572" s="85"/>
      <c r="AK1572" s="85"/>
      <c r="AL1572" s="85"/>
      <c r="AM1572" s="85"/>
      <c r="AN1572" s="85"/>
      <c r="AO1572" s="85"/>
      <c r="AP1572" s="85"/>
      <c r="AQ1572" s="85"/>
      <c r="AR1572" s="85"/>
      <c r="AS1572" s="85"/>
      <c r="AT1572" s="85"/>
      <c r="AU1572" s="85"/>
      <c r="AV1572" s="85"/>
      <c r="AW1572" s="85"/>
      <c r="AX1572" s="85"/>
      <c r="AY1572" s="85"/>
      <c r="AZ1572" s="85"/>
      <c r="BA1572" s="85"/>
      <c r="BB1572" s="85"/>
      <c r="BC1572" s="85"/>
      <c r="BD1572" s="85"/>
      <c r="BE1572" s="85"/>
      <c r="BF1572" s="88"/>
      <c r="BG1572" s="85"/>
      <c r="BH1572" s="85"/>
      <c r="BI1572" s="85"/>
      <c r="BJ1572" s="85"/>
      <c r="BK1572" s="85"/>
      <c r="BL1572" s="85"/>
      <c r="BM1572" s="85"/>
      <c r="BN1572" s="85"/>
      <c r="BO1572" s="85"/>
      <c r="BP1572" s="85"/>
      <c r="BQ1572" s="85"/>
      <c r="BR1572" s="85"/>
      <c r="BS1572" s="85"/>
      <c r="BT1572" s="85"/>
      <c r="BU1572" s="85"/>
      <c r="BV1572" s="85"/>
      <c r="BW1572" s="85"/>
      <c r="BX1572" s="85"/>
      <c r="BY1572" s="85"/>
      <c r="BZ1572" s="85"/>
      <c r="CA1572" s="85"/>
      <c r="CB1572" s="85"/>
      <c r="CC1572" s="85"/>
      <c r="CD1572" s="85"/>
      <c r="CE1572" s="85"/>
      <c r="CF1572" s="85"/>
      <c r="CG1572" s="85"/>
      <c r="CH1572" s="85"/>
      <c r="CI1572" s="85"/>
      <c r="CJ1572" s="85"/>
      <c r="CK1572" s="85"/>
      <c r="CL1572" s="85"/>
      <c r="CM1572" s="85"/>
      <c r="CN1572" s="85"/>
      <c r="CO1572" s="85"/>
      <c r="CP1572" s="85"/>
      <c r="CQ1572" s="85"/>
      <c r="CR1572" s="85"/>
      <c r="CS1572" s="85"/>
      <c r="CT1572" s="85"/>
      <c r="CU1572" s="85"/>
      <c r="CV1572" s="85"/>
      <c r="CW1572" s="85"/>
      <c r="CX1572" s="85"/>
      <c r="CY1572" s="85"/>
      <c r="CZ1572" s="85"/>
      <c r="DA1572" s="85"/>
      <c r="DB1572" s="85"/>
      <c r="DC1572" s="85"/>
      <c r="DD1572" s="85"/>
      <c r="DE1572" s="85"/>
    </row>
    <row r="1573" spans="1:109" x14ac:dyDescent="0.2">
      <c r="A1573" s="85"/>
      <c r="B1573" s="85"/>
      <c r="C1573" s="85"/>
      <c r="D1573" s="85"/>
      <c r="E1573" s="86"/>
      <c r="F1573" s="85"/>
      <c r="G1573" s="87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85"/>
      <c r="AG1573" s="85"/>
      <c r="AH1573" s="85"/>
      <c r="AI1573" s="85"/>
      <c r="AJ1573" s="85"/>
      <c r="AK1573" s="85"/>
      <c r="AL1573" s="85"/>
      <c r="AM1573" s="85"/>
      <c r="AN1573" s="85"/>
      <c r="AO1573" s="85"/>
      <c r="AP1573" s="85"/>
      <c r="AQ1573" s="85"/>
      <c r="AR1573" s="85"/>
      <c r="AS1573" s="85"/>
      <c r="AT1573" s="85"/>
      <c r="AU1573" s="85"/>
      <c r="AV1573" s="85"/>
      <c r="AW1573" s="85"/>
      <c r="AX1573" s="85"/>
      <c r="AY1573" s="85"/>
      <c r="AZ1573" s="85"/>
      <c r="BA1573" s="85"/>
      <c r="BB1573" s="85"/>
      <c r="BC1573" s="85"/>
      <c r="BD1573" s="85"/>
      <c r="BE1573" s="85"/>
      <c r="BF1573" s="88"/>
      <c r="BG1573" s="85"/>
      <c r="BH1573" s="85"/>
      <c r="BI1573" s="85"/>
      <c r="BJ1573" s="85"/>
      <c r="BK1573" s="85"/>
      <c r="BL1573" s="85"/>
      <c r="BM1573" s="85"/>
      <c r="BN1573" s="85"/>
      <c r="BO1573" s="85"/>
      <c r="BP1573" s="85"/>
      <c r="BQ1573" s="85"/>
      <c r="BR1573" s="85"/>
      <c r="BS1573" s="85"/>
      <c r="BT1573" s="85"/>
      <c r="BU1573" s="85"/>
      <c r="BV1573" s="85"/>
      <c r="BW1573" s="85"/>
      <c r="BX1573" s="85"/>
      <c r="BY1573" s="85"/>
      <c r="BZ1573" s="85"/>
      <c r="CA1573" s="85"/>
      <c r="CB1573" s="85"/>
      <c r="CC1573" s="85"/>
      <c r="CD1573" s="85"/>
      <c r="CE1573" s="85"/>
      <c r="CF1573" s="85"/>
      <c r="CG1573" s="85"/>
      <c r="CH1573" s="85"/>
      <c r="CI1573" s="85"/>
      <c r="CJ1573" s="85"/>
      <c r="CK1573" s="85"/>
      <c r="CL1573" s="85"/>
      <c r="CM1573" s="85"/>
      <c r="CN1573" s="85"/>
      <c r="CO1573" s="85"/>
      <c r="CP1573" s="85"/>
      <c r="CQ1573" s="85"/>
      <c r="CR1573" s="85"/>
      <c r="CS1573" s="85"/>
      <c r="CT1573" s="85"/>
      <c r="CU1573" s="85"/>
      <c r="CV1573" s="85"/>
      <c r="CW1573" s="85"/>
      <c r="CX1573" s="85"/>
      <c r="CY1573" s="85"/>
      <c r="CZ1573" s="85"/>
      <c r="DA1573" s="85"/>
      <c r="DB1573" s="85"/>
      <c r="DC1573" s="85"/>
      <c r="DD1573" s="85"/>
      <c r="DE1573" s="85"/>
    </row>
    <row r="1574" spans="1:109" x14ac:dyDescent="0.2">
      <c r="A1574" s="85"/>
      <c r="B1574" s="85"/>
      <c r="C1574" s="85"/>
      <c r="D1574" s="85"/>
      <c r="E1574" s="86"/>
      <c r="F1574" s="85"/>
      <c r="G1574" s="87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85"/>
      <c r="AG1574" s="85"/>
      <c r="AH1574" s="85"/>
      <c r="AI1574" s="85"/>
      <c r="AJ1574" s="85"/>
      <c r="AK1574" s="85"/>
      <c r="AL1574" s="85"/>
      <c r="AM1574" s="85"/>
      <c r="AN1574" s="85"/>
      <c r="AO1574" s="85"/>
      <c r="AP1574" s="85"/>
      <c r="AQ1574" s="85"/>
      <c r="AR1574" s="85"/>
      <c r="AS1574" s="85"/>
      <c r="AT1574" s="85"/>
      <c r="AU1574" s="85"/>
      <c r="AV1574" s="85"/>
      <c r="AW1574" s="85"/>
      <c r="AX1574" s="85"/>
      <c r="AY1574" s="85"/>
      <c r="AZ1574" s="85"/>
      <c r="BA1574" s="85"/>
      <c r="BB1574" s="85"/>
      <c r="BC1574" s="85"/>
      <c r="BD1574" s="85"/>
      <c r="BE1574" s="85"/>
      <c r="BF1574" s="88"/>
      <c r="BG1574" s="85"/>
      <c r="BH1574" s="85"/>
      <c r="BI1574" s="85"/>
      <c r="BJ1574" s="85"/>
      <c r="BK1574" s="85"/>
      <c r="BL1574" s="85"/>
      <c r="BM1574" s="85"/>
      <c r="BN1574" s="85"/>
      <c r="BO1574" s="85"/>
      <c r="BP1574" s="85"/>
      <c r="BQ1574" s="85"/>
      <c r="BR1574" s="85"/>
      <c r="BS1574" s="85"/>
      <c r="BT1574" s="85"/>
      <c r="BU1574" s="85"/>
      <c r="BV1574" s="85"/>
      <c r="BW1574" s="85"/>
      <c r="BX1574" s="85"/>
      <c r="BY1574" s="85"/>
      <c r="BZ1574" s="85"/>
      <c r="CA1574" s="85"/>
      <c r="CB1574" s="85"/>
      <c r="CC1574" s="85"/>
      <c r="CD1574" s="85"/>
      <c r="CE1574" s="85"/>
      <c r="CF1574" s="85"/>
      <c r="CG1574" s="85"/>
      <c r="CH1574" s="85"/>
      <c r="CI1574" s="85"/>
      <c r="CJ1574" s="85"/>
      <c r="CK1574" s="85"/>
      <c r="CL1574" s="85"/>
      <c r="CM1574" s="85"/>
      <c r="CN1574" s="85"/>
      <c r="CO1574" s="85"/>
      <c r="CP1574" s="85"/>
      <c r="CQ1574" s="85"/>
      <c r="CR1574" s="85"/>
      <c r="CS1574" s="85"/>
      <c r="CT1574" s="85"/>
      <c r="CU1574" s="85"/>
      <c r="CV1574" s="85"/>
      <c r="CW1574" s="85"/>
      <c r="CX1574" s="85"/>
      <c r="CY1574" s="85"/>
      <c r="CZ1574" s="85"/>
      <c r="DA1574" s="85"/>
      <c r="DB1574" s="85"/>
      <c r="DC1574" s="85"/>
      <c r="DD1574" s="85"/>
      <c r="DE1574" s="85"/>
    </row>
    <row r="1575" spans="1:109" x14ac:dyDescent="0.2">
      <c r="A1575" s="85"/>
      <c r="B1575" s="85"/>
      <c r="C1575" s="85"/>
      <c r="D1575" s="85"/>
      <c r="E1575" s="86"/>
      <c r="F1575" s="85"/>
      <c r="G1575" s="87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85"/>
      <c r="AG1575" s="85"/>
      <c r="AH1575" s="85"/>
      <c r="AI1575" s="85"/>
      <c r="AJ1575" s="85"/>
      <c r="AK1575" s="85"/>
      <c r="AL1575" s="85"/>
      <c r="AM1575" s="85"/>
      <c r="AN1575" s="85"/>
      <c r="AO1575" s="85"/>
      <c r="AP1575" s="85"/>
      <c r="AQ1575" s="85"/>
      <c r="AR1575" s="85"/>
      <c r="AS1575" s="85"/>
      <c r="AT1575" s="85"/>
      <c r="AU1575" s="85"/>
      <c r="AV1575" s="85"/>
      <c r="AW1575" s="85"/>
      <c r="AX1575" s="85"/>
      <c r="AY1575" s="85"/>
      <c r="AZ1575" s="85"/>
      <c r="BA1575" s="85"/>
      <c r="BB1575" s="85"/>
      <c r="BC1575" s="85"/>
      <c r="BD1575" s="85"/>
      <c r="BE1575" s="85"/>
      <c r="BF1575" s="88"/>
      <c r="BG1575" s="85"/>
      <c r="BH1575" s="85"/>
      <c r="BI1575" s="85"/>
      <c r="BJ1575" s="85"/>
      <c r="BK1575" s="85"/>
      <c r="BL1575" s="85"/>
      <c r="BM1575" s="85"/>
      <c r="BN1575" s="85"/>
      <c r="BO1575" s="85"/>
      <c r="BP1575" s="85"/>
      <c r="BQ1575" s="85"/>
      <c r="BR1575" s="85"/>
      <c r="BS1575" s="85"/>
      <c r="BT1575" s="85"/>
      <c r="BU1575" s="85"/>
      <c r="BV1575" s="85"/>
      <c r="BW1575" s="85"/>
      <c r="BX1575" s="85"/>
      <c r="BY1575" s="85"/>
      <c r="BZ1575" s="85"/>
      <c r="CA1575" s="85"/>
      <c r="CB1575" s="85"/>
      <c r="CC1575" s="85"/>
      <c r="CD1575" s="85"/>
      <c r="CE1575" s="85"/>
      <c r="CF1575" s="85"/>
      <c r="CG1575" s="85"/>
      <c r="CH1575" s="85"/>
      <c r="CI1575" s="85"/>
      <c r="CJ1575" s="85"/>
      <c r="CK1575" s="85"/>
      <c r="CL1575" s="85"/>
      <c r="CM1575" s="85"/>
      <c r="CN1575" s="85"/>
      <c r="CO1575" s="85"/>
      <c r="CP1575" s="85"/>
      <c r="CQ1575" s="85"/>
      <c r="CR1575" s="85"/>
      <c r="CS1575" s="85"/>
      <c r="CT1575" s="85"/>
      <c r="CU1575" s="85"/>
      <c r="CV1575" s="85"/>
      <c r="CW1575" s="85"/>
      <c r="CX1575" s="85"/>
      <c r="CY1575" s="85"/>
      <c r="CZ1575" s="85"/>
      <c r="DA1575" s="85"/>
      <c r="DB1575" s="85"/>
      <c r="DC1575" s="85"/>
      <c r="DD1575" s="85"/>
      <c r="DE1575" s="85"/>
    </row>
    <row r="1576" spans="1:109" x14ac:dyDescent="0.2">
      <c r="A1576" s="85"/>
      <c r="B1576" s="85"/>
      <c r="C1576" s="85"/>
      <c r="D1576" s="85"/>
      <c r="E1576" s="86"/>
      <c r="F1576" s="85"/>
      <c r="G1576" s="87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85"/>
      <c r="AG1576" s="85"/>
      <c r="AH1576" s="85"/>
      <c r="AI1576" s="85"/>
      <c r="AJ1576" s="85"/>
      <c r="AK1576" s="85"/>
      <c r="AL1576" s="85"/>
      <c r="AM1576" s="85"/>
      <c r="AN1576" s="85"/>
      <c r="AO1576" s="85"/>
      <c r="AP1576" s="85"/>
      <c r="AQ1576" s="85"/>
      <c r="AR1576" s="85"/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8"/>
      <c r="BG1576" s="85"/>
      <c r="BH1576" s="85"/>
      <c r="BI1576" s="85"/>
      <c r="BJ1576" s="85"/>
      <c r="BK1576" s="85"/>
      <c r="BL1576" s="85"/>
      <c r="BM1576" s="85"/>
      <c r="BN1576" s="85"/>
      <c r="BO1576" s="85"/>
      <c r="BP1576" s="85"/>
      <c r="BQ1576" s="85"/>
      <c r="BR1576" s="85"/>
      <c r="BS1576" s="85"/>
      <c r="BT1576" s="85"/>
      <c r="BU1576" s="85"/>
      <c r="BV1576" s="85"/>
      <c r="BW1576" s="85"/>
      <c r="BX1576" s="85"/>
      <c r="BY1576" s="85"/>
      <c r="BZ1576" s="85"/>
      <c r="CA1576" s="85"/>
      <c r="CB1576" s="85"/>
      <c r="CC1576" s="85"/>
      <c r="CD1576" s="85"/>
      <c r="CE1576" s="85"/>
      <c r="CF1576" s="85"/>
      <c r="CG1576" s="85"/>
      <c r="CH1576" s="85"/>
      <c r="CI1576" s="85"/>
      <c r="CJ1576" s="85"/>
      <c r="CK1576" s="85"/>
      <c r="CL1576" s="85"/>
      <c r="CM1576" s="85"/>
      <c r="CN1576" s="85"/>
      <c r="CO1576" s="85"/>
      <c r="CP1576" s="85"/>
      <c r="CQ1576" s="85"/>
      <c r="CR1576" s="85"/>
      <c r="CS1576" s="85"/>
      <c r="CT1576" s="85"/>
      <c r="CU1576" s="85"/>
      <c r="CV1576" s="85"/>
      <c r="CW1576" s="85"/>
      <c r="CX1576" s="85"/>
      <c r="CY1576" s="85"/>
      <c r="CZ1576" s="85"/>
      <c r="DA1576" s="85"/>
      <c r="DB1576" s="85"/>
      <c r="DC1576" s="85"/>
      <c r="DD1576" s="85"/>
      <c r="DE1576" s="85"/>
    </row>
    <row r="1577" spans="1:109" x14ac:dyDescent="0.2">
      <c r="A1577" s="85"/>
      <c r="B1577" s="85"/>
      <c r="C1577" s="85"/>
      <c r="D1577" s="85"/>
      <c r="E1577" s="86"/>
      <c r="F1577" s="85"/>
      <c r="G1577" s="87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85"/>
      <c r="AG1577" s="85"/>
      <c r="AH1577" s="85"/>
      <c r="AI1577" s="85"/>
      <c r="AJ1577" s="85"/>
      <c r="AK1577" s="85"/>
      <c r="AL1577" s="85"/>
      <c r="AM1577" s="85"/>
      <c r="AN1577" s="85"/>
      <c r="AO1577" s="85"/>
      <c r="AP1577" s="85"/>
      <c r="AQ1577" s="85"/>
      <c r="AR1577" s="85"/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8"/>
      <c r="BG1577" s="85"/>
      <c r="BH1577" s="85"/>
      <c r="BI1577" s="85"/>
      <c r="BJ1577" s="85"/>
      <c r="BK1577" s="85"/>
      <c r="BL1577" s="85"/>
      <c r="BM1577" s="85"/>
      <c r="BN1577" s="85"/>
      <c r="BO1577" s="85"/>
      <c r="BP1577" s="85"/>
      <c r="BQ1577" s="85"/>
      <c r="BR1577" s="85"/>
      <c r="BS1577" s="85"/>
      <c r="BT1577" s="85"/>
      <c r="BU1577" s="85"/>
      <c r="BV1577" s="85"/>
      <c r="BW1577" s="85"/>
      <c r="BX1577" s="85"/>
      <c r="BY1577" s="85"/>
      <c r="BZ1577" s="85"/>
      <c r="CA1577" s="85"/>
      <c r="CB1577" s="85"/>
      <c r="CC1577" s="85"/>
      <c r="CD1577" s="85"/>
      <c r="CE1577" s="85"/>
      <c r="CF1577" s="85"/>
      <c r="CG1577" s="85"/>
      <c r="CH1577" s="85"/>
      <c r="CI1577" s="85"/>
      <c r="CJ1577" s="85"/>
      <c r="CK1577" s="85"/>
      <c r="CL1577" s="85"/>
      <c r="CM1577" s="85"/>
      <c r="CN1577" s="85"/>
      <c r="CO1577" s="85"/>
      <c r="CP1577" s="85"/>
      <c r="CQ1577" s="85"/>
      <c r="CR1577" s="85"/>
      <c r="CS1577" s="85"/>
      <c r="CT1577" s="85"/>
      <c r="CU1577" s="85"/>
      <c r="CV1577" s="85"/>
      <c r="CW1577" s="85"/>
      <c r="CX1577" s="85"/>
      <c r="CY1577" s="85"/>
      <c r="CZ1577" s="85"/>
      <c r="DA1577" s="85"/>
      <c r="DB1577" s="85"/>
      <c r="DC1577" s="85"/>
      <c r="DD1577" s="85"/>
      <c r="DE1577" s="85"/>
    </row>
    <row r="1578" spans="1:109" x14ac:dyDescent="0.2">
      <c r="A1578" s="85"/>
      <c r="B1578" s="85"/>
      <c r="C1578" s="85"/>
      <c r="D1578" s="85"/>
      <c r="E1578" s="86"/>
      <c r="F1578" s="85"/>
      <c r="G1578" s="87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85"/>
      <c r="AG1578" s="85"/>
      <c r="AH1578" s="85"/>
      <c r="AI1578" s="85"/>
      <c r="AJ1578" s="85"/>
      <c r="AK1578" s="85"/>
      <c r="AL1578" s="85"/>
      <c r="AM1578" s="85"/>
      <c r="AN1578" s="85"/>
      <c r="AO1578" s="85"/>
      <c r="AP1578" s="85"/>
      <c r="AQ1578" s="85"/>
      <c r="AR1578" s="85"/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8"/>
      <c r="BG1578" s="85"/>
      <c r="BH1578" s="85"/>
      <c r="BI1578" s="85"/>
      <c r="BJ1578" s="85"/>
      <c r="BK1578" s="85"/>
      <c r="BL1578" s="85"/>
      <c r="BM1578" s="85"/>
      <c r="BN1578" s="85"/>
      <c r="BO1578" s="85"/>
      <c r="BP1578" s="85"/>
      <c r="BQ1578" s="85"/>
      <c r="BR1578" s="85"/>
      <c r="BS1578" s="85"/>
      <c r="BT1578" s="85"/>
      <c r="BU1578" s="85"/>
      <c r="BV1578" s="85"/>
      <c r="BW1578" s="85"/>
      <c r="BX1578" s="85"/>
      <c r="BY1578" s="85"/>
      <c r="BZ1578" s="85"/>
      <c r="CA1578" s="85"/>
      <c r="CB1578" s="85"/>
      <c r="CC1578" s="85"/>
      <c r="CD1578" s="85"/>
      <c r="CE1578" s="85"/>
      <c r="CF1578" s="85"/>
      <c r="CG1578" s="85"/>
      <c r="CH1578" s="85"/>
      <c r="CI1578" s="85"/>
      <c r="CJ1578" s="85"/>
      <c r="CK1578" s="85"/>
      <c r="CL1578" s="85"/>
      <c r="CM1578" s="85"/>
      <c r="CN1578" s="85"/>
      <c r="CO1578" s="85"/>
      <c r="CP1578" s="85"/>
      <c r="CQ1578" s="85"/>
      <c r="CR1578" s="85"/>
      <c r="CS1578" s="85"/>
      <c r="CT1578" s="85"/>
      <c r="CU1578" s="85"/>
      <c r="CV1578" s="85"/>
      <c r="CW1578" s="85"/>
      <c r="CX1578" s="85"/>
      <c r="CY1578" s="85"/>
      <c r="CZ1578" s="85"/>
      <c r="DA1578" s="85"/>
      <c r="DB1578" s="85"/>
      <c r="DC1578" s="85"/>
      <c r="DD1578" s="85"/>
      <c r="DE1578" s="85"/>
    </row>
    <row r="1579" spans="1:109" x14ac:dyDescent="0.2">
      <c r="A1579" s="85"/>
      <c r="B1579" s="85"/>
      <c r="C1579" s="85"/>
      <c r="D1579" s="85"/>
      <c r="E1579" s="86"/>
      <c r="F1579" s="85"/>
      <c r="G1579" s="87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85"/>
      <c r="AG1579" s="85"/>
      <c r="AH1579" s="85"/>
      <c r="AI1579" s="85"/>
      <c r="AJ1579" s="85"/>
      <c r="AK1579" s="85"/>
      <c r="AL1579" s="85"/>
      <c r="AM1579" s="85"/>
      <c r="AN1579" s="85"/>
      <c r="AO1579" s="85"/>
      <c r="AP1579" s="85"/>
      <c r="AQ1579" s="85"/>
      <c r="AR1579" s="85"/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8"/>
      <c r="BG1579" s="85"/>
      <c r="BH1579" s="85"/>
      <c r="BI1579" s="85"/>
      <c r="BJ1579" s="85"/>
      <c r="BK1579" s="85"/>
      <c r="BL1579" s="85"/>
      <c r="BM1579" s="85"/>
      <c r="BN1579" s="85"/>
      <c r="BO1579" s="85"/>
      <c r="BP1579" s="85"/>
      <c r="BQ1579" s="85"/>
      <c r="BR1579" s="85"/>
      <c r="BS1579" s="85"/>
      <c r="BT1579" s="85"/>
      <c r="BU1579" s="85"/>
      <c r="BV1579" s="85"/>
      <c r="BW1579" s="85"/>
      <c r="BX1579" s="85"/>
      <c r="BY1579" s="85"/>
      <c r="BZ1579" s="85"/>
      <c r="CA1579" s="85"/>
      <c r="CB1579" s="85"/>
      <c r="CC1579" s="85"/>
      <c r="CD1579" s="85"/>
      <c r="CE1579" s="85"/>
      <c r="CF1579" s="85"/>
      <c r="CG1579" s="85"/>
      <c r="CH1579" s="85"/>
      <c r="CI1579" s="85"/>
      <c r="CJ1579" s="85"/>
      <c r="CK1579" s="85"/>
      <c r="CL1579" s="85"/>
      <c r="CM1579" s="85"/>
      <c r="CN1579" s="85"/>
      <c r="CO1579" s="85"/>
      <c r="CP1579" s="85"/>
      <c r="CQ1579" s="85"/>
      <c r="CR1579" s="85"/>
      <c r="CS1579" s="85"/>
      <c r="CT1579" s="85"/>
      <c r="CU1579" s="85"/>
      <c r="CV1579" s="85"/>
      <c r="CW1579" s="85"/>
      <c r="CX1579" s="85"/>
      <c r="CY1579" s="85"/>
      <c r="CZ1579" s="85"/>
      <c r="DA1579" s="85"/>
      <c r="DB1579" s="85"/>
      <c r="DC1579" s="85"/>
      <c r="DD1579" s="85"/>
      <c r="DE1579" s="85"/>
    </row>
    <row r="1580" spans="1:109" x14ac:dyDescent="0.2">
      <c r="A1580" s="85"/>
      <c r="B1580" s="85"/>
      <c r="C1580" s="85"/>
      <c r="D1580" s="85"/>
      <c r="E1580" s="86"/>
      <c r="F1580" s="85"/>
      <c r="G1580" s="87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85"/>
      <c r="AG1580" s="85"/>
      <c r="AH1580" s="85"/>
      <c r="AI1580" s="85"/>
      <c r="AJ1580" s="85"/>
      <c r="AK1580" s="85"/>
      <c r="AL1580" s="85"/>
      <c r="AM1580" s="85"/>
      <c r="AN1580" s="85"/>
      <c r="AO1580" s="85"/>
      <c r="AP1580" s="85"/>
      <c r="AQ1580" s="85"/>
      <c r="AR1580" s="85"/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8"/>
      <c r="BG1580" s="85"/>
      <c r="BH1580" s="85"/>
      <c r="BI1580" s="85"/>
      <c r="BJ1580" s="85"/>
      <c r="BK1580" s="85"/>
      <c r="BL1580" s="85"/>
      <c r="BM1580" s="85"/>
      <c r="BN1580" s="85"/>
      <c r="BO1580" s="85"/>
      <c r="BP1580" s="85"/>
      <c r="BQ1580" s="85"/>
      <c r="BR1580" s="85"/>
      <c r="BS1580" s="85"/>
      <c r="BT1580" s="85"/>
      <c r="BU1580" s="85"/>
      <c r="BV1580" s="85"/>
      <c r="BW1580" s="85"/>
      <c r="BX1580" s="85"/>
      <c r="BY1580" s="85"/>
      <c r="BZ1580" s="85"/>
      <c r="CA1580" s="85"/>
      <c r="CB1580" s="85"/>
      <c r="CC1580" s="85"/>
      <c r="CD1580" s="85"/>
      <c r="CE1580" s="85"/>
      <c r="CF1580" s="85"/>
      <c r="CG1580" s="85"/>
      <c r="CH1580" s="85"/>
      <c r="CI1580" s="85"/>
      <c r="CJ1580" s="85"/>
      <c r="CK1580" s="85"/>
      <c r="CL1580" s="85"/>
      <c r="CM1580" s="85"/>
      <c r="CN1580" s="85"/>
      <c r="CO1580" s="85"/>
      <c r="CP1580" s="85"/>
      <c r="CQ1580" s="85"/>
      <c r="CR1580" s="85"/>
      <c r="CS1580" s="85"/>
      <c r="CT1580" s="85"/>
      <c r="CU1580" s="85"/>
      <c r="CV1580" s="85"/>
      <c r="CW1580" s="85"/>
      <c r="CX1580" s="85"/>
      <c r="CY1580" s="85"/>
      <c r="CZ1580" s="85"/>
      <c r="DA1580" s="85"/>
      <c r="DB1580" s="85"/>
      <c r="DC1580" s="85"/>
      <c r="DD1580" s="85"/>
      <c r="DE1580" s="85"/>
    </row>
    <row r="1581" spans="1:109" x14ac:dyDescent="0.2">
      <c r="A1581" s="85"/>
      <c r="B1581" s="85"/>
      <c r="C1581" s="85"/>
      <c r="D1581" s="85"/>
      <c r="E1581" s="86"/>
      <c r="F1581" s="85"/>
      <c r="G1581" s="87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85"/>
      <c r="AG1581" s="85"/>
      <c r="AH1581" s="85"/>
      <c r="AI1581" s="85"/>
      <c r="AJ1581" s="85"/>
      <c r="AK1581" s="85"/>
      <c r="AL1581" s="85"/>
      <c r="AM1581" s="85"/>
      <c r="AN1581" s="85"/>
      <c r="AO1581" s="85"/>
      <c r="AP1581" s="85"/>
      <c r="AQ1581" s="85"/>
      <c r="AR1581" s="85"/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8"/>
      <c r="BG1581" s="85"/>
      <c r="BH1581" s="85"/>
      <c r="BI1581" s="85"/>
      <c r="BJ1581" s="85"/>
      <c r="BK1581" s="85"/>
      <c r="BL1581" s="85"/>
      <c r="BM1581" s="85"/>
      <c r="BN1581" s="85"/>
      <c r="BO1581" s="85"/>
      <c r="BP1581" s="85"/>
      <c r="BQ1581" s="85"/>
      <c r="BR1581" s="85"/>
      <c r="BS1581" s="85"/>
      <c r="BT1581" s="85"/>
      <c r="BU1581" s="85"/>
      <c r="BV1581" s="85"/>
      <c r="BW1581" s="85"/>
      <c r="BX1581" s="85"/>
      <c r="BY1581" s="85"/>
      <c r="BZ1581" s="85"/>
      <c r="CA1581" s="85"/>
      <c r="CB1581" s="85"/>
      <c r="CC1581" s="85"/>
      <c r="CD1581" s="85"/>
      <c r="CE1581" s="85"/>
      <c r="CF1581" s="85"/>
      <c r="CG1581" s="85"/>
      <c r="CH1581" s="85"/>
      <c r="CI1581" s="85"/>
      <c r="CJ1581" s="85"/>
      <c r="CK1581" s="85"/>
      <c r="CL1581" s="85"/>
      <c r="CM1581" s="85"/>
      <c r="CN1581" s="85"/>
      <c r="CO1581" s="85"/>
      <c r="CP1581" s="85"/>
      <c r="CQ1581" s="85"/>
      <c r="CR1581" s="85"/>
      <c r="CS1581" s="85"/>
      <c r="CT1581" s="85"/>
      <c r="CU1581" s="85"/>
      <c r="CV1581" s="85"/>
      <c r="CW1581" s="85"/>
      <c r="CX1581" s="85"/>
      <c r="CY1581" s="85"/>
      <c r="CZ1581" s="85"/>
      <c r="DA1581" s="85"/>
      <c r="DB1581" s="85"/>
      <c r="DC1581" s="85"/>
      <c r="DD1581" s="85"/>
      <c r="DE1581" s="85"/>
    </row>
    <row r="1582" spans="1:109" x14ac:dyDescent="0.2">
      <c r="A1582" s="85"/>
      <c r="B1582" s="85"/>
      <c r="C1582" s="85"/>
      <c r="D1582" s="85"/>
      <c r="E1582" s="86"/>
      <c r="F1582" s="85"/>
      <c r="G1582" s="87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85"/>
      <c r="AG1582" s="85"/>
      <c r="AH1582" s="85"/>
      <c r="AI1582" s="85"/>
      <c r="AJ1582" s="85"/>
      <c r="AK1582" s="85"/>
      <c r="AL1582" s="85"/>
      <c r="AM1582" s="85"/>
      <c r="AN1582" s="85"/>
      <c r="AO1582" s="85"/>
      <c r="AP1582" s="85"/>
      <c r="AQ1582" s="85"/>
      <c r="AR1582" s="85"/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8"/>
      <c r="BG1582" s="85"/>
      <c r="BH1582" s="85"/>
      <c r="BI1582" s="85"/>
      <c r="BJ1582" s="85"/>
      <c r="BK1582" s="85"/>
      <c r="BL1582" s="85"/>
      <c r="BM1582" s="85"/>
      <c r="BN1582" s="85"/>
      <c r="BO1582" s="85"/>
      <c r="BP1582" s="85"/>
      <c r="BQ1582" s="85"/>
      <c r="BR1582" s="85"/>
      <c r="BS1582" s="85"/>
      <c r="BT1582" s="85"/>
      <c r="BU1582" s="85"/>
      <c r="BV1582" s="85"/>
      <c r="BW1582" s="85"/>
      <c r="BX1582" s="85"/>
      <c r="BY1582" s="85"/>
      <c r="BZ1582" s="85"/>
      <c r="CA1582" s="85"/>
      <c r="CB1582" s="85"/>
      <c r="CC1582" s="85"/>
      <c r="CD1582" s="85"/>
      <c r="CE1582" s="85"/>
      <c r="CF1582" s="85"/>
      <c r="CG1582" s="85"/>
      <c r="CH1582" s="85"/>
      <c r="CI1582" s="85"/>
      <c r="CJ1582" s="85"/>
      <c r="CK1582" s="85"/>
      <c r="CL1582" s="85"/>
      <c r="CM1582" s="85"/>
      <c r="CN1582" s="85"/>
      <c r="CO1582" s="85"/>
      <c r="CP1582" s="85"/>
      <c r="CQ1582" s="85"/>
      <c r="CR1582" s="85"/>
      <c r="CS1582" s="85"/>
      <c r="CT1582" s="85"/>
      <c r="CU1582" s="85"/>
      <c r="CV1582" s="85"/>
      <c r="CW1582" s="85"/>
      <c r="CX1582" s="85"/>
      <c r="CY1582" s="85"/>
      <c r="CZ1582" s="85"/>
      <c r="DA1582" s="85"/>
      <c r="DB1582" s="85"/>
      <c r="DC1582" s="85"/>
      <c r="DD1582" s="85"/>
      <c r="DE1582" s="85"/>
    </row>
    <row r="1583" spans="1:109" x14ac:dyDescent="0.2">
      <c r="A1583" s="85"/>
      <c r="B1583" s="85"/>
      <c r="C1583" s="85"/>
      <c r="D1583" s="85"/>
      <c r="E1583" s="86"/>
      <c r="F1583" s="85"/>
      <c r="G1583" s="87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85"/>
      <c r="AG1583" s="85"/>
      <c r="AH1583" s="85"/>
      <c r="AI1583" s="85"/>
      <c r="AJ1583" s="85"/>
      <c r="AK1583" s="85"/>
      <c r="AL1583" s="85"/>
      <c r="AM1583" s="85"/>
      <c r="AN1583" s="85"/>
      <c r="AO1583" s="85"/>
      <c r="AP1583" s="85"/>
      <c r="AQ1583" s="85"/>
      <c r="AR1583" s="85"/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8"/>
      <c r="BG1583" s="85"/>
      <c r="BH1583" s="85"/>
      <c r="BI1583" s="85"/>
      <c r="BJ1583" s="85"/>
      <c r="BK1583" s="85"/>
      <c r="BL1583" s="85"/>
      <c r="BM1583" s="85"/>
      <c r="BN1583" s="85"/>
      <c r="BO1583" s="85"/>
      <c r="BP1583" s="85"/>
      <c r="BQ1583" s="85"/>
      <c r="BR1583" s="85"/>
      <c r="BS1583" s="85"/>
      <c r="BT1583" s="85"/>
      <c r="BU1583" s="85"/>
      <c r="BV1583" s="85"/>
      <c r="BW1583" s="85"/>
      <c r="BX1583" s="85"/>
      <c r="BY1583" s="85"/>
      <c r="BZ1583" s="85"/>
      <c r="CA1583" s="85"/>
      <c r="CB1583" s="85"/>
      <c r="CC1583" s="85"/>
      <c r="CD1583" s="85"/>
      <c r="CE1583" s="85"/>
      <c r="CF1583" s="85"/>
      <c r="CG1583" s="85"/>
      <c r="CH1583" s="85"/>
      <c r="CI1583" s="85"/>
      <c r="CJ1583" s="85"/>
      <c r="CK1583" s="85"/>
      <c r="CL1583" s="85"/>
      <c r="CM1583" s="85"/>
      <c r="CN1583" s="85"/>
      <c r="CO1583" s="85"/>
      <c r="CP1583" s="85"/>
      <c r="CQ1583" s="85"/>
      <c r="CR1583" s="85"/>
      <c r="CS1583" s="85"/>
      <c r="CT1583" s="85"/>
      <c r="CU1583" s="85"/>
      <c r="CV1583" s="85"/>
      <c r="CW1583" s="85"/>
      <c r="CX1583" s="85"/>
      <c r="CY1583" s="85"/>
      <c r="CZ1583" s="85"/>
      <c r="DA1583" s="85"/>
      <c r="DB1583" s="85"/>
      <c r="DC1583" s="85"/>
      <c r="DD1583" s="85"/>
      <c r="DE1583" s="85"/>
    </row>
    <row r="1584" spans="1:109" x14ac:dyDescent="0.2">
      <c r="A1584" s="85"/>
      <c r="B1584" s="85"/>
      <c r="C1584" s="85"/>
      <c r="D1584" s="85"/>
      <c r="E1584" s="86"/>
      <c r="F1584" s="85"/>
      <c r="G1584" s="87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85"/>
      <c r="AG1584" s="85"/>
      <c r="AH1584" s="85"/>
      <c r="AI1584" s="85"/>
      <c r="AJ1584" s="85"/>
      <c r="AK1584" s="85"/>
      <c r="AL1584" s="85"/>
      <c r="AM1584" s="85"/>
      <c r="AN1584" s="85"/>
      <c r="AO1584" s="85"/>
      <c r="AP1584" s="85"/>
      <c r="AQ1584" s="85"/>
      <c r="AR1584" s="85"/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8"/>
      <c r="BG1584" s="85"/>
      <c r="BH1584" s="85"/>
      <c r="BI1584" s="85"/>
      <c r="BJ1584" s="85"/>
      <c r="BK1584" s="85"/>
      <c r="BL1584" s="85"/>
      <c r="BM1584" s="85"/>
      <c r="BN1584" s="85"/>
      <c r="BO1584" s="85"/>
      <c r="BP1584" s="85"/>
      <c r="BQ1584" s="85"/>
      <c r="BR1584" s="85"/>
      <c r="BS1584" s="85"/>
      <c r="BT1584" s="85"/>
      <c r="BU1584" s="85"/>
      <c r="BV1584" s="85"/>
      <c r="BW1584" s="85"/>
      <c r="BX1584" s="85"/>
      <c r="BY1584" s="85"/>
      <c r="BZ1584" s="85"/>
      <c r="CA1584" s="85"/>
      <c r="CB1584" s="85"/>
      <c r="CC1584" s="85"/>
      <c r="CD1584" s="85"/>
      <c r="CE1584" s="85"/>
      <c r="CF1584" s="85"/>
      <c r="CG1584" s="85"/>
      <c r="CH1584" s="85"/>
      <c r="CI1584" s="85"/>
      <c r="CJ1584" s="85"/>
      <c r="CK1584" s="85"/>
      <c r="CL1584" s="85"/>
      <c r="CM1584" s="85"/>
      <c r="CN1584" s="85"/>
      <c r="CO1584" s="85"/>
      <c r="CP1584" s="85"/>
      <c r="CQ1584" s="85"/>
      <c r="CR1584" s="85"/>
      <c r="CS1584" s="85"/>
      <c r="CT1584" s="85"/>
      <c r="CU1584" s="85"/>
      <c r="CV1584" s="85"/>
      <c r="CW1584" s="85"/>
      <c r="CX1584" s="85"/>
      <c r="CY1584" s="85"/>
      <c r="CZ1584" s="85"/>
      <c r="DA1584" s="85"/>
      <c r="DB1584" s="85"/>
      <c r="DC1584" s="85"/>
      <c r="DD1584" s="85"/>
      <c r="DE1584" s="85"/>
    </row>
    <row r="1585" spans="1:109" x14ac:dyDescent="0.2">
      <c r="A1585" s="85"/>
      <c r="B1585" s="85"/>
      <c r="C1585" s="85"/>
      <c r="D1585" s="85"/>
      <c r="E1585" s="86"/>
      <c r="F1585" s="85"/>
      <c r="G1585" s="87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85"/>
      <c r="AG1585" s="85"/>
      <c r="AH1585" s="85"/>
      <c r="AI1585" s="85"/>
      <c r="AJ1585" s="85"/>
      <c r="AK1585" s="85"/>
      <c r="AL1585" s="85"/>
      <c r="AM1585" s="85"/>
      <c r="AN1585" s="85"/>
      <c r="AO1585" s="85"/>
      <c r="AP1585" s="85"/>
      <c r="AQ1585" s="85"/>
      <c r="AR1585" s="85"/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8"/>
      <c r="BG1585" s="85"/>
      <c r="BH1585" s="85"/>
      <c r="BI1585" s="85"/>
      <c r="BJ1585" s="85"/>
      <c r="BK1585" s="85"/>
      <c r="BL1585" s="85"/>
      <c r="BM1585" s="85"/>
      <c r="BN1585" s="85"/>
      <c r="BO1585" s="85"/>
      <c r="BP1585" s="85"/>
      <c r="BQ1585" s="85"/>
      <c r="BR1585" s="85"/>
      <c r="BS1585" s="85"/>
      <c r="BT1585" s="85"/>
      <c r="BU1585" s="85"/>
      <c r="BV1585" s="85"/>
      <c r="BW1585" s="85"/>
      <c r="BX1585" s="85"/>
      <c r="BY1585" s="85"/>
      <c r="BZ1585" s="85"/>
      <c r="CA1585" s="85"/>
      <c r="CB1585" s="85"/>
      <c r="CC1585" s="85"/>
      <c r="CD1585" s="85"/>
      <c r="CE1585" s="85"/>
      <c r="CF1585" s="85"/>
      <c r="CG1585" s="85"/>
      <c r="CH1585" s="85"/>
      <c r="CI1585" s="85"/>
      <c r="CJ1585" s="85"/>
      <c r="CK1585" s="85"/>
      <c r="CL1585" s="85"/>
      <c r="CM1585" s="85"/>
      <c r="CN1585" s="85"/>
      <c r="CO1585" s="85"/>
      <c r="CP1585" s="85"/>
      <c r="CQ1585" s="85"/>
      <c r="CR1585" s="85"/>
      <c r="CS1585" s="85"/>
      <c r="CT1585" s="85"/>
      <c r="CU1585" s="85"/>
      <c r="CV1585" s="85"/>
      <c r="CW1585" s="85"/>
      <c r="CX1585" s="85"/>
      <c r="CY1585" s="85"/>
      <c r="CZ1585" s="85"/>
      <c r="DA1585" s="85"/>
      <c r="DB1585" s="85"/>
      <c r="DC1585" s="85"/>
      <c r="DD1585" s="85"/>
      <c r="DE1585" s="85"/>
    </row>
    <row r="1586" spans="1:109" x14ac:dyDescent="0.2">
      <c r="A1586" s="85"/>
      <c r="B1586" s="85"/>
      <c r="C1586" s="85"/>
      <c r="D1586" s="85"/>
      <c r="E1586" s="86"/>
      <c r="F1586" s="85"/>
      <c r="G1586" s="87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85"/>
      <c r="AG1586" s="85"/>
      <c r="AH1586" s="85"/>
      <c r="AI1586" s="85"/>
      <c r="AJ1586" s="85"/>
      <c r="AK1586" s="85"/>
      <c r="AL1586" s="85"/>
      <c r="AM1586" s="85"/>
      <c r="AN1586" s="85"/>
      <c r="AO1586" s="85"/>
      <c r="AP1586" s="85"/>
      <c r="AQ1586" s="85"/>
      <c r="AR1586" s="85"/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8"/>
      <c r="BG1586" s="85"/>
      <c r="BH1586" s="85"/>
      <c r="BI1586" s="85"/>
      <c r="BJ1586" s="85"/>
      <c r="BK1586" s="85"/>
      <c r="BL1586" s="85"/>
      <c r="BM1586" s="85"/>
      <c r="BN1586" s="85"/>
      <c r="BO1586" s="85"/>
      <c r="BP1586" s="85"/>
      <c r="BQ1586" s="85"/>
      <c r="BR1586" s="85"/>
      <c r="BS1586" s="85"/>
      <c r="BT1586" s="85"/>
      <c r="BU1586" s="85"/>
      <c r="BV1586" s="85"/>
      <c r="BW1586" s="85"/>
      <c r="BX1586" s="85"/>
      <c r="BY1586" s="85"/>
      <c r="BZ1586" s="85"/>
      <c r="CA1586" s="85"/>
      <c r="CB1586" s="85"/>
      <c r="CC1586" s="85"/>
      <c r="CD1586" s="85"/>
      <c r="CE1586" s="85"/>
      <c r="CF1586" s="85"/>
      <c r="CG1586" s="85"/>
      <c r="CH1586" s="85"/>
      <c r="CI1586" s="85"/>
      <c r="CJ1586" s="85"/>
      <c r="CK1586" s="85"/>
      <c r="CL1586" s="85"/>
      <c r="CM1586" s="85"/>
      <c r="CN1586" s="85"/>
      <c r="CO1586" s="85"/>
      <c r="CP1586" s="85"/>
      <c r="CQ1586" s="85"/>
      <c r="CR1586" s="85"/>
      <c r="CS1586" s="85"/>
      <c r="CT1586" s="85"/>
      <c r="CU1586" s="85"/>
      <c r="CV1586" s="85"/>
      <c r="CW1586" s="85"/>
      <c r="CX1586" s="85"/>
      <c r="CY1586" s="85"/>
      <c r="CZ1586" s="85"/>
      <c r="DA1586" s="85"/>
      <c r="DB1586" s="85"/>
      <c r="DC1586" s="85"/>
      <c r="DD1586" s="85"/>
      <c r="DE1586" s="85"/>
    </row>
    <row r="1587" spans="1:109" x14ac:dyDescent="0.2">
      <c r="A1587" s="85"/>
      <c r="B1587" s="85"/>
      <c r="C1587" s="85"/>
      <c r="D1587" s="85"/>
      <c r="E1587" s="86"/>
      <c r="F1587" s="85"/>
      <c r="G1587" s="87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85"/>
      <c r="AG1587" s="85"/>
      <c r="AH1587" s="85"/>
      <c r="AI1587" s="85"/>
      <c r="AJ1587" s="85"/>
      <c r="AK1587" s="85"/>
      <c r="AL1587" s="85"/>
      <c r="AM1587" s="85"/>
      <c r="AN1587" s="85"/>
      <c r="AO1587" s="85"/>
      <c r="AP1587" s="85"/>
      <c r="AQ1587" s="85"/>
      <c r="AR1587" s="85"/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8"/>
      <c r="BG1587" s="85"/>
      <c r="BH1587" s="85"/>
      <c r="BI1587" s="85"/>
      <c r="BJ1587" s="85"/>
      <c r="BK1587" s="85"/>
      <c r="BL1587" s="85"/>
      <c r="BM1587" s="85"/>
      <c r="BN1587" s="85"/>
      <c r="BO1587" s="85"/>
      <c r="BP1587" s="85"/>
      <c r="BQ1587" s="85"/>
      <c r="BR1587" s="85"/>
      <c r="BS1587" s="85"/>
      <c r="BT1587" s="85"/>
      <c r="BU1587" s="85"/>
      <c r="BV1587" s="85"/>
      <c r="BW1587" s="85"/>
      <c r="BX1587" s="85"/>
      <c r="BY1587" s="85"/>
      <c r="BZ1587" s="85"/>
      <c r="CA1587" s="85"/>
      <c r="CB1587" s="85"/>
      <c r="CC1587" s="85"/>
      <c r="CD1587" s="85"/>
      <c r="CE1587" s="85"/>
      <c r="CF1587" s="85"/>
      <c r="CG1587" s="85"/>
      <c r="CH1587" s="85"/>
      <c r="CI1587" s="85"/>
      <c r="CJ1587" s="85"/>
      <c r="CK1587" s="85"/>
      <c r="CL1587" s="85"/>
      <c r="CM1587" s="85"/>
      <c r="CN1587" s="85"/>
      <c r="CO1587" s="85"/>
      <c r="CP1587" s="85"/>
      <c r="CQ1587" s="85"/>
      <c r="CR1587" s="85"/>
      <c r="CS1587" s="85"/>
      <c r="CT1587" s="85"/>
      <c r="CU1587" s="85"/>
      <c r="CV1587" s="85"/>
      <c r="CW1587" s="85"/>
      <c r="CX1587" s="85"/>
      <c r="CY1587" s="85"/>
      <c r="CZ1587" s="85"/>
      <c r="DA1587" s="85"/>
      <c r="DB1587" s="85"/>
      <c r="DC1587" s="85"/>
      <c r="DD1587" s="85"/>
      <c r="DE1587" s="85"/>
    </row>
    <row r="1588" spans="1:109" x14ac:dyDescent="0.2">
      <c r="A1588" s="85"/>
      <c r="B1588" s="85"/>
      <c r="C1588" s="85"/>
      <c r="D1588" s="85"/>
      <c r="E1588" s="86"/>
      <c r="F1588" s="85"/>
      <c r="G1588" s="87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85"/>
      <c r="AG1588" s="85"/>
      <c r="AH1588" s="85"/>
      <c r="AI1588" s="85"/>
      <c r="AJ1588" s="85"/>
      <c r="AK1588" s="85"/>
      <c r="AL1588" s="85"/>
      <c r="AM1588" s="85"/>
      <c r="AN1588" s="85"/>
      <c r="AO1588" s="85"/>
      <c r="AP1588" s="85"/>
      <c r="AQ1588" s="85"/>
      <c r="AR1588" s="85"/>
      <c r="AS1588" s="85"/>
      <c r="AT1588" s="85"/>
      <c r="AU1588" s="85"/>
      <c r="AV1588" s="85"/>
      <c r="AW1588" s="85"/>
      <c r="AX1588" s="85"/>
      <c r="AY1588" s="85"/>
      <c r="AZ1588" s="85"/>
      <c r="BA1588" s="85"/>
      <c r="BB1588" s="85"/>
      <c r="BC1588" s="85"/>
      <c r="BD1588" s="85"/>
      <c r="BE1588" s="85"/>
      <c r="BF1588" s="88"/>
      <c r="BG1588" s="85"/>
      <c r="BH1588" s="85"/>
      <c r="BI1588" s="85"/>
      <c r="BJ1588" s="85"/>
      <c r="BK1588" s="85"/>
      <c r="BL1588" s="85"/>
      <c r="BM1588" s="85"/>
      <c r="BN1588" s="85"/>
      <c r="BO1588" s="85"/>
      <c r="BP1588" s="85"/>
      <c r="BQ1588" s="85"/>
      <c r="BR1588" s="85"/>
      <c r="BS1588" s="85"/>
      <c r="BT1588" s="85"/>
      <c r="BU1588" s="85"/>
      <c r="BV1588" s="85"/>
      <c r="BW1588" s="85"/>
      <c r="BX1588" s="85"/>
      <c r="BY1588" s="85"/>
      <c r="BZ1588" s="85"/>
      <c r="CA1588" s="85"/>
      <c r="CB1588" s="85"/>
      <c r="CC1588" s="85"/>
      <c r="CD1588" s="85"/>
      <c r="CE1588" s="85"/>
      <c r="CF1588" s="85"/>
      <c r="CG1588" s="85"/>
      <c r="CH1588" s="85"/>
      <c r="CI1588" s="85"/>
      <c r="CJ1588" s="85"/>
      <c r="CK1588" s="85"/>
      <c r="CL1588" s="85"/>
      <c r="CM1588" s="85"/>
      <c r="CN1588" s="85"/>
      <c r="CO1588" s="85"/>
      <c r="CP1588" s="85"/>
      <c r="CQ1588" s="85"/>
      <c r="CR1588" s="85"/>
      <c r="CS1588" s="85"/>
      <c r="CT1588" s="85"/>
      <c r="CU1588" s="85"/>
      <c r="CV1588" s="85"/>
      <c r="CW1588" s="85"/>
      <c r="CX1588" s="85"/>
      <c r="CY1588" s="85"/>
      <c r="CZ1588" s="85"/>
      <c r="DA1588" s="85"/>
      <c r="DB1588" s="85"/>
      <c r="DC1588" s="85"/>
      <c r="DD1588" s="85"/>
      <c r="DE1588" s="85"/>
    </row>
    <row r="1589" spans="1:109" x14ac:dyDescent="0.2">
      <c r="A1589" s="85"/>
      <c r="B1589" s="85"/>
      <c r="C1589" s="85"/>
      <c r="D1589" s="85"/>
      <c r="E1589" s="86"/>
      <c r="F1589" s="85"/>
      <c r="G1589" s="87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85"/>
      <c r="AG1589" s="85"/>
      <c r="AH1589" s="85"/>
      <c r="AI1589" s="85"/>
      <c r="AJ1589" s="85"/>
      <c r="AK1589" s="85"/>
      <c r="AL1589" s="85"/>
      <c r="AM1589" s="85"/>
      <c r="AN1589" s="85"/>
      <c r="AO1589" s="85"/>
      <c r="AP1589" s="85"/>
      <c r="AQ1589" s="85"/>
      <c r="AR1589" s="85"/>
      <c r="AS1589" s="85"/>
      <c r="AT1589" s="85"/>
      <c r="AU1589" s="85"/>
      <c r="AV1589" s="85"/>
      <c r="AW1589" s="85"/>
      <c r="AX1589" s="85"/>
      <c r="AY1589" s="85"/>
      <c r="AZ1589" s="85"/>
      <c r="BA1589" s="85"/>
      <c r="BB1589" s="85"/>
      <c r="BC1589" s="85"/>
      <c r="BD1589" s="85"/>
      <c r="BE1589" s="85"/>
      <c r="BF1589" s="88"/>
      <c r="BG1589" s="85"/>
      <c r="BH1589" s="85"/>
      <c r="BI1589" s="85"/>
      <c r="BJ1589" s="85"/>
      <c r="BK1589" s="85"/>
      <c r="BL1589" s="85"/>
      <c r="BM1589" s="85"/>
      <c r="BN1589" s="85"/>
      <c r="BO1589" s="85"/>
      <c r="BP1589" s="85"/>
      <c r="BQ1589" s="85"/>
      <c r="BR1589" s="85"/>
      <c r="BS1589" s="85"/>
      <c r="BT1589" s="85"/>
      <c r="BU1589" s="85"/>
      <c r="BV1589" s="85"/>
      <c r="BW1589" s="85"/>
      <c r="BX1589" s="85"/>
      <c r="BY1589" s="85"/>
      <c r="BZ1589" s="85"/>
      <c r="CA1589" s="85"/>
      <c r="CB1589" s="85"/>
      <c r="CC1589" s="85"/>
      <c r="CD1589" s="85"/>
      <c r="CE1589" s="85"/>
      <c r="CF1589" s="85"/>
      <c r="CG1589" s="85"/>
      <c r="CH1589" s="85"/>
      <c r="CI1589" s="85"/>
      <c r="CJ1589" s="85"/>
      <c r="CK1589" s="85"/>
      <c r="CL1589" s="85"/>
      <c r="CM1589" s="85"/>
      <c r="CN1589" s="85"/>
      <c r="CO1589" s="85"/>
      <c r="CP1589" s="85"/>
      <c r="CQ1589" s="85"/>
      <c r="CR1589" s="85"/>
      <c r="CS1589" s="85"/>
      <c r="CT1589" s="85"/>
      <c r="CU1589" s="85"/>
      <c r="CV1589" s="85"/>
      <c r="CW1589" s="85"/>
      <c r="CX1589" s="85"/>
      <c r="CY1589" s="85"/>
      <c r="CZ1589" s="85"/>
      <c r="DA1589" s="85"/>
      <c r="DB1589" s="85"/>
      <c r="DC1589" s="85"/>
      <c r="DD1589" s="85"/>
      <c r="DE1589" s="85"/>
    </row>
    <row r="1590" spans="1:109" x14ac:dyDescent="0.2">
      <c r="A1590" s="85"/>
      <c r="B1590" s="85"/>
      <c r="C1590" s="85"/>
      <c r="D1590" s="85"/>
      <c r="E1590" s="86"/>
      <c r="F1590" s="85"/>
      <c r="G1590" s="87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85"/>
      <c r="AG1590" s="85"/>
      <c r="AH1590" s="85"/>
      <c r="AI1590" s="85"/>
      <c r="AJ1590" s="85"/>
      <c r="AK1590" s="85"/>
      <c r="AL1590" s="85"/>
      <c r="AM1590" s="85"/>
      <c r="AN1590" s="85"/>
      <c r="AO1590" s="85"/>
      <c r="AP1590" s="85"/>
      <c r="AQ1590" s="85"/>
      <c r="AR1590" s="85"/>
      <c r="AS1590" s="85"/>
      <c r="AT1590" s="85"/>
      <c r="AU1590" s="85"/>
      <c r="AV1590" s="85"/>
      <c r="AW1590" s="85"/>
      <c r="AX1590" s="85"/>
      <c r="AY1590" s="85"/>
      <c r="AZ1590" s="85"/>
      <c r="BA1590" s="85"/>
      <c r="BB1590" s="85"/>
      <c r="BC1590" s="85"/>
      <c r="BD1590" s="85"/>
      <c r="BE1590" s="85"/>
      <c r="BF1590" s="88"/>
      <c r="BG1590" s="85"/>
      <c r="BH1590" s="85"/>
      <c r="BI1590" s="85"/>
      <c r="BJ1590" s="85"/>
      <c r="BK1590" s="85"/>
      <c r="BL1590" s="85"/>
      <c r="BM1590" s="85"/>
      <c r="BN1590" s="85"/>
      <c r="BO1590" s="85"/>
      <c r="BP1590" s="85"/>
      <c r="BQ1590" s="85"/>
      <c r="BR1590" s="85"/>
      <c r="BS1590" s="85"/>
      <c r="BT1590" s="85"/>
      <c r="BU1590" s="85"/>
      <c r="BV1590" s="85"/>
      <c r="BW1590" s="85"/>
      <c r="BX1590" s="85"/>
      <c r="BY1590" s="85"/>
      <c r="BZ1590" s="85"/>
      <c r="CA1590" s="85"/>
      <c r="CB1590" s="85"/>
      <c r="CC1590" s="85"/>
      <c r="CD1590" s="85"/>
      <c r="CE1590" s="85"/>
      <c r="CF1590" s="85"/>
      <c r="CG1590" s="85"/>
      <c r="CH1590" s="85"/>
      <c r="CI1590" s="85"/>
      <c r="CJ1590" s="85"/>
      <c r="CK1590" s="85"/>
      <c r="CL1590" s="85"/>
      <c r="CM1590" s="85"/>
      <c r="CN1590" s="85"/>
      <c r="CO1590" s="85"/>
      <c r="CP1590" s="85"/>
      <c r="CQ1590" s="85"/>
      <c r="CR1590" s="85"/>
      <c r="CS1590" s="85"/>
      <c r="CT1590" s="85"/>
      <c r="CU1590" s="85"/>
      <c r="CV1590" s="85"/>
      <c r="CW1590" s="85"/>
      <c r="CX1590" s="85"/>
      <c r="CY1590" s="85"/>
      <c r="CZ1590" s="85"/>
      <c r="DA1590" s="85"/>
      <c r="DB1590" s="85"/>
      <c r="DC1590" s="85"/>
      <c r="DD1590" s="85"/>
      <c r="DE1590" s="85"/>
    </row>
    <row r="1591" spans="1:109" x14ac:dyDescent="0.2">
      <c r="A1591" s="85"/>
      <c r="B1591" s="85"/>
      <c r="C1591" s="85"/>
      <c r="D1591" s="85"/>
      <c r="E1591" s="86"/>
      <c r="F1591" s="85"/>
      <c r="G1591" s="87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85"/>
      <c r="AG1591" s="85"/>
      <c r="AH1591" s="85"/>
      <c r="AI1591" s="85"/>
      <c r="AJ1591" s="85"/>
      <c r="AK1591" s="85"/>
      <c r="AL1591" s="85"/>
      <c r="AM1591" s="85"/>
      <c r="AN1591" s="85"/>
      <c r="AO1591" s="85"/>
      <c r="AP1591" s="85"/>
      <c r="AQ1591" s="85"/>
      <c r="AR1591" s="85"/>
      <c r="AS1591" s="85"/>
      <c r="AT1591" s="85"/>
      <c r="AU1591" s="85"/>
      <c r="AV1591" s="85"/>
      <c r="AW1591" s="85"/>
      <c r="AX1591" s="85"/>
      <c r="AY1591" s="85"/>
      <c r="AZ1591" s="85"/>
      <c r="BA1591" s="85"/>
      <c r="BB1591" s="85"/>
      <c r="BC1591" s="85"/>
      <c r="BD1591" s="85"/>
      <c r="BE1591" s="85"/>
      <c r="BF1591" s="88"/>
      <c r="BG1591" s="85"/>
      <c r="BH1591" s="85"/>
      <c r="BI1591" s="85"/>
      <c r="BJ1591" s="85"/>
      <c r="BK1591" s="85"/>
      <c r="BL1591" s="85"/>
      <c r="BM1591" s="85"/>
      <c r="BN1591" s="85"/>
      <c r="BO1591" s="85"/>
      <c r="BP1591" s="85"/>
      <c r="BQ1591" s="85"/>
      <c r="BR1591" s="85"/>
      <c r="BS1591" s="85"/>
      <c r="BT1591" s="85"/>
      <c r="BU1591" s="85"/>
      <c r="BV1591" s="85"/>
      <c r="BW1591" s="85"/>
      <c r="BX1591" s="85"/>
      <c r="BY1591" s="85"/>
      <c r="BZ1591" s="85"/>
      <c r="CA1591" s="85"/>
      <c r="CB1591" s="85"/>
      <c r="CC1591" s="85"/>
      <c r="CD1591" s="85"/>
      <c r="CE1591" s="85"/>
      <c r="CF1591" s="85"/>
      <c r="CG1591" s="85"/>
      <c r="CH1591" s="85"/>
      <c r="CI1591" s="85"/>
      <c r="CJ1591" s="85"/>
      <c r="CK1591" s="85"/>
      <c r="CL1591" s="85"/>
      <c r="CM1591" s="85"/>
      <c r="CN1591" s="85"/>
      <c r="CO1591" s="85"/>
      <c r="CP1591" s="85"/>
      <c r="CQ1591" s="85"/>
      <c r="CR1591" s="85"/>
      <c r="CS1591" s="85"/>
      <c r="CT1591" s="85"/>
      <c r="CU1591" s="85"/>
      <c r="CV1591" s="85"/>
      <c r="CW1591" s="85"/>
      <c r="CX1591" s="85"/>
      <c r="CY1591" s="85"/>
      <c r="CZ1591" s="85"/>
      <c r="DA1591" s="85"/>
      <c r="DB1591" s="85"/>
      <c r="DC1591" s="85"/>
      <c r="DD1591" s="85"/>
      <c r="DE1591" s="85"/>
    </row>
    <row r="1592" spans="1:109" x14ac:dyDescent="0.2">
      <c r="A1592" s="85"/>
      <c r="B1592" s="85"/>
      <c r="C1592" s="85"/>
      <c r="D1592" s="85"/>
      <c r="E1592" s="86"/>
      <c r="F1592" s="85"/>
      <c r="G1592" s="87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85"/>
      <c r="AG1592" s="85"/>
      <c r="AH1592" s="85"/>
      <c r="AI1592" s="85"/>
      <c r="AJ1592" s="85"/>
      <c r="AK1592" s="85"/>
      <c r="AL1592" s="85"/>
      <c r="AM1592" s="85"/>
      <c r="AN1592" s="85"/>
      <c r="AO1592" s="85"/>
      <c r="AP1592" s="85"/>
      <c r="AQ1592" s="85"/>
      <c r="AR1592" s="85"/>
      <c r="AS1592" s="85"/>
      <c r="AT1592" s="85"/>
      <c r="AU1592" s="85"/>
      <c r="AV1592" s="85"/>
      <c r="AW1592" s="85"/>
      <c r="AX1592" s="85"/>
      <c r="AY1592" s="85"/>
      <c r="AZ1592" s="85"/>
      <c r="BA1592" s="85"/>
      <c r="BB1592" s="85"/>
      <c r="BC1592" s="85"/>
      <c r="BD1592" s="85"/>
      <c r="BE1592" s="85"/>
      <c r="BF1592" s="88"/>
      <c r="BG1592" s="85"/>
      <c r="BH1592" s="85"/>
      <c r="BI1592" s="85"/>
      <c r="BJ1592" s="85"/>
      <c r="BK1592" s="85"/>
      <c r="BL1592" s="85"/>
      <c r="BM1592" s="85"/>
      <c r="BN1592" s="85"/>
      <c r="BO1592" s="85"/>
      <c r="BP1592" s="85"/>
      <c r="BQ1592" s="85"/>
      <c r="BR1592" s="85"/>
      <c r="BS1592" s="85"/>
      <c r="BT1592" s="85"/>
      <c r="BU1592" s="85"/>
      <c r="BV1592" s="85"/>
      <c r="BW1592" s="85"/>
      <c r="BX1592" s="85"/>
      <c r="BY1592" s="85"/>
      <c r="BZ1592" s="85"/>
      <c r="CA1592" s="85"/>
      <c r="CB1592" s="85"/>
      <c r="CC1592" s="85"/>
      <c r="CD1592" s="85"/>
      <c r="CE1592" s="85"/>
      <c r="CF1592" s="85"/>
      <c r="CG1592" s="85"/>
      <c r="CH1592" s="85"/>
      <c r="CI1592" s="85"/>
      <c r="CJ1592" s="85"/>
      <c r="CK1592" s="85"/>
      <c r="CL1592" s="85"/>
      <c r="CM1592" s="85"/>
      <c r="CN1592" s="85"/>
      <c r="CO1592" s="85"/>
      <c r="CP1592" s="85"/>
      <c r="CQ1592" s="85"/>
      <c r="CR1592" s="85"/>
      <c r="CS1592" s="85"/>
      <c r="CT1592" s="85"/>
      <c r="CU1592" s="85"/>
      <c r="CV1592" s="85"/>
      <c r="CW1592" s="85"/>
      <c r="CX1592" s="85"/>
      <c r="CY1592" s="85"/>
      <c r="CZ1592" s="85"/>
      <c r="DA1592" s="85"/>
      <c r="DB1592" s="85"/>
      <c r="DC1592" s="85"/>
      <c r="DD1592" s="85"/>
      <c r="DE1592" s="85"/>
    </row>
    <row r="1593" spans="1:109" x14ac:dyDescent="0.2">
      <c r="A1593" s="85"/>
      <c r="B1593" s="85"/>
      <c r="C1593" s="85"/>
      <c r="D1593" s="85"/>
      <c r="E1593" s="86"/>
      <c r="F1593" s="85"/>
      <c r="G1593" s="87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85"/>
      <c r="AG1593" s="85"/>
      <c r="AH1593" s="85"/>
      <c r="AI1593" s="85"/>
      <c r="AJ1593" s="85"/>
      <c r="AK1593" s="85"/>
      <c r="AL1593" s="85"/>
      <c r="AM1593" s="85"/>
      <c r="AN1593" s="85"/>
      <c r="AO1593" s="85"/>
      <c r="AP1593" s="85"/>
      <c r="AQ1593" s="85"/>
      <c r="AR1593" s="85"/>
      <c r="AS1593" s="85"/>
      <c r="AT1593" s="85"/>
      <c r="AU1593" s="85"/>
      <c r="AV1593" s="85"/>
      <c r="AW1593" s="85"/>
      <c r="AX1593" s="85"/>
      <c r="AY1593" s="85"/>
      <c r="AZ1593" s="85"/>
      <c r="BA1593" s="85"/>
      <c r="BB1593" s="85"/>
      <c r="BC1593" s="85"/>
      <c r="BD1593" s="85"/>
      <c r="BE1593" s="85"/>
      <c r="BF1593" s="88"/>
      <c r="BG1593" s="85"/>
      <c r="BH1593" s="85"/>
      <c r="BI1593" s="85"/>
      <c r="BJ1593" s="85"/>
      <c r="BK1593" s="85"/>
      <c r="BL1593" s="85"/>
      <c r="BM1593" s="85"/>
      <c r="BN1593" s="85"/>
      <c r="BO1593" s="85"/>
      <c r="BP1593" s="85"/>
      <c r="BQ1593" s="85"/>
      <c r="BR1593" s="85"/>
      <c r="BS1593" s="85"/>
      <c r="BT1593" s="85"/>
      <c r="BU1593" s="85"/>
      <c r="BV1593" s="85"/>
      <c r="BW1593" s="85"/>
      <c r="BX1593" s="85"/>
      <c r="BY1593" s="85"/>
      <c r="BZ1593" s="85"/>
      <c r="CA1593" s="85"/>
      <c r="CB1593" s="85"/>
      <c r="CC1593" s="85"/>
      <c r="CD1593" s="85"/>
      <c r="CE1593" s="85"/>
      <c r="CF1593" s="85"/>
      <c r="CG1593" s="85"/>
      <c r="CH1593" s="85"/>
      <c r="CI1593" s="85"/>
      <c r="CJ1593" s="85"/>
      <c r="CK1593" s="85"/>
      <c r="CL1593" s="85"/>
      <c r="CM1593" s="85"/>
      <c r="CN1593" s="85"/>
      <c r="CO1593" s="85"/>
      <c r="CP1593" s="85"/>
      <c r="CQ1593" s="85"/>
      <c r="CR1593" s="85"/>
      <c r="CS1593" s="85"/>
      <c r="CT1593" s="85"/>
      <c r="CU1593" s="85"/>
      <c r="CV1593" s="85"/>
      <c r="CW1593" s="85"/>
      <c r="CX1593" s="85"/>
      <c r="CY1593" s="85"/>
      <c r="CZ1593" s="85"/>
      <c r="DA1593" s="85"/>
      <c r="DB1593" s="85"/>
      <c r="DC1593" s="85"/>
      <c r="DD1593" s="85"/>
      <c r="DE1593" s="85"/>
    </row>
    <row r="1594" spans="1:109" x14ac:dyDescent="0.2">
      <c r="A1594" s="85"/>
      <c r="B1594" s="85"/>
      <c r="C1594" s="85"/>
      <c r="D1594" s="85"/>
      <c r="E1594" s="86"/>
      <c r="F1594" s="85"/>
      <c r="G1594" s="87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85"/>
      <c r="AG1594" s="85"/>
      <c r="AH1594" s="85"/>
      <c r="AI1594" s="85"/>
      <c r="AJ1594" s="85"/>
      <c r="AK1594" s="85"/>
      <c r="AL1594" s="85"/>
      <c r="AM1594" s="85"/>
      <c r="AN1594" s="85"/>
      <c r="AO1594" s="85"/>
      <c r="AP1594" s="85"/>
      <c r="AQ1594" s="85"/>
      <c r="AR1594" s="85"/>
      <c r="AS1594" s="85"/>
      <c r="AT1594" s="85"/>
      <c r="AU1594" s="85"/>
      <c r="AV1594" s="85"/>
      <c r="AW1594" s="85"/>
      <c r="AX1594" s="85"/>
      <c r="AY1594" s="85"/>
      <c r="AZ1594" s="85"/>
      <c r="BA1594" s="85"/>
      <c r="BB1594" s="85"/>
      <c r="BC1594" s="85"/>
      <c r="BD1594" s="85"/>
      <c r="BE1594" s="85"/>
      <c r="BF1594" s="88"/>
      <c r="BG1594" s="85"/>
      <c r="BH1594" s="85"/>
      <c r="BI1594" s="85"/>
      <c r="BJ1594" s="85"/>
      <c r="BK1594" s="85"/>
      <c r="BL1594" s="85"/>
      <c r="BM1594" s="85"/>
      <c r="BN1594" s="85"/>
      <c r="BO1594" s="85"/>
      <c r="BP1594" s="85"/>
      <c r="BQ1594" s="85"/>
      <c r="BR1594" s="85"/>
      <c r="BS1594" s="85"/>
      <c r="BT1594" s="85"/>
      <c r="BU1594" s="85"/>
      <c r="BV1594" s="85"/>
      <c r="BW1594" s="85"/>
      <c r="BX1594" s="85"/>
      <c r="BY1594" s="85"/>
      <c r="BZ1594" s="85"/>
      <c r="CA1594" s="85"/>
      <c r="CB1594" s="85"/>
      <c r="CC1594" s="85"/>
      <c r="CD1594" s="85"/>
      <c r="CE1594" s="85"/>
      <c r="CF1594" s="85"/>
      <c r="CG1594" s="85"/>
      <c r="CH1594" s="85"/>
      <c r="CI1594" s="85"/>
      <c r="CJ1594" s="85"/>
      <c r="CK1594" s="85"/>
      <c r="CL1594" s="85"/>
      <c r="CM1594" s="85"/>
      <c r="CN1594" s="85"/>
      <c r="CO1594" s="85"/>
      <c r="CP1594" s="85"/>
      <c r="CQ1594" s="85"/>
      <c r="CR1594" s="85"/>
      <c r="CS1594" s="85"/>
      <c r="CT1594" s="85"/>
      <c r="CU1594" s="85"/>
      <c r="CV1594" s="85"/>
      <c r="CW1594" s="85"/>
      <c r="CX1594" s="85"/>
      <c r="CY1594" s="85"/>
      <c r="CZ1594" s="85"/>
      <c r="DA1594" s="85"/>
      <c r="DB1594" s="85"/>
      <c r="DC1594" s="85"/>
      <c r="DD1594" s="85"/>
      <c r="DE1594" s="85"/>
    </row>
    <row r="1595" spans="1:109" x14ac:dyDescent="0.2">
      <c r="A1595" s="85"/>
      <c r="B1595" s="85"/>
      <c r="C1595" s="85"/>
      <c r="D1595" s="85"/>
      <c r="E1595" s="86"/>
      <c r="F1595" s="85"/>
      <c r="G1595" s="87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85"/>
      <c r="AG1595" s="85"/>
      <c r="AH1595" s="85"/>
      <c r="AI1595" s="85"/>
      <c r="AJ1595" s="85"/>
      <c r="AK1595" s="85"/>
      <c r="AL1595" s="85"/>
      <c r="AM1595" s="85"/>
      <c r="AN1595" s="85"/>
      <c r="AO1595" s="85"/>
      <c r="AP1595" s="85"/>
      <c r="AQ1595" s="85"/>
      <c r="AR1595" s="85"/>
      <c r="AS1595" s="85"/>
      <c r="AT1595" s="85"/>
      <c r="AU1595" s="85"/>
      <c r="AV1595" s="85"/>
      <c r="AW1595" s="85"/>
      <c r="AX1595" s="85"/>
      <c r="AY1595" s="85"/>
      <c r="AZ1595" s="85"/>
      <c r="BA1595" s="85"/>
      <c r="BB1595" s="85"/>
      <c r="BC1595" s="85"/>
      <c r="BD1595" s="85"/>
      <c r="BE1595" s="85"/>
      <c r="BF1595" s="88"/>
      <c r="BG1595" s="85"/>
      <c r="BH1595" s="85"/>
      <c r="BI1595" s="85"/>
      <c r="BJ1595" s="85"/>
      <c r="BK1595" s="85"/>
      <c r="BL1595" s="85"/>
      <c r="BM1595" s="85"/>
      <c r="BN1595" s="85"/>
      <c r="BO1595" s="85"/>
      <c r="BP1595" s="85"/>
      <c r="BQ1595" s="85"/>
      <c r="BR1595" s="85"/>
      <c r="BS1595" s="85"/>
      <c r="BT1595" s="85"/>
      <c r="BU1595" s="85"/>
      <c r="BV1595" s="85"/>
      <c r="BW1595" s="85"/>
      <c r="BX1595" s="85"/>
      <c r="BY1595" s="85"/>
      <c r="BZ1595" s="85"/>
      <c r="CA1595" s="85"/>
      <c r="CB1595" s="85"/>
      <c r="CC1595" s="85"/>
      <c r="CD1595" s="85"/>
      <c r="CE1595" s="85"/>
      <c r="CF1595" s="85"/>
      <c r="CG1595" s="85"/>
      <c r="CH1595" s="85"/>
      <c r="CI1595" s="85"/>
      <c r="CJ1595" s="85"/>
      <c r="CK1595" s="85"/>
      <c r="CL1595" s="85"/>
      <c r="CM1595" s="85"/>
      <c r="CN1595" s="85"/>
      <c r="CO1595" s="85"/>
      <c r="CP1595" s="85"/>
      <c r="CQ1595" s="85"/>
      <c r="CR1595" s="85"/>
      <c r="CS1595" s="85"/>
      <c r="CT1595" s="85"/>
      <c r="CU1595" s="85"/>
      <c r="CV1595" s="85"/>
      <c r="CW1595" s="85"/>
      <c r="CX1595" s="85"/>
      <c r="CY1595" s="85"/>
      <c r="CZ1595" s="85"/>
      <c r="DA1595" s="85"/>
      <c r="DB1595" s="85"/>
      <c r="DC1595" s="85"/>
      <c r="DD1595" s="85"/>
      <c r="DE1595" s="85"/>
    </row>
    <row r="1596" spans="1:109" x14ac:dyDescent="0.2">
      <c r="A1596" s="85"/>
      <c r="B1596" s="85"/>
      <c r="C1596" s="85"/>
      <c r="D1596" s="85"/>
      <c r="E1596" s="86"/>
      <c r="F1596" s="85"/>
      <c r="G1596" s="87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85"/>
      <c r="AG1596" s="85"/>
      <c r="AH1596" s="85"/>
      <c r="AI1596" s="85"/>
      <c r="AJ1596" s="85"/>
      <c r="AK1596" s="85"/>
      <c r="AL1596" s="85"/>
      <c r="AM1596" s="85"/>
      <c r="AN1596" s="85"/>
      <c r="AO1596" s="85"/>
      <c r="AP1596" s="85"/>
      <c r="AQ1596" s="85"/>
      <c r="AR1596" s="85"/>
      <c r="AS1596" s="85"/>
      <c r="AT1596" s="85"/>
      <c r="AU1596" s="85"/>
      <c r="AV1596" s="85"/>
      <c r="AW1596" s="85"/>
      <c r="AX1596" s="85"/>
      <c r="AY1596" s="85"/>
      <c r="AZ1596" s="85"/>
      <c r="BA1596" s="85"/>
      <c r="BB1596" s="85"/>
      <c r="BC1596" s="85"/>
      <c r="BD1596" s="85"/>
      <c r="BE1596" s="85"/>
      <c r="BF1596" s="88"/>
      <c r="BG1596" s="85"/>
      <c r="BH1596" s="85"/>
      <c r="BI1596" s="85"/>
      <c r="BJ1596" s="85"/>
      <c r="BK1596" s="85"/>
      <c r="BL1596" s="85"/>
      <c r="BM1596" s="85"/>
      <c r="BN1596" s="85"/>
      <c r="BO1596" s="85"/>
      <c r="BP1596" s="85"/>
      <c r="BQ1596" s="85"/>
      <c r="BR1596" s="85"/>
      <c r="BS1596" s="85"/>
      <c r="BT1596" s="85"/>
      <c r="BU1596" s="85"/>
      <c r="BV1596" s="85"/>
      <c r="BW1596" s="85"/>
      <c r="BX1596" s="85"/>
      <c r="BY1596" s="85"/>
      <c r="BZ1596" s="85"/>
      <c r="CA1596" s="85"/>
      <c r="CB1596" s="85"/>
      <c r="CC1596" s="85"/>
      <c r="CD1596" s="85"/>
      <c r="CE1596" s="85"/>
      <c r="CF1596" s="85"/>
      <c r="CG1596" s="85"/>
      <c r="CH1596" s="85"/>
      <c r="CI1596" s="85"/>
      <c r="CJ1596" s="85"/>
      <c r="CK1596" s="85"/>
      <c r="CL1596" s="85"/>
      <c r="CM1596" s="85"/>
      <c r="CN1596" s="85"/>
      <c r="CO1596" s="85"/>
      <c r="CP1596" s="85"/>
      <c r="CQ1596" s="85"/>
      <c r="CR1596" s="85"/>
      <c r="CS1596" s="85"/>
      <c r="CT1596" s="85"/>
      <c r="CU1596" s="85"/>
      <c r="CV1596" s="85"/>
      <c r="CW1596" s="85"/>
      <c r="CX1596" s="85"/>
      <c r="CY1596" s="85"/>
      <c r="CZ1596" s="85"/>
      <c r="DA1596" s="85"/>
      <c r="DB1596" s="85"/>
      <c r="DC1596" s="85"/>
      <c r="DD1596" s="85"/>
      <c r="DE1596" s="85"/>
    </row>
    <row r="1597" spans="1:109" x14ac:dyDescent="0.2">
      <c r="A1597" s="85"/>
      <c r="B1597" s="85"/>
      <c r="C1597" s="85"/>
      <c r="D1597" s="85"/>
      <c r="E1597" s="86"/>
      <c r="F1597" s="85"/>
      <c r="G1597" s="87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85"/>
      <c r="AG1597" s="85"/>
      <c r="AH1597" s="85"/>
      <c r="AI1597" s="85"/>
      <c r="AJ1597" s="85"/>
      <c r="AK1597" s="85"/>
      <c r="AL1597" s="85"/>
      <c r="AM1597" s="85"/>
      <c r="AN1597" s="85"/>
      <c r="AO1597" s="85"/>
      <c r="AP1597" s="85"/>
      <c r="AQ1597" s="85"/>
      <c r="AR1597" s="85"/>
      <c r="AS1597" s="85"/>
      <c r="AT1597" s="85"/>
      <c r="AU1597" s="85"/>
      <c r="AV1597" s="85"/>
      <c r="AW1597" s="85"/>
      <c r="AX1597" s="85"/>
      <c r="AY1597" s="85"/>
      <c r="AZ1597" s="85"/>
      <c r="BA1597" s="85"/>
      <c r="BB1597" s="85"/>
      <c r="BC1597" s="85"/>
      <c r="BD1597" s="85"/>
      <c r="BE1597" s="85"/>
      <c r="BF1597" s="88"/>
      <c r="BG1597" s="85"/>
      <c r="BH1597" s="85"/>
      <c r="BI1597" s="85"/>
      <c r="BJ1597" s="85"/>
      <c r="BK1597" s="85"/>
      <c r="BL1597" s="85"/>
      <c r="BM1597" s="85"/>
      <c r="BN1597" s="85"/>
      <c r="BO1597" s="85"/>
      <c r="BP1597" s="85"/>
      <c r="BQ1597" s="85"/>
      <c r="BR1597" s="85"/>
      <c r="BS1597" s="85"/>
      <c r="BT1597" s="85"/>
      <c r="BU1597" s="85"/>
      <c r="BV1597" s="85"/>
      <c r="BW1597" s="85"/>
      <c r="BX1597" s="85"/>
      <c r="BY1597" s="85"/>
      <c r="BZ1597" s="85"/>
      <c r="CA1597" s="85"/>
      <c r="CB1597" s="85"/>
      <c r="CC1597" s="85"/>
      <c r="CD1597" s="85"/>
      <c r="CE1597" s="85"/>
      <c r="CF1597" s="85"/>
      <c r="CG1597" s="85"/>
      <c r="CH1597" s="85"/>
      <c r="CI1597" s="85"/>
      <c r="CJ1597" s="85"/>
      <c r="CK1597" s="85"/>
      <c r="CL1597" s="85"/>
      <c r="CM1597" s="85"/>
      <c r="CN1597" s="85"/>
      <c r="CO1597" s="85"/>
      <c r="CP1597" s="85"/>
      <c r="CQ1597" s="85"/>
      <c r="CR1597" s="85"/>
      <c r="CS1597" s="85"/>
      <c r="CT1597" s="85"/>
      <c r="CU1597" s="85"/>
      <c r="CV1597" s="85"/>
      <c r="CW1597" s="85"/>
      <c r="CX1597" s="85"/>
      <c r="CY1597" s="85"/>
      <c r="CZ1597" s="85"/>
      <c r="DA1597" s="85"/>
      <c r="DB1597" s="85"/>
      <c r="DC1597" s="85"/>
      <c r="DD1597" s="85"/>
      <c r="DE1597" s="85"/>
    </row>
    <row r="1598" spans="1:109" x14ac:dyDescent="0.2">
      <c r="A1598" s="85"/>
      <c r="B1598" s="85"/>
      <c r="C1598" s="85"/>
      <c r="D1598" s="85"/>
      <c r="E1598" s="86"/>
      <c r="F1598" s="85"/>
      <c r="G1598" s="87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85"/>
      <c r="AG1598" s="85"/>
      <c r="AH1598" s="85"/>
      <c r="AI1598" s="85"/>
      <c r="AJ1598" s="85"/>
      <c r="AK1598" s="85"/>
      <c r="AL1598" s="85"/>
      <c r="AM1598" s="85"/>
      <c r="AN1598" s="85"/>
      <c r="AO1598" s="85"/>
      <c r="AP1598" s="85"/>
      <c r="AQ1598" s="85"/>
      <c r="AR1598" s="85"/>
      <c r="AS1598" s="85"/>
      <c r="AT1598" s="85"/>
      <c r="AU1598" s="85"/>
      <c r="AV1598" s="85"/>
      <c r="AW1598" s="85"/>
      <c r="AX1598" s="85"/>
      <c r="AY1598" s="85"/>
      <c r="AZ1598" s="85"/>
      <c r="BA1598" s="85"/>
      <c r="BB1598" s="85"/>
      <c r="BC1598" s="85"/>
      <c r="BD1598" s="85"/>
      <c r="BE1598" s="85"/>
      <c r="BF1598" s="88"/>
      <c r="BG1598" s="85"/>
      <c r="BH1598" s="85"/>
      <c r="BI1598" s="85"/>
      <c r="BJ1598" s="85"/>
      <c r="BK1598" s="85"/>
      <c r="BL1598" s="85"/>
      <c r="BM1598" s="85"/>
      <c r="BN1598" s="85"/>
      <c r="BO1598" s="85"/>
      <c r="BP1598" s="85"/>
      <c r="BQ1598" s="85"/>
      <c r="BR1598" s="85"/>
      <c r="BS1598" s="85"/>
      <c r="BT1598" s="85"/>
      <c r="BU1598" s="85"/>
      <c r="BV1598" s="85"/>
      <c r="BW1598" s="85"/>
      <c r="BX1598" s="85"/>
      <c r="BY1598" s="85"/>
      <c r="BZ1598" s="85"/>
      <c r="CA1598" s="85"/>
      <c r="CB1598" s="85"/>
      <c r="CC1598" s="85"/>
      <c r="CD1598" s="85"/>
      <c r="CE1598" s="85"/>
      <c r="CF1598" s="85"/>
      <c r="CG1598" s="85"/>
      <c r="CH1598" s="85"/>
      <c r="CI1598" s="85"/>
      <c r="CJ1598" s="85"/>
      <c r="CK1598" s="85"/>
      <c r="CL1598" s="85"/>
      <c r="CM1598" s="85"/>
      <c r="CN1598" s="85"/>
      <c r="CO1598" s="85"/>
      <c r="CP1598" s="85"/>
      <c r="CQ1598" s="85"/>
      <c r="CR1598" s="85"/>
      <c r="CS1598" s="85"/>
      <c r="CT1598" s="85"/>
      <c r="CU1598" s="85"/>
      <c r="CV1598" s="85"/>
      <c r="CW1598" s="85"/>
      <c r="CX1598" s="85"/>
      <c r="CY1598" s="85"/>
      <c r="CZ1598" s="85"/>
      <c r="DA1598" s="85"/>
      <c r="DB1598" s="85"/>
      <c r="DC1598" s="85"/>
      <c r="DD1598" s="85"/>
      <c r="DE1598" s="85"/>
    </row>
    <row r="1599" spans="1:109" x14ac:dyDescent="0.2">
      <c r="A1599" s="85"/>
      <c r="B1599" s="85"/>
      <c r="C1599" s="85"/>
      <c r="D1599" s="85"/>
      <c r="E1599" s="86"/>
      <c r="F1599" s="85"/>
      <c r="G1599" s="87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85"/>
      <c r="AG1599" s="85"/>
      <c r="AH1599" s="85"/>
      <c r="AI1599" s="85"/>
      <c r="AJ1599" s="85"/>
      <c r="AK1599" s="85"/>
      <c r="AL1599" s="85"/>
      <c r="AM1599" s="85"/>
      <c r="AN1599" s="85"/>
      <c r="AO1599" s="85"/>
      <c r="AP1599" s="85"/>
      <c r="AQ1599" s="85"/>
      <c r="AR1599" s="85"/>
      <c r="AS1599" s="85"/>
      <c r="AT1599" s="85"/>
      <c r="AU1599" s="85"/>
      <c r="AV1599" s="85"/>
      <c r="AW1599" s="85"/>
      <c r="AX1599" s="85"/>
      <c r="AY1599" s="85"/>
      <c r="AZ1599" s="85"/>
      <c r="BA1599" s="85"/>
      <c r="BB1599" s="85"/>
      <c r="BC1599" s="85"/>
      <c r="BD1599" s="85"/>
      <c r="BE1599" s="85"/>
      <c r="BF1599" s="88"/>
      <c r="BG1599" s="85"/>
      <c r="BH1599" s="85"/>
      <c r="BI1599" s="85"/>
      <c r="BJ1599" s="85"/>
      <c r="BK1599" s="85"/>
      <c r="BL1599" s="85"/>
      <c r="BM1599" s="85"/>
      <c r="BN1599" s="85"/>
      <c r="BO1599" s="85"/>
      <c r="BP1599" s="85"/>
      <c r="BQ1599" s="85"/>
      <c r="BR1599" s="85"/>
      <c r="BS1599" s="85"/>
      <c r="BT1599" s="85"/>
      <c r="BU1599" s="85"/>
      <c r="BV1599" s="85"/>
      <c r="BW1599" s="85"/>
      <c r="BX1599" s="85"/>
      <c r="BY1599" s="85"/>
      <c r="BZ1599" s="85"/>
      <c r="CA1599" s="85"/>
      <c r="CB1599" s="85"/>
      <c r="CC1599" s="85"/>
      <c r="CD1599" s="85"/>
      <c r="CE1599" s="85"/>
      <c r="CF1599" s="85"/>
      <c r="CG1599" s="85"/>
      <c r="CH1599" s="85"/>
      <c r="CI1599" s="85"/>
      <c r="CJ1599" s="85"/>
      <c r="CK1599" s="85"/>
      <c r="CL1599" s="85"/>
      <c r="CM1599" s="85"/>
      <c r="CN1599" s="85"/>
      <c r="CO1599" s="85"/>
      <c r="CP1599" s="85"/>
      <c r="CQ1599" s="85"/>
      <c r="CR1599" s="85"/>
      <c r="CS1599" s="85"/>
      <c r="CT1599" s="85"/>
      <c r="CU1599" s="85"/>
      <c r="CV1599" s="85"/>
      <c r="CW1599" s="85"/>
      <c r="CX1599" s="85"/>
      <c r="CY1599" s="85"/>
      <c r="CZ1599" s="85"/>
      <c r="DA1599" s="85"/>
      <c r="DB1599" s="85"/>
      <c r="DC1599" s="85"/>
      <c r="DD1599" s="85"/>
      <c r="DE1599" s="85"/>
    </row>
    <row r="1600" spans="1:109" x14ac:dyDescent="0.2">
      <c r="A1600" s="85"/>
      <c r="B1600" s="85"/>
      <c r="C1600" s="85"/>
      <c r="D1600" s="85"/>
      <c r="E1600" s="86"/>
      <c r="F1600" s="85"/>
      <c r="G1600" s="87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85"/>
      <c r="AG1600" s="85"/>
      <c r="AH1600" s="85"/>
      <c r="AI1600" s="85"/>
      <c r="AJ1600" s="85"/>
      <c r="AK1600" s="85"/>
      <c r="AL1600" s="85"/>
      <c r="AM1600" s="85"/>
      <c r="AN1600" s="85"/>
      <c r="AO1600" s="85"/>
      <c r="AP1600" s="85"/>
      <c r="AQ1600" s="85"/>
      <c r="AR1600" s="85"/>
      <c r="AS1600" s="85"/>
      <c r="AT1600" s="85"/>
      <c r="AU1600" s="85"/>
      <c r="AV1600" s="85"/>
      <c r="AW1600" s="85"/>
      <c r="AX1600" s="85"/>
      <c r="AY1600" s="85"/>
      <c r="AZ1600" s="85"/>
      <c r="BA1600" s="85"/>
      <c r="BB1600" s="85"/>
      <c r="BC1600" s="85"/>
      <c r="BD1600" s="85"/>
      <c r="BE1600" s="85"/>
      <c r="BF1600" s="88"/>
      <c r="BG1600" s="85"/>
      <c r="BH1600" s="85"/>
      <c r="BI1600" s="85"/>
      <c r="BJ1600" s="85"/>
      <c r="BK1600" s="85"/>
      <c r="BL1600" s="85"/>
      <c r="BM1600" s="85"/>
      <c r="BN1600" s="85"/>
      <c r="BO1600" s="85"/>
      <c r="BP1600" s="85"/>
      <c r="BQ1600" s="85"/>
      <c r="BR1600" s="85"/>
      <c r="BS1600" s="85"/>
      <c r="BT1600" s="85"/>
      <c r="BU1600" s="85"/>
      <c r="BV1600" s="85"/>
      <c r="BW1600" s="85"/>
      <c r="BX1600" s="85"/>
      <c r="BY1600" s="85"/>
      <c r="BZ1600" s="85"/>
      <c r="CA1600" s="85"/>
      <c r="CB1600" s="85"/>
      <c r="CC1600" s="85"/>
      <c r="CD1600" s="85"/>
      <c r="CE1600" s="85"/>
      <c r="CF1600" s="85"/>
      <c r="CG1600" s="85"/>
      <c r="CH1600" s="85"/>
      <c r="CI1600" s="85"/>
      <c r="CJ1600" s="85"/>
      <c r="CK1600" s="85"/>
      <c r="CL1600" s="85"/>
      <c r="CM1600" s="85"/>
      <c r="CN1600" s="85"/>
      <c r="CO1600" s="85"/>
      <c r="CP1600" s="85"/>
      <c r="CQ1600" s="85"/>
      <c r="CR1600" s="85"/>
      <c r="CS1600" s="85"/>
      <c r="CT1600" s="85"/>
      <c r="CU1600" s="85"/>
      <c r="CV1600" s="85"/>
      <c r="CW1600" s="85"/>
      <c r="CX1600" s="85"/>
      <c r="CY1600" s="85"/>
      <c r="CZ1600" s="85"/>
      <c r="DA1600" s="85"/>
      <c r="DB1600" s="85"/>
      <c r="DC1600" s="85"/>
      <c r="DD1600" s="85"/>
      <c r="DE1600" s="85"/>
    </row>
    <row r="1601" spans="1:109" x14ac:dyDescent="0.2">
      <c r="A1601" s="85"/>
      <c r="B1601" s="85"/>
      <c r="C1601" s="85"/>
      <c r="D1601" s="85"/>
      <c r="E1601" s="86"/>
      <c r="F1601" s="85"/>
      <c r="G1601" s="87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85"/>
      <c r="AG1601" s="85"/>
      <c r="AH1601" s="85"/>
      <c r="AI1601" s="85"/>
      <c r="AJ1601" s="85"/>
      <c r="AK1601" s="85"/>
      <c r="AL1601" s="85"/>
      <c r="AM1601" s="85"/>
      <c r="AN1601" s="85"/>
      <c r="AO1601" s="85"/>
      <c r="AP1601" s="85"/>
      <c r="AQ1601" s="85"/>
      <c r="AR1601" s="85"/>
      <c r="AS1601" s="85"/>
      <c r="AT1601" s="85"/>
      <c r="AU1601" s="85"/>
      <c r="AV1601" s="85"/>
      <c r="AW1601" s="85"/>
      <c r="AX1601" s="85"/>
      <c r="AY1601" s="85"/>
      <c r="AZ1601" s="85"/>
      <c r="BA1601" s="85"/>
      <c r="BB1601" s="85"/>
      <c r="BC1601" s="85"/>
      <c r="BD1601" s="85"/>
      <c r="BE1601" s="85"/>
      <c r="BF1601" s="88"/>
      <c r="BG1601" s="85"/>
      <c r="BH1601" s="85"/>
      <c r="BI1601" s="85"/>
      <c r="BJ1601" s="85"/>
      <c r="BK1601" s="85"/>
      <c r="BL1601" s="85"/>
      <c r="BM1601" s="85"/>
      <c r="BN1601" s="85"/>
      <c r="BO1601" s="85"/>
      <c r="BP1601" s="85"/>
      <c r="BQ1601" s="85"/>
      <c r="BR1601" s="85"/>
      <c r="BS1601" s="85"/>
      <c r="BT1601" s="85"/>
      <c r="BU1601" s="85"/>
      <c r="BV1601" s="85"/>
      <c r="BW1601" s="85"/>
      <c r="BX1601" s="85"/>
      <c r="BY1601" s="85"/>
      <c r="BZ1601" s="85"/>
      <c r="CA1601" s="85"/>
      <c r="CB1601" s="85"/>
      <c r="CC1601" s="85"/>
      <c r="CD1601" s="85"/>
      <c r="CE1601" s="85"/>
      <c r="CF1601" s="85"/>
      <c r="CG1601" s="85"/>
      <c r="CH1601" s="85"/>
      <c r="CI1601" s="85"/>
      <c r="CJ1601" s="85"/>
      <c r="CK1601" s="85"/>
      <c r="CL1601" s="85"/>
      <c r="CM1601" s="85"/>
      <c r="CN1601" s="85"/>
      <c r="CO1601" s="85"/>
      <c r="CP1601" s="85"/>
      <c r="CQ1601" s="85"/>
      <c r="CR1601" s="85"/>
      <c r="CS1601" s="85"/>
      <c r="CT1601" s="85"/>
      <c r="CU1601" s="85"/>
      <c r="CV1601" s="85"/>
      <c r="CW1601" s="85"/>
      <c r="CX1601" s="85"/>
      <c r="CY1601" s="85"/>
      <c r="CZ1601" s="85"/>
      <c r="DA1601" s="85"/>
      <c r="DB1601" s="85"/>
      <c r="DC1601" s="85"/>
      <c r="DD1601" s="85"/>
      <c r="DE1601" s="85"/>
    </row>
    <row r="1602" spans="1:109" x14ac:dyDescent="0.2">
      <c r="A1602" s="85"/>
      <c r="B1602" s="85"/>
      <c r="C1602" s="85"/>
      <c r="D1602" s="85"/>
      <c r="E1602" s="86"/>
      <c r="F1602" s="85"/>
      <c r="G1602" s="87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85"/>
      <c r="AG1602" s="85"/>
      <c r="AH1602" s="85"/>
      <c r="AI1602" s="85"/>
      <c r="AJ1602" s="85"/>
      <c r="AK1602" s="85"/>
      <c r="AL1602" s="85"/>
      <c r="AM1602" s="85"/>
      <c r="AN1602" s="85"/>
      <c r="AO1602" s="85"/>
      <c r="AP1602" s="85"/>
      <c r="AQ1602" s="85"/>
      <c r="AR1602" s="85"/>
      <c r="AS1602" s="85"/>
      <c r="AT1602" s="85"/>
      <c r="AU1602" s="85"/>
      <c r="AV1602" s="85"/>
      <c r="AW1602" s="85"/>
      <c r="AX1602" s="85"/>
      <c r="AY1602" s="85"/>
      <c r="AZ1602" s="85"/>
      <c r="BA1602" s="85"/>
      <c r="BB1602" s="85"/>
      <c r="BC1602" s="85"/>
      <c r="BD1602" s="85"/>
      <c r="BE1602" s="85"/>
      <c r="BF1602" s="88"/>
      <c r="BG1602" s="85"/>
      <c r="BH1602" s="85"/>
      <c r="BI1602" s="85"/>
      <c r="BJ1602" s="85"/>
      <c r="BK1602" s="85"/>
      <c r="BL1602" s="85"/>
      <c r="BM1602" s="85"/>
      <c r="BN1602" s="85"/>
      <c r="BO1602" s="85"/>
      <c r="BP1602" s="85"/>
      <c r="BQ1602" s="85"/>
      <c r="BR1602" s="85"/>
      <c r="BS1602" s="85"/>
      <c r="BT1602" s="85"/>
      <c r="BU1602" s="85"/>
      <c r="BV1602" s="85"/>
      <c r="BW1602" s="85"/>
      <c r="BX1602" s="85"/>
      <c r="BY1602" s="85"/>
      <c r="BZ1602" s="85"/>
      <c r="CA1602" s="85"/>
      <c r="CB1602" s="85"/>
      <c r="CC1602" s="85"/>
      <c r="CD1602" s="85"/>
      <c r="CE1602" s="85"/>
      <c r="CF1602" s="85"/>
      <c r="CG1602" s="85"/>
      <c r="CH1602" s="85"/>
      <c r="CI1602" s="85"/>
      <c r="CJ1602" s="85"/>
      <c r="CK1602" s="85"/>
      <c r="CL1602" s="85"/>
      <c r="CM1602" s="85"/>
      <c r="CN1602" s="85"/>
      <c r="CO1602" s="85"/>
      <c r="CP1602" s="85"/>
      <c r="CQ1602" s="85"/>
      <c r="CR1602" s="85"/>
      <c r="CS1602" s="85"/>
      <c r="CT1602" s="85"/>
      <c r="CU1602" s="85"/>
      <c r="CV1602" s="85"/>
      <c r="CW1602" s="85"/>
      <c r="CX1602" s="85"/>
      <c r="CY1602" s="85"/>
      <c r="CZ1602" s="85"/>
      <c r="DA1602" s="85"/>
      <c r="DB1602" s="85"/>
      <c r="DC1602" s="85"/>
      <c r="DD1602" s="85"/>
      <c r="DE1602" s="85"/>
    </row>
    <row r="1603" spans="1:109" x14ac:dyDescent="0.2">
      <c r="A1603" s="85"/>
      <c r="B1603" s="85"/>
      <c r="C1603" s="85"/>
      <c r="D1603" s="85"/>
      <c r="E1603" s="86"/>
      <c r="F1603" s="85"/>
      <c r="G1603" s="87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85"/>
      <c r="AG1603" s="85"/>
      <c r="AH1603" s="85"/>
      <c r="AI1603" s="85"/>
      <c r="AJ1603" s="85"/>
      <c r="AK1603" s="85"/>
      <c r="AL1603" s="85"/>
      <c r="AM1603" s="85"/>
      <c r="AN1603" s="85"/>
      <c r="AO1603" s="85"/>
      <c r="AP1603" s="85"/>
      <c r="AQ1603" s="85"/>
      <c r="AR1603" s="85"/>
      <c r="AS1603" s="85"/>
      <c r="AT1603" s="85"/>
      <c r="AU1603" s="85"/>
      <c r="AV1603" s="85"/>
      <c r="AW1603" s="85"/>
      <c r="AX1603" s="85"/>
      <c r="AY1603" s="85"/>
      <c r="AZ1603" s="85"/>
      <c r="BA1603" s="85"/>
      <c r="BB1603" s="85"/>
      <c r="BC1603" s="85"/>
      <c r="BD1603" s="85"/>
      <c r="BE1603" s="85"/>
      <c r="BF1603" s="88"/>
      <c r="BG1603" s="85"/>
      <c r="BH1603" s="85"/>
      <c r="BI1603" s="85"/>
      <c r="BJ1603" s="85"/>
      <c r="BK1603" s="85"/>
      <c r="BL1603" s="85"/>
      <c r="BM1603" s="85"/>
      <c r="BN1603" s="85"/>
      <c r="BO1603" s="85"/>
      <c r="BP1603" s="85"/>
      <c r="BQ1603" s="85"/>
      <c r="BR1603" s="85"/>
      <c r="BS1603" s="85"/>
      <c r="BT1603" s="85"/>
      <c r="BU1603" s="85"/>
      <c r="BV1603" s="85"/>
      <c r="BW1603" s="85"/>
      <c r="BX1603" s="85"/>
      <c r="BY1603" s="85"/>
      <c r="BZ1603" s="85"/>
      <c r="CA1603" s="85"/>
      <c r="CB1603" s="85"/>
      <c r="CC1603" s="85"/>
      <c r="CD1603" s="85"/>
      <c r="CE1603" s="85"/>
      <c r="CF1603" s="85"/>
      <c r="CG1603" s="85"/>
      <c r="CH1603" s="85"/>
      <c r="CI1603" s="85"/>
      <c r="CJ1603" s="85"/>
      <c r="CK1603" s="85"/>
      <c r="CL1603" s="85"/>
      <c r="CM1603" s="85"/>
      <c r="CN1603" s="85"/>
      <c r="CO1603" s="85"/>
      <c r="CP1603" s="85"/>
      <c r="CQ1603" s="85"/>
      <c r="CR1603" s="85"/>
      <c r="CS1603" s="85"/>
      <c r="CT1603" s="85"/>
      <c r="CU1603" s="85"/>
      <c r="CV1603" s="85"/>
      <c r="CW1603" s="85"/>
      <c r="CX1603" s="85"/>
      <c r="CY1603" s="85"/>
      <c r="CZ1603" s="85"/>
      <c r="DA1603" s="85"/>
      <c r="DB1603" s="85"/>
      <c r="DC1603" s="85"/>
      <c r="DD1603" s="85"/>
      <c r="DE1603" s="85"/>
    </row>
    <row r="1604" spans="1:109" x14ac:dyDescent="0.2">
      <c r="A1604" s="85"/>
      <c r="B1604" s="85"/>
      <c r="C1604" s="85"/>
      <c r="D1604" s="85"/>
      <c r="E1604" s="86"/>
      <c r="F1604" s="85"/>
      <c r="G1604" s="87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85"/>
      <c r="AG1604" s="85"/>
      <c r="AH1604" s="85"/>
      <c r="AI1604" s="85"/>
      <c r="AJ1604" s="85"/>
      <c r="AK1604" s="85"/>
      <c r="AL1604" s="85"/>
      <c r="AM1604" s="85"/>
      <c r="AN1604" s="85"/>
      <c r="AO1604" s="85"/>
      <c r="AP1604" s="85"/>
      <c r="AQ1604" s="85"/>
      <c r="AR1604" s="85"/>
      <c r="AS1604" s="85"/>
      <c r="AT1604" s="85"/>
      <c r="AU1604" s="85"/>
      <c r="AV1604" s="85"/>
      <c r="AW1604" s="85"/>
      <c r="AX1604" s="85"/>
      <c r="AY1604" s="85"/>
      <c r="AZ1604" s="85"/>
      <c r="BA1604" s="85"/>
      <c r="BB1604" s="85"/>
      <c r="BC1604" s="85"/>
      <c r="BD1604" s="85"/>
      <c r="BE1604" s="85"/>
      <c r="BF1604" s="88"/>
      <c r="BG1604" s="85"/>
      <c r="BH1604" s="85"/>
      <c r="BI1604" s="85"/>
      <c r="BJ1604" s="85"/>
      <c r="BK1604" s="85"/>
      <c r="BL1604" s="85"/>
      <c r="BM1604" s="85"/>
      <c r="BN1604" s="85"/>
      <c r="BO1604" s="85"/>
      <c r="BP1604" s="85"/>
      <c r="BQ1604" s="85"/>
      <c r="BR1604" s="85"/>
      <c r="BS1604" s="85"/>
      <c r="BT1604" s="85"/>
      <c r="BU1604" s="85"/>
      <c r="BV1604" s="85"/>
      <c r="BW1604" s="85"/>
      <c r="BX1604" s="85"/>
      <c r="BY1604" s="85"/>
      <c r="BZ1604" s="85"/>
      <c r="CA1604" s="85"/>
      <c r="CB1604" s="85"/>
      <c r="CC1604" s="85"/>
      <c r="CD1604" s="85"/>
      <c r="CE1604" s="85"/>
      <c r="CF1604" s="85"/>
      <c r="CG1604" s="85"/>
      <c r="CH1604" s="85"/>
      <c r="CI1604" s="85"/>
      <c r="CJ1604" s="85"/>
      <c r="CK1604" s="85"/>
      <c r="CL1604" s="85"/>
      <c r="CM1604" s="85"/>
      <c r="CN1604" s="85"/>
      <c r="CO1604" s="85"/>
      <c r="CP1604" s="85"/>
      <c r="CQ1604" s="85"/>
      <c r="CR1604" s="85"/>
      <c r="CS1604" s="85"/>
      <c r="CT1604" s="85"/>
      <c r="CU1604" s="85"/>
      <c r="CV1604" s="85"/>
      <c r="CW1604" s="85"/>
      <c r="CX1604" s="85"/>
      <c r="CY1604" s="85"/>
      <c r="CZ1604" s="85"/>
      <c r="DA1604" s="85"/>
      <c r="DB1604" s="85"/>
      <c r="DC1604" s="85"/>
      <c r="DD1604" s="85"/>
      <c r="DE1604" s="85"/>
    </row>
    <row r="1605" spans="1:109" x14ac:dyDescent="0.2">
      <c r="A1605" s="85"/>
      <c r="B1605" s="85"/>
      <c r="C1605" s="85"/>
      <c r="D1605" s="85"/>
      <c r="E1605" s="86"/>
      <c r="F1605" s="85"/>
      <c r="G1605" s="87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85"/>
      <c r="AG1605" s="85"/>
      <c r="AH1605" s="85"/>
      <c r="AI1605" s="85"/>
      <c r="AJ1605" s="85"/>
      <c r="AK1605" s="85"/>
      <c r="AL1605" s="85"/>
      <c r="AM1605" s="85"/>
      <c r="AN1605" s="85"/>
      <c r="AO1605" s="85"/>
      <c r="AP1605" s="85"/>
      <c r="AQ1605" s="85"/>
      <c r="AR1605" s="85"/>
      <c r="AS1605" s="85"/>
      <c r="AT1605" s="85"/>
      <c r="AU1605" s="85"/>
      <c r="AV1605" s="85"/>
      <c r="AW1605" s="85"/>
      <c r="AX1605" s="85"/>
      <c r="AY1605" s="85"/>
      <c r="AZ1605" s="85"/>
      <c r="BA1605" s="85"/>
      <c r="BB1605" s="85"/>
      <c r="BC1605" s="85"/>
      <c r="BD1605" s="85"/>
      <c r="BE1605" s="85"/>
      <c r="BF1605" s="88"/>
      <c r="BG1605" s="85"/>
      <c r="BH1605" s="85"/>
      <c r="BI1605" s="85"/>
      <c r="BJ1605" s="85"/>
      <c r="BK1605" s="85"/>
      <c r="BL1605" s="85"/>
      <c r="BM1605" s="85"/>
      <c r="BN1605" s="85"/>
      <c r="BO1605" s="85"/>
      <c r="BP1605" s="85"/>
      <c r="BQ1605" s="85"/>
      <c r="BR1605" s="85"/>
      <c r="BS1605" s="85"/>
      <c r="BT1605" s="85"/>
      <c r="BU1605" s="85"/>
      <c r="BV1605" s="85"/>
      <c r="BW1605" s="85"/>
      <c r="BX1605" s="85"/>
      <c r="BY1605" s="85"/>
      <c r="BZ1605" s="85"/>
      <c r="CA1605" s="85"/>
      <c r="CB1605" s="85"/>
      <c r="CC1605" s="85"/>
      <c r="CD1605" s="85"/>
      <c r="CE1605" s="85"/>
      <c r="CF1605" s="85"/>
      <c r="CG1605" s="85"/>
      <c r="CH1605" s="85"/>
      <c r="CI1605" s="85"/>
      <c r="CJ1605" s="85"/>
      <c r="CK1605" s="85"/>
      <c r="CL1605" s="85"/>
      <c r="CM1605" s="85"/>
      <c r="CN1605" s="85"/>
      <c r="CO1605" s="85"/>
      <c r="CP1605" s="85"/>
      <c r="CQ1605" s="85"/>
      <c r="CR1605" s="85"/>
      <c r="CS1605" s="85"/>
      <c r="CT1605" s="85"/>
      <c r="CU1605" s="85"/>
      <c r="CV1605" s="85"/>
      <c r="CW1605" s="85"/>
      <c r="CX1605" s="85"/>
      <c r="CY1605" s="85"/>
      <c r="CZ1605" s="85"/>
      <c r="DA1605" s="85"/>
      <c r="DB1605" s="85"/>
      <c r="DC1605" s="85"/>
      <c r="DD1605" s="85"/>
      <c r="DE1605" s="85"/>
    </row>
    <row r="1606" spans="1:109" x14ac:dyDescent="0.2">
      <c r="A1606" s="85"/>
      <c r="B1606" s="85"/>
      <c r="C1606" s="85"/>
      <c r="D1606" s="85"/>
      <c r="E1606" s="86"/>
      <c r="F1606" s="85"/>
      <c r="G1606" s="87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85"/>
      <c r="AG1606" s="85"/>
      <c r="AH1606" s="85"/>
      <c r="AI1606" s="85"/>
      <c r="AJ1606" s="85"/>
      <c r="AK1606" s="85"/>
      <c r="AL1606" s="85"/>
      <c r="AM1606" s="85"/>
      <c r="AN1606" s="85"/>
      <c r="AO1606" s="85"/>
      <c r="AP1606" s="85"/>
      <c r="AQ1606" s="85"/>
      <c r="AR1606" s="85"/>
      <c r="AS1606" s="85"/>
      <c r="AT1606" s="85"/>
      <c r="AU1606" s="85"/>
      <c r="AV1606" s="85"/>
      <c r="AW1606" s="85"/>
      <c r="AX1606" s="85"/>
      <c r="AY1606" s="85"/>
      <c r="AZ1606" s="85"/>
      <c r="BA1606" s="85"/>
      <c r="BB1606" s="85"/>
      <c r="BC1606" s="85"/>
      <c r="BD1606" s="85"/>
      <c r="BE1606" s="85"/>
      <c r="BF1606" s="88"/>
      <c r="BG1606" s="85"/>
      <c r="BH1606" s="85"/>
      <c r="BI1606" s="85"/>
      <c r="BJ1606" s="85"/>
      <c r="BK1606" s="85"/>
      <c r="BL1606" s="85"/>
      <c r="BM1606" s="85"/>
      <c r="BN1606" s="85"/>
      <c r="BO1606" s="85"/>
      <c r="BP1606" s="85"/>
      <c r="BQ1606" s="85"/>
      <c r="BR1606" s="85"/>
      <c r="BS1606" s="85"/>
      <c r="BT1606" s="85"/>
      <c r="BU1606" s="85"/>
      <c r="BV1606" s="85"/>
      <c r="BW1606" s="85"/>
      <c r="BX1606" s="85"/>
      <c r="BY1606" s="85"/>
      <c r="BZ1606" s="85"/>
      <c r="CA1606" s="85"/>
      <c r="CB1606" s="85"/>
      <c r="CC1606" s="85"/>
      <c r="CD1606" s="85"/>
      <c r="CE1606" s="85"/>
      <c r="CF1606" s="85"/>
      <c r="CG1606" s="85"/>
      <c r="CH1606" s="85"/>
      <c r="CI1606" s="85"/>
      <c r="CJ1606" s="85"/>
      <c r="CK1606" s="85"/>
      <c r="CL1606" s="85"/>
      <c r="CM1606" s="85"/>
      <c r="CN1606" s="85"/>
      <c r="CO1606" s="85"/>
      <c r="CP1606" s="85"/>
      <c r="CQ1606" s="85"/>
      <c r="CR1606" s="85"/>
      <c r="CS1606" s="85"/>
      <c r="CT1606" s="85"/>
      <c r="CU1606" s="85"/>
      <c r="CV1606" s="85"/>
      <c r="CW1606" s="85"/>
      <c r="CX1606" s="85"/>
      <c r="CY1606" s="85"/>
      <c r="CZ1606" s="85"/>
      <c r="DA1606" s="85"/>
      <c r="DB1606" s="85"/>
      <c r="DC1606" s="85"/>
      <c r="DD1606" s="85"/>
      <c r="DE1606" s="85"/>
    </row>
    <row r="1607" spans="1:109" x14ac:dyDescent="0.2">
      <c r="A1607" s="85"/>
      <c r="B1607" s="85"/>
      <c r="C1607" s="85"/>
      <c r="D1607" s="85"/>
      <c r="E1607" s="86"/>
      <c r="F1607" s="85"/>
      <c r="G1607" s="87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85"/>
      <c r="AG1607" s="85"/>
      <c r="AH1607" s="85"/>
      <c r="AI1607" s="85"/>
      <c r="AJ1607" s="85"/>
      <c r="AK1607" s="85"/>
      <c r="AL1607" s="85"/>
      <c r="AM1607" s="85"/>
      <c r="AN1607" s="85"/>
      <c r="AO1607" s="85"/>
      <c r="AP1607" s="85"/>
      <c r="AQ1607" s="85"/>
      <c r="AR1607" s="85"/>
      <c r="AS1607" s="85"/>
      <c r="AT1607" s="85"/>
      <c r="AU1607" s="85"/>
      <c r="AV1607" s="85"/>
      <c r="AW1607" s="85"/>
      <c r="AX1607" s="85"/>
      <c r="AY1607" s="85"/>
      <c r="AZ1607" s="85"/>
      <c r="BA1607" s="85"/>
      <c r="BB1607" s="85"/>
      <c r="BC1607" s="85"/>
      <c r="BD1607" s="85"/>
      <c r="BE1607" s="85"/>
      <c r="BF1607" s="88"/>
      <c r="BG1607" s="85"/>
      <c r="BH1607" s="85"/>
      <c r="BI1607" s="85"/>
      <c r="BJ1607" s="85"/>
      <c r="BK1607" s="85"/>
      <c r="BL1607" s="85"/>
      <c r="BM1607" s="85"/>
      <c r="BN1607" s="85"/>
      <c r="BO1607" s="85"/>
      <c r="BP1607" s="85"/>
      <c r="BQ1607" s="85"/>
      <c r="BR1607" s="85"/>
      <c r="BS1607" s="85"/>
      <c r="BT1607" s="85"/>
      <c r="BU1607" s="85"/>
      <c r="BV1607" s="85"/>
      <c r="BW1607" s="85"/>
      <c r="BX1607" s="85"/>
      <c r="BY1607" s="85"/>
      <c r="BZ1607" s="85"/>
      <c r="CA1607" s="85"/>
      <c r="CB1607" s="85"/>
      <c r="CC1607" s="85"/>
      <c r="CD1607" s="85"/>
      <c r="CE1607" s="85"/>
      <c r="CF1607" s="85"/>
      <c r="CG1607" s="85"/>
      <c r="CH1607" s="85"/>
      <c r="CI1607" s="85"/>
      <c r="CJ1607" s="85"/>
      <c r="CK1607" s="85"/>
      <c r="CL1607" s="85"/>
      <c r="CM1607" s="85"/>
      <c r="CN1607" s="85"/>
      <c r="CO1607" s="85"/>
      <c r="CP1607" s="85"/>
      <c r="CQ1607" s="85"/>
      <c r="CR1607" s="85"/>
      <c r="CS1607" s="85"/>
      <c r="CT1607" s="85"/>
      <c r="CU1607" s="85"/>
      <c r="CV1607" s="85"/>
      <c r="CW1607" s="85"/>
      <c r="CX1607" s="85"/>
      <c r="CY1607" s="85"/>
      <c r="CZ1607" s="85"/>
      <c r="DA1607" s="85"/>
      <c r="DB1607" s="85"/>
      <c r="DC1607" s="85"/>
      <c r="DD1607" s="85"/>
      <c r="DE1607" s="85"/>
    </row>
    <row r="1608" spans="1:109" x14ac:dyDescent="0.2">
      <c r="A1608" s="85"/>
      <c r="B1608" s="85"/>
      <c r="C1608" s="85"/>
      <c r="D1608" s="85"/>
      <c r="E1608" s="86"/>
      <c r="F1608" s="85"/>
      <c r="G1608" s="87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85"/>
      <c r="AG1608" s="85"/>
      <c r="AH1608" s="85"/>
      <c r="AI1608" s="85"/>
      <c r="AJ1608" s="85"/>
      <c r="AK1608" s="85"/>
      <c r="AL1608" s="85"/>
      <c r="AM1608" s="85"/>
      <c r="AN1608" s="85"/>
      <c r="AO1608" s="85"/>
      <c r="AP1608" s="85"/>
      <c r="AQ1608" s="85"/>
      <c r="AR1608" s="85"/>
      <c r="AS1608" s="85"/>
      <c r="AT1608" s="85"/>
      <c r="AU1608" s="85"/>
      <c r="AV1608" s="85"/>
      <c r="AW1608" s="85"/>
      <c r="AX1608" s="85"/>
      <c r="AY1608" s="85"/>
      <c r="AZ1608" s="85"/>
      <c r="BA1608" s="85"/>
      <c r="BB1608" s="85"/>
      <c r="BC1608" s="85"/>
      <c r="BD1608" s="85"/>
      <c r="BE1608" s="85"/>
      <c r="BF1608" s="88"/>
      <c r="BG1608" s="85"/>
      <c r="BH1608" s="85"/>
      <c r="BI1608" s="85"/>
      <c r="BJ1608" s="85"/>
      <c r="BK1608" s="85"/>
      <c r="BL1608" s="85"/>
      <c r="BM1608" s="85"/>
      <c r="BN1608" s="85"/>
      <c r="BO1608" s="85"/>
      <c r="BP1608" s="85"/>
      <c r="BQ1608" s="85"/>
      <c r="BR1608" s="85"/>
      <c r="BS1608" s="85"/>
      <c r="BT1608" s="85"/>
      <c r="BU1608" s="85"/>
      <c r="BV1608" s="85"/>
      <c r="BW1608" s="85"/>
      <c r="BX1608" s="85"/>
      <c r="BY1608" s="85"/>
      <c r="BZ1608" s="85"/>
      <c r="CA1608" s="85"/>
      <c r="CB1608" s="85"/>
      <c r="CC1608" s="85"/>
      <c r="CD1608" s="85"/>
      <c r="CE1608" s="85"/>
      <c r="CF1608" s="85"/>
      <c r="CG1608" s="85"/>
      <c r="CH1608" s="85"/>
      <c r="CI1608" s="85"/>
      <c r="CJ1608" s="85"/>
      <c r="CK1608" s="85"/>
      <c r="CL1608" s="85"/>
      <c r="CM1608" s="85"/>
      <c r="CN1608" s="85"/>
      <c r="CO1608" s="85"/>
      <c r="CP1608" s="85"/>
      <c r="CQ1608" s="85"/>
      <c r="CR1608" s="85"/>
      <c r="CS1608" s="85"/>
      <c r="CT1608" s="85"/>
      <c r="CU1608" s="85"/>
      <c r="CV1608" s="85"/>
      <c r="CW1608" s="85"/>
      <c r="CX1608" s="85"/>
      <c r="CY1608" s="85"/>
      <c r="CZ1608" s="85"/>
      <c r="DA1608" s="85"/>
      <c r="DB1608" s="85"/>
      <c r="DC1608" s="85"/>
      <c r="DD1608" s="85"/>
      <c r="DE1608" s="85"/>
    </row>
    <row r="1609" spans="1:109" x14ac:dyDescent="0.2">
      <c r="A1609" s="85"/>
      <c r="B1609" s="85"/>
      <c r="C1609" s="85"/>
      <c r="D1609" s="85"/>
      <c r="E1609" s="86"/>
      <c r="F1609" s="85"/>
      <c r="G1609" s="87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85"/>
      <c r="AG1609" s="85"/>
      <c r="AH1609" s="85"/>
      <c r="AI1609" s="85"/>
      <c r="AJ1609" s="85"/>
      <c r="AK1609" s="85"/>
      <c r="AL1609" s="85"/>
      <c r="AM1609" s="85"/>
      <c r="AN1609" s="85"/>
      <c r="AO1609" s="85"/>
      <c r="AP1609" s="85"/>
      <c r="AQ1609" s="85"/>
      <c r="AR1609" s="85"/>
      <c r="AS1609" s="85"/>
      <c r="AT1609" s="85"/>
      <c r="AU1609" s="85"/>
      <c r="AV1609" s="85"/>
      <c r="AW1609" s="85"/>
      <c r="AX1609" s="85"/>
      <c r="AY1609" s="85"/>
      <c r="AZ1609" s="85"/>
      <c r="BA1609" s="85"/>
      <c r="BB1609" s="85"/>
      <c r="BC1609" s="85"/>
      <c r="BD1609" s="85"/>
      <c r="BE1609" s="85"/>
      <c r="BF1609" s="88"/>
      <c r="BG1609" s="85"/>
      <c r="BH1609" s="85"/>
      <c r="BI1609" s="85"/>
      <c r="BJ1609" s="85"/>
      <c r="BK1609" s="85"/>
      <c r="BL1609" s="85"/>
      <c r="BM1609" s="85"/>
      <c r="BN1609" s="85"/>
      <c r="BO1609" s="85"/>
      <c r="BP1609" s="85"/>
      <c r="BQ1609" s="85"/>
      <c r="BR1609" s="85"/>
      <c r="BS1609" s="85"/>
      <c r="BT1609" s="85"/>
      <c r="BU1609" s="85"/>
      <c r="BV1609" s="85"/>
      <c r="BW1609" s="85"/>
      <c r="BX1609" s="85"/>
      <c r="BY1609" s="85"/>
      <c r="BZ1609" s="85"/>
      <c r="CA1609" s="85"/>
      <c r="CB1609" s="85"/>
      <c r="CC1609" s="85"/>
      <c r="CD1609" s="85"/>
      <c r="CE1609" s="85"/>
      <c r="CF1609" s="85"/>
      <c r="CG1609" s="85"/>
      <c r="CH1609" s="85"/>
      <c r="CI1609" s="85"/>
      <c r="CJ1609" s="85"/>
      <c r="CK1609" s="85"/>
      <c r="CL1609" s="85"/>
      <c r="CM1609" s="85"/>
      <c r="CN1609" s="85"/>
      <c r="CO1609" s="85"/>
      <c r="CP1609" s="85"/>
      <c r="CQ1609" s="85"/>
      <c r="CR1609" s="85"/>
      <c r="CS1609" s="85"/>
      <c r="CT1609" s="85"/>
      <c r="CU1609" s="85"/>
      <c r="CV1609" s="85"/>
      <c r="CW1609" s="85"/>
      <c r="CX1609" s="85"/>
      <c r="CY1609" s="85"/>
      <c r="CZ1609" s="85"/>
      <c r="DA1609" s="85"/>
      <c r="DB1609" s="85"/>
      <c r="DC1609" s="85"/>
      <c r="DD1609" s="85"/>
      <c r="DE1609" s="85"/>
    </row>
    <row r="1610" spans="1:109" x14ac:dyDescent="0.2">
      <c r="A1610" s="85"/>
      <c r="B1610" s="85"/>
      <c r="C1610" s="85"/>
      <c r="D1610" s="85"/>
      <c r="E1610" s="86"/>
      <c r="F1610" s="85"/>
      <c r="G1610" s="87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85"/>
      <c r="AG1610" s="85"/>
      <c r="AH1610" s="85"/>
      <c r="AI1610" s="85"/>
      <c r="AJ1610" s="85"/>
      <c r="AK1610" s="85"/>
      <c r="AL1610" s="85"/>
      <c r="AM1610" s="85"/>
      <c r="AN1610" s="85"/>
      <c r="AO1610" s="85"/>
      <c r="AP1610" s="85"/>
      <c r="AQ1610" s="85"/>
      <c r="AR1610" s="85"/>
      <c r="AS1610" s="85"/>
      <c r="AT1610" s="85"/>
      <c r="AU1610" s="85"/>
      <c r="AV1610" s="85"/>
      <c r="AW1610" s="85"/>
      <c r="AX1610" s="85"/>
      <c r="AY1610" s="85"/>
      <c r="AZ1610" s="85"/>
      <c r="BA1610" s="85"/>
      <c r="BB1610" s="85"/>
      <c r="BC1610" s="85"/>
      <c r="BD1610" s="85"/>
      <c r="BE1610" s="85"/>
      <c r="BF1610" s="88"/>
      <c r="BG1610" s="85"/>
      <c r="BH1610" s="85"/>
      <c r="BI1610" s="85"/>
      <c r="BJ1610" s="85"/>
      <c r="BK1610" s="85"/>
      <c r="BL1610" s="85"/>
      <c r="BM1610" s="85"/>
      <c r="BN1610" s="85"/>
      <c r="BO1610" s="85"/>
      <c r="BP1610" s="85"/>
      <c r="BQ1610" s="85"/>
      <c r="BR1610" s="85"/>
      <c r="BS1610" s="85"/>
      <c r="BT1610" s="85"/>
      <c r="BU1610" s="85"/>
      <c r="BV1610" s="85"/>
      <c r="BW1610" s="85"/>
      <c r="BX1610" s="85"/>
      <c r="BY1610" s="85"/>
      <c r="BZ1610" s="85"/>
      <c r="CA1610" s="85"/>
      <c r="CB1610" s="85"/>
      <c r="CC1610" s="85"/>
      <c r="CD1610" s="85"/>
      <c r="CE1610" s="85"/>
      <c r="CF1610" s="85"/>
      <c r="CG1610" s="85"/>
      <c r="CH1610" s="85"/>
      <c r="CI1610" s="85"/>
      <c r="CJ1610" s="85"/>
      <c r="CK1610" s="85"/>
      <c r="CL1610" s="85"/>
      <c r="CM1610" s="85"/>
      <c r="CN1610" s="85"/>
      <c r="CO1610" s="85"/>
      <c r="CP1610" s="85"/>
      <c r="CQ1610" s="85"/>
      <c r="CR1610" s="85"/>
      <c r="CS1610" s="85"/>
      <c r="CT1610" s="85"/>
      <c r="CU1610" s="85"/>
      <c r="CV1610" s="85"/>
      <c r="CW1610" s="85"/>
      <c r="CX1610" s="85"/>
      <c r="CY1610" s="85"/>
      <c r="CZ1610" s="85"/>
      <c r="DA1610" s="85"/>
      <c r="DB1610" s="85"/>
      <c r="DC1610" s="85"/>
      <c r="DD1610" s="85"/>
      <c r="DE1610" s="85"/>
    </row>
    <row r="1611" spans="1:109" x14ac:dyDescent="0.2">
      <c r="A1611" s="85"/>
      <c r="B1611" s="85"/>
      <c r="C1611" s="85"/>
      <c r="D1611" s="85"/>
      <c r="E1611" s="86"/>
      <c r="F1611" s="85"/>
      <c r="G1611" s="87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85"/>
      <c r="AG1611" s="85"/>
      <c r="AH1611" s="85"/>
      <c r="AI1611" s="85"/>
      <c r="AJ1611" s="85"/>
      <c r="AK1611" s="85"/>
      <c r="AL1611" s="85"/>
      <c r="AM1611" s="85"/>
      <c r="AN1611" s="85"/>
      <c r="AO1611" s="85"/>
      <c r="AP1611" s="85"/>
      <c r="AQ1611" s="85"/>
      <c r="AR1611" s="85"/>
      <c r="AS1611" s="85"/>
      <c r="AT1611" s="85"/>
      <c r="AU1611" s="85"/>
      <c r="AV1611" s="85"/>
      <c r="AW1611" s="85"/>
      <c r="AX1611" s="85"/>
      <c r="AY1611" s="85"/>
      <c r="AZ1611" s="85"/>
      <c r="BA1611" s="85"/>
      <c r="BB1611" s="85"/>
      <c r="BC1611" s="85"/>
      <c r="BD1611" s="85"/>
      <c r="BE1611" s="85"/>
      <c r="BF1611" s="88"/>
      <c r="BG1611" s="85"/>
      <c r="BH1611" s="85"/>
      <c r="BI1611" s="85"/>
      <c r="BJ1611" s="85"/>
      <c r="BK1611" s="85"/>
      <c r="BL1611" s="85"/>
      <c r="BM1611" s="85"/>
      <c r="BN1611" s="85"/>
      <c r="BO1611" s="85"/>
      <c r="BP1611" s="85"/>
      <c r="BQ1611" s="85"/>
      <c r="BR1611" s="85"/>
      <c r="BS1611" s="85"/>
      <c r="BT1611" s="85"/>
      <c r="BU1611" s="85"/>
      <c r="BV1611" s="85"/>
      <c r="BW1611" s="85"/>
      <c r="BX1611" s="85"/>
      <c r="BY1611" s="85"/>
      <c r="BZ1611" s="85"/>
      <c r="CA1611" s="85"/>
      <c r="CB1611" s="85"/>
      <c r="CC1611" s="85"/>
      <c r="CD1611" s="85"/>
      <c r="CE1611" s="85"/>
      <c r="CF1611" s="85"/>
      <c r="CG1611" s="85"/>
      <c r="CH1611" s="85"/>
      <c r="CI1611" s="85"/>
      <c r="CJ1611" s="85"/>
      <c r="CK1611" s="85"/>
      <c r="CL1611" s="85"/>
      <c r="CM1611" s="85"/>
      <c r="CN1611" s="85"/>
      <c r="CO1611" s="85"/>
      <c r="CP1611" s="85"/>
      <c r="CQ1611" s="85"/>
      <c r="CR1611" s="85"/>
      <c r="CS1611" s="85"/>
      <c r="CT1611" s="85"/>
      <c r="CU1611" s="85"/>
      <c r="CV1611" s="85"/>
      <c r="CW1611" s="85"/>
      <c r="CX1611" s="85"/>
      <c r="CY1611" s="85"/>
      <c r="CZ1611" s="85"/>
      <c r="DA1611" s="85"/>
      <c r="DB1611" s="85"/>
      <c r="DC1611" s="85"/>
      <c r="DD1611" s="85"/>
      <c r="DE1611" s="85"/>
    </row>
    <row r="1612" spans="1:109" x14ac:dyDescent="0.2">
      <c r="A1612" s="85"/>
      <c r="B1612" s="85"/>
      <c r="C1612" s="85"/>
      <c r="D1612" s="85"/>
      <c r="E1612" s="86"/>
      <c r="F1612" s="85"/>
      <c r="G1612" s="87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85"/>
      <c r="AG1612" s="85"/>
      <c r="AH1612" s="85"/>
      <c r="AI1612" s="85"/>
      <c r="AJ1612" s="85"/>
      <c r="AK1612" s="85"/>
      <c r="AL1612" s="85"/>
      <c r="AM1612" s="85"/>
      <c r="AN1612" s="85"/>
      <c r="AO1612" s="85"/>
      <c r="AP1612" s="85"/>
      <c r="AQ1612" s="85"/>
      <c r="AR1612" s="85"/>
      <c r="AS1612" s="85"/>
      <c r="AT1612" s="85"/>
      <c r="AU1612" s="85"/>
      <c r="AV1612" s="85"/>
      <c r="AW1612" s="85"/>
      <c r="AX1612" s="85"/>
      <c r="AY1612" s="85"/>
      <c r="AZ1612" s="85"/>
      <c r="BA1612" s="85"/>
      <c r="BB1612" s="85"/>
      <c r="BC1612" s="85"/>
      <c r="BD1612" s="85"/>
      <c r="BE1612" s="85"/>
      <c r="BF1612" s="88"/>
      <c r="BG1612" s="85"/>
      <c r="BH1612" s="85"/>
      <c r="BI1612" s="85"/>
      <c r="BJ1612" s="85"/>
      <c r="BK1612" s="85"/>
      <c r="BL1612" s="85"/>
      <c r="BM1612" s="85"/>
      <c r="BN1612" s="85"/>
      <c r="BO1612" s="85"/>
      <c r="BP1612" s="85"/>
      <c r="BQ1612" s="85"/>
      <c r="BR1612" s="85"/>
      <c r="BS1612" s="85"/>
      <c r="BT1612" s="85"/>
      <c r="BU1612" s="85"/>
      <c r="BV1612" s="85"/>
      <c r="BW1612" s="85"/>
      <c r="BX1612" s="85"/>
      <c r="BY1612" s="85"/>
      <c r="BZ1612" s="85"/>
      <c r="CA1612" s="85"/>
      <c r="CB1612" s="85"/>
      <c r="CC1612" s="85"/>
      <c r="CD1612" s="85"/>
      <c r="CE1612" s="85"/>
      <c r="CF1612" s="85"/>
      <c r="CG1612" s="85"/>
      <c r="CH1612" s="85"/>
      <c r="CI1612" s="85"/>
      <c r="CJ1612" s="85"/>
      <c r="CK1612" s="85"/>
      <c r="CL1612" s="85"/>
      <c r="CM1612" s="85"/>
      <c r="CN1612" s="85"/>
      <c r="CO1612" s="85"/>
      <c r="CP1612" s="85"/>
      <c r="CQ1612" s="85"/>
      <c r="CR1612" s="85"/>
      <c r="CS1612" s="85"/>
      <c r="CT1612" s="85"/>
      <c r="CU1612" s="85"/>
      <c r="CV1612" s="85"/>
      <c r="CW1612" s="85"/>
      <c r="CX1612" s="85"/>
      <c r="CY1612" s="85"/>
      <c r="CZ1612" s="85"/>
      <c r="DA1612" s="85"/>
      <c r="DB1612" s="85"/>
      <c r="DC1612" s="85"/>
      <c r="DD1612" s="85"/>
      <c r="DE1612" s="85"/>
    </row>
    <row r="1613" spans="1:109" x14ac:dyDescent="0.2">
      <c r="A1613" s="85"/>
      <c r="B1613" s="85"/>
      <c r="C1613" s="85"/>
      <c r="D1613" s="85"/>
      <c r="E1613" s="86"/>
      <c r="F1613" s="85"/>
      <c r="G1613" s="87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85"/>
      <c r="AG1613" s="85"/>
      <c r="AH1613" s="85"/>
      <c r="AI1613" s="85"/>
      <c r="AJ1613" s="85"/>
      <c r="AK1613" s="85"/>
      <c r="AL1613" s="85"/>
      <c r="AM1613" s="85"/>
      <c r="AN1613" s="85"/>
      <c r="AO1613" s="85"/>
      <c r="AP1613" s="85"/>
      <c r="AQ1613" s="85"/>
      <c r="AR1613" s="85"/>
      <c r="AS1613" s="85"/>
      <c r="AT1613" s="85"/>
      <c r="AU1613" s="85"/>
      <c r="AV1613" s="85"/>
      <c r="AW1613" s="85"/>
      <c r="AX1613" s="85"/>
      <c r="AY1613" s="85"/>
      <c r="AZ1613" s="85"/>
      <c r="BA1613" s="85"/>
      <c r="BB1613" s="85"/>
      <c r="BC1613" s="85"/>
      <c r="BD1613" s="85"/>
      <c r="BE1613" s="85"/>
      <c r="BF1613" s="88"/>
      <c r="BG1613" s="85"/>
      <c r="BH1613" s="85"/>
      <c r="BI1613" s="85"/>
      <c r="BJ1613" s="85"/>
      <c r="BK1613" s="85"/>
      <c r="BL1613" s="85"/>
      <c r="BM1613" s="85"/>
      <c r="BN1613" s="85"/>
      <c r="BO1613" s="85"/>
      <c r="BP1613" s="85"/>
      <c r="BQ1613" s="85"/>
      <c r="BR1613" s="85"/>
      <c r="BS1613" s="85"/>
      <c r="BT1613" s="85"/>
      <c r="BU1613" s="85"/>
      <c r="BV1613" s="85"/>
      <c r="BW1613" s="85"/>
      <c r="BX1613" s="85"/>
      <c r="BY1613" s="85"/>
      <c r="BZ1613" s="85"/>
      <c r="CA1613" s="85"/>
      <c r="CB1613" s="85"/>
      <c r="CC1613" s="85"/>
      <c r="CD1613" s="85"/>
      <c r="CE1613" s="85"/>
      <c r="CF1613" s="85"/>
      <c r="CG1613" s="85"/>
      <c r="CH1613" s="85"/>
      <c r="CI1613" s="85"/>
      <c r="CJ1613" s="85"/>
      <c r="CK1613" s="85"/>
      <c r="CL1613" s="85"/>
      <c r="CM1613" s="85"/>
      <c r="CN1613" s="85"/>
      <c r="CO1613" s="85"/>
      <c r="CP1613" s="85"/>
      <c r="CQ1613" s="85"/>
      <c r="CR1613" s="85"/>
      <c r="CS1613" s="85"/>
      <c r="CT1613" s="85"/>
      <c r="CU1613" s="85"/>
      <c r="CV1613" s="85"/>
      <c r="CW1613" s="85"/>
      <c r="CX1613" s="85"/>
      <c r="CY1613" s="85"/>
      <c r="CZ1613" s="85"/>
      <c r="DA1613" s="85"/>
      <c r="DB1613" s="85"/>
      <c r="DC1613" s="85"/>
      <c r="DD1613" s="85"/>
      <c r="DE1613" s="85"/>
    </row>
    <row r="1614" spans="1:109" x14ac:dyDescent="0.2">
      <c r="A1614" s="85"/>
      <c r="B1614" s="85"/>
      <c r="C1614" s="85"/>
      <c r="D1614" s="85"/>
      <c r="E1614" s="86"/>
      <c r="F1614" s="85"/>
      <c r="G1614" s="87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85"/>
      <c r="AG1614" s="85"/>
      <c r="AH1614" s="85"/>
      <c r="AI1614" s="85"/>
      <c r="AJ1614" s="85"/>
      <c r="AK1614" s="85"/>
      <c r="AL1614" s="85"/>
      <c r="AM1614" s="85"/>
      <c r="AN1614" s="85"/>
      <c r="AO1614" s="85"/>
      <c r="AP1614" s="85"/>
      <c r="AQ1614" s="85"/>
      <c r="AR1614" s="85"/>
      <c r="AS1614" s="85"/>
      <c r="AT1614" s="85"/>
      <c r="AU1614" s="85"/>
      <c r="AV1614" s="85"/>
      <c r="AW1614" s="85"/>
      <c r="AX1614" s="85"/>
      <c r="AY1614" s="85"/>
      <c r="AZ1614" s="85"/>
      <c r="BA1614" s="85"/>
      <c r="BB1614" s="85"/>
      <c r="BC1614" s="85"/>
      <c r="BD1614" s="85"/>
      <c r="BE1614" s="85"/>
      <c r="BF1614" s="88"/>
      <c r="BG1614" s="85"/>
      <c r="BH1614" s="85"/>
      <c r="BI1614" s="85"/>
      <c r="BJ1614" s="85"/>
      <c r="BK1614" s="85"/>
      <c r="BL1614" s="85"/>
      <c r="BM1614" s="85"/>
      <c r="BN1614" s="85"/>
      <c r="BO1614" s="85"/>
      <c r="BP1614" s="85"/>
      <c r="BQ1614" s="85"/>
      <c r="BR1614" s="85"/>
      <c r="BS1614" s="85"/>
      <c r="BT1614" s="85"/>
      <c r="BU1614" s="85"/>
      <c r="BV1614" s="85"/>
      <c r="BW1614" s="85"/>
      <c r="BX1614" s="85"/>
      <c r="BY1614" s="85"/>
      <c r="BZ1614" s="85"/>
      <c r="CA1614" s="85"/>
      <c r="CB1614" s="85"/>
      <c r="CC1614" s="85"/>
      <c r="CD1614" s="85"/>
      <c r="CE1614" s="85"/>
      <c r="CF1614" s="85"/>
      <c r="CG1614" s="85"/>
      <c r="CH1614" s="85"/>
      <c r="CI1614" s="85"/>
      <c r="CJ1614" s="85"/>
      <c r="CK1614" s="85"/>
      <c r="CL1614" s="85"/>
      <c r="CM1614" s="85"/>
      <c r="CN1614" s="85"/>
      <c r="CO1614" s="85"/>
      <c r="CP1614" s="85"/>
      <c r="CQ1614" s="85"/>
      <c r="CR1614" s="85"/>
      <c r="CS1614" s="85"/>
      <c r="CT1614" s="85"/>
      <c r="CU1614" s="85"/>
      <c r="CV1614" s="85"/>
      <c r="CW1614" s="85"/>
      <c r="CX1614" s="85"/>
      <c r="CY1614" s="85"/>
      <c r="CZ1614" s="85"/>
      <c r="DA1614" s="85"/>
      <c r="DB1614" s="85"/>
      <c r="DC1614" s="85"/>
      <c r="DD1614" s="85"/>
      <c r="DE1614" s="85"/>
    </row>
    <row r="1615" spans="1:109" x14ac:dyDescent="0.2">
      <c r="A1615" s="85"/>
      <c r="B1615" s="85"/>
      <c r="C1615" s="85"/>
      <c r="D1615" s="85"/>
      <c r="E1615" s="86"/>
      <c r="F1615" s="85"/>
      <c r="G1615" s="87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85"/>
      <c r="AG1615" s="85"/>
      <c r="AH1615" s="85"/>
      <c r="AI1615" s="85"/>
      <c r="AJ1615" s="85"/>
      <c r="AK1615" s="85"/>
      <c r="AL1615" s="85"/>
      <c r="AM1615" s="85"/>
      <c r="AN1615" s="85"/>
      <c r="AO1615" s="85"/>
      <c r="AP1615" s="85"/>
      <c r="AQ1615" s="85"/>
      <c r="AR1615" s="85"/>
      <c r="AS1615" s="85"/>
      <c r="AT1615" s="85"/>
      <c r="AU1615" s="85"/>
      <c r="AV1615" s="85"/>
      <c r="AW1615" s="85"/>
      <c r="AX1615" s="85"/>
      <c r="AY1615" s="85"/>
      <c r="AZ1615" s="85"/>
      <c r="BA1615" s="85"/>
      <c r="BB1615" s="85"/>
      <c r="BC1615" s="85"/>
      <c r="BD1615" s="85"/>
      <c r="BE1615" s="85"/>
      <c r="BF1615" s="88"/>
      <c r="BG1615" s="85"/>
      <c r="BH1615" s="85"/>
      <c r="BI1615" s="85"/>
      <c r="BJ1615" s="85"/>
      <c r="BK1615" s="85"/>
      <c r="BL1615" s="85"/>
      <c r="BM1615" s="85"/>
      <c r="BN1615" s="85"/>
      <c r="BO1615" s="85"/>
      <c r="BP1615" s="85"/>
      <c r="BQ1615" s="85"/>
      <c r="BR1615" s="85"/>
      <c r="BS1615" s="85"/>
      <c r="BT1615" s="85"/>
      <c r="BU1615" s="85"/>
      <c r="BV1615" s="85"/>
      <c r="BW1615" s="85"/>
      <c r="BX1615" s="85"/>
      <c r="BY1615" s="85"/>
      <c r="BZ1615" s="85"/>
      <c r="CA1615" s="85"/>
      <c r="CB1615" s="85"/>
      <c r="CC1615" s="85"/>
      <c r="CD1615" s="85"/>
      <c r="CE1615" s="85"/>
      <c r="CF1615" s="85"/>
      <c r="CG1615" s="85"/>
      <c r="CH1615" s="85"/>
      <c r="CI1615" s="85"/>
      <c r="CJ1615" s="85"/>
      <c r="CK1615" s="85"/>
      <c r="CL1615" s="85"/>
      <c r="CM1615" s="85"/>
      <c r="CN1615" s="85"/>
      <c r="CO1615" s="85"/>
      <c r="CP1615" s="85"/>
      <c r="CQ1615" s="85"/>
      <c r="CR1615" s="85"/>
      <c r="CS1615" s="85"/>
      <c r="CT1615" s="85"/>
      <c r="CU1615" s="85"/>
      <c r="CV1615" s="85"/>
      <c r="CW1615" s="85"/>
      <c r="CX1615" s="85"/>
      <c r="CY1615" s="85"/>
      <c r="CZ1615" s="85"/>
      <c r="DA1615" s="85"/>
      <c r="DB1615" s="85"/>
      <c r="DC1615" s="85"/>
      <c r="DD1615" s="85"/>
      <c r="DE1615" s="85"/>
    </row>
    <row r="1616" spans="1:109" x14ac:dyDescent="0.2">
      <c r="A1616" s="85"/>
      <c r="B1616" s="85"/>
      <c r="C1616" s="85"/>
      <c r="D1616" s="85"/>
      <c r="E1616" s="86"/>
      <c r="F1616" s="85"/>
      <c r="G1616" s="87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85"/>
      <c r="AG1616" s="85"/>
      <c r="AH1616" s="85"/>
      <c r="AI1616" s="85"/>
      <c r="AJ1616" s="85"/>
      <c r="AK1616" s="85"/>
      <c r="AL1616" s="85"/>
      <c r="AM1616" s="85"/>
      <c r="AN1616" s="85"/>
      <c r="AO1616" s="85"/>
      <c r="AP1616" s="85"/>
      <c r="AQ1616" s="85"/>
      <c r="AR1616" s="85"/>
      <c r="AS1616" s="85"/>
      <c r="AT1616" s="85"/>
      <c r="AU1616" s="85"/>
      <c r="AV1616" s="85"/>
      <c r="AW1616" s="85"/>
      <c r="AX1616" s="85"/>
      <c r="AY1616" s="85"/>
      <c r="AZ1616" s="85"/>
      <c r="BA1616" s="85"/>
      <c r="BB1616" s="85"/>
      <c r="BC1616" s="85"/>
      <c r="BD1616" s="85"/>
      <c r="BE1616" s="85"/>
      <c r="BF1616" s="88"/>
      <c r="BG1616" s="85"/>
      <c r="BH1616" s="85"/>
      <c r="BI1616" s="85"/>
      <c r="BJ1616" s="85"/>
      <c r="BK1616" s="85"/>
      <c r="BL1616" s="85"/>
      <c r="BM1616" s="85"/>
      <c r="BN1616" s="85"/>
      <c r="BO1616" s="85"/>
      <c r="BP1616" s="85"/>
      <c r="BQ1616" s="85"/>
      <c r="BR1616" s="85"/>
      <c r="BS1616" s="85"/>
      <c r="BT1616" s="85"/>
      <c r="BU1616" s="85"/>
      <c r="BV1616" s="85"/>
      <c r="BW1616" s="85"/>
      <c r="BX1616" s="85"/>
      <c r="BY1616" s="85"/>
      <c r="BZ1616" s="85"/>
      <c r="CA1616" s="85"/>
      <c r="CB1616" s="85"/>
      <c r="CC1616" s="85"/>
      <c r="CD1616" s="85"/>
      <c r="CE1616" s="85"/>
      <c r="CF1616" s="85"/>
      <c r="CG1616" s="85"/>
      <c r="CH1616" s="85"/>
      <c r="CI1616" s="85"/>
      <c r="CJ1616" s="85"/>
      <c r="CK1616" s="85"/>
      <c r="CL1616" s="85"/>
      <c r="CM1616" s="85"/>
      <c r="CN1616" s="85"/>
      <c r="CO1616" s="85"/>
      <c r="CP1616" s="85"/>
      <c r="CQ1616" s="85"/>
      <c r="CR1616" s="85"/>
      <c r="CS1616" s="85"/>
      <c r="CT1616" s="85"/>
      <c r="CU1616" s="85"/>
      <c r="CV1616" s="85"/>
      <c r="CW1616" s="85"/>
      <c r="CX1616" s="85"/>
      <c r="CY1616" s="85"/>
      <c r="CZ1616" s="85"/>
      <c r="DA1616" s="85"/>
      <c r="DB1616" s="85"/>
      <c r="DC1616" s="85"/>
      <c r="DD1616" s="85"/>
      <c r="DE1616" s="85"/>
    </row>
    <row r="1617" spans="1:109" x14ac:dyDescent="0.2">
      <c r="A1617" s="85"/>
      <c r="B1617" s="85"/>
      <c r="C1617" s="85"/>
      <c r="D1617" s="85"/>
      <c r="E1617" s="86"/>
      <c r="F1617" s="85"/>
      <c r="G1617" s="87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85"/>
      <c r="AG1617" s="85"/>
      <c r="AH1617" s="85"/>
      <c r="AI1617" s="85"/>
      <c r="AJ1617" s="85"/>
      <c r="AK1617" s="85"/>
      <c r="AL1617" s="85"/>
      <c r="AM1617" s="85"/>
      <c r="AN1617" s="85"/>
      <c r="AO1617" s="85"/>
      <c r="AP1617" s="85"/>
      <c r="AQ1617" s="85"/>
      <c r="AR1617" s="85"/>
      <c r="AS1617" s="85"/>
      <c r="AT1617" s="85"/>
      <c r="AU1617" s="85"/>
      <c r="AV1617" s="85"/>
      <c r="AW1617" s="85"/>
      <c r="AX1617" s="85"/>
      <c r="AY1617" s="85"/>
      <c r="AZ1617" s="85"/>
      <c r="BA1617" s="85"/>
      <c r="BB1617" s="85"/>
      <c r="BC1617" s="85"/>
      <c r="BD1617" s="85"/>
      <c r="BE1617" s="85"/>
      <c r="BF1617" s="88"/>
      <c r="BG1617" s="85"/>
      <c r="BH1617" s="85"/>
      <c r="BI1617" s="85"/>
      <c r="BJ1617" s="85"/>
      <c r="BK1617" s="85"/>
      <c r="BL1617" s="85"/>
      <c r="BM1617" s="85"/>
      <c r="BN1617" s="85"/>
      <c r="BO1617" s="85"/>
      <c r="BP1617" s="85"/>
      <c r="BQ1617" s="85"/>
      <c r="BR1617" s="85"/>
      <c r="BS1617" s="85"/>
      <c r="BT1617" s="85"/>
      <c r="BU1617" s="85"/>
      <c r="BV1617" s="85"/>
      <c r="BW1617" s="85"/>
      <c r="BX1617" s="85"/>
      <c r="BY1617" s="85"/>
      <c r="BZ1617" s="85"/>
      <c r="CA1617" s="85"/>
      <c r="CB1617" s="85"/>
      <c r="CC1617" s="85"/>
      <c r="CD1617" s="85"/>
      <c r="CE1617" s="85"/>
      <c r="CF1617" s="85"/>
      <c r="CG1617" s="85"/>
      <c r="CH1617" s="85"/>
      <c r="CI1617" s="85"/>
      <c r="CJ1617" s="85"/>
      <c r="CK1617" s="85"/>
      <c r="CL1617" s="85"/>
      <c r="CM1617" s="85"/>
      <c r="CN1617" s="85"/>
      <c r="CO1617" s="85"/>
      <c r="CP1617" s="85"/>
      <c r="CQ1617" s="85"/>
      <c r="CR1617" s="85"/>
      <c r="CS1617" s="85"/>
      <c r="CT1617" s="85"/>
      <c r="CU1617" s="85"/>
      <c r="CV1617" s="85"/>
      <c r="CW1617" s="85"/>
      <c r="CX1617" s="85"/>
      <c r="CY1617" s="85"/>
      <c r="CZ1617" s="85"/>
      <c r="DA1617" s="85"/>
      <c r="DB1617" s="85"/>
      <c r="DC1617" s="85"/>
      <c r="DD1617" s="85"/>
      <c r="DE1617" s="85"/>
    </row>
    <row r="1618" spans="1:109" x14ac:dyDescent="0.2">
      <c r="A1618" s="85"/>
      <c r="B1618" s="85"/>
      <c r="C1618" s="85"/>
      <c r="D1618" s="85"/>
      <c r="E1618" s="86"/>
      <c r="F1618" s="85"/>
      <c r="G1618" s="87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85"/>
      <c r="AG1618" s="85"/>
      <c r="AH1618" s="85"/>
      <c r="AI1618" s="85"/>
      <c r="AJ1618" s="85"/>
      <c r="AK1618" s="85"/>
      <c r="AL1618" s="85"/>
      <c r="AM1618" s="85"/>
      <c r="AN1618" s="85"/>
      <c r="AO1618" s="85"/>
      <c r="AP1618" s="85"/>
      <c r="AQ1618" s="85"/>
      <c r="AR1618" s="85"/>
      <c r="AS1618" s="85"/>
      <c r="AT1618" s="85"/>
      <c r="AU1618" s="85"/>
      <c r="AV1618" s="85"/>
      <c r="AW1618" s="85"/>
      <c r="AX1618" s="85"/>
      <c r="AY1618" s="85"/>
      <c r="AZ1618" s="85"/>
      <c r="BA1618" s="85"/>
      <c r="BB1618" s="85"/>
      <c r="BC1618" s="85"/>
      <c r="BD1618" s="85"/>
      <c r="BE1618" s="85"/>
      <c r="BF1618" s="88"/>
      <c r="BG1618" s="85"/>
      <c r="BH1618" s="85"/>
      <c r="BI1618" s="85"/>
      <c r="BJ1618" s="85"/>
      <c r="BK1618" s="85"/>
      <c r="BL1618" s="85"/>
      <c r="BM1618" s="85"/>
      <c r="BN1618" s="85"/>
      <c r="BO1618" s="85"/>
      <c r="BP1618" s="85"/>
      <c r="BQ1618" s="85"/>
      <c r="BR1618" s="85"/>
      <c r="BS1618" s="85"/>
      <c r="BT1618" s="85"/>
      <c r="BU1618" s="85"/>
      <c r="BV1618" s="85"/>
      <c r="BW1618" s="85"/>
      <c r="BX1618" s="85"/>
      <c r="BY1618" s="85"/>
      <c r="BZ1618" s="85"/>
      <c r="CA1618" s="85"/>
      <c r="CB1618" s="85"/>
      <c r="CC1618" s="85"/>
      <c r="CD1618" s="85"/>
      <c r="CE1618" s="85"/>
      <c r="CF1618" s="85"/>
      <c r="CG1618" s="85"/>
      <c r="CH1618" s="85"/>
      <c r="CI1618" s="85"/>
      <c r="CJ1618" s="85"/>
      <c r="CK1618" s="85"/>
      <c r="CL1618" s="85"/>
      <c r="CM1618" s="85"/>
      <c r="CN1618" s="85"/>
      <c r="CO1618" s="85"/>
      <c r="CP1618" s="85"/>
      <c r="CQ1618" s="85"/>
      <c r="CR1618" s="85"/>
      <c r="CS1618" s="85"/>
      <c r="CT1618" s="85"/>
      <c r="CU1618" s="85"/>
      <c r="CV1618" s="85"/>
      <c r="CW1618" s="85"/>
      <c r="CX1618" s="85"/>
      <c r="CY1618" s="85"/>
      <c r="CZ1618" s="85"/>
      <c r="DA1618" s="85"/>
      <c r="DB1618" s="85"/>
      <c r="DC1618" s="85"/>
      <c r="DD1618" s="85"/>
      <c r="DE1618" s="85"/>
    </row>
    <row r="1619" spans="1:109" x14ac:dyDescent="0.2">
      <c r="A1619" s="85"/>
      <c r="B1619" s="85"/>
      <c r="C1619" s="85"/>
      <c r="D1619" s="85"/>
      <c r="E1619" s="86"/>
      <c r="F1619" s="85"/>
      <c r="G1619" s="87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85"/>
      <c r="AG1619" s="85"/>
      <c r="AH1619" s="85"/>
      <c r="AI1619" s="85"/>
      <c r="AJ1619" s="85"/>
      <c r="AK1619" s="85"/>
      <c r="AL1619" s="85"/>
      <c r="AM1619" s="85"/>
      <c r="AN1619" s="85"/>
      <c r="AO1619" s="85"/>
      <c r="AP1619" s="85"/>
      <c r="AQ1619" s="85"/>
      <c r="AR1619" s="85"/>
      <c r="AS1619" s="85"/>
      <c r="AT1619" s="85"/>
      <c r="AU1619" s="85"/>
      <c r="AV1619" s="85"/>
      <c r="AW1619" s="85"/>
      <c r="AX1619" s="85"/>
      <c r="AY1619" s="85"/>
      <c r="AZ1619" s="85"/>
      <c r="BA1619" s="85"/>
      <c r="BB1619" s="85"/>
      <c r="BC1619" s="85"/>
      <c r="BD1619" s="85"/>
      <c r="BE1619" s="85"/>
      <c r="BF1619" s="88"/>
      <c r="BG1619" s="85"/>
      <c r="BH1619" s="85"/>
      <c r="BI1619" s="85"/>
      <c r="BJ1619" s="85"/>
      <c r="BK1619" s="85"/>
      <c r="BL1619" s="85"/>
      <c r="BM1619" s="85"/>
      <c r="BN1619" s="85"/>
      <c r="BO1619" s="85"/>
      <c r="BP1619" s="85"/>
      <c r="BQ1619" s="85"/>
      <c r="BR1619" s="85"/>
      <c r="BS1619" s="85"/>
      <c r="BT1619" s="85"/>
      <c r="BU1619" s="85"/>
      <c r="BV1619" s="85"/>
      <c r="BW1619" s="85"/>
      <c r="BX1619" s="85"/>
      <c r="BY1619" s="85"/>
      <c r="BZ1619" s="85"/>
      <c r="CA1619" s="85"/>
      <c r="CB1619" s="85"/>
      <c r="CC1619" s="85"/>
      <c r="CD1619" s="85"/>
      <c r="CE1619" s="85"/>
      <c r="CF1619" s="85"/>
      <c r="CG1619" s="85"/>
      <c r="CH1619" s="85"/>
      <c r="CI1619" s="85"/>
      <c r="CJ1619" s="85"/>
      <c r="CK1619" s="85"/>
      <c r="CL1619" s="85"/>
      <c r="CM1619" s="85"/>
      <c r="CN1619" s="85"/>
      <c r="CO1619" s="85"/>
      <c r="CP1619" s="85"/>
      <c r="CQ1619" s="85"/>
      <c r="CR1619" s="85"/>
      <c r="CS1619" s="85"/>
      <c r="CT1619" s="85"/>
      <c r="CU1619" s="85"/>
      <c r="CV1619" s="85"/>
      <c r="CW1619" s="85"/>
      <c r="CX1619" s="85"/>
      <c r="CY1619" s="85"/>
      <c r="CZ1619" s="85"/>
      <c r="DA1619" s="85"/>
      <c r="DB1619" s="85"/>
      <c r="DC1619" s="85"/>
      <c r="DD1619" s="85"/>
      <c r="DE1619" s="85"/>
    </row>
    <row r="1620" spans="1:109" x14ac:dyDescent="0.2">
      <c r="A1620" s="85"/>
      <c r="B1620" s="85"/>
      <c r="C1620" s="85"/>
      <c r="D1620" s="85"/>
      <c r="E1620" s="86"/>
      <c r="F1620" s="85"/>
      <c r="G1620" s="87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85"/>
      <c r="AG1620" s="85"/>
      <c r="AH1620" s="85"/>
      <c r="AI1620" s="85"/>
      <c r="AJ1620" s="85"/>
      <c r="AK1620" s="85"/>
      <c r="AL1620" s="85"/>
      <c r="AM1620" s="85"/>
      <c r="AN1620" s="85"/>
      <c r="AO1620" s="85"/>
      <c r="AP1620" s="85"/>
      <c r="AQ1620" s="85"/>
      <c r="AR1620" s="85"/>
      <c r="AS1620" s="85"/>
      <c r="AT1620" s="85"/>
      <c r="AU1620" s="85"/>
      <c r="AV1620" s="85"/>
      <c r="AW1620" s="85"/>
      <c r="AX1620" s="85"/>
      <c r="AY1620" s="85"/>
      <c r="AZ1620" s="85"/>
      <c r="BA1620" s="85"/>
      <c r="BB1620" s="85"/>
      <c r="BC1620" s="85"/>
      <c r="BD1620" s="85"/>
      <c r="BE1620" s="85"/>
      <c r="BF1620" s="88"/>
      <c r="BG1620" s="85"/>
      <c r="BH1620" s="85"/>
      <c r="BI1620" s="85"/>
      <c r="BJ1620" s="85"/>
      <c r="BK1620" s="85"/>
      <c r="BL1620" s="85"/>
      <c r="BM1620" s="85"/>
      <c r="BN1620" s="85"/>
      <c r="BO1620" s="85"/>
      <c r="BP1620" s="85"/>
      <c r="BQ1620" s="85"/>
      <c r="BR1620" s="85"/>
      <c r="BS1620" s="85"/>
      <c r="BT1620" s="85"/>
      <c r="BU1620" s="85"/>
      <c r="BV1620" s="85"/>
      <c r="BW1620" s="85"/>
      <c r="BX1620" s="85"/>
      <c r="BY1620" s="85"/>
      <c r="BZ1620" s="85"/>
      <c r="CA1620" s="85"/>
      <c r="CB1620" s="85"/>
      <c r="CC1620" s="85"/>
      <c r="CD1620" s="85"/>
      <c r="CE1620" s="85"/>
      <c r="CF1620" s="85"/>
      <c r="CG1620" s="85"/>
      <c r="CH1620" s="85"/>
      <c r="CI1620" s="85"/>
      <c r="CJ1620" s="85"/>
      <c r="CK1620" s="85"/>
      <c r="CL1620" s="85"/>
      <c r="CM1620" s="85"/>
      <c r="CN1620" s="85"/>
      <c r="CO1620" s="85"/>
      <c r="CP1620" s="85"/>
      <c r="CQ1620" s="85"/>
      <c r="CR1620" s="85"/>
      <c r="CS1620" s="85"/>
      <c r="CT1620" s="85"/>
      <c r="CU1620" s="85"/>
      <c r="CV1620" s="85"/>
      <c r="CW1620" s="85"/>
      <c r="CX1620" s="85"/>
      <c r="CY1620" s="85"/>
      <c r="CZ1620" s="85"/>
      <c r="DA1620" s="85"/>
      <c r="DB1620" s="85"/>
      <c r="DC1620" s="85"/>
      <c r="DD1620" s="85"/>
      <c r="DE1620" s="85"/>
    </row>
    <row r="1621" spans="1:109" x14ac:dyDescent="0.2">
      <c r="A1621" s="85"/>
      <c r="B1621" s="85"/>
      <c r="C1621" s="85"/>
      <c r="D1621" s="85"/>
      <c r="E1621" s="86"/>
      <c r="F1621" s="85"/>
      <c r="G1621" s="87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85"/>
      <c r="AG1621" s="85"/>
      <c r="AH1621" s="85"/>
      <c r="AI1621" s="85"/>
      <c r="AJ1621" s="85"/>
      <c r="AK1621" s="85"/>
      <c r="AL1621" s="85"/>
      <c r="AM1621" s="85"/>
      <c r="AN1621" s="85"/>
      <c r="AO1621" s="85"/>
      <c r="AP1621" s="85"/>
      <c r="AQ1621" s="85"/>
      <c r="AR1621" s="85"/>
      <c r="AS1621" s="85"/>
      <c r="AT1621" s="85"/>
      <c r="AU1621" s="85"/>
      <c r="AV1621" s="85"/>
      <c r="AW1621" s="85"/>
      <c r="AX1621" s="85"/>
      <c r="AY1621" s="85"/>
      <c r="AZ1621" s="85"/>
      <c r="BA1621" s="85"/>
      <c r="BB1621" s="85"/>
      <c r="BC1621" s="85"/>
      <c r="BD1621" s="85"/>
      <c r="BE1621" s="85"/>
      <c r="BF1621" s="88"/>
      <c r="BG1621" s="85"/>
      <c r="BH1621" s="85"/>
      <c r="BI1621" s="85"/>
      <c r="BJ1621" s="85"/>
      <c r="BK1621" s="85"/>
      <c r="BL1621" s="85"/>
      <c r="BM1621" s="85"/>
      <c r="BN1621" s="85"/>
      <c r="BO1621" s="85"/>
      <c r="BP1621" s="85"/>
      <c r="BQ1621" s="85"/>
      <c r="BR1621" s="85"/>
      <c r="BS1621" s="85"/>
      <c r="BT1621" s="85"/>
      <c r="BU1621" s="85"/>
      <c r="BV1621" s="85"/>
      <c r="BW1621" s="85"/>
      <c r="BX1621" s="85"/>
      <c r="BY1621" s="85"/>
      <c r="BZ1621" s="85"/>
      <c r="CA1621" s="85"/>
      <c r="CB1621" s="85"/>
      <c r="CC1621" s="85"/>
      <c r="CD1621" s="85"/>
      <c r="CE1621" s="85"/>
      <c r="CF1621" s="85"/>
      <c r="CG1621" s="85"/>
      <c r="CH1621" s="85"/>
      <c r="CI1621" s="85"/>
      <c r="CJ1621" s="85"/>
      <c r="CK1621" s="85"/>
      <c r="CL1621" s="85"/>
      <c r="CM1621" s="85"/>
      <c r="CN1621" s="85"/>
      <c r="CO1621" s="85"/>
      <c r="CP1621" s="85"/>
      <c r="CQ1621" s="85"/>
      <c r="CR1621" s="85"/>
      <c r="CS1621" s="85"/>
      <c r="CT1621" s="85"/>
      <c r="CU1621" s="85"/>
      <c r="CV1621" s="85"/>
      <c r="CW1621" s="85"/>
      <c r="CX1621" s="85"/>
      <c r="CY1621" s="85"/>
      <c r="CZ1621" s="85"/>
      <c r="DA1621" s="85"/>
      <c r="DB1621" s="85"/>
      <c r="DC1621" s="85"/>
      <c r="DD1621" s="85"/>
      <c r="DE1621" s="85"/>
    </row>
    <row r="1622" spans="1:109" x14ac:dyDescent="0.2">
      <c r="A1622" s="85"/>
      <c r="B1622" s="85"/>
      <c r="C1622" s="85"/>
      <c r="D1622" s="85"/>
      <c r="E1622" s="86"/>
      <c r="F1622" s="85"/>
      <c r="G1622" s="87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85"/>
      <c r="AG1622" s="85"/>
      <c r="AH1622" s="85"/>
      <c r="AI1622" s="85"/>
      <c r="AJ1622" s="85"/>
      <c r="AK1622" s="85"/>
      <c r="AL1622" s="85"/>
      <c r="AM1622" s="85"/>
      <c r="AN1622" s="85"/>
      <c r="AO1622" s="85"/>
      <c r="AP1622" s="85"/>
      <c r="AQ1622" s="85"/>
      <c r="AR1622" s="85"/>
      <c r="AS1622" s="85"/>
      <c r="AT1622" s="85"/>
      <c r="AU1622" s="85"/>
      <c r="AV1622" s="85"/>
      <c r="AW1622" s="85"/>
      <c r="AX1622" s="85"/>
      <c r="AY1622" s="85"/>
      <c r="AZ1622" s="85"/>
      <c r="BA1622" s="85"/>
      <c r="BB1622" s="85"/>
      <c r="BC1622" s="85"/>
      <c r="BD1622" s="85"/>
      <c r="BE1622" s="85"/>
      <c r="BF1622" s="88"/>
      <c r="BG1622" s="85"/>
      <c r="BH1622" s="85"/>
      <c r="BI1622" s="85"/>
      <c r="BJ1622" s="85"/>
      <c r="BK1622" s="85"/>
      <c r="BL1622" s="85"/>
      <c r="BM1622" s="85"/>
      <c r="BN1622" s="85"/>
      <c r="BO1622" s="85"/>
      <c r="BP1622" s="85"/>
      <c r="BQ1622" s="85"/>
      <c r="BR1622" s="85"/>
      <c r="BS1622" s="85"/>
      <c r="BT1622" s="85"/>
      <c r="BU1622" s="85"/>
      <c r="BV1622" s="85"/>
      <c r="BW1622" s="85"/>
      <c r="BX1622" s="85"/>
      <c r="BY1622" s="85"/>
      <c r="BZ1622" s="85"/>
      <c r="CA1622" s="85"/>
      <c r="CB1622" s="85"/>
      <c r="CC1622" s="85"/>
      <c r="CD1622" s="85"/>
      <c r="CE1622" s="85"/>
      <c r="CF1622" s="85"/>
      <c r="CG1622" s="85"/>
      <c r="CH1622" s="85"/>
      <c r="CI1622" s="85"/>
      <c r="CJ1622" s="85"/>
      <c r="CK1622" s="85"/>
      <c r="CL1622" s="85"/>
      <c r="CM1622" s="85"/>
      <c r="CN1622" s="85"/>
      <c r="CO1622" s="85"/>
      <c r="CP1622" s="85"/>
      <c r="CQ1622" s="85"/>
      <c r="CR1622" s="85"/>
      <c r="CS1622" s="85"/>
      <c r="CT1622" s="85"/>
      <c r="CU1622" s="85"/>
      <c r="CV1622" s="85"/>
      <c r="CW1622" s="85"/>
      <c r="CX1622" s="85"/>
      <c r="CY1622" s="85"/>
      <c r="CZ1622" s="85"/>
      <c r="DA1622" s="85"/>
      <c r="DB1622" s="85"/>
      <c r="DC1622" s="85"/>
      <c r="DD1622" s="85"/>
      <c r="DE1622" s="85"/>
    </row>
    <row r="1623" spans="1:109" x14ac:dyDescent="0.2">
      <c r="A1623" s="85"/>
      <c r="B1623" s="85"/>
      <c r="C1623" s="85"/>
      <c r="D1623" s="85"/>
      <c r="E1623" s="86"/>
      <c r="F1623" s="85"/>
      <c r="G1623" s="87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85"/>
      <c r="AG1623" s="85"/>
      <c r="AH1623" s="85"/>
      <c r="AI1623" s="85"/>
      <c r="AJ1623" s="85"/>
      <c r="AK1623" s="85"/>
      <c r="AL1623" s="85"/>
      <c r="AM1623" s="85"/>
      <c r="AN1623" s="85"/>
      <c r="AO1623" s="85"/>
      <c r="AP1623" s="85"/>
      <c r="AQ1623" s="85"/>
      <c r="AR1623" s="85"/>
      <c r="AS1623" s="85"/>
      <c r="AT1623" s="85"/>
      <c r="AU1623" s="85"/>
      <c r="AV1623" s="85"/>
      <c r="AW1623" s="85"/>
      <c r="AX1623" s="85"/>
      <c r="AY1623" s="85"/>
      <c r="AZ1623" s="85"/>
      <c r="BA1623" s="85"/>
      <c r="BB1623" s="85"/>
      <c r="BC1623" s="85"/>
      <c r="BD1623" s="85"/>
      <c r="BE1623" s="85"/>
      <c r="BF1623" s="88"/>
      <c r="BG1623" s="85"/>
      <c r="BH1623" s="85"/>
      <c r="BI1623" s="85"/>
      <c r="BJ1623" s="85"/>
      <c r="BK1623" s="85"/>
      <c r="BL1623" s="85"/>
      <c r="BM1623" s="85"/>
      <c r="BN1623" s="85"/>
      <c r="BO1623" s="85"/>
      <c r="BP1623" s="85"/>
      <c r="BQ1623" s="85"/>
      <c r="BR1623" s="85"/>
      <c r="BS1623" s="85"/>
      <c r="BT1623" s="85"/>
      <c r="BU1623" s="85"/>
      <c r="BV1623" s="85"/>
      <c r="BW1623" s="85"/>
      <c r="BX1623" s="85"/>
      <c r="BY1623" s="85"/>
      <c r="BZ1623" s="85"/>
      <c r="CA1623" s="85"/>
      <c r="CB1623" s="85"/>
      <c r="CC1623" s="85"/>
      <c r="CD1623" s="85"/>
      <c r="CE1623" s="85"/>
      <c r="CF1623" s="85"/>
      <c r="CG1623" s="85"/>
      <c r="CH1623" s="85"/>
      <c r="CI1623" s="85"/>
      <c r="CJ1623" s="85"/>
      <c r="CK1623" s="85"/>
      <c r="CL1623" s="85"/>
      <c r="CM1623" s="85"/>
      <c r="CN1623" s="85"/>
      <c r="CO1623" s="85"/>
      <c r="CP1623" s="85"/>
      <c r="CQ1623" s="85"/>
      <c r="CR1623" s="85"/>
      <c r="CS1623" s="85"/>
      <c r="CT1623" s="85"/>
      <c r="CU1623" s="85"/>
      <c r="CV1623" s="85"/>
      <c r="CW1623" s="85"/>
      <c r="CX1623" s="85"/>
      <c r="CY1623" s="85"/>
      <c r="CZ1623" s="85"/>
      <c r="DA1623" s="85"/>
      <c r="DB1623" s="85"/>
      <c r="DC1623" s="85"/>
      <c r="DD1623" s="85"/>
      <c r="DE1623" s="85"/>
    </row>
    <row r="1624" spans="1:109" x14ac:dyDescent="0.2">
      <c r="A1624" s="85"/>
      <c r="B1624" s="85"/>
      <c r="C1624" s="85"/>
      <c r="D1624" s="85"/>
      <c r="E1624" s="86"/>
      <c r="F1624" s="85"/>
      <c r="G1624" s="87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85"/>
      <c r="AG1624" s="85"/>
      <c r="AH1624" s="85"/>
      <c r="AI1624" s="85"/>
      <c r="AJ1624" s="85"/>
      <c r="AK1624" s="85"/>
      <c r="AL1624" s="85"/>
      <c r="AM1624" s="85"/>
      <c r="AN1624" s="85"/>
      <c r="AO1624" s="85"/>
      <c r="AP1624" s="85"/>
      <c r="AQ1624" s="85"/>
      <c r="AR1624" s="85"/>
      <c r="AS1624" s="85"/>
      <c r="AT1624" s="85"/>
      <c r="AU1624" s="85"/>
      <c r="AV1624" s="85"/>
      <c r="AW1624" s="85"/>
      <c r="AX1624" s="85"/>
      <c r="AY1624" s="85"/>
      <c r="AZ1624" s="85"/>
      <c r="BA1624" s="85"/>
      <c r="BB1624" s="85"/>
      <c r="BC1624" s="85"/>
      <c r="BD1624" s="85"/>
      <c r="BE1624" s="85"/>
      <c r="BF1624" s="88"/>
      <c r="BG1624" s="85"/>
      <c r="BH1624" s="85"/>
      <c r="BI1624" s="85"/>
      <c r="BJ1624" s="85"/>
      <c r="BK1624" s="85"/>
      <c r="BL1624" s="85"/>
      <c r="BM1624" s="85"/>
      <c r="BN1624" s="85"/>
      <c r="BO1624" s="85"/>
      <c r="BP1624" s="85"/>
      <c r="BQ1624" s="85"/>
      <c r="BR1624" s="85"/>
      <c r="BS1624" s="85"/>
      <c r="BT1624" s="85"/>
      <c r="BU1624" s="85"/>
      <c r="BV1624" s="85"/>
      <c r="BW1624" s="85"/>
      <c r="BX1624" s="85"/>
      <c r="BY1624" s="85"/>
      <c r="BZ1624" s="85"/>
      <c r="CA1624" s="85"/>
      <c r="CB1624" s="85"/>
      <c r="CC1624" s="85"/>
      <c r="CD1624" s="85"/>
      <c r="CE1624" s="85"/>
      <c r="CF1624" s="85"/>
      <c r="CG1624" s="85"/>
      <c r="CH1624" s="85"/>
      <c r="CI1624" s="85"/>
      <c r="CJ1624" s="85"/>
      <c r="CK1624" s="85"/>
      <c r="CL1624" s="85"/>
      <c r="CM1624" s="85"/>
      <c r="CN1624" s="85"/>
      <c r="CO1624" s="85"/>
      <c r="CP1624" s="85"/>
      <c r="CQ1624" s="85"/>
      <c r="CR1624" s="85"/>
      <c r="CS1624" s="85"/>
      <c r="CT1624" s="85"/>
      <c r="CU1624" s="85"/>
      <c r="CV1624" s="85"/>
      <c r="CW1624" s="85"/>
      <c r="CX1624" s="85"/>
      <c r="CY1624" s="85"/>
      <c r="CZ1624" s="85"/>
      <c r="DA1624" s="85"/>
      <c r="DB1624" s="85"/>
      <c r="DC1624" s="85"/>
      <c r="DD1624" s="85"/>
      <c r="DE1624" s="85"/>
    </row>
    <row r="1625" spans="1:109" x14ac:dyDescent="0.2">
      <c r="A1625" s="85"/>
      <c r="B1625" s="85"/>
      <c r="C1625" s="85"/>
      <c r="D1625" s="85"/>
      <c r="E1625" s="86"/>
      <c r="F1625" s="85"/>
      <c r="G1625" s="87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85"/>
      <c r="AG1625" s="85"/>
      <c r="AH1625" s="85"/>
      <c r="AI1625" s="85"/>
      <c r="AJ1625" s="85"/>
      <c r="AK1625" s="85"/>
      <c r="AL1625" s="85"/>
      <c r="AM1625" s="85"/>
      <c r="AN1625" s="85"/>
      <c r="AO1625" s="85"/>
      <c r="AP1625" s="85"/>
      <c r="AQ1625" s="85"/>
      <c r="AR1625" s="85"/>
      <c r="AS1625" s="85"/>
      <c r="AT1625" s="85"/>
      <c r="AU1625" s="85"/>
      <c r="AV1625" s="85"/>
      <c r="AW1625" s="85"/>
      <c r="AX1625" s="85"/>
      <c r="AY1625" s="85"/>
      <c r="AZ1625" s="85"/>
      <c r="BA1625" s="85"/>
      <c r="BB1625" s="85"/>
      <c r="BC1625" s="85"/>
      <c r="BD1625" s="85"/>
      <c r="BE1625" s="85"/>
      <c r="BF1625" s="88"/>
      <c r="BG1625" s="85"/>
      <c r="BH1625" s="85"/>
      <c r="BI1625" s="85"/>
      <c r="BJ1625" s="85"/>
      <c r="BK1625" s="85"/>
      <c r="BL1625" s="85"/>
      <c r="BM1625" s="85"/>
      <c r="BN1625" s="85"/>
      <c r="BO1625" s="85"/>
      <c r="BP1625" s="85"/>
      <c r="BQ1625" s="85"/>
      <c r="BR1625" s="85"/>
      <c r="BS1625" s="85"/>
      <c r="BT1625" s="85"/>
      <c r="BU1625" s="85"/>
      <c r="BV1625" s="85"/>
      <c r="BW1625" s="85"/>
      <c r="BX1625" s="85"/>
      <c r="BY1625" s="85"/>
      <c r="BZ1625" s="85"/>
      <c r="CA1625" s="85"/>
      <c r="CB1625" s="85"/>
      <c r="CC1625" s="85"/>
      <c r="CD1625" s="85"/>
      <c r="CE1625" s="85"/>
      <c r="CF1625" s="85"/>
      <c r="CG1625" s="85"/>
      <c r="CH1625" s="85"/>
      <c r="CI1625" s="85"/>
      <c r="CJ1625" s="85"/>
      <c r="CK1625" s="85"/>
      <c r="CL1625" s="85"/>
      <c r="CM1625" s="85"/>
      <c r="CN1625" s="85"/>
      <c r="CO1625" s="85"/>
      <c r="CP1625" s="85"/>
      <c r="CQ1625" s="85"/>
      <c r="CR1625" s="85"/>
      <c r="CS1625" s="85"/>
      <c r="CT1625" s="85"/>
      <c r="CU1625" s="85"/>
      <c r="CV1625" s="85"/>
      <c r="CW1625" s="85"/>
      <c r="CX1625" s="85"/>
      <c r="CY1625" s="85"/>
      <c r="CZ1625" s="85"/>
      <c r="DA1625" s="85"/>
      <c r="DB1625" s="85"/>
      <c r="DC1625" s="85"/>
      <c r="DD1625" s="85"/>
      <c r="DE1625" s="85"/>
    </row>
    <row r="1626" spans="1:109" x14ac:dyDescent="0.2">
      <c r="A1626" s="85"/>
      <c r="B1626" s="85"/>
      <c r="C1626" s="85"/>
      <c r="D1626" s="85"/>
      <c r="E1626" s="86"/>
      <c r="F1626" s="85"/>
      <c r="G1626" s="87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85"/>
      <c r="AG1626" s="85"/>
      <c r="AH1626" s="85"/>
      <c r="AI1626" s="85"/>
      <c r="AJ1626" s="85"/>
      <c r="AK1626" s="85"/>
      <c r="AL1626" s="85"/>
      <c r="AM1626" s="85"/>
      <c r="AN1626" s="85"/>
      <c r="AO1626" s="85"/>
      <c r="AP1626" s="85"/>
      <c r="AQ1626" s="85"/>
      <c r="AR1626" s="85"/>
      <c r="AS1626" s="85"/>
      <c r="AT1626" s="85"/>
      <c r="AU1626" s="85"/>
      <c r="AV1626" s="85"/>
      <c r="AW1626" s="85"/>
      <c r="AX1626" s="85"/>
      <c r="AY1626" s="85"/>
      <c r="AZ1626" s="85"/>
      <c r="BA1626" s="85"/>
      <c r="BB1626" s="85"/>
      <c r="BC1626" s="85"/>
      <c r="BD1626" s="85"/>
      <c r="BE1626" s="85"/>
      <c r="BF1626" s="88"/>
      <c r="BG1626" s="85"/>
      <c r="BH1626" s="85"/>
      <c r="BI1626" s="85"/>
      <c r="BJ1626" s="85"/>
      <c r="BK1626" s="85"/>
      <c r="BL1626" s="85"/>
      <c r="BM1626" s="85"/>
      <c r="BN1626" s="85"/>
      <c r="BO1626" s="85"/>
      <c r="BP1626" s="85"/>
      <c r="BQ1626" s="85"/>
      <c r="BR1626" s="85"/>
      <c r="BS1626" s="85"/>
      <c r="BT1626" s="85"/>
      <c r="BU1626" s="85"/>
      <c r="BV1626" s="85"/>
      <c r="BW1626" s="85"/>
      <c r="BX1626" s="85"/>
      <c r="BY1626" s="85"/>
      <c r="BZ1626" s="85"/>
      <c r="CA1626" s="85"/>
      <c r="CB1626" s="85"/>
      <c r="CC1626" s="85"/>
      <c r="CD1626" s="85"/>
      <c r="CE1626" s="85"/>
      <c r="CF1626" s="85"/>
      <c r="CG1626" s="85"/>
      <c r="CH1626" s="85"/>
      <c r="CI1626" s="85"/>
      <c r="CJ1626" s="85"/>
      <c r="CK1626" s="85"/>
      <c r="CL1626" s="85"/>
      <c r="CM1626" s="85"/>
      <c r="CN1626" s="85"/>
      <c r="CO1626" s="85"/>
      <c r="CP1626" s="85"/>
      <c r="CQ1626" s="85"/>
      <c r="CR1626" s="85"/>
      <c r="CS1626" s="85"/>
      <c r="CT1626" s="85"/>
      <c r="CU1626" s="85"/>
      <c r="CV1626" s="85"/>
      <c r="CW1626" s="85"/>
      <c r="CX1626" s="85"/>
      <c r="CY1626" s="85"/>
      <c r="CZ1626" s="85"/>
      <c r="DA1626" s="85"/>
      <c r="DB1626" s="85"/>
      <c r="DC1626" s="85"/>
      <c r="DD1626" s="85"/>
      <c r="DE1626" s="85"/>
    </row>
    <row r="1627" spans="1:109" x14ac:dyDescent="0.2">
      <c r="A1627" s="85"/>
      <c r="B1627" s="85"/>
      <c r="C1627" s="85"/>
      <c r="D1627" s="85"/>
      <c r="E1627" s="86"/>
      <c r="F1627" s="85"/>
      <c r="G1627" s="87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85"/>
      <c r="AG1627" s="85"/>
      <c r="AH1627" s="85"/>
      <c r="AI1627" s="85"/>
      <c r="AJ1627" s="85"/>
      <c r="AK1627" s="85"/>
      <c r="AL1627" s="85"/>
      <c r="AM1627" s="85"/>
      <c r="AN1627" s="85"/>
      <c r="AO1627" s="85"/>
      <c r="AP1627" s="85"/>
      <c r="AQ1627" s="85"/>
      <c r="AR1627" s="85"/>
      <c r="AS1627" s="85"/>
      <c r="AT1627" s="85"/>
      <c r="AU1627" s="85"/>
      <c r="AV1627" s="85"/>
      <c r="AW1627" s="85"/>
      <c r="AX1627" s="85"/>
      <c r="AY1627" s="85"/>
      <c r="AZ1627" s="85"/>
      <c r="BA1627" s="85"/>
      <c r="BB1627" s="85"/>
      <c r="BC1627" s="85"/>
      <c r="BD1627" s="85"/>
      <c r="BE1627" s="85"/>
      <c r="BF1627" s="88"/>
      <c r="BG1627" s="85"/>
      <c r="BH1627" s="85"/>
      <c r="BI1627" s="85"/>
      <c r="BJ1627" s="85"/>
      <c r="BK1627" s="85"/>
      <c r="BL1627" s="85"/>
      <c r="BM1627" s="85"/>
      <c r="BN1627" s="85"/>
      <c r="BO1627" s="85"/>
      <c r="BP1627" s="85"/>
      <c r="BQ1627" s="85"/>
      <c r="BR1627" s="85"/>
      <c r="BS1627" s="85"/>
      <c r="BT1627" s="85"/>
      <c r="BU1627" s="85"/>
      <c r="BV1627" s="85"/>
      <c r="BW1627" s="85"/>
      <c r="BX1627" s="85"/>
      <c r="BY1627" s="85"/>
      <c r="BZ1627" s="85"/>
      <c r="CA1627" s="85"/>
      <c r="CB1627" s="85"/>
      <c r="CC1627" s="85"/>
      <c r="CD1627" s="85"/>
      <c r="CE1627" s="85"/>
      <c r="CF1627" s="85"/>
      <c r="CG1627" s="85"/>
      <c r="CH1627" s="85"/>
      <c r="CI1627" s="85"/>
      <c r="CJ1627" s="85"/>
      <c r="CK1627" s="85"/>
      <c r="CL1627" s="85"/>
      <c r="CM1627" s="85"/>
      <c r="CN1627" s="85"/>
      <c r="CO1627" s="85"/>
      <c r="CP1627" s="85"/>
      <c r="CQ1627" s="85"/>
      <c r="CR1627" s="85"/>
      <c r="CS1627" s="85"/>
      <c r="CT1627" s="85"/>
      <c r="CU1627" s="85"/>
      <c r="CV1627" s="85"/>
      <c r="CW1627" s="85"/>
      <c r="CX1627" s="85"/>
      <c r="CY1627" s="85"/>
      <c r="CZ1627" s="85"/>
      <c r="DA1627" s="85"/>
      <c r="DB1627" s="85"/>
      <c r="DC1627" s="85"/>
      <c r="DD1627" s="85"/>
      <c r="DE1627" s="85"/>
    </row>
    <row r="1628" spans="1:109" x14ac:dyDescent="0.2">
      <c r="A1628" s="85"/>
      <c r="B1628" s="85"/>
      <c r="C1628" s="85"/>
      <c r="D1628" s="85"/>
      <c r="E1628" s="86"/>
      <c r="F1628" s="85"/>
      <c r="G1628" s="87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85"/>
      <c r="AG1628" s="85"/>
      <c r="AH1628" s="85"/>
      <c r="AI1628" s="85"/>
      <c r="AJ1628" s="85"/>
      <c r="AK1628" s="85"/>
      <c r="AL1628" s="85"/>
      <c r="AM1628" s="85"/>
      <c r="AN1628" s="85"/>
      <c r="AO1628" s="85"/>
      <c r="AP1628" s="85"/>
      <c r="AQ1628" s="85"/>
      <c r="AR1628" s="85"/>
      <c r="AS1628" s="85"/>
      <c r="AT1628" s="85"/>
      <c r="AU1628" s="85"/>
      <c r="AV1628" s="85"/>
      <c r="AW1628" s="85"/>
      <c r="AX1628" s="85"/>
      <c r="AY1628" s="85"/>
      <c r="AZ1628" s="85"/>
      <c r="BA1628" s="85"/>
      <c r="BB1628" s="85"/>
      <c r="BC1628" s="85"/>
      <c r="BD1628" s="85"/>
      <c r="BE1628" s="85"/>
      <c r="BF1628" s="88"/>
      <c r="BG1628" s="85"/>
      <c r="BH1628" s="85"/>
      <c r="BI1628" s="85"/>
      <c r="BJ1628" s="85"/>
      <c r="BK1628" s="85"/>
      <c r="BL1628" s="85"/>
      <c r="BM1628" s="85"/>
      <c r="BN1628" s="85"/>
      <c r="BO1628" s="85"/>
      <c r="BP1628" s="85"/>
      <c r="BQ1628" s="85"/>
      <c r="BR1628" s="85"/>
      <c r="BS1628" s="85"/>
      <c r="BT1628" s="85"/>
      <c r="BU1628" s="85"/>
      <c r="BV1628" s="85"/>
      <c r="BW1628" s="85"/>
      <c r="BX1628" s="85"/>
      <c r="BY1628" s="85"/>
      <c r="BZ1628" s="85"/>
      <c r="CA1628" s="85"/>
      <c r="CB1628" s="85"/>
      <c r="CC1628" s="85"/>
      <c r="CD1628" s="85"/>
      <c r="CE1628" s="85"/>
      <c r="CF1628" s="85"/>
      <c r="CG1628" s="85"/>
      <c r="CH1628" s="85"/>
      <c r="CI1628" s="85"/>
      <c r="CJ1628" s="85"/>
      <c r="CK1628" s="85"/>
      <c r="CL1628" s="85"/>
      <c r="CM1628" s="85"/>
      <c r="CN1628" s="85"/>
      <c r="CO1628" s="85"/>
      <c r="CP1628" s="85"/>
      <c r="CQ1628" s="85"/>
      <c r="CR1628" s="85"/>
      <c r="CS1628" s="85"/>
      <c r="CT1628" s="85"/>
      <c r="CU1628" s="85"/>
      <c r="CV1628" s="85"/>
      <c r="CW1628" s="85"/>
      <c r="CX1628" s="85"/>
      <c r="CY1628" s="85"/>
      <c r="CZ1628" s="85"/>
      <c r="DA1628" s="85"/>
      <c r="DB1628" s="85"/>
      <c r="DC1628" s="85"/>
      <c r="DD1628" s="85"/>
      <c r="DE1628" s="85"/>
    </row>
    <row r="1629" spans="1:109" x14ac:dyDescent="0.2">
      <c r="A1629" s="85"/>
      <c r="B1629" s="85"/>
      <c r="C1629" s="85"/>
      <c r="D1629" s="85"/>
      <c r="E1629" s="86"/>
      <c r="F1629" s="85"/>
      <c r="G1629" s="87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85"/>
      <c r="AG1629" s="85"/>
      <c r="AH1629" s="85"/>
      <c r="AI1629" s="85"/>
      <c r="AJ1629" s="85"/>
      <c r="AK1629" s="85"/>
      <c r="AL1629" s="85"/>
      <c r="AM1629" s="85"/>
      <c r="AN1629" s="85"/>
      <c r="AO1629" s="85"/>
      <c r="AP1629" s="85"/>
      <c r="AQ1629" s="85"/>
      <c r="AR1629" s="85"/>
      <c r="AS1629" s="85"/>
      <c r="AT1629" s="85"/>
      <c r="AU1629" s="85"/>
      <c r="AV1629" s="85"/>
      <c r="AW1629" s="85"/>
      <c r="AX1629" s="85"/>
      <c r="AY1629" s="85"/>
      <c r="AZ1629" s="85"/>
      <c r="BA1629" s="85"/>
      <c r="BB1629" s="85"/>
      <c r="BC1629" s="85"/>
      <c r="BD1629" s="85"/>
      <c r="BE1629" s="85"/>
      <c r="BF1629" s="88"/>
      <c r="BG1629" s="85"/>
      <c r="BH1629" s="85"/>
      <c r="BI1629" s="85"/>
      <c r="BJ1629" s="85"/>
      <c r="BK1629" s="85"/>
      <c r="BL1629" s="85"/>
      <c r="BM1629" s="85"/>
      <c r="BN1629" s="85"/>
      <c r="BO1629" s="85"/>
      <c r="BP1629" s="85"/>
      <c r="BQ1629" s="85"/>
      <c r="BR1629" s="85"/>
      <c r="BS1629" s="85"/>
      <c r="BT1629" s="85"/>
      <c r="BU1629" s="85"/>
      <c r="BV1629" s="85"/>
      <c r="BW1629" s="85"/>
      <c r="BX1629" s="85"/>
      <c r="BY1629" s="85"/>
      <c r="BZ1629" s="85"/>
      <c r="CA1629" s="85"/>
      <c r="CB1629" s="85"/>
      <c r="CC1629" s="85"/>
      <c r="CD1629" s="85"/>
      <c r="CE1629" s="85"/>
      <c r="CF1629" s="85"/>
      <c r="CG1629" s="85"/>
      <c r="CH1629" s="85"/>
      <c r="CI1629" s="85"/>
      <c r="CJ1629" s="85"/>
      <c r="CK1629" s="85"/>
      <c r="CL1629" s="85"/>
      <c r="CM1629" s="85"/>
      <c r="CN1629" s="85"/>
      <c r="CO1629" s="85"/>
      <c r="CP1629" s="85"/>
      <c r="CQ1629" s="85"/>
      <c r="CR1629" s="85"/>
      <c r="CS1629" s="85"/>
      <c r="CT1629" s="85"/>
      <c r="CU1629" s="85"/>
      <c r="CV1629" s="85"/>
      <c r="CW1629" s="85"/>
      <c r="CX1629" s="85"/>
      <c r="CY1629" s="85"/>
      <c r="CZ1629" s="85"/>
      <c r="DA1629" s="85"/>
      <c r="DB1629" s="85"/>
      <c r="DC1629" s="85"/>
      <c r="DD1629" s="85"/>
      <c r="DE1629" s="85"/>
    </row>
    <row r="1630" spans="1:109" x14ac:dyDescent="0.2">
      <c r="A1630" s="85"/>
      <c r="B1630" s="85"/>
      <c r="C1630" s="85"/>
      <c r="D1630" s="85"/>
      <c r="E1630" s="86"/>
      <c r="F1630" s="85"/>
      <c r="G1630" s="87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85"/>
      <c r="AG1630" s="85"/>
      <c r="AH1630" s="85"/>
      <c r="AI1630" s="85"/>
      <c r="AJ1630" s="85"/>
      <c r="AK1630" s="85"/>
      <c r="AL1630" s="85"/>
      <c r="AM1630" s="85"/>
      <c r="AN1630" s="85"/>
      <c r="AO1630" s="85"/>
      <c r="AP1630" s="85"/>
      <c r="AQ1630" s="85"/>
      <c r="AR1630" s="85"/>
      <c r="AS1630" s="85"/>
      <c r="AT1630" s="85"/>
      <c r="AU1630" s="85"/>
      <c r="AV1630" s="85"/>
      <c r="AW1630" s="85"/>
      <c r="AX1630" s="85"/>
      <c r="AY1630" s="85"/>
      <c r="AZ1630" s="85"/>
      <c r="BA1630" s="85"/>
      <c r="BB1630" s="85"/>
      <c r="BC1630" s="85"/>
      <c r="BD1630" s="85"/>
      <c r="BE1630" s="85"/>
      <c r="BF1630" s="88"/>
      <c r="BG1630" s="85"/>
      <c r="BH1630" s="85"/>
      <c r="BI1630" s="85"/>
      <c r="BJ1630" s="85"/>
      <c r="BK1630" s="85"/>
      <c r="BL1630" s="85"/>
      <c r="BM1630" s="85"/>
      <c r="BN1630" s="85"/>
      <c r="BO1630" s="85"/>
      <c r="BP1630" s="85"/>
      <c r="BQ1630" s="85"/>
      <c r="BR1630" s="85"/>
      <c r="BS1630" s="85"/>
      <c r="BT1630" s="85"/>
      <c r="BU1630" s="85"/>
      <c r="BV1630" s="85"/>
      <c r="BW1630" s="85"/>
      <c r="BX1630" s="85"/>
      <c r="BY1630" s="85"/>
      <c r="BZ1630" s="85"/>
      <c r="CA1630" s="85"/>
      <c r="CB1630" s="85"/>
      <c r="CC1630" s="85"/>
      <c r="CD1630" s="85"/>
      <c r="CE1630" s="85"/>
      <c r="CF1630" s="85"/>
      <c r="CG1630" s="85"/>
      <c r="CH1630" s="85"/>
      <c r="CI1630" s="85"/>
      <c r="CJ1630" s="85"/>
      <c r="CK1630" s="85"/>
      <c r="CL1630" s="85"/>
      <c r="CM1630" s="85"/>
      <c r="CN1630" s="85"/>
      <c r="CO1630" s="85"/>
      <c r="CP1630" s="85"/>
      <c r="CQ1630" s="85"/>
      <c r="CR1630" s="85"/>
      <c r="CS1630" s="85"/>
      <c r="CT1630" s="85"/>
      <c r="CU1630" s="85"/>
      <c r="CV1630" s="85"/>
      <c r="CW1630" s="85"/>
      <c r="CX1630" s="85"/>
      <c r="CY1630" s="85"/>
      <c r="CZ1630" s="85"/>
      <c r="DA1630" s="85"/>
      <c r="DB1630" s="85"/>
      <c r="DC1630" s="85"/>
      <c r="DD1630" s="85"/>
      <c r="DE1630" s="85"/>
    </row>
    <row r="1631" spans="1:109" x14ac:dyDescent="0.2">
      <c r="A1631" s="85"/>
      <c r="B1631" s="85"/>
      <c r="C1631" s="85"/>
      <c r="D1631" s="85"/>
      <c r="E1631" s="86"/>
      <c r="F1631" s="85"/>
      <c r="G1631" s="87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85"/>
      <c r="AG1631" s="85"/>
      <c r="AH1631" s="85"/>
      <c r="AI1631" s="85"/>
      <c r="AJ1631" s="85"/>
      <c r="AK1631" s="85"/>
      <c r="AL1631" s="85"/>
      <c r="AM1631" s="85"/>
      <c r="AN1631" s="85"/>
      <c r="AO1631" s="85"/>
      <c r="AP1631" s="85"/>
      <c r="AQ1631" s="85"/>
      <c r="AR1631" s="85"/>
      <c r="AS1631" s="85"/>
      <c r="AT1631" s="85"/>
      <c r="AU1631" s="85"/>
      <c r="AV1631" s="85"/>
      <c r="AW1631" s="85"/>
      <c r="AX1631" s="85"/>
      <c r="AY1631" s="85"/>
      <c r="AZ1631" s="85"/>
      <c r="BA1631" s="85"/>
      <c r="BB1631" s="85"/>
      <c r="BC1631" s="85"/>
      <c r="BD1631" s="85"/>
      <c r="BE1631" s="85"/>
      <c r="BF1631" s="88"/>
      <c r="BG1631" s="85"/>
      <c r="BH1631" s="85"/>
      <c r="BI1631" s="85"/>
      <c r="BJ1631" s="85"/>
      <c r="BK1631" s="85"/>
      <c r="BL1631" s="85"/>
      <c r="BM1631" s="85"/>
      <c r="BN1631" s="85"/>
      <c r="BO1631" s="85"/>
      <c r="BP1631" s="85"/>
      <c r="BQ1631" s="85"/>
      <c r="BR1631" s="85"/>
      <c r="BS1631" s="85"/>
      <c r="BT1631" s="85"/>
      <c r="BU1631" s="85"/>
      <c r="BV1631" s="85"/>
      <c r="BW1631" s="85"/>
      <c r="BX1631" s="85"/>
      <c r="BY1631" s="85"/>
      <c r="BZ1631" s="85"/>
      <c r="CA1631" s="85"/>
      <c r="CB1631" s="85"/>
      <c r="CC1631" s="85"/>
      <c r="CD1631" s="85"/>
      <c r="CE1631" s="85"/>
      <c r="CF1631" s="85"/>
      <c r="CG1631" s="85"/>
      <c r="CH1631" s="85"/>
      <c r="CI1631" s="85"/>
      <c r="CJ1631" s="85"/>
      <c r="CK1631" s="85"/>
      <c r="CL1631" s="85"/>
      <c r="CM1631" s="85"/>
      <c r="CN1631" s="85"/>
      <c r="CO1631" s="85"/>
      <c r="CP1631" s="85"/>
      <c r="CQ1631" s="85"/>
      <c r="CR1631" s="85"/>
      <c r="CS1631" s="85"/>
      <c r="CT1631" s="85"/>
      <c r="CU1631" s="85"/>
      <c r="CV1631" s="85"/>
      <c r="CW1631" s="85"/>
      <c r="CX1631" s="85"/>
      <c r="CY1631" s="85"/>
      <c r="CZ1631" s="85"/>
      <c r="DA1631" s="85"/>
      <c r="DB1631" s="85"/>
      <c r="DC1631" s="85"/>
      <c r="DD1631" s="85"/>
      <c r="DE1631" s="85"/>
    </row>
    <row r="1632" spans="1:109" x14ac:dyDescent="0.2">
      <c r="A1632" s="85"/>
      <c r="B1632" s="85"/>
      <c r="C1632" s="85"/>
      <c r="D1632" s="85"/>
      <c r="E1632" s="86"/>
      <c r="F1632" s="85"/>
      <c r="G1632" s="87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85"/>
      <c r="AG1632" s="85"/>
      <c r="AH1632" s="85"/>
      <c r="AI1632" s="85"/>
      <c r="AJ1632" s="85"/>
      <c r="AK1632" s="85"/>
      <c r="AL1632" s="85"/>
      <c r="AM1632" s="85"/>
      <c r="AN1632" s="85"/>
      <c r="AO1632" s="85"/>
      <c r="AP1632" s="85"/>
      <c r="AQ1632" s="85"/>
      <c r="AR1632" s="85"/>
      <c r="AS1632" s="85"/>
      <c r="AT1632" s="85"/>
      <c r="AU1632" s="85"/>
      <c r="AV1632" s="85"/>
      <c r="AW1632" s="85"/>
      <c r="AX1632" s="85"/>
      <c r="AY1632" s="85"/>
      <c r="AZ1632" s="85"/>
      <c r="BA1632" s="85"/>
      <c r="BB1632" s="85"/>
      <c r="BC1632" s="85"/>
      <c r="BD1632" s="85"/>
      <c r="BE1632" s="85"/>
      <c r="BF1632" s="88"/>
      <c r="BG1632" s="85"/>
      <c r="BH1632" s="85"/>
      <c r="BI1632" s="85"/>
      <c r="BJ1632" s="85"/>
      <c r="BK1632" s="85"/>
      <c r="BL1632" s="85"/>
      <c r="BM1632" s="85"/>
      <c r="BN1632" s="85"/>
      <c r="BO1632" s="85"/>
      <c r="BP1632" s="85"/>
      <c r="BQ1632" s="85"/>
      <c r="BR1632" s="85"/>
      <c r="BS1632" s="85"/>
      <c r="BT1632" s="85"/>
      <c r="BU1632" s="85"/>
      <c r="BV1632" s="85"/>
      <c r="BW1632" s="85"/>
      <c r="BX1632" s="85"/>
      <c r="BY1632" s="85"/>
      <c r="BZ1632" s="85"/>
      <c r="CA1632" s="85"/>
      <c r="CB1632" s="85"/>
      <c r="CC1632" s="85"/>
      <c r="CD1632" s="85"/>
      <c r="CE1632" s="85"/>
      <c r="CF1632" s="85"/>
      <c r="CG1632" s="85"/>
      <c r="CH1632" s="85"/>
      <c r="CI1632" s="85"/>
      <c r="CJ1632" s="85"/>
      <c r="CK1632" s="85"/>
      <c r="CL1632" s="85"/>
      <c r="CM1632" s="85"/>
      <c r="CN1632" s="85"/>
      <c r="CO1632" s="85"/>
      <c r="CP1632" s="85"/>
      <c r="CQ1632" s="85"/>
      <c r="CR1632" s="85"/>
      <c r="CS1632" s="85"/>
      <c r="CT1632" s="85"/>
      <c r="CU1632" s="85"/>
      <c r="CV1632" s="85"/>
      <c r="CW1632" s="85"/>
      <c r="CX1632" s="85"/>
      <c r="CY1632" s="85"/>
      <c r="CZ1632" s="85"/>
      <c r="DA1632" s="85"/>
      <c r="DB1632" s="85"/>
      <c r="DC1632" s="85"/>
      <c r="DD1632" s="85"/>
      <c r="DE1632" s="85"/>
    </row>
    <row r="1633" spans="1:109" x14ac:dyDescent="0.2">
      <c r="A1633" s="85"/>
      <c r="B1633" s="85"/>
      <c r="C1633" s="85"/>
      <c r="D1633" s="85"/>
      <c r="E1633" s="86"/>
      <c r="F1633" s="85"/>
      <c r="G1633" s="87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85"/>
      <c r="AG1633" s="85"/>
      <c r="AH1633" s="85"/>
      <c r="AI1633" s="85"/>
      <c r="AJ1633" s="85"/>
      <c r="AK1633" s="85"/>
      <c r="AL1633" s="85"/>
      <c r="AM1633" s="85"/>
      <c r="AN1633" s="85"/>
      <c r="AO1633" s="85"/>
      <c r="AP1633" s="85"/>
      <c r="AQ1633" s="85"/>
      <c r="AR1633" s="85"/>
      <c r="AS1633" s="85"/>
      <c r="AT1633" s="85"/>
      <c r="AU1633" s="85"/>
      <c r="AV1633" s="85"/>
      <c r="AW1633" s="85"/>
      <c r="AX1633" s="85"/>
      <c r="AY1633" s="85"/>
      <c r="AZ1633" s="85"/>
      <c r="BA1633" s="85"/>
      <c r="BB1633" s="85"/>
      <c r="BC1633" s="85"/>
      <c r="BD1633" s="85"/>
      <c r="BE1633" s="85"/>
      <c r="BF1633" s="88"/>
      <c r="BG1633" s="85"/>
      <c r="BH1633" s="85"/>
      <c r="BI1633" s="85"/>
      <c r="BJ1633" s="85"/>
      <c r="BK1633" s="85"/>
      <c r="BL1633" s="85"/>
      <c r="BM1633" s="85"/>
      <c r="BN1633" s="85"/>
      <c r="BO1633" s="85"/>
      <c r="BP1633" s="85"/>
      <c r="BQ1633" s="85"/>
      <c r="BR1633" s="85"/>
      <c r="BS1633" s="85"/>
      <c r="BT1633" s="85"/>
      <c r="BU1633" s="85"/>
      <c r="BV1633" s="85"/>
      <c r="BW1633" s="85"/>
      <c r="BX1633" s="85"/>
      <c r="BY1633" s="85"/>
      <c r="BZ1633" s="85"/>
      <c r="CA1633" s="85"/>
      <c r="CB1633" s="85"/>
      <c r="CC1633" s="85"/>
      <c r="CD1633" s="85"/>
      <c r="CE1633" s="85"/>
      <c r="CF1633" s="85"/>
      <c r="CG1633" s="85"/>
      <c r="CH1633" s="85"/>
      <c r="CI1633" s="85"/>
      <c r="CJ1633" s="85"/>
      <c r="CK1633" s="85"/>
      <c r="CL1633" s="85"/>
      <c r="CM1633" s="85"/>
      <c r="CN1633" s="85"/>
      <c r="CO1633" s="85"/>
      <c r="CP1633" s="85"/>
      <c r="CQ1633" s="85"/>
      <c r="CR1633" s="85"/>
      <c r="CS1633" s="85"/>
      <c r="CT1633" s="85"/>
      <c r="CU1633" s="85"/>
      <c r="CV1633" s="85"/>
      <c r="CW1633" s="85"/>
      <c r="CX1633" s="85"/>
      <c r="CY1633" s="85"/>
      <c r="CZ1633" s="85"/>
      <c r="DA1633" s="85"/>
      <c r="DB1633" s="85"/>
      <c r="DC1633" s="85"/>
      <c r="DD1633" s="85"/>
      <c r="DE1633" s="85"/>
    </row>
    <row r="1634" spans="1:109" x14ac:dyDescent="0.2">
      <c r="A1634" s="85"/>
      <c r="B1634" s="85"/>
      <c r="C1634" s="85"/>
      <c r="D1634" s="85"/>
      <c r="E1634" s="86"/>
      <c r="F1634" s="85"/>
      <c r="G1634" s="87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85"/>
      <c r="AG1634" s="85"/>
      <c r="AH1634" s="85"/>
      <c r="AI1634" s="85"/>
      <c r="AJ1634" s="85"/>
      <c r="AK1634" s="85"/>
      <c r="AL1634" s="85"/>
      <c r="AM1634" s="85"/>
      <c r="AN1634" s="85"/>
      <c r="AO1634" s="85"/>
      <c r="AP1634" s="85"/>
      <c r="AQ1634" s="85"/>
      <c r="AR1634" s="85"/>
      <c r="AS1634" s="85"/>
      <c r="AT1634" s="85"/>
      <c r="AU1634" s="85"/>
      <c r="AV1634" s="85"/>
      <c r="AW1634" s="85"/>
      <c r="AX1634" s="85"/>
      <c r="AY1634" s="85"/>
      <c r="AZ1634" s="85"/>
      <c r="BA1634" s="85"/>
      <c r="BB1634" s="85"/>
      <c r="BC1634" s="85"/>
      <c r="BD1634" s="85"/>
      <c r="BE1634" s="85"/>
      <c r="BF1634" s="88"/>
      <c r="BG1634" s="85"/>
      <c r="BH1634" s="85"/>
      <c r="BI1634" s="85"/>
      <c r="BJ1634" s="85"/>
      <c r="BK1634" s="85"/>
      <c r="BL1634" s="85"/>
      <c r="BM1634" s="85"/>
      <c r="BN1634" s="85"/>
      <c r="BO1634" s="85"/>
      <c r="BP1634" s="85"/>
      <c r="BQ1634" s="85"/>
      <c r="BR1634" s="85"/>
      <c r="BS1634" s="85"/>
      <c r="BT1634" s="85"/>
      <c r="BU1634" s="85"/>
      <c r="BV1634" s="85"/>
      <c r="BW1634" s="85"/>
      <c r="BX1634" s="85"/>
      <c r="BY1634" s="85"/>
      <c r="BZ1634" s="85"/>
      <c r="CA1634" s="85"/>
      <c r="CB1634" s="85"/>
      <c r="CC1634" s="85"/>
      <c r="CD1634" s="85"/>
      <c r="CE1634" s="85"/>
      <c r="CF1634" s="85"/>
      <c r="CG1634" s="85"/>
      <c r="CH1634" s="85"/>
      <c r="CI1634" s="85"/>
      <c r="CJ1634" s="85"/>
      <c r="CK1634" s="85"/>
      <c r="CL1634" s="85"/>
      <c r="CM1634" s="85"/>
      <c r="CN1634" s="85"/>
      <c r="CO1634" s="85"/>
      <c r="CP1634" s="85"/>
      <c r="CQ1634" s="85"/>
      <c r="CR1634" s="85"/>
      <c r="CS1634" s="85"/>
      <c r="CT1634" s="85"/>
      <c r="CU1634" s="85"/>
      <c r="CV1634" s="85"/>
      <c r="CW1634" s="85"/>
      <c r="CX1634" s="85"/>
      <c r="CY1634" s="85"/>
      <c r="CZ1634" s="85"/>
      <c r="DA1634" s="85"/>
      <c r="DB1634" s="85"/>
      <c r="DC1634" s="85"/>
      <c r="DD1634" s="85"/>
      <c r="DE1634" s="85"/>
    </row>
    <row r="1635" spans="1:109" x14ac:dyDescent="0.2">
      <c r="A1635" s="85"/>
      <c r="B1635" s="85"/>
      <c r="C1635" s="85"/>
      <c r="D1635" s="85"/>
      <c r="E1635" s="86"/>
      <c r="F1635" s="85"/>
      <c r="G1635" s="87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85"/>
      <c r="AG1635" s="85"/>
      <c r="AH1635" s="85"/>
      <c r="AI1635" s="85"/>
      <c r="AJ1635" s="85"/>
      <c r="AK1635" s="85"/>
      <c r="AL1635" s="85"/>
      <c r="AM1635" s="85"/>
      <c r="AN1635" s="85"/>
      <c r="AO1635" s="85"/>
      <c r="AP1635" s="85"/>
      <c r="AQ1635" s="85"/>
      <c r="AR1635" s="85"/>
      <c r="AS1635" s="85"/>
      <c r="AT1635" s="85"/>
      <c r="AU1635" s="85"/>
      <c r="AV1635" s="85"/>
      <c r="AW1635" s="85"/>
      <c r="AX1635" s="85"/>
      <c r="AY1635" s="85"/>
      <c r="AZ1635" s="85"/>
      <c r="BA1635" s="85"/>
      <c r="BB1635" s="85"/>
      <c r="BC1635" s="85"/>
      <c r="BD1635" s="85"/>
      <c r="BE1635" s="85"/>
      <c r="BF1635" s="88"/>
      <c r="BG1635" s="85"/>
      <c r="BH1635" s="85"/>
      <c r="BI1635" s="85"/>
      <c r="BJ1635" s="85"/>
      <c r="BK1635" s="85"/>
      <c r="BL1635" s="85"/>
      <c r="BM1635" s="85"/>
      <c r="BN1635" s="85"/>
      <c r="BO1635" s="85"/>
      <c r="BP1635" s="85"/>
      <c r="BQ1635" s="85"/>
      <c r="BR1635" s="85"/>
      <c r="BS1635" s="85"/>
      <c r="BT1635" s="85"/>
      <c r="BU1635" s="85"/>
      <c r="BV1635" s="85"/>
      <c r="BW1635" s="85"/>
      <c r="BX1635" s="85"/>
      <c r="BY1635" s="85"/>
      <c r="BZ1635" s="85"/>
      <c r="CA1635" s="85"/>
      <c r="CB1635" s="85"/>
      <c r="CC1635" s="85"/>
      <c r="CD1635" s="85"/>
      <c r="CE1635" s="85"/>
      <c r="CF1635" s="85"/>
      <c r="CG1635" s="85"/>
      <c r="CH1635" s="85"/>
      <c r="CI1635" s="85"/>
      <c r="CJ1635" s="85"/>
      <c r="CK1635" s="85"/>
      <c r="CL1635" s="85"/>
      <c r="CM1635" s="85"/>
      <c r="CN1635" s="85"/>
      <c r="CO1635" s="85"/>
      <c r="CP1635" s="85"/>
      <c r="CQ1635" s="85"/>
      <c r="CR1635" s="85"/>
      <c r="CS1635" s="85"/>
      <c r="CT1635" s="85"/>
      <c r="CU1635" s="85"/>
      <c r="CV1635" s="85"/>
      <c r="CW1635" s="85"/>
      <c r="CX1635" s="85"/>
      <c r="CY1635" s="85"/>
      <c r="CZ1635" s="85"/>
      <c r="DA1635" s="85"/>
      <c r="DB1635" s="85"/>
      <c r="DC1635" s="85"/>
      <c r="DD1635" s="85"/>
      <c r="DE1635" s="85"/>
    </row>
    <row r="1636" spans="1:109" x14ac:dyDescent="0.2">
      <c r="A1636" s="85"/>
      <c r="B1636" s="85"/>
      <c r="C1636" s="85"/>
      <c r="D1636" s="85"/>
      <c r="E1636" s="86"/>
      <c r="F1636" s="85"/>
      <c r="G1636" s="87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85"/>
      <c r="AG1636" s="85"/>
      <c r="AH1636" s="85"/>
      <c r="AI1636" s="85"/>
      <c r="AJ1636" s="85"/>
      <c r="AK1636" s="85"/>
      <c r="AL1636" s="85"/>
      <c r="AM1636" s="85"/>
      <c r="AN1636" s="85"/>
      <c r="AO1636" s="85"/>
      <c r="AP1636" s="85"/>
      <c r="AQ1636" s="85"/>
      <c r="AR1636" s="85"/>
      <c r="AS1636" s="85"/>
      <c r="AT1636" s="85"/>
      <c r="AU1636" s="85"/>
      <c r="AV1636" s="85"/>
      <c r="AW1636" s="85"/>
      <c r="AX1636" s="85"/>
      <c r="AY1636" s="85"/>
      <c r="AZ1636" s="85"/>
      <c r="BA1636" s="85"/>
      <c r="BB1636" s="85"/>
      <c r="BC1636" s="85"/>
      <c r="BD1636" s="85"/>
      <c r="BE1636" s="85"/>
      <c r="BF1636" s="88"/>
      <c r="BG1636" s="85"/>
      <c r="BH1636" s="85"/>
      <c r="BI1636" s="85"/>
      <c r="BJ1636" s="85"/>
      <c r="BK1636" s="85"/>
      <c r="BL1636" s="85"/>
      <c r="BM1636" s="85"/>
      <c r="BN1636" s="85"/>
      <c r="BO1636" s="85"/>
      <c r="BP1636" s="85"/>
      <c r="BQ1636" s="85"/>
      <c r="BR1636" s="85"/>
      <c r="BS1636" s="85"/>
      <c r="BT1636" s="85"/>
      <c r="BU1636" s="85"/>
      <c r="BV1636" s="85"/>
      <c r="BW1636" s="85"/>
      <c r="BX1636" s="85"/>
      <c r="BY1636" s="85"/>
      <c r="BZ1636" s="85"/>
      <c r="CA1636" s="85"/>
      <c r="CB1636" s="85"/>
      <c r="CC1636" s="85"/>
      <c r="CD1636" s="85"/>
      <c r="CE1636" s="85"/>
      <c r="CF1636" s="85"/>
      <c r="CG1636" s="85"/>
      <c r="CH1636" s="85"/>
      <c r="CI1636" s="85"/>
      <c r="CJ1636" s="85"/>
      <c r="CK1636" s="85"/>
      <c r="CL1636" s="85"/>
      <c r="CM1636" s="85"/>
      <c r="CN1636" s="85"/>
      <c r="CO1636" s="85"/>
      <c r="CP1636" s="85"/>
      <c r="CQ1636" s="85"/>
      <c r="CR1636" s="85"/>
      <c r="CS1636" s="85"/>
      <c r="CT1636" s="85"/>
      <c r="CU1636" s="85"/>
      <c r="CV1636" s="85"/>
      <c r="CW1636" s="85"/>
      <c r="CX1636" s="85"/>
      <c r="CY1636" s="85"/>
      <c r="CZ1636" s="85"/>
      <c r="DA1636" s="85"/>
      <c r="DB1636" s="85"/>
      <c r="DC1636" s="85"/>
      <c r="DD1636" s="85"/>
      <c r="DE1636" s="85"/>
    </row>
    <row r="1637" spans="1:109" x14ac:dyDescent="0.2">
      <c r="A1637" s="85"/>
      <c r="B1637" s="85"/>
      <c r="C1637" s="85"/>
      <c r="D1637" s="85"/>
      <c r="E1637" s="86"/>
      <c r="F1637" s="85"/>
      <c r="G1637" s="87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85"/>
      <c r="AG1637" s="85"/>
      <c r="AH1637" s="85"/>
      <c r="AI1637" s="85"/>
      <c r="AJ1637" s="85"/>
      <c r="AK1637" s="85"/>
      <c r="AL1637" s="85"/>
      <c r="AM1637" s="85"/>
      <c r="AN1637" s="85"/>
      <c r="AO1637" s="85"/>
      <c r="AP1637" s="85"/>
      <c r="AQ1637" s="85"/>
      <c r="AR1637" s="85"/>
      <c r="AS1637" s="85"/>
      <c r="AT1637" s="85"/>
      <c r="AU1637" s="85"/>
      <c r="AV1637" s="85"/>
      <c r="AW1637" s="85"/>
      <c r="AX1637" s="85"/>
      <c r="AY1637" s="85"/>
      <c r="AZ1637" s="85"/>
      <c r="BA1637" s="85"/>
      <c r="BB1637" s="85"/>
      <c r="BC1637" s="85"/>
      <c r="BD1637" s="85"/>
      <c r="BE1637" s="85"/>
      <c r="BF1637" s="88"/>
      <c r="BG1637" s="85"/>
      <c r="BH1637" s="85"/>
      <c r="BI1637" s="85"/>
      <c r="BJ1637" s="85"/>
      <c r="BK1637" s="85"/>
      <c r="BL1637" s="85"/>
      <c r="BM1637" s="85"/>
      <c r="BN1637" s="85"/>
      <c r="BO1637" s="85"/>
      <c r="BP1637" s="85"/>
      <c r="BQ1637" s="85"/>
      <c r="BR1637" s="85"/>
      <c r="BS1637" s="85"/>
      <c r="BT1637" s="85"/>
      <c r="BU1637" s="85"/>
      <c r="BV1637" s="85"/>
      <c r="BW1637" s="85"/>
      <c r="BX1637" s="85"/>
      <c r="BY1637" s="85"/>
      <c r="BZ1637" s="85"/>
      <c r="CA1637" s="85"/>
      <c r="CB1637" s="85"/>
      <c r="CC1637" s="85"/>
      <c r="CD1637" s="85"/>
      <c r="CE1637" s="85"/>
      <c r="CF1637" s="85"/>
      <c r="CG1637" s="85"/>
      <c r="CH1637" s="85"/>
      <c r="CI1637" s="85"/>
      <c r="CJ1637" s="85"/>
      <c r="CK1637" s="85"/>
      <c r="CL1637" s="85"/>
      <c r="CM1637" s="85"/>
      <c r="CN1637" s="85"/>
      <c r="CO1637" s="85"/>
      <c r="CP1637" s="85"/>
      <c r="CQ1637" s="85"/>
      <c r="CR1637" s="85"/>
      <c r="CS1637" s="85"/>
      <c r="CT1637" s="85"/>
      <c r="CU1637" s="85"/>
      <c r="CV1637" s="85"/>
      <c r="CW1637" s="85"/>
      <c r="CX1637" s="85"/>
      <c r="CY1637" s="85"/>
      <c r="CZ1637" s="85"/>
      <c r="DA1637" s="85"/>
      <c r="DB1637" s="85"/>
      <c r="DC1637" s="85"/>
      <c r="DD1637" s="85"/>
      <c r="DE1637" s="85"/>
    </row>
    <row r="1638" spans="1:109" x14ac:dyDescent="0.2">
      <c r="A1638" s="85"/>
      <c r="B1638" s="85"/>
      <c r="C1638" s="85"/>
      <c r="D1638" s="85"/>
      <c r="E1638" s="86"/>
      <c r="F1638" s="85"/>
      <c r="G1638" s="87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85"/>
      <c r="AG1638" s="85"/>
      <c r="AH1638" s="85"/>
      <c r="AI1638" s="85"/>
      <c r="AJ1638" s="85"/>
      <c r="AK1638" s="85"/>
      <c r="AL1638" s="85"/>
      <c r="AM1638" s="85"/>
      <c r="AN1638" s="85"/>
      <c r="AO1638" s="85"/>
      <c r="AP1638" s="85"/>
      <c r="AQ1638" s="85"/>
      <c r="AR1638" s="85"/>
      <c r="AS1638" s="85"/>
      <c r="AT1638" s="85"/>
      <c r="AU1638" s="85"/>
      <c r="AV1638" s="85"/>
      <c r="AW1638" s="85"/>
      <c r="AX1638" s="85"/>
      <c r="AY1638" s="85"/>
      <c r="AZ1638" s="85"/>
      <c r="BA1638" s="85"/>
      <c r="BB1638" s="85"/>
      <c r="BC1638" s="85"/>
      <c r="BD1638" s="85"/>
      <c r="BE1638" s="85"/>
      <c r="BF1638" s="88"/>
      <c r="BG1638" s="85"/>
      <c r="BH1638" s="85"/>
      <c r="BI1638" s="85"/>
      <c r="BJ1638" s="85"/>
      <c r="BK1638" s="85"/>
      <c r="BL1638" s="85"/>
      <c r="BM1638" s="85"/>
      <c r="BN1638" s="85"/>
      <c r="BO1638" s="85"/>
      <c r="BP1638" s="85"/>
      <c r="BQ1638" s="85"/>
      <c r="BR1638" s="85"/>
      <c r="BS1638" s="85"/>
      <c r="BT1638" s="85"/>
      <c r="BU1638" s="85"/>
      <c r="BV1638" s="85"/>
      <c r="BW1638" s="85"/>
      <c r="BX1638" s="85"/>
      <c r="BY1638" s="85"/>
      <c r="BZ1638" s="85"/>
      <c r="CA1638" s="85"/>
      <c r="CB1638" s="85"/>
      <c r="CC1638" s="85"/>
      <c r="CD1638" s="85"/>
      <c r="CE1638" s="85"/>
      <c r="CF1638" s="85"/>
      <c r="CG1638" s="85"/>
      <c r="CH1638" s="85"/>
      <c r="CI1638" s="85"/>
      <c r="CJ1638" s="85"/>
      <c r="CK1638" s="85"/>
      <c r="CL1638" s="85"/>
      <c r="CM1638" s="85"/>
      <c r="CN1638" s="85"/>
      <c r="CO1638" s="85"/>
      <c r="CP1638" s="85"/>
      <c r="CQ1638" s="85"/>
      <c r="CR1638" s="85"/>
      <c r="CS1638" s="85"/>
      <c r="CT1638" s="85"/>
      <c r="CU1638" s="85"/>
      <c r="CV1638" s="85"/>
      <c r="CW1638" s="85"/>
      <c r="CX1638" s="85"/>
      <c r="CY1638" s="85"/>
      <c r="CZ1638" s="85"/>
      <c r="DA1638" s="85"/>
      <c r="DB1638" s="85"/>
      <c r="DC1638" s="85"/>
      <c r="DD1638" s="85"/>
      <c r="DE1638" s="85"/>
    </row>
    <row r="1639" spans="1:109" x14ac:dyDescent="0.2">
      <c r="A1639" s="85"/>
      <c r="B1639" s="85"/>
      <c r="C1639" s="85"/>
      <c r="D1639" s="85"/>
      <c r="E1639" s="86"/>
      <c r="F1639" s="85"/>
      <c r="G1639" s="87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85"/>
      <c r="AG1639" s="85"/>
      <c r="AH1639" s="85"/>
      <c r="AI1639" s="85"/>
      <c r="AJ1639" s="85"/>
      <c r="AK1639" s="85"/>
      <c r="AL1639" s="85"/>
      <c r="AM1639" s="85"/>
      <c r="AN1639" s="85"/>
      <c r="AO1639" s="85"/>
      <c r="AP1639" s="85"/>
      <c r="AQ1639" s="85"/>
      <c r="AR1639" s="85"/>
      <c r="AS1639" s="85"/>
      <c r="AT1639" s="85"/>
      <c r="AU1639" s="85"/>
      <c r="AV1639" s="85"/>
      <c r="AW1639" s="85"/>
      <c r="AX1639" s="85"/>
      <c r="AY1639" s="85"/>
      <c r="AZ1639" s="85"/>
      <c r="BA1639" s="85"/>
      <c r="BB1639" s="85"/>
      <c r="BC1639" s="85"/>
      <c r="BD1639" s="85"/>
      <c r="BE1639" s="85"/>
      <c r="BF1639" s="88"/>
      <c r="BG1639" s="85"/>
      <c r="BH1639" s="85"/>
      <c r="BI1639" s="85"/>
      <c r="BJ1639" s="85"/>
      <c r="BK1639" s="85"/>
      <c r="BL1639" s="85"/>
      <c r="BM1639" s="85"/>
      <c r="BN1639" s="85"/>
      <c r="BO1639" s="85"/>
      <c r="BP1639" s="85"/>
      <c r="BQ1639" s="85"/>
      <c r="BR1639" s="85"/>
      <c r="BS1639" s="85"/>
      <c r="BT1639" s="85"/>
      <c r="BU1639" s="85"/>
      <c r="BV1639" s="85"/>
      <c r="BW1639" s="85"/>
      <c r="BX1639" s="85"/>
      <c r="BY1639" s="85"/>
      <c r="BZ1639" s="85"/>
      <c r="CA1639" s="85"/>
      <c r="CB1639" s="85"/>
      <c r="CC1639" s="85"/>
      <c r="CD1639" s="85"/>
      <c r="CE1639" s="85"/>
      <c r="CF1639" s="85"/>
      <c r="CG1639" s="85"/>
      <c r="CH1639" s="85"/>
      <c r="CI1639" s="85"/>
      <c r="CJ1639" s="85"/>
      <c r="CK1639" s="85"/>
      <c r="CL1639" s="85"/>
      <c r="CM1639" s="85"/>
      <c r="CN1639" s="85"/>
      <c r="CO1639" s="85"/>
      <c r="CP1639" s="85"/>
      <c r="CQ1639" s="85"/>
      <c r="CR1639" s="85"/>
      <c r="CS1639" s="85"/>
      <c r="CT1639" s="85"/>
      <c r="CU1639" s="85"/>
      <c r="CV1639" s="85"/>
      <c r="CW1639" s="85"/>
      <c r="CX1639" s="85"/>
      <c r="CY1639" s="85"/>
      <c r="CZ1639" s="85"/>
      <c r="DA1639" s="85"/>
      <c r="DB1639" s="85"/>
      <c r="DC1639" s="85"/>
      <c r="DD1639" s="85"/>
      <c r="DE1639" s="85"/>
    </row>
    <row r="1640" spans="1:109" x14ac:dyDescent="0.2">
      <c r="A1640" s="85"/>
      <c r="B1640" s="85"/>
      <c r="C1640" s="85"/>
      <c r="D1640" s="85"/>
      <c r="E1640" s="86"/>
      <c r="F1640" s="85"/>
      <c r="G1640" s="87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85"/>
      <c r="AG1640" s="85"/>
      <c r="AH1640" s="85"/>
      <c r="AI1640" s="85"/>
      <c r="AJ1640" s="85"/>
      <c r="AK1640" s="85"/>
      <c r="AL1640" s="85"/>
      <c r="AM1640" s="85"/>
      <c r="AN1640" s="85"/>
      <c r="AO1640" s="85"/>
      <c r="AP1640" s="85"/>
      <c r="AQ1640" s="85"/>
      <c r="AR1640" s="85"/>
      <c r="AS1640" s="85"/>
      <c r="AT1640" s="85"/>
      <c r="AU1640" s="85"/>
      <c r="AV1640" s="85"/>
      <c r="AW1640" s="85"/>
      <c r="AX1640" s="85"/>
      <c r="AY1640" s="85"/>
      <c r="AZ1640" s="85"/>
      <c r="BA1640" s="85"/>
      <c r="BB1640" s="85"/>
      <c r="BC1640" s="85"/>
      <c r="BD1640" s="85"/>
      <c r="BE1640" s="85"/>
      <c r="BF1640" s="88"/>
      <c r="BG1640" s="85"/>
      <c r="BH1640" s="85"/>
      <c r="BI1640" s="85"/>
      <c r="BJ1640" s="85"/>
      <c r="BK1640" s="85"/>
      <c r="BL1640" s="85"/>
      <c r="BM1640" s="85"/>
      <c r="BN1640" s="85"/>
      <c r="BO1640" s="85"/>
      <c r="BP1640" s="85"/>
      <c r="BQ1640" s="85"/>
      <c r="BR1640" s="85"/>
      <c r="BS1640" s="85"/>
      <c r="BT1640" s="85"/>
      <c r="BU1640" s="85"/>
      <c r="BV1640" s="85"/>
      <c r="BW1640" s="85"/>
      <c r="BX1640" s="85"/>
      <c r="BY1640" s="85"/>
      <c r="BZ1640" s="85"/>
      <c r="CA1640" s="85"/>
      <c r="CB1640" s="85"/>
      <c r="CC1640" s="85"/>
      <c r="CD1640" s="85"/>
      <c r="CE1640" s="85"/>
      <c r="CF1640" s="85"/>
      <c r="CG1640" s="85"/>
      <c r="CH1640" s="85"/>
      <c r="CI1640" s="85"/>
      <c r="CJ1640" s="85"/>
      <c r="CK1640" s="85"/>
      <c r="CL1640" s="85"/>
      <c r="CM1640" s="85"/>
      <c r="CN1640" s="85"/>
      <c r="CO1640" s="85"/>
      <c r="CP1640" s="85"/>
      <c r="CQ1640" s="85"/>
      <c r="CR1640" s="85"/>
      <c r="CS1640" s="85"/>
      <c r="CT1640" s="85"/>
      <c r="CU1640" s="85"/>
      <c r="CV1640" s="85"/>
      <c r="CW1640" s="85"/>
      <c r="CX1640" s="85"/>
      <c r="CY1640" s="85"/>
      <c r="CZ1640" s="85"/>
      <c r="DA1640" s="85"/>
      <c r="DB1640" s="85"/>
      <c r="DC1640" s="85"/>
      <c r="DD1640" s="85"/>
      <c r="DE1640" s="85"/>
    </row>
    <row r="1641" spans="1:109" x14ac:dyDescent="0.2">
      <c r="A1641" s="85"/>
      <c r="B1641" s="85"/>
      <c r="C1641" s="85"/>
      <c r="D1641" s="85"/>
      <c r="E1641" s="86"/>
      <c r="F1641" s="85"/>
      <c r="G1641" s="87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85"/>
      <c r="AG1641" s="85"/>
      <c r="AH1641" s="85"/>
      <c r="AI1641" s="85"/>
      <c r="AJ1641" s="85"/>
      <c r="AK1641" s="85"/>
      <c r="AL1641" s="85"/>
      <c r="AM1641" s="85"/>
      <c r="AN1641" s="85"/>
      <c r="AO1641" s="85"/>
      <c r="AP1641" s="85"/>
      <c r="AQ1641" s="85"/>
      <c r="AR1641" s="85"/>
      <c r="AS1641" s="85"/>
      <c r="AT1641" s="85"/>
      <c r="AU1641" s="85"/>
      <c r="AV1641" s="85"/>
      <c r="AW1641" s="85"/>
      <c r="AX1641" s="85"/>
      <c r="AY1641" s="85"/>
      <c r="AZ1641" s="85"/>
      <c r="BA1641" s="85"/>
      <c r="BB1641" s="85"/>
      <c r="BC1641" s="85"/>
      <c r="BD1641" s="85"/>
      <c r="BE1641" s="85"/>
      <c r="BF1641" s="88"/>
      <c r="BG1641" s="85"/>
      <c r="BH1641" s="85"/>
      <c r="BI1641" s="85"/>
      <c r="BJ1641" s="85"/>
      <c r="BK1641" s="85"/>
      <c r="BL1641" s="85"/>
      <c r="BM1641" s="85"/>
      <c r="BN1641" s="85"/>
      <c r="BO1641" s="85"/>
      <c r="BP1641" s="85"/>
      <c r="BQ1641" s="85"/>
      <c r="BR1641" s="85"/>
      <c r="BS1641" s="85"/>
      <c r="BT1641" s="85"/>
      <c r="BU1641" s="85"/>
      <c r="BV1641" s="85"/>
      <c r="BW1641" s="85"/>
      <c r="BX1641" s="85"/>
      <c r="BY1641" s="85"/>
      <c r="BZ1641" s="85"/>
      <c r="CA1641" s="85"/>
      <c r="CB1641" s="85"/>
      <c r="CC1641" s="85"/>
      <c r="CD1641" s="85"/>
      <c r="CE1641" s="85"/>
      <c r="CF1641" s="85"/>
      <c r="CG1641" s="85"/>
      <c r="CH1641" s="85"/>
      <c r="CI1641" s="85"/>
      <c r="CJ1641" s="85"/>
      <c r="CK1641" s="85"/>
      <c r="CL1641" s="85"/>
      <c r="CM1641" s="85"/>
      <c r="CN1641" s="85"/>
      <c r="CO1641" s="85"/>
      <c r="CP1641" s="85"/>
      <c r="CQ1641" s="85"/>
      <c r="CR1641" s="85"/>
      <c r="CS1641" s="85"/>
      <c r="CT1641" s="85"/>
      <c r="CU1641" s="85"/>
      <c r="CV1641" s="85"/>
      <c r="CW1641" s="85"/>
      <c r="CX1641" s="85"/>
      <c r="CY1641" s="85"/>
      <c r="CZ1641" s="85"/>
      <c r="DA1641" s="85"/>
      <c r="DB1641" s="85"/>
      <c r="DC1641" s="85"/>
      <c r="DD1641" s="85"/>
      <c r="DE1641" s="85"/>
    </row>
    <row r="1642" spans="1:109" x14ac:dyDescent="0.2">
      <c r="A1642" s="85"/>
      <c r="B1642" s="85"/>
      <c r="C1642" s="85"/>
      <c r="D1642" s="85"/>
      <c r="E1642" s="86"/>
      <c r="F1642" s="85"/>
      <c r="G1642" s="87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85"/>
      <c r="AG1642" s="85"/>
      <c r="AH1642" s="85"/>
      <c r="AI1642" s="85"/>
      <c r="AJ1642" s="85"/>
      <c r="AK1642" s="85"/>
      <c r="AL1642" s="85"/>
      <c r="AM1642" s="85"/>
      <c r="AN1642" s="85"/>
      <c r="AO1642" s="85"/>
      <c r="AP1642" s="85"/>
      <c r="AQ1642" s="85"/>
      <c r="AR1642" s="85"/>
      <c r="AS1642" s="85"/>
      <c r="AT1642" s="85"/>
      <c r="AU1642" s="85"/>
      <c r="AV1642" s="85"/>
      <c r="AW1642" s="85"/>
      <c r="AX1642" s="85"/>
      <c r="AY1642" s="85"/>
      <c r="AZ1642" s="85"/>
      <c r="BA1642" s="85"/>
      <c r="BB1642" s="85"/>
      <c r="BC1642" s="85"/>
      <c r="BD1642" s="85"/>
      <c r="BE1642" s="85"/>
      <c r="BF1642" s="88"/>
      <c r="BG1642" s="85"/>
      <c r="BH1642" s="85"/>
      <c r="BI1642" s="85"/>
      <c r="BJ1642" s="85"/>
      <c r="BK1642" s="85"/>
      <c r="BL1642" s="85"/>
      <c r="BM1642" s="85"/>
      <c r="BN1642" s="85"/>
      <c r="BO1642" s="85"/>
      <c r="BP1642" s="85"/>
      <c r="BQ1642" s="85"/>
      <c r="BR1642" s="85"/>
      <c r="BS1642" s="85"/>
      <c r="BT1642" s="85"/>
      <c r="BU1642" s="85"/>
      <c r="BV1642" s="85"/>
      <c r="BW1642" s="85"/>
      <c r="BX1642" s="85"/>
      <c r="BY1642" s="85"/>
      <c r="BZ1642" s="85"/>
      <c r="CA1642" s="85"/>
      <c r="CB1642" s="85"/>
      <c r="CC1642" s="85"/>
      <c r="CD1642" s="85"/>
      <c r="CE1642" s="85"/>
      <c r="CF1642" s="85"/>
      <c r="CG1642" s="85"/>
      <c r="CH1642" s="85"/>
      <c r="CI1642" s="85"/>
      <c r="CJ1642" s="85"/>
      <c r="CK1642" s="85"/>
      <c r="CL1642" s="85"/>
      <c r="CM1642" s="85"/>
      <c r="CN1642" s="85"/>
      <c r="CO1642" s="85"/>
      <c r="CP1642" s="85"/>
      <c r="CQ1642" s="85"/>
      <c r="CR1642" s="85"/>
      <c r="CS1642" s="85"/>
      <c r="CT1642" s="85"/>
      <c r="CU1642" s="85"/>
      <c r="CV1642" s="85"/>
      <c r="CW1642" s="85"/>
      <c r="CX1642" s="85"/>
      <c r="CY1642" s="85"/>
      <c r="CZ1642" s="85"/>
      <c r="DA1642" s="85"/>
      <c r="DB1642" s="85"/>
      <c r="DC1642" s="85"/>
      <c r="DD1642" s="85"/>
      <c r="DE1642" s="85"/>
    </row>
    <row r="1643" spans="1:109" x14ac:dyDescent="0.2">
      <c r="A1643" s="85"/>
      <c r="B1643" s="85"/>
      <c r="C1643" s="85"/>
      <c r="D1643" s="85"/>
      <c r="E1643" s="86"/>
      <c r="F1643" s="85"/>
      <c r="G1643" s="87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85"/>
      <c r="AG1643" s="85"/>
      <c r="AH1643" s="85"/>
      <c r="AI1643" s="85"/>
      <c r="AJ1643" s="85"/>
      <c r="AK1643" s="85"/>
      <c r="AL1643" s="85"/>
      <c r="AM1643" s="85"/>
      <c r="AN1643" s="85"/>
      <c r="AO1643" s="85"/>
      <c r="AP1643" s="85"/>
      <c r="AQ1643" s="85"/>
      <c r="AR1643" s="85"/>
      <c r="AS1643" s="85"/>
      <c r="AT1643" s="85"/>
      <c r="AU1643" s="85"/>
      <c r="AV1643" s="85"/>
      <c r="AW1643" s="85"/>
      <c r="AX1643" s="85"/>
      <c r="AY1643" s="85"/>
      <c r="AZ1643" s="85"/>
      <c r="BA1643" s="85"/>
      <c r="BB1643" s="85"/>
      <c r="BC1643" s="85"/>
      <c r="BD1643" s="85"/>
      <c r="BE1643" s="85"/>
      <c r="BF1643" s="88"/>
      <c r="BG1643" s="85"/>
      <c r="BH1643" s="85"/>
      <c r="BI1643" s="85"/>
      <c r="BJ1643" s="85"/>
      <c r="BK1643" s="85"/>
      <c r="BL1643" s="85"/>
      <c r="BM1643" s="85"/>
      <c r="BN1643" s="85"/>
      <c r="BO1643" s="85"/>
      <c r="BP1643" s="85"/>
      <c r="BQ1643" s="85"/>
      <c r="BR1643" s="85"/>
      <c r="BS1643" s="85"/>
      <c r="BT1643" s="85"/>
      <c r="BU1643" s="85"/>
      <c r="BV1643" s="85"/>
      <c r="BW1643" s="85"/>
      <c r="BX1643" s="85"/>
      <c r="BY1643" s="85"/>
      <c r="BZ1643" s="85"/>
      <c r="CA1643" s="85"/>
      <c r="CB1643" s="85"/>
      <c r="CC1643" s="85"/>
      <c r="CD1643" s="85"/>
      <c r="CE1643" s="85"/>
      <c r="CF1643" s="85"/>
      <c r="CG1643" s="85"/>
      <c r="CH1643" s="85"/>
      <c r="CI1643" s="85"/>
      <c r="CJ1643" s="85"/>
      <c r="CK1643" s="85"/>
      <c r="CL1643" s="85"/>
      <c r="CM1643" s="85"/>
      <c r="CN1643" s="85"/>
      <c r="CO1643" s="85"/>
      <c r="CP1643" s="85"/>
      <c r="CQ1643" s="85"/>
      <c r="CR1643" s="85"/>
      <c r="CS1643" s="85"/>
      <c r="CT1643" s="85"/>
      <c r="CU1643" s="85"/>
      <c r="CV1643" s="85"/>
      <c r="CW1643" s="85"/>
      <c r="CX1643" s="85"/>
      <c r="CY1643" s="85"/>
      <c r="CZ1643" s="85"/>
      <c r="DA1643" s="85"/>
      <c r="DB1643" s="85"/>
      <c r="DC1643" s="85"/>
      <c r="DD1643" s="85"/>
      <c r="DE1643" s="85"/>
    </row>
    <row r="1644" spans="1:109" x14ac:dyDescent="0.2">
      <c r="A1644" s="85"/>
      <c r="B1644" s="85"/>
      <c r="C1644" s="85"/>
      <c r="D1644" s="85"/>
      <c r="E1644" s="86"/>
      <c r="F1644" s="85"/>
      <c r="G1644" s="87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85"/>
      <c r="AG1644" s="85"/>
      <c r="AH1644" s="85"/>
      <c r="AI1644" s="85"/>
      <c r="AJ1644" s="85"/>
      <c r="AK1644" s="85"/>
      <c r="AL1644" s="85"/>
      <c r="AM1644" s="85"/>
      <c r="AN1644" s="85"/>
      <c r="AO1644" s="85"/>
      <c r="AP1644" s="85"/>
      <c r="AQ1644" s="85"/>
      <c r="AR1644" s="85"/>
      <c r="AS1644" s="85"/>
      <c r="AT1644" s="85"/>
      <c r="AU1644" s="85"/>
      <c r="AV1644" s="85"/>
      <c r="AW1644" s="85"/>
      <c r="AX1644" s="85"/>
      <c r="AY1644" s="85"/>
      <c r="AZ1644" s="85"/>
      <c r="BA1644" s="85"/>
      <c r="BB1644" s="85"/>
      <c r="BC1644" s="85"/>
      <c r="BD1644" s="85"/>
      <c r="BE1644" s="85"/>
      <c r="BF1644" s="88"/>
      <c r="BG1644" s="85"/>
      <c r="BH1644" s="85"/>
      <c r="BI1644" s="85"/>
      <c r="BJ1644" s="85"/>
      <c r="BK1644" s="85"/>
      <c r="BL1644" s="85"/>
      <c r="BM1644" s="85"/>
      <c r="BN1644" s="85"/>
      <c r="BO1644" s="85"/>
      <c r="BP1644" s="85"/>
      <c r="BQ1644" s="85"/>
      <c r="BR1644" s="85"/>
      <c r="BS1644" s="85"/>
      <c r="BT1644" s="85"/>
      <c r="BU1644" s="85"/>
      <c r="BV1644" s="85"/>
      <c r="BW1644" s="85"/>
      <c r="BX1644" s="85"/>
      <c r="BY1644" s="85"/>
      <c r="BZ1644" s="85"/>
      <c r="CA1644" s="85"/>
      <c r="CB1644" s="85"/>
      <c r="CC1644" s="85"/>
      <c r="CD1644" s="85"/>
      <c r="CE1644" s="85"/>
      <c r="CF1644" s="85"/>
      <c r="CG1644" s="85"/>
      <c r="CH1644" s="85"/>
      <c r="CI1644" s="85"/>
      <c r="CJ1644" s="85"/>
      <c r="CK1644" s="85"/>
      <c r="CL1644" s="85"/>
      <c r="CM1644" s="85"/>
      <c r="CN1644" s="85"/>
      <c r="CO1644" s="85"/>
      <c r="CP1644" s="85"/>
      <c r="CQ1644" s="85"/>
      <c r="CR1644" s="85"/>
      <c r="CS1644" s="85"/>
      <c r="CT1644" s="85"/>
      <c r="CU1644" s="85"/>
      <c r="CV1644" s="85"/>
      <c r="CW1644" s="85"/>
      <c r="CX1644" s="85"/>
      <c r="CY1644" s="85"/>
      <c r="CZ1644" s="85"/>
      <c r="DA1644" s="85"/>
      <c r="DB1644" s="85"/>
      <c r="DC1644" s="85"/>
      <c r="DD1644" s="85"/>
      <c r="DE1644" s="85"/>
    </row>
    <row r="1645" spans="1:109" x14ac:dyDescent="0.2">
      <c r="A1645" s="85"/>
      <c r="B1645" s="85"/>
      <c r="C1645" s="85"/>
      <c r="D1645" s="85"/>
      <c r="E1645" s="86"/>
      <c r="F1645" s="85"/>
      <c r="G1645" s="87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85"/>
      <c r="AG1645" s="85"/>
      <c r="AH1645" s="85"/>
      <c r="AI1645" s="85"/>
      <c r="AJ1645" s="85"/>
      <c r="AK1645" s="85"/>
      <c r="AL1645" s="85"/>
      <c r="AM1645" s="85"/>
      <c r="AN1645" s="85"/>
      <c r="AO1645" s="85"/>
      <c r="AP1645" s="85"/>
      <c r="AQ1645" s="85"/>
      <c r="AR1645" s="85"/>
      <c r="AS1645" s="85"/>
      <c r="AT1645" s="85"/>
      <c r="AU1645" s="85"/>
      <c r="AV1645" s="85"/>
      <c r="AW1645" s="85"/>
      <c r="AX1645" s="85"/>
      <c r="AY1645" s="85"/>
      <c r="AZ1645" s="85"/>
      <c r="BA1645" s="85"/>
      <c r="BB1645" s="85"/>
      <c r="BC1645" s="85"/>
      <c r="BD1645" s="85"/>
      <c r="BE1645" s="85"/>
      <c r="BF1645" s="88"/>
      <c r="BG1645" s="85"/>
      <c r="BH1645" s="85"/>
      <c r="BI1645" s="85"/>
      <c r="BJ1645" s="85"/>
      <c r="BK1645" s="85"/>
      <c r="BL1645" s="85"/>
      <c r="BM1645" s="85"/>
      <c r="BN1645" s="85"/>
      <c r="BO1645" s="85"/>
      <c r="BP1645" s="85"/>
      <c r="BQ1645" s="85"/>
      <c r="BR1645" s="85"/>
      <c r="BS1645" s="85"/>
      <c r="BT1645" s="85"/>
      <c r="BU1645" s="85"/>
      <c r="BV1645" s="85"/>
      <c r="BW1645" s="85"/>
      <c r="BX1645" s="85"/>
      <c r="BY1645" s="85"/>
      <c r="BZ1645" s="85"/>
      <c r="CA1645" s="85"/>
      <c r="CB1645" s="85"/>
      <c r="CC1645" s="85"/>
      <c r="CD1645" s="85"/>
      <c r="CE1645" s="85"/>
      <c r="CF1645" s="85"/>
      <c r="CG1645" s="85"/>
      <c r="CH1645" s="85"/>
      <c r="CI1645" s="85"/>
      <c r="CJ1645" s="85"/>
      <c r="CK1645" s="85"/>
      <c r="CL1645" s="85"/>
      <c r="CM1645" s="85"/>
      <c r="CN1645" s="85"/>
      <c r="CO1645" s="85"/>
      <c r="CP1645" s="85"/>
      <c r="CQ1645" s="85"/>
      <c r="CR1645" s="85"/>
      <c r="CS1645" s="85"/>
      <c r="CT1645" s="85"/>
      <c r="CU1645" s="85"/>
      <c r="CV1645" s="85"/>
      <c r="CW1645" s="85"/>
      <c r="CX1645" s="85"/>
      <c r="CY1645" s="85"/>
      <c r="CZ1645" s="85"/>
      <c r="DA1645" s="85"/>
      <c r="DB1645" s="85"/>
      <c r="DC1645" s="85"/>
      <c r="DD1645" s="85"/>
      <c r="DE1645" s="85"/>
    </row>
    <row r="1646" spans="1:109" x14ac:dyDescent="0.2">
      <c r="A1646" s="85"/>
      <c r="B1646" s="85"/>
      <c r="C1646" s="85"/>
      <c r="D1646" s="85"/>
      <c r="E1646" s="86"/>
      <c r="F1646" s="85"/>
      <c r="G1646" s="87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85"/>
      <c r="AG1646" s="85"/>
      <c r="AH1646" s="85"/>
      <c r="AI1646" s="85"/>
      <c r="AJ1646" s="85"/>
      <c r="AK1646" s="85"/>
      <c r="AL1646" s="85"/>
      <c r="AM1646" s="85"/>
      <c r="AN1646" s="85"/>
      <c r="AO1646" s="85"/>
      <c r="AP1646" s="85"/>
      <c r="AQ1646" s="85"/>
      <c r="AR1646" s="85"/>
      <c r="AS1646" s="85"/>
      <c r="AT1646" s="85"/>
      <c r="AU1646" s="85"/>
      <c r="AV1646" s="85"/>
      <c r="AW1646" s="85"/>
      <c r="AX1646" s="85"/>
      <c r="AY1646" s="85"/>
      <c r="AZ1646" s="85"/>
      <c r="BA1646" s="85"/>
      <c r="BB1646" s="85"/>
      <c r="BC1646" s="85"/>
      <c r="BD1646" s="85"/>
      <c r="BE1646" s="85"/>
      <c r="BF1646" s="88"/>
      <c r="BG1646" s="85"/>
      <c r="BH1646" s="85"/>
      <c r="BI1646" s="85"/>
      <c r="BJ1646" s="85"/>
      <c r="BK1646" s="85"/>
      <c r="BL1646" s="85"/>
      <c r="BM1646" s="85"/>
      <c r="BN1646" s="85"/>
      <c r="BO1646" s="85"/>
      <c r="BP1646" s="85"/>
      <c r="BQ1646" s="85"/>
      <c r="BR1646" s="85"/>
      <c r="BS1646" s="85"/>
      <c r="BT1646" s="85"/>
      <c r="BU1646" s="85"/>
      <c r="BV1646" s="85"/>
      <c r="BW1646" s="85"/>
      <c r="BX1646" s="85"/>
      <c r="BY1646" s="85"/>
      <c r="BZ1646" s="85"/>
      <c r="CA1646" s="85"/>
      <c r="CB1646" s="85"/>
      <c r="CC1646" s="85"/>
      <c r="CD1646" s="85"/>
      <c r="CE1646" s="85"/>
      <c r="CF1646" s="85"/>
      <c r="CG1646" s="85"/>
      <c r="CH1646" s="85"/>
      <c r="CI1646" s="85"/>
      <c r="CJ1646" s="85"/>
      <c r="CK1646" s="85"/>
      <c r="CL1646" s="85"/>
      <c r="CM1646" s="85"/>
      <c r="CN1646" s="85"/>
      <c r="CO1646" s="85"/>
      <c r="CP1646" s="85"/>
      <c r="CQ1646" s="85"/>
      <c r="CR1646" s="85"/>
      <c r="CS1646" s="85"/>
      <c r="CT1646" s="85"/>
      <c r="CU1646" s="85"/>
      <c r="CV1646" s="85"/>
      <c r="CW1646" s="85"/>
      <c r="CX1646" s="85"/>
      <c r="CY1646" s="85"/>
      <c r="CZ1646" s="85"/>
      <c r="DA1646" s="85"/>
      <c r="DB1646" s="85"/>
      <c r="DC1646" s="85"/>
      <c r="DD1646" s="85"/>
      <c r="DE1646" s="85"/>
    </row>
    <row r="1647" spans="1:109" x14ac:dyDescent="0.2">
      <c r="A1647" s="85"/>
      <c r="B1647" s="85"/>
      <c r="C1647" s="85"/>
      <c r="D1647" s="85"/>
      <c r="E1647" s="86"/>
      <c r="F1647" s="85"/>
      <c r="G1647" s="87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85"/>
      <c r="AG1647" s="85"/>
      <c r="AH1647" s="85"/>
      <c r="AI1647" s="85"/>
      <c r="AJ1647" s="85"/>
      <c r="AK1647" s="85"/>
      <c r="AL1647" s="85"/>
      <c r="AM1647" s="85"/>
      <c r="AN1647" s="85"/>
      <c r="AO1647" s="85"/>
      <c r="AP1647" s="85"/>
      <c r="AQ1647" s="85"/>
      <c r="AR1647" s="85"/>
      <c r="AS1647" s="85"/>
      <c r="AT1647" s="85"/>
      <c r="AU1647" s="85"/>
      <c r="AV1647" s="85"/>
      <c r="AW1647" s="85"/>
      <c r="AX1647" s="85"/>
      <c r="AY1647" s="85"/>
      <c r="AZ1647" s="85"/>
      <c r="BA1647" s="85"/>
      <c r="BB1647" s="85"/>
      <c r="BC1647" s="85"/>
      <c r="BD1647" s="85"/>
      <c r="BE1647" s="85"/>
      <c r="BF1647" s="88"/>
      <c r="BG1647" s="85"/>
      <c r="BH1647" s="85"/>
      <c r="BI1647" s="85"/>
      <c r="BJ1647" s="85"/>
      <c r="BK1647" s="85"/>
      <c r="BL1647" s="85"/>
      <c r="BM1647" s="85"/>
      <c r="BN1647" s="85"/>
      <c r="BO1647" s="85"/>
      <c r="BP1647" s="85"/>
      <c r="BQ1647" s="85"/>
      <c r="BR1647" s="85"/>
      <c r="BS1647" s="85"/>
      <c r="BT1647" s="85"/>
      <c r="BU1647" s="85"/>
      <c r="BV1647" s="85"/>
      <c r="BW1647" s="85"/>
      <c r="BX1647" s="85"/>
      <c r="BY1647" s="85"/>
      <c r="BZ1647" s="85"/>
      <c r="CA1647" s="85"/>
      <c r="CB1647" s="85"/>
      <c r="CC1647" s="85"/>
      <c r="CD1647" s="85"/>
      <c r="CE1647" s="85"/>
      <c r="CF1647" s="85"/>
      <c r="CG1647" s="85"/>
      <c r="CH1647" s="85"/>
      <c r="CI1647" s="85"/>
      <c r="CJ1647" s="85"/>
      <c r="CK1647" s="85"/>
      <c r="CL1647" s="85"/>
      <c r="CM1647" s="85"/>
      <c r="CN1647" s="85"/>
      <c r="CO1647" s="85"/>
      <c r="CP1647" s="85"/>
      <c r="CQ1647" s="85"/>
      <c r="CR1647" s="85"/>
      <c r="CS1647" s="85"/>
      <c r="CT1647" s="85"/>
      <c r="CU1647" s="85"/>
      <c r="CV1647" s="85"/>
      <c r="CW1647" s="85"/>
      <c r="CX1647" s="85"/>
      <c r="CY1647" s="85"/>
      <c r="CZ1647" s="85"/>
      <c r="DA1647" s="85"/>
      <c r="DB1647" s="85"/>
      <c r="DC1647" s="85"/>
      <c r="DD1647" s="85"/>
      <c r="DE1647" s="85"/>
    </row>
    <row r="1648" spans="1:109" x14ac:dyDescent="0.2">
      <c r="A1648" s="85"/>
      <c r="B1648" s="85"/>
      <c r="C1648" s="85"/>
      <c r="D1648" s="85"/>
      <c r="E1648" s="86"/>
      <c r="F1648" s="85"/>
      <c r="G1648" s="87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85"/>
      <c r="AG1648" s="85"/>
      <c r="AH1648" s="85"/>
      <c r="AI1648" s="85"/>
      <c r="AJ1648" s="85"/>
      <c r="AK1648" s="85"/>
      <c r="AL1648" s="85"/>
      <c r="AM1648" s="85"/>
      <c r="AN1648" s="85"/>
      <c r="AO1648" s="85"/>
      <c r="AP1648" s="85"/>
      <c r="AQ1648" s="85"/>
      <c r="AR1648" s="85"/>
      <c r="AS1648" s="85"/>
      <c r="AT1648" s="85"/>
      <c r="AU1648" s="85"/>
      <c r="AV1648" s="85"/>
      <c r="AW1648" s="85"/>
      <c r="AX1648" s="85"/>
      <c r="AY1648" s="85"/>
      <c r="AZ1648" s="85"/>
      <c r="BA1648" s="85"/>
      <c r="BB1648" s="85"/>
      <c r="BC1648" s="85"/>
      <c r="BD1648" s="85"/>
      <c r="BE1648" s="85"/>
      <c r="BF1648" s="88"/>
      <c r="BG1648" s="85"/>
      <c r="BH1648" s="85"/>
      <c r="BI1648" s="85"/>
      <c r="BJ1648" s="85"/>
      <c r="BK1648" s="85"/>
      <c r="BL1648" s="85"/>
      <c r="BM1648" s="85"/>
      <c r="BN1648" s="85"/>
      <c r="BO1648" s="85"/>
      <c r="BP1648" s="85"/>
      <c r="BQ1648" s="85"/>
      <c r="BR1648" s="85"/>
      <c r="BS1648" s="85"/>
      <c r="BT1648" s="85"/>
      <c r="BU1648" s="85"/>
      <c r="BV1648" s="85"/>
      <c r="BW1648" s="85"/>
      <c r="BX1648" s="85"/>
      <c r="BY1648" s="85"/>
      <c r="BZ1648" s="85"/>
      <c r="CA1648" s="85"/>
      <c r="CB1648" s="85"/>
      <c r="CC1648" s="85"/>
      <c r="CD1648" s="85"/>
      <c r="CE1648" s="85"/>
      <c r="CF1648" s="85"/>
      <c r="CG1648" s="85"/>
      <c r="CH1648" s="85"/>
      <c r="CI1648" s="85"/>
      <c r="CJ1648" s="85"/>
      <c r="CK1648" s="85"/>
      <c r="CL1648" s="85"/>
      <c r="CM1648" s="85"/>
      <c r="CN1648" s="85"/>
      <c r="CO1648" s="85"/>
      <c r="CP1648" s="85"/>
      <c r="CQ1648" s="85"/>
      <c r="CR1648" s="85"/>
      <c r="CS1648" s="85"/>
      <c r="CT1648" s="85"/>
      <c r="CU1648" s="85"/>
      <c r="CV1648" s="85"/>
      <c r="CW1648" s="85"/>
      <c r="CX1648" s="85"/>
      <c r="CY1648" s="85"/>
      <c r="CZ1648" s="85"/>
      <c r="DA1648" s="85"/>
      <c r="DB1648" s="85"/>
      <c r="DC1648" s="85"/>
      <c r="DD1648" s="85"/>
      <c r="DE1648" s="85"/>
    </row>
    <row r="1649" spans="1:109" x14ac:dyDescent="0.2">
      <c r="A1649" s="85"/>
      <c r="B1649" s="85"/>
      <c r="C1649" s="85"/>
      <c r="D1649" s="85"/>
      <c r="E1649" s="86"/>
      <c r="F1649" s="85"/>
      <c r="G1649" s="87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85"/>
      <c r="AG1649" s="85"/>
      <c r="AH1649" s="85"/>
      <c r="AI1649" s="85"/>
      <c r="AJ1649" s="85"/>
      <c r="AK1649" s="85"/>
      <c r="AL1649" s="85"/>
      <c r="AM1649" s="85"/>
      <c r="AN1649" s="85"/>
      <c r="AO1649" s="85"/>
      <c r="AP1649" s="85"/>
      <c r="AQ1649" s="85"/>
      <c r="AR1649" s="85"/>
      <c r="AS1649" s="85"/>
      <c r="AT1649" s="85"/>
      <c r="AU1649" s="85"/>
      <c r="AV1649" s="85"/>
      <c r="AW1649" s="85"/>
      <c r="AX1649" s="85"/>
      <c r="AY1649" s="85"/>
      <c r="AZ1649" s="85"/>
      <c r="BA1649" s="85"/>
      <c r="BB1649" s="85"/>
      <c r="BC1649" s="85"/>
      <c r="BD1649" s="85"/>
      <c r="BE1649" s="85"/>
      <c r="BF1649" s="88"/>
      <c r="BG1649" s="85"/>
      <c r="BH1649" s="85"/>
      <c r="BI1649" s="85"/>
      <c r="BJ1649" s="85"/>
      <c r="BK1649" s="85"/>
      <c r="BL1649" s="85"/>
      <c r="BM1649" s="85"/>
      <c r="BN1649" s="85"/>
      <c r="BO1649" s="85"/>
      <c r="BP1649" s="85"/>
      <c r="BQ1649" s="85"/>
      <c r="BR1649" s="85"/>
      <c r="BS1649" s="85"/>
      <c r="BT1649" s="85"/>
      <c r="BU1649" s="85"/>
      <c r="BV1649" s="85"/>
      <c r="BW1649" s="85"/>
      <c r="BX1649" s="85"/>
      <c r="BY1649" s="85"/>
      <c r="BZ1649" s="85"/>
      <c r="CA1649" s="85"/>
      <c r="CB1649" s="85"/>
      <c r="CC1649" s="85"/>
      <c r="CD1649" s="85"/>
      <c r="CE1649" s="85"/>
      <c r="CF1649" s="85"/>
      <c r="CG1649" s="85"/>
      <c r="CH1649" s="85"/>
      <c r="CI1649" s="85"/>
      <c r="CJ1649" s="85"/>
      <c r="CK1649" s="85"/>
      <c r="CL1649" s="85"/>
      <c r="CM1649" s="85"/>
      <c r="CN1649" s="85"/>
      <c r="CO1649" s="85"/>
      <c r="CP1649" s="85"/>
      <c r="CQ1649" s="85"/>
      <c r="CR1649" s="85"/>
      <c r="CS1649" s="85"/>
      <c r="CT1649" s="85"/>
      <c r="CU1649" s="85"/>
      <c r="CV1649" s="85"/>
      <c r="CW1649" s="85"/>
      <c r="CX1649" s="85"/>
      <c r="CY1649" s="85"/>
      <c r="CZ1649" s="85"/>
      <c r="DA1649" s="85"/>
      <c r="DB1649" s="85"/>
      <c r="DC1649" s="85"/>
      <c r="DD1649" s="85"/>
      <c r="DE1649" s="85"/>
    </row>
    <row r="1650" spans="1:109" x14ac:dyDescent="0.2">
      <c r="A1650" s="85"/>
      <c r="B1650" s="85"/>
      <c r="C1650" s="85"/>
      <c r="D1650" s="85"/>
      <c r="E1650" s="86"/>
      <c r="F1650" s="85"/>
      <c r="G1650" s="87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85"/>
      <c r="AG1650" s="85"/>
      <c r="AH1650" s="85"/>
      <c r="AI1650" s="85"/>
      <c r="AJ1650" s="85"/>
      <c r="AK1650" s="85"/>
      <c r="AL1650" s="85"/>
      <c r="AM1650" s="85"/>
      <c r="AN1650" s="85"/>
      <c r="AO1650" s="85"/>
      <c r="AP1650" s="85"/>
      <c r="AQ1650" s="85"/>
      <c r="AR1650" s="85"/>
      <c r="AS1650" s="85"/>
      <c r="AT1650" s="85"/>
      <c r="AU1650" s="85"/>
      <c r="AV1650" s="85"/>
      <c r="AW1650" s="85"/>
      <c r="AX1650" s="85"/>
      <c r="AY1650" s="85"/>
      <c r="AZ1650" s="85"/>
      <c r="BA1650" s="85"/>
      <c r="BB1650" s="85"/>
      <c r="BC1650" s="85"/>
      <c r="BD1650" s="85"/>
      <c r="BE1650" s="85"/>
      <c r="BF1650" s="88"/>
      <c r="BG1650" s="85"/>
      <c r="BH1650" s="85"/>
      <c r="BI1650" s="85"/>
      <c r="BJ1650" s="85"/>
      <c r="BK1650" s="85"/>
      <c r="BL1650" s="85"/>
      <c r="BM1650" s="85"/>
      <c r="BN1650" s="85"/>
      <c r="BO1650" s="85"/>
      <c r="BP1650" s="85"/>
      <c r="BQ1650" s="85"/>
      <c r="BR1650" s="85"/>
      <c r="BS1650" s="85"/>
      <c r="BT1650" s="85"/>
      <c r="BU1650" s="85"/>
      <c r="BV1650" s="85"/>
      <c r="BW1650" s="85"/>
      <c r="BX1650" s="85"/>
      <c r="BY1650" s="85"/>
      <c r="BZ1650" s="85"/>
      <c r="CA1650" s="85"/>
      <c r="CB1650" s="85"/>
      <c r="CC1650" s="85"/>
      <c r="CD1650" s="85"/>
      <c r="CE1650" s="85"/>
      <c r="CF1650" s="85"/>
      <c r="CG1650" s="85"/>
      <c r="CH1650" s="85"/>
      <c r="CI1650" s="85"/>
      <c r="CJ1650" s="85"/>
      <c r="CK1650" s="85"/>
      <c r="CL1650" s="85"/>
      <c r="CM1650" s="85"/>
      <c r="CN1650" s="85"/>
      <c r="CO1650" s="85"/>
      <c r="CP1650" s="85"/>
      <c r="CQ1650" s="85"/>
      <c r="CR1650" s="85"/>
      <c r="CS1650" s="85"/>
      <c r="CT1650" s="85"/>
      <c r="CU1650" s="85"/>
      <c r="CV1650" s="85"/>
      <c r="CW1650" s="85"/>
      <c r="CX1650" s="85"/>
      <c r="CY1650" s="85"/>
      <c r="CZ1650" s="85"/>
      <c r="DA1650" s="85"/>
      <c r="DB1650" s="85"/>
      <c r="DC1650" s="85"/>
      <c r="DD1650" s="85"/>
      <c r="DE1650" s="85"/>
    </row>
    <row r="1651" spans="1:109" x14ac:dyDescent="0.2">
      <c r="A1651" s="85"/>
      <c r="B1651" s="85"/>
      <c r="C1651" s="85"/>
      <c r="D1651" s="85"/>
      <c r="E1651" s="86"/>
      <c r="F1651" s="85"/>
      <c r="G1651" s="87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85"/>
      <c r="AG1651" s="85"/>
      <c r="AH1651" s="85"/>
      <c r="AI1651" s="85"/>
      <c r="AJ1651" s="85"/>
      <c r="AK1651" s="85"/>
      <c r="AL1651" s="85"/>
      <c r="AM1651" s="85"/>
      <c r="AN1651" s="85"/>
      <c r="AO1651" s="85"/>
      <c r="AP1651" s="85"/>
      <c r="AQ1651" s="85"/>
      <c r="AR1651" s="85"/>
      <c r="AS1651" s="85"/>
      <c r="AT1651" s="85"/>
      <c r="AU1651" s="85"/>
      <c r="AV1651" s="85"/>
      <c r="AW1651" s="85"/>
      <c r="AX1651" s="85"/>
      <c r="AY1651" s="85"/>
      <c r="AZ1651" s="85"/>
      <c r="BA1651" s="85"/>
      <c r="BB1651" s="85"/>
      <c r="BC1651" s="85"/>
      <c r="BD1651" s="85"/>
      <c r="BE1651" s="85"/>
      <c r="BF1651" s="88"/>
      <c r="BG1651" s="85"/>
      <c r="BH1651" s="85"/>
      <c r="BI1651" s="85"/>
      <c r="BJ1651" s="85"/>
      <c r="BK1651" s="85"/>
      <c r="BL1651" s="85"/>
      <c r="BM1651" s="85"/>
      <c r="BN1651" s="85"/>
      <c r="BO1651" s="85"/>
      <c r="BP1651" s="85"/>
      <c r="BQ1651" s="85"/>
      <c r="BR1651" s="85"/>
      <c r="BS1651" s="85"/>
      <c r="BT1651" s="85"/>
      <c r="BU1651" s="85"/>
      <c r="BV1651" s="85"/>
      <c r="BW1651" s="85"/>
      <c r="BX1651" s="85"/>
      <c r="BY1651" s="85"/>
      <c r="BZ1651" s="85"/>
      <c r="CA1651" s="85"/>
      <c r="CB1651" s="85"/>
      <c r="CC1651" s="85"/>
      <c r="CD1651" s="85"/>
      <c r="CE1651" s="85"/>
      <c r="CF1651" s="85"/>
      <c r="CG1651" s="85"/>
      <c r="CH1651" s="85"/>
      <c r="CI1651" s="85"/>
      <c r="CJ1651" s="85"/>
      <c r="CK1651" s="85"/>
      <c r="CL1651" s="85"/>
      <c r="CM1651" s="85"/>
      <c r="CN1651" s="85"/>
      <c r="CO1651" s="85"/>
      <c r="CP1651" s="85"/>
      <c r="CQ1651" s="85"/>
      <c r="CR1651" s="85"/>
      <c r="CS1651" s="85"/>
      <c r="CT1651" s="85"/>
      <c r="CU1651" s="85"/>
      <c r="CV1651" s="85"/>
      <c r="CW1651" s="85"/>
      <c r="CX1651" s="85"/>
      <c r="CY1651" s="85"/>
      <c r="CZ1651" s="85"/>
      <c r="DA1651" s="85"/>
      <c r="DB1651" s="85"/>
      <c r="DC1651" s="85"/>
      <c r="DD1651" s="85"/>
      <c r="DE1651" s="85"/>
    </row>
    <row r="1652" spans="1:109" x14ac:dyDescent="0.2">
      <c r="A1652" s="85"/>
      <c r="B1652" s="85"/>
      <c r="C1652" s="85"/>
      <c r="D1652" s="85"/>
      <c r="E1652" s="86"/>
      <c r="F1652" s="85"/>
      <c r="G1652" s="87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85"/>
      <c r="AG1652" s="85"/>
      <c r="AH1652" s="85"/>
      <c r="AI1652" s="85"/>
      <c r="AJ1652" s="85"/>
      <c r="AK1652" s="85"/>
      <c r="AL1652" s="85"/>
      <c r="AM1652" s="85"/>
      <c r="AN1652" s="85"/>
      <c r="AO1652" s="85"/>
      <c r="AP1652" s="85"/>
      <c r="AQ1652" s="85"/>
      <c r="AR1652" s="85"/>
      <c r="AS1652" s="85"/>
      <c r="AT1652" s="85"/>
      <c r="AU1652" s="85"/>
      <c r="AV1652" s="85"/>
      <c r="AW1652" s="85"/>
      <c r="AX1652" s="85"/>
      <c r="AY1652" s="85"/>
      <c r="AZ1652" s="85"/>
      <c r="BA1652" s="85"/>
      <c r="BB1652" s="85"/>
      <c r="BC1652" s="85"/>
      <c r="BD1652" s="85"/>
      <c r="BE1652" s="85"/>
      <c r="BF1652" s="88"/>
      <c r="BG1652" s="85"/>
      <c r="BH1652" s="85"/>
      <c r="BI1652" s="85"/>
      <c r="BJ1652" s="85"/>
      <c r="BK1652" s="85"/>
      <c r="BL1652" s="85"/>
      <c r="BM1652" s="85"/>
      <c r="BN1652" s="85"/>
      <c r="BO1652" s="85"/>
      <c r="BP1652" s="85"/>
      <c r="BQ1652" s="85"/>
      <c r="BR1652" s="85"/>
      <c r="BS1652" s="85"/>
      <c r="BT1652" s="85"/>
      <c r="BU1652" s="85"/>
      <c r="BV1652" s="85"/>
      <c r="BW1652" s="85"/>
      <c r="BX1652" s="85"/>
      <c r="BY1652" s="85"/>
      <c r="BZ1652" s="85"/>
      <c r="CA1652" s="85"/>
      <c r="CB1652" s="85"/>
      <c r="CC1652" s="85"/>
      <c r="CD1652" s="85"/>
      <c r="CE1652" s="85"/>
      <c r="CF1652" s="85"/>
      <c r="CG1652" s="85"/>
      <c r="CH1652" s="85"/>
      <c r="CI1652" s="85"/>
      <c r="CJ1652" s="85"/>
      <c r="CK1652" s="85"/>
      <c r="CL1652" s="85"/>
      <c r="CM1652" s="85"/>
      <c r="CN1652" s="85"/>
      <c r="CO1652" s="85"/>
      <c r="CP1652" s="85"/>
      <c r="CQ1652" s="85"/>
      <c r="CR1652" s="85"/>
      <c r="CS1652" s="85"/>
      <c r="CT1652" s="85"/>
      <c r="CU1652" s="85"/>
      <c r="CV1652" s="85"/>
      <c r="CW1652" s="85"/>
      <c r="CX1652" s="85"/>
      <c r="CY1652" s="85"/>
      <c r="CZ1652" s="85"/>
      <c r="DA1652" s="85"/>
      <c r="DB1652" s="85"/>
      <c r="DC1652" s="85"/>
      <c r="DD1652" s="85"/>
      <c r="DE1652" s="85"/>
    </row>
    <row r="1653" spans="1:109" x14ac:dyDescent="0.2">
      <c r="A1653" s="85"/>
      <c r="B1653" s="85"/>
      <c r="C1653" s="85"/>
      <c r="D1653" s="85"/>
      <c r="E1653" s="86"/>
      <c r="F1653" s="85"/>
      <c r="G1653" s="87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R1653" s="85"/>
      <c r="AS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  <c r="BE1653" s="85"/>
      <c r="BF1653" s="88"/>
      <c r="BG1653" s="85"/>
      <c r="BH1653" s="85"/>
      <c r="BI1653" s="85"/>
      <c r="BJ1653" s="85"/>
      <c r="BK1653" s="85"/>
      <c r="BL1653" s="85"/>
      <c r="BM1653" s="85"/>
      <c r="BN1653" s="85"/>
      <c r="BO1653" s="85"/>
      <c r="BP1653" s="85"/>
      <c r="BQ1653" s="85"/>
      <c r="BR1653" s="85"/>
      <c r="BS1653" s="85"/>
      <c r="BT1653" s="85"/>
      <c r="BU1653" s="85"/>
      <c r="BV1653" s="85"/>
      <c r="BW1653" s="85"/>
      <c r="BX1653" s="85"/>
      <c r="BY1653" s="85"/>
      <c r="BZ1653" s="85"/>
      <c r="CA1653" s="85"/>
      <c r="CB1653" s="85"/>
      <c r="CC1653" s="85"/>
      <c r="CD1653" s="85"/>
      <c r="CE1653" s="85"/>
      <c r="CF1653" s="85"/>
      <c r="CG1653" s="85"/>
      <c r="CH1653" s="85"/>
      <c r="CI1653" s="85"/>
      <c r="CJ1653" s="85"/>
      <c r="CK1653" s="85"/>
      <c r="CL1653" s="85"/>
      <c r="CM1653" s="85"/>
      <c r="CN1653" s="85"/>
      <c r="CO1653" s="85"/>
      <c r="CP1653" s="85"/>
      <c r="CQ1653" s="85"/>
      <c r="CR1653" s="85"/>
      <c r="CS1653" s="85"/>
      <c r="CT1653" s="85"/>
      <c r="CU1653" s="85"/>
      <c r="CV1653" s="85"/>
      <c r="CW1653" s="85"/>
      <c r="CX1653" s="85"/>
      <c r="CY1653" s="85"/>
      <c r="CZ1653" s="85"/>
      <c r="DA1653" s="85"/>
      <c r="DB1653" s="85"/>
      <c r="DC1653" s="85"/>
      <c r="DD1653" s="85"/>
      <c r="DE1653" s="85"/>
    </row>
    <row r="1654" spans="1:109" x14ac:dyDescent="0.2">
      <c r="A1654" s="85"/>
      <c r="B1654" s="85"/>
      <c r="C1654" s="85"/>
      <c r="D1654" s="85"/>
      <c r="E1654" s="86"/>
      <c r="F1654" s="85"/>
      <c r="G1654" s="87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85"/>
      <c r="AG1654" s="85"/>
      <c r="AH1654" s="85"/>
      <c r="AI1654" s="85"/>
      <c r="AJ1654" s="85"/>
      <c r="AK1654" s="85"/>
      <c r="AL1654" s="85"/>
      <c r="AM1654" s="85"/>
      <c r="AN1654" s="85"/>
      <c r="AO1654" s="85"/>
      <c r="AP1654" s="85"/>
      <c r="AQ1654" s="85"/>
      <c r="AR1654" s="85"/>
      <c r="AS1654" s="85"/>
      <c r="AT1654" s="85"/>
      <c r="AU1654" s="85"/>
      <c r="AV1654" s="85"/>
      <c r="AW1654" s="85"/>
      <c r="AX1654" s="85"/>
      <c r="AY1654" s="85"/>
      <c r="AZ1654" s="85"/>
      <c r="BA1654" s="85"/>
      <c r="BB1654" s="85"/>
      <c r="BC1654" s="85"/>
      <c r="BD1654" s="85"/>
      <c r="BE1654" s="85"/>
      <c r="BF1654" s="88"/>
      <c r="BG1654" s="85"/>
      <c r="BH1654" s="85"/>
      <c r="BI1654" s="85"/>
      <c r="BJ1654" s="85"/>
      <c r="BK1654" s="85"/>
      <c r="BL1654" s="85"/>
      <c r="BM1654" s="85"/>
      <c r="BN1654" s="85"/>
      <c r="BO1654" s="85"/>
      <c r="BP1654" s="85"/>
      <c r="BQ1654" s="85"/>
      <c r="BR1654" s="85"/>
      <c r="BS1654" s="85"/>
      <c r="BT1654" s="85"/>
      <c r="BU1654" s="85"/>
      <c r="BV1654" s="85"/>
      <c r="BW1654" s="85"/>
      <c r="BX1654" s="85"/>
      <c r="BY1654" s="85"/>
      <c r="BZ1654" s="85"/>
      <c r="CA1654" s="85"/>
      <c r="CB1654" s="85"/>
      <c r="CC1654" s="85"/>
      <c r="CD1654" s="85"/>
      <c r="CE1654" s="85"/>
      <c r="CF1654" s="85"/>
      <c r="CG1654" s="85"/>
      <c r="CH1654" s="85"/>
      <c r="CI1654" s="85"/>
      <c r="CJ1654" s="85"/>
      <c r="CK1654" s="85"/>
      <c r="CL1654" s="85"/>
      <c r="CM1654" s="85"/>
      <c r="CN1654" s="85"/>
      <c r="CO1654" s="85"/>
      <c r="CP1654" s="85"/>
      <c r="CQ1654" s="85"/>
      <c r="CR1654" s="85"/>
      <c r="CS1654" s="85"/>
      <c r="CT1654" s="85"/>
      <c r="CU1654" s="85"/>
      <c r="CV1654" s="85"/>
      <c r="CW1654" s="85"/>
      <c r="CX1654" s="85"/>
      <c r="CY1654" s="85"/>
      <c r="CZ1654" s="85"/>
      <c r="DA1654" s="85"/>
      <c r="DB1654" s="85"/>
      <c r="DC1654" s="85"/>
      <c r="DD1654" s="85"/>
      <c r="DE1654" s="85"/>
    </row>
    <row r="1655" spans="1:109" x14ac:dyDescent="0.2">
      <c r="A1655" s="85"/>
      <c r="B1655" s="85"/>
      <c r="C1655" s="85"/>
      <c r="D1655" s="85"/>
      <c r="E1655" s="86"/>
      <c r="F1655" s="85"/>
      <c r="G1655" s="87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85"/>
      <c r="AG1655" s="85"/>
      <c r="AH1655" s="85"/>
      <c r="AI1655" s="85"/>
      <c r="AJ1655" s="85"/>
      <c r="AK1655" s="85"/>
      <c r="AL1655" s="85"/>
      <c r="AM1655" s="85"/>
      <c r="AN1655" s="85"/>
      <c r="AO1655" s="85"/>
      <c r="AP1655" s="85"/>
      <c r="AQ1655" s="85"/>
      <c r="AR1655" s="85"/>
      <c r="AS1655" s="85"/>
      <c r="AT1655" s="85"/>
      <c r="AU1655" s="85"/>
      <c r="AV1655" s="85"/>
      <c r="AW1655" s="85"/>
      <c r="AX1655" s="85"/>
      <c r="AY1655" s="85"/>
      <c r="AZ1655" s="85"/>
      <c r="BA1655" s="85"/>
      <c r="BB1655" s="85"/>
      <c r="BC1655" s="85"/>
      <c r="BD1655" s="85"/>
      <c r="BE1655" s="85"/>
      <c r="BF1655" s="88"/>
      <c r="BG1655" s="85"/>
      <c r="BH1655" s="85"/>
      <c r="BI1655" s="85"/>
      <c r="BJ1655" s="85"/>
      <c r="BK1655" s="85"/>
      <c r="BL1655" s="85"/>
      <c r="BM1655" s="85"/>
      <c r="BN1655" s="85"/>
      <c r="BO1655" s="85"/>
      <c r="BP1655" s="85"/>
      <c r="BQ1655" s="85"/>
      <c r="BR1655" s="85"/>
      <c r="BS1655" s="85"/>
      <c r="BT1655" s="85"/>
      <c r="BU1655" s="85"/>
      <c r="BV1655" s="85"/>
      <c r="BW1655" s="85"/>
      <c r="BX1655" s="85"/>
      <c r="BY1655" s="85"/>
      <c r="BZ1655" s="85"/>
      <c r="CA1655" s="85"/>
      <c r="CB1655" s="85"/>
      <c r="CC1655" s="85"/>
      <c r="CD1655" s="85"/>
      <c r="CE1655" s="85"/>
      <c r="CF1655" s="85"/>
      <c r="CG1655" s="85"/>
      <c r="CH1655" s="85"/>
      <c r="CI1655" s="85"/>
      <c r="CJ1655" s="85"/>
      <c r="CK1655" s="85"/>
      <c r="CL1655" s="85"/>
      <c r="CM1655" s="85"/>
      <c r="CN1655" s="85"/>
      <c r="CO1655" s="85"/>
      <c r="CP1655" s="85"/>
      <c r="CQ1655" s="85"/>
      <c r="CR1655" s="85"/>
      <c r="CS1655" s="85"/>
      <c r="CT1655" s="85"/>
      <c r="CU1655" s="85"/>
      <c r="CV1655" s="85"/>
      <c r="CW1655" s="85"/>
      <c r="CX1655" s="85"/>
      <c r="CY1655" s="85"/>
      <c r="CZ1655" s="85"/>
      <c r="DA1655" s="85"/>
      <c r="DB1655" s="85"/>
      <c r="DC1655" s="85"/>
      <c r="DD1655" s="85"/>
      <c r="DE1655" s="85"/>
    </row>
    <row r="1656" spans="1:109" x14ac:dyDescent="0.2">
      <c r="A1656" s="85"/>
      <c r="B1656" s="85"/>
      <c r="C1656" s="85"/>
      <c r="D1656" s="85"/>
      <c r="E1656" s="86"/>
      <c r="F1656" s="85"/>
      <c r="G1656" s="87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85"/>
      <c r="AG1656" s="85"/>
      <c r="AH1656" s="85"/>
      <c r="AI1656" s="85"/>
      <c r="AJ1656" s="85"/>
      <c r="AK1656" s="85"/>
      <c r="AL1656" s="85"/>
      <c r="AM1656" s="85"/>
      <c r="AN1656" s="85"/>
      <c r="AO1656" s="85"/>
      <c r="AP1656" s="85"/>
      <c r="AQ1656" s="85"/>
      <c r="AR1656" s="85"/>
      <c r="AS1656" s="85"/>
      <c r="AT1656" s="85"/>
      <c r="AU1656" s="85"/>
      <c r="AV1656" s="85"/>
      <c r="AW1656" s="85"/>
      <c r="AX1656" s="85"/>
      <c r="AY1656" s="85"/>
      <c r="AZ1656" s="85"/>
      <c r="BA1656" s="85"/>
      <c r="BB1656" s="85"/>
      <c r="BC1656" s="85"/>
      <c r="BD1656" s="85"/>
      <c r="BE1656" s="85"/>
      <c r="BF1656" s="88"/>
      <c r="BG1656" s="85"/>
      <c r="BH1656" s="85"/>
      <c r="BI1656" s="85"/>
      <c r="BJ1656" s="85"/>
      <c r="BK1656" s="85"/>
      <c r="BL1656" s="85"/>
      <c r="BM1656" s="85"/>
      <c r="BN1656" s="85"/>
      <c r="BO1656" s="85"/>
      <c r="BP1656" s="85"/>
      <c r="BQ1656" s="85"/>
      <c r="BR1656" s="85"/>
      <c r="BS1656" s="85"/>
      <c r="BT1656" s="85"/>
      <c r="BU1656" s="85"/>
      <c r="BV1656" s="85"/>
      <c r="BW1656" s="85"/>
      <c r="BX1656" s="85"/>
      <c r="BY1656" s="85"/>
      <c r="BZ1656" s="85"/>
      <c r="CA1656" s="85"/>
      <c r="CB1656" s="85"/>
      <c r="CC1656" s="85"/>
      <c r="CD1656" s="85"/>
      <c r="CE1656" s="85"/>
      <c r="CF1656" s="85"/>
      <c r="CG1656" s="85"/>
      <c r="CH1656" s="85"/>
      <c r="CI1656" s="85"/>
      <c r="CJ1656" s="85"/>
      <c r="CK1656" s="85"/>
      <c r="CL1656" s="85"/>
      <c r="CM1656" s="85"/>
      <c r="CN1656" s="85"/>
      <c r="CO1656" s="85"/>
      <c r="CP1656" s="85"/>
      <c r="CQ1656" s="85"/>
      <c r="CR1656" s="85"/>
      <c r="CS1656" s="85"/>
      <c r="CT1656" s="85"/>
      <c r="CU1656" s="85"/>
      <c r="CV1656" s="85"/>
      <c r="CW1656" s="85"/>
      <c r="CX1656" s="85"/>
      <c r="CY1656" s="85"/>
      <c r="CZ1656" s="85"/>
      <c r="DA1656" s="85"/>
      <c r="DB1656" s="85"/>
      <c r="DC1656" s="85"/>
      <c r="DD1656" s="85"/>
      <c r="DE1656" s="85"/>
    </row>
    <row r="1657" spans="1:109" x14ac:dyDescent="0.2">
      <c r="A1657" s="85"/>
      <c r="B1657" s="85"/>
      <c r="C1657" s="85"/>
      <c r="D1657" s="85"/>
      <c r="E1657" s="86"/>
      <c r="F1657" s="85"/>
      <c r="G1657" s="87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85"/>
      <c r="AG1657" s="85"/>
      <c r="AH1657" s="85"/>
      <c r="AI1657" s="85"/>
      <c r="AJ1657" s="85"/>
      <c r="AK1657" s="85"/>
      <c r="AL1657" s="85"/>
      <c r="AM1657" s="85"/>
      <c r="AN1657" s="85"/>
      <c r="AO1657" s="85"/>
      <c r="AP1657" s="85"/>
      <c r="AQ1657" s="85"/>
      <c r="AR1657" s="85"/>
      <c r="AS1657" s="85"/>
      <c r="AT1657" s="85"/>
      <c r="AU1657" s="85"/>
      <c r="AV1657" s="85"/>
      <c r="AW1657" s="85"/>
      <c r="AX1657" s="85"/>
      <c r="AY1657" s="85"/>
      <c r="AZ1657" s="85"/>
      <c r="BA1657" s="85"/>
      <c r="BB1657" s="85"/>
      <c r="BC1657" s="85"/>
      <c r="BD1657" s="85"/>
      <c r="BE1657" s="85"/>
      <c r="BF1657" s="88"/>
      <c r="BG1657" s="85"/>
      <c r="BH1657" s="85"/>
      <c r="BI1657" s="85"/>
      <c r="BJ1657" s="85"/>
      <c r="BK1657" s="85"/>
      <c r="BL1657" s="85"/>
      <c r="BM1657" s="85"/>
      <c r="BN1657" s="85"/>
      <c r="BO1657" s="85"/>
      <c r="BP1657" s="85"/>
      <c r="BQ1657" s="85"/>
      <c r="BR1657" s="85"/>
      <c r="BS1657" s="85"/>
      <c r="BT1657" s="85"/>
      <c r="BU1657" s="85"/>
      <c r="BV1657" s="85"/>
      <c r="BW1657" s="85"/>
      <c r="BX1657" s="85"/>
      <c r="BY1657" s="85"/>
      <c r="BZ1657" s="85"/>
      <c r="CA1657" s="85"/>
      <c r="CB1657" s="85"/>
      <c r="CC1657" s="85"/>
      <c r="CD1657" s="85"/>
      <c r="CE1657" s="85"/>
      <c r="CF1657" s="85"/>
      <c r="CG1657" s="85"/>
      <c r="CH1657" s="85"/>
      <c r="CI1657" s="85"/>
      <c r="CJ1657" s="85"/>
      <c r="CK1657" s="85"/>
      <c r="CL1657" s="85"/>
      <c r="CM1657" s="85"/>
      <c r="CN1657" s="85"/>
      <c r="CO1657" s="85"/>
      <c r="CP1657" s="85"/>
      <c r="CQ1657" s="85"/>
      <c r="CR1657" s="85"/>
      <c r="CS1657" s="85"/>
      <c r="CT1657" s="85"/>
      <c r="CU1657" s="85"/>
      <c r="CV1657" s="85"/>
      <c r="CW1657" s="85"/>
      <c r="CX1657" s="85"/>
      <c r="CY1657" s="85"/>
      <c r="CZ1657" s="85"/>
      <c r="DA1657" s="85"/>
      <c r="DB1657" s="85"/>
      <c r="DC1657" s="85"/>
      <c r="DD1657" s="85"/>
      <c r="DE1657" s="85"/>
    </row>
    <row r="1658" spans="1:109" x14ac:dyDescent="0.2">
      <c r="A1658" s="85"/>
      <c r="B1658" s="85"/>
      <c r="C1658" s="85"/>
      <c r="D1658" s="85"/>
      <c r="E1658" s="86"/>
      <c r="F1658" s="85"/>
      <c r="G1658" s="87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85"/>
      <c r="AG1658" s="85"/>
      <c r="AH1658" s="85"/>
      <c r="AI1658" s="85"/>
      <c r="AJ1658" s="85"/>
      <c r="AK1658" s="85"/>
      <c r="AL1658" s="85"/>
      <c r="AM1658" s="85"/>
      <c r="AN1658" s="85"/>
      <c r="AO1658" s="85"/>
      <c r="AP1658" s="85"/>
      <c r="AQ1658" s="85"/>
      <c r="AR1658" s="85"/>
      <c r="AS1658" s="85"/>
      <c r="AT1658" s="85"/>
      <c r="AU1658" s="85"/>
      <c r="AV1658" s="85"/>
      <c r="AW1658" s="85"/>
      <c r="AX1658" s="85"/>
      <c r="AY1658" s="85"/>
      <c r="AZ1658" s="85"/>
      <c r="BA1658" s="85"/>
      <c r="BB1658" s="85"/>
      <c r="BC1658" s="85"/>
      <c r="BD1658" s="85"/>
      <c r="BE1658" s="85"/>
      <c r="BF1658" s="88"/>
      <c r="BG1658" s="85"/>
      <c r="BH1658" s="85"/>
      <c r="BI1658" s="85"/>
      <c r="BJ1658" s="85"/>
      <c r="BK1658" s="85"/>
      <c r="BL1658" s="85"/>
      <c r="BM1658" s="85"/>
      <c r="BN1658" s="85"/>
      <c r="BO1658" s="85"/>
      <c r="BP1658" s="85"/>
      <c r="BQ1658" s="85"/>
      <c r="BR1658" s="85"/>
      <c r="BS1658" s="85"/>
      <c r="BT1658" s="85"/>
      <c r="BU1658" s="85"/>
      <c r="BV1658" s="85"/>
      <c r="BW1658" s="85"/>
      <c r="BX1658" s="85"/>
      <c r="BY1658" s="85"/>
      <c r="BZ1658" s="85"/>
      <c r="CA1658" s="85"/>
      <c r="CB1658" s="85"/>
      <c r="CC1658" s="85"/>
      <c r="CD1658" s="85"/>
      <c r="CE1658" s="85"/>
      <c r="CF1658" s="85"/>
      <c r="CG1658" s="85"/>
      <c r="CH1658" s="85"/>
      <c r="CI1658" s="85"/>
      <c r="CJ1658" s="85"/>
      <c r="CK1658" s="85"/>
      <c r="CL1658" s="85"/>
      <c r="CM1658" s="85"/>
      <c r="CN1658" s="85"/>
      <c r="CO1658" s="85"/>
      <c r="CP1658" s="85"/>
      <c r="CQ1658" s="85"/>
      <c r="CR1658" s="85"/>
      <c r="CS1658" s="85"/>
      <c r="CT1658" s="85"/>
      <c r="CU1658" s="85"/>
      <c r="CV1658" s="85"/>
      <c r="CW1658" s="85"/>
      <c r="CX1658" s="85"/>
      <c r="CY1658" s="85"/>
      <c r="CZ1658" s="85"/>
      <c r="DA1658" s="85"/>
      <c r="DB1658" s="85"/>
      <c r="DC1658" s="85"/>
      <c r="DD1658" s="85"/>
      <c r="DE1658" s="85"/>
    </row>
    <row r="1659" spans="1:109" x14ac:dyDescent="0.2">
      <c r="A1659" s="85"/>
      <c r="B1659" s="85"/>
      <c r="C1659" s="85"/>
      <c r="D1659" s="85"/>
      <c r="E1659" s="86"/>
      <c r="F1659" s="85"/>
      <c r="G1659" s="87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85"/>
      <c r="AG1659" s="85"/>
      <c r="AH1659" s="85"/>
      <c r="AI1659" s="85"/>
      <c r="AJ1659" s="85"/>
      <c r="AK1659" s="85"/>
      <c r="AL1659" s="85"/>
      <c r="AM1659" s="85"/>
      <c r="AN1659" s="85"/>
      <c r="AO1659" s="85"/>
      <c r="AP1659" s="85"/>
      <c r="AQ1659" s="85"/>
      <c r="AR1659" s="85"/>
      <c r="AS1659" s="85"/>
      <c r="AT1659" s="85"/>
      <c r="AU1659" s="85"/>
      <c r="AV1659" s="85"/>
      <c r="AW1659" s="85"/>
      <c r="AX1659" s="85"/>
      <c r="AY1659" s="85"/>
      <c r="AZ1659" s="85"/>
      <c r="BA1659" s="85"/>
      <c r="BB1659" s="85"/>
      <c r="BC1659" s="85"/>
      <c r="BD1659" s="85"/>
      <c r="BE1659" s="85"/>
      <c r="BF1659" s="88"/>
      <c r="BG1659" s="85"/>
      <c r="BH1659" s="85"/>
      <c r="BI1659" s="85"/>
      <c r="BJ1659" s="85"/>
      <c r="BK1659" s="85"/>
      <c r="BL1659" s="85"/>
      <c r="BM1659" s="85"/>
      <c r="BN1659" s="85"/>
      <c r="BO1659" s="85"/>
      <c r="BP1659" s="85"/>
      <c r="BQ1659" s="85"/>
      <c r="BR1659" s="85"/>
      <c r="BS1659" s="85"/>
      <c r="BT1659" s="85"/>
      <c r="BU1659" s="85"/>
      <c r="BV1659" s="85"/>
      <c r="BW1659" s="85"/>
      <c r="BX1659" s="85"/>
      <c r="BY1659" s="85"/>
      <c r="BZ1659" s="85"/>
      <c r="CA1659" s="85"/>
      <c r="CB1659" s="85"/>
      <c r="CC1659" s="85"/>
      <c r="CD1659" s="85"/>
      <c r="CE1659" s="85"/>
      <c r="CF1659" s="85"/>
      <c r="CG1659" s="85"/>
      <c r="CH1659" s="85"/>
      <c r="CI1659" s="85"/>
      <c r="CJ1659" s="85"/>
      <c r="CK1659" s="85"/>
      <c r="CL1659" s="85"/>
      <c r="CM1659" s="85"/>
      <c r="CN1659" s="85"/>
      <c r="CO1659" s="85"/>
      <c r="CP1659" s="85"/>
      <c r="CQ1659" s="85"/>
      <c r="CR1659" s="85"/>
      <c r="CS1659" s="85"/>
      <c r="CT1659" s="85"/>
      <c r="CU1659" s="85"/>
      <c r="CV1659" s="85"/>
      <c r="CW1659" s="85"/>
      <c r="CX1659" s="85"/>
      <c r="CY1659" s="85"/>
      <c r="CZ1659" s="85"/>
      <c r="DA1659" s="85"/>
      <c r="DB1659" s="85"/>
      <c r="DC1659" s="85"/>
      <c r="DD1659" s="85"/>
      <c r="DE1659" s="85"/>
    </row>
    <row r="1660" spans="1:109" x14ac:dyDescent="0.2">
      <c r="A1660" s="85"/>
      <c r="B1660" s="85"/>
      <c r="C1660" s="85"/>
      <c r="D1660" s="85"/>
      <c r="E1660" s="86"/>
      <c r="F1660" s="85"/>
      <c r="G1660" s="87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85"/>
      <c r="AG1660" s="85"/>
      <c r="AH1660" s="85"/>
      <c r="AI1660" s="85"/>
      <c r="AJ1660" s="85"/>
      <c r="AK1660" s="85"/>
      <c r="AL1660" s="85"/>
      <c r="AM1660" s="85"/>
      <c r="AN1660" s="85"/>
      <c r="AO1660" s="85"/>
      <c r="AP1660" s="85"/>
      <c r="AQ1660" s="85"/>
      <c r="AR1660" s="85"/>
      <c r="AS1660" s="85"/>
      <c r="AT1660" s="85"/>
      <c r="AU1660" s="85"/>
      <c r="AV1660" s="85"/>
      <c r="AW1660" s="85"/>
      <c r="AX1660" s="85"/>
      <c r="AY1660" s="85"/>
      <c r="AZ1660" s="85"/>
      <c r="BA1660" s="85"/>
      <c r="BB1660" s="85"/>
      <c r="BC1660" s="85"/>
      <c r="BD1660" s="85"/>
      <c r="BE1660" s="85"/>
      <c r="BF1660" s="88"/>
      <c r="BG1660" s="85"/>
      <c r="BH1660" s="85"/>
      <c r="BI1660" s="85"/>
      <c r="BJ1660" s="85"/>
      <c r="BK1660" s="85"/>
      <c r="BL1660" s="85"/>
      <c r="BM1660" s="85"/>
      <c r="BN1660" s="85"/>
      <c r="BO1660" s="85"/>
      <c r="BP1660" s="85"/>
      <c r="BQ1660" s="85"/>
      <c r="BR1660" s="85"/>
      <c r="BS1660" s="85"/>
      <c r="BT1660" s="85"/>
      <c r="BU1660" s="85"/>
      <c r="BV1660" s="85"/>
      <c r="BW1660" s="85"/>
      <c r="BX1660" s="85"/>
      <c r="BY1660" s="85"/>
      <c r="BZ1660" s="85"/>
      <c r="CA1660" s="85"/>
      <c r="CB1660" s="85"/>
      <c r="CC1660" s="85"/>
      <c r="CD1660" s="85"/>
      <c r="CE1660" s="85"/>
      <c r="CF1660" s="85"/>
      <c r="CG1660" s="85"/>
      <c r="CH1660" s="85"/>
      <c r="CI1660" s="85"/>
      <c r="CJ1660" s="85"/>
      <c r="CK1660" s="85"/>
      <c r="CL1660" s="85"/>
      <c r="CM1660" s="85"/>
      <c r="CN1660" s="85"/>
      <c r="CO1660" s="85"/>
      <c r="CP1660" s="85"/>
      <c r="CQ1660" s="85"/>
      <c r="CR1660" s="85"/>
      <c r="CS1660" s="85"/>
      <c r="CT1660" s="85"/>
      <c r="CU1660" s="85"/>
      <c r="CV1660" s="85"/>
      <c r="CW1660" s="85"/>
      <c r="CX1660" s="85"/>
      <c r="CY1660" s="85"/>
      <c r="CZ1660" s="85"/>
      <c r="DA1660" s="85"/>
      <c r="DB1660" s="85"/>
      <c r="DC1660" s="85"/>
      <c r="DD1660" s="85"/>
      <c r="DE1660" s="85"/>
    </row>
    <row r="1661" spans="1:109" x14ac:dyDescent="0.2">
      <c r="A1661" s="85"/>
      <c r="B1661" s="85"/>
      <c r="C1661" s="85"/>
      <c r="D1661" s="85"/>
      <c r="E1661" s="86"/>
      <c r="F1661" s="85"/>
      <c r="G1661" s="87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85"/>
      <c r="AG1661" s="85"/>
      <c r="AH1661" s="85"/>
      <c r="AI1661" s="85"/>
      <c r="AJ1661" s="85"/>
      <c r="AK1661" s="85"/>
      <c r="AL1661" s="85"/>
      <c r="AM1661" s="85"/>
      <c r="AN1661" s="85"/>
      <c r="AO1661" s="85"/>
      <c r="AP1661" s="85"/>
      <c r="AQ1661" s="85"/>
      <c r="AR1661" s="85"/>
      <c r="AS1661" s="85"/>
      <c r="AT1661" s="85"/>
      <c r="AU1661" s="85"/>
      <c r="AV1661" s="85"/>
      <c r="AW1661" s="85"/>
      <c r="AX1661" s="85"/>
      <c r="AY1661" s="85"/>
      <c r="AZ1661" s="85"/>
      <c r="BA1661" s="85"/>
      <c r="BB1661" s="85"/>
      <c r="BC1661" s="85"/>
      <c r="BD1661" s="85"/>
      <c r="BE1661" s="85"/>
      <c r="BF1661" s="88"/>
      <c r="BG1661" s="85"/>
      <c r="BH1661" s="85"/>
      <c r="BI1661" s="85"/>
      <c r="BJ1661" s="85"/>
      <c r="BK1661" s="85"/>
      <c r="BL1661" s="85"/>
      <c r="BM1661" s="85"/>
      <c r="BN1661" s="85"/>
      <c r="BO1661" s="85"/>
      <c r="BP1661" s="85"/>
      <c r="BQ1661" s="85"/>
      <c r="BR1661" s="85"/>
      <c r="BS1661" s="85"/>
      <c r="BT1661" s="85"/>
      <c r="BU1661" s="85"/>
      <c r="BV1661" s="85"/>
      <c r="BW1661" s="85"/>
      <c r="BX1661" s="85"/>
      <c r="BY1661" s="85"/>
      <c r="BZ1661" s="85"/>
      <c r="CA1661" s="85"/>
      <c r="CB1661" s="85"/>
      <c r="CC1661" s="85"/>
      <c r="CD1661" s="85"/>
      <c r="CE1661" s="85"/>
      <c r="CF1661" s="85"/>
      <c r="CG1661" s="85"/>
      <c r="CH1661" s="85"/>
      <c r="CI1661" s="85"/>
      <c r="CJ1661" s="85"/>
      <c r="CK1661" s="85"/>
      <c r="CL1661" s="85"/>
      <c r="CM1661" s="85"/>
      <c r="CN1661" s="85"/>
      <c r="CO1661" s="85"/>
      <c r="CP1661" s="85"/>
      <c r="CQ1661" s="85"/>
      <c r="CR1661" s="85"/>
      <c r="CS1661" s="85"/>
      <c r="CT1661" s="85"/>
      <c r="CU1661" s="85"/>
      <c r="CV1661" s="85"/>
      <c r="CW1661" s="85"/>
      <c r="CX1661" s="85"/>
      <c r="CY1661" s="85"/>
      <c r="CZ1661" s="85"/>
      <c r="DA1661" s="85"/>
      <c r="DB1661" s="85"/>
      <c r="DC1661" s="85"/>
      <c r="DD1661" s="85"/>
      <c r="DE1661" s="85"/>
    </row>
    <row r="1662" spans="1:109" x14ac:dyDescent="0.2">
      <c r="A1662" s="85"/>
      <c r="B1662" s="85"/>
      <c r="C1662" s="85"/>
      <c r="D1662" s="85"/>
      <c r="E1662" s="86"/>
      <c r="F1662" s="85"/>
      <c r="G1662" s="87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85"/>
      <c r="AG1662" s="85"/>
      <c r="AH1662" s="85"/>
      <c r="AI1662" s="85"/>
      <c r="AJ1662" s="85"/>
      <c r="AK1662" s="85"/>
      <c r="AL1662" s="85"/>
      <c r="AM1662" s="85"/>
      <c r="AN1662" s="85"/>
      <c r="AO1662" s="85"/>
      <c r="AP1662" s="85"/>
      <c r="AQ1662" s="85"/>
      <c r="AR1662" s="85"/>
      <c r="AS1662" s="85"/>
      <c r="AT1662" s="85"/>
      <c r="AU1662" s="85"/>
      <c r="AV1662" s="85"/>
      <c r="AW1662" s="85"/>
      <c r="AX1662" s="85"/>
      <c r="AY1662" s="85"/>
      <c r="AZ1662" s="85"/>
      <c r="BA1662" s="85"/>
      <c r="BB1662" s="85"/>
      <c r="BC1662" s="85"/>
      <c r="BD1662" s="85"/>
      <c r="BE1662" s="85"/>
      <c r="BF1662" s="88"/>
      <c r="BG1662" s="85"/>
      <c r="BH1662" s="85"/>
      <c r="BI1662" s="85"/>
      <c r="BJ1662" s="85"/>
      <c r="BK1662" s="85"/>
      <c r="BL1662" s="85"/>
      <c r="BM1662" s="85"/>
      <c r="BN1662" s="85"/>
      <c r="BO1662" s="85"/>
      <c r="BP1662" s="85"/>
      <c r="BQ1662" s="85"/>
      <c r="BR1662" s="85"/>
      <c r="BS1662" s="85"/>
      <c r="BT1662" s="85"/>
      <c r="BU1662" s="85"/>
      <c r="BV1662" s="85"/>
      <c r="BW1662" s="85"/>
      <c r="BX1662" s="85"/>
      <c r="BY1662" s="85"/>
      <c r="BZ1662" s="85"/>
      <c r="CA1662" s="85"/>
      <c r="CB1662" s="85"/>
      <c r="CC1662" s="85"/>
      <c r="CD1662" s="85"/>
      <c r="CE1662" s="85"/>
      <c r="CF1662" s="85"/>
      <c r="CG1662" s="85"/>
      <c r="CH1662" s="85"/>
      <c r="CI1662" s="85"/>
      <c r="CJ1662" s="85"/>
      <c r="CK1662" s="85"/>
      <c r="CL1662" s="85"/>
      <c r="CM1662" s="85"/>
      <c r="CN1662" s="85"/>
      <c r="CO1662" s="85"/>
      <c r="CP1662" s="85"/>
      <c r="CQ1662" s="85"/>
      <c r="CR1662" s="85"/>
      <c r="CS1662" s="85"/>
      <c r="CT1662" s="85"/>
      <c r="CU1662" s="85"/>
      <c r="CV1662" s="85"/>
      <c r="CW1662" s="85"/>
      <c r="CX1662" s="85"/>
      <c r="CY1662" s="85"/>
      <c r="CZ1662" s="85"/>
      <c r="DA1662" s="85"/>
      <c r="DB1662" s="85"/>
      <c r="DC1662" s="85"/>
      <c r="DD1662" s="85"/>
      <c r="DE1662" s="85"/>
    </row>
    <row r="1663" spans="1:109" x14ac:dyDescent="0.2">
      <c r="A1663" s="85"/>
      <c r="B1663" s="85"/>
      <c r="C1663" s="85"/>
      <c r="D1663" s="85"/>
      <c r="E1663" s="86"/>
      <c r="F1663" s="85"/>
      <c r="G1663" s="87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  <c r="AF1663" s="85"/>
      <c r="AG1663" s="85"/>
      <c r="AH1663" s="85"/>
      <c r="AI1663" s="85"/>
      <c r="AJ1663" s="85"/>
      <c r="AK1663" s="85"/>
      <c r="AL1663" s="85"/>
      <c r="AM1663" s="85"/>
      <c r="AN1663" s="85"/>
      <c r="AO1663" s="85"/>
      <c r="AP1663" s="85"/>
      <c r="AQ1663" s="85"/>
      <c r="AR1663" s="85"/>
      <c r="AS1663" s="85"/>
      <c r="AT1663" s="85"/>
      <c r="AU1663" s="85"/>
      <c r="AV1663" s="85"/>
      <c r="AW1663" s="85"/>
      <c r="AX1663" s="85"/>
      <c r="AY1663" s="85"/>
      <c r="AZ1663" s="85"/>
      <c r="BA1663" s="85"/>
      <c r="BB1663" s="85"/>
      <c r="BC1663" s="85"/>
      <c r="BD1663" s="85"/>
      <c r="BE1663" s="85"/>
      <c r="BF1663" s="88"/>
      <c r="BG1663" s="85"/>
      <c r="BH1663" s="85"/>
      <c r="BI1663" s="85"/>
      <c r="BJ1663" s="85"/>
      <c r="BK1663" s="85"/>
      <c r="BL1663" s="85"/>
      <c r="BM1663" s="85"/>
      <c r="BN1663" s="85"/>
      <c r="BO1663" s="85"/>
      <c r="BP1663" s="85"/>
      <c r="BQ1663" s="85"/>
      <c r="BR1663" s="85"/>
      <c r="BS1663" s="85"/>
      <c r="BT1663" s="85"/>
      <c r="BU1663" s="85"/>
      <c r="BV1663" s="85"/>
      <c r="BW1663" s="85"/>
      <c r="BX1663" s="85"/>
      <c r="BY1663" s="85"/>
      <c r="BZ1663" s="85"/>
      <c r="CA1663" s="85"/>
      <c r="CB1663" s="85"/>
      <c r="CC1663" s="85"/>
      <c r="CD1663" s="85"/>
      <c r="CE1663" s="85"/>
      <c r="CF1663" s="85"/>
      <c r="CG1663" s="85"/>
      <c r="CH1663" s="85"/>
      <c r="CI1663" s="85"/>
      <c r="CJ1663" s="85"/>
      <c r="CK1663" s="85"/>
      <c r="CL1663" s="85"/>
      <c r="CM1663" s="85"/>
      <c r="CN1663" s="85"/>
      <c r="CO1663" s="85"/>
      <c r="CP1663" s="85"/>
      <c r="CQ1663" s="85"/>
      <c r="CR1663" s="85"/>
      <c r="CS1663" s="85"/>
      <c r="CT1663" s="85"/>
      <c r="CU1663" s="85"/>
      <c r="CV1663" s="85"/>
      <c r="CW1663" s="85"/>
      <c r="CX1663" s="85"/>
      <c r="CY1663" s="85"/>
      <c r="CZ1663" s="85"/>
      <c r="DA1663" s="85"/>
      <c r="DB1663" s="85"/>
      <c r="DC1663" s="85"/>
      <c r="DD1663" s="85"/>
      <c r="DE1663" s="85"/>
    </row>
    <row r="1664" spans="1:109" x14ac:dyDescent="0.2">
      <c r="A1664" s="85"/>
      <c r="B1664" s="85"/>
      <c r="C1664" s="85"/>
      <c r="D1664" s="85"/>
      <c r="E1664" s="86"/>
      <c r="F1664" s="85"/>
      <c r="G1664" s="87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  <c r="AF1664" s="85"/>
      <c r="AG1664" s="85"/>
      <c r="AH1664" s="85"/>
      <c r="AI1664" s="85"/>
      <c r="AJ1664" s="85"/>
      <c r="AK1664" s="85"/>
      <c r="AL1664" s="85"/>
      <c r="AM1664" s="85"/>
      <c r="AN1664" s="85"/>
      <c r="AO1664" s="85"/>
      <c r="AP1664" s="85"/>
      <c r="AQ1664" s="85"/>
      <c r="AR1664" s="85"/>
      <c r="AS1664" s="85"/>
      <c r="AT1664" s="85"/>
      <c r="AU1664" s="85"/>
      <c r="AV1664" s="85"/>
      <c r="AW1664" s="85"/>
      <c r="AX1664" s="85"/>
      <c r="AY1664" s="85"/>
      <c r="AZ1664" s="85"/>
      <c r="BA1664" s="85"/>
      <c r="BB1664" s="85"/>
      <c r="BC1664" s="85"/>
      <c r="BD1664" s="85"/>
      <c r="BE1664" s="85"/>
      <c r="BF1664" s="88"/>
      <c r="BG1664" s="85"/>
      <c r="BH1664" s="85"/>
      <c r="BI1664" s="85"/>
      <c r="BJ1664" s="85"/>
      <c r="BK1664" s="85"/>
      <c r="BL1664" s="85"/>
      <c r="BM1664" s="85"/>
      <c r="BN1664" s="85"/>
      <c r="BO1664" s="85"/>
      <c r="BP1664" s="85"/>
      <c r="BQ1664" s="85"/>
      <c r="BR1664" s="85"/>
      <c r="BS1664" s="85"/>
      <c r="BT1664" s="85"/>
      <c r="BU1664" s="85"/>
      <c r="BV1664" s="85"/>
      <c r="BW1664" s="85"/>
      <c r="BX1664" s="85"/>
      <c r="BY1664" s="85"/>
      <c r="BZ1664" s="85"/>
      <c r="CA1664" s="85"/>
      <c r="CB1664" s="85"/>
      <c r="CC1664" s="85"/>
      <c r="CD1664" s="85"/>
      <c r="CE1664" s="85"/>
      <c r="CF1664" s="85"/>
      <c r="CG1664" s="85"/>
      <c r="CH1664" s="85"/>
      <c r="CI1664" s="85"/>
      <c r="CJ1664" s="85"/>
      <c r="CK1664" s="85"/>
      <c r="CL1664" s="85"/>
      <c r="CM1664" s="85"/>
      <c r="CN1664" s="85"/>
      <c r="CO1664" s="85"/>
      <c r="CP1664" s="85"/>
      <c r="CQ1664" s="85"/>
      <c r="CR1664" s="85"/>
      <c r="CS1664" s="85"/>
      <c r="CT1664" s="85"/>
      <c r="CU1664" s="85"/>
      <c r="CV1664" s="85"/>
      <c r="CW1664" s="85"/>
      <c r="CX1664" s="85"/>
      <c r="CY1664" s="85"/>
      <c r="CZ1664" s="85"/>
      <c r="DA1664" s="85"/>
      <c r="DB1664" s="85"/>
      <c r="DC1664" s="85"/>
      <c r="DD1664" s="85"/>
      <c r="DE1664" s="85"/>
    </row>
    <row r="1665" spans="1:109" x14ac:dyDescent="0.2">
      <c r="A1665" s="85"/>
      <c r="B1665" s="85"/>
      <c r="C1665" s="85"/>
      <c r="D1665" s="85"/>
      <c r="E1665" s="86"/>
      <c r="F1665" s="85"/>
      <c r="G1665" s="87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  <c r="AF1665" s="85"/>
      <c r="AG1665" s="85"/>
      <c r="AH1665" s="85"/>
      <c r="AI1665" s="85"/>
      <c r="AJ1665" s="85"/>
      <c r="AK1665" s="85"/>
      <c r="AL1665" s="85"/>
      <c r="AM1665" s="85"/>
      <c r="AN1665" s="85"/>
      <c r="AO1665" s="85"/>
      <c r="AP1665" s="85"/>
      <c r="AQ1665" s="85"/>
      <c r="AR1665" s="85"/>
      <c r="AS1665" s="85"/>
      <c r="AT1665" s="85"/>
      <c r="AU1665" s="85"/>
      <c r="AV1665" s="85"/>
      <c r="AW1665" s="85"/>
      <c r="AX1665" s="85"/>
      <c r="AY1665" s="85"/>
      <c r="AZ1665" s="85"/>
      <c r="BA1665" s="85"/>
      <c r="BB1665" s="85"/>
      <c r="BC1665" s="85"/>
      <c r="BD1665" s="85"/>
      <c r="BE1665" s="85"/>
      <c r="BF1665" s="88"/>
      <c r="BG1665" s="85"/>
      <c r="BH1665" s="85"/>
      <c r="BI1665" s="85"/>
      <c r="BJ1665" s="85"/>
      <c r="BK1665" s="85"/>
      <c r="BL1665" s="85"/>
      <c r="BM1665" s="85"/>
      <c r="BN1665" s="85"/>
      <c r="BO1665" s="85"/>
      <c r="BP1665" s="85"/>
      <c r="BQ1665" s="85"/>
      <c r="BR1665" s="85"/>
      <c r="BS1665" s="85"/>
      <c r="BT1665" s="85"/>
      <c r="BU1665" s="85"/>
      <c r="BV1665" s="85"/>
      <c r="BW1665" s="85"/>
      <c r="BX1665" s="85"/>
      <c r="BY1665" s="85"/>
      <c r="BZ1665" s="85"/>
      <c r="CA1665" s="85"/>
      <c r="CB1665" s="85"/>
      <c r="CC1665" s="85"/>
      <c r="CD1665" s="85"/>
      <c r="CE1665" s="85"/>
      <c r="CF1665" s="85"/>
      <c r="CG1665" s="85"/>
      <c r="CH1665" s="85"/>
      <c r="CI1665" s="85"/>
      <c r="CJ1665" s="85"/>
      <c r="CK1665" s="85"/>
      <c r="CL1665" s="85"/>
      <c r="CM1665" s="85"/>
      <c r="CN1665" s="85"/>
      <c r="CO1665" s="85"/>
      <c r="CP1665" s="85"/>
      <c r="CQ1665" s="85"/>
      <c r="CR1665" s="85"/>
      <c r="CS1665" s="85"/>
      <c r="CT1665" s="85"/>
      <c r="CU1665" s="85"/>
      <c r="CV1665" s="85"/>
      <c r="CW1665" s="85"/>
      <c r="CX1665" s="85"/>
      <c r="CY1665" s="85"/>
      <c r="CZ1665" s="85"/>
      <c r="DA1665" s="85"/>
      <c r="DB1665" s="85"/>
      <c r="DC1665" s="85"/>
      <c r="DD1665" s="85"/>
      <c r="DE1665" s="85"/>
    </row>
    <row r="1666" spans="1:109" x14ac:dyDescent="0.2">
      <c r="A1666" s="85"/>
      <c r="B1666" s="85"/>
      <c r="C1666" s="85"/>
      <c r="D1666" s="85"/>
      <c r="E1666" s="86"/>
      <c r="F1666" s="85"/>
      <c r="G1666" s="87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  <c r="AF1666" s="85"/>
      <c r="AG1666" s="85"/>
      <c r="AH1666" s="85"/>
      <c r="AI1666" s="85"/>
      <c r="AJ1666" s="85"/>
      <c r="AK1666" s="85"/>
      <c r="AL1666" s="85"/>
      <c r="AM1666" s="85"/>
      <c r="AN1666" s="85"/>
      <c r="AO1666" s="85"/>
      <c r="AP1666" s="85"/>
      <c r="AQ1666" s="85"/>
      <c r="AR1666" s="85"/>
      <c r="AS1666" s="85"/>
      <c r="AT1666" s="85"/>
      <c r="AU1666" s="85"/>
      <c r="AV1666" s="85"/>
      <c r="AW1666" s="85"/>
      <c r="AX1666" s="85"/>
      <c r="AY1666" s="85"/>
      <c r="AZ1666" s="85"/>
      <c r="BA1666" s="85"/>
      <c r="BB1666" s="85"/>
      <c r="BC1666" s="85"/>
      <c r="BD1666" s="85"/>
      <c r="BE1666" s="85"/>
      <c r="BF1666" s="88"/>
      <c r="BG1666" s="85"/>
      <c r="BH1666" s="85"/>
      <c r="BI1666" s="85"/>
      <c r="BJ1666" s="85"/>
      <c r="BK1666" s="85"/>
      <c r="BL1666" s="85"/>
      <c r="BM1666" s="85"/>
      <c r="BN1666" s="85"/>
      <c r="BO1666" s="85"/>
      <c r="BP1666" s="85"/>
      <c r="BQ1666" s="85"/>
      <c r="BR1666" s="85"/>
      <c r="BS1666" s="85"/>
      <c r="BT1666" s="85"/>
      <c r="BU1666" s="85"/>
      <c r="BV1666" s="85"/>
      <c r="BW1666" s="85"/>
      <c r="BX1666" s="85"/>
      <c r="BY1666" s="85"/>
      <c r="BZ1666" s="85"/>
      <c r="CA1666" s="85"/>
      <c r="CB1666" s="85"/>
      <c r="CC1666" s="85"/>
      <c r="CD1666" s="85"/>
      <c r="CE1666" s="85"/>
      <c r="CF1666" s="85"/>
      <c r="CG1666" s="85"/>
      <c r="CH1666" s="85"/>
      <c r="CI1666" s="85"/>
      <c r="CJ1666" s="85"/>
      <c r="CK1666" s="85"/>
      <c r="CL1666" s="85"/>
      <c r="CM1666" s="85"/>
      <c r="CN1666" s="85"/>
      <c r="CO1666" s="85"/>
      <c r="CP1666" s="85"/>
      <c r="CQ1666" s="85"/>
      <c r="CR1666" s="85"/>
      <c r="CS1666" s="85"/>
      <c r="CT1666" s="85"/>
      <c r="CU1666" s="85"/>
      <c r="CV1666" s="85"/>
      <c r="CW1666" s="85"/>
      <c r="CX1666" s="85"/>
      <c r="CY1666" s="85"/>
      <c r="CZ1666" s="85"/>
      <c r="DA1666" s="85"/>
      <c r="DB1666" s="85"/>
      <c r="DC1666" s="85"/>
      <c r="DD1666" s="85"/>
      <c r="DE1666" s="85"/>
    </row>
    <row r="1667" spans="1:109" x14ac:dyDescent="0.2">
      <c r="A1667" s="85"/>
      <c r="B1667" s="85"/>
      <c r="C1667" s="85"/>
      <c r="D1667" s="85"/>
      <c r="E1667" s="86"/>
      <c r="F1667" s="85"/>
      <c r="G1667" s="87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  <c r="AF1667" s="85"/>
      <c r="AG1667" s="85"/>
      <c r="AH1667" s="85"/>
      <c r="AI1667" s="85"/>
      <c r="AJ1667" s="85"/>
      <c r="AK1667" s="85"/>
      <c r="AL1667" s="85"/>
      <c r="AM1667" s="85"/>
      <c r="AN1667" s="85"/>
      <c r="AO1667" s="85"/>
      <c r="AP1667" s="85"/>
      <c r="AQ1667" s="85"/>
      <c r="AR1667" s="85"/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8"/>
      <c r="BG1667" s="85"/>
      <c r="BH1667" s="85"/>
      <c r="BI1667" s="85"/>
      <c r="BJ1667" s="85"/>
      <c r="BK1667" s="85"/>
      <c r="BL1667" s="85"/>
      <c r="BM1667" s="85"/>
      <c r="BN1667" s="85"/>
      <c r="BO1667" s="85"/>
      <c r="BP1667" s="85"/>
      <c r="BQ1667" s="85"/>
      <c r="BR1667" s="85"/>
      <c r="BS1667" s="85"/>
      <c r="BT1667" s="85"/>
      <c r="BU1667" s="85"/>
      <c r="BV1667" s="85"/>
      <c r="BW1667" s="85"/>
      <c r="BX1667" s="85"/>
      <c r="BY1667" s="85"/>
      <c r="BZ1667" s="85"/>
      <c r="CA1667" s="85"/>
      <c r="CB1667" s="85"/>
      <c r="CC1667" s="85"/>
      <c r="CD1667" s="85"/>
      <c r="CE1667" s="85"/>
      <c r="CF1667" s="85"/>
      <c r="CG1667" s="85"/>
      <c r="CH1667" s="85"/>
      <c r="CI1667" s="85"/>
      <c r="CJ1667" s="85"/>
      <c r="CK1667" s="85"/>
      <c r="CL1667" s="85"/>
      <c r="CM1667" s="85"/>
      <c r="CN1667" s="85"/>
      <c r="CO1667" s="85"/>
      <c r="CP1667" s="85"/>
      <c r="CQ1667" s="85"/>
      <c r="CR1667" s="85"/>
      <c r="CS1667" s="85"/>
      <c r="CT1667" s="85"/>
      <c r="CU1667" s="85"/>
      <c r="CV1667" s="85"/>
      <c r="CW1667" s="85"/>
      <c r="CX1667" s="85"/>
      <c r="CY1667" s="85"/>
      <c r="CZ1667" s="85"/>
      <c r="DA1667" s="85"/>
      <c r="DB1667" s="85"/>
      <c r="DC1667" s="85"/>
      <c r="DD1667" s="85"/>
      <c r="DE1667" s="85"/>
    </row>
    <row r="1668" spans="1:109" x14ac:dyDescent="0.2">
      <c r="A1668" s="85"/>
      <c r="B1668" s="85"/>
      <c r="C1668" s="85"/>
      <c r="D1668" s="85"/>
      <c r="E1668" s="86"/>
      <c r="F1668" s="85"/>
      <c r="G1668" s="87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  <c r="AF1668" s="85"/>
      <c r="AG1668" s="85"/>
      <c r="AH1668" s="85"/>
      <c r="AI1668" s="85"/>
      <c r="AJ1668" s="85"/>
      <c r="AK1668" s="85"/>
      <c r="AL1668" s="85"/>
      <c r="AM1668" s="85"/>
      <c r="AN1668" s="85"/>
      <c r="AO1668" s="85"/>
      <c r="AP1668" s="85"/>
      <c r="AQ1668" s="85"/>
      <c r="AR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8"/>
      <c r="BG1668" s="85"/>
      <c r="BH1668" s="85"/>
      <c r="BI1668" s="85"/>
      <c r="BJ1668" s="85"/>
      <c r="BK1668" s="85"/>
      <c r="BL1668" s="85"/>
      <c r="BM1668" s="85"/>
      <c r="BN1668" s="85"/>
      <c r="BO1668" s="85"/>
      <c r="BP1668" s="85"/>
      <c r="BQ1668" s="85"/>
      <c r="BR1668" s="85"/>
      <c r="BS1668" s="85"/>
      <c r="BT1668" s="85"/>
      <c r="BU1668" s="85"/>
      <c r="BV1668" s="85"/>
      <c r="BW1668" s="85"/>
      <c r="BX1668" s="85"/>
      <c r="BY1668" s="85"/>
      <c r="BZ1668" s="85"/>
      <c r="CA1668" s="85"/>
      <c r="CB1668" s="85"/>
      <c r="CC1668" s="85"/>
      <c r="CD1668" s="85"/>
      <c r="CE1668" s="85"/>
      <c r="CF1668" s="85"/>
      <c r="CG1668" s="85"/>
      <c r="CH1668" s="85"/>
      <c r="CI1668" s="85"/>
      <c r="CJ1668" s="85"/>
      <c r="CK1668" s="85"/>
      <c r="CL1668" s="85"/>
      <c r="CM1668" s="85"/>
      <c r="CN1668" s="85"/>
      <c r="CO1668" s="85"/>
      <c r="CP1668" s="85"/>
      <c r="CQ1668" s="85"/>
      <c r="CR1668" s="85"/>
      <c r="CS1668" s="85"/>
      <c r="CT1668" s="85"/>
      <c r="CU1668" s="85"/>
      <c r="CV1668" s="85"/>
      <c r="CW1668" s="85"/>
      <c r="CX1668" s="85"/>
      <c r="CY1668" s="85"/>
      <c r="CZ1668" s="85"/>
      <c r="DA1668" s="85"/>
      <c r="DB1668" s="85"/>
      <c r="DC1668" s="85"/>
      <c r="DD1668" s="85"/>
      <c r="DE1668" s="85"/>
    </row>
    <row r="1669" spans="1:109" x14ac:dyDescent="0.2">
      <c r="A1669" s="85"/>
      <c r="B1669" s="85"/>
      <c r="C1669" s="85"/>
      <c r="D1669" s="85"/>
      <c r="E1669" s="86"/>
      <c r="F1669" s="85"/>
      <c r="G1669" s="87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  <c r="AF1669" s="85"/>
      <c r="AG1669" s="85"/>
      <c r="AH1669" s="85"/>
      <c r="AI1669" s="85"/>
      <c r="AJ1669" s="85"/>
      <c r="AK1669" s="85"/>
      <c r="AL1669" s="85"/>
      <c r="AM1669" s="85"/>
      <c r="AN1669" s="85"/>
      <c r="AO1669" s="85"/>
      <c r="AP1669" s="85"/>
      <c r="AQ1669" s="85"/>
      <c r="AR1669" s="85"/>
      <c r="AS1669" s="85"/>
      <c r="AT1669" s="85"/>
      <c r="AU1669" s="85"/>
      <c r="AV1669" s="85"/>
      <c r="AW1669" s="85"/>
      <c r="AX1669" s="85"/>
      <c r="AY1669" s="85"/>
      <c r="AZ1669" s="85"/>
      <c r="BA1669" s="85"/>
      <c r="BB1669" s="85"/>
      <c r="BC1669" s="85"/>
      <c r="BD1669" s="85"/>
      <c r="BE1669" s="85"/>
      <c r="BF1669" s="88"/>
      <c r="BG1669" s="85"/>
      <c r="BH1669" s="85"/>
      <c r="BI1669" s="85"/>
      <c r="BJ1669" s="85"/>
      <c r="BK1669" s="85"/>
      <c r="BL1669" s="85"/>
      <c r="BM1669" s="85"/>
      <c r="BN1669" s="85"/>
      <c r="BO1669" s="85"/>
      <c r="BP1669" s="85"/>
      <c r="BQ1669" s="85"/>
      <c r="BR1669" s="85"/>
      <c r="BS1669" s="85"/>
      <c r="BT1669" s="85"/>
      <c r="BU1669" s="85"/>
      <c r="BV1669" s="85"/>
      <c r="BW1669" s="85"/>
      <c r="BX1669" s="85"/>
      <c r="BY1669" s="85"/>
      <c r="BZ1669" s="85"/>
      <c r="CA1669" s="85"/>
      <c r="CB1669" s="85"/>
      <c r="CC1669" s="85"/>
      <c r="CD1669" s="85"/>
      <c r="CE1669" s="85"/>
      <c r="CF1669" s="85"/>
      <c r="CG1669" s="85"/>
      <c r="CH1669" s="85"/>
      <c r="CI1669" s="85"/>
      <c r="CJ1669" s="85"/>
      <c r="CK1669" s="85"/>
      <c r="CL1669" s="85"/>
      <c r="CM1669" s="85"/>
      <c r="CN1669" s="85"/>
      <c r="CO1669" s="85"/>
      <c r="CP1669" s="85"/>
      <c r="CQ1669" s="85"/>
      <c r="CR1669" s="85"/>
      <c r="CS1669" s="85"/>
      <c r="CT1669" s="85"/>
      <c r="CU1669" s="85"/>
      <c r="CV1669" s="85"/>
      <c r="CW1669" s="85"/>
      <c r="CX1669" s="85"/>
      <c r="CY1669" s="85"/>
      <c r="CZ1669" s="85"/>
      <c r="DA1669" s="85"/>
      <c r="DB1669" s="85"/>
      <c r="DC1669" s="85"/>
      <c r="DD1669" s="85"/>
      <c r="DE1669" s="85"/>
    </row>
    <row r="1670" spans="1:109" x14ac:dyDescent="0.2">
      <c r="A1670" s="85"/>
      <c r="B1670" s="85"/>
      <c r="C1670" s="85"/>
      <c r="D1670" s="85"/>
      <c r="E1670" s="86"/>
      <c r="F1670" s="85"/>
      <c r="G1670" s="87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  <c r="AF1670" s="85"/>
      <c r="AG1670" s="85"/>
      <c r="AH1670" s="85"/>
      <c r="AI1670" s="85"/>
      <c r="AJ1670" s="85"/>
      <c r="AK1670" s="85"/>
      <c r="AL1670" s="85"/>
      <c r="AM1670" s="85"/>
      <c r="AN1670" s="85"/>
      <c r="AO1670" s="85"/>
      <c r="AP1670" s="85"/>
      <c r="AQ1670" s="85"/>
      <c r="AR1670" s="85"/>
      <c r="AS1670" s="85"/>
      <c r="AT1670" s="85"/>
      <c r="AU1670" s="85"/>
      <c r="AV1670" s="85"/>
      <c r="AW1670" s="85"/>
      <c r="AX1670" s="85"/>
      <c r="AY1670" s="85"/>
      <c r="AZ1670" s="85"/>
      <c r="BA1670" s="85"/>
      <c r="BB1670" s="85"/>
      <c r="BC1670" s="85"/>
      <c r="BD1670" s="85"/>
      <c r="BE1670" s="85"/>
      <c r="BF1670" s="88"/>
      <c r="BG1670" s="85"/>
      <c r="BH1670" s="85"/>
      <c r="BI1670" s="85"/>
      <c r="BJ1670" s="85"/>
      <c r="BK1670" s="85"/>
      <c r="BL1670" s="85"/>
      <c r="BM1670" s="85"/>
      <c r="BN1670" s="85"/>
      <c r="BO1670" s="85"/>
      <c r="BP1670" s="85"/>
      <c r="BQ1670" s="85"/>
      <c r="BR1670" s="85"/>
      <c r="BS1670" s="85"/>
      <c r="BT1670" s="85"/>
      <c r="BU1670" s="85"/>
      <c r="BV1670" s="85"/>
      <c r="BW1670" s="85"/>
      <c r="BX1670" s="85"/>
      <c r="BY1670" s="85"/>
      <c r="BZ1670" s="85"/>
      <c r="CA1670" s="85"/>
      <c r="CB1670" s="85"/>
      <c r="CC1670" s="85"/>
      <c r="CD1670" s="85"/>
      <c r="CE1670" s="85"/>
      <c r="CF1670" s="85"/>
      <c r="CG1670" s="85"/>
      <c r="CH1670" s="85"/>
      <c r="CI1670" s="85"/>
      <c r="CJ1670" s="85"/>
      <c r="CK1670" s="85"/>
      <c r="CL1670" s="85"/>
      <c r="CM1670" s="85"/>
      <c r="CN1670" s="85"/>
      <c r="CO1670" s="85"/>
      <c r="CP1670" s="85"/>
      <c r="CQ1670" s="85"/>
      <c r="CR1670" s="85"/>
      <c r="CS1670" s="85"/>
      <c r="CT1670" s="85"/>
      <c r="CU1670" s="85"/>
      <c r="CV1670" s="85"/>
      <c r="CW1670" s="85"/>
      <c r="CX1670" s="85"/>
      <c r="CY1670" s="85"/>
      <c r="CZ1670" s="85"/>
      <c r="DA1670" s="85"/>
      <c r="DB1670" s="85"/>
      <c r="DC1670" s="85"/>
      <c r="DD1670" s="85"/>
      <c r="DE1670" s="85"/>
    </row>
    <row r="1671" spans="1:109" x14ac:dyDescent="0.2">
      <c r="A1671" s="85"/>
      <c r="B1671" s="85"/>
      <c r="C1671" s="85"/>
      <c r="D1671" s="85"/>
      <c r="E1671" s="86"/>
      <c r="F1671" s="85"/>
      <c r="G1671" s="87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  <c r="AF1671" s="85"/>
      <c r="AG1671" s="85"/>
      <c r="AH1671" s="85"/>
      <c r="AI1671" s="85"/>
      <c r="AJ1671" s="85"/>
      <c r="AK1671" s="85"/>
      <c r="AL1671" s="85"/>
      <c r="AM1671" s="85"/>
      <c r="AN1671" s="85"/>
      <c r="AO1671" s="85"/>
      <c r="AP1671" s="85"/>
      <c r="AQ1671" s="85"/>
      <c r="AR1671" s="85"/>
      <c r="AS1671" s="85"/>
      <c r="AT1671" s="85"/>
      <c r="AU1671" s="85"/>
      <c r="AV1671" s="85"/>
      <c r="AW1671" s="85"/>
      <c r="AX1671" s="85"/>
      <c r="AY1671" s="85"/>
      <c r="AZ1671" s="85"/>
      <c r="BA1671" s="85"/>
      <c r="BB1671" s="85"/>
      <c r="BC1671" s="85"/>
      <c r="BD1671" s="85"/>
      <c r="BE1671" s="85"/>
      <c r="BF1671" s="88"/>
      <c r="BG1671" s="85"/>
      <c r="BH1671" s="85"/>
      <c r="BI1671" s="85"/>
      <c r="BJ1671" s="85"/>
      <c r="BK1671" s="85"/>
      <c r="BL1671" s="85"/>
      <c r="BM1671" s="85"/>
      <c r="BN1671" s="85"/>
      <c r="BO1671" s="85"/>
      <c r="BP1671" s="85"/>
      <c r="BQ1671" s="85"/>
      <c r="BR1671" s="85"/>
      <c r="BS1671" s="85"/>
      <c r="BT1671" s="85"/>
      <c r="BU1671" s="85"/>
      <c r="BV1671" s="85"/>
      <c r="BW1671" s="85"/>
      <c r="BX1671" s="85"/>
      <c r="BY1671" s="85"/>
      <c r="BZ1671" s="85"/>
      <c r="CA1671" s="85"/>
      <c r="CB1671" s="85"/>
      <c r="CC1671" s="85"/>
      <c r="CD1671" s="85"/>
      <c r="CE1671" s="85"/>
      <c r="CF1671" s="85"/>
      <c r="CG1671" s="85"/>
      <c r="CH1671" s="85"/>
      <c r="CI1671" s="85"/>
      <c r="CJ1671" s="85"/>
      <c r="CK1671" s="85"/>
      <c r="CL1671" s="85"/>
      <c r="CM1671" s="85"/>
      <c r="CN1671" s="85"/>
      <c r="CO1671" s="85"/>
      <c r="CP1671" s="85"/>
      <c r="CQ1671" s="85"/>
      <c r="CR1671" s="85"/>
      <c r="CS1671" s="85"/>
      <c r="CT1671" s="85"/>
      <c r="CU1671" s="85"/>
      <c r="CV1671" s="85"/>
      <c r="CW1671" s="85"/>
      <c r="CX1671" s="85"/>
      <c r="CY1671" s="85"/>
      <c r="CZ1671" s="85"/>
      <c r="DA1671" s="85"/>
      <c r="DB1671" s="85"/>
      <c r="DC1671" s="85"/>
      <c r="DD1671" s="85"/>
      <c r="DE1671" s="85"/>
    </row>
    <row r="1672" spans="1:109" x14ac:dyDescent="0.2">
      <c r="A1672" s="85"/>
      <c r="B1672" s="85"/>
      <c r="C1672" s="85"/>
      <c r="D1672" s="85"/>
      <c r="E1672" s="86"/>
      <c r="F1672" s="85"/>
      <c r="G1672" s="87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  <c r="AF1672" s="85"/>
      <c r="AG1672" s="85"/>
      <c r="AH1672" s="85"/>
      <c r="AI1672" s="85"/>
      <c r="AJ1672" s="85"/>
      <c r="AK1672" s="85"/>
      <c r="AL1672" s="85"/>
      <c r="AM1672" s="85"/>
      <c r="AN1672" s="85"/>
      <c r="AO1672" s="85"/>
      <c r="AP1672" s="85"/>
      <c r="AQ1672" s="85"/>
      <c r="AR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8"/>
      <c r="BG1672" s="85"/>
      <c r="BH1672" s="85"/>
      <c r="BI1672" s="85"/>
      <c r="BJ1672" s="85"/>
      <c r="BK1672" s="85"/>
      <c r="BL1672" s="85"/>
      <c r="BM1672" s="85"/>
      <c r="BN1672" s="85"/>
      <c r="BO1672" s="85"/>
      <c r="BP1672" s="85"/>
      <c r="BQ1672" s="85"/>
      <c r="BR1672" s="85"/>
      <c r="BS1672" s="85"/>
      <c r="BT1672" s="85"/>
      <c r="BU1672" s="85"/>
      <c r="BV1672" s="85"/>
      <c r="BW1672" s="85"/>
      <c r="BX1672" s="85"/>
      <c r="BY1672" s="85"/>
      <c r="BZ1672" s="85"/>
      <c r="CA1672" s="85"/>
      <c r="CB1672" s="85"/>
      <c r="CC1672" s="85"/>
      <c r="CD1672" s="85"/>
      <c r="CE1672" s="85"/>
      <c r="CF1672" s="85"/>
      <c r="CG1672" s="85"/>
      <c r="CH1672" s="85"/>
      <c r="CI1672" s="85"/>
      <c r="CJ1672" s="85"/>
      <c r="CK1672" s="85"/>
      <c r="CL1672" s="85"/>
      <c r="CM1672" s="85"/>
      <c r="CN1672" s="85"/>
      <c r="CO1672" s="85"/>
      <c r="CP1672" s="85"/>
      <c r="CQ1672" s="85"/>
      <c r="CR1672" s="85"/>
      <c r="CS1672" s="85"/>
      <c r="CT1672" s="85"/>
      <c r="CU1672" s="85"/>
      <c r="CV1672" s="85"/>
      <c r="CW1672" s="85"/>
      <c r="CX1672" s="85"/>
      <c r="CY1672" s="85"/>
      <c r="CZ1672" s="85"/>
      <c r="DA1672" s="85"/>
      <c r="DB1672" s="85"/>
      <c r="DC1672" s="85"/>
      <c r="DD1672" s="85"/>
      <c r="DE1672" s="85"/>
    </row>
    <row r="1673" spans="1:109" x14ac:dyDescent="0.2">
      <c r="A1673" s="85"/>
      <c r="B1673" s="85"/>
      <c r="C1673" s="85"/>
      <c r="D1673" s="85"/>
      <c r="E1673" s="86"/>
      <c r="F1673" s="85"/>
      <c r="G1673" s="87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  <c r="AF1673" s="85"/>
      <c r="AG1673" s="85"/>
      <c r="AH1673" s="85"/>
      <c r="AI1673" s="85"/>
      <c r="AJ1673" s="85"/>
      <c r="AK1673" s="85"/>
      <c r="AL1673" s="85"/>
      <c r="AM1673" s="85"/>
      <c r="AN1673" s="85"/>
      <c r="AO1673" s="85"/>
      <c r="AP1673" s="85"/>
      <c r="AQ1673" s="85"/>
      <c r="AR1673" s="85"/>
      <c r="AS1673" s="85"/>
      <c r="AT1673" s="85"/>
      <c r="AU1673" s="85"/>
      <c r="AV1673" s="85"/>
      <c r="AW1673" s="85"/>
      <c r="AX1673" s="85"/>
      <c r="AY1673" s="85"/>
      <c r="AZ1673" s="85"/>
      <c r="BA1673" s="85"/>
      <c r="BB1673" s="85"/>
      <c r="BC1673" s="85"/>
      <c r="BD1673" s="85"/>
      <c r="BE1673" s="85"/>
      <c r="BF1673" s="88"/>
      <c r="BG1673" s="85"/>
      <c r="BH1673" s="85"/>
      <c r="BI1673" s="85"/>
      <c r="BJ1673" s="85"/>
      <c r="BK1673" s="85"/>
      <c r="BL1673" s="85"/>
      <c r="BM1673" s="85"/>
      <c r="BN1673" s="85"/>
      <c r="BO1673" s="85"/>
      <c r="BP1673" s="85"/>
      <c r="BQ1673" s="85"/>
      <c r="BR1673" s="85"/>
      <c r="BS1673" s="85"/>
      <c r="BT1673" s="85"/>
      <c r="BU1673" s="85"/>
      <c r="BV1673" s="85"/>
      <c r="BW1673" s="85"/>
      <c r="BX1673" s="85"/>
      <c r="BY1673" s="85"/>
      <c r="BZ1673" s="85"/>
      <c r="CA1673" s="85"/>
      <c r="CB1673" s="85"/>
      <c r="CC1673" s="85"/>
      <c r="CD1673" s="85"/>
      <c r="CE1673" s="85"/>
      <c r="CF1673" s="85"/>
      <c r="CG1673" s="85"/>
      <c r="CH1673" s="85"/>
      <c r="CI1673" s="85"/>
      <c r="CJ1673" s="85"/>
      <c r="CK1673" s="85"/>
      <c r="CL1673" s="85"/>
      <c r="CM1673" s="85"/>
      <c r="CN1673" s="85"/>
      <c r="CO1673" s="85"/>
      <c r="CP1673" s="85"/>
      <c r="CQ1673" s="85"/>
      <c r="CR1673" s="85"/>
      <c r="CS1673" s="85"/>
      <c r="CT1673" s="85"/>
      <c r="CU1673" s="85"/>
      <c r="CV1673" s="85"/>
      <c r="CW1673" s="85"/>
      <c r="CX1673" s="85"/>
      <c r="CY1673" s="85"/>
      <c r="CZ1673" s="85"/>
      <c r="DA1673" s="85"/>
      <c r="DB1673" s="85"/>
      <c r="DC1673" s="85"/>
      <c r="DD1673" s="85"/>
      <c r="DE1673" s="85"/>
    </row>
    <row r="1674" spans="1:109" x14ac:dyDescent="0.2">
      <c r="A1674" s="85"/>
      <c r="B1674" s="85"/>
      <c r="C1674" s="85"/>
      <c r="D1674" s="85"/>
      <c r="E1674" s="86"/>
      <c r="F1674" s="85"/>
      <c r="G1674" s="87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  <c r="AF1674" s="85"/>
      <c r="AG1674" s="85"/>
      <c r="AH1674" s="85"/>
      <c r="AI1674" s="85"/>
      <c r="AJ1674" s="85"/>
      <c r="AK1674" s="85"/>
      <c r="AL1674" s="85"/>
      <c r="AM1674" s="85"/>
      <c r="AN1674" s="85"/>
      <c r="AO1674" s="85"/>
      <c r="AP1674" s="85"/>
      <c r="AQ1674" s="85"/>
      <c r="AR1674" s="85"/>
      <c r="AS1674" s="85"/>
      <c r="AT1674" s="85"/>
      <c r="AU1674" s="85"/>
      <c r="AV1674" s="85"/>
      <c r="AW1674" s="85"/>
      <c r="AX1674" s="85"/>
      <c r="AY1674" s="85"/>
      <c r="AZ1674" s="85"/>
      <c r="BA1674" s="85"/>
      <c r="BB1674" s="85"/>
      <c r="BC1674" s="85"/>
      <c r="BD1674" s="85"/>
      <c r="BE1674" s="85"/>
      <c r="BF1674" s="88"/>
      <c r="BG1674" s="85"/>
      <c r="BH1674" s="85"/>
      <c r="BI1674" s="85"/>
      <c r="BJ1674" s="85"/>
      <c r="BK1674" s="85"/>
      <c r="BL1674" s="85"/>
      <c r="BM1674" s="85"/>
      <c r="BN1674" s="85"/>
      <c r="BO1674" s="85"/>
      <c r="BP1674" s="85"/>
      <c r="BQ1674" s="85"/>
      <c r="BR1674" s="85"/>
      <c r="BS1674" s="85"/>
      <c r="BT1674" s="85"/>
      <c r="BU1674" s="85"/>
      <c r="BV1674" s="85"/>
      <c r="BW1674" s="85"/>
      <c r="BX1674" s="85"/>
      <c r="BY1674" s="85"/>
      <c r="BZ1674" s="85"/>
      <c r="CA1674" s="85"/>
      <c r="CB1674" s="85"/>
      <c r="CC1674" s="85"/>
      <c r="CD1674" s="85"/>
      <c r="CE1674" s="85"/>
      <c r="CF1674" s="85"/>
      <c r="CG1674" s="85"/>
      <c r="CH1674" s="85"/>
      <c r="CI1674" s="85"/>
      <c r="CJ1674" s="85"/>
      <c r="CK1674" s="85"/>
      <c r="CL1674" s="85"/>
      <c r="CM1674" s="85"/>
      <c r="CN1674" s="85"/>
      <c r="CO1674" s="85"/>
      <c r="CP1674" s="85"/>
      <c r="CQ1674" s="85"/>
      <c r="CR1674" s="85"/>
      <c r="CS1674" s="85"/>
      <c r="CT1674" s="85"/>
      <c r="CU1674" s="85"/>
      <c r="CV1674" s="85"/>
      <c r="CW1674" s="85"/>
      <c r="CX1674" s="85"/>
      <c r="CY1674" s="85"/>
      <c r="CZ1674" s="85"/>
      <c r="DA1674" s="85"/>
      <c r="DB1674" s="85"/>
      <c r="DC1674" s="85"/>
      <c r="DD1674" s="85"/>
      <c r="DE1674" s="85"/>
    </row>
    <row r="1675" spans="1:109" x14ac:dyDescent="0.2">
      <c r="A1675" s="85"/>
      <c r="B1675" s="85"/>
      <c r="C1675" s="85"/>
      <c r="D1675" s="85"/>
      <c r="E1675" s="86"/>
      <c r="F1675" s="85"/>
      <c r="G1675" s="87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  <c r="AF1675" s="85"/>
      <c r="AG1675" s="85"/>
      <c r="AH1675" s="85"/>
      <c r="AI1675" s="85"/>
      <c r="AJ1675" s="85"/>
      <c r="AK1675" s="85"/>
      <c r="AL1675" s="85"/>
      <c r="AM1675" s="85"/>
      <c r="AN1675" s="85"/>
      <c r="AO1675" s="85"/>
      <c r="AP1675" s="85"/>
      <c r="AQ1675" s="85"/>
      <c r="AR1675" s="85"/>
      <c r="AS1675" s="85"/>
      <c r="AT1675" s="85"/>
      <c r="AU1675" s="85"/>
      <c r="AV1675" s="85"/>
      <c r="AW1675" s="85"/>
      <c r="AX1675" s="85"/>
      <c r="AY1675" s="85"/>
      <c r="AZ1675" s="85"/>
      <c r="BA1675" s="85"/>
      <c r="BB1675" s="85"/>
      <c r="BC1675" s="85"/>
      <c r="BD1675" s="85"/>
      <c r="BE1675" s="85"/>
      <c r="BF1675" s="88"/>
      <c r="BG1675" s="85"/>
      <c r="BH1675" s="85"/>
      <c r="BI1675" s="85"/>
      <c r="BJ1675" s="85"/>
      <c r="BK1675" s="85"/>
      <c r="BL1675" s="85"/>
      <c r="BM1675" s="85"/>
      <c r="BN1675" s="85"/>
      <c r="BO1675" s="85"/>
      <c r="BP1675" s="85"/>
      <c r="BQ1675" s="85"/>
      <c r="BR1675" s="85"/>
      <c r="BS1675" s="85"/>
      <c r="BT1675" s="85"/>
      <c r="BU1675" s="85"/>
      <c r="BV1675" s="85"/>
      <c r="BW1675" s="85"/>
      <c r="BX1675" s="85"/>
      <c r="BY1675" s="85"/>
      <c r="BZ1675" s="85"/>
      <c r="CA1675" s="85"/>
      <c r="CB1675" s="85"/>
      <c r="CC1675" s="85"/>
      <c r="CD1675" s="85"/>
      <c r="CE1675" s="85"/>
      <c r="CF1675" s="85"/>
      <c r="CG1675" s="85"/>
      <c r="CH1675" s="85"/>
      <c r="CI1675" s="85"/>
      <c r="CJ1675" s="85"/>
      <c r="CK1675" s="85"/>
      <c r="CL1675" s="85"/>
      <c r="CM1675" s="85"/>
      <c r="CN1675" s="85"/>
      <c r="CO1675" s="85"/>
      <c r="CP1675" s="85"/>
      <c r="CQ1675" s="85"/>
      <c r="CR1675" s="85"/>
      <c r="CS1675" s="85"/>
      <c r="CT1675" s="85"/>
      <c r="CU1675" s="85"/>
      <c r="CV1675" s="85"/>
      <c r="CW1675" s="85"/>
      <c r="CX1675" s="85"/>
      <c r="CY1675" s="85"/>
      <c r="CZ1675" s="85"/>
      <c r="DA1675" s="85"/>
      <c r="DB1675" s="85"/>
      <c r="DC1675" s="85"/>
      <c r="DD1675" s="85"/>
      <c r="DE1675" s="85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S377"/>
  <sheetViews>
    <sheetView tabSelected="1" workbookViewId="0">
      <pane ySplit="3" topLeftCell="A278" activePane="bottomLeft" state="frozenSplit"/>
      <selection pane="bottomLeft" activeCell="K309" activeCellId="6" sqref="K297 K299 K301 K303 K305 K307 K309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1.85546875" style="99" bestFit="1" customWidth="1"/>
    <col min="4" max="6" width="11.42578125" style="99"/>
    <col min="7" max="7" width="12.7109375" style="99" bestFit="1" customWidth="1"/>
    <col min="8" max="8" width="11.42578125" style="99"/>
    <col min="9" max="9" width="13.85546875" style="8" bestFit="1" customWidth="1"/>
    <col min="10" max="10" width="11.42578125" style="8"/>
    <col min="11" max="12" width="11.42578125" style="77"/>
    <col min="13" max="13" width="14.42578125" style="111" bestFit="1" customWidth="1"/>
    <col min="14" max="14" width="11.42578125" style="111"/>
    <col min="15" max="15" width="13.5703125" style="111" bestFit="1" customWidth="1"/>
    <col min="16" max="16" width="11.42578125" style="111"/>
    <col min="17" max="17" width="14.140625" style="77" bestFit="1" customWidth="1"/>
    <col min="18" max="18" width="11.42578125" style="77"/>
    <col min="19" max="19" width="11.42578125" style="1"/>
    <col min="20" max="16384" width="11.42578125" style="56"/>
  </cols>
  <sheetData>
    <row r="1" spans="1:19" ht="16.5" x14ac:dyDescent="0.25">
      <c r="A1" s="4" t="s">
        <v>71</v>
      </c>
      <c r="B1" s="4" t="s">
        <v>0</v>
      </c>
      <c r="C1" s="78" t="s">
        <v>22</v>
      </c>
      <c r="D1" s="78" t="s">
        <v>6</v>
      </c>
      <c r="E1" s="78" t="s">
        <v>24</v>
      </c>
      <c r="F1" s="78" t="s">
        <v>6</v>
      </c>
      <c r="G1" s="78" t="s">
        <v>28</v>
      </c>
      <c r="H1" s="78" t="s">
        <v>4</v>
      </c>
      <c r="I1" s="104" t="s">
        <v>10</v>
      </c>
      <c r="J1" s="104" t="s">
        <v>6</v>
      </c>
      <c r="K1" s="100" t="s">
        <v>58</v>
      </c>
      <c r="L1" s="101" t="s">
        <v>51</v>
      </c>
      <c r="M1" s="128" t="s">
        <v>72</v>
      </c>
      <c r="N1" s="129" t="s">
        <v>4</v>
      </c>
      <c r="O1" s="128" t="s">
        <v>83</v>
      </c>
      <c r="P1" s="129" t="s">
        <v>4</v>
      </c>
      <c r="Q1" s="100" t="s">
        <v>67</v>
      </c>
      <c r="R1" s="101" t="s">
        <v>51</v>
      </c>
      <c r="S1" s="79" t="s">
        <v>2</v>
      </c>
    </row>
    <row r="2" spans="1:19" ht="18.75" thickBot="1" x14ac:dyDescent="0.35">
      <c r="A2" s="80"/>
      <c r="B2" s="80"/>
      <c r="C2" s="81" t="s">
        <v>170</v>
      </c>
      <c r="D2" s="81" t="s">
        <v>33</v>
      </c>
      <c r="E2" s="81" t="s">
        <v>36</v>
      </c>
      <c r="F2" s="81" t="s">
        <v>37</v>
      </c>
      <c r="G2" s="81" t="s">
        <v>84</v>
      </c>
      <c r="H2" s="81" t="s">
        <v>85</v>
      </c>
      <c r="I2" s="105" t="s">
        <v>84</v>
      </c>
      <c r="J2" s="105" t="s">
        <v>37</v>
      </c>
      <c r="K2" s="102" t="s">
        <v>39</v>
      </c>
      <c r="L2" s="102" t="s">
        <v>50</v>
      </c>
      <c r="M2" s="130" t="s">
        <v>40</v>
      </c>
      <c r="N2" s="131" t="s">
        <v>40</v>
      </c>
      <c r="O2" s="130" t="s">
        <v>86</v>
      </c>
      <c r="P2" s="131" t="s">
        <v>40</v>
      </c>
      <c r="Q2" s="102" t="s">
        <v>39</v>
      </c>
      <c r="R2" s="102" t="s">
        <v>50</v>
      </c>
      <c r="S2" s="82" t="s">
        <v>12</v>
      </c>
    </row>
    <row r="9" spans="1:19" s="167" customFormat="1" x14ac:dyDescent="0.2">
      <c r="A9" s="167">
        <f>Input!A9</f>
        <v>10368</v>
      </c>
      <c r="B9" s="167" t="str">
        <f>Input!B9</f>
        <v>Hu1-13</v>
      </c>
      <c r="C9" s="168">
        <f>Calc!O9*1000</f>
        <v>13713.208176638016</v>
      </c>
      <c r="D9" s="168">
        <f>Calc!P9*1000</f>
        <v>1.7600617210061276</v>
      </c>
      <c r="E9" s="168">
        <f>Calc!X9</f>
        <v>0.77211533693652157</v>
      </c>
      <c r="F9" s="168">
        <f>Calc!Y9</f>
        <v>4.7174067761414041E-3</v>
      </c>
      <c r="G9" s="168">
        <f>Calc!AN9</f>
        <v>1.0005986555001607</v>
      </c>
      <c r="H9" s="168">
        <f>Calc!AO9</f>
        <v>2.7489749243184724E-3</v>
      </c>
      <c r="I9" s="169">
        <f>Calc!AH9</f>
        <v>54302.346555748394</v>
      </c>
      <c r="J9" s="169">
        <f>Calc!AI9</f>
        <v>363.70413359323311</v>
      </c>
      <c r="K9" s="170">
        <f>Calc!AJ9</f>
        <v>0.33857887965882405</v>
      </c>
      <c r="L9" s="170">
        <f>Calc!AK9</f>
        <v>2.0765797907547987</v>
      </c>
      <c r="M9" s="171" t="str">
        <f>Calc!AP9</f>
        <v>Out of range</v>
      </c>
      <c r="N9" s="171" t="e">
        <f>Calc!AQ9</f>
        <v>#VALUE!</v>
      </c>
      <c r="O9" s="171" t="str">
        <f>Calc!AW9</f>
        <v>Out of range</v>
      </c>
      <c r="P9" s="171" t="e">
        <f>Calc!AY9</f>
        <v>#VALUE!</v>
      </c>
      <c r="Q9" s="170" t="e">
        <f>Calc!BB9</f>
        <v>#VALUE!</v>
      </c>
      <c r="R9" s="170" t="e">
        <f>Calc!BC9</f>
        <v>#VALUE!</v>
      </c>
      <c r="S9" s="167">
        <f>Input!E9</f>
        <v>0</v>
      </c>
    </row>
    <row r="10" spans="1:19" x14ac:dyDescent="0.2">
      <c r="A10" s="1">
        <f>Input!A10</f>
        <v>10536</v>
      </c>
      <c r="B10" s="1" t="str">
        <f>Input!B10</f>
        <v>NAH07-57</v>
      </c>
      <c r="C10" s="99">
        <f>Calc!O10*1000</f>
        <v>852.50411247481441</v>
      </c>
      <c r="D10" s="99">
        <f>Calc!P10*1000</f>
        <v>4.248189382918223E-2</v>
      </c>
      <c r="E10" s="99">
        <f>Calc!X10</f>
        <v>0.48354157488401073</v>
      </c>
      <c r="F10" s="99">
        <f>Calc!Y10</f>
        <v>8.449883232230324E-4</v>
      </c>
      <c r="G10" s="99">
        <f>Calc!AN10</f>
        <v>0.61130778302775834</v>
      </c>
      <c r="H10" s="5">
        <f>Calc!AO10</f>
        <v>1.230127786113887E-3</v>
      </c>
      <c r="I10" s="8">
        <f>Calc!AH10</f>
        <v>3291.1990850294137</v>
      </c>
      <c r="J10" s="8">
        <f>Calc!AI10</f>
        <v>8.7700266124046085</v>
      </c>
      <c r="K10" s="77">
        <f>Calc!AJ10</f>
        <v>64.064522339378982</v>
      </c>
      <c r="L10" s="77">
        <f>Calc!AK10</f>
        <v>1.05434597258245</v>
      </c>
      <c r="M10" s="111">
        <f>Calc!AP10</f>
        <v>92.240700000000004</v>
      </c>
      <c r="N10" s="111">
        <f>Calc!AQ10</f>
        <v>0.31559999999999999</v>
      </c>
      <c r="O10" s="111">
        <f>Calc!AW10</f>
        <v>92.226600000000005</v>
      </c>
      <c r="P10" s="111">
        <f>Calc!AY10</f>
        <v>0.32926112256257001</v>
      </c>
      <c r="Q10" s="77">
        <f>Calc!BB10</f>
        <v>83.142065457246858</v>
      </c>
      <c r="R10" s="77">
        <f>Calc!BC10</f>
        <v>1.3703705796510828</v>
      </c>
      <c r="S10" s="1">
        <f>Input!E10</f>
        <v>57</v>
      </c>
    </row>
    <row r="11" spans="1:19" s="167" customFormat="1" x14ac:dyDescent="0.2">
      <c r="A11" s="167">
        <f>Input!A11</f>
        <v>10368</v>
      </c>
      <c r="B11" s="167" t="str">
        <f>Input!B11</f>
        <v>Hu1-13</v>
      </c>
      <c r="C11" s="168">
        <f>Calc!O11*1000</f>
        <v>13707.117722865283</v>
      </c>
      <c r="D11" s="168">
        <f>Calc!P11*1000</f>
        <v>2.0799045323317875</v>
      </c>
      <c r="E11" s="168">
        <f>Calc!X11</f>
        <v>0.77412954537484746</v>
      </c>
      <c r="F11" s="168">
        <f>Calc!Y11</f>
        <v>3.9388058666164792E-3</v>
      </c>
      <c r="G11" s="168">
        <f>Calc!AN11</f>
        <v>0.99815729542260545</v>
      </c>
      <c r="H11" s="168">
        <f>Calc!AO11</f>
        <v>2.85050486835624E-3</v>
      </c>
      <c r="I11" s="169">
        <f>Calc!AH11</f>
        <v>54004.913808148674</v>
      </c>
      <c r="J11" s="169">
        <f>Calc!AI11</f>
        <v>314.99535408433889</v>
      </c>
      <c r="K11" s="170">
        <f>Calc!AJ11</f>
        <v>0.24569354311854141</v>
      </c>
      <c r="L11" s="170">
        <f>Calc!AK11</f>
        <v>1.5218855423872912</v>
      </c>
      <c r="M11" s="171">
        <f>Calc!AP11</f>
        <v>668.56700000000001</v>
      </c>
      <c r="N11" s="171" t="e">
        <f>Calc!AQ11</f>
        <v>#VALUE!</v>
      </c>
      <c r="O11" s="171">
        <f>Calc!AW11</f>
        <v>668.56550000000004</v>
      </c>
      <c r="P11" s="171">
        <f>Calc!AY11</f>
        <v>178.08473055007849</v>
      </c>
      <c r="Q11" s="170">
        <f>Calc!BB11</f>
        <v>1.6256315611903189</v>
      </c>
      <c r="R11" s="170">
        <f>Calc!BC11</f>
        <v>10.16770729198292</v>
      </c>
      <c r="S11" s="167">
        <f>Input!E11</f>
        <v>0</v>
      </c>
    </row>
    <row r="12" spans="1:19" x14ac:dyDescent="0.2">
      <c r="A12" s="1">
        <f>Input!A12</f>
        <v>10537</v>
      </c>
      <c r="B12" s="1" t="str">
        <f>Input!B12</f>
        <v>NAH07-Top</v>
      </c>
      <c r="C12" s="99">
        <f>Calc!O12*1000</f>
        <v>474.85871701996348</v>
      </c>
      <c r="D12" s="99">
        <f>Calc!P12*1000</f>
        <v>2.8367145614400003E-2</v>
      </c>
      <c r="E12" s="99">
        <f>Calc!X12</f>
        <v>1.9922549845342157</v>
      </c>
      <c r="F12" s="99">
        <f>Calc!Y12</f>
        <v>2.6499293945172254E-3</v>
      </c>
      <c r="G12" s="99">
        <f>Calc!AN12</f>
        <v>0.61466631937995142</v>
      </c>
      <c r="H12" s="5">
        <f>Calc!AO12</f>
        <v>1.5465718402335263E-3</v>
      </c>
      <c r="I12" s="8">
        <f>Calc!AH12</f>
        <v>448.41296103719822</v>
      </c>
      <c r="J12" s="8">
        <f>Calc!AI12</f>
        <v>1.2759282676658019</v>
      </c>
      <c r="K12" s="77">
        <f>Calc!AJ12</f>
        <v>69.245000874174735</v>
      </c>
      <c r="L12" s="77">
        <f>Calc!AK12</f>
        <v>1.5520215985809531</v>
      </c>
      <c r="M12" s="111">
        <f>Calc!AP12</f>
        <v>92.250900000000001</v>
      </c>
      <c r="N12" s="111">
        <f>Calc!AQ12</f>
        <v>0.42899999999999999</v>
      </c>
      <c r="O12" s="111">
        <f>Calc!AW12</f>
        <v>92.1477</v>
      </c>
      <c r="P12" s="111">
        <f>Calc!AY12</f>
        <v>0.43167259789184759</v>
      </c>
      <c r="Q12" s="77">
        <f>Calc!BB12</f>
        <v>89.84518274946538</v>
      </c>
      <c r="R12" s="77">
        <f>Calc!BC12</f>
        <v>2.0165233250933934</v>
      </c>
      <c r="S12" s="1">
        <f>Input!E12</f>
        <v>1</v>
      </c>
    </row>
    <row r="13" spans="1:19" s="167" customFormat="1" x14ac:dyDescent="0.2">
      <c r="A13" s="167">
        <f>Input!A13</f>
        <v>10368</v>
      </c>
      <c r="B13" s="167" t="str">
        <f>Input!B13</f>
        <v>Hu1-13</v>
      </c>
      <c r="C13" s="168">
        <f>Calc!O13*1000</f>
        <v>13710.692544954602</v>
      </c>
      <c r="D13" s="168">
        <f>Calc!P13*1000</f>
        <v>2.1040198945736583</v>
      </c>
      <c r="E13" s="168">
        <f>Calc!X13</f>
        <v>0.7690902619604687</v>
      </c>
      <c r="F13" s="168">
        <f>Calc!Y13</f>
        <v>3.7570538128538678E-3</v>
      </c>
      <c r="G13" s="168">
        <f>Calc!AN13</f>
        <v>1.0051494396671139</v>
      </c>
      <c r="H13" s="168">
        <f>Calc!AO13</f>
        <v>2.2006663724531035E-3</v>
      </c>
      <c r="I13" s="169">
        <f>Calc!AH13</f>
        <v>54753.830453555987</v>
      </c>
      <c r="J13" s="169">
        <f>Calc!AI13</f>
        <v>292.99041309396154</v>
      </c>
      <c r="K13" s="170">
        <f>Calc!AJ13</f>
        <v>0.5625808101801244</v>
      </c>
      <c r="L13" s="170">
        <f>Calc!AK13</f>
        <v>1.8198515858225919</v>
      </c>
      <c r="M13" s="171" t="str">
        <f>Calc!AP13</f>
        <v>Out of range</v>
      </c>
      <c r="N13" s="171" t="e">
        <f>Calc!AQ13</f>
        <v>#VALUE!</v>
      </c>
      <c r="O13" s="171" t="str">
        <f>Calc!AW13</f>
        <v>Out of range</v>
      </c>
      <c r="P13" s="171" t="e">
        <f>Calc!AY13</f>
        <v>#VALUE!</v>
      </c>
      <c r="Q13" s="170" t="e">
        <f>Calc!BB13</f>
        <v>#VALUE!</v>
      </c>
      <c r="R13" s="170" t="e">
        <f>Calc!BC13</f>
        <v>#VALUE!</v>
      </c>
      <c r="S13" s="167">
        <f>Input!E13</f>
        <v>0</v>
      </c>
    </row>
    <row r="14" spans="1:19" x14ac:dyDescent="0.2">
      <c r="A14" s="1">
        <f>Input!A14</f>
        <v>10538</v>
      </c>
      <c r="B14" s="1" t="str">
        <f>Input!B14</f>
        <v>NAH14-61.5</v>
      </c>
      <c r="C14" s="99">
        <f>Calc!O14*1000</f>
        <v>908.32142469937821</v>
      </c>
      <c r="D14" s="99">
        <f>Calc!P14*1000</f>
        <v>5.3045366059048735E-2</v>
      </c>
      <c r="E14" s="99">
        <f>Calc!X14</f>
        <v>0.36380677859794269</v>
      </c>
      <c r="F14" s="99">
        <f>Calc!Y14</f>
        <v>7.3001561012969241E-4</v>
      </c>
      <c r="G14" s="99">
        <f>Calc!AN14</f>
        <v>9.4717440281086931E-2</v>
      </c>
      <c r="H14" s="5">
        <f>Calc!AO14</f>
        <v>5.1819056071653307E-4</v>
      </c>
      <c r="I14" s="8">
        <f>Calc!AH14</f>
        <v>724.36883338732162</v>
      </c>
      <c r="J14" s="8">
        <f>Calc!AI14</f>
        <v>4.2208951423927408</v>
      </c>
      <c r="K14" s="77">
        <f>Calc!AJ14</f>
        <v>16.881119484346783</v>
      </c>
      <c r="L14" s="77">
        <f>Calc!AK14</f>
        <v>0.93816784623612781</v>
      </c>
      <c r="M14" s="111">
        <f>Calc!AP14</f>
        <v>10.6738</v>
      </c>
      <c r="N14" s="111">
        <f>Calc!AQ14</f>
        <v>6.3E-2</v>
      </c>
      <c r="O14" s="111">
        <f>Calc!AW14</f>
        <v>10.6632</v>
      </c>
      <c r="P14" s="111">
        <f>Calc!AY14</f>
        <v>6.2442021813863151E-2</v>
      </c>
      <c r="Q14" s="77">
        <f>Calc!BB14</f>
        <v>17.397616416710353</v>
      </c>
      <c r="R14" s="77">
        <f>Calc!BC14</f>
        <v>0.96687748070438084</v>
      </c>
      <c r="S14" s="1">
        <f>Input!E14</f>
        <v>61.5</v>
      </c>
    </row>
    <row r="15" spans="1:19" s="167" customFormat="1" x14ac:dyDescent="0.2">
      <c r="A15" s="167">
        <f>Input!A15</f>
        <v>10368</v>
      </c>
      <c r="B15" s="167" t="str">
        <f>Input!B15</f>
        <v>Hu1-13</v>
      </c>
      <c r="C15" s="168">
        <f>Calc!O15*1000</f>
        <v>13708.637593748113</v>
      </c>
      <c r="D15" s="168">
        <f>Calc!P15*1000</f>
        <v>2.4086991071431525</v>
      </c>
      <c r="E15" s="168">
        <f>Calc!X15</f>
        <v>0.76308911560767245</v>
      </c>
      <c r="F15" s="168">
        <f>Calc!Y15</f>
        <v>3.3193408332810926E-3</v>
      </c>
      <c r="G15" s="168">
        <f>Calc!AN15</f>
        <v>0.99973449306870898</v>
      </c>
      <c r="H15" s="168">
        <f>Calc!AO15</f>
        <v>2.5495132774651951E-3</v>
      </c>
      <c r="I15" s="169">
        <f>Calc!AH15</f>
        <v>54878.913579199419</v>
      </c>
      <c r="J15" s="169">
        <f>Calc!AI15</f>
        <v>276.5483131556723</v>
      </c>
      <c r="K15" s="170">
        <f>Calc!AJ15</f>
        <v>-0.2162980370885581</v>
      </c>
      <c r="L15" s="170">
        <f>Calc!AK15</f>
        <v>2.2358108152115226</v>
      </c>
      <c r="M15" s="171" t="str">
        <f>Calc!AP15</f>
        <v>Out of range</v>
      </c>
      <c r="N15" s="171" t="e">
        <f>Calc!AQ15</f>
        <v>#VALUE!</v>
      </c>
      <c r="O15" s="171" t="str">
        <f>Calc!AW15</f>
        <v>Out of range</v>
      </c>
      <c r="P15" s="171" t="e">
        <f>Calc!AY15</f>
        <v>#VALUE!</v>
      </c>
      <c r="Q15" s="170" t="e">
        <f>Calc!BB15</f>
        <v>#VALUE!</v>
      </c>
      <c r="R15" s="170" t="e">
        <f>Calc!BC15</f>
        <v>#VALUE!</v>
      </c>
      <c r="S15" s="167">
        <f>Input!E15</f>
        <v>0</v>
      </c>
    </row>
    <row r="16" spans="1:19" x14ac:dyDescent="0.2">
      <c r="A16" s="56"/>
      <c r="B16" s="56"/>
      <c r="C16" s="106"/>
      <c r="D16" s="106"/>
      <c r="E16" s="106"/>
      <c r="F16" s="106"/>
      <c r="G16" s="106"/>
      <c r="H16" s="106"/>
      <c r="I16" s="72"/>
      <c r="J16" s="72"/>
      <c r="K16" s="107"/>
      <c r="L16" s="107"/>
      <c r="M16" s="132"/>
      <c r="N16" s="132"/>
      <c r="O16" s="132"/>
      <c r="P16" s="132"/>
      <c r="Q16" s="107"/>
      <c r="R16" s="107"/>
      <c r="S16" s="56"/>
    </row>
    <row r="17" spans="1:19" s="167" customFormat="1" x14ac:dyDescent="0.2">
      <c r="A17" s="167">
        <f>Input!A17</f>
        <v>10368</v>
      </c>
      <c r="B17" s="167" t="str">
        <f>Input!B17</f>
        <v>Hu1-13</v>
      </c>
      <c r="C17" s="168">
        <f>Calc!O17*1000</f>
        <v>13706.908267276016</v>
      </c>
      <c r="D17" s="168">
        <f>Calc!P17*1000</f>
        <v>2.4962978068672181</v>
      </c>
      <c r="E17" s="168">
        <f>Calc!X17</f>
        <v>0.77518522607411977</v>
      </c>
      <c r="F17" s="168">
        <f>Calc!Y17</f>
        <v>6.9629449161809987E-3</v>
      </c>
      <c r="G17" s="168">
        <f>Calc!AN17</f>
        <v>0.99620145785508896</v>
      </c>
      <c r="H17" s="168">
        <f>Calc!AO17</f>
        <v>3.0581107294807321E-3</v>
      </c>
      <c r="I17" s="169">
        <f>Calc!AH17</f>
        <v>53824.869362541642</v>
      </c>
      <c r="J17" s="169">
        <f>Calc!AI17</f>
        <v>510.83178726231205</v>
      </c>
      <c r="K17" s="170">
        <f>Calc!AJ17</f>
        <v>-4.2720266389739692E-2</v>
      </c>
      <c r="L17" s="170">
        <f>Calc!AK17</f>
        <v>2.4285732249738645</v>
      </c>
      <c r="M17" s="171">
        <f>Calc!AP17</f>
        <v>610.32759999999996</v>
      </c>
      <c r="N17" s="171" t="e">
        <f>Calc!AQ17</f>
        <v>#VALUE!</v>
      </c>
      <c r="O17" s="171">
        <f>Calc!AW17</f>
        <v>610.3261</v>
      </c>
      <c r="P17" s="171">
        <f>Calc!AY17</f>
        <v>134.46961369301448</v>
      </c>
      <c r="Q17" s="170">
        <f>Calc!BB17</f>
        <v>-0.23975991938526187</v>
      </c>
      <c r="R17" s="170">
        <f>Calc!BC17</f>
        <v>13.6311720257782</v>
      </c>
      <c r="S17" s="167">
        <f>Input!E17</f>
        <v>0</v>
      </c>
    </row>
    <row r="18" spans="1:19" x14ac:dyDescent="0.2">
      <c r="A18" s="1">
        <f>Input!A18</f>
        <v>10522</v>
      </c>
      <c r="B18" s="1" t="str">
        <f>Input!B18</f>
        <v>CH-8-133</v>
      </c>
      <c r="C18" s="99">
        <f>Calc!O18*1000</f>
        <v>278.11251402959709</v>
      </c>
      <c r="D18" s="99">
        <f>Calc!P18*1000</f>
        <v>2.9848076466218912E-2</v>
      </c>
      <c r="E18" s="99">
        <f>Calc!X18</f>
        <v>8.072734832825075E-2</v>
      </c>
      <c r="F18" s="99">
        <f>Calc!Y18</f>
        <v>2.4381874801480331E-4</v>
      </c>
      <c r="G18" s="99">
        <f>Calc!AN18</f>
        <v>7.4081972718956363E-2</v>
      </c>
      <c r="H18" s="5">
        <f>Calc!AO18</f>
        <v>8.5391319306498369E-4</v>
      </c>
      <c r="I18" s="8">
        <f>Calc!AH18</f>
        <v>777.74413833947483</v>
      </c>
      <c r="J18" s="8">
        <f>Calc!AI18</f>
        <v>9.2670106704992072</v>
      </c>
      <c r="K18" s="77">
        <f>Calc!AJ18</f>
        <v>-63.699505973977999</v>
      </c>
      <c r="L18" s="77">
        <f>Calc!AK18</f>
        <v>4.0248272680170523</v>
      </c>
      <c r="M18" s="111">
        <f>Calc!AP18</f>
        <v>9.0090000000000003</v>
      </c>
      <c r="N18" s="111">
        <f>Calc!AQ18</f>
        <v>0.1193</v>
      </c>
      <c r="O18" s="111">
        <f>Calc!AW18</f>
        <v>9.0007000000000001</v>
      </c>
      <c r="P18" s="111">
        <f>Calc!AY18</f>
        <v>0.11588027859216474</v>
      </c>
      <c r="Q18" s="77">
        <f>Calc!BB18</f>
        <v>-65.340723923810671</v>
      </c>
      <c r="R18" s="77">
        <f>Calc!BC18</f>
        <v>4.128587651154378</v>
      </c>
      <c r="S18" s="1">
        <f>Input!E18</f>
        <v>133</v>
      </c>
    </row>
    <row r="19" spans="1:19" s="167" customFormat="1" x14ac:dyDescent="0.2">
      <c r="A19" s="167">
        <f>Input!A19</f>
        <v>10368</v>
      </c>
      <c r="B19" s="167" t="str">
        <f>Input!B19</f>
        <v>Hu1-13</v>
      </c>
      <c r="C19" s="168">
        <f>Calc!O19*1000</f>
        <v>13705.466814067109</v>
      </c>
      <c r="D19" s="168">
        <f>Calc!P19*1000</f>
        <v>3.4317859887952453</v>
      </c>
      <c r="E19" s="168">
        <f>Calc!X19</f>
        <v>0.77937034484064138</v>
      </c>
      <c r="F19" s="168">
        <f>Calc!Y19</f>
        <v>5.4293958216867109E-3</v>
      </c>
      <c r="G19" s="168">
        <f>Calc!AN19</f>
        <v>0.99838363009092645</v>
      </c>
      <c r="H19" s="168">
        <f>Calc!AO19</f>
        <v>4.0985437322774484E-3</v>
      </c>
      <c r="I19" s="169">
        <f>Calc!AH19</f>
        <v>53647.464293650934</v>
      </c>
      <c r="J19" s="169">
        <f>Calc!AI19</f>
        <v>433.58421379782794</v>
      </c>
      <c r="K19" s="170">
        <f>Calc!AJ19</f>
        <v>-0.86579388168606108</v>
      </c>
      <c r="L19" s="170">
        <f>Calc!AK19</f>
        <v>2.534582310374236</v>
      </c>
      <c r="M19" s="171">
        <f>Calc!AP19</f>
        <v>863.07349999999997</v>
      </c>
      <c r="N19" s="171" t="e">
        <f>Calc!AQ19</f>
        <v>#VALUE!</v>
      </c>
      <c r="O19" s="171">
        <f>Calc!AW19</f>
        <v>863.07190000000003</v>
      </c>
      <c r="P19" s="171">
        <f>Calc!AY19</f>
        <v>1638.9495318243228</v>
      </c>
      <c r="Q19" s="170">
        <f>Calc!BB19</f>
        <v>-9.9263387121247213</v>
      </c>
      <c r="R19" s="170">
        <f>Calc!BC19</f>
        <v>30.456807798611067</v>
      </c>
      <c r="S19" s="167">
        <f>Input!E19</f>
        <v>0</v>
      </c>
    </row>
    <row r="20" spans="1:19" x14ac:dyDescent="0.2">
      <c r="A20" s="1">
        <f>Input!A20</f>
        <v>10525</v>
      </c>
      <c r="B20" s="1" t="str">
        <f>Input!B20</f>
        <v>CH-8-Top</v>
      </c>
      <c r="C20" s="99">
        <f>Calc!O20*1000</f>
        <v>231.18436830566029</v>
      </c>
      <c r="D20" s="99">
        <f>Calc!P20*1000</f>
        <v>1.690294427447446E-2</v>
      </c>
      <c r="E20" s="99">
        <f>Calc!X20</f>
        <v>0.12342174729505823</v>
      </c>
      <c r="F20" s="99">
        <f>Calc!Y20</f>
        <v>2.1023413327133061E-4</v>
      </c>
      <c r="G20" s="99">
        <f>Calc!AN20</f>
        <v>7.4834643842465784E-2</v>
      </c>
      <c r="H20" s="5">
        <f>Calc!AO20</f>
        <v>4.5034901807495848E-4</v>
      </c>
      <c r="I20" s="8">
        <f>Calc!AH20</f>
        <v>427.07253240046236</v>
      </c>
      <c r="J20" s="8">
        <f>Calc!AI20</f>
        <v>2.6708782160829649</v>
      </c>
      <c r="K20" s="77">
        <f>Calc!AJ20</f>
        <v>-67.061524757737189</v>
      </c>
      <c r="L20" s="77">
        <f>Calc!AK20</f>
        <v>2.4009788128629426</v>
      </c>
      <c r="M20" s="111">
        <f>Calc!AP20</f>
        <v>9.1393000000000004</v>
      </c>
      <c r="N20" s="111">
        <f>Calc!AQ20</f>
        <v>7.0800000000000002E-2</v>
      </c>
      <c r="O20" s="111">
        <f>Calc!AW20</f>
        <v>9.1239000000000008</v>
      </c>
      <c r="P20" s="111">
        <f>Calc!AY20</f>
        <v>6.3031948668367324E-2</v>
      </c>
      <c r="Q20" s="77">
        <f>Calc!BB20</f>
        <v>-68.813321769505478</v>
      </c>
      <c r="R20" s="77">
        <f>Calc!BC20</f>
        <v>2.4637165462331314</v>
      </c>
      <c r="S20" s="1">
        <f>Input!E20</f>
        <v>1</v>
      </c>
    </row>
    <row r="21" spans="1:19" s="167" customFormat="1" x14ac:dyDescent="0.2">
      <c r="A21" s="167">
        <f>Input!A21</f>
        <v>10368</v>
      </c>
      <c r="B21" s="167" t="str">
        <f>Input!B21</f>
        <v>Hu1-13</v>
      </c>
      <c r="C21" s="168">
        <f>Calc!O21*1000</f>
        <v>13712.032962634092</v>
      </c>
      <c r="D21" s="168">
        <f>Calc!P21*1000</f>
        <v>2.5831312147864471</v>
      </c>
      <c r="E21" s="168">
        <f>Calc!X21</f>
        <v>0.76450468595273202</v>
      </c>
      <c r="F21" s="168">
        <f>Calc!Y21</f>
        <v>8.3186508462198879E-3</v>
      </c>
      <c r="G21" s="168">
        <f>Calc!AN21</f>
        <v>0.99577807680460617</v>
      </c>
      <c r="H21" s="168">
        <f>Calc!AO21</f>
        <v>3.1748268333682524E-3</v>
      </c>
      <c r="I21" s="169">
        <f>Calc!AH21</f>
        <v>54574.033066932498</v>
      </c>
      <c r="J21" s="169">
        <f>Calc!AI21</f>
        <v>618.70683802615486</v>
      </c>
      <c r="K21" s="170">
        <f>Calc!AJ21</f>
        <v>-0.70078270823537014</v>
      </c>
      <c r="L21" s="170">
        <f>Calc!AK21</f>
        <v>2.5783619552932744</v>
      </c>
      <c r="M21" s="171">
        <f>Calc!AP21</f>
        <v>626.36210000000005</v>
      </c>
      <c r="N21" s="171" t="e">
        <f>Calc!AQ21</f>
        <v>#VALUE!</v>
      </c>
      <c r="O21" s="171">
        <f>Calc!AW21</f>
        <v>626.36059999999998</v>
      </c>
      <c r="P21" s="171">
        <f>Calc!AY21</f>
        <v>164.56801434096039</v>
      </c>
      <c r="Q21" s="170">
        <f>Calc!BB21</f>
        <v>-4.1153568504331846</v>
      </c>
      <c r="R21" s="170">
        <f>Calc!BC21</f>
        <v>15.477772689184542</v>
      </c>
      <c r="S21" s="167">
        <f>Input!E21</f>
        <v>0</v>
      </c>
    </row>
    <row r="22" spans="1:19" x14ac:dyDescent="0.2">
      <c r="A22" s="1">
        <f>Input!A22</f>
        <v>10524</v>
      </c>
      <c r="B22" s="1" t="str">
        <f>Input!B22</f>
        <v>CH-8-80</v>
      </c>
      <c r="C22" s="99">
        <f>Calc!O22*1000</f>
        <v>243.81895567886477</v>
      </c>
      <c r="D22" s="99">
        <f>Calc!P22*1000</f>
        <v>2.7672372395467829E-2</v>
      </c>
      <c r="E22" s="99">
        <f>Calc!X22</f>
        <v>3.1434363376160339E-2</v>
      </c>
      <c r="F22" s="99">
        <f>Calc!Y22</f>
        <v>3.1706484858958238E-4</v>
      </c>
      <c r="G22" s="99">
        <f>Calc!AN22</f>
        <v>7.4707207008325283E-2</v>
      </c>
      <c r="H22" s="5">
        <f>Calc!AO22</f>
        <v>1.2319486873221569E-3</v>
      </c>
      <c r="I22" s="8">
        <f>Calc!AH22</f>
        <v>1767.5721728396213</v>
      </c>
      <c r="J22" s="8">
        <f>Calc!AI22</f>
        <v>34.167582793099179</v>
      </c>
      <c r="K22" s="77">
        <f>Calc!AJ22</f>
        <v>-63.654468046407288</v>
      </c>
      <c r="L22" s="77">
        <f>Calc!AK22</f>
        <v>5.0908775647116284</v>
      </c>
      <c r="M22" s="111">
        <f>Calc!AP22</f>
        <v>9.0878999999999994</v>
      </c>
      <c r="N22" s="111">
        <f>Calc!AQ22</f>
        <v>0.1691</v>
      </c>
      <c r="O22" s="111">
        <f>Calc!AW22</f>
        <v>9.0841999999999992</v>
      </c>
      <c r="P22" s="111">
        <f>Calc!AY22</f>
        <v>0.16493335387759675</v>
      </c>
      <c r="Q22" s="77">
        <f>Calc!BB22</f>
        <v>-65.309936662440862</v>
      </c>
      <c r="R22" s="77">
        <f>Calc!BC22</f>
        <v>5.223370104583358</v>
      </c>
      <c r="S22" s="1">
        <f>Input!E22</f>
        <v>80</v>
      </c>
    </row>
    <row r="23" spans="1:19" s="167" customFormat="1" x14ac:dyDescent="0.2">
      <c r="A23" s="167">
        <f>Input!A23</f>
        <v>10368</v>
      </c>
      <c r="B23" s="167" t="str">
        <f>Input!B23</f>
        <v>Hu1-13</v>
      </c>
      <c r="C23" s="168">
        <f>Calc!O23*1000</f>
        <v>13712.142460689834</v>
      </c>
      <c r="D23" s="168">
        <f>Calc!P23*1000</f>
        <v>3.2253875507194523</v>
      </c>
      <c r="E23" s="168">
        <f>Calc!X23</f>
        <v>0.76914276612329668</v>
      </c>
      <c r="F23" s="168">
        <f>Calc!Y23</f>
        <v>7.4892837167630268E-3</v>
      </c>
      <c r="G23" s="168">
        <f>Calc!AN23</f>
        <v>1.0007713282837165</v>
      </c>
      <c r="H23" s="168">
        <f>Calc!AO23</f>
        <v>3.1935783327638402E-3</v>
      </c>
      <c r="I23" s="169">
        <f>Calc!AH23</f>
        <v>54517.3834271663</v>
      </c>
      <c r="J23" s="169">
        <f>Calc!AI23</f>
        <v>558.47897948312379</v>
      </c>
      <c r="K23" s="170">
        <f>Calc!AJ23</f>
        <v>1.7724133981165124</v>
      </c>
      <c r="L23" s="170">
        <f>Calc!AK23</f>
        <v>3.2288323442081373</v>
      </c>
      <c r="M23" s="171">
        <f>Calc!AP23</f>
        <v>692.55809999999997</v>
      </c>
      <c r="N23" s="171" t="e">
        <f>Calc!AQ23</f>
        <v>#VALUE!</v>
      </c>
      <c r="O23" s="171">
        <f>Calc!AW23</f>
        <v>692.5566</v>
      </c>
      <c r="P23" s="171">
        <f>Calc!AY23</f>
        <v>343.66743977238025</v>
      </c>
      <c r="Q23" s="170">
        <f>Calc!BB23</f>
        <v>12.549926866647755</v>
      </c>
      <c r="R23" s="170">
        <f>Calc!BC23</f>
        <v>25.39802804786337</v>
      </c>
      <c r="S23" s="167">
        <f>Input!E23</f>
        <v>0</v>
      </c>
    </row>
    <row r="24" spans="1:19" x14ac:dyDescent="0.2">
      <c r="A24" s="1">
        <f>Input!A24</f>
        <v>10523</v>
      </c>
      <c r="B24" s="1" t="str">
        <f>Input!B24</f>
        <v>CH-8-258</v>
      </c>
      <c r="C24" s="99">
        <f>Calc!O24*1000</f>
        <v>368.86666309539555</v>
      </c>
      <c r="D24" s="99">
        <f>Calc!P24*1000</f>
        <v>2.5610169884064393E-2</v>
      </c>
      <c r="E24" s="99">
        <f>Calc!X24</f>
        <v>4.7026196868594723E-2</v>
      </c>
      <c r="F24" s="99">
        <f>Calc!Y24</f>
        <v>1.6472972608950922E-4</v>
      </c>
      <c r="G24" s="99">
        <f>Calc!AN24</f>
        <v>7.5039726600471507E-2</v>
      </c>
      <c r="H24" s="5">
        <f>Calc!AO24</f>
        <v>5.4094279470389469E-4</v>
      </c>
      <c r="I24" s="8">
        <f>Calc!AH24</f>
        <v>1799.6677973888702</v>
      </c>
      <c r="J24" s="8">
        <f>Calc!AI24</f>
        <v>14.423396420200746</v>
      </c>
      <c r="K24" s="77">
        <f>Calc!AJ24</f>
        <v>-70.15391304565388</v>
      </c>
      <c r="L24" s="77">
        <f>Calc!AK24</f>
        <v>2.231654641442447</v>
      </c>
      <c r="M24" s="111">
        <f>Calc!AP24</f>
        <v>9.1976999999999993</v>
      </c>
      <c r="N24" s="111">
        <f>Calc!AQ24</f>
        <v>6.5600000000000006E-2</v>
      </c>
      <c r="O24" s="111">
        <f>Calc!AW24</f>
        <v>9.1940000000000008</v>
      </c>
      <c r="P24" s="111">
        <f>Calc!AY24</f>
        <v>7.3115538464271795E-2</v>
      </c>
      <c r="Q24" s="77">
        <f>Calc!BB24</f>
        <v>-72.000753793396811</v>
      </c>
      <c r="R24" s="77">
        <f>Calc!BC24</f>
        <v>2.2904499746708273</v>
      </c>
      <c r="S24" s="1">
        <f>Input!E24</f>
        <v>258</v>
      </c>
    </row>
    <row r="25" spans="1:19" s="167" customFormat="1" x14ac:dyDescent="0.2">
      <c r="A25" s="167">
        <f>Input!A25</f>
        <v>10368</v>
      </c>
      <c r="B25" s="167" t="str">
        <f>Input!B25</f>
        <v>Hu1-13</v>
      </c>
      <c r="C25" s="168">
        <f>Calc!O25*1000</f>
        <v>13710.836144921723</v>
      </c>
      <c r="D25" s="168">
        <f>Calc!P25*1000</f>
        <v>1.7676794790263488</v>
      </c>
      <c r="E25" s="168">
        <f>Calc!X25</f>
        <v>0.75740529088172881</v>
      </c>
      <c r="F25" s="168">
        <f>Calc!Y25</f>
        <v>4.0911344773209655E-3</v>
      </c>
      <c r="G25" s="168">
        <f>Calc!AN25</f>
        <v>1.0004713527534566</v>
      </c>
      <c r="H25" s="168">
        <f>Calc!AO25</f>
        <v>3.0566141030505443E-3</v>
      </c>
      <c r="I25" s="169">
        <f>Calc!AH25</f>
        <v>55340.369696924383</v>
      </c>
      <c r="J25" s="169">
        <f>Calc!AI25</f>
        <v>343.35035219415499</v>
      </c>
      <c r="K25" s="170">
        <f>Calc!AJ25</f>
        <v>0.86976145346406852</v>
      </c>
      <c r="L25" s="170">
        <f>Calc!AK25</f>
        <v>1.6719703927100862</v>
      </c>
      <c r="M25" s="171">
        <f>Calc!AP25</f>
        <v>781.76009999999997</v>
      </c>
      <c r="N25" s="171" t="e">
        <f>Calc!AQ25</f>
        <v>#VALUE!</v>
      </c>
      <c r="O25" s="171">
        <f>Calc!AW25</f>
        <v>781.7586</v>
      </c>
      <c r="P25" s="171">
        <f>Calc!AY25</f>
        <v>541.45957068456744</v>
      </c>
      <c r="Q25" s="170">
        <f>Calc!BB25</f>
        <v>7.9244113137572176</v>
      </c>
      <c r="R25" s="170">
        <f>Calc!BC25</f>
        <v>17.040571193282098</v>
      </c>
      <c r="S25" s="167">
        <f>Input!E25</f>
        <v>0</v>
      </c>
    </row>
    <row r="26" spans="1:19" x14ac:dyDescent="0.2">
      <c r="A26" s="1">
        <f>Input!A26</f>
        <v>10539</v>
      </c>
      <c r="B26" s="1" t="str">
        <f>Input!B26</f>
        <v>NAH14-63</v>
      </c>
      <c r="C26" s="99">
        <f>Calc!O26*1000</f>
        <v>1113.8042510931969</v>
      </c>
      <c r="D26" s="99">
        <f>Calc!P26*1000</f>
        <v>6.6157065442138285E-2</v>
      </c>
      <c r="E26" s="99">
        <f>Calc!X26</f>
        <v>2.7438461058683167E-2</v>
      </c>
      <c r="F26" s="99">
        <f>Calc!Y26</f>
        <v>7.8402720257763749E-5</v>
      </c>
      <c r="G26" s="99">
        <f>Calc!AN26</f>
        <v>9.4412245648326731E-2</v>
      </c>
      <c r="H26" s="5">
        <f>Calc!AO26</f>
        <v>4.203573401731016E-4</v>
      </c>
      <c r="I26" s="8">
        <f>Calc!AH26</f>
        <v>11721.309714718942</v>
      </c>
      <c r="J26" s="8">
        <f>Calc!AI26</f>
        <v>62.006428934961477</v>
      </c>
      <c r="K26" s="77">
        <f>Calc!AJ26</f>
        <v>17.297560899092179</v>
      </c>
      <c r="L26" s="77">
        <f>Calc!AK26</f>
        <v>1.0323951672106735</v>
      </c>
      <c r="M26" s="111">
        <f>Calc!AP26</f>
        <v>10.632999999999999</v>
      </c>
      <c r="N26" s="111">
        <f>Calc!AQ26</f>
        <v>5.1200000000000002E-2</v>
      </c>
      <c r="O26" s="111">
        <f>Calc!AW26</f>
        <v>10.632400000000001</v>
      </c>
      <c r="P26" s="111">
        <f>Calc!AY26</f>
        <v>5.1022780011852654E-2</v>
      </c>
      <c r="Q26" s="77">
        <f>Calc!BB26</f>
        <v>17.825247571215222</v>
      </c>
      <c r="R26" s="77">
        <f>Calc!BC26</f>
        <v>1.0638930080981697</v>
      </c>
      <c r="S26" s="1">
        <f>Input!E26</f>
        <v>63</v>
      </c>
    </row>
    <row r="27" spans="1:19" s="167" customFormat="1" x14ac:dyDescent="0.2">
      <c r="A27" s="167">
        <f>Input!A27</f>
        <v>10368</v>
      </c>
      <c r="B27" s="167" t="str">
        <f>Input!B27</f>
        <v>Hu1-13</v>
      </c>
      <c r="C27" s="168">
        <f>Calc!O27*1000</f>
        <v>13707.176826951305</v>
      </c>
      <c r="D27" s="168">
        <f>Calc!P27*1000</f>
        <v>2.5554132232458673</v>
      </c>
      <c r="E27" s="168">
        <f>Calc!X27</f>
        <v>0.75959147570809216</v>
      </c>
      <c r="F27" s="168">
        <f>Calc!Y27</f>
        <v>3.654499569348595E-3</v>
      </c>
      <c r="G27" s="168">
        <f>Calc!AN27</f>
        <v>1.0013572742088614</v>
      </c>
      <c r="H27" s="168">
        <f>Calc!AO27</f>
        <v>2.5411416512422826E-3</v>
      </c>
      <c r="I27" s="169">
        <f>Calc!AH27</f>
        <v>55215.216871443678</v>
      </c>
      <c r="J27" s="169">
        <f>Calc!AI27</f>
        <v>300.16061795645322</v>
      </c>
      <c r="K27" s="170">
        <f>Calc!AJ27</f>
        <v>-1.4684952162223874</v>
      </c>
      <c r="L27" s="170">
        <f>Calc!AK27</f>
        <v>1.55588435211204</v>
      </c>
      <c r="M27" s="171" t="str">
        <f>Calc!AP27</f>
        <v>Out of range</v>
      </c>
      <c r="N27" s="171" t="e">
        <f>Calc!AQ27</f>
        <v>#VALUE!</v>
      </c>
      <c r="O27" s="171" t="str">
        <f>Calc!AW27</f>
        <v>Out of range</v>
      </c>
      <c r="P27" s="171" t="e">
        <f>Calc!AY27</f>
        <v>#VALUE!</v>
      </c>
      <c r="Q27" s="170" t="e">
        <f>Calc!BB27</f>
        <v>#VALUE!</v>
      </c>
      <c r="R27" s="170" t="e">
        <f>Calc!BC27</f>
        <v>#VALUE!</v>
      </c>
      <c r="S27" s="167">
        <f>Input!E27</f>
        <v>0</v>
      </c>
    </row>
    <row r="28" spans="1:19" x14ac:dyDescent="0.2">
      <c r="A28" s="1">
        <f>Input!A28</f>
        <v>10540</v>
      </c>
      <c r="B28" s="1" t="str">
        <f>Input!B28</f>
        <v>NAH14-Top</v>
      </c>
      <c r="C28" s="99">
        <f>Calc!O28*1000</f>
        <v>972.67480503605884</v>
      </c>
      <c r="D28" s="99">
        <f>Calc!P28*1000</f>
        <v>6.8813191569644869E-2</v>
      </c>
      <c r="E28" s="99">
        <f>Calc!X28</f>
        <v>0.16403404504580008</v>
      </c>
      <c r="F28" s="99">
        <f>Calc!Y28</f>
        <v>3.3437036029502468E-4</v>
      </c>
      <c r="G28" s="99">
        <f>Calc!AN28</f>
        <v>8.6251343505832842E-2</v>
      </c>
      <c r="H28" s="5">
        <f>Calc!AO28</f>
        <v>3.0891831317181957E-4</v>
      </c>
      <c r="I28" s="8">
        <f>Calc!AH28</f>
        <v>1569.261046239845</v>
      </c>
      <c r="J28" s="8">
        <f>Calc!AI28</f>
        <v>6.4660512201990272</v>
      </c>
      <c r="K28" s="77">
        <f>Calc!AJ28</f>
        <v>18.795111483237648</v>
      </c>
      <c r="L28" s="77">
        <f>Calc!AK28</f>
        <v>1.0037519467162166</v>
      </c>
      <c r="M28" s="111">
        <f>Calc!AP28</f>
        <v>9.6570999999999998</v>
      </c>
      <c r="N28" s="111">
        <f>Calc!AQ28</f>
        <v>3.1899999999999998E-2</v>
      </c>
      <c r="O28" s="111">
        <f>Calc!AW28</f>
        <v>9.6526999999999994</v>
      </c>
      <c r="P28" s="111">
        <f>Calc!AY28</f>
        <v>3.7594613417174398E-2</v>
      </c>
      <c r="Q28" s="77">
        <f>Calc!BB28</f>
        <v>19.314927345359774</v>
      </c>
      <c r="R28" s="77">
        <f>Calc!BC28</f>
        <v>1.0315146256929277</v>
      </c>
      <c r="S28" s="1">
        <f>Input!E28</f>
        <v>1</v>
      </c>
    </row>
    <row r="29" spans="1:19" s="167" customFormat="1" x14ac:dyDescent="0.2">
      <c r="A29" s="167">
        <f>Input!A29</f>
        <v>10368</v>
      </c>
      <c r="B29" s="167" t="str">
        <f>Input!B29</f>
        <v>Hu1-13</v>
      </c>
      <c r="C29" s="168">
        <f>Calc!O29*1000</f>
        <v>13706.529850886373</v>
      </c>
      <c r="D29" s="168">
        <f>Calc!P29*1000</f>
        <v>2.5960866149245332</v>
      </c>
      <c r="E29" s="168">
        <f>Calc!X29</f>
        <v>0.76886084088515882</v>
      </c>
      <c r="F29" s="168">
        <f>Calc!Y29</f>
        <v>3.4915288671404877E-3</v>
      </c>
      <c r="G29" s="168">
        <f>Calc!AN29</f>
        <v>1.0069208480713332</v>
      </c>
      <c r="H29" s="168">
        <f>Calc!AO29</f>
        <v>2.7675856378350855E-3</v>
      </c>
      <c r="I29" s="169">
        <f>Calc!AH29</f>
        <v>54850.033754882905</v>
      </c>
      <c r="J29" s="169">
        <f>Calc!AI29</f>
        <v>290.96877110566459</v>
      </c>
      <c r="K29" s="170">
        <f>Calc!AJ29</f>
        <v>3.0746389880542679E-2</v>
      </c>
      <c r="L29" s="170">
        <f>Calc!AK29</f>
        <v>1.8750601806353429</v>
      </c>
      <c r="M29" s="171" t="str">
        <f>Calc!AP29</f>
        <v>Out of range</v>
      </c>
      <c r="N29" s="171" t="e">
        <f>Calc!AQ29</f>
        <v>#VALUE!</v>
      </c>
      <c r="O29" s="171" t="str">
        <f>Calc!AW29</f>
        <v>Out of range</v>
      </c>
      <c r="P29" s="171" t="e">
        <f>Calc!AY29</f>
        <v>#VALUE!</v>
      </c>
      <c r="Q29" s="170" t="e">
        <f>Calc!BB29</f>
        <v>#VALUE!</v>
      </c>
      <c r="R29" s="170" t="e">
        <f>Calc!BC29</f>
        <v>#VALUE!</v>
      </c>
      <c r="S29" s="167">
        <f>Input!E29</f>
        <v>0</v>
      </c>
    </row>
    <row r="30" spans="1:19" x14ac:dyDescent="0.2">
      <c r="A30" s="56"/>
      <c r="B30" s="56"/>
      <c r="C30" s="106"/>
      <c r="D30" s="106"/>
      <c r="E30" s="106"/>
      <c r="F30" s="106"/>
      <c r="G30" s="106"/>
      <c r="H30" s="70"/>
      <c r="I30" s="72"/>
      <c r="J30" s="72"/>
      <c r="K30" s="107"/>
      <c r="L30" s="107"/>
      <c r="M30" s="132"/>
      <c r="N30" s="132"/>
      <c r="O30" s="132"/>
      <c r="P30" s="132"/>
      <c r="Q30" s="107"/>
      <c r="R30" s="107"/>
      <c r="S30" s="56"/>
    </row>
    <row r="31" spans="1:19" s="167" customFormat="1" x14ac:dyDescent="0.2">
      <c r="A31" s="167">
        <f>Input!A31</f>
        <v>10368</v>
      </c>
      <c r="B31" s="167" t="str">
        <f>Input!B31</f>
        <v>Hu1-13</v>
      </c>
      <c r="C31" s="168">
        <f>Calc!O31*1000</f>
        <v>13709.228674989914</v>
      </c>
      <c r="D31" s="168">
        <f>Calc!P31*1000</f>
        <v>1.6530458319003638</v>
      </c>
      <c r="E31" s="168">
        <f>Calc!X31</f>
        <v>0.77297701298987864</v>
      </c>
      <c r="F31" s="168">
        <f>Calc!Y31</f>
        <v>3.3808909903005157E-3</v>
      </c>
      <c r="G31" s="168">
        <f>Calc!AN31</f>
        <v>0.99695843829781194</v>
      </c>
      <c r="H31" s="168">
        <f>Calc!AO31</f>
        <v>2.7335315695015796E-3</v>
      </c>
      <c r="I31" s="169">
        <f>Calc!AH31</f>
        <v>54028.79574752081</v>
      </c>
      <c r="J31" s="169">
        <f>Calc!AI31</f>
        <v>278.83226586321138</v>
      </c>
      <c r="K31" s="170">
        <f>Calc!AJ31</f>
        <v>-0.35698913047921277</v>
      </c>
      <c r="L31" s="170">
        <f>Calc!AK31</f>
        <v>1.2430190154017009</v>
      </c>
      <c r="M31" s="171">
        <f>Calc!AP31</f>
        <v>652.7998</v>
      </c>
      <c r="N31" s="171" t="e">
        <f>Calc!AQ31</f>
        <v>#VALUE!</v>
      </c>
      <c r="O31" s="171">
        <f>Calc!AW31</f>
        <v>652.79830000000004</v>
      </c>
      <c r="P31" s="171">
        <f>Calc!AY31</f>
        <v>140.65689616942461</v>
      </c>
      <c r="Q31" s="170">
        <f>Calc!BB31</f>
        <v>-2.2590715059390649</v>
      </c>
      <c r="R31" s="170">
        <f>Calc!BC31</f>
        <v>8.0935752919126802</v>
      </c>
      <c r="S31" s="167">
        <f>Input!E31</f>
        <v>0</v>
      </c>
    </row>
    <row r="32" spans="1:19" x14ac:dyDescent="0.2">
      <c r="A32" s="1">
        <f>Input!A32</f>
        <v>10516</v>
      </c>
      <c r="B32" s="1" t="str">
        <f>Input!B32</f>
        <v>EO-C-113</v>
      </c>
      <c r="C32" s="99">
        <f>Calc!O32*1000</f>
        <v>1117.6879589670693</v>
      </c>
      <c r="D32" s="99">
        <f>Calc!P32*1000</f>
        <v>6.0070348135089824E-2</v>
      </c>
      <c r="E32" s="99">
        <f>Calc!X32</f>
        <v>0.14669976549398092</v>
      </c>
      <c r="F32" s="99">
        <f>Calc!Y32</f>
        <v>2.232271697975895E-4</v>
      </c>
      <c r="G32" s="99">
        <f>Calc!AN32</f>
        <v>1.1073698327415454E-2</v>
      </c>
      <c r="H32" s="5">
        <f>Calc!AO32</f>
        <v>1.0169519245134408E-4</v>
      </c>
      <c r="I32" s="8">
        <f>Calc!AH32</f>
        <v>257.20362494475143</v>
      </c>
      <c r="J32" s="8">
        <f>Calc!AI32</f>
        <v>2.394191935718351</v>
      </c>
      <c r="K32" s="77">
        <f>Calc!AJ32</f>
        <v>13.803370555741878</v>
      </c>
      <c r="L32" s="77">
        <f>Calc!AK32</f>
        <v>0.69676154952768143</v>
      </c>
      <c r="M32" s="111">
        <f>Calc!AP32</f>
        <v>1.1993</v>
      </c>
      <c r="N32" s="111">
        <f>Calc!AQ32</f>
        <v>1.1900000000000001E-2</v>
      </c>
      <c r="O32" s="111">
        <f>Calc!AW32</f>
        <v>1.1958</v>
      </c>
      <c r="P32" s="111">
        <f>Calc!AY32</f>
        <v>1.1239754117474984E-2</v>
      </c>
      <c r="Q32" s="77">
        <f>Calc!BB32</f>
        <v>13.850100584840774</v>
      </c>
      <c r="R32" s="77">
        <f>Calc!BC32</f>
        <v>0.69912048704122587</v>
      </c>
      <c r="S32" s="1">
        <f>Input!E32</f>
        <v>113</v>
      </c>
    </row>
    <row r="33" spans="1:19" s="167" customFormat="1" x14ac:dyDescent="0.2">
      <c r="A33" s="167">
        <f>Input!A33</f>
        <v>10368</v>
      </c>
      <c r="B33" s="167" t="str">
        <f>Input!B33</f>
        <v>Hu1-13</v>
      </c>
      <c r="C33" s="168">
        <f>Calc!O33*1000</f>
        <v>13708.251969843643</v>
      </c>
      <c r="D33" s="168">
        <f>Calc!P33*1000</f>
        <v>1.6637376846031802</v>
      </c>
      <c r="E33" s="168">
        <f>Calc!X33</f>
        <v>0.77686932956476096</v>
      </c>
      <c r="F33" s="168">
        <f>Calc!Y33</f>
        <v>3.8210974675074744E-3</v>
      </c>
      <c r="G33" s="168">
        <f>Calc!AN33</f>
        <v>0.99840241540803065</v>
      </c>
      <c r="H33" s="168">
        <f>Calc!AO33</f>
        <v>3.1155081518517728E-3</v>
      </c>
      <c r="I33" s="169">
        <f>Calc!AH33</f>
        <v>53832.124262661848</v>
      </c>
      <c r="J33" s="169">
        <f>Calc!AI33</f>
        <v>313.50094545282786</v>
      </c>
      <c r="K33" s="170">
        <f>Calc!AJ33</f>
        <v>0.70217564701335888</v>
      </c>
      <c r="L33" s="170">
        <f>Calc!AK33</f>
        <v>1.6960699934285244</v>
      </c>
      <c r="M33" s="171">
        <f>Calc!AP33</f>
        <v>650.11450000000002</v>
      </c>
      <c r="N33" s="171" t="e">
        <f>Calc!AQ33</f>
        <v>#VALUE!</v>
      </c>
      <c r="O33" s="171">
        <f>Calc!AW33</f>
        <v>650.11300000000006</v>
      </c>
      <c r="P33" s="171">
        <f>Calc!AY33</f>
        <v>164.99906209578384</v>
      </c>
      <c r="Q33" s="170">
        <f>Calc!BB33</f>
        <v>4.4098588187934213</v>
      </c>
      <c r="R33" s="170">
        <f>Calc!BC33</f>
        <v>11.299336683389164</v>
      </c>
      <c r="S33" s="167">
        <f>Input!E33</f>
        <v>0</v>
      </c>
    </row>
    <row r="34" spans="1:19" x14ac:dyDescent="0.2">
      <c r="A34" s="1">
        <f>Input!A34</f>
        <v>10517</v>
      </c>
      <c r="B34" s="1" t="str">
        <f>Input!B34</f>
        <v>EO-C-92.5</v>
      </c>
      <c r="C34" s="99">
        <f>Calc!O34*1000</f>
        <v>1323.5484890044625</v>
      </c>
      <c r="D34" s="99">
        <f>Calc!P34*1000</f>
        <v>6.3828194695592769E-2</v>
      </c>
      <c r="E34" s="99">
        <f>Calc!X34</f>
        <v>-4.5652062846043666E-3</v>
      </c>
      <c r="F34" s="99">
        <f>Calc!Y34</f>
        <v>-2.5159993211219094E-5</v>
      </c>
      <c r="G34" s="99">
        <f>Calc!AN34</f>
        <v>8.7343130621489063E-3</v>
      </c>
      <c r="H34" s="5">
        <f>Calc!AO34</f>
        <v>7.95284285652491E-5</v>
      </c>
      <c r="I34" s="8">
        <f>Calc!AH34</f>
        <v>-7709.6636309847891</v>
      </c>
      <c r="J34" s="8">
        <f>Calc!AI34</f>
        <v>-82.055527847019022</v>
      </c>
      <c r="K34" s="77">
        <f>Calc!AJ34</f>
        <v>12.450021582695037</v>
      </c>
      <c r="L34" s="77">
        <f>Calc!AK34</f>
        <v>0.86648208482450928</v>
      </c>
      <c r="M34" s="111">
        <f>Calc!AP34</f>
        <v>0.94610000000000005</v>
      </c>
      <c r="N34" s="111">
        <f>Calc!AQ34</f>
        <v>9.5999999999999992E-3</v>
      </c>
      <c r="O34" s="111">
        <f>Calc!AW34</f>
        <v>0.94620000000000004</v>
      </c>
      <c r="P34" s="111">
        <f>Calc!AY34</f>
        <v>8.6903085211395906E-3</v>
      </c>
      <c r="Q34" s="77">
        <f>Calc!BB34</f>
        <v>12.483360549824654</v>
      </c>
      <c r="R34" s="77">
        <f>Calc!BC34</f>
        <v>0.86880241811152137</v>
      </c>
      <c r="S34" s="1">
        <f>Input!E34</f>
        <v>92.5</v>
      </c>
    </row>
    <row r="35" spans="1:19" s="167" customFormat="1" x14ac:dyDescent="0.2">
      <c r="A35" s="167">
        <f>Input!A35</f>
        <v>10368</v>
      </c>
      <c r="B35" s="167" t="str">
        <f>Input!B35</f>
        <v>Hu1-13</v>
      </c>
      <c r="C35" s="168">
        <f>Calc!O35*1000</f>
        <v>13715.310599854158</v>
      </c>
      <c r="D35" s="168">
        <f>Calc!P35*1000</f>
        <v>1.8093901634943681</v>
      </c>
      <c r="E35" s="168">
        <f>Calc!X35</f>
        <v>0.77313277288591709</v>
      </c>
      <c r="F35" s="168">
        <f>Calc!Y35</f>
        <v>3.4434839937992267E-3</v>
      </c>
      <c r="G35" s="168">
        <f>Calc!AN35</f>
        <v>0.9943595682818509</v>
      </c>
      <c r="H35" s="168">
        <f>Calc!AO35</f>
        <v>2.4710977463612794E-3</v>
      </c>
      <c r="I35" s="169">
        <f>Calc!AH35</f>
        <v>53900.99885306324</v>
      </c>
      <c r="J35" s="169">
        <f>Calc!AI35</f>
        <v>274.82077908336612</v>
      </c>
      <c r="K35" s="170">
        <f>Calc!AJ35</f>
        <v>0.8403713540736657</v>
      </c>
      <c r="L35" s="170">
        <f>Calc!AK35</f>
        <v>2.0942524327826519</v>
      </c>
      <c r="M35" s="171">
        <f>Calc!AP35</f>
        <v>544.70849999999996</v>
      </c>
      <c r="N35" s="171" t="e">
        <f>Calc!AQ35</f>
        <v>#VALUE!</v>
      </c>
      <c r="O35" s="171">
        <f>Calc!AW35</f>
        <v>544.70699999999999</v>
      </c>
      <c r="P35" s="171">
        <f>Calc!AY35</f>
        <v>61.188661866264077</v>
      </c>
      <c r="Q35" s="170">
        <f>Calc!BB35</f>
        <v>3.9180496724196101</v>
      </c>
      <c r="R35" s="170">
        <f>Calc!BC35</f>
        <v>9.8364176812860613</v>
      </c>
      <c r="S35" s="167">
        <f>Input!E35</f>
        <v>0</v>
      </c>
    </row>
    <row r="36" spans="1:19" x14ac:dyDescent="0.2">
      <c r="A36" s="1">
        <f>Input!A36</f>
        <v>10518</v>
      </c>
      <c r="B36" s="1" t="str">
        <f>Input!B36</f>
        <v>EO-C-81.5</v>
      </c>
      <c r="C36" s="99">
        <f>Calc!O36*1000</f>
        <v>1087.0432624961527</v>
      </c>
      <c r="D36" s="99">
        <f>Calc!P36*1000</f>
        <v>6.8015616106242932E-2</v>
      </c>
      <c r="E36" s="99">
        <f>Calc!X36</f>
        <v>2.0081868607640653E-4</v>
      </c>
      <c r="F36" s="99">
        <f>Calc!Y36</f>
        <v>1.0764196216346578E-6</v>
      </c>
      <c r="G36" s="99">
        <f>Calc!AN36</f>
        <v>9.1071959262239415E-3</v>
      </c>
      <c r="H36" s="5">
        <f>Calc!AO36</f>
        <v>8.4815162106662532E-5</v>
      </c>
      <c r="I36" s="8">
        <f>Calc!AH36</f>
        <v>149954.01683305597</v>
      </c>
      <c r="J36" s="8">
        <f>Calc!AI36</f>
        <v>1611.2837847652161</v>
      </c>
      <c r="K36" s="77">
        <f>Calc!AJ36</f>
        <v>11.93488443386026</v>
      </c>
      <c r="L36" s="77">
        <f>Calc!AK36</f>
        <v>1.0667978283038824</v>
      </c>
      <c r="M36" s="111">
        <f>Calc!AP36</f>
        <v>0.98719999999999997</v>
      </c>
      <c r="N36" s="111">
        <f>Calc!AQ36</f>
        <v>9.4999999999999998E-3</v>
      </c>
      <c r="O36" s="111">
        <f>Calc!AW36</f>
        <v>0.98719999999999997</v>
      </c>
      <c r="P36" s="111">
        <f>Calc!AY36</f>
        <v>9.2944079893595311E-3</v>
      </c>
      <c r="Q36" s="77">
        <f>Calc!BB36</f>
        <v>11.968230732228278</v>
      </c>
      <c r="R36" s="77">
        <f>Calc!BC36</f>
        <v>1.0697785299216376</v>
      </c>
      <c r="S36" s="1">
        <f>Input!E36</f>
        <v>81.5</v>
      </c>
    </row>
    <row r="37" spans="1:19" s="167" customFormat="1" x14ac:dyDescent="0.2">
      <c r="A37" s="167">
        <f>Input!A37</f>
        <v>10368</v>
      </c>
      <c r="B37" s="167" t="str">
        <f>Input!B37</f>
        <v>Hu1-13</v>
      </c>
      <c r="C37" s="168">
        <f>Calc!O37*1000</f>
        <v>13710.868664167696</v>
      </c>
      <c r="D37" s="168">
        <f>Calc!P37*1000</f>
        <v>1.748888370079279</v>
      </c>
      <c r="E37" s="168">
        <f>Calc!X37</f>
        <v>0.78407577046232868</v>
      </c>
      <c r="F37" s="168">
        <f>Calc!Y37</f>
        <v>4.8952325108256815E-3</v>
      </c>
      <c r="G37" s="168">
        <f>Calc!AN37</f>
        <v>0.99658386005495769</v>
      </c>
      <c r="H37" s="168">
        <f>Calc!AO37</f>
        <v>2.9149955737828022E-3</v>
      </c>
      <c r="I37" s="169">
        <f>Calc!AH37</f>
        <v>53250.363771926874</v>
      </c>
      <c r="J37" s="169">
        <f>Calc!AI37</f>
        <v>367.07339061651004</v>
      </c>
      <c r="K37" s="170">
        <f>Calc!AJ37</f>
        <v>0.1741069075673618</v>
      </c>
      <c r="L37" s="170">
        <f>Calc!AK37</f>
        <v>1.6172030808985625</v>
      </c>
      <c r="M37" s="171">
        <f>Calc!AP37</f>
        <v>612.54700000000003</v>
      </c>
      <c r="N37" s="171" t="e">
        <f>Calc!AQ37</f>
        <v>#VALUE!</v>
      </c>
      <c r="O37" s="171">
        <f>Calc!AW37</f>
        <v>612.54549999999995</v>
      </c>
      <c r="P37" s="171">
        <f>Calc!AY37</f>
        <v>110.4174084312403</v>
      </c>
      <c r="Q37" s="170">
        <f>Calc!BB37</f>
        <v>0.98329273020653407</v>
      </c>
      <c r="R37" s="170">
        <f>Calc!BC37</f>
        <v>9.1579734580344692</v>
      </c>
      <c r="S37" s="167">
        <f>Input!E37</f>
        <v>0</v>
      </c>
    </row>
    <row r="38" spans="1:19" x14ac:dyDescent="0.2">
      <c r="A38" s="1">
        <f>Input!A38</f>
        <v>10519</v>
      </c>
      <c r="B38" s="1" t="str">
        <f>Input!B38</f>
        <v>EO-C-63</v>
      </c>
      <c r="C38" s="99">
        <f>Calc!O38*1000</f>
        <v>1113.2351202362815</v>
      </c>
      <c r="D38" s="99">
        <f>Calc!P38*1000</f>
        <v>6.588681547595171E-2</v>
      </c>
      <c r="E38" s="99">
        <f>Calc!X38</f>
        <v>-2.5313206793383101E-3</v>
      </c>
      <c r="F38" s="99">
        <f>Calc!Y38</f>
        <v>-1.731796639617548E-5</v>
      </c>
      <c r="G38" s="99">
        <f>Calc!AN38</f>
        <v>7.646401521046218E-3</v>
      </c>
      <c r="H38" s="5">
        <f>Calc!AO38</f>
        <v>7.5817909728112485E-5</v>
      </c>
      <c r="I38" s="8">
        <f>Calc!AH38</f>
        <v>-10241.356293155326</v>
      </c>
      <c r="J38" s="8">
        <f>Calc!AI38</f>
        <v>-123.3730474958668</v>
      </c>
      <c r="K38" s="77">
        <f>Calc!AJ38</f>
        <v>11.591384960331075</v>
      </c>
      <c r="L38" s="77">
        <f>Calc!AK38</f>
        <v>0.62404005321326905</v>
      </c>
      <c r="M38" s="111">
        <f>Calc!AP38</f>
        <v>0.82850000000000001</v>
      </c>
      <c r="N38" s="111">
        <f>Calc!AQ38</f>
        <v>7.7999999999999996E-3</v>
      </c>
      <c r="O38" s="111">
        <f>Calc!AW38</f>
        <v>0.8286</v>
      </c>
      <c r="P38" s="111">
        <f>Calc!AY38</f>
        <v>8.2624167348758371E-3</v>
      </c>
      <c r="Q38" s="77">
        <f>Calc!BB38</f>
        <v>11.618562312819327</v>
      </c>
      <c r="R38" s="77">
        <f>Calc!BC38</f>
        <v>0.62550325195371737</v>
      </c>
      <c r="S38" s="1">
        <f>Input!E38</f>
        <v>63</v>
      </c>
    </row>
    <row r="39" spans="1:19" s="167" customFormat="1" x14ac:dyDescent="0.2">
      <c r="A39" s="167">
        <f>Input!A39</f>
        <v>10368</v>
      </c>
      <c r="B39" s="167" t="str">
        <f>Input!B39</f>
        <v>Hu1-13</v>
      </c>
      <c r="C39" s="168">
        <f>Calc!O39*1000</f>
        <v>13710.831930904558</v>
      </c>
      <c r="D39" s="168">
        <f>Calc!P39*1000</f>
        <v>2.1258007159998287</v>
      </c>
      <c r="E39" s="168">
        <f>Calc!X39</f>
        <v>0.77352591909975699</v>
      </c>
      <c r="F39" s="168">
        <f>Calc!Y39</f>
        <v>4.0928154078961913E-3</v>
      </c>
      <c r="G39" s="168">
        <f>Calc!AN39</f>
        <v>0.99679040577174793</v>
      </c>
      <c r="H39" s="168">
        <f>Calc!AO39</f>
        <v>2.280789023979509E-3</v>
      </c>
      <c r="I39" s="169">
        <f>Calc!AH39</f>
        <v>53987.669205748658</v>
      </c>
      <c r="J39" s="169">
        <f>Calc!AI39</f>
        <v>311.10870503967641</v>
      </c>
      <c r="K39" s="170">
        <f>Calc!AJ39</f>
        <v>-0.86717923421941734</v>
      </c>
      <c r="L39" s="170">
        <f>Calc!AK39</f>
        <v>2.030363373109326</v>
      </c>
      <c r="M39" s="171">
        <f>Calc!AP39</f>
        <v>680.14909999999998</v>
      </c>
      <c r="N39" s="171" t="e">
        <f>Calc!AQ39</f>
        <v>#VALUE!</v>
      </c>
      <c r="O39" s="171">
        <f>Calc!AW39</f>
        <v>680.14760000000001</v>
      </c>
      <c r="P39" s="171">
        <f>Calc!AY39</f>
        <v>205.36986224232157</v>
      </c>
      <c r="Q39" s="170">
        <f>Calc!BB39</f>
        <v>-5.928620572689808</v>
      </c>
      <c r="R39" s="170">
        <f>Calc!BC39</f>
        <v>14.868736821839921</v>
      </c>
      <c r="S39" s="167">
        <f>Input!E39</f>
        <v>0</v>
      </c>
    </row>
    <row r="40" spans="1:19" x14ac:dyDescent="0.2">
      <c r="A40" s="1">
        <f>Input!A40</f>
        <v>10520</v>
      </c>
      <c r="B40" s="1" t="str">
        <f>Input!B40</f>
        <v>EO-C-23.5</v>
      </c>
      <c r="C40" s="99">
        <f>Calc!O40*1000</f>
        <v>804.06079577697039</v>
      </c>
      <c r="D40" s="99">
        <f>Calc!P40*1000</f>
        <v>5.3485247534658352E-2</v>
      </c>
      <c r="E40" s="99">
        <f>Calc!X40</f>
        <v>5.2841111619847426E-2</v>
      </c>
      <c r="F40" s="99">
        <f>Calc!Y40</f>
        <v>1.7278460754338937E-4</v>
      </c>
      <c r="G40" s="99">
        <f>Calc!AN40</f>
        <v>5.5953949890609781E-3</v>
      </c>
      <c r="H40" s="5">
        <f>Calc!AO40</f>
        <v>9.9026350750233948E-5</v>
      </c>
      <c r="I40" s="8">
        <f>Calc!AH40</f>
        <v>259.4496225405868</v>
      </c>
      <c r="J40" s="8">
        <f>Calc!AI40</f>
        <v>4.6693793035372062</v>
      </c>
      <c r="K40" s="77">
        <f>Calc!AJ40</f>
        <v>14.270023812160249</v>
      </c>
      <c r="L40" s="77">
        <f>Calc!AK40</f>
        <v>1.0838318274926995</v>
      </c>
      <c r="M40" s="111">
        <f>Calc!AP40</f>
        <v>0.60409999999999997</v>
      </c>
      <c r="N40" s="111">
        <f>Calc!AQ40</f>
        <v>1.15E-2</v>
      </c>
      <c r="O40" s="111">
        <f>Calc!AW40</f>
        <v>0.60229999999999995</v>
      </c>
      <c r="P40" s="111">
        <f>Calc!AY40</f>
        <v>1.0774662847563508E-2</v>
      </c>
      <c r="Q40" s="77">
        <f>Calc!BB40</f>
        <v>14.294336082568391</v>
      </c>
      <c r="R40" s="77">
        <f>Calc!BC40</f>
        <v>1.0856784657885243</v>
      </c>
      <c r="S40" s="1">
        <f>Input!E40</f>
        <v>23.5</v>
      </c>
    </row>
    <row r="41" spans="1:19" s="167" customFormat="1" x14ac:dyDescent="0.2">
      <c r="A41" s="167">
        <f>Input!A41</f>
        <v>10368</v>
      </c>
      <c r="B41" s="167" t="str">
        <f>Input!B41</f>
        <v>Hu1-13</v>
      </c>
      <c r="C41" s="168">
        <f>Calc!O41*1000</f>
        <v>13709.267370679279</v>
      </c>
      <c r="D41" s="168">
        <f>Calc!P41*1000</f>
        <v>2.4692232712759186</v>
      </c>
      <c r="E41" s="168">
        <f>Calc!X41</f>
        <v>0.78103777926000129</v>
      </c>
      <c r="F41" s="168">
        <f>Calc!Y41</f>
        <v>4.7753360504347517E-3</v>
      </c>
      <c r="G41" s="168">
        <f>Calc!AN41</f>
        <v>0.99770736352247935</v>
      </c>
      <c r="H41" s="168">
        <f>Calc!AO41</f>
        <v>3.314588081542294E-3</v>
      </c>
      <c r="I41" s="169">
        <f>Calc!AH41</f>
        <v>53511.506140168305</v>
      </c>
      <c r="J41" s="169">
        <f>Calc!AI41</f>
        <v>372.22902076817417</v>
      </c>
      <c r="K41" s="170">
        <f>Calc!AJ41</f>
        <v>-0.16059147494285053</v>
      </c>
      <c r="L41" s="170">
        <f>Calc!AK41</f>
        <v>1.6143201441753079</v>
      </c>
      <c r="M41" s="171">
        <f>Calc!AP41</f>
        <v>675.20209999999997</v>
      </c>
      <c r="N41" s="171" t="e">
        <f>Calc!AQ41</f>
        <v>#VALUE!</v>
      </c>
      <c r="O41" s="171">
        <f>Calc!AW41</f>
        <v>675.20060000000001</v>
      </c>
      <c r="P41" s="171">
        <f>Calc!AY41</f>
        <v>213.79020062488416</v>
      </c>
      <c r="Q41" s="170">
        <f>Calc!BB41</f>
        <v>-1.0826674902760287</v>
      </c>
      <c r="R41" s="170">
        <f>Calc!BC41</f>
        <v>10.924600386737794</v>
      </c>
      <c r="S41" s="167">
        <f>Input!E41</f>
        <v>0</v>
      </c>
    </row>
    <row r="42" spans="1:19" x14ac:dyDescent="0.2">
      <c r="A42" s="1">
        <f>Input!A42</f>
        <v>10521</v>
      </c>
      <c r="B42" s="1" t="str">
        <f>Input!B42</f>
        <v>EO-C-Top</v>
      </c>
      <c r="C42" s="99">
        <f>Calc!O42*1000</f>
        <v>926.06737249682669</v>
      </c>
      <c r="D42" s="99">
        <f>Calc!P42*1000</f>
        <v>4.9506773531516585E-2</v>
      </c>
      <c r="E42" s="99">
        <f>Calc!X42</f>
        <v>1.2747230150221196</v>
      </c>
      <c r="F42" s="99">
        <f>Calc!Y42</f>
        <v>3.2056782541216079E-3</v>
      </c>
      <c r="G42" s="99">
        <f>Calc!AN42</f>
        <v>1.3958888657245509E-2</v>
      </c>
      <c r="H42" s="5">
        <f>Calc!AO42</f>
        <v>1.4987335437766325E-4</v>
      </c>
      <c r="I42" s="8">
        <f>Calc!AH42</f>
        <v>30.915948071172732</v>
      </c>
      <c r="J42" s="8">
        <f>Calc!AI42</f>
        <v>0.34091695319848703</v>
      </c>
      <c r="K42" s="77">
        <f>Calc!AJ42</f>
        <v>19.320783812146523</v>
      </c>
      <c r="L42" s="77">
        <f>Calc!AK42</f>
        <v>1.218873185255595</v>
      </c>
      <c r="M42" s="111">
        <f>Calc!AP42</f>
        <v>1.5057</v>
      </c>
      <c r="N42" s="111">
        <f>Calc!AQ42</f>
        <v>1.7100000000000001E-2</v>
      </c>
      <c r="O42" s="111">
        <f>Calc!AW42</f>
        <v>1.4695</v>
      </c>
      <c r="P42" s="111">
        <f>Calc!AY42</f>
        <v>2.4408312595197875E-2</v>
      </c>
      <c r="Q42" s="77">
        <f>Calc!BB42</f>
        <v>19.401194683526946</v>
      </c>
      <c r="R42" s="77">
        <f>Calc!BC42</f>
        <v>1.2239467076301869</v>
      </c>
      <c r="S42" s="1">
        <f>Input!E42</f>
        <v>2</v>
      </c>
    </row>
    <row r="43" spans="1:19" s="167" customFormat="1" x14ac:dyDescent="0.2">
      <c r="A43" s="167">
        <f>Input!A43</f>
        <v>10368</v>
      </c>
      <c r="B43" s="167" t="str">
        <f>Input!B43</f>
        <v>Hu1-13</v>
      </c>
      <c r="C43" s="168">
        <f>Calc!O43*1000</f>
        <v>13709.267370679279</v>
      </c>
      <c r="D43" s="168">
        <f>Calc!P43*1000</f>
        <v>2.4692232712759186</v>
      </c>
      <c r="E43" s="168">
        <f>Calc!X43</f>
        <v>0.78103777926000129</v>
      </c>
      <c r="F43" s="168">
        <f>Calc!Y43</f>
        <v>4.7753360504347517E-3</v>
      </c>
      <c r="G43" s="168">
        <f>Calc!AN43</f>
        <v>0.99770736352247935</v>
      </c>
      <c r="H43" s="168">
        <f>Calc!AO43</f>
        <v>3.314588081542294E-3</v>
      </c>
      <c r="I43" s="169">
        <f>Calc!AH43</f>
        <v>53511.506140168305</v>
      </c>
      <c r="J43" s="169">
        <f>Calc!AI43</f>
        <v>372.22902076817417</v>
      </c>
      <c r="K43" s="170">
        <f>Calc!AJ43</f>
        <v>-0.16059147494285053</v>
      </c>
      <c r="L43" s="170">
        <f>Calc!AK43</f>
        <v>1.6143201441753079</v>
      </c>
      <c r="M43" s="171">
        <f>Calc!AP43</f>
        <v>675.20209999999997</v>
      </c>
      <c r="N43" s="171" t="e">
        <f>Calc!AQ43</f>
        <v>#VALUE!</v>
      </c>
      <c r="O43" s="171">
        <f>Calc!AW43</f>
        <v>675.20060000000001</v>
      </c>
      <c r="P43" s="171">
        <f>Calc!AY43</f>
        <v>213.79020062488416</v>
      </c>
      <c r="Q43" s="170">
        <f>Calc!BB43</f>
        <v>-1.0826674902760287</v>
      </c>
      <c r="R43" s="170">
        <f>Calc!BC43</f>
        <v>10.927724291963383</v>
      </c>
      <c r="S43" s="167">
        <f>Input!E43</f>
        <v>0</v>
      </c>
    </row>
    <row r="44" spans="1:19" x14ac:dyDescent="0.2">
      <c r="A44" s="56"/>
      <c r="B44" s="56"/>
      <c r="C44" s="106"/>
      <c r="D44" s="106"/>
      <c r="E44" s="106"/>
      <c r="F44" s="106"/>
      <c r="G44" s="106"/>
      <c r="H44" s="70"/>
      <c r="I44" s="72"/>
      <c r="J44" s="72"/>
      <c r="K44" s="107"/>
      <c r="L44" s="107"/>
      <c r="M44" s="132"/>
      <c r="N44" s="132"/>
      <c r="O44" s="132"/>
      <c r="P44" s="132"/>
      <c r="Q44" s="107"/>
      <c r="R44" s="107"/>
      <c r="S44" s="56"/>
    </row>
    <row r="45" spans="1:19" s="167" customFormat="1" x14ac:dyDescent="0.2">
      <c r="A45" s="167">
        <f>Input!A45</f>
        <v>10368</v>
      </c>
      <c r="B45" s="167" t="str">
        <f>Input!B45</f>
        <v>Hu1-13</v>
      </c>
      <c r="C45" s="168">
        <f>Calc!O45*1000</f>
        <v>13707.828005884978</v>
      </c>
      <c r="D45" s="168">
        <f>Calc!P45*1000</f>
        <v>3.1745811330783393</v>
      </c>
      <c r="E45" s="168">
        <f>Calc!X45</f>
        <v>0.80291832653605133</v>
      </c>
      <c r="F45" s="168">
        <f>Calc!Y45</f>
        <v>8.156373571819411E-3</v>
      </c>
      <c r="G45" s="168">
        <f>Calc!AN45</f>
        <v>1.0011773036011979</v>
      </c>
      <c r="H45" s="168">
        <f>Calc!AO45</f>
        <v>7.0678926156871524E-3</v>
      </c>
      <c r="I45" s="169">
        <f>Calc!AH45</f>
        <v>52228.80194714672</v>
      </c>
      <c r="J45" s="169">
        <f>Calc!AI45</f>
        <v>645.98677918238798</v>
      </c>
      <c r="K45" s="170">
        <f>Calc!AJ45</f>
        <v>1.4142903512825988</v>
      </c>
      <c r="L45" s="170">
        <f>Calc!AK45</f>
        <v>2.8636954431961525</v>
      </c>
      <c r="M45" s="171">
        <f>Calc!AP45</f>
        <v>771.6893</v>
      </c>
      <c r="N45" s="171" t="e">
        <f>Calc!AQ45</f>
        <v>#VALUE!</v>
      </c>
      <c r="O45" s="171">
        <f>Calc!AW45</f>
        <v>771.68780000000004</v>
      </c>
      <c r="P45" s="171">
        <f>Calc!AY45</f>
        <v>1033.9162774103736</v>
      </c>
      <c r="Q45" s="170">
        <f>Calc!BB45</f>
        <v>12.524028961036583</v>
      </c>
      <c r="R45" s="170">
        <f>Calc!BC45</f>
        <v>27.703322933488487</v>
      </c>
      <c r="S45" s="167">
        <f>Input!E45</f>
        <v>0</v>
      </c>
    </row>
    <row r="46" spans="1:19" x14ac:dyDescent="0.2">
      <c r="A46" s="1">
        <f>Input!A46</f>
        <v>10601</v>
      </c>
      <c r="B46" s="1" t="str">
        <f>Input!B46</f>
        <v>Ca3 Wisshak</v>
      </c>
      <c r="C46" s="99">
        <f>Calc!O46*1000</f>
        <v>52.084429267762211</v>
      </c>
      <c r="D46" s="99">
        <f>Calc!P46*1000</f>
        <v>1.6864436469254541E-2</v>
      </c>
      <c r="E46" s="99">
        <f>Calc!X46</f>
        <v>-4.838106584875798E-3</v>
      </c>
      <c r="F46" s="99">
        <f>Calc!Y46</f>
        <v>-5.5612703686414615E-5</v>
      </c>
      <c r="G46" s="99">
        <f>Calc!AN46</f>
        <v>1.1311630888407547</v>
      </c>
      <c r="H46" s="5">
        <f>Calc!AO46</f>
        <v>7.8598517739206196E-3</v>
      </c>
      <c r="I46" s="8">
        <f>Calc!AH46</f>
        <v>-37131.712896537101</v>
      </c>
      <c r="J46" s="8">
        <f>Calc!AI46</f>
        <v>-498.59620203928478</v>
      </c>
      <c r="K46" s="77">
        <f>Calc!AJ46</f>
        <v>191.5869749565895</v>
      </c>
      <c r="L46" s="77">
        <f>Calc!AK46</f>
        <v>14.500602882430211</v>
      </c>
      <c r="M46" s="111">
        <f>Calc!AP46</f>
        <v>259.94450000000001</v>
      </c>
      <c r="N46" s="111">
        <f>Calc!AQ46</f>
        <v>16.718399999999999</v>
      </c>
      <c r="O46" s="111">
        <f>Calc!AW46</f>
        <v>259.94630000000001</v>
      </c>
      <c r="P46" s="111">
        <f>Calc!AY46</f>
        <v>15.75250416816904</v>
      </c>
      <c r="Q46" s="77">
        <f>Calc!BB46</f>
        <v>399.42583783826183</v>
      </c>
      <c r="R46" s="77">
        <f>Calc!BC46</f>
        <v>36.109795327571263</v>
      </c>
      <c r="S46" s="1">
        <f>Input!E46</f>
        <v>0</v>
      </c>
    </row>
    <row r="47" spans="1:19" s="167" customFormat="1" x14ac:dyDescent="0.2">
      <c r="A47" s="167">
        <f>Input!A47</f>
        <v>10368</v>
      </c>
      <c r="B47" s="167" t="str">
        <f>Input!B47</f>
        <v>Hu1-13</v>
      </c>
      <c r="C47" s="168">
        <f>Calc!O47*1000</f>
        <v>13708.481189905706</v>
      </c>
      <c r="D47" s="168">
        <f>Calc!P47*1000</f>
        <v>1.3907368310683357</v>
      </c>
      <c r="E47" s="168">
        <f>Calc!X47</f>
        <v>0.80996210449952721</v>
      </c>
      <c r="F47" s="168">
        <f>Calc!Y47</f>
        <v>7.6145540872501706E-3</v>
      </c>
      <c r="G47" s="168">
        <f>Calc!AN47</f>
        <v>0.99461564659131041</v>
      </c>
      <c r="H47" s="168">
        <f>Calc!AO47</f>
        <v>8.243565270414541E-3</v>
      </c>
      <c r="I47" s="169">
        <f>Calc!AH47</f>
        <v>51437.721129169775</v>
      </c>
      <c r="J47" s="169">
        <f>Calc!AI47</f>
        <v>644.64612439985126</v>
      </c>
      <c r="K47" s="170">
        <f>Calc!AJ47</f>
        <v>-9.0935889414001103E-2</v>
      </c>
      <c r="L47" s="170">
        <f>Calc!AK47</f>
        <v>2.3090165381057046</v>
      </c>
      <c r="M47" s="171">
        <f>Calc!AP47</f>
        <v>573.10630000000003</v>
      </c>
      <c r="N47" s="171" t="e">
        <f>Calc!AQ47</f>
        <v>#VALUE!</v>
      </c>
      <c r="O47" s="171">
        <f>Calc!AW47</f>
        <v>573.10469999999998</v>
      </c>
      <c r="P47" s="171">
        <f>Calc!AY47</f>
        <v>184.17996255863071</v>
      </c>
      <c r="Q47" s="170">
        <f>Calc!BB47</f>
        <v>-0.45939966447854791</v>
      </c>
      <c r="R47" s="170">
        <f>Calc!BC47</f>
        <v>11.670528289373989</v>
      </c>
      <c r="S47" s="167">
        <f>Input!E47</f>
        <v>0</v>
      </c>
    </row>
    <row r="48" spans="1:19" x14ac:dyDescent="0.2">
      <c r="A48" s="56"/>
      <c r="B48" s="56"/>
      <c r="C48" s="106"/>
      <c r="D48" s="106"/>
      <c r="E48" s="106"/>
      <c r="F48" s="106"/>
      <c r="G48" s="106"/>
      <c r="H48" s="106"/>
      <c r="I48" s="72"/>
      <c r="J48" s="72"/>
      <c r="K48" s="107"/>
      <c r="L48" s="107"/>
      <c r="M48" s="132"/>
      <c r="N48" s="132"/>
      <c r="O48" s="132"/>
      <c r="P48" s="132"/>
      <c r="Q48" s="107"/>
      <c r="R48" s="107"/>
      <c r="S48" s="56"/>
    </row>
    <row r="49" spans="1:19" s="167" customFormat="1" x14ac:dyDescent="0.2">
      <c r="A49" s="167">
        <f>Input!A49</f>
        <v>10368</v>
      </c>
      <c r="B49" s="167" t="str">
        <f>Input!B49</f>
        <v>Hu1-13</v>
      </c>
      <c r="C49" s="168">
        <f>Calc!O49*1000</f>
        <v>13711.031925317922</v>
      </c>
      <c r="D49" s="168">
        <f>Calc!P49*1000</f>
        <v>0.61615648249820476</v>
      </c>
      <c r="E49" s="168">
        <f>Calc!X49</f>
        <v>0.88024486215016107</v>
      </c>
      <c r="F49" s="168">
        <f>Calc!Y49</f>
        <v>4.6088418986208503E-3</v>
      </c>
      <c r="G49" s="168">
        <f>Calc!AN49</f>
        <v>1.1348276813284042</v>
      </c>
      <c r="H49" s="168">
        <f>Calc!AO49</f>
        <v>6.3011825329755879E-3</v>
      </c>
      <c r="I49" s="169">
        <f>Calc!AH49</f>
        <v>54013.007049664666</v>
      </c>
      <c r="J49" s="169">
        <f>Calc!AI49</f>
        <v>412.21165023524156</v>
      </c>
      <c r="K49" s="170">
        <f>Calc!AJ49</f>
        <v>-0.32103080152934282</v>
      </c>
      <c r="L49" s="170">
        <f>Calc!AK49</f>
        <v>0.3931061796501798</v>
      </c>
      <c r="M49" s="171" t="str">
        <f>Calc!AP49</f>
        <v>Out of range</v>
      </c>
      <c r="N49" s="171" t="e">
        <f>Calc!AQ49</f>
        <v>#VALUE!</v>
      </c>
      <c r="O49" s="171" t="str">
        <f>Calc!AW49</f>
        <v>Out of range</v>
      </c>
      <c r="P49" s="171" t="e">
        <f>Calc!AY49</f>
        <v>#VALUE!</v>
      </c>
      <c r="Q49" s="170" t="e">
        <f>Calc!BB49</f>
        <v>#VALUE!</v>
      </c>
      <c r="R49" s="170" t="e">
        <f>Calc!BC49</f>
        <v>#VALUE!</v>
      </c>
      <c r="S49" s="167">
        <f>Input!E49</f>
        <v>0</v>
      </c>
    </row>
    <row r="50" spans="1:19" x14ac:dyDescent="0.2">
      <c r="A50" s="1" t="str">
        <f>Input!A50</f>
        <v>9368b</v>
      </c>
      <c r="B50" s="1" t="str">
        <f>Input!B50</f>
        <v>LM-AJ15</v>
      </c>
      <c r="C50" s="99">
        <f>Calc!O50*1000</f>
        <v>2086.7613017722842</v>
      </c>
      <c r="D50" s="99">
        <f>Calc!P50*1000</f>
        <v>8.6510344399075817E-2</v>
      </c>
      <c r="E50" s="99">
        <f>Calc!X50</f>
        <v>45.806383566287415</v>
      </c>
      <c r="F50" s="99">
        <f>Calc!Y50</f>
        <v>0.16668453748731465</v>
      </c>
      <c r="G50" s="99">
        <f>Calc!AN50</f>
        <v>1.1351249418631419</v>
      </c>
      <c r="H50" s="5">
        <f>Calc!AO50</f>
        <v>4.2031459767103594E-3</v>
      </c>
      <c r="I50" s="8">
        <f>Calc!AH50</f>
        <v>179.6199422242112</v>
      </c>
      <c r="J50" s="8">
        <f>Calc!AI50</f>
        <v>0.93247816812346451</v>
      </c>
      <c r="K50" s="77">
        <f>Calc!AJ50</f>
        <v>163.43919229635384</v>
      </c>
      <c r="L50" s="77">
        <f>Calc!AK50</f>
        <v>0.46172889298108394</v>
      </c>
      <c r="M50" s="111">
        <f>Calc!AP50</f>
        <v>297.80779999999999</v>
      </c>
      <c r="N50" s="111">
        <f>Calc!AQ50</f>
        <v>5.0620000000000003</v>
      </c>
      <c r="O50" s="111">
        <f>Calc!AW50</f>
        <v>297.38029999999998</v>
      </c>
      <c r="P50" s="111">
        <f>Calc!AY50</f>
        <v>5.1404484749447619</v>
      </c>
      <c r="Q50" s="77">
        <f>Calc!BB50</f>
        <v>378.76916283596967</v>
      </c>
      <c r="R50" s="77">
        <f>Calc!BC50</f>
        <v>5.6060001957556018</v>
      </c>
      <c r="S50" s="1">
        <f>Input!E50</f>
        <v>0</v>
      </c>
    </row>
    <row r="51" spans="1:19" s="167" customFormat="1" x14ac:dyDescent="0.2">
      <c r="A51" s="167">
        <f>Input!A51</f>
        <v>10368</v>
      </c>
      <c r="B51" s="167" t="str">
        <f>Input!B51</f>
        <v>Hu1-13</v>
      </c>
      <c r="C51" s="168">
        <f>Calc!O51*1000</f>
        <v>13710.968664344027</v>
      </c>
      <c r="D51" s="168">
        <f>Calc!P51*1000</f>
        <v>0.56786247382883936</v>
      </c>
      <c r="E51" s="168">
        <f>Calc!X51</f>
        <v>0.8906681370125169</v>
      </c>
      <c r="F51" s="168">
        <f>Calc!Y51</f>
        <v>4.404741331695247E-3</v>
      </c>
      <c r="G51" s="168">
        <f>Calc!AN51</f>
        <v>1.1386585082937519</v>
      </c>
      <c r="H51" s="168">
        <f>Calc!AO51</f>
        <v>5.4431403426398253E-3</v>
      </c>
      <c r="I51" s="169">
        <f>Calc!AH51</f>
        <v>53560.856116531817</v>
      </c>
      <c r="J51" s="169">
        <f>Calc!AI51</f>
        <v>368.3919132185253</v>
      </c>
      <c r="K51" s="170">
        <f>Calc!AJ51</f>
        <v>-3.6740784422173434E-2</v>
      </c>
      <c r="L51" s="170">
        <f>Calc!AK51</f>
        <v>0.47470129021052471</v>
      </c>
      <c r="M51" s="171" t="str">
        <f>Calc!AP51</f>
        <v>Out of range</v>
      </c>
      <c r="N51" s="171" t="e">
        <f>Calc!AQ51</f>
        <v>#VALUE!</v>
      </c>
      <c r="O51" s="171" t="str">
        <f>Calc!AW51</f>
        <v>Out of range</v>
      </c>
      <c r="P51" s="171" t="e">
        <f>Calc!AY51</f>
        <v>#VALUE!</v>
      </c>
      <c r="Q51" s="170" t="e">
        <f>Calc!BB51</f>
        <v>#VALUE!</v>
      </c>
      <c r="R51" s="170" t="e">
        <f>Calc!BC51</f>
        <v>#VALUE!</v>
      </c>
      <c r="S51" s="167">
        <f>Input!E51</f>
        <v>0</v>
      </c>
    </row>
    <row r="52" spans="1:19" x14ac:dyDescent="0.2">
      <c r="A52" s="1" t="str">
        <f>Input!A52</f>
        <v>9368c</v>
      </c>
      <c r="B52" s="1" t="str">
        <f>Input!B52</f>
        <v>LM-AJ15</v>
      </c>
      <c r="C52" s="99">
        <f>Calc!O52*1000</f>
        <v>2010.2424634456258</v>
      </c>
      <c r="D52" s="99">
        <f>Calc!P52*1000</f>
        <v>0.13432540221257974</v>
      </c>
      <c r="E52" s="99">
        <f>Calc!X52</f>
        <v>31.603348399866725</v>
      </c>
      <c r="F52" s="99">
        <f>Calc!Y52</f>
        <v>0.14294427934404871</v>
      </c>
      <c r="G52" s="99">
        <f>Calc!AN52</f>
        <v>1.1528481352778555</v>
      </c>
      <c r="H52" s="5">
        <f>Calc!AO52</f>
        <v>5.3209787280674541E-3</v>
      </c>
      <c r="I52" s="8">
        <f>Calc!AH52</f>
        <v>255.23678086092025</v>
      </c>
      <c r="J52" s="8">
        <f>Calc!AI52</f>
        <v>1.6493241569094717</v>
      </c>
      <c r="K52" s="77">
        <f>Calc!AJ52</f>
        <v>165.32926726277842</v>
      </c>
      <c r="L52" s="77">
        <f>Calc!AK52</f>
        <v>0.70118472865475345</v>
      </c>
      <c r="M52" s="111">
        <f>Calc!AP52</f>
        <v>318.01190000000003</v>
      </c>
      <c r="N52" s="111">
        <f>Calc!AQ52</f>
        <v>6.9603000000000002</v>
      </c>
      <c r="O52" s="111">
        <f>Calc!AW52</f>
        <v>317.71179999999998</v>
      </c>
      <c r="P52" s="111">
        <f>Calc!AY52</f>
        <v>7.7087189518532018</v>
      </c>
      <c r="Q52" s="77">
        <f>Calc!BB52</f>
        <v>405.81115053649415</v>
      </c>
      <c r="R52" s="77">
        <f>Calc!BC52</f>
        <v>9.0074288097670721</v>
      </c>
      <c r="S52" s="1">
        <f>Input!E52</f>
        <v>0</v>
      </c>
    </row>
    <row r="53" spans="1:19" s="167" customFormat="1" x14ac:dyDescent="0.2">
      <c r="A53" s="167">
        <f>Input!A53</f>
        <v>10368</v>
      </c>
      <c r="B53" s="167" t="str">
        <f>Input!B53</f>
        <v>Hu1-13</v>
      </c>
      <c r="C53" s="168">
        <f>Calc!O53*1000</f>
        <v>13710.486635912339</v>
      </c>
      <c r="D53" s="168">
        <f>Calc!P53*1000</f>
        <v>0.48116871399948863</v>
      </c>
      <c r="E53" s="168">
        <f>Calc!X53</f>
        <v>0.8895290826882678</v>
      </c>
      <c r="F53" s="168">
        <f>Calc!Y53</f>
        <v>4.5023054546404926E-3</v>
      </c>
      <c r="G53" s="168">
        <f>Calc!AN53</f>
        <v>1.139500413927556</v>
      </c>
      <c r="H53" s="168">
        <f>Calc!AO53</f>
        <v>5.5541675890304698E-3</v>
      </c>
      <c r="I53" s="169">
        <f>Calc!AH53</f>
        <v>53667.207462063998</v>
      </c>
      <c r="J53" s="169">
        <f>Calc!AI53</f>
        <v>377.10514395534688</v>
      </c>
      <c r="K53" s="170">
        <f>Calc!AJ53</f>
        <v>0.72596886912146275</v>
      </c>
      <c r="L53" s="170">
        <f>Calc!AK53</f>
        <v>0.36531331102222886</v>
      </c>
      <c r="M53" s="171" t="str">
        <f>Calc!AP53</f>
        <v>Out of range</v>
      </c>
      <c r="N53" s="171" t="e">
        <f>Calc!AQ53</f>
        <v>#VALUE!</v>
      </c>
      <c r="O53" s="171" t="str">
        <f>Calc!AW53</f>
        <v>Out of range</v>
      </c>
      <c r="P53" s="171" t="e">
        <f>Calc!AY53</f>
        <v>#VALUE!</v>
      </c>
      <c r="Q53" s="170" t="e">
        <f>Calc!BB53</f>
        <v>#VALUE!</v>
      </c>
      <c r="R53" s="170" t="e">
        <f>Calc!BC53</f>
        <v>#VALUE!</v>
      </c>
      <c r="S53" s="167">
        <f>Input!E53</f>
        <v>0</v>
      </c>
    </row>
    <row r="54" spans="1:19" x14ac:dyDescent="0.2">
      <c r="A54" s="1" t="str">
        <f>Input!A54</f>
        <v>9368d</v>
      </c>
      <c r="B54" s="1" t="str">
        <f>Input!B54</f>
        <v>LM-AJ15</v>
      </c>
      <c r="C54" s="99">
        <f>Calc!O54*1000</f>
        <v>2048.3452873433548</v>
      </c>
      <c r="D54" s="99">
        <f>Calc!P54*1000</f>
        <v>9.2975981285843168E-2</v>
      </c>
      <c r="E54" s="99">
        <f>Calc!X54</f>
        <v>34.53571218583923</v>
      </c>
      <c r="F54" s="99">
        <f>Calc!Y54</f>
        <v>0.10357356865863718</v>
      </c>
      <c r="G54" s="99">
        <f>Calc!AN54</f>
        <v>1.1101804332364085</v>
      </c>
      <c r="H54" s="5">
        <f>Calc!AO54</f>
        <v>3.5691552751468633E-3</v>
      </c>
      <c r="I54" s="8">
        <f>Calc!AH54</f>
        <v>229.08112221577471</v>
      </c>
      <c r="J54" s="8">
        <f>Calc!AI54</f>
        <v>1.0071209769602136</v>
      </c>
      <c r="K54" s="77">
        <f>Calc!AJ54</f>
        <v>164.61126307040064</v>
      </c>
      <c r="L54" s="77">
        <f>Calc!AK54</f>
        <v>0.66968811425755881</v>
      </c>
      <c r="M54" s="111">
        <f>Calc!AP54</f>
        <v>269.56079999999997</v>
      </c>
      <c r="N54" s="111">
        <f>Calc!AQ54</f>
        <v>3.5571000000000002</v>
      </c>
      <c r="O54" s="111">
        <f>Calc!AW54</f>
        <v>269.22609999999997</v>
      </c>
      <c r="P54" s="111">
        <f>Calc!AY54</f>
        <v>3.4893843686679338</v>
      </c>
      <c r="Q54" s="77">
        <f>Calc!BB54</f>
        <v>352.30611383234583</v>
      </c>
      <c r="R54" s="77">
        <f>Calc!BC54</f>
        <v>3.7584811827181199</v>
      </c>
      <c r="S54" s="1">
        <f>Input!E54</f>
        <v>0</v>
      </c>
    </row>
    <row r="55" spans="1:19" s="167" customFormat="1" x14ac:dyDescent="0.2">
      <c r="A55" s="167">
        <f>Input!A55</f>
        <v>10368</v>
      </c>
      <c r="B55" s="167" t="str">
        <f>Input!B55</f>
        <v>Hu1-13</v>
      </c>
      <c r="C55" s="168">
        <f>Calc!O55*1000</f>
        <v>13709.725910171084</v>
      </c>
      <c r="D55" s="168">
        <f>Calc!P55*1000</f>
        <v>0.53579100790198542</v>
      </c>
      <c r="E55" s="168">
        <f>Calc!X55</f>
        <v>0.88714199329823706</v>
      </c>
      <c r="F55" s="168">
        <f>Calc!Y55</f>
        <v>4.7864749419460444E-3</v>
      </c>
      <c r="G55" s="168">
        <f>Calc!AN55</f>
        <v>1.1376367223593131</v>
      </c>
      <c r="H55" s="168">
        <f>Calc!AO55</f>
        <v>6.6148094830864087E-3</v>
      </c>
      <c r="I55" s="169">
        <f>Calc!AH55</f>
        <v>53720.621660880679</v>
      </c>
      <c r="J55" s="169">
        <f>Calc!AI55</f>
        <v>426.11426991569425</v>
      </c>
      <c r="K55" s="170">
        <f>Calc!AJ55</f>
        <v>0.51544933893765688</v>
      </c>
      <c r="L55" s="170">
        <f>Calc!AK55</f>
        <v>0.50219358337827702</v>
      </c>
      <c r="M55" s="171" t="str">
        <f>Calc!AP55</f>
        <v>Out of range</v>
      </c>
      <c r="N55" s="171" t="e">
        <f>Calc!AQ55</f>
        <v>#VALUE!</v>
      </c>
      <c r="O55" s="171" t="str">
        <f>Calc!AW55</f>
        <v>Out of range</v>
      </c>
      <c r="P55" s="171" t="e">
        <f>Calc!AY55</f>
        <v>#VALUE!</v>
      </c>
      <c r="Q55" s="170" t="e">
        <f>Calc!BB55</f>
        <v>#VALUE!</v>
      </c>
      <c r="R55" s="170" t="e">
        <f>Calc!BC55</f>
        <v>#VALUE!</v>
      </c>
      <c r="S55" s="167">
        <f>Input!E55</f>
        <v>0</v>
      </c>
    </row>
    <row r="56" spans="1:19" x14ac:dyDescent="0.2">
      <c r="A56" s="56"/>
      <c r="B56" s="56"/>
      <c r="C56" s="106"/>
      <c r="D56" s="106"/>
      <c r="E56" s="106"/>
      <c r="F56" s="106"/>
      <c r="G56" s="106"/>
      <c r="H56" s="70"/>
      <c r="I56" s="72"/>
      <c r="J56" s="72"/>
      <c r="K56" s="107"/>
      <c r="L56" s="107"/>
      <c r="M56" s="132"/>
      <c r="N56" s="132"/>
      <c r="O56" s="132"/>
      <c r="P56" s="132"/>
      <c r="Q56" s="107"/>
      <c r="R56" s="107"/>
      <c r="S56" s="56"/>
    </row>
    <row r="57" spans="1:19" s="167" customFormat="1" x14ac:dyDescent="0.2">
      <c r="A57" s="167">
        <f>Input!A57</f>
        <v>10368</v>
      </c>
      <c r="B57" s="167" t="str">
        <f>Input!B57</f>
        <v>Hu1-13</v>
      </c>
      <c r="C57" s="168">
        <f>Calc!O57*1000</f>
        <v>13712.451246858858</v>
      </c>
      <c r="D57" s="168">
        <f>Calc!P57*1000</f>
        <v>2.1148651497001492</v>
      </c>
      <c r="E57" s="168">
        <f>Calc!X57</f>
        <v>0.77670901507387868</v>
      </c>
      <c r="F57" s="168">
        <f>Calc!Y57</f>
        <v>4.0866420117405284E-3</v>
      </c>
      <c r="G57" s="168">
        <f>Calc!AN57</f>
        <v>1.0000622004482025</v>
      </c>
      <c r="H57" s="168">
        <f>Calc!AO57</f>
        <v>2.2382576331312185E-3</v>
      </c>
      <c r="I57" s="169">
        <f>Calc!AH57</f>
        <v>53949.267861795321</v>
      </c>
      <c r="J57" s="169">
        <f>Calc!AI57</f>
        <v>308.3548765001396</v>
      </c>
      <c r="K57" s="170">
        <f>Calc!AJ57</f>
        <v>-0.52660952075234135</v>
      </c>
      <c r="L57" s="170">
        <f>Calc!AK57</f>
        <v>1.5617676466741617</v>
      </c>
      <c r="M57" s="171" t="str">
        <f>Calc!AP57</f>
        <v>Out of range</v>
      </c>
      <c r="N57" s="171" t="e">
        <f>Calc!AQ57</f>
        <v>#VALUE!</v>
      </c>
      <c r="O57" s="171" t="str">
        <f>Calc!AW57</f>
        <v>Out of range</v>
      </c>
      <c r="P57" s="171" t="e">
        <f>Calc!AY57</f>
        <v>#VALUE!</v>
      </c>
      <c r="Q57" s="170" t="e">
        <f>Calc!BB57</f>
        <v>#VALUE!</v>
      </c>
      <c r="R57" s="170" t="e">
        <f>Calc!BC57</f>
        <v>#VALUE!</v>
      </c>
      <c r="S57" s="167">
        <f>Input!E57</f>
        <v>0</v>
      </c>
    </row>
    <row r="58" spans="1:19" x14ac:dyDescent="0.2">
      <c r="A58" s="1" t="str">
        <f>Input!A58</f>
        <v>9368b</v>
      </c>
      <c r="B58" s="1" t="str">
        <f>Input!B58</f>
        <v>LM-AJ15</v>
      </c>
      <c r="C58" s="99">
        <f>Calc!O58*1000</f>
        <v>2086.8878042132783</v>
      </c>
      <c r="D58" s="99">
        <f>Calc!P58*1000</f>
        <v>0.35205755074852746</v>
      </c>
      <c r="E58" s="99">
        <f>Calc!X58</f>
        <v>40.270550137968527</v>
      </c>
      <c r="F58" s="99">
        <f>Calc!Y58</f>
        <v>8.5948451927469721E-2</v>
      </c>
      <c r="G58" s="99">
        <f>Calc!AN58</f>
        <v>1.171397312705114</v>
      </c>
      <c r="H58" s="5">
        <f>Calc!AO58</f>
        <v>3.2182157196885401E-3</v>
      </c>
      <c r="I58" s="8">
        <f>Calc!AH58</f>
        <v>185.5936652889317</v>
      </c>
      <c r="J58" s="8">
        <f>Calc!AI58</f>
        <v>0.64490789732672393</v>
      </c>
      <c r="K58" s="77">
        <f>Calc!AJ58</f>
        <v>163.91260575719403</v>
      </c>
      <c r="L58" s="77">
        <f>Calc!AK58</f>
        <v>2.1597079121128786</v>
      </c>
      <c r="M58" s="111">
        <f>Calc!AP58</f>
        <v>351.35090000000002</v>
      </c>
      <c r="N58" s="111">
        <f>Calc!AQ58</f>
        <v>7.6917999999999997</v>
      </c>
      <c r="O58" s="111">
        <f>Calc!AW58</f>
        <v>350.99169999999998</v>
      </c>
      <c r="P58" s="111">
        <f>Calc!AY58</f>
        <v>8.0466547334526926</v>
      </c>
      <c r="Q58" s="77">
        <f>Calc!BB58</f>
        <v>442.01385855036591</v>
      </c>
      <c r="R58" s="77">
        <f>Calc!BC58</f>
        <v>11.617623066128838</v>
      </c>
      <c r="S58" s="1">
        <f>Input!E58</f>
        <v>0</v>
      </c>
    </row>
    <row r="59" spans="1:19" s="167" customFormat="1" x14ac:dyDescent="0.2">
      <c r="A59" s="167">
        <f>Input!A59</f>
        <v>10368</v>
      </c>
      <c r="B59" s="167" t="str">
        <f>Input!B59</f>
        <v>Hu1-13</v>
      </c>
      <c r="C59" s="168">
        <f>Calc!O59*1000</f>
        <v>13708.456502301469</v>
      </c>
      <c r="D59" s="168">
        <f>Calc!P59*1000</f>
        <v>1.1988130831779802</v>
      </c>
      <c r="E59" s="168">
        <f>Calc!X59</f>
        <v>0.78015142702269791</v>
      </c>
      <c r="F59" s="168">
        <f>Calc!Y59</f>
        <v>4.3768117513071072E-3</v>
      </c>
      <c r="G59" s="168">
        <f>Calc!AN59</f>
        <v>1.0010691243329899</v>
      </c>
      <c r="H59" s="168">
        <f>Calc!AO59</f>
        <v>2.1721823107920999E-3</v>
      </c>
      <c r="I59" s="169">
        <f>Calc!AH59</f>
        <v>53749.633854626532</v>
      </c>
      <c r="J59" s="169">
        <f>Calc!AI59</f>
        <v>323.28109893300683</v>
      </c>
      <c r="K59" s="170">
        <f>Calc!AJ59</f>
        <v>-0.81506221726912464</v>
      </c>
      <c r="L59" s="170">
        <f>Calc!AK59</f>
        <v>1.6153908484808375</v>
      </c>
      <c r="M59" s="171" t="str">
        <f>Calc!AP59</f>
        <v>Out of range</v>
      </c>
      <c r="N59" s="171" t="e">
        <f>Calc!AQ59</f>
        <v>#VALUE!</v>
      </c>
      <c r="O59" s="171" t="str">
        <f>Calc!AW59</f>
        <v>Out of range</v>
      </c>
      <c r="P59" s="171" t="e">
        <f>Calc!AY59</f>
        <v>#VALUE!</v>
      </c>
      <c r="Q59" s="170" t="e">
        <f>Calc!BB59</f>
        <v>#VALUE!</v>
      </c>
      <c r="R59" s="170" t="e">
        <f>Calc!BC59</f>
        <v>#VALUE!</v>
      </c>
      <c r="S59" s="167">
        <f>Input!E59</f>
        <v>0</v>
      </c>
    </row>
    <row r="60" spans="1:19" x14ac:dyDescent="0.2">
      <c r="A60" s="1" t="str">
        <f>Input!A60</f>
        <v>9368c</v>
      </c>
      <c r="B60" s="1" t="str">
        <f>Input!B60</f>
        <v>LM-AJ15</v>
      </c>
      <c r="C60" s="99">
        <f>Calc!O60*1000</f>
        <v>2010.3636494201805</v>
      </c>
      <c r="D60" s="99">
        <f>Calc!P60*1000</f>
        <v>0.23395855569756546</v>
      </c>
      <c r="E60" s="99">
        <f>Calc!X60</f>
        <v>27.87956343171172</v>
      </c>
      <c r="F60" s="99">
        <f>Calc!Y60</f>
        <v>6.7145886442887714E-2</v>
      </c>
      <c r="G60" s="99">
        <f>Calc!AN60</f>
        <v>1.2015100262598581</v>
      </c>
      <c r="H60" s="5">
        <f>Calc!AO60</f>
        <v>3.0502158413335109E-3</v>
      </c>
      <c r="I60" s="8">
        <f>Calc!AH60</f>
        <v>265.24146061049618</v>
      </c>
      <c r="J60" s="8">
        <f>Calc!AI60</f>
        <v>0.92765257429986814</v>
      </c>
      <c r="K60" s="77">
        <f>Calc!AJ60</f>
        <v>165.70519472153023</v>
      </c>
      <c r="L60" s="77">
        <f>Calc!AK60</f>
        <v>2.3064369333907151</v>
      </c>
      <c r="M60" s="111">
        <f>Calc!AP60</f>
        <v>419.91230000000002</v>
      </c>
      <c r="N60" s="111">
        <f>Calc!AQ60</f>
        <v>14.1553</v>
      </c>
      <c r="O60" s="111">
        <f>Calc!AW60</f>
        <v>419.67110000000002</v>
      </c>
      <c r="P60" s="111">
        <f>Calc!AY60</f>
        <v>14.401848997863015</v>
      </c>
      <c r="Q60" s="77">
        <f>Calc!BB60</f>
        <v>542.57520581185145</v>
      </c>
      <c r="R60" s="77">
        <f>Calc!BC60</f>
        <v>23.340494816041858</v>
      </c>
      <c r="S60" s="1">
        <f>Input!E60</f>
        <v>0</v>
      </c>
    </row>
    <row r="61" spans="1:19" s="167" customFormat="1" x14ac:dyDescent="0.2">
      <c r="A61" s="167">
        <f>Input!A61</f>
        <v>10368</v>
      </c>
      <c r="B61" s="167" t="str">
        <f>Input!B61</f>
        <v>Hu1-13</v>
      </c>
      <c r="C61" s="168">
        <f>Calc!O61*1000</f>
        <v>13709.469351396878</v>
      </c>
      <c r="D61" s="168">
        <f>Calc!P61*1000</f>
        <v>1.3571323313009709</v>
      </c>
      <c r="E61" s="168">
        <f>Calc!X61</f>
        <v>0.77817004851395166</v>
      </c>
      <c r="F61" s="168">
        <f>Calc!Y61</f>
        <v>2.5430046113318473E-3</v>
      </c>
      <c r="G61" s="168">
        <f>Calc!AN61</f>
        <v>1.0027271319178142</v>
      </c>
      <c r="H61" s="168">
        <f>Calc!AO61</f>
        <v>1.9358927931577184E-3</v>
      </c>
      <c r="I61" s="169">
        <f>Calc!AH61</f>
        <v>53979.728095705541</v>
      </c>
      <c r="J61" s="169">
        <f>Calc!AI61</f>
        <v>204.81650975893615</v>
      </c>
      <c r="K61" s="170">
        <f>Calc!AJ61</f>
        <v>-0.49954955508968446</v>
      </c>
      <c r="L61" s="170">
        <f>Calc!AK61</f>
        <v>1.5522872055084058</v>
      </c>
      <c r="M61" s="171" t="str">
        <f>Calc!AP61</f>
        <v>Out of range</v>
      </c>
      <c r="N61" s="171" t="e">
        <f>Calc!AQ61</f>
        <v>#VALUE!</v>
      </c>
      <c r="O61" s="171" t="str">
        <f>Calc!AW61</f>
        <v>Out of range</v>
      </c>
      <c r="P61" s="171" t="e">
        <f>Calc!AY61</f>
        <v>#VALUE!</v>
      </c>
      <c r="Q61" s="170" t="e">
        <f>Calc!BB61</f>
        <v>#VALUE!</v>
      </c>
      <c r="R61" s="170" t="e">
        <f>Calc!BC61</f>
        <v>#VALUE!</v>
      </c>
      <c r="S61" s="167">
        <f>Input!E61</f>
        <v>0</v>
      </c>
    </row>
    <row r="62" spans="1:19" x14ac:dyDescent="0.2">
      <c r="A62" s="1" t="str">
        <f>Input!A62</f>
        <v>9368d</v>
      </c>
      <c r="B62" s="1" t="str">
        <f>Input!B62</f>
        <v>LM-AJ15</v>
      </c>
      <c r="C62" s="99">
        <f>Calc!O62*1000</f>
        <v>2048.1998585136735</v>
      </c>
      <c r="D62" s="99">
        <f>Calc!P62*1000</f>
        <v>0.21320822622881189</v>
      </c>
      <c r="E62" s="99">
        <f>Calc!X62</f>
        <v>30.564876335506092</v>
      </c>
      <c r="F62" s="99">
        <f>Calc!Y62</f>
        <v>6.3725391826827807E-2</v>
      </c>
      <c r="G62" s="99">
        <f>Calc!AN62</f>
        <v>1.1542256576897378</v>
      </c>
      <c r="H62" s="5">
        <f>Calc!AO62</f>
        <v>2.9291565552409925E-3</v>
      </c>
      <c r="I62" s="8">
        <f>Calc!AH62</f>
        <v>236.4764168894296</v>
      </c>
      <c r="J62" s="8">
        <f>Calc!AI62</f>
        <v>0.77628871649928555</v>
      </c>
      <c r="K62" s="77">
        <f>Calc!AJ62</f>
        <v>164.36269537713576</v>
      </c>
      <c r="L62" s="77">
        <f>Calc!AK62</f>
        <v>1.9686546171073838</v>
      </c>
      <c r="M62" s="111">
        <f>Calc!AP62</f>
        <v>321.77550000000002</v>
      </c>
      <c r="N62" s="111">
        <f>Calc!AQ62</f>
        <v>5.4264000000000001</v>
      </c>
      <c r="O62" s="111">
        <f>Calc!AW62</f>
        <v>321.49110000000002</v>
      </c>
      <c r="P62" s="111">
        <f>Calc!AY62</f>
        <v>5.6678784625979208</v>
      </c>
      <c r="Q62" s="77">
        <f>Calc!BB62</f>
        <v>407.77103943880525</v>
      </c>
      <c r="R62" s="77">
        <f>Calc!BC62</f>
        <v>8.1561642429622232</v>
      </c>
      <c r="S62" s="1">
        <f>Input!E62</f>
        <v>0</v>
      </c>
    </row>
    <row r="63" spans="1:19" s="167" customFormat="1" x14ac:dyDescent="0.2">
      <c r="A63" s="167">
        <f>Input!A63</f>
        <v>10368</v>
      </c>
      <c r="B63" s="167" t="str">
        <f>Input!B63</f>
        <v>Hu1-13</v>
      </c>
      <c r="C63" s="168">
        <f>Calc!O63*1000</f>
        <v>13710.60389212806</v>
      </c>
      <c r="D63" s="168">
        <f>Calc!P63*1000</f>
        <v>1.2177413283394005</v>
      </c>
      <c r="E63" s="168">
        <f>Calc!X63</f>
        <v>0.77167729177701294</v>
      </c>
      <c r="F63" s="168">
        <f>Calc!Y63</f>
        <v>2.9181737531446162E-3</v>
      </c>
      <c r="G63" s="168">
        <f>Calc!AN63</f>
        <v>0.9984043607954094</v>
      </c>
      <c r="H63" s="168">
        <f>Calc!AO63</f>
        <v>2.0803695244708911E-3</v>
      </c>
      <c r="I63" s="169">
        <f>Calc!AH63</f>
        <v>54203.723981558804</v>
      </c>
      <c r="J63" s="169">
        <f>Calc!AI63</f>
        <v>233.98424490528251</v>
      </c>
      <c r="K63" s="170">
        <f>Calc!AJ63</f>
        <v>1.3409931441656919</v>
      </c>
      <c r="L63" s="170">
        <f>Calc!AK63</f>
        <v>1.4821256501713544</v>
      </c>
      <c r="M63" s="171">
        <f>Calc!AP63</f>
        <v>617.62599999999998</v>
      </c>
      <c r="N63" s="171" t="e">
        <f>Calc!AQ63</f>
        <v>#VALUE!</v>
      </c>
      <c r="O63" s="171">
        <f>Calc!AW63</f>
        <v>617.62450000000001</v>
      </c>
      <c r="P63" s="171">
        <f>Calc!AY63</f>
        <v>91.634975333946286</v>
      </c>
      <c r="Q63" s="170">
        <f>Calc!BB63</f>
        <v>7.6829425334646766</v>
      </c>
      <c r="R63" s="170">
        <f>Calc!BC63</f>
        <v>8.7215467405465308</v>
      </c>
      <c r="S63" s="167">
        <f>Input!E63</f>
        <v>0</v>
      </c>
    </row>
    <row r="64" spans="1:19" x14ac:dyDescent="0.2">
      <c r="A64" s="56"/>
      <c r="B64" s="56"/>
      <c r="C64" s="106"/>
      <c r="D64" s="106"/>
      <c r="E64" s="106"/>
      <c r="F64" s="106"/>
      <c r="G64" s="106"/>
      <c r="H64" s="70"/>
      <c r="I64" s="72"/>
      <c r="J64" s="72"/>
      <c r="K64" s="107"/>
      <c r="L64" s="107"/>
      <c r="M64" s="132"/>
      <c r="N64" s="132"/>
      <c r="O64" s="132"/>
      <c r="P64" s="132"/>
      <c r="Q64" s="107"/>
      <c r="R64" s="107"/>
      <c r="S64" s="56"/>
    </row>
    <row r="65" spans="1:19" s="167" customFormat="1" x14ac:dyDescent="0.2">
      <c r="A65" s="167">
        <f>Input!A65</f>
        <v>10368</v>
      </c>
      <c r="B65" s="167" t="str">
        <f>Input!B65</f>
        <v>Hu1-13</v>
      </c>
      <c r="C65" s="168">
        <f>Calc!O65*1000</f>
        <v>13711.168389624279</v>
      </c>
      <c r="D65" s="168">
        <f>Calc!P65*1000</f>
        <v>1.8106342319165509</v>
      </c>
      <c r="E65" s="168">
        <f>Calc!X65</f>
        <v>0.85255165155040868</v>
      </c>
      <c r="F65" s="168">
        <f>Calc!Y65</f>
        <v>5.318661536316608E-3</v>
      </c>
      <c r="G65" s="168">
        <f>Calc!AN65</f>
        <v>1.0006508436427282</v>
      </c>
      <c r="H65" s="168">
        <f>Calc!AO65</f>
        <v>2.7980594473710658E-3</v>
      </c>
      <c r="I65" s="169">
        <f>Calc!AH65</f>
        <v>49174.292775882735</v>
      </c>
      <c r="J65" s="169">
        <f>Calc!AI65</f>
        <v>336.11865971049059</v>
      </c>
      <c r="K65" s="170">
        <f>Calc!AJ65</f>
        <v>4.6464761670694799E-2</v>
      </c>
      <c r="L65" s="170">
        <f>Calc!AK65</f>
        <v>1.5842657886030358</v>
      </c>
      <c r="M65" s="171" t="str">
        <f>Calc!AP65</f>
        <v>Out of range</v>
      </c>
      <c r="N65" s="171" t="e">
        <f>Calc!AQ65</f>
        <v>#VALUE!</v>
      </c>
      <c r="O65" s="171" t="str">
        <f>Calc!AW65</f>
        <v>Out of range</v>
      </c>
      <c r="P65" s="171" t="e">
        <f>Calc!AY65</f>
        <v>#VALUE!</v>
      </c>
      <c r="Q65" s="170" t="e">
        <f>Calc!BB65</f>
        <v>#VALUE!</v>
      </c>
      <c r="R65" s="170" t="e">
        <f>Calc!BC65</f>
        <v>#VALUE!</v>
      </c>
      <c r="S65" s="167">
        <f>Input!E65</f>
        <v>0</v>
      </c>
    </row>
    <row r="66" spans="1:19" x14ac:dyDescent="0.2">
      <c r="A66" s="1">
        <f>Input!A66</f>
        <v>10649</v>
      </c>
      <c r="B66" s="1" t="str">
        <f>Input!B66</f>
        <v>B1 H2O</v>
      </c>
      <c r="C66" s="99">
        <f>Calc!O66*1000</f>
        <v>0.82543172628416794</v>
      </c>
      <c r="D66" s="99">
        <f>Calc!P66*1000</f>
        <v>5.6057597018421512E-5</v>
      </c>
      <c r="E66" s="99">
        <f>Calc!X66</f>
        <v>1.8808156828876457E-2</v>
      </c>
      <c r="F66" s="99">
        <f>Calc!Y66</f>
        <v>2.6540160881299886E-5</v>
      </c>
      <c r="G66" s="99">
        <f>Calc!AN66</f>
        <v>8.2545451391028438E-2</v>
      </c>
      <c r="H66" s="5">
        <f>Calc!AO66</f>
        <v>4.9193835187005634E-4</v>
      </c>
      <c r="I66" s="8">
        <f>Calc!AH66</f>
        <v>11.076751810501424</v>
      </c>
      <c r="J66" s="8">
        <f>Calc!AI66</f>
        <v>6.7834129446422739E-2</v>
      </c>
      <c r="K66" s="77">
        <f>Calc!AJ66</f>
        <v>663.40340817599213</v>
      </c>
      <c r="L66" s="77">
        <f>Calc!AK66</f>
        <v>0.89759754857991925</v>
      </c>
      <c r="M66" s="111">
        <f>Calc!AP66</f>
        <v>5.5403000000000002</v>
      </c>
      <c r="N66" s="111">
        <f>Calc!AQ66</f>
        <v>3.4599999999999999E-2</v>
      </c>
      <c r="O66" s="111">
        <f>Calc!AW66</f>
        <v>5.1746999999999996</v>
      </c>
      <c r="P66" s="111">
        <f>Calc!AY66</f>
        <v>0.18622549324381682</v>
      </c>
      <c r="Q66" s="77">
        <f>Calc!BB66</f>
        <v>673.1771494422162</v>
      </c>
      <c r="R66" s="77">
        <f>Calc!BC66</f>
        <v>0.97730932321595032</v>
      </c>
      <c r="S66" s="1">
        <f>Input!E66</f>
        <v>0</v>
      </c>
    </row>
    <row r="67" spans="1:19" s="167" customFormat="1" x14ac:dyDescent="0.2">
      <c r="A67" s="167">
        <f>Input!A67</f>
        <v>10368</v>
      </c>
      <c r="B67" s="167" t="str">
        <f>Input!B67</f>
        <v>Hu1-13</v>
      </c>
      <c r="C67" s="168">
        <f>Calc!O67*1000</f>
        <v>13711.168389624279</v>
      </c>
      <c r="D67" s="168">
        <f>Calc!P67*1000</f>
        <v>1.8106342319165509</v>
      </c>
      <c r="E67" s="168">
        <f>Calc!X67</f>
        <v>0.85255165155040868</v>
      </c>
      <c r="F67" s="168">
        <f>Calc!Y67</f>
        <v>5.318661536316608E-3</v>
      </c>
      <c r="G67" s="168">
        <f>Calc!AN67</f>
        <v>1.0006508436427282</v>
      </c>
      <c r="H67" s="168">
        <f>Calc!AO67</f>
        <v>2.7980594473710658E-3</v>
      </c>
      <c r="I67" s="169">
        <f>Calc!AH67</f>
        <v>49174.292775882735</v>
      </c>
      <c r="J67" s="169">
        <f>Calc!AI67</f>
        <v>336.11865971049059</v>
      </c>
      <c r="K67" s="170">
        <f>Calc!AJ67</f>
        <v>4.6464761670694799E-2</v>
      </c>
      <c r="L67" s="170">
        <f>Calc!AK67</f>
        <v>1.5842657886030358</v>
      </c>
      <c r="M67" s="171" t="str">
        <f>Calc!AP67</f>
        <v>Out of range</v>
      </c>
      <c r="N67" s="171" t="e">
        <f>Calc!AQ67</f>
        <v>#VALUE!</v>
      </c>
      <c r="O67" s="171" t="str">
        <f>Calc!AW67</f>
        <v>Out of range</v>
      </c>
      <c r="P67" s="171" t="e">
        <f>Calc!AY67</f>
        <v>#VALUE!</v>
      </c>
      <c r="Q67" s="170" t="e">
        <f>Calc!BB67</f>
        <v>#VALUE!</v>
      </c>
      <c r="R67" s="170" t="e">
        <f>Calc!BC67</f>
        <v>#VALUE!</v>
      </c>
      <c r="S67" s="167">
        <f>Input!E67</f>
        <v>0</v>
      </c>
    </row>
    <row r="68" spans="1:19" x14ac:dyDescent="0.2">
      <c r="A68" s="56"/>
      <c r="B68" s="56"/>
      <c r="C68" s="106"/>
      <c r="D68" s="106"/>
      <c r="E68" s="106"/>
      <c r="F68" s="106"/>
      <c r="G68" s="106"/>
      <c r="H68" s="70"/>
      <c r="I68" s="72"/>
      <c r="J68" s="72"/>
      <c r="K68" s="107"/>
      <c r="L68" s="107"/>
      <c r="M68" s="132"/>
      <c r="N68" s="132"/>
      <c r="O68" s="132"/>
      <c r="P68" s="132"/>
      <c r="Q68" s="107"/>
      <c r="R68" s="107"/>
      <c r="S68" s="56"/>
    </row>
    <row r="69" spans="1:19" s="167" customFormat="1" x14ac:dyDescent="0.2">
      <c r="A69" s="167">
        <f>Input!A69</f>
        <v>10368</v>
      </c>
      <c r="B69" s="167" t="str">
        <f>Input!B69</f>
        <v>Hu1-13</v>
      </c>
      <c r="C69" s="168">
        <f>Calc!O69*1000</f>
        <v>13702.038925994217</v>
      </c>
      <c r="D69" s="168">
        <f>Calc!P69*1000</f>
        <v>11.746422339329845</v>
      </c>
      <c r="E69" s="168">
        <f>Calc!X69</f>
        <v>0.76961940969113563</v>
      </c>
      <c r="F69" s="168">
        <f>Calc!Y69</f>
        <v>3.8918215776251451E-2</v>
      </c>
      <c r="G69" s="168">
        <f>Calc!AN69</f>
        <v>1.0035961837807805</v>
      </c>
      <c r="H69" s="168">
        <f>Calc!AO69</f>
        <v>7.0475239544750632E-3</v>
      </c>
      <c r="I69" s="169">
        <f>Calc!AH69</f>
        <v>54597.15069826752</v>
      </c>
      <c r="J69" s="169">
        <f>Calc!AI69</f>
        <v>2786.9764248493143</v>
      </c>
      <c r="K69" s="170">
        <f>Calc!AJ69</f>
        <v>22.307166926424983</v>
      </c>
      <c r="L69" s="170">
        <f>Calc!AK69</f>
        <v>2.4248569047698414</v>
      </c>
      <c r="M69" s="171">
        <f>Calc!AP69</f>
        <v>398.21570000000003</v>
      </c>
      <c r="N69" s="171">
        <f>Calc!AQ69</f>
        <v>44.345799999999997</v>
      </c>
      <c r="O69" s="171">
        <f>Calc!AW69</f>
        <v>398.21420000000001</v>
      </c>
      <c r="P69" s="171">
        <f>Calc!AY69</f>
        <v>30.369092898135957</v>
      </c>
      <c r="Q69" s="170">
        <f>Calc!BB69</f>
        <v>68.743405168761583</v>
      </c>
      <c r="R69" s="170">
        <f>Calc!BC69</f>
        <v>9.5212748748004934</v>
      </c>
      <c r="S69" s="167">
        <f>Input!E69</f>
        <v>0</v>
      </c>
    </row>
    <row r="70" spans="1:19" x14ac:dyDescent="0.2">
      <c r="A70" s="1">
        <f>Input!A70</f>
        <v>10641</v>
      </c>
      <c r="B70" s="1" t="str">
        <f>Input!B70</f>
        <v>Ca 1</v>
      </c>
      <c r="C70" s="99">
        <f>Calc!O70*1000</f>
        <v>53.730205660884316</v>
      </c>
      <c r="D70" s="99">
        <f>Calc!P70*1000</f>
        <v>7.4372513915872103E-3</v>
      </c>
      <c r="E70" s="99">
        <f>Calc!X70</f>
        <v>3.0714086328718659E-3</v>
      </c>
      <c r="F70" s="99">
        <f>Calc!Y70</f>
        <v>1.5266840150699782E-5</v>
      </c>
      <c r="G70" s="99">
        <f>Calc!AN70</f>
        <v>0.31396476093750841</v>
      </c>
      <c r="H70" s="5">
        <f>Calc!AO70</f>
        <v>1.8835346414492347E-3</v>
      </c>
      <c r="I70" s="8">
        <f>Calc!AH70</f>
        <v>16867.89372560057</v>
      </c>
      <c r="J70" s="8">
        <f>Calc!AI70</f>
        <v>131.39462570149516</v>
      </c>
      <c r="K70" s="77">
        <f>Calc!AJ70</f>
        <v>431.40758864239672</v>
      </c>
      <c r="L70" s="77">
        <f>Calc!AK70</f>
        <v>1.8141377544029345</v>
      </c>
      <c r="M70" s="111">
        <f>Calc!AP70</f>
        <v>26.700299999999999</v>
      </c>
      <c r="N70" s="111">
        <f>Calc!AQ70</f>
        <v>0.1772</v>
      </c>
      <c r="O70" s="111">
        <f>Calc!AW70</f>
        <v>26.699200000000001</v>
      </c>
      <c r="P70" s="111">
        <f>Calc!AY70</f>
        <v>0.18362802864184294</v>
      </c>
      <c r="Q70" s="77">
        <f>Calc!BB70</f>
        <v>465.22133123451624</v>
      </c>
      <c r="R70" s="77">
        <f>Calc!BC70</f>
        <v>1.9711727848231855</v>
      </c>
      <c r="S70" s="1">
        <f>Input!E70</f>
        <v>0</v>
      </c>
    </row>
    <row r="71" spans="1:19" s="167" customFormat="1" x14ac:dyDescent="0.2">
      <c r="A71" s="167">
        <f>Input!A71</f>
        <v>10368</v>
      </c>
      <c r="B71" s="167" t="str">
        <f>Input!B71</f>
        <v>Hu1-13</v>
      </c>
      <c r="C71" s="168">
        <f>Calc!O71*1000</f>
        <v>13751.539318080733</v>
      </c>
      <c r="D71" s="168">
        <f>Calc!P71*1000</f>
        <v>13.945148534185552</v>
      </c>
      <c r="E71" s="168">
        <f>Calc!X71</f>
        <v>0.84791938700403924</v>
      </c>
      <c r="F71" s="168">
        <f>Calc!Y71</f>
        <v>3.5186768429030131E-2</v>
      </c>
      <c r="G71" s="168">
        <f>Calc!AN71</f>
        <v>1.0065481921446537</v>
      </c>
      <c r="H71" s="168">
        <f>Calc!AO71</f>
        <v>7.417027271388139E-3</v>
      </c>
      <c r="I71" s="169">
        <f>Calc!AH71</f>
        <v>49880.766112130907</v>
      </c>
      <c r="J71" s="169">
        <f>Calc!AI71</f>
        <v>2101.7128466946083</v>
      </c>
      <c r="K71" s="170">
        <f>Calc!AJ71</f>
        <v>28.549874524097739</v>
      </c>
      <c r="L71" s="170">
        <f>Calc!AK71</f>
        <v>1.7196925203112903</v>
      </c>
      <c r="M71" s="171">
        <f>Calc!AP71</f>
        <v>379.30680000000001</v>
      </c>
      <c r="N71" s="171">
        <f>Calc!AQ71</f>
        <v>27.432500000000001</v>
      </c>
      <c r="O71" s="171">
        <f>Calc!AW71</f>
        <v>379.30529999999999</v>
      </c>
      <c r="P71" s="171">
        <f>Calc!AY71</f>
        <v>25.207049028512913</v>
      </c>
      <c r="Q71" s="170">
        <f>Calc!BB71</f>
        <v>83.402902467654215</v>
      </c>
      <c r="R71" s="170">
        <f>Calc!BC71</f>
        <v>7.7809751503029601</v>
      </c>
      <c r="S71" s="167">
        <f>Input!E71</f>
        <v>0</v>
      </c>
    </row>
    <row r="72" spans="1:19" x14ac:dyDescent="0.2">
      <c r="A72" s="1">
        <f>Input!A72</f>
        <v>10642</v>
      </c>
      <c r="B72" s="1" t="str">
        <f>Input!B72</f>
        <v>Ca 2</v>
      </c>
      <c r="C72" s="99">
        <f>Calc!O72*1000</f>
        <v>38.142608273261182</v>
      </c>
      <c r="D72" s="99">
        <f>Calc!P72*1000</f>
        <v>7.4639354538792568E-3</v>
      </c>
      <c r="E72" s="99">
        <f>Calc!X72</f>
        <v>2.4773443912313221E-2</v>
      </c>
      <c r="F72" s="99">
        <f>Calc!Y72</f>
        <v>6.4770372273280987E-5</v>
      </c>
      <c r="G72" s="99">
        <f>Calc!AN72</f>
        <v>1.0723874484070277</v>
      </c>
      <c r="H72" s="5">
        <f>Calc!AO72</f>
        <v>4.3027767328877812E-3</v>
      </c>
      <c r="I72" s="8">
        <f>Calc!AH72</f>
        <v>5079.3541742066363</v>
      </c>
      <c r="J72" s="8">
        <f>Calc!AI72</f>
        <v>24.304688753960722</v>
      </c>
      <c r="K72" s="77">
        <f>Calc!AJ72</f>
        <v>269.49982095502924</v>
      </c>
      <c r="L72" s="77">
        <f>Calc!AK72</f>
        <v>1.8049583071982704</v>
      </c>
      <c r="M72" s="111">
        <f>Calc!AP72</f>
        <v>179.8646</v>
      </c>
      <c r="N72" s="111">
        <f>Calc!AQ72</f>
        <v>1.6259999999999999</v>
      </c>
      <c r="O72" s="111">
        <f>Calc!AW72</f>
        <v>179.8526</v>
      </c>
      <c r="P72" s="111">
        <f>Calc!AY72</f>
        <v>1.830425049751792</v>
      </c>
      <c r="Q72" s="77">
        <f>Calc!BB72</f>
        <v>448.04117172715399</v>
      </c>
      <c r="R72" s="77">
        <f>Calc!BC72</f>
        <v>3.7916838017434418</v>
      </c>
      <c r="S72" s="1">
        <f>Input!E72</f>
        <v>0</v>
      </c>
    </row>
    <row r="73" spans="1:19" s="167" customFormat="1" x14ac:dyDescent="0.2">
      <c r="A73" s="167">
        <f>Input!A73</f>
        <v>10368</v>
      </c>
      <c r="B73" s="167" t="str">
        <f>Input!B73</f>
        <v>Hu1-13</v>
      </c>
      <c r="C73" s="168">
        <f>Calc!O73*1000</f>
        <v>13695.139292870699</v>
      </c>
      <c r="D73" s="168">
        <f>Calc!P73*1000</f>
        <v>13.158310932035278</v>
      </c>
      <c r="E73" s="168">
        <f>Calc!X73</f>
        <v>0.79171107529898455</v>
      </c>
      <c r="F73" s="168">
        <f>Calc!Y73</f>
        <v>2.5568219057698766E-2</v>
      </c>
      <c r="G73" s="168">
        <f>Calc!AN73</f>
        <v>1.0069951145328069</v>
      </c>
      <c r="H73" s="168">
        <f>Calc!AO73</f>
        <v>7.7363623162979836E-3</v>
      </c>
      <c r="I73" s="169">
        <f>Calc!AH73</f>
        <v>53226.620102561785</v>
      </c>
      <c r="J73" s="169">
        <f>Calc!AI73</f>
        <v>1766.1770028174526</v>
      </c>
      <c r="K73" s="170">
        <f>Calc!AJ73</f>
        <v>31.256388734473894</v>
      </c>
      <c r="L73" s="170">
        <f>Calc!AK73</f>
        <v>2.2638828778191615</v>
      </c>
      <c r="M73" s="171">
        <f>Calc!AP73</f>
        <v>369.68509999999998</v>
      </c>
      <c r="N73" s="171">
        <f>Calc!AQ73</f>
        <v>25.6493</v>
      </c>
      <c r="O73" s="171">
        <f>Calc!AW73</f>
        <v>369.68369999999999</v>
      </c>
      <c r="P73" s="171">
        <f>Calc!AY73</f>
        <v>24.531222780160526</v>
      </c>
      <c r="Q73" s="170">
        <f>Calc!BB73</f>
        <v>88.859887911436246</v>
      </c>
      <c r="R73" s="170">
        <f>Calc!BC73</f>
        <v>8.9095202431919844</v>
      </c>
      <c r="S73" s="167">
        <f>Input!E73</f>
        <v>0</v>
      </c>
    </row>
    <row r="74" spans="1:19" x14ac:dyDescent="0.2">
      <c r="A74" s="56"/>
      <c r="B74" s="56"/>
      <c r="C74" s="106"/>
      <c r="D74" s="106"/>
      <c r="E74" s="106"/>
      <c r="F74" s="106"/>
      <c r="G74" s="106"/>
      <c r="H74" s="106"/>
      <c r="I74" s="72"/>
      <c r="J74" s="72"/>
      <c r="K74" s="107"/>
      <c r="L74" s="107"/>
      <c r="M74" s="132"/>
      <c r="N74" s="132"/>
      <c r="O74" s="132"/>
      <c r="P74" s="132"/>
      <c r="Q74" s="107"/>
      <c r="R74" s="107"/>
      <c r="S74" s="56"/>
    </row>
    <row r="75" spans="1:19" s="167" customFormat="1" x14ac:dyDescent="0.2">
      <c r="A75" s="167">
        <f>Input!A75</f>
        <v>10368</v>
      </c>
      <c r="B75" s="167" t="str">
        <f>Input!B75</f>
        <v>Hu1-13</v>
      </c>
      <c r="C75" s="168">
        <f>Calc!O75*1000</f>
        <v>13714.4432230413</v>
      </c>
      <c r="D75" s="168">
        <f>Calc!P75*1000</f>
        <v>2.0666370800141807</v>
      </c>
      <c r="E75" s="168">
        <f>Calc!X75</f>
        <v>0.85849569286570848</v>
      </c>
      <c r="F75" s="168">
        <f>Calc!Y75</f>
        <v>1.3665653190269533E-2</v>
      </c>
      <c r="G75" s="168">
        <f>Calc!AN75</f>
        <v>0.99895426871366155</v>
      </c>
      <c r="H75" s="168">
        <f>Calc!AO75</f>
        <v>3.1308937476026318E-3</v>
      </c>
      <c r="I75" s="169">
        <f>Calc!AH75</f>
        <v>48762.667999659607</v>
      </c>
      <c r="J75" s="169">
        <f>Calc!AI75</f>
        <v>791.07934866870403</v>
      </c>
      <c r="K75" s="170">
        <f>Calc!AJ75</f>
        <v>-0.80992336434604351</v>
      </c>
      <c r="L75" s="170">
        <f>Calc!AK75</f>
        <v>1.6001077637065746</v>
      </c>
      <c r="M75" s="171" t="str">
        <f>Calc!AP75</f>
        <v>Out of range</v>
      </c>
      <c r="N75" s="171" t="e">
        <f>Calc!AQ75</f>
        <v>#VALUE!</v>
      </c>
      <c r="O75" s="171" t="str">
        <f>Calc!AW75</f>
        <v>Out of range</v>
      </c>
      <c r="P75" s="171" t="e">
        <f>Calc!AY75</f>
        <v>#VALUE!</v>
      </c>
      <c r="Q75" s="170" t="e">
        <f>Calc!BB75</f>
        <v>#VALUE!</v>
      </c>
      <c r="R75" s="170" t="e">
        <f>Calc!BC75</f>
        <v>#VALUE!</v>
      </c>
      <c r="S75" s="167">
        <f>Input!E75</f>
        <v>0</v>
      </c>
    </row>
    <row r="76" spans="1:19" x14ac:dyDescent="0.2">
      <c r="A76" s="1">
        <f>Input!A76</f>
        <v>10650</v>
      </c>
      <c r="B76" s="1" t="str">
        <f>Input!B76</f>
        <v>B1 - 7.5 mm</v>
      </c>
      <c r="C76" s="99">
        <f>Calc!O76*1000</f>
        <v>578.20117505368557</v>
      </c>
      <c r="D76" s="99">
        <f>Calc!P76*1000</f>
        <v>2.5769609978876944E-2</v>
      </c>
      <c r="E76" s="99">
        <f>Calc!X76</f>
        <v>0.1065276693163211</v>
      </c>
      <c r="F76" s="99">
        <f>Calc!Y76</f>
        <v>2.4287783196922101E-4</v>
      </c>
      <c r="G76" s="99">
        <f>Calc!AN76</f>
        <v>2.8751632318706017E-3</v>
      </c>
      <c r="H76" s="5">
        <f>Calc!AO76</f>
        <v>6.2067402071090059E-5</v>
      </c>
      <c r="I76" s="8">
        <f>Calc!AH76</f>
        <v>47.672203726739816</v>
      </c>
      <c r="J76" s="8">
        <f>Calc!AI76</f>
        <v>1.0348421912520351</v>
      </c>
      <c r="K76" s="77">
        <f>Calc!AJ76</f>
        <v>585.15925984536921</v>
      </c>
      <c r="L76" s="77">
        <f>Calc!AK76</f>
        <v>0.63514076250505813</v>
      </c>
      <c r="M76" s="111">
        <f>Calc!AP76</f>
        <v>0.19819999999999999</v>
      </c>
      <c r="N76" s="111">
        <f>Calc!AQ76</f>
        <v>4.7999999999999996E-3</v>
      </c>
      <c r="O76" s="111">
        <f>Calc!AW76</f>
        <v>0.1951</v>
      </c>
      <c r="P76" s="111">
        <f>Calc!AY76</f>
        <v>4.5576087615952811E-3</v>
      </c>
      <c r="Q76" s="77">
        <f>Calc!BB76</f>
        <v>585.48201215049926</v>
      </c>
      <c r="R76" s="77">
        <f>Calc!BC76</f>
        <v>0.63553583172902028</v>
      </c>
      <c r="S76" s="1">
        <f>Input!E76</f>
        <v>7.5</v>
      </c>
    </row>
    <row r="77" spans="1:19" s="167" customFormat="1" x14ac:dyDescent="0.2">
      <c r="A77" s="167">
        <f>Input!A77</f>
        <v>10368</v>
      </c>
      <c r="B77" s="167" t="str">
        <f>Input!B77</f>
        <v>Hu1-13</v>
      </c>
      <c r="C77" s="168">
        <f>Calc!O77*1000</f>
        <v>13711.659319747339</v>
      </c>
      <c r="D77" s="168">
        <f>Calc!P77*1000</f>
        <v>2.0566999926096896</v>
      </c>
      <c r="E77" s="168">
        <f>Calc!X77</f>
        <v>0.87299658512812406</v>
      </c>
      <c r="F77" s="168">
        <f>Calc!Y77</f>
        <v>5.9021752417842879E-3</v>
      </c>
      <c r="G77" s="168">
        <f>Calc!AN77</f>
        <v>1.0005133779169328</v>
      </c>
      <c r="H77" s="168">
        <f>Calc!AO77</f>
        <v>2.4283401515099775E-3</v>
      </c>
      <c r="I77" s="169">
        <f>Calc!AH77</f>
        <v>48017.789296586336</v>
      </c>
      <c r="J77" s="169">
        <f>Calc!AI77</f>
        <v>344.85001743234164</v>
      </c>
      <c r="K77" s="170">
        <f>Calc!AJ77</f>
        <v>1.0858876422878971</v>
      </c>
      <c r="L77" s="170">
        <f>Calc!AK77</f>
        <v>1.6881854783402517</v>
      </c>
      <c r="M77" s="171">
        <f>Calc!AP77</f>
        <v>749.65779999999995</v>
      </c>
      <c r="N77" s="171" t="e">
        <f>Calc!AQ77</f>
        <v>#VALUE!</v>
      </c>
      <c r="O77" s="171">
        <f>Calc!AW77</f>
        <v>749.65610000000004</v>
      </c>
      <c r="P77" s="171">
        <f>Calc!AY77</f>
        <v>355.57451947959112</v>
      </c>
      <c r="Q77" s="170">
        <f>Calc!BB77</f>
        <v>9.0354053860995442</v>
      </c>
      <c r="R77" s="170">
        <f>Calc!BC77</f>
        <v>16.726268457673246</v>
      </c>
      <c r="S77" s="167">
        <f>Input!E77</f>
        <v>0</v>
      </c>
    </row>
    <row r="78" spans="1:19" x14ac:dyDescent="0.2">
      <c r="A78" s="1">
        <f>Input!A78</f>
        <v>10651</v>
      </c>
      <c r="B78" s="1" t="str">
        <f>Input!B78</f>
        <v>B1 - 15 mm</v>
      </c>
      <c r="C78" s="99">
        <f>Calc!O78*1000</f>
        <v>460.45424395644767</v>
      </c>
      <c r="D78" s="99">
        <f>Calc!P78*1000</f>
        <v>2.8303948208694193E-2</v>
      </c>
      <c r="E78" s="99">
        <f>Calc!X78</f>
        <v>3.5545781115149305E-2</v>
      </c>
      <c r="F78" s="99">
        <f>Calc!Y78</f>
        <v>1.4758549182534224E-4</v>
      </c>
      <c r="G78" s="99">
        <f>Calc!AN78</f>
        <v>3.5722874519868442E-3</v>
      </c>
      <c r="H78" s="5">
        <f>Calc!AO78</f>
        <v>7.9256905228389373E-5</v>
      </c>
      <c r="I78" s="8">
        <f>Calc!AH78</f>
        <v>141.5538369578093</v>
      </c>
      <c r="J78" s="8">
        <f>Calc!AI78</f>
        <v>3.195106578063144</v>
      </c>
      <c r="K78" s="77">
        <f>Calc!AJ78</f>
        <v>602.9805053300388</v>
      </c>
      <c r="L78" s="77">
        <f>Calc!AK78</f>
        <v>0.9871686063144709</v>
      </c>
      <c r="M78" s="111">
        <f>Calc!AP78</f>
        <v>0.24360000000000001</v>
      </c>
      <c r="N78" s="111">
        <f>Calc!AQ78</f>
        <v>6.7999999999999996E-3</v>
      </c>
      <c r="O78" s="111">
        <f>Calc!AW78</f>
        <v>0.24229999999999999</v>
      </c>
      <c r="P78" s="111">
        <f>Calc!AY78</f>
        <v>5.4501706839861965E-3</v>
      </c>
      <c r="Q78" s="77">
        <f>Calc!BB78</f>
        <v>603.39357533292082</v>
      </c>
      <c r="R78" s="77">
        <f>Calc!BC78</f>
        <v>0.98788858822551484</v>
      </c>
      <c r="S78" s="1">
        <f>Input!E78</f>
        <v>15</v>
      </c>
    </row>
    <row r="79" spans="1:19" s="167" customFormat="1" x14ac:dyDescent="0.2">
      <c r="A79" s="167">
        <f>Input!A79</f>
        <v>10368</v>
      </c>
      <c r="B79" s="167" t="str">
        <f>Input!B79</f>
        <v>Hu1-13</v>
      </c>
      <c r="C79" s="168">
        <f>Calc!O79*1000</f>
        <v>13712.996870691699</v>
      </c>
      <c r="D79" s="168">
        <f>Calc!P79*1000</f>
        <v>1.8989163189791092</v>
      </c>
      <c r="E79" s="168">
        <f>Calc!X79</f>
        <v>0.8661715085720425</v>
      </c>
      <c r="F79" s="168">
        <f>Calc!Y79</f>
        <v>4.4748802251784467E-3</v>
      </c>
      <c r="G79" s="168">
        <f>Calc!AN79</f>
        <v>1.0016754477898477</v>
      </c>
      <c r="H79" s="168">
        <f>Calc!AO79</f>
        <v>2.8249043878813091E-3</v>
      </c>
      <c r="I79" s="169">
        <f>Calc!AH79</f>
        <v>48457.087102294317</v>
      </c>
      <c r="J79" s="169">
        <f>Calc!AI79</f>
        <v>285.1345840583013</v>
      </c>
      <c r="K79" s="170">
        <f>Calc!AJ79</f>
        <v>-0.43814440625267181</v>
      </c>
      <c r="L79" s="170">
        <f>Calc!AK79</f>
        <v>1.6943964853149061</v>
      </c>
      <c r="M79" s="171" t="str">
        <f>Calc!AP79</f>
        <v>Out of range</v>
      </c>
      <c r="N79" s="171" t="e">
        <f>Calc!AQ79</f>
        <v>#VALUE!</v>
      </c>
      <c r="O79" s="171" t="str">
        <f>Calc!AW79</f>
        <v>Out of range</v>
      </c>
      <c r="P79" s="171" t="e">
        <f>Calc!AY79</f>
        <v>#VALUE!</v>
      </c>
      <c r="Q79" s="170" t="e">
        <f>Calc!BB79</f>
        <v>#VALUE!</v>
      </c>
      <c r="R79" s="170" t="e">
        <f>Calc!BC79</f>
        <v>#VALUE!</v>
      </c>
      <c r="S79" s="167">
        <f>Input!E79</f>
        <v>0</v>
      </c>
    </row>
    <row r="80" spans="1:19" x14ac:dyDescent="0.2">
      <c r="A80" s="1">
        <f>Input!A80</f>
        <v>10652</v>
      </c>
      <c r="B80" s="1" t="str">
        <f>Input!B80</f>
        <v>B1 - 18 mm</v>
      </c>
      <c r="C80" s="99">
        <f>Calc!O80*1000</f>
        <v>499.3683220456262</v>
      </c>
      <c r="D80" s="99">
        <f>Calc!P80*1000</f>
        <v>2.1547097881949646E-2</v>
      </c>
      <c r="E80" s="99">
        <f>Calc!X80</f>
        <v>5.6724074466692316E-2</v>
      </c>
      <c r="F80" s="99">
        <f>Calc!Y80</f>
        <v>2.1936800582195002E-4</v>
      </c>
      <c r="G80" s="99">
        <f>Calc!AN80</f>
        <v>4.9265596549543187E-3</v>
      </c>
      <c r="H80" s="5">
        <f>Calc!AO80</f>
        <v>6.8802569342463836E-5</v>
      </c>
      <c r="I80" s="8">
        <f>Calc!AH80</f>
        <v>132.4617009314299</v>
      </c>
      <c r="J80" s="8">
        <f>Calc!AI80</f>
        <v>1.9195212048062715</v>
      </c>
      <c r="K80" s="77">
        <f>Calc!AJ80</f>
        <v>626.96170674449775</v>
      </c>
      <c r="L80" s="77">
        <f>Calc!AK80</f>
        <v>0.77725905926696803</v>
      </c>
      <c r="M80" s="111">
        <f>Calc!AP80</f>
        <v>0.33110000000000001</v>
      </c>
      <c r="N80" s="111">
        <f>Calc!AQ80</f>
        <v>5.0000000000000001E-3</v>
      </c>
      <c r="O80" s="111">
        <f>Calc!AW80</f>
        <v>0.32919999999999999</v>
      </c>
      <c r="P80" s="111">
        <f>Calc!AY80</f>
        <v>4.7263763194889518E-3</v>
      </c>
      <c r="Q80" s="77">
        <f>Calc!BB80</f>
        <v>627.54531463421472</v>
      </c>
      <c r="R80" s="77">
        <f>Calc!BC80</f>
        <v>0.77802773334417896</v>
      </c>
      <c r="S80" s="1">
        <f>Input!E80</f>
        <v>18</v>
      </c>
    </row>
    <row r="81" spans="1:19" s="167" customFormat="1" x14ac:dyDescent="0.2">
      <c r="A81" s="167">
        <f>Input!A81</f>
        <v>10368</v>
      </c>
      <c r="B81" s="167" t="str">
        <f>Input!B81</f>
        <v>Hu1-13</v>
      </c>
      <c r="C81" s="168">
        <f>Calc!O81*1000</f>
        <v>13711.44280203063</v>
      </c>
      <c r="D81" s="168">
        <f>Calc!P81*1000</f>
        <v>1.8149493551544509</v>
      </c>
      <c r="E81" s="168">
        <f>Calc!X81</f>
        <v>0.86826276962832216</v>
      </c>
      <c r="F81" s="168">
        <f>Calc!Y81</f>
        <v>3.2502639663173605E-3</v>
      </c>
      <c r="G81" s="168">
        <f>Calc!AN81</f>
        <v>0.99736331023892499</v>
      </c>
      <c r="H81" s="168">
        <f>Calc!AO81</f>
        <v>2.147815732247435E-3</v>
      </c>
      <c r="I81" s="169">
        <f>Calc!AH81</f>
        <v>48126.818981361568</v>
      </c>
      <c r="J81" s="169">
        <f>Calc!AI81</f>
        <v>207.74479042170131</v>
      </c>
      <c r="K81" s="170">
        <f>Calc!AJ81</f>
        <v>-0.9112248290261693</v>
      </c>
      <c r="L81" s="170">
        <f>Calc!AK81</f>
        <v>1.6830050231662066</v>
      </c>
      <c r="M81" s="171">
        <f>Calc!AP81</f>
        <v>722.98860000000002</v>
      </c>
      <c r="N81" s="171" t="e">
        <f>Calc!AQ81</f>
        <v>#VALUE!</v>
      </c>
      <c r="O81" s="171">
        <f>Calc!AW81</f>
        <v>722.98689999999999</v>
      </c>
      <c r="P81" s="171">
        <f>Calc!AY81</f>
        <v>266.43370920636517</v>
      </c>
      <c r="Q81" s="170">
        <f>Calc!BB81</f>
        <v>-7.0315858033388947</v>
      </c>
      <c r="R81" s="170">
        <f>Calc!BC81</f>
        <v>14.025044073807191</v>
      </c>
      <c r="S81" s="167">
        <f>Input!E81</f>
        <v>0</v>
      </c>
    </row>
    <row r="82" spans="1:19" x14ac:dyDescent="0.2">
      <c r="A82" s="1">
        <f>Input!A82</f>
        <v>10653</v>
      </c>
      <c r="B82" s="1" t="str">
        <f>Input!B82</f>
        <v>B1 - 554 mm</v>
      </c>
      <c r="C82" s="99">
        <f>Calc!O82*1000</f>
        <v>469.8577441233561</v>
      </c>
      <c r="D82" s="99">
        <f>Calc!P82*1000</f>
        <v>3.1249484206664516E-2</v>
      </c>
      <c r="E82" s="99">
        <f>Calc!X82</f>
        <v>6.5695645847425279</v>
      </c>
      <c r="F82" s="99">
        <f>Calc!Y82</f>
        <v>1.0266350530003885E-2</v>
      </c>
      <c r="G82" s="99">
        <f>Calc!AN82</f>
        <v>0.46112454379791307</v>
      </c>
      <c r="H82" s="5">
        <f>Calc!AO82</f>
        <v>1.1953201159079913E-3</v>
      </c>
      <c r="I82" s="8">
        <f>Calc!AH82</f>
        <v>100.60487593433517</v>
      </c>
      <c r="J82" s="8">
        <f>Calc!AI82</f>
        <v>0.30443698118094437</v>
      </c>
      <c r="K82" s="77">
        <f>Calc!AJ82</f>
        <v>427.21608399671186</v>
      </c>
      <c r="L82" s="77">
        <f>Calc!AK82</f>
        <v>0.74710688415623083</v>
      </c>
      <c r="M82" s="111">
        <f>Calc!AP82</f>
        <v>41.7346</v>
      </c>
      <c r="N82" s="111">
        <f>Calc!AQ82</f>
        <v>0.1389</v>
      </c>
      <c r="O82" s="111">
        <f>Calc!AW82</f>
        <v>41.481200000000001</v>
      </c>
      <c r="P82" s="111">
        <f>Calc!AY82</f>
        <v>0.18308324765991635</v>
      </c>
      <c r="Q82" s="77">
        <f>Calc!BB82</f>
        <v>480.35636345309445</v>
      </c>
      <c r="R82" s="77">
        <f>Calc!BC82</f>
        <v>0.87603932466564371</v>
      </c>
      <c r="S82" s="1">
        <f>Input!E82</f>
        <v>554</v>
      </c>
    </row>
    <row r="83" spans="1:19" s="167" customFormat="1" x14ac:dyDescent="0.2">
      <c r="A83" s="167">
        <f>Input!A83</f>
        <v>10368</v>
      </c>
      <c r="B83" s="167" t="str">
        <f>Input!B83</f>
        <v>Hu1-13</v>
      </c>
      <c r="C83" s="168">
        <f>Calc!O83*1000</f>
        <v>13711.422351738189</v>
      </c>
      <c r="D83" s="168">
        <f>Calc!P83*1000</f>
        <v>2.6385450011657685</v>
      </c>
      <c r="E83" s="168">
        <f>Calc!X83</f>
        <v>0.86860782652465673</v>
      </c>
      <c r="F83" s="168">
        <f>Calc!Y83</f>
        <v>4.9385184744114774E-3</v>
      </c>
      <c r="G83" s="168">
        <f>Calc!AN83</f>
        <v>0.99927404413901477</v>
      </c>
      <c r="H83" s="168">
        <f>Calc!AO83</f>
        <v>2.5896534090249046E-3</v>
      </c>
      <c r="I83" s="169">
        <f>Calc!AH83</f>
        <v>48199.792600595771</v>
      </c>
      <c r="J83" s="169">
        <f>Calc!AI83</f>
        <v>301.02523974597415</v>
      </c>
      <c r="K83" s="170">
        <f>Calc!AJ83</f>
        <v>-0.66759992352305453</v>
      </c>
      <c r="L83" s="170">
        <f>Calc!AK83</f>
        <v>1.5738892920191263</v>
      </c>
      <c r="M83" s="171" t="str">
        <f>Calc!AP83</f>
        <v>Out of range</v>
      </c>
      <c r="N83" s="171" t="e">
        <f>Calc!AQ83</f>
        <v>#VALUE!</v>
      </c>
      <c r="O83" s="171" t="str">
        <f>Calc!AW83</f>
        <v>Out of range</v>
      </c>
      <c r="P83" s="171" t="e">
        <f>Calc!AY83</f>
        <v>#VALUE!</v>
      </c>
      <c r="Q83" s="170" t="e">
        <f>Calc!BB83</f>
        <v>#VALUE!</v>
      </c>
      <c r="R83" s="170" t="e">
        <f>Calc!BC83</f>
        <v>#VALUE!</v>
      </c>
      <c r="S83" s="167">
        <f>Input!E83</f>
        <v>0</v>
      </c>
    </row>
    <row r="84" spans="1:19" x14ac:dyDescent="0.2">
      <c r="A84" s="1">
        <f>Input!A84</f>
        <v>10654</v>
      </c>
      <c r="B84" s="1" t="str">
        <f>Input!B84</f>
        <v>B1 - 468 mm</v>
      </c>
      <c r="C84" s="99">
        <f>Calc!O84*1000</f>
        <v>262.3901927274423</v>
      </c>
      <c r="D84" s="99">
        <f>Calc!P84*1000</f>
        <v>1.350444241709396E-2</v>
      </c>
      <c r="E84" s="99">
        <f>Calc!X84</f>
        <v>3.7592434435152686</v>
      </c>
      <c r="F84" s="99">
        <f>Calc!Y84</f>
        <v>5.854701277523652E-3</v>
      </c>
      <c r="G84" s="99">
        <f>Calc!AN84</f>
        <v>0.39094515545021452</v>
      </c>
      <c r="H84" s="5">
        <f>Calc!AO84</f>
        <v>1.0396862153532998E-3</v>
      </c>
      <c r="I84" s="8">
        <f>Calc!AH84</f>
        <v>83.293548525108051</v>
      </c>
      <c r="J84" s="8">
        <f>Calc!AI84</f>
        <v>0.25666567428512049</v>
      </c>
      <c r="K84" s="77">
        <f>Calc!AJ84</f>
        <v>429.54617296312205</v>
      </c>
      <c r="L84" s="77">
        <f>Calc!AK84</f>
        <v>1.2137282209037206</v>
      </c>
      <c r="M84" s="111">
        <f>Calc!AP84</f>
        <v>34.310699999999997</v>
      </c>
      <c r="N84" s="111">
        <f>Calc!AQ84</f>
        <v>0.1188</v>
      </c>
      <c r="O84" s="111">
        <f>Calc!AW84</f>
        <v>34.049700000000001</v>
      </c>
      <c r="P84" s="111">
        <f>Calc!AY84</f>
        <v>0.17146772787429176</v>
      </c>
      <c r="Q84" s="77">
        <f>Calc!BB84</f>
        <v>472.93781322191501</v>
      </c>
      <c r="R84" s="77">
        <f>Calc!BC84</f>
        <v>1.3558480264875841</v>
      </c>
      <c r="S84" s="1">
        <f>Input!E84</f>
        <v>468</v>
      </c>
    </row>
    <row r="85" spans="1:19" s="167" customFormat="1" x14ac:dyDescent="0.2">
      <c r="A85" s="167">
        <f>Input!A85</f>
        <v>10368</v>
      </c>
      <c r="B85" s="167" t="str">
        <f>Input!B85</f>
        <v>Hu1-13</v>
      </c>
      <c r="C85" s="168">
        <f>Calc!O85*1000</f>
        <v>13710.135467103108</v>
      </c>
      <c r="D85" s="168">
        <f>Calc!P85*1000</f>
        <v>1.7380974876308104</v>
      </c>
      <c r="E85" s="168">
        <f>Calc!X85</f>
        <v>0.86523710425899192</v>
      </c>
      <c r="F85" s="168">
        <f>Calc!Y85</f>
        <v>5.539107617785137E-3</v>
      </c>
      <c r="G85" s="168">
        <f>Calc!AN85</f>
        <v>0.99863901041371639</v>
      </c>
      <c r="H85" s="168">
        <f>Calc!AO85</f>
        <v>2.7612099703108761E-3</v>
      </c>
      <c r="I85" s="169">
        <f>Calc!AH85</f>
        <v>48352.276954838257</v>
      </c>
      <c r="J85" s="169">
        <f>Calc!AI85</f>
        <v>337.12507038753677</v>
      </c>
      <c r="K85" s="170">
        <f>Calc!AJ85</f>
        <v>-1.8886243377458367</v>
      </c>
      <c r="L85" s="170">
        <f>Calc!AK85</f>
        <v>1.8392823397787488</v>
      </c>
      <c r="M85" s="171" t="str">
        <f>Calc!AP85</f>
        <v>Out of range</v>
      </c>
      <c r="N85" s="171" t="e">
        <f>Calc!AQ85</f>
        <v>#VALUE!</v>
      </c>
      <c r="O85" s="171" t="str">
        <f>Calc!AW85</f>
        <v>Out of range</v>
      </c>
      <c r="P85" s="171" t="e">
        <f>Calc!AY85</f>
        <v>#VALUE!</v>
      </c>
      <c r="Q85" s="170" t="e">
        <f>Calc!BB85</f>
        <v>#VALUE!</v>
      </c>
      <c r="R85" s="170" t="e">
        <f>Calc!BC85</f>
        <v>#VALUE!</v>
      </c>
      <c r="S85" s="167">
        <f>Input!E85</f>
        <v>0</v>
      </c>
    </row>
    <row r="86" spans="1:19" x14ac:dyDescent="0.2">
      <c r="A86" s="1">
        <f>Input!A86</f>
        <v>10655</v>
      </c>
      <c r="B86" s="1" t="str">
        <f>Input!B86</f>
        <v>B1 - 470 mm</v>
      </c>
      <c r="C86" s="99">
        <f>Calc!O86*1000</f>
        <v>373.2962682175027</v>
      </c>
      <c r="D86" s="99">
        <f>Calc!P86*1000</f>
        <v>1.9950446255079021E-2</v>
      </c>
      <c r="E86" s="99">
        <f>Calc!X86</f>
        <v>4.3151868372390894</v>
      </c>
      <c r="F86" s="99">
        <f>Calc!Y86</f>
        <v>6.1411923642323719E-3</v>
      </c>
      <c r="G86" s="99">
        <f>Calc!AN86</f>
        <v>0.39328060781338342</v>
      </c>
      <c r="H86" s="5">
        <f>Calc!AO86</f>
        <v>9.6549264256108039E-4</v>
      </c>
      <c r="I86" s="8">
        <f>Calc!AH86</f>
        <v>103.81662252547775</v>
      </c>
      <c r="J86" s="8">
        <f>Calc!AI86</f>
        <v>0.29454308654165784</v>
      </c>
      <c r="K86" s="77">
        <f>Calc!AJ86</f>
        <v>432.48890450822387</v>
      </c>
      <c r="L86" s="77">
        <f>Calc!AK86</f>
        <v>1.4232252201407791</v>
      </c>
      <c r="M86" s="111">
        <f>Calc!AP86</f>
        <v>34.463099999999997</v>
      </c>
      <c r="N86" s="111">
        <f>Calc!AQ86</f>
        <v>0.1114</v>
      </c>
      <c r="O86" s="111">
        <f>Calc!AW86</f>
        <v>34.253100000000003</v>
      </c>
      <c r="P86" s="111">
        <f>Calc!AY86</f>
        <v>0.14928814135181923</v>
      </c>
      <c r="Q86" s="77">
        <f>Calc!BB86</f>
        <v>476.45163063500746</v>
      </c>
      <c r="R86" s="77">
        <f>Calc!BC86</f>
        <v>1.5807320369002644</v>
      </c>
      <c r="S86" s="1">
        <f>Input!E86</f>
        <v>470</v>
      </c>
    </row>
    <row r="87" spans="1:19" s="167" customFormat="1" x14ac:dyDescent="0.2">
      <c r="A87" s="167">
        <f>Input!A87</f>
        <v>10368</v>
      </c>
      <c r="B87" s="167" t="str">
        <f>Input!B87</f>
        <v>Hu1-13</v>
      </c>
      <c r="C87" s="168">
        <f>Calc!O87*1000</f>
        <v>13710.135467103108</v>
      </c>
      <c r="D87" s="168">
        <f>Calc!P87*1000</f>
        <v>1.7380974876308104</v>
      </c>
      <c r="E87" s="168">
        <f>Calc!X87</f>
        <v>0.86523710425899192</v>
      </c>
      <c r="F87" s="168">
        <f>Calc!Y87</f>
        <v>5.539107617785137E-3</v>
      </c>
      <c r="G87" s="168">
        <f>Calc!AN87</f>
        <v>0.99863901041371639</v>
      </c>
      <c r="H87" s="168">
        <f>Calc!AO87</f>
        <v>2.7612099703108761E-3</v>
      </c>
      <c r="I87" s="169">
        <f>Calc!AH87</f>
        <v>48352.276954838257</v>
      </c>
      <c r="J87" s="169">
        <f>Calc!AI87</f>
        <v>337.12507038753677</v>
      </c>
      <c r="K87" s="170">
        <f>Calc!AJ87</f>
        <v>-1.8886243377458367</v>
      </c>
      <c r="L87" s="170">
        <f>Calc!AK87</f>
        <v>1.8392823397787488</v>
      </c>
      <c r="M87" s="171" t="str">
        <f>Calc!AP87</f>
        <v>Out of range</v>
      </c>
      <c r="N87" s="171" t="e">
        <f>Calc!AQ87</f>
        <v>#VALUE!</v>
      </c>
      <c r="O87" s="171" t="str">
        <f>Calc!AW87</f>
        <v>Out of range</v>
      </c>
      <c r="P87" s="171" t="e">
        <f>Calc!AY87</f>
        <v>#VALUE!</v>
      </c>
      <c r="Q87" s="170" t="e">
        <f>Calc!BB87</f>
        <v>#VALUE!</v>
      </c>
      <c r="R87" s="170" t="e">
        <f>Calc!BC87</f>
        <v>#VALUE!</v>
      </c>
      <c r="S87" s="167">
        <f>Input!E87</f>
        <v>0</v>
      </c>
    </row>
    <row r="88" spans="1:19" x14ac:dyDescent="0.2">
      <c r="A88" s="56"/>
      <c r="B88" s="56"/>
      <c r="C88" s="106"/>
      <c r="D88" s="106"/>
      <c r="E88" s="106"/>
      <c r="F88" s="106"/>
      <c r="G88" s="106"/>
      <c r="H88" s="106"/>
      <c r="I88" s="72"/>
      <c r="J88" s="72"/>
      <c r="K88" s="107"/>
      <c r="L88" s="107"/>
      <c r="M88" s="132"/>
      <c r="N88" s="132"/>
      <c r="O88" s="132"/>
      <c r="P88" s="132"/>
      <c r="Q88" s="107"/>
      <c r="R88" s="107"/>
      <c r="S88" s="56"/>
    </row>
    <row r="89" spans="1:19" s="167" customFormat="1" x14ac:dyDescent="0.2">
      <c r="A89" s="167">
        <f>Input!A89</f>
        <v>10368</v>
      </c>
      <c r="B89" s="167" t="str">
        <f>Input!B89</f>
        <v>Hu1-13</v>
      </c>
      <c r="C89" s="168">
        <f>Calc!O89*1000</f>
        <v>13713.669443989724</v>
      </c>
      <c r="D89" s="168">
        <f>Calc!P89*1000</f>
        <v>3.2953136974989143</v>
      </c>
      <c r="E89" s="168">
        <f>Calc!X89</f>
        <v>0.86303776902615714</v>
      </c>
      <c r="F89" s="168">
        <f>Calc!Y89</f>
        <v>5.1400283993574478E-3</v>
      </c>
      <c r="G89" s="168">
        <f>Calc!AN89</f>
        <v>1.0038928704680641</v>
      </c>
      <c r="H89" s="168">
        <f>Calc!AO89</f>
        <v>3.2199457764076574E-3</v>
      </c>
      <c r="I89" s="169">
        <f>Calc!AH89</f>
        <v>48743.087738245857</v>
      </c>
      <c r="J89" s="169">
        <f>Calc!AI89</f>
        <v>329.51514221257662</v>
      </c>
      <c r="K89" s="170">
        <f>Calc!AJ89</f>
        <v>0.75017269008537113</v>
      </c>
      <c r="L89" s="170">
        <f>Calc!AK89</f>
        <v>2.3226551497288672</v>
      </c>
      <c r="M89" s="171" t="str">
        <f>Calc!AP89</f>
        <v>Out of range</v>
      </c>
      <c r="N89" s="171" t="e">
        <f>Calc!AQ89</f>
        <v>#VALUE!</v>
      </c>
      <c r="O89" s="171" t="str">
        <f>Calc!AW89</f>
        <v>Out of range</v>
      </c>
      <c r="P89" s="171" t="e">
        <f>Calc!AY89</f>
        <v>#VALUE!</v>
      </c>
      <c r="Q89" s="170" t="e">
        <f>Calc!BB89</f>
        <v>#VALUE!</v>
      </c>
      <c r="R89" s="170" t="e">
        <f>Calc!BC89</f>
        <v>#VALUE!</v>
      </c>
      <c r="S89" s="167">
        <f>Input!E89</f>
        <v>0</v>
      </c>
    </row>
    <row r="90" spans="1:19" x14ac:dyDescent="0.2">
      <c r="A90" s="1">
        <f>Input!A90</f>
        <v>10635</v>
      </c>
      <c r="B90" s="1" t="str">
        <f>Input!B90</f>
        <v>KBI_124</v>
      </c>
      <c r="C90" s="99">
        <f>Calc!O90*1000</f>
        <v>202.07724948939722</v>
      </c>
      <c r="D90" s="99">
        <f>Calc!P90*1000</f>
        <v>1.521897185381609E-2</v>
      </c>
      <c r="E90" s="99">
        <f>Calc!X90</f>
        <v>7.9637470386089718E-2</v>
      </c>
      <c r="F90" s="99">
        <f>Calc!Y90</f>
        <v>1.9636950162328417E-4</v>
      </c>
      <c r="G90" s="99">
        <f>Calc!AN90</f>
        <v>0.24804913785486343</v>
      </c>
      <c r="H90" s="5">
        <f>Calc!AO90</f>
        <v>1.3655636040128007E-3</v>
      </c>
      <c r="I90" s="8">
        <f>Calc!AH90</f>
        <v>1927.4729513414534</v>
      </c>
      <c r="J90" s="8">
        <f>Calc!AI90</f>
        <v>11.626008782928476</v>
      </c>
      <c r="K90" s="77">
        <f>Calc!AJ90</f>
        <v>22.371555170241031</v>
      </c>
      <c r="L90" s="77">
        <f>Calc!AK90</f>
        <v>2.8732803875172728</v>
      </c>
      <c r="M90" s="111">
        <f>Calc!AP90</f>
        <v>30.312999999999999</v>
      </c>
      <c r="N90" s="111">
        <f>Calc!AQ90</f>
        <v>0.20269999999999999</v>
      </c>
      <c r="O90" s="111">
        <f>Calc!AW90</f>
        <v>30.302700000000002</v>
      </c>
      <c r="P90" s="111">
        <f>Calc!AY90</f>
        <v>0.21766770193100482</v>
      </c>
      <c r="Q90" s="77">
        <f>Calc!BB90</f>
        <v>24.371997125563521</v>
      </c>
      <c r="R90" s="77">
        <f>Calc!BC90</f>
        <v>3.1302421377980938</v>
      </c>
      <c r="S90" s="1">
        <f>Input!E90</f>
        <v>124</v>
      </c>
    </row>
    <row r="91" spans="1:19" s="167" customFormat="1" x14ac:dyDescent="0.2">
      <c r="A91" s="167">
        <f>Input!A91</f>
        <v>10368</v>
      </c>
      <c r="B91" s="167" t="str">
        <f>Input!B91</f>
        <v>Hu1-13</v>
      </c>
      <c r="C91" s="168">
        <f>Calc!O91*1000</f>
        <v>13713.638164647826</v>
      </c>
      <c r="D91" s="168">
        <f>Calc!P91*1000</f>
        <v>2.7520997718999429</v>
      </c>
      <c r="E91" s="168">
        <f>Calc!X91</f>
        <v>0.87415751486298754</v>
      </c>
      <c r="F91" s="168">
        <f>Calc!Y91</f>
        <v>5.4663773966194826E-3</v>
      </c>
      <c r="G91" s="168">
        <f>Calc!AN91</f>
        <v>1.0004813497466705</v>
      </c>
      <c r="H91" s="168">
        <f>Calc!AO91</f>
        <v>2.8382092413202853E-3</v>
      </c>
      <c r="I91" s="169">
        <f>Calc!AH91</f>
        <v>47959.404340181783</v>
      </c>
      <c r="J91" s="169">
        <f>Calc!AI91</f>
        <v>329.18213983212166</v>
      </c>
      <c r="K91" s="170">
        <f>Calc!AJ91</f>
        <v>0.383872816290598</v>
      </c>
      <c r="L91" s="170">
        <f>Calc!AK91</f>
        <v>2.4314404280273463</v>
      </c>
      <c r="M91" s="171" t="str">
        <f>Calc!AP91</f>
        <v>Out of range</v>
      </c>
      <c r="N91" s="171" t="e">
        <f>Calc!AQ91</f>
        <v>#VALUE!</v>
      </c>
      <c r="O91" s="171" t="str">
        <f>Calc!AW91</f>
        <v>Out of range</v>
      </c>
      <c r="P91" s="171" t="e">
        <f>Calc!AY91</f>
        <v>#VALUE!</v>
      </c>
      <c r="Q91" s="170" t="e">
        <f>Calc!BB91</f>
        <v>#VALUE!</v>
      </c>
      <c r="R91" s="170" t="e">
        <f>Calc!BC91</f>
        <v>#VALUE!</v>
      </c>
      <c r="S91" s="167">
        <f>Input!E91</f>
        <v>0</v>
      </c>
    </row>
    <row r="92" spans="1:19" x14ac:dyDescent="0.2">
      <c r="A92" s="1">
        <f>Input!A92</f>
        <v>10636</v>
      </c>
      <c r="B92" s="1" t="str">
        <f>Input!B92</f>
        <v>KBI_104</v>
      </c>
      <c r="C92" s="99">
        <f>Calc!O92*1000</f>
        <v>167.96459053274154</v>
      </c>
      <c r="D92" s="99">
        <f>Calc!P92*1000</f>
        <v>1.4656969049472168E-2</v>
      </c>
      <c r="E92" s="99">
        <f>Calc!X92</f>
        <v>8.9984769069734488E-2</v>
      </c>
      <c r="F92" s="99">
        <f>Calc!Y92</f>
        <v>2.05874884888903E-4</v>
      </c>
      <c r="G92" s="99">
        <f>Calc!AN92</f>
        <v>0.18326744058687969</v>
      </c>
      <c r="H92" s="5">
        <f>Calc!AO92</f>
        <v>1.121620786842188E-3</v>
      </c>
      <c r="I92" s="8">
        <f>Calc!AH92</f>
        <v>1047.8732556983325</v>
      </c>
      <c r="J92" s="8">
        <f>Calc!AI92</f>
        <v>6.8459744772636189</v>
      </c>
      <c r="K92" s="77">
        <f>Calc!AJ92</f>
        <v>23.65090667564429</v>
      </c>
      <c r="L92" s="77">
        <f>Calc!AK92</f>
        <v>2.5841232495943927</v>
      </c>
      <c r="M92" s="111">
        <f>Calc!AP92</f>
        <v>21.525200000000002</v>
      </c>
      <c r="N92" s="111">
        <f>Calc!AQ92</f>
        <v>0.15260000000000001</v>
      </c>
      <c r="O92" s="111">
        <f>Calc!AW92</f>
        <v>21.511199999999999</v>
      </c>
      <c r="P92" s="111">
        <f>Calc!AY92</f>
        <v>0.15822627619890411</v>
      </c>
      <c r="Q92" s="77">
        <f>Calc!BB92</f>
        <v>25.133423050793134</v>
      </c>
      <c r="R92" s="77">
        <f>Calc!BC92</f>
        <v>2.7461275685723479</v>
      </c>
      <c r="S92" s="1">
        <f>Input!E92</f>
        <v>104</v>
      </c>
    </row>
    <row r="93" spans="1:19" s="167" customFormat="1" x14ac:dyDescent="0.2">
      <c r="A93" s="167">
        <f>Input!A93</f>
        <v>10368</v>
      </c>
      <c r="B93" s="167" t="str">
        <f>Input!B93</f>
        <v>Hu1-13</v>
      </c>
      <c r="C93" s="168">
        <f>Calc!O93*1000</f>
        <v>13711.153525984637</v>
      </c>
      <c r="D93" s="168">
        <f>Calc!P93*1000</f>
        <v>2.7473614052745896</v>
      </c>
      <c r="E93" s="168">
        <f>Calc!X93</f>
        <v>0.8728744988548659</v>
      </c>
      <c r="F93" s="168">
        <f>Calc!Y93</f>
        <v>5.2831097630350989E-3</v>
      </c>
      <c r="G93" s="168">
        <f>Calc!AN93</f>
        <v>1.00446573821157</v>
      </c>
      <c r="H93" s="168">
        <f>Calc!AO93</f>
        <v>3.6777220237406874E-3</v>
      </c>
      <c r="I93" s="169">
        <f>Calc!AH93</f>
        <v>48212.439631843343</v>
      </c>
      <c r="J93" s="169">
        <f>Calc!AI93</f>
        <v>340.90919369287843</v>
      </c>
      <c r="K93" s="170">
        <f>Calc!AJ93</f>
        <v>0.13234638993164793</v>
      </c>
      <c r="L93" s="170">
        <f>Calc!AK93</f>
        <v>1.9688991061994565</v>
      </c>
      <c r="M93" s="171" t="str">
        <f>Calc!AP93</f>
        <v>Out of range</v>
      </c>
      <c r="N93" s="171" t="e">
        <f>Calc!AQ93</f>
        <v>#VALUE!</v>
      </c>
      <c r="O93" s="171" t="str">
        <f>Calc!AW93</f>
        <v>Out of range</v>
      </c>
      <c r="P93" s="171" t="e">
        <f>Calc!AY93</f>
        <v>#VALUE!</v>
      </c>
      <c r="Q93" s="170" t="e">
        <f>Calc!BB93</f>
        <v>#VALUE!</v>
      </c>
      <c r="R93" s="170" t="e">
        <f>Calc!BC93</f>
        <v>#VALUE!</v>
      </c>
      <c r="S93" s="167">
        <f>Input!E93</f>
        <v>0</v>
      </c>
    </row>
    <row r="94" spans="1:19" x14ac:dyDescent="0.2">
      <c r="A94" s="1">
        <f>Input!A94</f>
        <v>10637</v>
      </c>
      <c r="B94" s="1" t="str">
        <f>Input!B94</f>
        <v>KBI_62</v>
      </c>
      <c r="C94" s="99">
        <f>Calc!O94*1000</f>
        <v>269.50377026265193</v>
      </c>
      <c r="D94" s="99">
        <f>Calc!P94*1000</f>
        <v>1.8807017912330571E-2</v>
      </c>
      <c r="E94" s="99">
        <f>Calc!X94</f>
        <v>0.17186499159374422</v>
      </c>
      <c r="F94" s="99">
        <f>Calc!Y94</f>
        <v>4.3221488550245645E-4</v>
      </c>
      <c r="G94" s="99">
        <f>Calc!AN94</f>
        <v>0.29849398531551313</v>
      </c>
      <c r="H94" s="5">
        <f>Calc!AO94</f>
        <v>1.2943563565255018E-3</v>
      </c>
      <c r="I94" s="8">
        <f>Calc!AH94</f>
        <v>1434.8683363834784</v>
      </c>
      <c r="J94" s="8">
        <f>Calc!AI94</f>
        <v>7.1919709389477564</v>
      </c>
      <c r="K94" s="77">
        <f>Calc!AJ94</f>
        <v>15.932822390952284</v>
      </c>
      <c r="L94" s="77">
        <f>Calc!AK94</f>
        <v>2.5924714623993723</v>
      </c>
      <c r="M94" s="111">
        <f>Calc!AP94</f>
        <v>37.9499</v>
      </c>
      <c r="N94" s="111">
        <f>Calc!AQ94</f>
        <v>0.2409</v>
      </c>
      <c r="O94" s="111">
        <f>Calc!AW94</f>
        <v>37.933100000000003</v>
      </c>
      <c r="P94" s="111">
        <f>Calc!AY94</f>
        <v>0.23129626526908989</v>
      </c>
      <c r="Q94" s="77">
        <f>Calc!BB94</f>
        <v>17.73591364393948</v>
      </c>
      <c r="R94" s="77">
        <f>Calc!BC94</f>
        <v>2.8858804757123675</v>
      </c>
      <c r="S94" s="1">
        <f>Input!E94</f>
        <v>62</v>
      </c>
    </row>
    <row r="95" spans="1:19" s="167" customFormat="1" x14ac:dyDescent="0.2">
      <c r="A95" s="167">
        <f>Input!A95</f>
        <v>10368</v>
      </c>
      <c r="B95" s="167" t="str">
        <f>Input!B95</f>
        <v>Hu1-13</v>
      </c>
      <c r="C95" s="168">
        <f>Calc!O95*1000</f>
        <v>13712.850948327809</v>
      </c>
      <c r="D95" s="168">
        <f>Calc!P95*1000</f>
        <v>2.4534172782877559</v>
      </c>
      <c r="E95" s="168">
        <f>Calc!X95</f>
        <v>0.86666594256973095</v>
      </c>
      <c r="F95" s="168">
        <f>Calc!Y95</f>
        <v>5.0078492795414091E-3</v>
      </c>
      <c r="G95" s="168">
        <f>Calc!AN95</f>
        <v>1.0019792035213353</v>
      </c>
      <c r="H95" s="168">
        <f>Calc!AO95</f>
        <v>3.4704657677188636E-3</v>
      </c>
      <c r="I95" s="169">
        <f>Calc!AH95</f>
        <v>48443.612886382449</v>
      </c>
      <c r="J95" s="169">
        <f>Calc!AI95</f>
        <v>326.24265350051292</v>
      </c>
      <c r="K95" s="170">
        <f>Calc!AJ95</f>
        <v>-0.56375854469115083</v>
      </c>
      <c r="L95" s="170">
        <f>Calc!AK95</f>
        <v>2.5110383547922619</v>
      </c>
      <c r="M95" s="171" t="str">
        <f>Calc!AP95</f>
        <v>Out of range</v>
      </c>
      <c r="N95" s="171" t="e">
        <f>Calc!AQ95</f>
        <v>#VALUE!</v>
      </c>
      <c r="O95" s="171" t="str">
        <f>Calc!AW95</f>
        <v>Out of range</v>
      </c>
      <c r="P95" s="171" t="e">
        <f>Calc!AY95</f>
        <v>#VALUE!</v>
      </c>
      <c r="Q95" s="170" t="e">
        <f>Calc!BB95</f>
        <v>#VALUE!</v>
      </c>
      <c r="R95" s="170" t="e">
        <f>Calc!BC95</f>
        <v>#VALUE!</v>
      </c>
      <c r="S95" s="167">
        <f>Input!E95</f>
        <v>0</v>
      </c>
    </row>
    <row r="96" spans="1:19" x14ac:dyDescent="0.2">
      <c r="A96" s="1">
        <f>Input!A96</f>
        <v>10638</v>
      </c>
      <c r="B96" s="1" t="str">
        <f>Input!B96</f>
        <v>KBI_4</v>
      </c>
      <c r="C96" s="99">
        <f>Calc!O96*1000</f>
        <v>208.08115419680823</v>
      </c>
      <c r="D96" s="99">
        <f>Calc!P96*1000</f>
        <v>1.774706682630197E-2</v>
      </c>
      <c r="E96" s="99">
        <f>Calc!X96</f>
        <v>0.27903405499259465</v>
      </c>
      <c r="F96" s="99">
        <f>Calc!Y96</f>
        <v>7.4449301924527382E-4</v>
      </c>
      <c r="G96" s="99">
        <f>Calc!AN96</f>
        <v>0.22614964116013955</v>
      </c>
      <c r="H96" s="5">
        <f>Calc!AO96</f>
        <v>1.2156663332175081E-3</v>
      </c>
      <c r="I96" s="8">
        <f>Calc!AH96</f>
        <v>516.73637469096229</v>
      </c>
      <c r="J96" s="8">
        <f>Calc!AI96</f>
        <v>3.1007401692798675</v>
      </c>
      <c r="K96" s="77">
        <f>Calc!AJ96</f>
        <v>16.785649000037317</v>
      </c>
      <c r="L96" s="77">
        <f>Calc!AK96</f>
        <v>3.3200267479286141</v>
      </c>
      <c r="M96" s="111">
        <f>Calc!AP96</f>
        <v>27.450600000000001</v>
      </c>
      <c r="N96" s="111">
        <f>Calc!AQ96</f>
        <v>0.18149999999999999</v>
      </c>
      <c r="O96" s="111">
        <f>Calc!AW96</f>
        <v>27.415299999999998</v>
      </c>
      <c r="P96" s="111">
        <f>Calc!AY96</f>
        <v>0.19885697849947562</v>
      </c>
      <c r="Q96" s="77">
        <f>Calc!BB96</f>
        <v>18.137981363694898</v>
      </c>
      <c r="R96" s="77">
        <f>Calc!BC96</f>
        <v>3.5875185043675852</v>
      </c>
      <c r="S96" s="1">
        <f>Input!E96</f>
        <v>4</v>
      </c>
    </row>
    <row r="97" spans="1:19" s="167" customFormat="1" x14ac:dyDescent="0.2">
      <c r="A97" s="167">
        <f>Input!A97</f>
        <v>10368</v>
      </c>
      <c r="B97" s="167" t="str">
        <f>Input!B97</f>
        <v>Hu1-13</v>
      </c>
      <c r="C97" s="168">
        <f>Calc!O97*1000</f>
        <v>13711.27089027146</v>
      </c>
      <c r="D97" s="168">
        <f>Calc!P97*1000</f>
        <v>1.738297177499178</v>
      </c>
      <c r="E97" s="168">
        <f>Calc!X97</f>
        <v>0.85667873483865087</v>
      </c>
      <c r="F97" s="168">
        <f>Calc!Y97</f>
        <v>2.4510120593565117E-3</v>
      </c>
      <c r="G97" s="168">
        <f>Calc!AN97</f>
        <v>1.0035352518459342</v>
      </c>
      <c r="H97" s="168">
        <f>Calc!AO97</f>
        <v>2.0306591257401134E-3</v>
      </c>
      <c r="I97" s="169">
        <f>Calc!AH97</f>
        <v>49078.824203997436</v>
      </c>
      <c r="J97" s="169">
        <f>Calc!AI97</f>
        <v>171.87530913099081</v>
      </c>
      <c r="K97" s="170">
        <f>Calc!AJ97</f>
        <v>-0.22584280818072067</v>
      </c>
      <c r="L97" s="170">
        <f>Calc!AK97</f>
        <v>0.7237080467721605</v>
      </c>
      <c r="M97" s="171" t="str">
        <f>Calc!AP97</f>
        <v>Out of range</v>
      </c>
      <c r="N97" s="171" t="e">
        <f>Calc!AQ97</f>
        <v>#VALUE!</v>
      </c>
      <c r="O97" s="171" t="str">
        <f>Calc!AW97</f>
        <v>Out of range</v>
      </c>
      <c r="P97" s="171" t="e">
        <f>Calc!AY97</f>
        <v>#VALUE!</v>
      </c>
      <c r="Q97" s="170" t="e">
        <f>Calc!BB97</f>
        <v>#VALUE!</v>
      </c>
      <c r="R97" s="170" t="e">
        <f>Calc!BC97</f>
        <v>#VALUE!</v>
      </c>
      <c r="S97" s="167">
        <f>Input!E97</f>
        <v>0</v>
      </c>
    </row>
    <row r="98" spans="1:19" x14ac:dyDescent="0.2">
      <c r="A98" s="1">
        <f>Input!A98</f>
        <v>10656</v>
      </c>
      <c r="B98" s="1" t="str">
        <f>Input!B98</f>
        <v>PR-LA-51</v>
      </c>
      <c r="C98" s="99">
        <f>Calc!O98*1000</f>
        <v>3192.241622065907</v>
      </c>
      <c r="D98" s="99">
        <f>Calc!P98*1000</f>
        <v>0.430785007390866</v>
      </c>
      <c r="E98" s="99">
        <f>Calc!X98</f>
        <v>823.16777356952923</v>
      </c>
      <c r="F98" s="99">
        <f>Calc!Y98</f>
        <v>3.7798696617638785</v>
      </c>
      <c r="G98" s="99">
        <f>Calc!AN98</f>
        <v>2.0036377765082096</v>
      </c>
      <c r="H98" s="5">
        <f>Calc!AO98</f>
        <v>8.8557872642645776E-3</v>
      </c>
      <c r="I98" s="8">
        <f>Calc!AH98</f>
        <v>23.791235910096347</v>
      </c>
      <c r="J98" s="8">
        <f>Calc!AI98</f>
        <v>0.15159715705675889</v>
      </c>
      <c r="K98" s="77">
        <f>Calc!AJ98</f>
        <v>-10.325011882079016</v>
      </c>
      <c r="L98" s="77">
        <f>Calc!AK98</f>
        <v>0.58607121620454594</v>
      </c>
      <c r="M98" s="111" t="str">
        <f>Calc!AP98</f>
        <v>Out of range</v>
      </c>
      <c r="N98" s="111" t="e">
        <f>Calc!AQ98</f>
        <v>#VALUE!</v>
      </c>
      <c r="O98" s="111" t="str">
        <f>Calc!AW98</f>
        <v>Out of range</v>
      </c>
      <c r="P98" s="111" t="e">
        <f>Calc!AY98</f>
        <v>#VALUE!</v>
      </c>
      <c r="Q98" s="77" t="e">
        <f>Calc!BB98</f>
        <v>#VALUE!</v>
      </c>
      <c r="R98" s="77" t="e">
        <f>Calc!BC98</f>
        <v>#VALUE!</v>
      </c>
      <c r="S98" s="1">
        <f>Input!E98</f>
        <v>0</v>
      </c>
    </row>
    <row r="99" spans="1:19" s="167" customFormat="1" x14ac:dyDescent="0.2">
      <c r="A99" s="167">
        <f>Input!A99</f>
        <v>10368</v>
      </c>
      <c r="B99" s="167" t="str">
        <f>Input!B99</f>
        <v>Hu1-13</v>
      </c>
      <c r="C99" s="168">
        <f>Calc!O99*1000</f>
        <v>13710.582694097448</v>
      </c>
      <c r="D99" s="168">
        <f>Calc!P99*1000</f>
        <v>1.4929920127085761</v>
      </c>
      <c r="E99" s="168">
        <f>Calc!X99</f>
        <v>0.84944930518388251</v>
      </c>
      <c r="F99" s="168">
        <f>Calc!Y99</f>
        <v>4.0832784127979201E-3</v>
      </c>
      <c r="G99" s="168">
        <f>Calc!AN99</f>
        <v>1.0005611091524653</v>
      </c>
      <c r="H99" s="168">
        <f>Calc!AO99</f>
        <v>2.3324524031541898E-3</v>
      </c>
      <c r="I99" s="169">
        <f>Calc!AH99</f>
        <v>49347.352500774621</v>
      </c>
      <c r="J99" s="169">
        <f>Calc!AI99</f>
        <v>263.5783834390212</v>
      </c>
      <c r="K99" s="170">
        <f>Calc!AJ99</f>
        <v>-0.61255330234455396</v>
      </c>
      <c r="L99" s="170">
        <f>Calc!AK99</f>
        <v>1.1852026622681724</v>
      </c>
      <c r="M99" s="171" t="str">
        <f>Calc!AP99</f>
        <v>Out of range</v>
      </c>
      <c r="N99" s="171" t="e">
        <f>Calc!AQ99</f>
        <v>#VALUE!</v>
      </c>
      <c r="O99" s="171" t="str">
        <f>Calc!AW99</f>
        <v>Out of range</v>
      </c>
      <c r="P99" s="171" t="e">
        <f>Calc!AY99</f>
        <v>#VALUE!</v>
      </c>
      <c r="Q99" s="170" t="e">
        <f>Calc!BB99</f>
        <v>#VALUE!</v>
      </c>
      <c r="R99" s="170" t="e">
        <f>Calc!BC99</f>
        <v>#VALUE!</v>
      </c>
      <c r="S99" s="167">
        <f>Input!E99</f>
        <v>0</v>
      </c>
    </row>
    <row r="100" spans="1:19" x14ac:dyDescent="0.2">
      <c r="A100" s="1">
        <f>Input!A100</f>
        <v>10657</v>
      </c>
      <c r="B100" s="1" t="str">
        <f>Input!B100</f>
        <v>PR-LA-52</v>
      </c>
      <c r="C100" s="99">
        <f>Calc!O100*1000</f>
        <v>4245.0207861801255</v>
      </c>
      <c r="D100" s="99">
        <f>Calc!P100*1000</f>
        <v>1.0526381936895663</v>
      </c>
      <c r="E100" s="99">
        <f>Calc!X100</f>
        <v>2186.854029412309</v>
      </c>
      <c r="F100" s="99">
        <f>Calc!Y100</f>
        <v>7.7149201980897519</v>
      </c>
      <c r="G100" s="99">
        <f>Calc!AN100</f>
        <v>2.9682863381881557</v>
      </c>
      <c r="H100" s="5">
        <f>Calc!AO100</f>
        <v>9.4486285541422379E-3</v>
      </c>
      <c r="I100" s="8">
        <f>Calc!AH100</f>
        <v>17.616159331127058</v>
      </c>
      <c r="J100" s="8">
        <f>Calc!AI100</f>
        <v>8.3592420967426945E-2</v>
      </c>
      <c r="K100" s="77">
        <f>Calc!AJ100</f>
        <v>8.8992302421817548</v>
      </c>
      <c r="L100" s="77">
        <f>Calc!AK100</f>
        <v>0.4927779496223349</v>
      </c>
      <c r="M100" s="111" t="str">
        <f>Calc!AP100</f>
        <v>Out of range</v>
      </c>
      <c r="N100" s="111" t="e">
        <f>Calc!AQ100</f>
        <v>#VALUE!</v>
      </c>
      <c r="O100" s="111" t="str">
        <f>Calc!AW100</f>
        <v>Out of range</v>
      </c>
      <c r="P100" s="111" t="e">
        <f>Calc!AY100</f>
        <v>#VALUE!</v>
      </c>
      <c r="Q100" s="77" t="e">
        <f>Calc!BB100</f>
        <v>#VALUE!</v>
      </c>
      <c r="R100" s="77" t="e">
        <f>Calc!BC100</f>
        <v>#VALUE!</v>
      </c>
      <c r="S100" s="1">
        <f>Input!E100</f>
        <v>0</v>
      </c>
    </row>
    <row r="101" spans="1:19" s="167" customFormat="1" x14ac:dyDescent="0.2">
      <c r="A101" s="167">
        <f>Input!A101</f>
        <v>10368</v>
      </c>
      <c r="B101" s="167" t="str">
        <f>Input!B101</f>
        <v>Hu1-13</v>
      </c>
      <c r="C101" s="168">
        <f>Calc!O101*1000</f>
        <v>13710.582694097448</v>
      </c>
      <c r="D101" s="168">
        <f>Calc!P101*1000</f>
        <v>1.4929920127085761</v>
      </c>
      <c r="E101" s="168">
        <f>Calc!X101</f>
        <v>0.84944930518388251</v>
      </c>
      <c r="F101" s="168">
        <f>Calc!Y101</f>
        <v>4.0832784127979201E-3</v>
      </c>
      <c r="G101" s="168">
        <f>Calc!AN101</f>
        <v>1.0005611091524653</v>
      </c>
      <c r="H101" s="168">
        <f>Calc!AO101</f>
        <v>2.3324524031541898E-3</v>
      </c>
      <c r="I101" s="169">
        <f>Calc!AH101</f>
        <v>49347.352500774621</v>
      </c>
      <c r="J101" s="169">
        <f>Calc!AI101</f>
        <v>263.5783834390212</v>
      </c>
      <c r="K101" s="170">
        <f>Calc!AJ101</f>
        <v>-0.61255330234455396</v>
      </c>
      <c r="L101" s="170">
        <f>Calc!AK101</f>
        <v>1.1852026622681724</v>
      </c>
      <c r="M101" s="171" t="str">
        <f>Calc!AP101</f>
        <v>Out of range</v>
      </c>
      <c r="N101" s="171" t="e">
        <f>Calc!AQ101</f>
        <v>#VALUE!</v>
      </c>
      <c r="O101" s="171" t="str">
        <f>Calc!AW101</f>
        <v>Out of range</v>
      </c>
      <c r="P101" s="171" t="e">
        <f>Calc!AY101</f>
        <v>#VALUE!</v>
      </c>
      <c r="Q101" s="170" t="e">
        <f>Calc!BB101</f>
        <v>#VALUE!</v>
      </c>
      <c r="R101" s="170" t="e">
        <f>Calc!BC101</f>
        <v>#VALUE!</v>
      </c>
      <c r="S101" s="167">
        <f>Input!E101</f>
        <v>0</v>
      </c>
    </row>
    <row r="102" spans="1:19" x14ac:dyDescent="0.2">
      <c r="A102" s="56"/>
      <c r="B102" s="56"/>
      <c r="C102" s="106"/>
      <c r="D102" s="106"/>
      <c r="E102" s="106"/>
      <c r="F102" s="106"/>
      <c r="G102" s="106"/>
      <c r="H102" s="106"/>
      <c r="I102" s="72"/>
      <c r="J102" s="72"/>
      <c r="K102" s="107"/>
      <c r="L102" s="107"/>
      <c r="M102" s="132"/>
      <c r="N102" s="132"/>
      <c r="O102" s="132"/>
      <c r="P102" s="132"/>
      <c r="Q102" s="107"/>
      <c r="R102" s="107"/>
      <c r="S102" s="56"/>
    </row>
    <row r="103" spans="1:19" s="167" customFormat="1" x14ac:dyDescent="0.2">
      <c r="A103" s="167">
        <f>Input!A103</f>
        <v>10368</v>
      </c>
      <c r="B103" s="167" t="str">
        <f>Input!B103</f>
        <v>Hu1-13</v>
      </c>
      <c r="C103" s="168">
        <f>Calc!O103*1000</f>
        <v>13713.194098345051</v>
      </c>
      <c r="D103" s="168">
        <f>Calc!P103*1000</f>
        <v>2.4984929316437028</v>
      </c>
      <c r="E103" s="168">
        <f>Calc!X103</f>
        <v>0.85392589814746278</v>
      </c>
      <c r="F103" s="168">
        <f>Calc!Y103</f>
        <v>4.8221537364546022E-3</v>
      </c>
      <c r="G103" s="168">
        <f>Calc!AN103</f>
        <v>0.99985090648028407</v>
      </c>
      <c r="H103" s="168">
        <f>Calc!AO103</f>
        <v>2.938818577662595E-3</v>
      </c>
      <c r="I103" s="169">
        <f>Calc!AH103</f>
        <v>49063.155323355888</v>
      </c>
      <c r="J103" s="169">
        <f>Calc!AI103</f>
        <v>312.21710516262988</v>
      </c>
      <c r="K103" s="170">
        <f>Calc!AJ103</f>
        <v>0.22357833286790196</v>
      </c>
      <c r="L103" s="170">
        <f>Calc!AK103</f>
        <v>1.5875642781549331</v>
      </c>
      <c r="M103" s="171">
        <f>Calc!AP103</f>
        <v>836.54489999999998</v>
      </c>
      <c r="N103" s="171" t="e">
        <f>Calc!AQ103</f>
        <v>#VALUE!</v>
      </c>
      <c r="O103" s="171">
        <f>Calc!AW103</f>
        <v>836.54319999999996</v>
      </c>
      <c r="P103" s="171">
        <f>Calc!AY103</f>
        <v>861.12604516413251</v>
      </c>
      <c r="Q103" s="170">
        <f>Calc!BB103</f>
        <v>2.3781636219894606</v>
      </c>
      <c r="R103" s="170">
        <f>Calc!BC103</f>
        <v>17.851033463522519</v>
      </c>
      <c r="S103" s="167">
        <f>Input!E103</f>
        <v>0</v>
      </c>
    </row>
    <row r="104" spans="1:19" x14ac:dyDescent="0.2">
      <c r="A104" s="1">
        <f>Input!A104</f>
        <v>10671</v>
      </c>
      <c r="B104" s="1" t="str">
        <f>Input!B104</f>
        <v>M5-14-44B-10.0</v>
      </c>
      <c r="C104" s="99">
        <f>Calc!O104*1000</f>
        <v>115.06038278639396</v>
      </c>
      <c r="D104" s="99">
        <f>Calc!P104*1000</f>
        <v>9.3004449622842832E-3</v>
      </c>
      <c r="E104" s="99">
        <f>Calc!X104</f>
        <v>0.88585294316554153</v>
      </c>
      <c r="F104" s="99">
        <f>Calc!Y104</f>
        <v>1.524585929152823E-3</v>
      </c>
      <c r="G104" s="99">
        <f>Calc!AN104</f>
        <v>2.1467124409905343</v>
      </c>
      <c r="H104" s="5">
        <f>Calc!AO104</f>
        <v>5.3263591954574542E-3</v>
      </c>
      <c r="I104" s="8">
        <f>Calc!AH104</f>
        <v>851.15502733995572</v>
      </c>
      <c r="J104" s="8">
        <f>Calc!AI104</f>
        <v>2.5692536815038793</v>
      </c>
      <c r="K104" s="77">
        <f>Calc!AJ104</f>
        <v>1105.6141345044969</v>
      </c>
      <c r="L104" s="77">
        <f>Calc!AK104</f>
        <v>2.6828955068937077</v>
      </c>
      <c r="M104" s="111">
        <f>Calc!AP104</f>
        <v>242.6602</v>
      </c>
      <c r="N104" s="111">
        <f>Calc!AQ104</f>
        <v>2.0764</v>
      </c>
      <c r="O104" s="111">
        <f>Calc!AW104</f>
        <v>242.59559999999999</v>
      </c>
      <c r="P104" s="111">
        <f>Calc!AY104</f>
        <v>1.9355176593862644</v>
      </c>
      <c r="Q104" s="77">
        <f>Calc!BB104</f>
        <v>2194.7077687422843</v>
      </c>
      <c r="R104" s="77">
        <f>Calc!BC104</f>
        <v>13.134039618502166</v>
      </c>
      <c r="S104" s="1">
        <f>Input!E104</f>
        <v>10</v>
      </c>
    </row>
    <row r="105" spans="1:19" s="167" customFormat="1" x14ac:dyDescent="0.2">
      <c r="A105" s="167">
        <f>Input!A105</f>
        <v>10368</v>
      </c>
      <c r="B105" s="167" t="str">
        <f>Input!B105</f>
        <v>Hu1-13</v>
      </c>
      <c r="C105" s="168">
        <f>Calc!O105*1000</f>
        <v>13712.635517763847</v>
      </c>
      <c r="D105" s="168">
        <f>Calc!P105*1000</f>
        <v>2.4896906188197296</v>
      </c>
      <c r="E105" s="168">
        <f>Calc!X105</f>
        <v>0.85755205722622196</v>
      </c>
      <c r="F105" s="168">
        <f>Calc!Y105</f>
        <v>4.2060284525643355E-3</v>
      </c>
      <c r="G105" s="168">
        <f>Calc!AN105</f>
        <v>0.99816442658082805</v>
      </c>
      <c r="H105" s="168">
        <f>Calc!AO105</f>
        <v>3.1228610748579265E-3</v>
      </c>
      <c r="I105" s="169">
        <f>Calc!AH105</f>
        <v>48771.298645012845</v>
      </c>
      <c r="J105" s="169">
        <f>Calc!AI105</f>
        <v>283.59240749560348</v>
      </c>
      <c r="K105" s="170">
        <f>Calc!AJ105</f>
        <v>5.4358970142498464E-2</v>
      </c>
      <c r="L105" s="170">
        <f>Calc!AK105</f>
        <v>2.0723843786786795</v>
      </c>
      <c r="M105" s="171">
        <f>Calc!AP105</f>
        <v>683.46770000000004</v>
      </c>
      <c r="N105" s="171" t="e">
        <f>Calc!AQ105</f>
        <v>#VALUE!</v>
      </c>
      <c r="O105" s="171">
        <f>Calc!AW105</f>
        <v>683.46609999999998</v>
      </c>
      <c r="P105" s="171">
        <f>Calc!AY105</f>
        <v>245.41439031683765</v>
      </c>
      <c r="Q105" s="170">
        <f>Calc!BB105</f>
        <v>0.37513647098719966</v>
      </c>
      <c r="R105" s="170">
        <f>Calc!BC105</f>
        <v>14.304090325919027</v>
      </c>
      <c r="S105" s="167">
        <f>Input!E105</f>
        <v>0</v>
      </c>
    </row>
    <row r="106" spans="1:19" x14ac:dyDescent="0.2">
      <c r="A106" s="1">
        <f>Input!A106</f>
        <v>10672</v>
      </c>
      <c r="B106" s="1" t="str">
        <f>Input!B106</f>
        <v>M5-14-44B-19.0</v>
      </c>
      <c r="C106" s="99">
        <f>Calc!O106*1000</f>
        <v>141.28405639684715</v>
      </c>
      <c r="D106" s="99">
        <f>Calc!P106*1000</f>
        <v>1.1528539148092787E-2</v>
      </c>
      <c r="E106" s="99">
        <f>Calc!X106</f>
        <v>0.13838567358210477</v>
      </c>
      <c r="F106" s="99">
        <f>Calc!Y106</f>
        <v>3.5215596439499652E-4</v>
      </c>
      <c r="G106" s="99">
        <f>Calc!AN106</f>
        <v>2.3212222914244172</v>
      </c>
      <c r="H106" s="5">
        <f>Calc!AO106</f>
        <v>6.4087826046807569E-3</v>
      </c>
      <c r="I106" s="8">
        <f>Calc!AH106</f>
        <v>7243.6614713538065</v>
      </c>
      <c r="J106" s="8">
        <f>Calc!AI106</f>
        <v>27.192122924426172</v>
      </c>
      <c r="K106" s="77">
        <f>Calc!AJ106</f>
        <v>1253.7776020626668</v>
      </c>
      <c r="L106" s="77">
        <f>Calc!AK106</f>
        <v>3.4591618885033801</v>
      </c>
      <c r="M106" s="111">
        <f>Calc!AP106</f>
        <v>244.49629999999999</v>
      </c>
      <c r="N106" s="111">
        <f>Calc!AQ106</f>
        <v>2.4207000000000001</v>
      </c>
      <c r="O106" s="111">
        <f>Calc!AW106</f>
        <v>244.4888</v>
      </c>
      <c r="P106" s="111">
        <f>Calc!AY106</f>
        <v>2.2018766201589113</v>
      </c>
      <c r="Q106" s="77">
        <f>Calc!BB106</f>
        <v>2502.1735423620789</v>
      </c>
      <c r="R106" s="77">
        <f>Calc!BC106</f>
        <v>17.033132380289917</v>
      </c>
      <c r="S106" s="1">
        <f>Input!E106</f>
        <v>19</v>
      </c>
    </row>
    <row r="107" spans="1:19" s="167" customFormat="1" x14ac:dyDescent="0.2">
      <c r="A107" s="167">
        <f>Input!A107</f>
        <v>10368</v>
      </c>
      <c r="B107" s="167" t="str">
        <f>Input!B107</f>
        <v>Hu1-13</v>
      </c>
      <c r="C107" s="168">
        <f>Calc!O107*1000</f>
        <v>13711.950480377283</v>
      </c>
      <c r="D107" s="168">
        <f>Calc!P107*1000</f>
        <v>3.0377953914776445</v>
      </c>
      <c r="E107" s="168">
        <f>Calc!X107</f>
        <v>0.85033037738460904</v>
      </c>
      <c r="F107" s="168">
        <f>Calc!Y107</f>
        <v>6.2596451539527424E-3</v>
      </c>
      <c r="G107" s="168">
        <f>Calc!AN107</f>
        <v>1.00246933286864</v>
      </c>
      <c r="H107" s="168">
        <f>Calc!AO107</f>
        <v>2.7516017406842563E-3</v>
      </c>
      <c r="I107" s="169">
        <f>Calc!AH107</f>
        <v>49395.163805464195</v>
      </c>
      <c r="J107" s="169">
        <f>Calc!AI107</f>
        <v>387.91902032335787</v>
      </c>
      <c r="K107" s="170">
        <f>Calc!AJ107</f>
        <v>2.4949431099914321</v>
      </c>
      <c r="L107" s="170">
        <f>Calc!AK107</f>
        <v>2.3013686879354025</v>
      </c>
      <c r="M107" s="171">
        <f>Calc!AP107</f>
        <v>743.23850000000004</v>
      </c>
      <c r="N107" s="171" t="e">
        <f>Calc!AQ107</f>
        <v>#VALUE!</v>
      </c>
      <c r="O107" s="171">
        <f>Calc!AW107</f>
        <v>743.23689999999999</v>
      </c>
      <c r="P107" s="171">
        <f>Calc!AY107</f>
        <v>415.36779745901151</v>
      </c>
      <c r="Q107" s="170">
        <f>Calc!BB107</f>
        <v>20.386570552202617</v>
      </c>
      <c r="R107" s="170">
        <f>Calc!BC107</f>
        <v>30.436912853154492</v>
      </c>
      <c r="S107" s="167">
        <f>Input!E107</f>
        <v>0</v>
      </c>
    </row>
    <row r="108" spans="1:19" x14ac:dyDescent="0.2">
      <c r="A108" s="1">
        <f>Input!A108</f>
        <v>10673</v>
      </c>
      <c r="B108" s="1" t="str">
        <f>Input!B108</f>
        <v>M5-14-44B-61.0</v>
      </c>
      <c r="C108" s="99">
        <f>Calc!O108*1000</f>
        <v>216.49142057836681</v>
      </c>
      <c r="D108" s="99">
        <f>Calc!P108*1000</f>
        <v>1.4497882202649538E-2</v>
      </c>
      <c r="E108" s="99">
        <f>Calc!X108</f>
        <v>0.12056812037803365</v>
      </c>
      <c r="F108" s="99">
        <f>Calc!Y108</f>
        <v>2.0765126234363707E-4</v>
      </c>
      <c r="G108" s="99">
        <f>Calc!AN108</f>
        <v>2.4927225590155153</v>
      </c>
      <c r="H108" s="5">
        <f>Calc!AO108</f>
        <v>3.6925041472302403E-3</v>
      </c>
      <c r="I108" s="8">
        <f>Calc!AH108</f>
        <v>13692.088580802005</v>
      </c>
      <c r="J108" s="8">
        <f>Calc!AI108</f>
        <v>31.090483149817512</v>
      </c>
      <c r="K108" s="77">
        <f>Calc!AJ108</f>
        <v>1399.9919929423017</v>
      </c>
      <c r="L108" s="77">
        <f>Calc!AK108</f>
        <v>1.7107196873589738</v>
      </c>
      <c r="M108" s="111">
        <f>Calc!AP108</f>
        <v>245.85130000000001</v>
      </c>
      <c r="N108" s="111">
        <f>Calc!AQ108</f>
        <v>0.97919999999999996</v>
      </c>
      <c r="O108" s="111">
        <f>Calc!AW108</f>
        <v>245.84739999999999</v>
      </c>
      <c r="P108" s="111">
        <f>Calc!AY108</f>
        <v>1.1391537528555358</v>
      </c>
      <c r="Q108" s="77">
        <f>Calc!BB108</f>
        <v>2804.7236788208984</v>
      </c>
      <c r="R108" s="77">
        <f>Calc!BC108</f>
        <v>9.6585668989564137</v>
      </c>
      <c r="S108" s="1">
        <f>Input!E108</f>
        <v>61</v>
      </c>
    </row>
    <row r="109" spans="1:19" s="167" customFormat="1" x14ac:dyDescent="0.2">
      <c r="A109" s="167">
        <f>Input!A109</f>
        <v>10368</v>
      </c>
      <c r="B109" s="167" t="str">
        <f>Input!B109</f>
        <v>Hu1-13</v>
      </c>
      <c r="C109" s="168">
        <f>Calc!O109*1000</f>
        <v>13711.209997455384</v>
      </c>
      <c r="D109" s="168">
        <f>Calc!P109*1000</f>
        <v>2.6998526391807918</v>
      </c>
      <c r="E109" s="168">
        <f>Calc!X109</f>
        <v>0.84356248863117789</v>
      </c>
      <c r="F109" s="168">
        <f>Calc!Y109</f>
        <v>6.2558963904724403E-3</v>
      </c>
      <c r="G109" s="168">
        <f>Calc!AN109</f>
        <v>0.99976894477837364</v>
      </c>
      <c r="H109" s="168">
        <f>Calc!AO109</f>
        <v>3.0302602617538247E-3</v>
      </c>
      <c r="I109" s="169">
        <f>Calc!AH109</f>
        <v>49654.653738428598</v>
      </c>
      <c r="J109" s="169">
        <f>Calc!AI109</f>
        <v>397.68900177170758</v>
      </c>
      <c r="K109" s="170">
        <f>Calc!AJ109</f>
        <v>-1.6129641695805663</v>
      </c>
      <c r="L109" s="170">
        <f>Calc!AK109</f>
        <v>2.3821250194297336</v>
      </c>
      <c r="M109" s="171" t="str">
        <f>Calc!AP109</f>
        <v>Out of range</v>
      </c>
      <c r="N109" s="171" t="e">
        <f>Calc!AQ109</f>
        <v>#VALUE!</v>
      </c>
      <c r="O109" s="171" t="str">
        <f>Calc!AW109</f>
        <v>Out of range</v>
      </c>
      <c r="P109" s="171" t="e">
        <f>Calc!AY109</f>
        <v>#VALUE!</v>
      </c>
      <c r="Q109" s="170" t="e">
        <f>Calc!BB109</f>
        <v>#VALUE!</v>
      </c>
      <c r="R109" s="170" t="e">
        <f>Calc!BC109</f>
        <v>#VALUE!</v>
      </c>
      <c r="S109" s="167">
        <f>Input!E109</f>
        <v>0</v>
      </c>
    </row>
    <row r="110" spans="1:19" x14ac:dyDescent="0.2">
      <c r="A110" s="1">
        <f>Input!A110</f>
        <v>10674</v>
      </c>
      <c r="B110" s="1" t="str">
        <f>Input!B110</f>
        <v>M5-14-44B-175.0</v>
      </c>
      <c r="C110" s="99">
        <f>Calc!O110*1000</f>
        <v>258.46262192492071</v>
      </c>
      <c r="D110" s="99">
        <f>Calc!P110*1000</f>
        <v>1.6436694703956648E-2</v>
      </c>
      <c r="E110" s="99">
        <f>Calc!X110</f>
        <v>3.3910486000483214E-2</v>
      </c>
      <c r="F110" s="99">
        <f>Calc!Y110</f>
        <v>1.0868749447045084E-4</v>
      </c>
      <c r="G110" s="99">
        <f>Calc!AN110</f>
        <v>2.3712306753848109</v>
      </c>
      <c r="H110" s="5">
        <f>Calc!AO110</f>
        <v>4.5866881543525388E-3</v>
      </c>
      <c r="I110" s="8">
        <f>Calc!AH110</f>
        <v>55221.335194912004</v>
      </c>
      <c r="J110" s="8">
        <f>Calc!AI110</f>
        <v>206.69570534119879</v>
      </c>
      <c r="K110" s="77">
        <f>Calc!AJ110</f>
        <v>1276.1497552738183</v>
      </c>
      <c r="L110" s="77">
        <f>Calc!AK110</f>
        <v>1.4675704010328616</v>
      </c>
      <c r="M110" s="111">
        <f>Calc!AP110</f>
        <v>251.7687</v>
      </c>
      <c r="N110" s="111">
        <f>Calc!AQ110</f>
        <v>1.3051999999999999</v>
      </c>
      <c r="O110" s="111">
        <f>Calc!AW110</f>
        <v>251.76779999999999</v>
      </c>
      <c r="P110" s="111">
        <f>Calc!AY110</f>
        <v>1.4873616160459744</v>
      </c>
      <c r="Q110" s="77">
        <f>Calc!BB110</f>
        <v>2599.759327101181</v>
      </c>
      <c r="R110" s="77">
        <f>Calc!BC110</f>
        <v>11.330252170481359</v>
      </c>
      <c r="S110" s="1">
        <f>Input!E110</f>
        <v>175</v>
      </c>
    </row>
    <row r="111" spans="1:19" s="167" customFormat="1" x14ac:dyDescent="0.2">
      <c r="A111" s="167">
        <f>Input!A111</f>
        <v>10368</v>
      </c>
      <c r="B111" s="167" t="str">
        <f>Input!B111</f>
        <v>Hu1-13</v>
      </c>
      <c r="C111" s="168">
        <f>Calc!O111*1000</f>
        <v>13714.877328519073</v>
      </c>
      <c r="D111" s="168">
        <f>Calc!P111*1000</f>
        <v>3.0303877607967253</v>
      </c>
      <c r="E111" s="168">
        <f>Calc!X111</f>
        <v>0.84392627559595923</v>
      </c>
      <c r="F111" s="168">
        <f>Calc!Y111</f>
        <v>5.8228803617116111E-3</v>
      </c>
      <c r="G111" s="168">
        <f>Calc!AN111</f>
        <v>1.0000817372981656</v>
      </c>
      <c r="H111" s="168">
        <f>Calc!AO111</f>
        <v>3.0918972124742198E-3</v>
      </c>
      <c r="I111" s="169">
        <f>Calc!AH111</f>
        <v>49662.057394861513</v>
      </c>
      <c r="J111" s="169">
        <f>Calc!AI111</f>
        <v>375.32161845345013</v>
      </c>
      <c r="K111" s="170">
        <f>Calc!AJ111</f>
        <v>0.32147565871643025</v>
      </c>
      <c r="L111" s="170">
        <f>Calc!AK111</f>
        <v>2.0561439850952916</v>
      </c>
      <c r="M111" s="171">
        <f>Calc!AP111</f>
        <v>859.61450000000002</v>
      </c>
      <c r="N111" s="171" t="e">
        <f>Calc!AQ111</f>
        <v>#VALUE!</v>
      </c>
      <c r="O111" s="171">
        <f>Calc!AW111</f>
        <v>859.61279999999999</v>
      </c>
      <c r="P111" s="171">
        <f>Calc!AY111</f>
        <v>1221.7870210236756</v>
      </c>
      <c r="Q111" s="170">
        <f>Calc!BB111</f>
        <v>3.6498650957990231</v>
      </c>
      <c r="R111" s="170">
        <f>Calc!BC111</f>
        <v>26.529372448222603</v>
      </c>
      <c r="S111" s="167">
        <f>Input!E111</f>
        <v>0</v>
      </c>
    </row>
    <row r="112" spans="1:19" x14ac:dyDescent="0.2">
      <c r="A112" s="1">
        <f>Input!A112</f>
        <v>10675</v>
      </c>
      <c r="B112" s="1" t="str">
        <f>Input!B112</f>
        <v>M5-14-44B-258.0</v>
      </c>
      <c r="C112" s="99">
        <f>Calc!O112*1000</f>
        <v>257.05550426163768</v>
      </c>
      <c r="D112" s="99">
        <f>Calc!P112*1000</f>
        <v>1.2631445092701254E-2</v>
      </c>
      <c r="E112" s="99">
        <f>Calc!X112</f>
        <v>0.21976950481243859</v>
      </c>
      <c r="F112" s="99">
        <f>Calc!Y112</f>
        <v>2.9903041353075157E-4</v>
      </c>
      <c r="G112" s="99">
        <f>Calc!AN112</f>
        <v>2.3855130453144757</v>
      </c>
      <c r="H112" s="5">
        <f>Calc!AO112</f>
        <v>3.8005324816860102E-3</v>
      </c>
      <c r="I112" s="8">
        <f>Calc!AH112</f>
        <v>8526.6524802857602</v>
      </c>
      <c r="J112" s="8">
        <f>Calc!AI112</f>
        <v>17.859548389220205</v>
      </c>
      <c r="K112" s="77">
        <f>Calc!AJ112</f>
        <v>1280.8761021744135</v>
      </c>
      <c r="L112" s="77">
        <f>Calc!AK112</f>
        <v>1.1825856646682273</v>
      </c>
      <c r="M112" s="111">
        <f>Calc!AP112</f>
        <v>254.47559999999999</v>
      </c>
      <c r="N112" s="111">
        <f>Calc!AQ112</f>
        <v>1.2118</v>
      </c>
      <c r="O112" s="111">
        <f>Calc!AW112</f>
        <v>254.4693</v>
      </c>
      <c r="P112" s="111">
        <f>Calc!AY112</f>
        <v>1.2497342897215007</v>
      </c>
      <c r="Q112" s="77">
        <f>Calc!BB112</f>
        <v>2629.3873734741528</v>
      </c>
      <c r="R112" s="77">
        <f>Calc!BC112</f>
        <v>9.5993581539414574</v>
      </c>
      <c r="S112" s="1">
        <f>Input!E112</f>
        <v>258</v>
      </c>
    </row>
    <row r="113" spans="1:19" s="167" customFormat="1" x14ac:dyDescent="0.2">
      <c r="A113" s="167">
        <f>Input!A113</f>
        <v>10368</v>
      </c>
      <c r="B113" s="167" t="str">
        <f>Input!B113</f>
        <v>Hu1-13</v>
      </c>
      <c r="C113" s="168">
        <f>Calc!O113*1000</f>
        <v>13714.877328519073</v>
      </c>
      <c r="D113" s="168">
        <f>Calc!P113*1000</f>
        <v>3.0303877607967253</v>
      </c>
      <c r="E113" s="168">
        <f>Calc!X113</f>
        <v>0.84392627559595923</v>
      </c>
      <c r="F113" s="168">
        <f>Calc!Y113</f>
        <v>5.8228803617116111E-3</v>
      </c>
      <c r="G113" s="168">
        <f>Calc!AN113</f>
        <v>1.0000817372981656</v>
      </c>
      <c r="H113" s="168">
        <f>Calc!AO113</f>
        <v>3.0918972124742198E-3</v>
      </c>
      <c r="I113" s="169">
        <f>Calc!AH113</f>
        <v>49662.057394861513</v>
      </c>
      <c r="J113" s="169">
        <f>Calc!AI113</f>
        <v>375.32161845345013</v>
      </c>
      <c r="K113" s="170">
        <f>Calc!AJ113</f>
        <v>0.32147565871643025</v>
      </c>
      <c r="L113" s="170">
        <f>Calc!AK113</f>
        <v>2.0561439850952916</v>
      </c>
      <c r="M113" s="171">
        <f>Calc!AP113</f>
        <v>859.61450000000002</v>
      </c>
      <c r="N113" s="171" t="e">
        <f>Calc!AQ113</f>
        <v>#VALUE!</v>
      </c>
      <c r="O113" s="171">
        <f>Calc!AW113</f>
        <v>859.61279999999999</v>
      </c>
      <c r="P113" s="171">
        <f>Calc!AY113</f>
        <v>1221.7870210236756</v>
      </c>
      <c r="Q113" s="170">
        <f>Calc!BB113</f>
        <v>3.6498650957990231</v>
      </c>
      <c r="R113" s="170">
        <f>Calc!BC113</f>
        <v>26.529372448222603</v>
      </c>
      <c r="S113" s="167">
        <f>Input!E113</f>
        <v>0</v>
      </c>
    </row>
    <row r="114" spans="1:19" x14ac:dyDescent="0.2">
      <c r="A114" s="56"/>
      <c r="B114" s="56"/>
      <c r="C114" s="106"/>
      <c r="D114" s="106"/>
      <c r="E114" s="106"/>
      <c r="F114" s="106"/>
      <c r="G114" s="106"/>
      <c r="H114" s="106"/>
      <c r="I114" s="72"/>
      <c r="J114" s="72"/>
      <c r="K114" s="107"/>
      <c r="L114" s="107"/>
      <c r="M114" s="132"/>
      <c r="N114" s="132"/>
      <c r="O114" s="132"/>
      <c r="P114" s="132"/>
      <c r="Q114" s="107"/>
      <c r="R114" s="107"/>
      <c r="S114" s="56"/>
    </row>
    <row r="115" spans="1:19" s="167" customFormat="1" x14ac:dyDescent="0.2">
      <c r="A115" s="167">
        <f>Input!A115</f>
        <v>10368</v>
      </c>
      <c r="B115" s="167" t="str">
        <f>Input!B115</f>
        <v>Hu1-13</v>
      </c>
      <c r="C115" s="168">
        <f>Calc!O115*1000</f>
        <v>13713.682796696228</v>
      </c>
      <c r="D115" s="168">
        <f>Calc!P115*1000</f>
        <v>2.0965752268482651</v>
      </c>
      <c r="E115" s="168">
        <f>Calc!X115</f>
        <v>0.85761445812692427</v>
      </c>
      <c r="F115" s="168">
        <f>Calc!Y115</f>
        <v>7.2925396306269515E-3</v>
      </c>
      <c r="G115" s="168">
        <f>Calc!AN115</f>
        <v>1.0019385106438603</v>
      </c>
      <c r="H115" s="168">
        <f>Calc!AO115</f>
        <v>3.0752275377942105E-3</v>
      </c>
      <c r="I115" s="169">
        <f>Calc!AH115</f>
        <v>48955.880684474316</v>
      </c>
      <c r="J115" s="169">
        <f>Calc!AI115</f>
        <v>442.51062698797233</v>
      </c>
      <c r="K115" s="170">
        <f>Calc!AJ115</f>
        <v>-0.89929797471621775</v>
      </c>
      <c r="L115" s="170">
        <f>Calc!AK115</f>
        <v>1.9348029051924018</v>
      </c>
      <c r="M115" s="171" t="str">
        <f>Calc!AP115</f>
        <v>Out of range</v>
      </c>
      <c r="N115" s="171" t="e">
        <f>Calc!AQ115</f>
        <v>#VALUE!</v>
      </c>
      <c r="O115" s="171" t="str">
        <f>Calc!AW115</f>
        <v>Out of range</v>
      </c>
      <c r="P115" s="171" t="e">
        <f>Calc!AY115</f>
        <v>#VALUE!</v>
      </c>
      <c r="Q115" s="170" t="e">
        <f>Calc!BB115</f>
        <v>#VALUE!</v>
      </c>
      <c r="R115" s="170" t="e">
        <f>Calc!BC115</f>
        <v>#VALUE!</v>
      </c>
      <c r="S115" s="167">
        <f>Input!E115</f>
        <v>0</v>
      </c>
    </row>
    <row r="116" spans="1:19" x14ac:dyDescent="0.2">
      <c r="A116" s="1">
        <f>Input!A116</f>
        <v>10676</v>
      </c>
      <c r="B116" s="1" t="str">
        <f>Input!B116</f>
        <v>M5-14-44B376.0</v>
      </c>
      <c r="C116" s="99">
        <f>Calc!O116*1000</f>
        <v>240.86618918202791</v>
      </c>
      <c r="D116" s="99">
        <f>Calc!P116*1000</f>
        <v>1.3793517329278878E-2</v>
      </c>
      <c r="E116" s="99">
        <f>Calc!X116</f>
        <v>0.17146181242772768</v>
      </c>
      <c r="F116" s="99">
        <f>Calc!Y116</f>
        <v>2.7111190455103947E-4</v>
      </c>
      <c r="G116" s="99">
        <f>Calc!AN116</f>
        <v>2.0507602956003557</v>
      </c>
      <c r="H116" s="5">
        <f>Calc!AO116</f>
        <v>3.5633667849625183E-3</v>
      </c>
      <c r="I116" s="8">
        <f>Calc!AH116</f>
        <v>8810.0029266631554</v>
      </c>
      <c r="J116" s="8">
        <f>Calc!AI116</f>
        <v>20.691403345404758</v>
      </c>
      <c r="K116" s="77">
        <f>Calc!AJ116</f>
        <v>953.60466413091922</v>
      </c>
      <c r="L116" s="77">
        <f>Calc!AK116</f>
        <v>1.2954948736100909</v>
      </c>
      <c r="M116" s="111">
        <f>Calc!AP116</f>
        <v>272.32960000000003</v>
      </c>
      <c r="N116" s="111">
        <f>Calc!AQ116</f>
        <v>1.4303999999999999</v>
      </c>
      <c r="O116" s="111">
        <f>Calc!AW116</f>
        <v>272.32339999999999</v>
      </c>
      <c r="P116" s="111">
        <f>Calc!AY116</f>
        <v>1.6775604977993943</v>
      </c>
      <c r="Q116" s="77">
        <f>Calc!BB116</f>
        <v>2058.8787403475499</v>
      </c>
      <c r="R116" s="77">
        <f>Calc!BC116</f>
        <v>10.154554258281079</v>
      </c>
      <c r="S116" s="1">
        <f>Input!E116</f>
        <v>376</v>
      </c>
    </row>
    <row r="117" spans="1:19" s="167" customFormat="1" x14ac:dyDescent="0.2">
      <c r="A117" s="167">
        <f>Input!A117</f>
        <v>10368</v>
      </c>
      <c r="B117" s="167" t="str">
        <f>Input!B117</f>
        <v>Hu1-13</v>
      </c>
      <c r="C117" s="168">
        <f>Calc!O117*1000</f>
        <v>13712.010153643843</v>
      </c>
      <c r="D117" s="168">
        <f>Calc!P117*1000</f>
        <v>1.9648317794735402</v>
      </c>
      <c r="E117" s="168">
        <f>Calc!X117</f>
        <v>0.85877744637620956</v>
      </c>
      <c r="F117" s="168">
        <f>Calc!Y117</f>
        <v>3.8576166236951892E-3</v>
      </c>
      <c r="G117" s="168">
        <f>Calc!AN117</f>
        <v>0.99967822736085044</v>
      </c>
      <c r="H117" s="168">
        <f>Calc!AO117</f>
        <v>2.72157369802204E-3</v>
      </c>
      <c r="I117" s="169">
        <f>Calc!AH117</f>
        <v>48773.342751321521</v>
      </c>
      <c r="J117" s="169">
        <f>Calc!AI117</f>
        <v>256.09089816730926</v>
      </c>
      <c r="K117" s="170">
        <f>Calc!AJ117</f>
        <v>-1.9292914196815669</v>
      </c>
      <c r="L117" s="170">
        <f>Calc!AK117</f>
        <v>2.095863179544061</v>
      </c>
      <c r="M117" s="171" t="str">
        <f>Calc!AP117</f>
        <v>Out of range</v>
      </c>
      <c r="N117" s="171" t="e">
        <f>Calc!AQ117</f>
        <v>#VALUE!</v>
      </c>
      <c r="O117" s="171" t="str">
        <f>Calc!AW117</f>
        <v>Out of range</v>
      </c>
      <c r="P117" s="171" t="e">
        <f>Calc!AY117</f>
        <v>#VALUE!</v>
      </c>
      <c r="Q117" s="170" t="e">
        <f>Calc!BB117</f>
        <v>#VALUE!</v>
      </c>
      <c r="R117" s="170" t="e">
        <f>Calc!BC117</f>
        <v>#VALUE!</v>
      </c>
      <c r="S117" s="167">
        <f>Input!E117</f>
        <v>0</v>
      </c>
    </row>
    <row r="118" spans="1:19" x14ac:dyDescent="0.2">
      <c r="A118" s="1">
        <f>Input!A118</f>
        <v>10677</v>
      </c>
      <c r="B118" s="1" t="str">
        <f>Input!B118</f>
        <v>M5-14-44B-457</v>
      </c>
      <c r="C118" s="99">
        <f>Calc!O118*1000</f>
        <v>307.76141690686347</v>
      </c>
      <c r="D118" s="99">
        <f>Calc!P118*1000</f>
        <v>1.6848135395155117E-2</v>
      </c>
      <c r="E118" s="99">
        <f>Calc!X118</f>
        <v>3.5555826047629746E-2</v>
      </c>
      <c r="F118" s="99">
        <f>Calc!Y118</f>
        <v>6.3750948141829647E-5</v>
      </c>
      <c r="G118" s="99">
        <f>Calc!AN118</f>
        <v>2.0332928924631939</v>
      </c>
      <c r="H118" s="5">
        <f>Calc!AO118</f>
        <v>3.359859341153328E-3</v>
      </c>
      <c r="I118" s="8">
        <f>Calc!AH118</f>
        <v>53840.091259065041</v>
      </c>
      <c r="J118" s="8">
        <f>Calc!AI118</f>
        <v>131.24495498103732</v>
      </c>
      <c r="K118" s="77">
        <f>Calc!AJ118</f>
        <v>935.1434774719412</v>
      </c>
      <c r="L118" s="77">
        <f>Calc!AK118</f>
        <v>0.88284582728424588</v>
      </c>
      <c r="M118" s="111">
        <f>Calc!AP118</f>
        <v>274.303</v>
      </c>
      <c r="N118" s="111">
        <f>Calc!AQ118</f>
        <v>1.5271999999999999</v>
      </c>
      <c r="O118" s="111">
        <f>Calc!AW118</f>
        <v>274.30200000000002</v>
      </c>
      <c r="P118" s="111">
        <f>Calc!AY118</f>
        <v>1.5640533521079409</v>
      </c>
      <c r="Q118" s="77">
        <f>Calc!BB118</f>
        <v>2030.3423679092423</v>
      </c>
      <c r="R118" s="77">
        <f>Calc!BC118</f>
        <v>9.1774971476386025</v>
      </c>
      <c r="S118" s="1">
        <f>Input!E118</f>
        <v>457</v>
      </c>
    </row>
    <row r="119" spans="1:19" s="167" customFormat="1" x14ac:dyDescent="0.2">
      <c r="A119" s="167">
        <f>Input!A119</f>
        <v>10368</v>
      </c>
      <c r="B119" s="167" t="str">
        <f>Input!B119</f>
        <v>Hu1-13</v>
      </c>
      <c r="C119" s="168">
        <f>Calc!O119*1000</f>
        <v>13711.966921483394</v>
      </c>
      <c r="D119" s="168">
        <f>Calc!P119*1000</f>
        <v>2.1614634370403074</v>
      </c>
      <c r="E119" s="168">
        <f>Calc!X119</f>
        <v>0.85661736708511771</v>
      </c>
      <c r="F119" s="168">
        <f>Calc!Y119</f>
        <v>5.9081484007706417E-3</v>
      </c>
      <c r="G119" s="168">
        <f>Calc!AN119</f>
        <v>1.0026286924024146</v>
      </c>
      <c r="H119" s="168">
        <f>Calc!AO119</f>
        <v>3.3371910813143357E-3</v>
      </c>
      <c r="I119" s="169">
        <f>Calc!AH119</f>
        <v>49040.490221928456</v>
      </c>
      <c r="J119" s="169">
        <f>Calc!AI119</f>
        <v>375.48246179308472</v>
      </c>
      <c r="K119" s="170">
        <f>Calc!AJ119</f>
        <v>-0.33260602810403217</v>
      </c>
      <c r="L119" s="170">
        <f>Calc!AK119</f>
        <v>2.3343844977336978</v>
      </c>
      <c r="M119" s="171" t="str">
        <f>Calc!AP119</f>
        <v>Out of range</v>
      </c>
      <c r="N119" s="171" t="e">
        <f>Calc!AQ119</f>
        <v>#VALUE!</v>
      </c>
      <c r="O119" s="171" t="str">
        <f>Calc!AW119</f>
        <v>Out of range</v>
      </c>
      <c r="P119" s="171" t="e">
        <f>Calc!AY119</f>
        <v>#VALUE!</v>
      </c>
      <c r="Q119" s="170" t="e">
        <f>Calc!BB119</f>
        <v>#VALUE!</v>
      </c>
      <c r="R119" s="170" t="e">
        <f>Calc!BC119</f>
        <v>#VALUE!</v>
      </c>
      <c r="S119" s="167">
        <f>Input!E119</f>
        <v>0</v>
      </c>
    </row>
    <row r="120" spans="1:19" x14ac:dyDescent="0.2">
      <c r="A120" s="1">
        <f>Input!A120</f>
        <v>10678</v>
      </c>
      <c r="B120" s="1" t="str">
        <f>Input!B120</f>
        <v>M5-14-44B-513.0</v>
      </c>
      <c r="C120" s="99">
        <f>Calc!O120*1000</f>
        <v>290.94739722003931</v>
      </c>
      <c r="D120" s="99">
        <f>Calc!P120*1000</f>
        <v>1.549315286421365E-2</v>
      </c>
      <c r="E120" s="99">
        <f>Calc!X120</f>
        <v>0.34737841282631066</v>
      </c>
      <c r="F120" s="99">
        <f>Calc!Y120</f>
        <v>4.6288366653141039E-4</v>
      </c>
      <c r="G120" s="99">
        <f>Calc!AN120</f>
        <v>2.0354058851787338</v>
      </c>
      <c r="H120" s="5">
        <f>Calc!AO120</f>
        <v>3.4896659355672585E-3</v>
      </c>
      <c r="I120" s="8">
        <f>Calc!AH120</f>
        <v>5214.0870442782716</v>
      </c>
      <c r="J120" s="8">
        <f>Calc!AI120</f>
        <v>11.318511901289424</v>
      </c>
      <c r="K120" s="77">
        <f>Calc!AJ120</f>
        <v>933.34069887774615</v>
      </c>
      <c r="L120" s="77">
        <f>Calc!AK120</f>
        <v>1.0885732464833253</v>
      </c>
      <c r="M120" s="111">
        <f>Calc!AP120</f>
        <v>276.21179999999998</v>
      </c>
      <c r="N120" s="111">
        <f>Calc!AQ120</f>
        <v>1.6957</v>
      </c>
      <c r="O120" s="111">
        <f>Calc!AW120</f>
        <v>276.2013</v>
      </c>
      <c r="P120" s="111">
        <f>Calc!AY120</f>
        <v>1.6800483117048794</v>
      </c>
      <c r="Q120" s="77">
        <f>Calc!BB120</f>
        <v>2037.3353525975965</v>
      </c>
      <c r="R120" s="77">
        <f>Calc!BC120</f>
        <v>9.9614758675300763</v>
      </c>
      <c r="S120" s="1">
        <f>Input!E120</f>
        <v>513</v>
      </c>
    </row>
    <row r="121" spans="1:19" s="167" customFormat="1" x14ac:dyDescent="0.2">
      <c r="A121" s="167">
        <f>Input!A121</f>
        <v>10368</v>
      </c>
      <c r="B121" s="167" t="str">
        <f>Input!B121</f>
        <v>Hu1-13</v>
      </c>
      <c r="C121" s="168">
        <f>Calc!O121*1000</f>
        <v>13712.004850068224</v>
      </c>
      <c r="D121" s="168">
        <f>Calc!P121*1000</f>
        <v>2.8113845948352907</v>
      </c>
      <c r="E121" s="168">
        <f>Calc!X121</f>
        <v>0.85049237584907122</v>
      </c>
      <c r="F121" s="168">
        <f>Calc!Y121</f>
        <v>6.2511049121462279E-3</v>
      </c>
      <c r="G121" s="168">
        <f>Calc!AN121</f>
        <v>0.99927787661641709</v>
      </c>
      <c r="H121" s="168">
        <f>Calc!AO121</f>
        <v>3.3870088863663492E-3</v>
      </c>
      <c r="I121" s="169">
        <f>Calc!AH121</f>
        <v>49228.726167038352</v>
      </c>
      <c r="J121" s="169">
        <f>Calc!AI121</f>
        <v>398.32286827979431</v>
      </c>
      <c r="K121" s="170">
        <f>Calc!AJ121</f>
        <v>1.8512800627954462</v>
      </c>
      <c r="L121" s="170">
        <f>Calc!AK121</f>
        <v>1.3878164964618001</v>
      </c>
      <c r="M121" s="171">
        <f>Calc!AP121</f>
        <v>622.3673</v>
      </c>
      <c r="N121" s="171" t="e">
        <f>Calc!AQ121</f>
        <v>#VALUE!</v>
      </c>
      <c r="O121" s="171">
        <f>Calc!AW121</f>
        <v>622.36559999999997</v>
      </c>
      <c r="P121" s="171">
        <f>Calc!AY121</f>
        <v>126.41811623636531</v>
      </c>
      <c r="Q121" s="170">
        <f>Calc!BB121</f>
        <v>10.749607270561402</v>
      </c>
      <c r="R121" s="170">
        <f>Calc!BC121</f>
        <v>8.9269568058569089</v>
      </c>
      <c r="S121" s="167">
        <f>Input!E121</f>
        <v>0</v>
      </c>
    </row>
    <row r="122" spans="1:19" x14ac:dyDescent="0.2">
      <c r="A122" s="1">
        <f>Input!A122</f>
        <v>10679</v>
      </c>
      <c r="B122" s="1" t="str">
        <f>Input!B122</f>
        <v>M5-14-44B-578.5</v>
      </c>
      <c r="C122" s="99">
        <f>Calc!O122*1000</f>
        <v>269.60492200815111</v>
      </c>
      <c r="D122" s="99">
        <f>Calc!P122*1000</f>
        <v>1.5946381650983076E-2</v>
      </c>
      <c r="E122" s="99">
        <f>Calc!X122</f>
        <v>4.3324324707752868E-2</v>
      </c>
      <c r="F122" s="99">
        <f>Calc!Y122</f>
        <v>1.1384294769354643E-4</v>
      </c>
      <c r="G122" s="99">
        <f>Calc!AN122</f>
        <v>2.067065573086782</v>
      </c>
      <c r="H122" s="5">
        <f>Calc!AO122</f>
        <v>4.1919015008010608E-3</v>
      </c>
      <c r="I122" s="8">
        <f>Calc!AH122</f>
        <v>39243.764159828388</v>
      </c>
      <c r="J122" s="8">
        <f>Calc!AI122</f>
        <v>130.23867136071985</v>
      </c>
      <c r="K122" s="77">
        <f>Calc!AJ122</f>
        <v>955.15459107551965</v>
      </c>
      <c r="L122" s="77">
        <f>Calc!AK122</f>
        <v>1.3647190286634252</v>
      </c>
      <c r="M122" s="111">
        <f>Calc!AP122</f>
        <v>278.72039999999998</v>
      </c>
      <c r="N122" s="111">
        <f>Calc!AQ122</f>
        <v>2.0674000000000001</v>
      </c>
      <c r="O122" s="111">
        <f>Calc!AW122</f>
        <v>278.71899999999999</v>
      </c>
      <c r="P122" s="111">
        <f>Calc!AY122</f>
        <v>2.0353459268616363</v>
      </c>
      <c r="Q122" s="77">
        <f>Calc!BB122</f>
        <v>2099.8405926156183</v>
      </c>
      <c r="R122" s="77">
        <f>Calc!BC122</f>
        <v>12.446350091097436</v>
      </c>
      <c r="S122" s="1">
        <f>Input!E122</f>
        <v>578.5</v>
      </c>
    </row>
    <row r="123" spans="1:19" s="167" customFormat="1" x14ac:dyDescent="0.2">
      <c r="A123" s="167">
        <f>Input!A123</f>
        <v>10368</v>
      </c>
      <c r="B123" s="167" t="str">
        <f>Input!B123</f>
        <v>Hu1-13</v>
      </c>
      <c r="C123" s="168">
        <f>Calc!O123*1000</f>
        <v>13711.758747578097</v>
      </c>
      <c r="D123" s="168">
        <f>Calc!P123*1000</f>
        <v>2.000879627342143</v>
      </c>
      <c r="E123" s="168">
        <f>Calc!X123</f>
        <v>0.85513345000533103</v>
      </c>
      <c r="F123" s="168">
        <f>Calc!Y123</f>
        <v>4.605689551671472E-3</v>
      </c>
      <c r="G123" s="168">
        <f>Calc!AN123</f>
        <v>0.99758660476605499</v>
      </c>
      <c r="H123" s="168">
        <f>Calc!AO123</f>
        <v>2.2261805518660597E-3</v>
      </c>
      <c r="I123" s="169">
        <f>Calc!AH123</f>
        <v>48877.802220579521</v>
      </c>
      <c r="J123" s="169">
        <f>Calc!AI123</f>
        <v>284.86511468932639</v>
      </c>
      <c r="K123" s="170">
        <f>Calc!AJ123</f>
        <v>0.2704271211149134</v>
      </c>
      <c r="L123" s="170">
        <f>Calc!AK123</f>
        <v>1.492286057428228</v>
      </c>
      <c r="M123" s="171">
        <f>Calc!AP123</f>
        <v>641.96079999999995</v>
      </c>
      <c r="N123" s="171" t="e">
        <f>Calc!AQ123</f>
        <v>#VALUE!</v>
      </c>
      <c r="O123" s="171">
        <f>Calc!AW123</f>
        <v>641.95920000000001</v>
      </c>
      <c r="P123" s="171">
        <f>Calc!AY123</f>
        <v>119.81648179102599</v>
      </c>
      <c r="Q123" s="170">
        <f>Calc!BB123</f>
        <v>1.6596664477669669</v>
      </c>
      <c r="R123" s="170">
        <f>Calc!BC123</f>
        <v>9.1756927858687334</v>
      </c>
      <c r="S123" s="167">
        <f>Input!E123</f>
        <v>0</v>
      </c>
    </row>
    <row r="124" spans="1:19" x14ac:dyDescent="0.2">
      <c r="A124" s="1">
        <f>Input!A124</f>
        <v>10680</v>
      </c>
      <c r="B124" s="1" t="str">
        <f>Input!B124</f>
        <v>M5-14-44B628.5</v>
      </c>
      <c r="C124" s="99">
        <f>Calc!O124*1000</f>
        <v>285.25801741689941</v>
      </c>
      <c r="D124" s="99">
        <f>Calc!P124*1000</f>
        <v>1.5360225881951618E-2</v>
      </c>
      <c r="E124" s="99">
        <f>Calc!X124</f>
        <v>0.1152328689508036</v>
      </c>
      <c r="F124" s="99">
        <f>Calc!Y124</f>
        <v>1.8860183830205098E-4</v>
      </c>
      <c r="G124" s="99">
        <f>Calc!AN124</f>
        <v>2.1387585651562655</v>
      </c>
      <c r="H124" s="5">
        <f>Calc!AO124</f>
        <v>3.6415136957072178E-3</v>
      </c>
      <c r="I124" s="8">
        <f>Calc!AH124</f>
        <v>16164.12266763403</v>
      </c>
      <c r="J124" s="8">
        <f>Calc!AI124</f>
        <v>38.165272885340535</v>
      </c>
      <c r="K124" s="77">
        <f>Calc!AJ124</f>
        <v>1008.3396717628403</v>
      </c>
      <c r="L124" s="77">
        <f>Calc!AK124</f>
        <v>0.86902979542708847</v>
      </c>
      <c r="M124" s="111">
        <f>Calc!AP124</f>
        <v>282.2244</v>
      </c>
      <c r="N124" s="111">
        <f>Calc!AQ124</f>
        <v>1.6544000000000001</v>
      </c>
      <c r="O124" s="111">
        <f>Calc!AW124</f>
        <v>282.22109999999998</v>
      </c>
      <c r="P124" s="111">
        <f>Calc!AY124</f>
        <v>1.6935733278466523</v>
      </c>
      <c r="Q124" s="77">
        <f>Calc!BB124</f>
        <v>2238.814721805405</v>
      </c>
      <c r="R124" s="77">
        <f>Calc!BC124</f>
        <v>10.888513462201686</v>
      </c>
      <c r="S124" s="1">
        <f>Input!E124</f>
        <v>628.5</v>
      </c>
    </row>
    <row r="125" spans="1:19" s="167" customFormat="1" x14ac:dyDescent="0.2">
      <c r="A125" s="167">
        <f>Input!A125</f>
        <v>10368</v>
      </c>
      <c r="B125" s="167" t="str">
        <f>Input!B125</f>
        <v>Hu1-13</v>
      </c>
      <c r="C125" s="168">
        <f>Calc!O125*1000</f>
        <v>13709.554082965373</v>
      </c>
      <c r="D125" s="168">
        <f>Calc!P125*1000</f>
        <v>1.0161655357487758</v>
      </c>
      <c r="E125" s="168">
        <f>Calc!X125</f>
        <v>0.85542862369692818</v>
      </c>
      <c r="F125" s="168">
        <f>Calc!Y125</f>
        <v>2.7890807215635006E-3</v>
      </c>
      <c r="G125" s="168">
        <f>Calc!AN125</f>
        <v>1.0006968583421678</v>
      </c>
      <c r="H125" s="168">
        <f>Calc!AO125</f>
        <v>2.2695218886950152E-3</v>
      </c>
      <c r="I125" s="169">
        <f>Calc!AH125</f>
        <v>49005.393359468966</v>
      </c>
      <c r="J125" s="169">
        <f>Calc!AI125</f>
        <v>194.59884991078334</v>
      </c>
      <c r="K125" s="170">
        <f>Calc!AJ125</f>
        <v>0.88521100824956456</v>
      </c>
      <c r="L125" s="170">
        <f>Calc!AK125</f>
        <v>0.74388390885605515</v>
      </c>
      <c r="M125" s="171">
        <f>Calc!AP125</f>
        <v>814.52189999999996</v>
      </c>
      <c r="N125" s="171" t="e">
        <f>Calc!AQ125</f>
        <v>#VALUE!</v>
      </c>
      <c r="O125" s="171">
        <f>Calc!AW125</f>
        <v>814.52030000000002</v>
      </c>
      <c r="P125" s="171">
        <f>Calc!AY125</f>
        <v>471.36365099136964</v>
      </c>
      <c r="Q125" s="170">
        <f>Calc!BB125</f>
        <v>8.8476287821360344</v>
      </c>
      <c r="R125" s="170">
        <f>Calc!BC125</f>
        <v>13.936010041252588</v>
      </c>
      <c r="S125" s="167">
        <f>Input!E125</f>
        <v>0</v>
      </c>
    </row>
    <row r="126" spans="1:19" x14ac:dyDescent="0.2">
      <c r="A126" s="1">
        <f>Input!A126</f>
        <v>10681</v>
      </c>
      <c r="B126" s="1" t="str">
        <f>Input!B126</f>
        <v>M5-14-42-87.0</v>
      </c>
      <c r="C126" s="99">
        <f>Calc!O126*1000</f>
        <v>1062.7777084148347</v>
      </c>
      <c r="D126" s="99">
        <f>Calc!P126*1000</f>
        <v>5.6063392761733874E-2</v>
      </c>
      <c r="E126" s="99">
        <f>Calc!X126</f>
        <v>0.10711177150569887</v>
      </c>
      <c r="F126" s="99">
        <f>Calc!Y126</f>
        <v>1.6433667934976932E-4</v>
      </c>
      <c r="G126" s="99">
        <f>Calc!AN126</f>
        <v>0.98343555723245413</v>
      </c>
      <c r="H126" s="5">
        <f>Calc!AO126</f>
        <v>1.4543400431398345E-3</v>
      </c>
      <c r="I126" s="8">
        <f>Calc!AH126</f>
        <v>29837.021671451024</v>
      </c>
      <c r="J126" s="8">
        <f>Calc!AI126</f>
        <v>63.56132594731352</v>
      </c>
      <c r="K126" s="77">
        <f>Calc!AJ126</f>
        <v>120.72116701199521</v>
      </c>
      <c r="L126" s="77">
        <f>Calc!AK126</f>
        <v>0.38514426939865215</v>
      </c>
      <c r="M126" s="111">
        <f>Calc!AP126</f>
        <v>210.7227</v>
      </c>
      <c r="N126" s="111">
        <f>Calc!AQ126</f>
        <v>1.0007999999999999</v>
      </c>
      <c r="O126" s="111">
        <f>Calc!AW126</f>
        <v>210.72049999999999</v>
      </c>
      <c r="P126" s="111">
        <f>Calc!AY126</f>
        <v>0.93242502567291463</v>
      </c>
      <c r="Q126" s="77">
        <f>Calc!BB126</f>
        <v>218.99367117622884</v>
      </c>
      <c r="R126" s="77">
        <f>Calc!BC126</f>
        <v>0.90620221274756618</v>
      </c>
      <c r="S126" s="1">
        <f>Input!E126</f>
        <v>87</v>
      </c>
    </row>
    <row r="127" spans="1:19" s="167" customFormat="1" x14ac:dyDescent="0.2">
      <c r="A127" s="167">
        <f>Input!A127</f>
        <v>10368</v>
      </c>
      <c r="B127" s="167" t="str">
        <f>Input!B127</f>
        <v>Hu1-13</v>
      </c>
      <c r="C127" s="168">
        <f>Calc!O127*1000</f>
        <v>13709.554082965373</v>
      </c>
      <c r="D127" s="168">
        <f>Calc!P127*1000</f>
        <v>1.0161655357487758</v>
      </c>
      <c r="E127" s="168">
        <f>Calc!X127</f>
        <v>0.85542862369692818</v>
      </c>
      <c r="F127" s="168">
        <f>Calc!Y127</f>
        <v>2.7890807215635006E-3</v>
      </c>
      <c r="G127" s="168">
        <f>Calc!AN127</f>
        <v>1.0006968583421678</v>
      </c>
      <c r="H127" s="168">
        <f>Calc!AO127</f>
        <v>2.2695218886950152E-3</v>
      </c>
      <c r="I127" s="169">
        <f>Calc!AH127</f>
        <v>49005.393359468966</v>
      </c>
      <c r="J127" s="169">
        <f>Calc!AI127</f>
        <v>194.59884991078334</v>
      </c>
      <c r="K127" s="170">
        <f>Calc!AJ127</f>
        <v>0.88521100824956456</v>
      </c>
      <c r="L127" s="170">
        <f>Calc!AK127</f>
        <v>0.74388390885605515</v>
      </c>
      <c r="M127" s="171">
        <f>Calc!AP127</f>
        <v>814.52189999999996</v>
      </c>
      <c r="N127" s="171" t="e">
        <f>Calc!AQ127</f>
        <v>#VALUE!</v>
      </c>
      <c r="O127" s="171">
        <f>Calc!AW127</f>
        <v>814.52030000000002</v>
      </c>
      <c r="P127" s="171">
        <f>Calc!AY127</f>
        <v>471.36365099136964</v>
      </c>
      <c r="Q127" s="170">
        <f>Calc!BB127</f>
        <v>8.8476287821360344</v>
      </c>
      <c r="R127" s="170">
        <f>Calc!BC127</f>
        <v>13.936010041252588</v>
      </c>
      <c r="S127" s="167">
        <f>Input!E127</f>
        <v>0</v>
      </c>
    </row>
    <row r="128" spans="1:19" x14ac:dyDescent="0.2">
      <c r="A128" s="56"/>
      <c r="B128" s="56"/>
      <c r="C128" s="106"/>
      <c r="D128" s="106"/>
      <c r="E128" s="106"/>
      <c r="F128" s="106"/>
      <c r="G128" s="106"/>
      <c r="H128" s="106"/>
      <c r="I128" s="72"/>
      <c r="J128" s="72"/>
      <c r="K128" s="107"/>
      <c r="L128" s="107"/>
      <c r="M128" s="132"/>
      <c r="N128" s="132"/>
      <c r="O128" s="132"/>
      <c r="P128" s="132"/>
      <c r="Q128" s="107"/>
      <c r="R128" s="107"/>
      <c r="S128" s="56"/>
    </row>
    <row r="129" spans="1:19" s="167" customFormat="1" x14ac:dyDescent="0.2">
      <c r="A129" s="167">
        <f>Input!A129</f>
        <v>10368</v>
      </c>
      <c r="B129" s="167" t="str">
        <f>Input!B129</f>
        <v>Hu1-13</v>
      </c>
      <c r="C129" s="168">
        <f>Calc!O129*1000</f>
        <v>13712.472867310971</v>
      </c>
      <c r="D129" s="168">
        <f>Calc!P129*1000</f>
        <v>1.2058609791216084</v>
      </c>
      <c r="E129" s="168">
        <f>Calc!X129</f>
        <v>0.85446034438831164</v>
      </c>
      <c r="F129" s="168">
        <f>Calc!Y129</f>
        <v>2.8923524904206546E-3</v>
      </c>
      <c r="G129" s="168">
        <f>Calc!AN129</f>
        <v>0.99729492958732435</v>
      </c>
      <c r="H129" s="168">
        <f>Calc!AO129</f>
        <v>2.2800377386389447E-3</v>
      </c>
      <c r="I129" s="169">
        <f>Calc!AH129</f>
        <v>48904.550633260325</v>
      </c>
      <c r="J129" s="169">
        <f>Calc!AI129</f>
        <v>199.7158913164846</v>
      </c>
      <c r="K129" s="170">
        <f>Calc!AJ129</f>
        <v>-0.68294705008820067</v>
      </c>
      <c r="L129" s="170">
        <f>Calc!AK129</f>
        <v>0.95078811566269739</v>
      </c>
      <c r="M129" s="171">
        <f>Calc!AP129</f>
        <v>694.49260000000004</v>
      </c>
      <c r="N129" s="171" t="e">
        <f>Calc!AQ129</f>
        <v>#VALUE!</v>
      </c>
      <c r="O129" s="171">
        <f>Calc!AW129</f>
        <v>694.49090000000001</v>
      </c>
      <c r="P129" s="171">
        <f>Calc!AY129</f>
        <v>168.39061473047533</v>
      </c>
      <c r="Q129" s="170">
        <f>Calc!BB129</f>
        <v>-4.8622518915089783</v>
      </c>
      <c r="R129" s="170">
        <f>Calc!BC129</f>
        <v>7.1537574730564009</v>
      </c>
      <c r="S129" s="167">
        <f>Input!E129</f>
        <v>0</v>
      </c>
    </row>
    <row r="130" spans="1:19" x14ac:dyDescent="0.2">
      <c r="A130" s="1">
        <f>Input!A130</f>
        <v>10682</v>
      </c>
      <c r="B130" s="1" t="str">
        <f>Input!B130</f>
        <v>M5-14-42-100.0</v>
      </c>
      <c r="C130" s="99">
        <f>Calc!O130*1000</f>
        <v>630.49799247499323</v>
      </c>
      <c r="D130" s="99">
        <f>Calc!P130*1000</f>
        <v>2.4147822198723461E-2</v>
      </c>
      <c r="E130" s="99">
        <f>Calc!X130</f>
        <v>0.18635107037929854</v>
      </c>
      <c r="F130" s="99">
        <f>Calc!Y130</f>
        <v>3.3382336705412193E-4</v>
      </c>
      <c r="G130" s="99">
        <f>Calc!AN130</f>
        <v>1.0674792825524593</v>
      </c>
      <c r="H130" s="5">
        <f>Calc!AO130</f>
        <v>2.0828701284192168E-3</v>
      </c>
      <c r="I130" s="8">
        <f>Calc!AH130</f>
        <v>11001.858951397917</v>
      </c>
      <c r="J130" s="8">
        <f>Calc!AI130</f>
        <v>29.138794636506553</v>
      </c>
      <c r="K130" s="77">
        <f>Calc!AJ130</f>
        <v>191.90846373372204</v>
      </c>
      <c r="L130" s="77">
        <f>Calc!AK130</f>
        <v>0.55890534741259867</v>
      </c>
      <c r="M130" s="111">
        <f>Calc!AP130</f>
        <v>215.38650000000001</v>
      </c>
      <c r="N130" s="111">
        <f>Calc!AQ130</f>
        <v>1.3742000000000001</v>
      </c>
      <c r="O130" s="111">
        <f>Calc!AW130</f>
        <v>215.38059999999999</v>
      </c>
      <c r="P130" s="111">
        <f>Calc!AY130</f>
        <v>1.2579361612551088</v>
      </c>
      <c r="Q130" s="77">
        <f>Calc!BB130</f>
        <v>352.7461571645195</v>
      </c>
      <c r="R130" s="77">
        <f>Calc!BC130</f>
        <v>1.621174604919372</v>
      </c>
      <c r="S130" s="1">
        <f>Input!E130</f>
        <v>100</v>
      </c>
    </row>
    <row r="131" spans="1:19" s="167" customFormat="1" x14ac:dyDescent="0.2">
      <c r="A131" s="167">
        <f>Input!A131</f>
        <v>10368</v>
      </c>
      <c r="B131" s="167" t="str">
        <f>Input!B131</f>
        <v>Hu1-13</v>
      </c>
      <c r="C131" s="168">
        <f>Calc!O131*1000</f>
        <v>13710.198844793345</v>
      </c>
      <c r="D131" s="168">
        <f>Calc!P131*1000</f>
        <v>1.3291883061496068</v>
      </c>
      <c r="E131" s="168">
        <f>Calc!X131</f>
        <v>0.85346375140640063</v>
      </c>
      <c r="F131" s="168">
        <f>Calc!Y131</f>
        <v>3.2613720672280567E-3</v>
      </c>
      <c r="G131" s="168">
        <f>Calc!AN131</f>
        <v>0.99651155734110775</v>
      </c>
      <c r="H131" s="168">
        <f>Calc!AO131</f>
        <v>2.4981953083262299E-3</v>
      </c>
      <c r="I131" s="169">
        <f>Calc!AH131</f>
        <v>48915.084201158767</v>
      </c>
      <c r="J131" s="169">
        <f>Calc!AI131</f>
        <v>223.50481093631942</v>
      </c>
      <c r="K131" s="170">
        <f>Calc!AJ131</f>
        <v>-0.93500747816277485</v>
      </c>
      <c r="L131" s="170">
        <f>Calc!AK131</f>
        <v>0.77949630735874975</v>
      </c>
      <c r="M131" s="171">
        <f>Calc!AP131</f>
        <v>670.44949999999994</v>
      </c>
      <c r="N131" s="171" t="e">
        <f>Calc!AQ131</f>
        <v>#VALUE!</v>
      </c>
      <c r="O131" s="171">
        <f>Calc!AW131</f>
        <v>670.44780000000003</v>
      </c>
      <c r="P131" s="171">
        <f>Calc!AY131</f>
        <v>139.38848644478054</v>
      </c>
      <c r="Q131" s="170">
        <f>Calc!BB131</f>
        <v>-6.2194772850699929</v>
      </c>
      <c r="R131" s="170">
        <f>Calc!BC131</f>
        <v>5.734818587576803</v>
      </c>
      <c r="S131" s="167">
        <f>Input!E131</f>
        <v>0</v>
      </c>
    </row>
    <row r="132" spans="1:19" x14ac:dyDescent="0.2">
      <c r="A132" s="1">
        <f>Input!A132</f>
        <v>10683</v>
      </c>
      <c r="B132" s="1" t="str">
        <f>Input!B132</f>
        <v>M5-14-42-140.5</v>
      </c>
      <c r="C132" s="99">
        <f>Calc!O132*1000</f>
        <v>572.16254278795429</v>
      </c>
      <c r="D132" s="99">
        <f>Calc!P132*1000</f>
        <v>2.7927398042703978E-2</v>
      </c>
      <c r="E132" s="99">
        <f>Calc!X132</f>
        <v>0.26545235837649589</v>
      </c>
      <c r="F132" s="99">
        <f>Calc!Y132</f>
        <v>4.359497859081383E-4</v>
      </c>
      <c r="G132" s="99">
        <f>Calc!AN132</f>
        <v>1.4706257524639847</v>
      </c>
      <c r="H132" s="5">
        <f>Calc!AO132</f>
        <v>2.62072304822863E-3</v>
      </c>
      <c r="I132" s="8">
        <f>Calc!AH132</f>
        <v>9655.1327674809818</v>
      </c>
      <c r="J132" s="8">
        <f>Calc!AI132</f>
        <v>23.393378715825524</v>
      </c>
      <c r="K132" s="77">
        <f>Calc!AJ132</f>
        <v>548.3417558534951</v>
      </c>
      <c r="L132" s="77">
        <f>Calc!AK132</f>
        <v>0.76479300885877344</v>
      </c>
      <c r="M132" s="111">
        <f>Calc!AP132</f>
        <v>223.21629999999999</v>
      </c>
      <c r="N132" s="111">
        <f>Calc!AQ132</f>
        <v>1.2112000000000001</v>
      </c>
      <c r="O132" s="111">
        <f>Calc!AW132</f>
        <v>223.21019999999999</v>
      </c>
      <c r="P132" s="111">
        <f>Calc!AY132</f>
        <v>1.1425596152203703</v>
      </c>
      <c r="Q132" s="77">
        <f>Calc!BB132</f>
        <v>1030.4570522951451</v>
      </c>
      <c r="R132" s="77">
        <f>Calc!BC132</f>
        <v>3.6246802835519958</v>
      </c>
      <c r="S132" s="1">
        <f>Input!E132</f>
        <v>140.5</v>
      </c>
    </row>
    <row r="133" spans="1:19" s="167" customFormat="1" x14ac:dyDescent="0.2">
      <c r="A133" s="167">
        <f>Input!A133</f>
        <v>10368</v>
      </c>
      <c r="B133" s="167" t="str">
        <f>Input!B133</f>
        <v>Hu1-13</v>
      </c>
      <c r="C133" s="168">
        <f>Calc!O133*1000</f>
        <v>13710.292120776579</v>
      </c>
      <c r="D133" s="168">
        <f>Calc!P133*1000</f>
        <v>1.1779199958336235</v>
      </c>
      <c r="E133" s="168">
        <f>Calc!X133</f>
        <v>0.84642526283050901</v>
      </c>
      <c r="F133" s="168">
        <f>Calc!Y133</f>
        <v>2.0408766645157853E-3</v>
      </c>
      <c r="G133" s="168">
        <f>Calc!AN133</f>
        <v>0.9971500796955981</v>
      </c>
      <c r="H133" s="168">
        <f>Calc!AO133</f>
        <v>2.0352154513603661E-3</v>
      </c>
      <c r="I133" s="169">
        <f>Calc!AH133</f>
        <v>49353.778970190753</v>
      </c>
      <c r="J133" s="169">
        <f>Calc!AI133</f>
        <v>155.85310983361904</v>
      </c>
      <c r="K133" s="170">
        <f>Calc!AJ133</f>
        <v>0.1000490212395011</v>
      </c>
      <c r="L133" s="170">
        <f>Calc!AK133</f>
        <v>1.0182669827566191</v>
      </c>
      <c r="M133" s="171">
        <f>Calc!AP133</f>
        <v>634.63679999999999</v>
      </c>
      <c r="N133" s="171" t="e">
        <f>Calc!AQ133</f>
        <v>#VALUE!</v>
      </c>
      <c r="O133" s="171">
        <f>Calc!AW133</f>
        <v>634.63520000000005</v>
      </c>
      <c r="P133" s="171">
        <f>Calc!AY133</f>
        <v>91.06952276660293</v>
      </c>
      <c r="Q133" s="170">
        <f>Calc!BB133</f>
        <v>0.60144178279854299</v>
      </c>
      <c r="R133" s="170">
        <f>Calc!BC133</f>
        <v>6.1232395337609535</v>
      </c>
      <c r="S133" s="167">
        <f>Input!E133</f>
        <v>0</v>
      </c>
    </row>
    <row r="134" spans="1:19" x14ac:dyDescent="0.2">
      <c r="A134" s="1">
        <f>Input!A134</f>
        <v>10684</v>
      </c>
      <c r="B134" s="1" t="str">
        <f>Input!B134</f>
        <v>M5-14-42-244.0</v>
      </c>
      <c r="C134" s="99">
        <f>Calc!O134*1000</f>
        <v>1514.2053525445499</v>
      </c>
      <c r="D134" s="99">
        <f>Calc!P134*1000</f>
        <v>8.822979510234738E-2</v>
      </c>
      <c r="E134" s="99">
        <f>Calc!X134</f>
        <v>2.6845729481262666</v>
      </c>
      <c r="F134" s="99">
        <f>Calc!Y134</f>
        <v>4.4412923000675536E-3</v>
      </c>
      <c r="G134" s="99">
        <f>Calc!AN134</f>
        <v>1.0761293186561112</v>
      </c>
      <c r="H134" s="5">
        <f>Calc!AO134</f>
        <v>1.8512054256927691E-3</v>
      </c>
      <c r="I134" s="8">
        <f>Calc!AH134</f>
        <v>1849.1312912152218</v>
      </c>
      <c r="J134" s="8">
        <f>Calc!AI134</f>
        <v>4.4119531016876863</v>
      </c>
      <c r="K134" s="77">
        <f>Calc!AJ134</f>
        <v>170.76898523075656</v>
      </c>
      <c r="L134" s="77">
        <f>Calc!AK134</f>
        <v>0.32106949738968271</v>
      </c>
      <c r="M134" s="111">
        <f>Calc!AP134</f>
        <v>235.82079999999999</v>
      </c>
      <c r="N134" s="111">
        <f>Calc!AQ134</f>
        <v>1.2822</v>
      </c>
      <c r="O134" s="111">
        <f>Calc!AW134</f>
        <v>235.7851</v>
      </c>
      <c r="P134" s="111">
        <f>Calc!AY134</f>
        <v>1.3396281192601991</v>
      </c>
      <c r="Q134" s="77">
        <f>Calc!BB134</f>
        <v>332.52369067091968</v>
      </c>
      <c r="R134" s="77">
        <f>Calc!BC134</f>
        <v>1.4056813624222475</v>
      </c>
      <c r="S134" s="1">
        <f>Input!E134</f>
        <v>244</v>
      </c>
    </row>
    <row r="135" spans="1:19" s="167" customFormat="1" x14ac:dyDescent="0.2">
      <c r="A135" s="167">
        <f>Input!A135</f>
        <v>10368</v>
      </c>
      <c r="B135" s="167" t="str">
        <f>Input!B135</f>
        <v>Hu1-13</v>
      </c>
      <c r="C135" s="168">
        <f>Calc!O135*1000</f>
        <v>13710.044025873049</v>
      </c>
      <c r="D135" s="168">
        <f>Calc!P135*1000</f>
        <v>1.1706381599355913</v>
      </c>
      <c r="E135" s="168">
        <f>Calc!X135</f>
        <v>0.84774006045869899</v>
      </c>
      <c r="F135" s="168">
        <f>Calc!Y135</f>
        <v>2.2964749095569044E-3</v>
      </c>
      <c r="G135" s="168">
        <f>Calc!AN135</f>
        <v>0.99683507233818447</v>
      </c>
      <c r="H135" s="168">
        <f>Calc!AO135</f>
        <v>2.0579640826888703E-3</v>
      </c>
      <c r="I135" s="169">
        <f>Calc!AH135</f>
        <v>49260.775535473585</v>
      </c>
      <c r="J135" s="169">
        <f>Calc!AI135</f>
        <v>167.72700492019666</v>
      </c>
      <c r="K135" s="170">
        <f>Calc!AJ135</f>
        <v>-0.25340896324044238</v>
      </c>
      <c r="L135" s="170">
        <f>Calc!AK135</f>
        <v>0.80155282673480932</v>
      </c>
      <c r="M135" s="171">
        <f>Calc!AP135</f>
        <v>641.6934</v>
      </c>
      <c r="N135" s="171" t="e">
        <f>Calc!AQ135</f>
        <v>#VALUE!</v>
      </c>
      <c r="O135" s="171">
        <f>Calc!AW135</f>
        <v>641.69169999999997</v>
      </c>
      <c r="P135" s="171">
        <f>Calc!AY135</f>
        <v>91.725930723924122</v>
      </c>
      <c r="Q135" s="170">
        <f>Calc!BB135</f>
        <v>-1.5540471800749946</v>
      </c>
      <c r="R135" s="170">
        <f>Calc!BC135</f>
        <v>4.9320578548579039</v>
      </c>
      <c r="S135" s="167">
        <f>Input!E135</f>
        <v>0</v>
      </c>
    </row>
    <row r="136" spans="1:19" x14ac:dyDescent="0.2">
      <c r="A136" s="1">
        <f>Input!A136</f>
        <v>10685</v>
      </c>
      <c r="B136" s="1" t="str">
        <f>Input!B136</f>
        <v>M5-14-42-268.5</v>
      </c>
      <c r="C136" s="99">
        <f>Calc!O136*1000</f>
        <v>358.37151481119304</v>
      </c>
      <c r="D136" s="99">
        <f>Calc!P136*1000</f>
        <v>2.0406287861616662E-2</v>
      </c>
      <c r="E136" s="99">
        <f>Calc!X136</f>
        <v>1.4799616334714378</v>
      </c>
      <c r="F136" s="99">
        <f>Calc!Y136</f>
        <v>2.2326681238378963E-3</v>
      </c>
      <c r="G136" s="99">
        <f>Calc!AN136</f>
        <v>1.1838178699217654</v>
      </c>
      <c r="H136" s="5">
        <f>Calc!AO136</f>
        <v>2.1257424166932033E-3</v>
      </c>
      <c r="I136" s="8">
        <f>Calc!AH136</f>
        <v>873.85714359927056</v>
      </c>
      <c r="J136" s="8">
        <f>Calc!AI136</f>
        <v>2.0488263644897504</v>
      </c>
      <c r="K136" s="77">
        <f>Calc!AJ136</f>
        <v>205.62387655421909</v>
      </c>
      <c r="L136" s="77">
        <f>Calc!AK136</f>
        <v>0.9428282431575431</v>
      </c>
      <c r="M136" s="111">
        <f>Calc!AP136</f>
        <v>294.39299999999997</v>
      </c>
      <c r="N136" s="111">
        <f>Calc!AQ136</f>
        <v>2.3502000000000001</v>
      </c>
      <c r="O136" s="111">
        <f>Calc!AW136</f>
        <v>294.31779999999998</v>
      </c>
      <c r="P136" s="111">
        <f>Calc!AY136</f>
        <v>2.65742234731171</v>
      </c>
      <c r="Q136" s="77">
        <f>Calc!BB136</f>
        <v>472.42502452003959</v>
      </c>
      <c r="R136" s="77">
        <f>Calc!BC136</f>
        <v>4.1571882313824577</v>
      </c>
      <c r="S136" s="1">
        <f>Input!E136</f>
        <v>268.5</v>
      </c>
    </row>
    <row r="137" spans="1:19" s="167" customFormat="1" x14ac:dyDescent="0.2">
      <c r="A137" s="167">
        <f>Input!A137</f>
        <v>10368</v>
      </c>
      <c r="B137" s="167" t="str">
        <f>Input!B137</f>
        <v>Hu1-13</v>
      </c>
      <c r="C137" s="168">
        <f>Calc!O137*1000</f>
        <v>13712.179211548801</v>
      </c>
      <c r="D137" s="168">
        <f>Calc!P137*1000</f>
        <v>1.4309180833708137</v>
      </c>
      <c r="E137" s="168">
        <f>Calc!X137</f>
        <v>0.84558079745413883</v>
      </c>
      <c r="F137" s="168">
        <f>Calc!Y137</f>
        <v>2.5717886271257721E-3</v>
      </c>
      <c r="G137" s="168">
        <f>Calc!AN137</f>
        <v>0.99843058391582795</v>
      </c>
      <c r="H137" s="168">
        <f>Calc!AO137</f>
        <v>2.5422533418389347E-3</v>
      </c>
      <c r="I137" s="169">
        <f>Calc!AH137</f>
        <v>49473.31787850066</v>
      </c>
      <c r="J137" s="169">
        <f>Calc!AI137</f>
        <v>196.17210828981874</v>
      </c>
      <c r="K137" s="170">
        <f>Calc!AJ137</f>
        <v>-0.60234097775069273</v>
      </c>
      <c r="L137" s="170">
        <f>Calc!AK137</f>
        <v>0.84687376872553699</v>
      </c>
      <c r="M137" s="171">
        <f>Calc!AP137</f>
        <v>792.65309999999999</v>
      </c>
      <c r="N137" s="171" t="e">
        <f>Calc!AQ137</f>
        <v>#VALUE!</v>
      </c>
      <c r="O137" s="171">
        <f>Calc!AW137</f>
        <v>792.65150000000006</v>
      </c>
      <c r="P137" s="171">
        <f>Calc!AY137</f>
        <v>439.72473774262755</v>
      </c>
      <c r="Q137" s="170">
        <f>Calc!BB137</f>
        <v>-5.6595215036591373</v>
      </c>
      <c r="R137" s="170">
        <f>Calc!BC137</f>
        <v>10.62014995306709</v>
      </c>
      <c r="S137" s="167">
        <f>Input!E137</f>
        <v>0</v>
      </c>
    </row>
    <row r="138" spans="1:19" x14ac:dyDescent="0.2">
      <c r="A138" s="56"/>
      <c r="B138" s="56"/>
      <c r="C138" s="106"/>
      <c r="D138" s="106"/>
      <c r="E138" s="106"/>
      <c r="F138" s="106"/>
      <c r="G138" s="106"/>
      <c r="H138" s="106"/>
      <c r="I138" s="72"/>
      <c r="J138" s="72"/>
      <c r="K138" s="107"/>
      <c r="L138" s="107"/>
      <c r="M138" s="132"/>
      <c r="N138" s="132"/>
      <c r="O138" s="132"/>
      <c r="P138" s="132"/>
      <c r="Q138" s="107"/>
      <c r="R138" s="107"/>
      <c r="S138" s="56"/>
    </row>
    <row r="139" spans="1:19" s="167" customFormat="1" x14ac:dyDescent="0.2">
      <c r="A139" s="167">
        <f>Input!A139</f>
        <v>10368</v>
      </c>
      <c r="B139" s="167" t="str">
        <f>Input!B139</f>
        <v>Hu1-13</v>
      </c>
      <c r="C139" s="168">
        <f>Calc!O139*1000</f>
        <v>13708.103241389872</v>
      </c>
      <c r="D139" s="168">
        <f>Calc!P139*1000</f>
        <v>2.3374517667463333</v>
      </c>
      <c r="E139" s="168">
        <f>Calc!X139</f>
        <v>0.90336842967859077</v>
      </c>
      <c r="F139" s="168">
        <f>Calc!Y139</f>
        <v>5.8331725593688691E-3</v>
      </c>
      <c r="G139" s="168">
        <f>Calc!AN139</f>
        <v>1.0005401869689201</v>
      </c>
      <c r="H139" s="168">
        <f>Calc!AO139</f>
        <v>2.3991103269053477E-3</v>
      </c>
      <c r="I139" s="169">
        <f>Calc!AH139</f>
        <v>46392.607922909665</v>
      </c>
      <c r="J139" s="169">
        <f>Calc!AI139</f>
        <v>319.45291947463465</v>
      </c>
      <c r="K139" s="170">
        <f>Calc!AJ139</f>
        <v>1.7315144305256602</v>
      </c>
      <c r="L139" s="170">
        <f>Calc!AK139</f>
        <v>1.7862510014067412</v>
      </c>
      <c r="M139" s="171">
        <f>Calc!AP139</f>
        <v>682.45280000000002</v>
      </c>
      <c r="N139" s="171" t="e">
        <f>Calc!AQ139</f>
        <v>#VALUE!</v>
      </c>
      <c r="O139" s="171">
        <f>Calc!AW139</f>
        <v>682.4511</v>
      </c>
      <c r="P139" s="171">
        <f>Calc!AY139</f>
        <v>195.62703923992729</v>
      </c>
      <c r="Q139" s="170">
        <f>Calc!BB139</f>
        <v>11.915117391008067</v>
      </c>
      <c r="R139" s="170">
        <f>Calc!BC139</f>
        <v>13.94589250954288</v>
      </c>
      <c r="S139" s="167">
        <f>Input!E139</f>
        <v>0</v>
      </c>
    </row>
    <row r="140" spans="1:19" x14ac:dyDescent="0.2">
      <c r="A140" s="1">
        <f>Input!A140</f>
        <v>10708</v>
      </c>
      <c r="B140" s="1" t="str">
        <f>Input!B140</f>
        <v>A4 poolspar</v>
      </c>
      <c r="C140" s="99">
        <f>Calc!O140*1000</f>
        <v>877.90097044272841</v>
      </c>
      <c r="D140" s="99">
        <f>Calc!P140*1000</f>
        <v>4.5383401176238958E-2</v>
      </c>
      <c r="E140" s="99">
        <f>Calc!X140</f>
        <v>5.8807860117940365</v>
      </c>
      <c r="F140" s="99">
        <f>Calc!Y140</f>
        <v>2.0646089560914134E-2</v>
      </c>
      <c r="G140" s="99">
        <f>Calc!AN140</f>
        <v>9.9687682927310714E-3</v>
      </c>
      <c r="H140" s="5">
        <f>Calc!AO140</f>
        <v>1.1669860333607319E-4</v>
      </c>
      <c r="I140" s="8">
        <f>Calc!AH140</f>
        <v>4.5505937768938196</v>
      </c>
      <c r="J140" s="8">
        <f>Calc!AI140</f>
        <v>5.5614724074017588E-2</v>
      </c>
      <c r="K140" s="77">
        <f>Calc!AJ140</f>
        <v>301.02298219472368</v>
      </c>
      <c r="L140" s="77">
        <f>Calc!AK140</f>
        <v>0.58498638046171036</v>
      </c>
      <c r="M140" s="111">
        <f>Calc!AP140</f>
        <v>0.8397</v>
      </c>
      <c r="N140" s="111">
        <f>Calc!AQ140</f>
        <v>1.03E-2</v>
      </c>
      <c r="O140" s="111">
        <f>Calc!AW140</f>
        <v>0.70169999999999999</v>
      </c>
      <c r="P140" s="111">
        <f>Calc!AY140</f>
        <v>6.9758977139463982E-2</v>
      </c>
      <c r="Q140" s="77">
        <f>Calc!BB140</f>
        <v>301.62056777545178</v>
      </c>
      <c r="R140" s="77">
        <f>Calc!BC140</f>
        <v>0.58915658912378943</v>
      </c>
      <c r="S140" s="1">
        <f>Input!E140</f>
        <v>0</v>
      </c>
    </row>
    <row r="141" spans="1:19" s="167" customFormat="1" x14ac:dyDescent="0.2">
      <c r="A141" s="167">
        <f>Input!A141</f>
        <v>10368</v>
      </c>
      <c r="B141" s="167" t="str">
        <f>Input!B141</f>
        <v>Hu1-13</v>
      </c>
      <c r="C141" s="168">
        <f>Calc!O141*1000</f>
        <v>13707.066666056566</v>
      </c>
      <c r="D141" s="168">
        <f>Calc!P141*1000</f>
        <v>1.9624693247648866</v>
      </c>
      <c r="E141" s="168">
        <f>Calc!X141</f>
        <v>0.89106752256690203</v>
      </c>
      <c r="F141" s="168">
        <f>Calc!Y141</f>
        <v>6.5026789717161134E-3</v>
      </c>
      <c r="G141" s="168">
        <f>Calc!AN141</f>
        <v>1.0009092269595281</v>
      </c>
      <c r="H141" s="168">
        <f>Calc!AO141</f>
        <v>3.4291516877280174E-3</v>
      </c>
      <c r="I141" s="169">
        <f>Calc!AH141</f>
        <v>47046.833155575587</v>
      </c>
      <c r="J141" s="169">
        <f>Calc!AI141</f>
        <v>379.22373486024787</v>
      </c>
      <c r="K141" s="170">
        <f>Calc!AJ141</f>
        <v>0.9245640577875136</v>
      </c>
      <c r="L141" s="170">
        <f>Calc!AK141</f>
        <v>2.0697506426585823</v>
      </c>
      <c r="M141" s="171">
        <f>Calc!AP141</f>
        <v>848.54740000000004</v>
      </c>
      <c r="N141" s="171" t="e">
        <f>Calc!AQ141</f>
        <v>#VALUE!</v>
      </c>
      <c r="O141" s="171">
        <f>Calc!AW141</f>
        <v>848.54570000000001</v>
      </c>
      <c r="P141" s="171">
        <f>Calc!AY141</f>
        <v>1163.9748542183138</v>
      </c>
      <c r="Q141" s="170">
        <f>Calc!BB141</f>
        <v>10.173759123938067</v>
      </c>
      <c r="R141" s="170">
        <f>Calc!BC141</f>
        <v>40.483172930264232</v>
      </c>
      <c r="S141" s="167">
        <f>Input!E141</f>
        <v>0</v>
      </c>
    </row>
    <row r="142" spans="1:19" x14ac:dyDescent="0.2">
      <c r="A142" s="1">
        <f>Input!A142</f>
        <v>10703</v>
      </c>
      <c r="B142" s="1" t="str">
        <f>Input!B142</f>
        <v>B1-5mm</v>
      </c>
      <c r="C142" s="99">
        <f>Calc!O142*1000</f>
        <v>477.00921181318256</v>
      </c>
      <c r="D142" s="99">
        <f>Calc!P142*1000</f>
        <v>1.9036122147237725E-2</v>
      </c>
      <c r="E142" s="99">
        <f>Calc!X142</f>
        <v>7.10081332220001E-2</v>
      </c>
      <c r="F142" s="99">
        <f>Calc!Y142</f>
        <v>1.1837012808141827E-4</v>
      </c>
      <c r="G142" s="99">
        <f>Calc!AN142</f>
        <v>2.4000308170146626E-3</v>
      </c>
      <c r="H142" s="5">
        <f>Calc!AO142</f>
        <v>5.4264619954290541E-5</v>
      </c>
      <c r="I142" s="8">
        <f>Calc!AH142</f>
        <v>49.288855507918456</v>
      </c>
      <c r="J142" s="8">
        <f>Calc!AI142</f>
        <v>1.117442522454039</v>
      </c>
      <c r="K142" s="77">
        <f>Calc!AJ142</f>
        <v>567.81153357583912</v>
      </c>
      <c r="L142" s="77">
        <f>Calc!AK142</f>
        <v>0.6977154031269156</v>
      </c>
      <c r="M142" s="111">
        <f>Calc!AP142</f>
        <v>0.1673</v>
      </c>
      <c r="N142" s="111">
        <f>Calc!AQ142</f>
        <v>4.5999999999999999E-3</v>
      </c>
      <c r="O142" s="111">
        <f>Calc!AW142</f>
        <v>0.16470000000000001</v>
      </c>
      <c r="P142" s="111">
        <f>Calc!AY142</f>
        <v>3.9934620634553249E-3</v>
      </c>
      <c r="Q142" s="77">
        <f>Calc!BB142</f>
        <v>568.0759066077203</v>
      </c>
      <c r="R142" s="77">
        <f>Calc!BC142</f>
        <v>0.69806970556236114</v>
      </c>
      <c r="S142" s="1">
        <f>Input!E142</f>
        <v>5</v>
      </c>
    </row>
    <row r="143" spans="1:19" s="167" customFormat="1" x14ac:dyDescent="0.2">
      <c r="A143" s="167">
        <f>Input!A143</f>
        <v>10368</v>
      </c>
      <c r="B143" s="167" t="str">
        <f>Input!B143</f>
        <v>Hu1-13</v>
      </c>
      <c r="C143" s="168">
        <f>Calc!O143*1000</f>
        <v>13711.41627233082</v>
      </c>
      <c r="D143" s="168">
        <f>Calc!P143*1000</f>
        <v>2.8592100515425694</v>
      </c>
      <c r="E143" s="168">
        <f>Calc!X143</f>
        <v>0.89874676188936886</v>
      </c>
      <c r="F143" s="168">
        <f>Calc!Y143</f>
        <v>4.7311380106472385E-3</v>
      </c>
      <c r="G143" s="168">
        <f>Calc!AN143</f>
        <v>1.0000647860319869</v>
      </c>
      <c r="H143" s="168">
        <f>Calc!AO143</f>
        <v>3.205717205190123E-3</v>
      </c>
      <c r="I143" s="169">
        <f>Calc!AH143</f>
        <v>46620.282939214623</v>
      </c>
      <c r="J143" s="169">
        <f>Calc!AI143</f>
        <v>287.17142814973352</v>
      </c>
      <c r="K143" s="170">
        <f>Calc!AJ143</f>
        <v>-0.28490925379520693</v>
      </c>
      <c r="L143" s="170">
        <f>Calc!AK143</f>
        <v>2.5599493152705048</v>
      </c>
      <c r="M143" s="171" t="str">
        <f>Calc!AP143</f>
        <v>Out of range</v>
      </c>
      <c r="N143" s="171" t="e">
        <f>Calc!AQ143</f>
        <v>#VALUE!</v>
      </c>
      <c r="O143" s="171" t="str">
        <f>Calc!AW143</f>
        <v>Out of range</v>
      </c>
      <c r="P143" s="171" t="e">
        <f>Calc!AY143</f>
        <v>#VALUE!</v>
      </c>
      <c r="Q143" s="170" t="e">
        <f>Calc!BB143</f>
        <v>#VALUE!</v>
      </c>
      <c r="R143" s="170" t="e">
        <f>Calc!BC143</f>
        <v>#VALUE!</v>
      </c>
      <c r="S143" s="167">
        <f>Input!E143</f>
        <v>0</v>
      </c>
    </row>
    <row r="144" spans="1:19" x14ac:dyDescent="0.2">
      <c r="A144" s="1">
        <f>Input!A144</f>
        <v>10704</v>
      </c>
      <c r="B144" s="1" t="str">
        <f>Input!B144</f>
        <v>B1-262mm</v>
      </c>
      <c r="C144" s="99">
        <f>Calc!O144*1000</f>
        <v>403.51059932630159</v>
      </c>
      <c r="D144" s="99">
        <f>Calc!P144*1000</f>
        <v>1.512976937310909E-2</v>
      </c>
      <c r="E144" s="99">
        <f>Calc!X144</f>
        <v>3.2706825297433843E-2</v>
      </c>
      <c r="F144" s="99">
        <f>Calc!Y144</f>
        <v>1.2274775018632258E-4</v>
      </c>
      <c r="G144" s="99">
        <f>Calc!AN144</f>
        <v>0.25973284480166975</v>
      </c>
      <c r="H144" s="5">
        <f>Calc!AO144</f>
        <v>6.2672357904179393E-4</v>
      </c>
      <c r="I144" s="8">
        <f>Calc!AH144</f>
        <v>9784.5713643846047</v>
      </c>
      <c r="J144" s="8">
        <f>Calc!AI144</f>
        <v>43.654687068892734</v>
      </c>
      <c r="K144" s="77">
        <f>Calc!AJ144</f>
        <v>527.91223591367725</v>
      </c>
      <c r="L144" s="77">
        <f>Calc!AK144</f>
        <v>1.4188835458931242</v>
      </c>
      <c r="M144" s="111">
        <f>Calc!AP144</f>
        <v>20.1309</v>
      </c>
      <c r="N144" s="111">
        <f>Calc!AQ144</f>
        <v>5.9900000000000002E-2</v>
      </c>
      <c r="O144" s="111">
        <f>Calc!AW144</f>
        <v>20.1295</v>
      </c>
      <c r="P144" s="111">
        <f>Calc!AY144</f>
        <v>5.6700642308893129E-2</v>
      </c>
      <c r="Q144" s="77">
        <f>Calc!BB144</f>
        <v>558.81700370278895</v>
      </c>
      <c r="R144" s="77">
        <f>Calc!BC144</f>
        <v>1.5046144596566073</v>
      </c>
      <c r="S144" s="1">
        <f>Input!E144</f>
        <v>262</v>
      </c>
    </row>
    <row r="145" spans="1:19" s="167" customFormat="1" x14ac:dyDescent="0.2">
      <c r="A145" s="167">
        <f>Input!A145</f>
        <v>10368</v>
      </c>
      <c r="B145" s="167" t="str">
        <f>Input!B145</f>
        <v>Hu1-13</v>
      </c>
      <c r="C145" s="168">
        <f>Calc!O145*1000</f>
        <v>13707.862245440963</v>
      </c>
      <c r="D145" s="168">
        <f>Calc!P145*1000</f>
        <v>2.1284480587168715</v>
      </c>
      <c r="E145" s="168">
        <f>Calc!X145</f>
        <v>0.90449239549515303</v>
      </c>
      <c r="F145" s="168">
        <f>Calc!Y145</f>
        <v>4.5890590824096628E-3</v>
      </c>
      <c r="G145" s="168">
        <f>Calc!AN145</f>
        <v>0.99853842244058089</v>
      </c>
      <c r="H145" s="168">
        <f>Calc!AO145</f>
        <v>2.6628429330052268E-3</v>
      </c>
      <c r="I145" s="169">
        <f>Calc!AH145</f>
        <v>46241.4436699816</v>
      </c>
      <c r="J145" s="169">
        <f>Calc!AI145</f>
        <v>264.94817810539797</v>
      </c>
      <c r="K145" s="170">
        <f>Calc!AJ145</f>
        <v>-0.36441264979103494</v>
      </c>
      <c r="L145" s="170">
        <f>Calc!AK145</f>
        <v>1.565912493891485</v>
      </c>
      <c r="M145" s="171">
        <f>Calc!AP145</f>
        <v>761.2165</v>
      </c>
      <c r="N145" s="171" t="e">
        <f>Calc!AQ145</f>
        <v>#VALUE!</v>
      </c>
      <c r="O145" s="171">
        <f>Calc!AW145</f>
        <v>761.21479999999997</v>
      </c>
      <c r="P145" s="171">
        <f>Calc!AY145</f>
        <v>406.55240373132114</v>
      </c>
      <c r="Q145" s="170">
        <f>Calc!BB145</f>
        <v>-3.1328808765095797</v>
      </c>
      <c r="R145" s="170">
        <f>Calc!BC145</f>
        <v>13.935242479542017</v>
      </c>
      <c r="S145" s="167">
        <f>Input!E145</f>
        <v>0</v>
      </c>
    </row>
    <row r="146" spans="1:19" x14ac:dyDescent="0.2">
      <c r="A146" s="1">
        <f>Input!A146</f>
        <v>10705</v>
      </c>
      <c r="B146" s="1" t="str">
        <f>Input!B146</f>
        <v>B1-281mm</v>
      </c>
      <c r="C146" s="99">
        <f>Calc!O146*1000</f>
        <v>411.81750475001951</v>
      </c>
      <c r="D146" s="99">
        <f>Calc!P146*1000</f>
        <v>1.7457533630622687E-2</v>
      </c>
      <c r="E146" s="99">
        <f>Calc!X146</f>
        <v>9.9940963454318937E-2</v>
      </c>
      <c r="F146" s="99">
        <f>Calc!Y146</f>
        <v>1.6588459295454892E-4</v>
      </c>
      <c r="G146" s="99">
        <f>Calc!AN146</f>
        <v>0.27469284194704235</v>
      </c>
      <c r="H146" s="5">
        <f>Calc!AO146</f>
        <v>8.5552721775572493E-4</v>
      </c>
      <c r="I146" s="8">
        <f>Calc!AH146</f>
        <v>3453.6250558264223</v>
      </c>
      <c r="J146" s="8">
        <f>Calc!AI146</f>
        <v>12.187554856659087</v>
      </c>
      <c r="K146" s="77">
        <f>Calc!AJ146</f>
        <v>522.36508942232035</v>
      </c>
      <c r="L146" s="77">
        <f>Calc!AK146</f>
        <v>1.2376604886467839</v>
      </c>
      <c r="M146" s="111">
        <f>Calc!AP146</f>
        <v>21.484400000000001</v>
      </c>
      <c r="N146" s="111">
        <f>Calc!AQ146</f>
        <v>7.9399999999999998E-2</v>
      </c>
      <c r="O146" s="111">
        <f>Calc!AW146</f>
        <v>21.4802</v>
      </c>
      <c r="P146" s="111">
        <f>Calc!AY146</f>
        <v>7.5710254120465753E-2</v>
      </c>
      <c r="Q146" s="77">
        <f>Calc!BB146</f>
        <v>555.06001203661367</v>
      </c>
      <c r="R146" s="77">
        <f>Calc!BC146</f>
        <v>1.3204782396783843</v>
      </c>
      <c r="S146" s="1">
        <f>Input!E146</f>
        <v>281</v>
      </c>
    </row>
    <row r="147" spans="1:19" s="167" customFormat="1" x14ac:dyDescent="0.2">
      <c r="A147" s="167">
        <f>Input!A147</f>
        <v>10368</v>
      </c>
      <c r="B147" s="167" t="str">
        <f>Input!B147</f>
        <v>Hu1-13</v>
      </c>
      <c r="C147" s="168">
        <f>Calc!O147*1000</f>
        <v>13707.862245440963</v>
      </c>
      <c r="D147" s="168">
        <f>Calc!P147*1000</f>
        <v>2.1284480587168715</v>
      </c>
      <c r="E147" s="168">
        <f>Calc!X147</f>
        <v>0.90449239549515303</v>
      </c>
      <c r="F147" s="168">
        <f>Calc!Y147</f>
        <v>4.5890590824096628E-3</v>
      </c>
      <c r="G147" s="168">
        <f>Calc!AN147</f>
        <v>0.99853842244058089</v>
      </c>
      <c r="H147" s="168">
        <f>Calc!AO147</f>
        <v>2.6628429330052268E-3</v>
      </c>
      <c r="I147" s="169">
        <f>Calc!AH147</f>
        <v>46241.4436699816</v>
      </c>
      <c r="J147" s="169">
        <f>Calc!AI147</f>
        <v>264.94817810539797</v>
      </c>
      <c r="K147" s="170">
        <f>Calc!AJ147</f>
        <v>-0.36441264979103494</v>
      </c>
      <c r="L147" s="170">
        <f>Calc!AK147</f>
        <v>1.565912493891485</v>
      </c>
      <c r="M147" s="171">
        <f>Calc!AP147</f>
        <v>761.2165</v>
      </c>
      <c r="N147" s="171" t="e">
        <f>Calc!AQ147</f>
        <v>#VALUE!</v>
      </c>
      <c r="O147" s="171">
        <f>Calc!AW147</f>
        <v>761.21479999999997</v>
      </c>
      <c r="P147" s="171">
        <f>Calc!AY147</f>
        <v>406.55240373132114</v>
      </c>
      <c r="Q147" s="170">
        <f>Calc!BB147</f>
        <v>-3.1328808765095797</v>
      </c>
      <c r="R147" s="170">
        <f>Calc!BC147</f>
        <v>13.935242479542017</v>
      </c>
      <c r="S147" s="167">
        <f>Input!E147</f>
        <v>0</v>
      </c>
    </row>
    <row r="148" spans="1:19" x14ac:dyDescent="0.2">
      <c r="A148" s="56"/>
      <c r="B148" s="56"/>
      <c r="C148" s="106"/>
      <c r="D148" s="106"/>
      <c r="E148" s="106"/>
      <c r="F148" s="106"/>
      <c r="G148" s="106"/>
      <c r="H148" s="106"/>
      <c r="I148" s="72"/>
      <c r="J148" s="72"/>
      <c r="K148" s="107"/>
      <c r="L148" s="107"/>
      <c r="M148" s="132"/>
      <c r="N148" s="132"/>
      <c r="O148" s="132"/>
      <c r="P148" s="132"/>
      <c r="Q148" s="107"/>
      <c r="R148" s="107"/>
      <c r="S148" s="56"/>
    </row>
    <row r="149" spans="1:19" s="167" customFormat="1" x14ac:dyDescent="0.2">
      <c r="A149" s="167">
        <f>Input!A149</f>
        <v>10368</v>
      </c>
      <c r="B149" s="167" t="str">
        <f>Input!B149</f>
        <v>Hu1-13</v>
      </c>
      <c r="C149" s="168">
        <f>Calc!O149*1000</f>
        <v>13709.450772925849</v>
      </c>
      <c r="D149" s="168">
        <f>Calc!P149*1000</f>
        <v>2.229332332795797</v>
      </c>
      <c r="E149" s="168">
        <f>Calc!X149</f>
        <v>0.91016825797894496</v>
      </c>
      <c r="F149" s="168">
        <f>Calc!Y149</f>
        <v>6.0089217629856161E-3</v>
      </c>
      <c r="G149" s="168">
        <f>Calc!AN149</f>
        <v>0.99497208201846155</v>
      </c>
      <c r="H149" s="168">
        <f>Calc!AO149</f>
        <v>2.8038216659430231E-3</v>
      </c>
      <c r="I149" s="169">
        <f>Calc!AH149</f>
        <v>45794.261344373073</v>
      </c>
      <c r="J149" s="169">
        <f>Calc!AI149</f>
        <v>328.63851690338169</v>
      </c>
      <c r="K149" s="170">
        <f>Calc!AJ149</f>
        <v>-2.5203324221980683</v>
      </c>
      <c r="L149" s="170">
        <f>Calc!AK149</f>
        <v>1.9405361465644615</v>
      </c>
      <c r="M149" s="171">
        <f>Calc!AP149</f>
        <v>715.88890000000004</v>
      </c>
      <c r="N149" s="171" t="e">
        <f>Calc!AQ149</f>
        <v>#VALUE!</v>
      </c>
      <c r="O149" s="171">
        <f>Calc!AW149</f>
        <v>715.88710000000003</v>
      </c>
      <c r="P149" s="171">
        <f>Calc!AY149</f>
        <v>308.9716151073618</v>
      </c>
      <c r="Q149" s="170">
        <f>Calc!BB149</f>
        <v>-19.062108512816465</v>
      </c>
      <c r="R149" s="170">
        <f>Calc!BC149</f>
        <v>22.192307772102385</v>
      </c>
      <c r="S149" s="167">
        <f>Input!E149</f>
        <v>0</v>
      </c>
    </row>
    <row r="150" spans="1:19" x14ac:dyDescent="0.2">
      <c r="A150" s="1">
        <f>Input!A150</f>
        <v>10709</v>
      </c>
      <c r="B150" s="1" t="str">
        <f>Input!B150</f>
        <v>M1-17mm</v>
      </c>
      <c r="C150" s="99">
        <f>Calc!O150*1000</f>
        <v>439.46469794748458</v>
      </c>
      <c r="D150" s="99">
        <f>Calc!P150*1000</f>
        <v>2.0456521891575336E-2</v>
      </c>
      <c r="E150" s="99">
        <f>Calc!X150</f>
        <v>1.4645286880317592E-2</v>
      </c>
      <c r="F150" s="99">
        <f>Calc!Y150</f>
        <v>5.7632913828379856E-5</v>
      </c>
      <c r="G150" s="99">
        <f>Calc!AN150</f>
        <v>7.4512219856067333E-2</v>
      </c>
      <c r="H150" s="5">
        <f>Calc!AO150</f>
        <v>4.2015934526837647E-4</v>
      </c>
      <c r="I150" s="8">
        <f>Calc!AH150</f>
        <v>6801.0362310061228</v>
      </c>
      <c r="J150" s="8">
        <f>Calc!AI150</f>
        <v>46.764279778558951</v>
      </c>
      <c r="K150" s="77">
        <f>Calc!AJ150</f>
        <v>15.907840177179278</v>
      </c>
      <c r="L150" s="77">
        <f>Calc!AK150</f>
        <v>1.8937297447709771</v>
      </c>
      <c r="M150" s="111">
        <f>Calc!AP150</f>
        <v>8.3164999999999996</v>
      </c>
      <c r="N150" s="111">
        <f>Calc!AQ150</f>
        <v>5.21E-2</v>
      </c>
      <c r="O150" s="111">
        <f>Calc!AW150</f>
        <v>8.3155999999999999</v>
      </c>
      <c r="P150" s="111">
        <f>Calc!AY150</f>
        <v>5.1365881200536673E-2</v>
      </c>
      <c r="Q150" s="77">
        <f>Calc!BB150</f>
        <v>16.286140350669577</v>
      </c>
      <c r="R150" s="77">
        <f>Calc!BC150</f>
        <v>1.9387654766453122</v>
      </c>
      <c r="S150" s="1">
        <f>Input!E150</f>
        <v>17</v>
      </c>
    </row>
    <row r="151" spans="1:19" s="167" customFormat="1" x14ac:dyDescent="0.2">
      <c r="A151" s="167">
        <f>Input!A151</f>
        <v>10368</v>
      </c>
      <c r="B151" s="167" t="str">
        <f>Input!B151</f>
        <v>Hu1-13</v>
      </c>
      <c r="C151" s="168">
        <f>Calc!O151*1000</f>
        <v>13711.457189464149</v>
      </c>
      <c r="D151" s="168">
        <f>Calc!P151*1000</f>
        <v>2.3612015123242927</v>
      </c>
      <c r="E151" s="168">
        <f>Calc!X151</f>
        <v>0.90695429560062324</v>
      </c>
      <c r="F151" s="168">
        <f>Calc!Y151</f>
        <v>6.447097818841405E-3</v>
      </c>
      <c r="G151" s="168">
        <f>Calc!AN151</f>
        <v>0.99592898364265703</v>
      </c>
      <c r="H151" s="168">
        <f>Calc!AO151</f>
        <v>2.9490096432455959E-3</v>
      </c>
      <c r="I151" s="169">
        <f>Calc!AH151</f>
        <v>46007.472335927989</v>
      </c>
      <c r="J151" s="169">
        <f>Calc!AI151</f>
        <v>354.19546728406061</v>
      </c>
      <c r="K151" s="170">
        <f>Calc!AJ151</f>
        <v>0.69069535203847288</v>
      </c>
      <c r="L151" s="170">
        <f>Calc!AK151</f>
        <v>1.9518081757812908</v>
      </c>
      <c r="M151" s="171">
        <f>Calc!AP151</f>
        <v>577.60230000000001</v>
      </c>
      <c r="N151" s="171" t="e">
        <f>Calc!AQ151</f>
        <v>#VALUE!</v>
      </c>
      <c r="O151" s="171">
        <f>Calc!AW151</f>
        <v>577.60059999999999</v>
      </c>
      <c r="P151" s="171">
        <f>Calc!AY151</f>
        <v>86.986431290791813</v>
      </c>
      <c r="Q151" s="170">
        <f>Calc!BB151</f>
        <v>3.5339497102068931</v>
      </c>
      <c r="R151" s="170">
        <f>Calc!BC151</f>
        <v>10.024168592964349</v>
      </c>
      <c r="S151" s="167">
        <f>Input!E151</f>
        <v>0</v>
      </c>
    </row>
    <row r="152" spans="1:19" x14ac:dyDescent="0.2">
      <c r="A152" s="1">
        <f>Input!A152</f>
        <v>10710</v>
      </c>
      <c r="B152" s="1" t="str">
        <f>Input!B152</f>
        <v>M1-8,5mm</v>
      </c>
      <c r="C152" s="99">
        <f>Calc!O152*1000</f>
        <v>468.689045042543</v>
      </c>
      <c r="D152" s="99">
        <f>Calc!P152*1000</f>
        <v>2.696604250772807E-2</v>
      </c>
      <c r="E152" s="99">
        <f>Calc!X152</f>
        <v>1.2649165322273236E-2</v>
      </c>
      <c r="F152" s="99">
        <f>Calc!Y152</f>
        <v>4.9584219367993807E-5</v>
      </c>
      <c r="G152" s="99">
        <f>Calc!AN152</f>
        <v>7.3833542885159448E-2</v>
      </c>
      <c r="H152" s="5">
        <f>Calc!AO152</f>
        <v>4.5239311062023318E-4</v>
      </c>
      <c r="I152" s="8">
        <f>Calc!AH152</f>
        <v>8323.5797009981088</v>
      </c>
      <c r="J152" s="8">
        <f>Calc!AI152</f>
        <v>60.542466516012695</v>
      </c>
      <c r="K152" s="77">
        <f>Calc!AJ152</f>
        <v>13.964631002576944</v>
      </c>
      <c r="L152" s="77">
        <f>Calc!AK152</f>
        <v>2.1354705519506623</v>
      </c>
      <c r="M152" s="111">
        <f>Calc!AP152</f>
        <v>8.2544000000000004</v>
      </c>
      <c r="N152" s="111">
        <f>Calc!AQ152</f>
        <v>5.6099999999999997E-2</v>
      </c>
      <c r="O152" s="111">
        <f>Calc!AW152</f>
        <v>8.2537000000000003</v>
      </c>
      <c r="P152" s="111">
        <f>Calc!AY152</f>
        <v>5.5613079650230317E-2</v>
      </c>
      <c r="Q152" s="77">
        <f>Calc!BB152</f>
        <v>14.294219265122621</v>
      </c>
      <c r="R152" s="77">
        <f>Calc!BC152</f>
        <v>2.18587232434969</v>
      </c>
      <c r="S152" s="1">
        <f>Input!E152</f>
        <v>8.5</v>
      </c>
    </row>
    <row r="153" spans="1:19" s="167" customFormat="1" x14ac:dyDescent="0.2">
      <c r="A153" s="167">
        <f>Input!A153</f>
        <v>10368</v>
      </c>
      <c r="B153" s="167" t="str">
        <f>Input!B153</f>
        <v>Hu1-13</v>
      </c>
      <c r="C153" s="168">
        <f>Calc!O153*1000</f>
        <v>13708.115986710553</v>
      </c>
      <c r="D153" s="168">
        <f>Calc!P153*1000</f>
        <v>1.9345554839018981</v>
      </c>
      <c r="E153" s="168">
        <f>Calc!X153</f>
        <v>0.90297515323354316</v>
      </c>
      <c r="F153" s="168">
        <f>Calc!Y153</f>
        <v>3.2403523181912908E-3</v>
      </c>
      <c r="G153" s="168">
        <f>Calc!AN153</f>
        <v>0.99548569286592614</v>
      </c>
      <c r="H153" s="168">
        <f>Calc!AO153</f>
        <v>1.8746442185107015E-3</v>
      </c>
      <c r="I153" s="169">
        <f>Calc!AH153</f>
        <v>46178.389783123523</v>
      </c>
      <c r="J153" s="169">
        <f>Calc!AI153</f>
        <v>187.03022509147874</v>
      </c>
      <c r="K153" s="170">
        <f>Calc!AJ153</f>
        <v>-0.66287653760066512</v>
      </c>
      <c r="L153" s="170">
        <f>Calc!AK153</f>
        <v>1.1287855469931027</v>
      </c>
      <c r="M153" s="171">
        <f>Calc!AP153</f>
        <v>615.19460000000004</v>
      </c>
      <c r="N153" s="171" t="e">
        <f>Calc!AQ153</f>
        <v>#VALUE!</v>
      </c>
      <c r="O153" s="171">
        <f>Calc!AW153</f>
        <v>615.19290000000001</v>
      </c>
      <c r="P153" s="171">
        <f>Calc!AY153</f>
        <v>75.553532760156969</v>
      </c>
      <c r="Q153" s="170">
        <f>Calc!BB153</f>
        <v>-3.7718031239570227</v>
      </c>
      <c r="R153" s="170">
        <f>Calc!BC153</f>
        <v>6.4731528568268759</v>
      </c>
      <c r="S153" s="167">
        <f>Input!E153</f>
        <v>0</v>
      </c>
    </row>
    <row r="154" spans="1:19" x14ac:dyDescent="0.2">
      <c r="A154" s="1">
        <f>Input!A154</f>
        <v>10706</v>
      </c>
      <c r="B154" s="1" t="str">
        <f>Input!B154</f>
        <v>B1-420mm</v>
      </c>
      <c r="C154" s="99">
        <f>Calc!O154*1000</f>
        <v>402.77679241030592</v>
      </c>
      <c r="D154" s="99">
        <f>Calc!P154*1000</f>
        <v>1.5002571096932317E-2</v>
      </c>
      <c r="E154" s="99">
        <f>Calc!X154</f>
        <v>0.11157928287630109</v>
      </c>
      <c r="F154" s="99">
        <f>Calc!Y154</f>
        <v>1.816360667346185E-4</v>
      </c>
      <c r="G154" s="99">
        <f>Calc!AN154</f>
        <v>0.33523019824940131</v>
      </c>
      <c r="H154" s="5">
        <f>Calc!AO154</f>
        <v>6.5679823497141526E-4</v>
      </c>
      <c r="I154" s="8">
        <f>Calc!AH154</f>
        <v>3684.0724190342607</v>
      </c>
      <c r="J154" s="8">
        <f>Calc!AI154</f>
        <v>9.3833269535150219</v>
      </c>
      <c r="K154" s="77">
        <f>Calc!AJ154</f>
        <v>500.61624280054582</v>
      </c>
      <c r="L154" s="77">
        <f>Calc!AK154</f>
        <v>0.85742685913476291</v>
      </c>
      <c r="M154" s="111">
        <f>Calc!AP154</f>
        <v>27.217199999999998</v>
      </c>
      <c r="N154" s="111">
        <f>Calc!AQ154</f>
        <v>6.7100000000000007E-2</v>
      </c>
      <c r="O154" s="111">
        <f>Calc!AW154</f>
        <v>27.212399999999999</v>
      </c>
      <c r="P154" s="111">
        <f>Calc!AY154</f>
        <v>6.2385885401350746E-2</v>
      </c>
      <c r="Q154" s="77">
        <f>Calc!BB154</f>
        <v>540.63816630923475</v>
      </c>
      <c r="R154" s="77">
        <f>Calc!BC154</f>
        <v>0.93086793602734974</v>
      </c>
      <c r="S154" s="1">
        <f>Input!E154</f>
        <v>420</v>
      </c>
    </row>
    <row r="155" spans="1:19" s="167" customFormat="1" x14ac:dyDescent="0.2">
      <c r="A155" s="167">
        <f>Input!A155</f>
        <v>10368</v>
      </c>
      <c r="B155" s="167" t="str">
        <f>Input!B155</f>
        <v>Hu1-13</v>
      </c>
      <c r="C155" s="168">
        <f>Calc!O155*1000</f>
        <v>13707.171215052502</v>
      </c>
      <c r="D155" s="168">
        <f>Calc!P155*1000</f>
        <v>1.7846406760720899</v>
      </c>
      <c r="E155" s="168">
        <f>Calc!X155</f>
        <v>0.90904315568593252</v>
      </c>
      <c r="F155" s="168">
        <f>Calc!Y155</f>
        <v>4.2841640451538607E-3</v>
      </c>
      <c r="G155" s="168">
        <f>Calc!AN155</f>
        <v>0.99717041645659954</v>
      </c>
      <c r="H155" s="168">
        <f>Calc!AO155</f>
        <v>2.0345385125262018E-3</v>
      </c>
      <c r="I155" s="169">
        <f>Calc!AH155</f>
        <v>45944.604153529552</v>
      </c>
      <c r="J155" s="169">
        <f>Calc!AI155</f>
        <v>235.87383642519677</v>
      </c>
      <c r="K155" s="170">
        <f>Calc!AJ155</f>
        <v>0.40468393504844435</v>
      </c>
      <c r="L155" s="170">
        <f>Calc!AK155</f>
        <v>1.7398085077815029</v>
      </c>
      <c r="M155" s="171">
        <f>Calc!AP155</f>
        <v>620.56590000000006</v>
      </c>
      <c r="N155" s="171" t="e">
        <f>Calc!AQ155</f>
        <v>#VALUE!</v>
      </c>
      <c r="O155" s="171">
        <f>Calc!AW155</f>
        <v>620.56420000000003</v>
      </c>
      <c r="P155" s="171">
        <f>Calc!AY155</f>
        <v>102.35616096061945</v>
      </c>
      <c r="Q155" s="170">
        <f>Calc!BB155</f>
        <v>2.3378966897342681</v>
      </c>
      <c r="R155" s="170">
        <f>Calc!BC155</f>
        <v>10.073764554324178</v>
      </c>
      <c r="S155" s="167">
        <f>Input!E155</f>
        <v>0</v>
      </c>
    </row>
    <row r="156" spans="1:19" x14ac:dyDescent="0.2">
      <c r="A156" s="1">
        <f>Input!A156</f>
        <v>10707</v>
      </c>
      <c r="B156" s="1" t="str">
        <f>Input!B156</f>
        <v>B1-450mm</v>
      </c>
      <c r="C156" s="99">
        <f>Calc!O156*1000</f>
        <v>639.88092366549949</v>
      </c>
      <c r="D156" s="99">
        <f>Calc!P156*1000</f>
        <v>1.998872935639091E-2</v>
      </c>
      <c r="E156" s="99">
        <f>Calc!X156</f>
        <v>0.38056102743854076</v>
      </c>
      <c r="F156" s="99">
        <f>Calc!Y156</f>
        <v>5.1314671094899252E-4</v>
      </c>
      <c r="G156" s="99">
        <f>Calc!AN156</f>
        <v>0.33096984995157908</v>
      </c>
      <c r="H156" s="5">
        <f>Calc!AO156</f>
        <v>6.4546638561146738E-4</v>
      </c>
      <c r="I156" s="8">
        <f>Calc!AH156</f>
        <v>1696.4474921562253</v>
      </c>
      <c r="J156" s="8">
        <f>Calc!AI156</f>
        <v>4.0218974317332217</v>
      </c>
      <c r="K156" s="77">
        <f>Calc!AJ156</f>
        <v>423.43332936212664</v>
      </c>
      <c r="L156" s="77">
        <f>Calc!AK156</f>
        <v>0.57212654356567261</v>
      </c>
      <c r="M156" s="111">
        <f>Calc!AP156</f>
        <v>28.513500000000001</v>
      </c>
      <c r="N156" s="111">
        <f>Calc!AQ156</f>
        <v>6.5199999999999994E-2</v>
      </c>
      <c r="O156" s="111">
        <f>Calc!AW156</f>
        <v>28.502500000000001</v>
      </c>
      <c r="P156" s="111">
        <f>Calc!AY156</f>
        <v>6.4349179188589567E-2</v>
      </c>
      <c r="Q156" s="77">
        <f>Calc!BB156</f>
        <v>458.95524035205034</v>
      </c>
      <c r="R156" s="77">
        <f>Calc!BC156</f>
        <v>0.62571480714175642</v>
      </c>
      <c r="S156" s="1">
        <f>Input!E156</f>
        <v>450</v>
      </c>
    </row>
    <row r="157" spans="1:19" s="167" customFormat="1" x14ac:dyDescent="0.2">
      <c r="A157" s="167">
        <f>Input!A157</f>
        <v>10368</v>
      </c>
      <c r="B157" s="167" t="str">
        <f>Input!B157</f>
        <v>Hu1-13</v>
      </c>
      <c r="C157" s="168">
        <f>Calc!O157*1000</f>
        <v>13708.486009665037</v>
      </c>
      <c r="D157" s="168">
        <f>Calc!P157*1000</f>
        <v>1.5255186889087813</v>
      </c>
      <c r="E157" s="168">
        <f>Calc!X157</f>
        <v>0.9080548614642685</v>
      </c>
      <c r="F157" s="168">
        <f>Calc!Y157</f>
        <v>4.2957520855061576E-3</v>
      </c>
      <c r="G157" s="168">
        <f>Calc!AN157</f>
        <v>0.99811643327611199</v>
      </c>
      <c r="H157" s="168">
        <f>Calc!AO157</f>
        <v>2.5550310352421847E-3</v>
      </c>
      <c r="I157" s="169">
        <f>Calc!AH157</f>
        <v>46042.659746911639</v>
      </c>
      <c r="J157" s="169">
        <f>Calc!AI157</f>
        <v>247.60576785226723</v>
      </c>
      <c r="K157" s="170">
        <f>Calc!AJ157</f>
        <v>0.25123280057282038</v>
      </c>
      <c r="L157" s="170">
        <f>Calc!AK157</f>
        <v>1.814375638442226</v>
      </c>
      <c r="M157" s="171">
        <f>Calc!AP157</f>
        <v>666.17219999999998</v>
      </c>
      <c r="N157" s="171" t="e">
        <f>Calc!AQ157</f>
        <v>#VALUE!</v>
      </c>
      <c r="O157" s="171">
        <f>Calc!AW157</f>
        <v>666.17039999999997</v>
      </c>
      <c r="P157" s="171">
        <f>Calc!AY157</f>
        <v>176.79459119528062</v>
      </c>
      <c r="Q157" s="170">
        <f>Calc!BB157</f>
        <v>1.6510676250215097</v>
      </c>
      <c r="R157" s="170">
        <f>Calc!BC157</f>
        <v>11.952334914316703</v>
      </c>
      <c r="S157" s="167">
        <f>Input!E157</f>
        <v>0</v>
      </c>
    </row>
    <row r="158" spans="1:19" x14ac:dyDescent="0.2">
      <c r="A158" s="1">
        <f>Input!A158</f>
        <v>10711</v>
      </c>
      <c r="B158" s="1" t="str">
        <f>Input!B158</f>
        <v>NAH14-91mm</v>
      </c>
      <c r="C158" s="99">
        <f>Calc!O158*1000</f>
        <v>1472.4185898600113</v>
      </c>
      <c r="D158" s="99">
        <f>Calc!P158*1000</f>
        <v>7.7159713629650031E-2</v>
      </c>
      <c r="E158" s="99">
        <f>Calc!X158</f>
        <v>5.5517690533277132E-2</v>
      </c>
      <c r="F158" s="99">
        <f>Calc!Y158</f>
        <v>1.5181332194404024E-4</v>
      </c>
      <c r="G158" s="99">
        <f>Calc!AN158</f>
        <v>9.649030426483679E-2</v>
      </c>
      <c r="H158" s="5">
        <f>Calc!AO158</f>
        <v>3.1877864149109655E-4</v>
      </c>
      <c r="I158" s="8">
        <f>Calc!AH158</f>
        <v>7804.6464492411242</v>
      </c>
      <c r="J158" s="8">
        <f>Calc!AI158</f>
        <v>33.46860028049089</v>
      </c>
      <c r="K158" s="77">
        <f>Calc!AJ158</f>
        <v>16.915988357942389</v>
      </c>
      <c r="L158" s="77">
        <f>Calc!AK158</f>
        <v>0.63804969771217834</v>
      </c>
      <c r="M158" s="111">
        <f>Calc!AP158</f>
        <v>10.8834</v>
      </c>
      <c r="N158" s="111">
        <f>Calc!AQ158</f>
        <v>4.0899999999999999E-2</v>
      </c>
      <c r="O158" s="111">
        <f>Calc!AW158</f>
        <v>10.882400000000001</v>
      </c>
      <c r="P158" s="111">
        <f>Calc!AY158</f>
        <v>3.8497882617128588E-2</v>
      </c>
      <c r="Q158" s="77">
        <f>Calc!BB158</f>
        <v>17.444356009889059</v>
      </c>
      <c r="R158" s="77">
        <f>Calc!BC158</f>
        <v>0.65798179528995115</v>
      </c>
      <c r="S158" s="1">
        <f>Input!E158</f>
        <v>91</v>
      </c>
    </row>
    <row r="159" spans="1:19" s="167" customFormat="1" x14ac:dyDescent="0.2">
      <c r="A159" s="167">
        <f>Input!A159</f>
        <v>10368</v>
      </c>
      <c r="B159" s="167" t="str">
        <f>Input!B159</f>
        <v>Hu1-13</v>
      </c>
      <c r="C159" s="168">
        <f>Calc!O159*1000</f>
        <v>13708.006971910634</v>
      </c>
      <c r="D159" s="168">
        <f>Calc!P159*1000</f>
        <v>2.0312286069986891</v>
      </c>
      <c r="E159" s="168">
        <f>Calc!X159</f>
        <v>0.90981930565065283</v>
      </c>
      <c r="F159" s="168">
        <f>Calc!Y159</f>
        <v>3.737181550774191E-3</v>
      </c>
      <c r="G159" s="168">
        <f>Calc!AN159</f>
        <v>0.99805511655679735</v>
      </c>
      <c r="H159" s="168">
        <f>Calc!AO159</f>
        <v>2.970145110944746E-3</v>
      </c>
      <c r="I159" s="169">
        <f>Calc!AH159</f>
        <v>45948.938866196819</v>
      </c>
      <c r="J159" s="169">
        <f>Calc!AI159</f>
        <v>232.96913186576739</v>
      </c>
      <c r="K159" s="170">
        <f>Calc!AJ159</f>
        <v>3.8764959491954798E-2</v>
      </c>
      <c r="L159" s="170">
        <f>Calc!AK159</f>
        <v>1.4086253494121603</v>
      </c>
      <c r="M159" s="171">
        <f>Calc!AP159</f>
        <v>678.61149999999998</v>
      </c>
      <c r="N159" s="171" t="e">
        <f>Calc!AQ159</f>
        <v>#VALUE!</v>
      </c>
      <c r="O159" s="171">
        <f>Calc!AW159</f>
        <v>678.60969999999998</v>
      </c>
      <c r="P159" s="171">
        <f>Calc!AY159</f>
        <v>195.73188182508576</v>
      </c>
      <c r="Q159" s="170">
        <f>Calc!BB159</f>
        <v>0.26387389743953371</v>
      </c>
      <c r="R159" s="170">
        <f>Calc!BC159</f>
        <v>9.5896535626270971</v>
      </c>
      <c r="S159" s="167">
        <f>Input!E159</f>
        <v>0</v>
      </c>
    </row>
    <row r="160" spans="1:19" x14ac:dyDescent="0.2">
      <c r="A160" s="1">
        <f>Input!A160</f>
        <v>10712</v>
      </c>
      <c r="B160" s="1" t="str">
        <f>Input!B160</f>
        <v>NAH14-82,5mm</v>
      </c>
      <c r="C160" s="99">
        <f>Calc!O160*1000</f>
        <v>1337.3905087580777</v>
      </c>
      <c r="D160" s="99">
        <f>Calc!P160*1000</f>
        <v>6.5495881075011558E-2</v>
      </c>
      <c r="E160" s="99">
        <f>Calc!X160</f>
        <v>7.381133874113209E-2</v>
      </c>
      <c r="F160" s="99">
        <f>Calc!Y160</f>
        <v>1.7443237460802505E-4</v>
      </c>
      <c r="G160" s="99">
        <f>Calc!AN160</f>
        <v>9.6665160039283049E-2</v>
      </c>
      <c r="H160" s="5">
        <f>Calc!AO160</f>
        <v>3.2589230238745957E-4</v>
      </c>
      <c r="I160" s="8">
        <f>Calc!AH160</f>
        <v>5335.8814195480381</v>
      </c>
      <c r="J160" s="8">
        <f>Calc!AI160</f>
        <v>21.967003109582315</v>
      </c>
      <c r="K160" s="77">
        <f>Calc!AJ160</f>
        <v>19.245304045868661</v>
      </c>
      <c r="L160" s="77">
        <f>Calc!AK160</f>
        <v>0.64060553886340765</v>
      </c>
      <c r="M160" s="111">
        <f>Calc!AP160</f>
        <v>10.8775</v>
      </c>
      <c r="N160" s="111">
        <f>Calc!AQ160</f>
        <v>4.1099999999999998E-2</v>
      </c>
      <c r="O160" s="111">
        <f>Calc!AW160</f>
        <v>10.876099999999999</v>
      </c>
      <c r="P160" s="111">
        <f>Calc!AY160</f>
        <v>3.9239000980972362E-2</v>
      </c>
      <c r="Q160" s="77">
        <f>Calc!BB160</f>
        <v>19.846074050386694</v>
      </c>
      <c r="R160" s="77">
        <f>Calc!BC160</f>
        <v>0.66060663389290064</v>
      </c>
      <c r="S160" s="1">
        <f>Input!E160</f>
        <v>82.5</v>
      </c>
    </row>
    <row r="161" spans="1:19" s="167" customFormat="1" x14ac:dyDescent="0.2">
      <c r="A161" s="167">
        <f>Input!A161</f>
        <v>10368</v>
      </c>
      <c r="B161" s="167" t="str">
        <f>Input!B161</f>
        <v>Hu1-13</v>
      </c>
      <c r="C161" s="168">
        <f>Calc!O161*1000</f>
        <v>13711.742299119402</v>
      </c>
      <c r="D161" s="168">
        <f>Calc!P161*1000</f>
        <v>1.6411860828749041</v>
      </c>
      <c r="E161" s="168">
        <f>Calc!X161</f>
        <v>0.90331202939936017</v>
      </c>
      <c r="F161" s="168">
        <f>Calc!Y161</f>
        <v>5.2781935439393792E-3</v>
      </c>
      <c r="G161" s="168">
        <f>Calc!AN161</f>
        <v>0.99596366353920029</v>
      </c>
      <c r="H161" s="168">
        <f>Calc!AO161</f>
        <v>2.9497922231437879E-3</v>
      </c>
      <c r="I161" s="169">
        <f>Calc!AH161</f>
        <v>46195.549238629399</v>
      </c>
      <c r="J161" s="169">
        <f>Calc!AI161</f>
        <v>302.57236938753442</v>
      </c>
      <c r="K161" s="170">
        <f>Calc!AJ161</f>
        <v>-1.0609795895192287</v>
      </c>
      <c r="L161" s="170">
        <f>Calc!AK161</f>
        <v>1.2008684938186847</v>
      </c>
      <c r="M161" s="171">
        <f>Calc!AP161</f>
        <v>653.11189999999999</v>
      </c>
      <c r="N161" s="171" t="e">
        <f>Calc!AQ161</f>
        <v>#VALUE!</v>
      </c>
      <c r="O161" s="171">
        <f>Calc!AW161</f>
        <v>653.11009999999999</v>
      </c>
      <c r="P161" s="171">
        <f>Calc!AY161</f>
        <v>148.35651569864439</v>
      </c>
      <c r="Q161" s="170">
        <f>Calc!BB161</f>
        <v>-6.719929732817401</v>
      </c>
      <c r="R161" s="170">
        <f>Calc!BC161</f>
        <v>8.1110811581545388</v>
      </c>
      <c r="S161" s="167">
        <f>Input!E161</f>
        <v>0</v>
      </c>
    </row>
    <row r="162" spans="1:19" x14ac:dyDescent="0.2">
      <c r="A162" s="56"/>
      <c r="B162" s="56"/>
      <c r="C162" s="106"/>
      <c r="D162" s="106"/>
      <c r="E162" s="106"/>
      <c r="F162" s="106"/>
      <c r="G162" s="106"/>
      <c r="H162" s="106"/>
      <c r="I162" s="72"/>
      <c r="J162" s="72"/>
      <c r="K162" s="107"/>
      <c r="L162" s="107"/>
      <c r="M162" s="132"/>
      <c r="N162" s="132"/>
      <c r="O162" s="132"/>
      <c r="P162" s="132"/>
      <c r="Q162" s="107"/>
      <c r="R162" s="107"/>
      <c r="S162" s="56"/>
    </row>
    <row r="163" spans="1:19" s="167" customFormat="1" x14ac:dyDescent="0.2">
      <c r="A163" s="167">
        <f>Input!A163</f>
        <v>10368</v>
      </c>
      <c r="B163" s="167" t="str">
        <f>Input!B163</f>
        <v>Hu1-13</v>
      </c>
      <c r="C163" s="168">
        <f>Calc!O163*1000</f>
        <v>13710.123511520727</v>
      </c>
      <c r="D163" s="168">
        <f>Calc!P163*1000</f>
        <v>1.6363615890242575</v>
      </c>
      <c r="E163" s="168">
        <f>Calc!X163</f>
        <v>0.89239666467411805</v>
      </c>
      <c r="F163" s="168">
        <f>Calc!Y163</f>
        <v>3.9684475539820772E-3</v>
      </c>
      <c r="G163" s="168">
        <f>Calc!AN163</f>
        <v>0.99936303710315455</v>
      </c>
      <c r="H163" s="168">
        <f>Calc!AO163</f>
        <v>2.7126234496049947E-3</v>
      </c>
      <c r="I163" s="169">
        <f>Calc!AH163</f>
        <v>46914.65246398715</v>
      </c>
      <c r="J163" s="169">
        <f>Calc!AI163</f>
        <v>244.35675727444618</v>
      </c>
      <c r="K163" s="170">
        <f>Calc!AJ163</f>
        <v>-0.42089167698888819</v>
      </c>
      <c r="L163" s="170">
        <f>Calc!AK163</f>
        <v>1.5287200752419741</v>
      </c>
      <c r="M163" s="171" t="str">
        <f>Calc!AP163</f>
        <v>Out of range</v>
      </c>
      <c r="N163" s="171" t="e">
        <f>Calc!AQ163</f>
        <v>#VALUE!</v>
      </c>
      <c r="O163" s="171" t="str">
        <f>Calc!AW163</f>
        <v>Out of range</v>
      </c>
      <c r="P163" s="171" t="e">
        <f>Calc!AY163</f>
        <v>#VALUE!</v>
      </c>
      <c r="Q163" s="170" t="e">
        <f>Calc!BB163</f>
        <v>#VALUE!</v>
      </c>
      <c r="R163" s="170" t="e">
        <f>Calc!BC163</f>
        <v>#VALUE!</v>
      </c>
      <c r="S163" s="167">
        <f>Input!E163</f>
        <v>0</v>
      </c>
    </row>
    <row r="164" spans="1:19" x14ac:dyDescent="0.2">
      <c r="A164" s="1">
        <f>Input!A164</f>
        <v>10713</v>
      </c>
      <c r="B164" s="1" t="str">
        <f>Input!B164</f>
        <v>NAH14-68mm</v>
      </c>
      <c r="C164" s="99">
        <f>Calc!O164*1000</f>
        <v>1280.460005755627</v>
      </c>
      <c r="D164" s="99">
        <f>Calc!P164*1000</f>
        <v>6.5817709506861513E-2</v>
      </c>
      <c r="E164" s="99">
        <f>Calc!X164</f>
        <v>4.5212162558601318E-2</v>
      </c>
      <c r="F164" s="99">
        <f>Calc!Y164</f>
        <v>9.1341850262997222E-5</v>
      </c>
      <c r="G164" s="99">
        <f>Calc!AN164</f>
        <v>9.475997876621621E-2</v>
      </c>
      <c r="H164" s="5">
        <f>Calc!AO164</f>
        <v>2.387420777708996E-4</v>
      </c>
      <c r="I164" s="8">
        <f>Calc!AH164</f>
        <v>8192.8114811279374</v>
      </c>
      <c r="J164" s="8">
        <f>Calc!AI164</f>
        <v>26.454691705015165</v>
      </c>
      <c r="K164" s="77">
        <f>Calc!AJ164</f>
        <v>17.939471724274902</v>
      </c>
      <c r="L164" s="77">
        <f>Calc!AK164</f>
        <v>0.49405731024660327</v>
      </c>
      <c r="M164" s="111">
        <f>Calc!AP164</f>
        <v>10.667</v>
      </c>
      <c r="N164" s="111">
        <f>Calc!AQ164</f>
        <v>2.93E-2</v>
      </c>
      <c r="O164" s="111">
        <f>Calc!AW164</f>
        <v>10.666</v>
      </c>
      <c r="P164" s="111">
        <f>Calc!AY164</f>
        <v>2.8760715631701315E-2</v>
      </c>
      <c r="Q164" s="77">
        <f>Calc!BB164</f>
        <v>18.488496450464091</v>
      </c>
      <c r="R164" s="77">
        <f>Calc!BC164</f>
        <v>0.50917979943248182</v>
      </c>
      <c r="S164" s="1">
        <f>Input!E164</f>
        <v>68</v>
      </c>
    </row>
    <row r="165" spans="1:19" s="167" customFormat="1" x14ac:dyDescent="0.2">
      <c r="A165" s="167">
        <f>Input!A165</f>
        <v>10368</v>
      </c>
      <c r="B165" s="167" t="str">
        <f>Input!B165</f>
        <v>Hu1-13</v>
      </c>
      <c r="C165" s="168">
        <f>Calc!O165*1000</f>
        <v>13707.930162289089</v>
      </c>
      <c r="D165" s="168">
        <f>Calc!P165*1000</f>
        <v>2.0458306245269107</v>
      </c>
      <c r="E165" s="168">
        <f>Calc!X165</f>
        <v>0.87704181406960424</v>
      </c>
      <c r="F165" s="168">
        <f>Calc!Y165</f>
        <v>3.4332347488734111E-3</v>
      </c>
      <c r="G165" s="168">
        <f>Calc!AN165</f>
        <v>0.99877493301118059</v>
      </c>
      <c r="H165" s="168">
        <f>Calc!AO165</f>
        <v>2.5088925271140299E-3</v>
      </c>
      <c r="I165" s="169">
        <f>Calc!AH165</f>
        <v>47700.288973657516</v>
      </c>
      <c r="J165" s="169">
        <f>Calc!AI165</f>
        <v>221.7499992602927</v>
      </c>
      <c r="K165" s="170">
        <f>Calc!AJ165</f>
        <v>-0.65955749917756545</v>
      </c>
      <c r="L165" s="170">
        <f>Calc!AK165</f>
        <v>1.5523411946466656</v>
      </c>
      <c r="M165" s="171">
        <f>Calc!AP165</f>
        <v>895.55269999999996</v>
      </c>
      <c r="N165" s="171" t="e">
        <f>Calc!AQ165</f>
        <v>#VALUE!</v>
      </c>
      <c r="O165" s="171">
        <f>Calc!AW165</f>
        <v>895.55089999999996</v>
      </c>
      <c r="P165" s="171">
        <f>Calc!AY165</f>
        <v>1349.3592384514609</v>
      </c>
      <c r="Q165" s="170">
        <f>Calc!BB165</f>
        <v>-8.2888346315521204</v>
      </c>
      <c r="R165" s="170">
        <f>Calc!BC165</f>
        <v>37.146320218297987</v>
      </c>
      <c r="S165" s="167">
        <f>Input!E165</f>
        <v>0</v>
      </c>
    </row>
    <row r="166" spans="1:19" x14ac:dyDescent="0.2">
      <c r="A166" s="1">
        <f>Input!A166</f>
        <v>10714</v>
      </c>
      <c r="B166" s="1" t="str">
        <f>Input!B166</f>
        <v>NAH14-50,5mm</v>
      </c>
      <c r="C166" s="99">
        <f>Calc!O166*1000</f>
        <v>1166.2122538561835</v>
      </c>
      <c r="D166" s="99">
        <f>Calc!P166*1000</f>
        <v>6.1483007207640432E-2</v>
      </c>
      <c r="E166" s="99">
        <f>Calc!X166</f>
        <v>7.418569457721437E-2</v>
      </c>
      <c r="F166" s="99">
        <f>Calc!Y166</f>
        <v>1.6769685321919105E-4</v>
      </c>
      <c r="G166" s="99">
        <f>Calc!AN166</f>
        <v>9.2787487721384121E-2</v>
      </c>
      <c r="H166" s="5">
        <f>Calc!AO166</f>
        <v>3.3746543245051996E-4</v>
      </c>
      <c r="I166" s="8">
        <f>Calc!AH166</f>
        <v>4454.070688926111</v>
      </c>
      <c r="J166" s="8">
        <f>Calc!AI166</f>
        <v>19.07187445394419</v>
      </c>
      <c r="K166" s="77">
        <f>Calc!AJ166</f>
        <v>19.211955056259058</v>
      </c>
      <c r="L166" s="77">
        <f>Calc!AK166</f>
        <v>0.53821775096145363</v>
      </c>
      <c r="M166" s="111">
        <f>Calc!AP166</f>
        <v>10.420199999999999</v>
      </c>
      <c r="N166" s="111">
        <f>Calc!AQ166</f>
        <v>4.3400000000000001E-2</v>
      </c>
      <c r="O166" s="111">
        <f>Calc!AW166</f>
        <v>10.4185</v>
      </c>
      <c r="P166" s="111">
        <f>Calc!AY166</f>
        <v>4.0190962960491544E-2</v>
      </c>
      <c r="Q166" s="77">
        <f>Calc!BB166</f>
        <v>19.786077840078999</v>
      </c>
      <c r="R166" s="77">
        <f>Calc!BC166</f>
        <v>0.55430620278978171</v>
      </c>
      <c r="S166" s="1">
        <f>Input!E166</f>
        <v>50.5</v>
      </c>
    </row>
    <row r="167" spans="1:19" s="167" customFormat="1" x14ac:dyDescent="0.2">
      <c r="A167" s="167">
        <f>Input!A167</f>
        <v>10368</v>
      </c>
      <c r="B167" s="167" t="str">
        <f>Input!B167</f>
        <v>Hu1-13</v>
      </c>
      <c r="C167" s="168">
        <f>Calc!O167*1000</f>
        <v>13707.766436279935</v>
      </c>
      <c r="D167" s="168">
        <f>Calc!P167*1000</f>
        <v>1.4236109651194888</v>
      </c>
      <c r="E167" s="168">
        <f>Calc!X167</f>
        <v>0.88325103575763508</v>
      </c>
      <c r="F167" s="168">
        <f>Calc!Y167</f>
        <v>3.4695991505696582E-3</v>
      </c>
      <c r="G167" s="168">
        <f>Calc!AN167</f>
        <v>0.99988294327849092</v>
      </c>
      <c r="H167" s="168">
        <f>Calc!AO167</f>
        <v>2.2611300667875135E-3</v>
      </c>
      <c r="I167" s="169">
        <f>Calc!AH167</f>
        <v>47416.936610856821</v>
      </c>
      <c r="J167" s="169">
        <f>Calc!AI167</f>
        <v>214.86720187875278</v>
      </c>
      <c r="K167" s="170">
        <f>Calc!AJ167</f>
        <v>0.60813485664978906</v>
      </c>
      <c r="L167" s="170">
        <f>Calc!AK167</f>
        <v>1.421320157696246</v>
      </c>
      <c r="M167" s="171">
        <f>Calc!AP167</f>
        <v>755.49289999999996</v>
      </c>
      <c r="N167" s="171" t="e">
        <f>Calc!AQ167</f>
        <v>#VALUE!</v>
      </c>
      <c r="O167" s="171">
        <f>Calc!AW167</f>
        <v>755.49109999999996</v>
      </c>
      <c r="P167" s="171">
        <f>Calc!AY167</f>
        <v>334.34167814458709</v>
      </c>
      <c r="Q167" s="170">
        <f>Calc!BB167</f>
        <v>5.1442823674868787</v>
      </c>
      <c r="R167" s="170">
        <f>Calc!BC167</f>
        <v>12.968629790511095</v>
      </c>
      <c r="S167" s="167">
        <f>Input!E167</f>
        <v>0</v>
      </c>
    </row>
    <row r="168" spans="1:19" x14ac:dyDescent="0.2">
      <c r="A168" s="1">
        <f>Input!A168</f>
        <v>10715</v>
      </c>
      <c r="B168" s="1" t="str">
        <f>Input!B168</f>
        <v>NAH14-40,5mm</v>
      </c>
      <c r="C168" s="99">
        <f>Calc!O168*1000</f>
        <v>1348.8252724248603</v>
      </c>
      <c r="D168" s="99">
        <f>Calc!P168*1000</f>
        <v>6.3021939569597896E-2</v>
      </c>
      <c r="E168" s="99">
        <f>Calc!X168</f>
        <v>8.0459189591463892E-2</v>
      </c>
      <c r="F168" s="99">
        <f>Calc!Y168</f>
        <v>1.7093794340179692E-4</v>
      </c>
      <c r="G168" s="99">
        <f>Calc!AN168</f>
        <v>9.1273779194962879E-2</v>
      </c>
      <c r="H168" s="5">
        <f>Calc!AO168</f>
        <v>2.7878270571507583E-4</v>
      </c>
      <c r="I168" s="8">
        <f>Calc!AH168</f>
        <v>4671.6995786854304</v>
      </c>
      <c r="J168" s="8">
        <f>Calc!AI168</f>
        <v>17.380066298405414</v>
      </c>
      <c r="K168" s="77">
        <f>Calc!AJ168</f>
        <v>18.888736697381336</v>
      </c>
      <c r="L168" s="77">
        <f>Calc!AK168</f>
        <v>0.71366017605396181</v>
      </c>
      <c r="M168" s="111">
        <f>Calc!AP168</f>
        <v>10.2455</v>
      </c>
      <c r="N168" s="111">
        <f>Calc!AQ168</f>
        <v>3.5499999999999997E-2</v>
      </c>
      <c r="O168" s="111">
        <f>Calc!AW168</f>
        <v>10.2439</v>
      </c>
      <c r="P168" s="111">
        <f>Calc!AY168</f>
        <v>3.3682766299718184E-2</v>
      </c>
      <c r="Q168" s="77">
        <f>Calc!BB168</f>
        <v>19.4436033050488</v>
      </c>
      <c r="R168" s="77">
        <f>Calc!BC168</f>
        <v>0.734626652206676</v>
      </c>
      <c r="S168" s="1">
        <f>Input!E168</f>
        <v>40.5</v>
      </c>
    </row>
    <row r="169" spans="1:19" s="167" customFormat="1" x14ac:dyDescent="0.2">
      <c r="A169" s="167">
        <f>Input!A169</f>
        <v>10368</v>
      </c>
      <c r="B169" s="167" t="str">
        <f>Input!B169</f>
        <v>Hu1-13</v>
      </c>
      <c r="C169" s="168">
        <f>Calc!O169*1000</f>
        <v>13709.361802282454</v>
      </c>
      <c r="D169" s="168">
        <f>Calc!P169*1000</f>
        <v>1.9143246028444549</v>
      </c>
      <c r="E169" s="168">
        <f>Calc!X169</f>
        <v>0.87263504807303738</v>
      </c>
      <c r="F169" s="168">
        <f>Calc!Y169</f>
        <v>4.3640256324531963E-3</v>
      </c>
      <c r="G169" s="168">
        <f>Calc!AN169</f>
        <v>0.99849228158828285</v>
      </c>
      <c r="H169" s="168">
        <f>Calc!AO169</f>
        <v>2.5435516136456423E-3</v>
      </c>
      <c r="I169" s="169">
        <f>Calc!AH169</f>
        <v>47932.611432811005</v>
      </c>
      <c r="J169" s="169">
        <f>Calc!AI169</f>
        <v>268.93337199318461</v>
      </c>
      <c r="K169" s="170">
        <f>Calc!AJ169</f>
        <v>-1.3377533303379208</v>
      </c>
      <c r="L169" s="170">
        <f>Calc!AK169</f>
        <v>1.2741215853016183</v>
      </c>
      <c r="M169" s="171" t="str">
        <f>Calc!AP169</f>
        <v>Out of range</v>
      </c>
      <c r="N169" s="171" t="e">
        <f>Calc!AQ169</f>
        <v>#VALUE!</v>
      </c>
      <c r="O169" s="171" t="str">
        <f>Calc!AW169</f>
        <v>Out of range</v>
      </c>
      <c r="P169" s="171" t="e">
        <f>Calc!AY169</f>
        <v>#VALUE!</v>
      </c>
      <c r="Q169" s="170" t="e">
        <f>Calc!BB169</f>
        <v>#VALUE!</v>
      </c>
      <c r="R169" s="170" t="e">
        <f>Calc!BC169</f>
        <v>#VALUE!</v>
      </c>
      <c r="S169" s="167">
        <f>Input!E169</f>
        <v>0</v>
      </c>
    </row>
    <row r="170" spans="1:19" x14ac:dyDescent="0.2">
      <c r="A170" s="1">
        <f>Input!A170</f>
        <v>10716</v>
      </c>
      <c r="B170" s="1" t="str">
        <f>Input!B170</f>
        <v>NAH14-23mm</v>
      </c>
      <c r="C170" s="99">
        <f>Calc!O170*1000</f>
        <v>1164.1232405584244</v>
      </c>
      <c r="D170" s="99">
        <f>Calc!P170*1000</f>
        <v>5.9016911336827502E-2</v>
      </c>
      <c r="E170" s="99">
        <f>Calc!X170</f>
        <v>8.1251723777282528E-2</v>
      </c>
      <c r="F170" s="99">
        <f>Calc!Y170</f>
        <v>1.7815158123092009E-4</v>
      </c>
      <c r="G170" s="99">
        <f>Calc!AN170</f>
        <v>8.9243360597158566E-2</v>
      </c>
      <c r="H170" s="5">
        <f>Calc!AO170</f>
        <v>3.1041456495888589E-4</v>
      </c>
      <c r="I170" s="8">
        <f>Calc!AH170</f>
        <v>3907.2261807675213</v>
      </c>
      <c r="J170" s="8">
        <f>Calc!AI170</f>
        <v>16.064068196966002</v>
      </c>
      <c r="K170" s="77">
        <f>Calc!AJ170</f>
        <v>15.999811771893802</v>
      </c>
      <c r="L170" s="77">
        <f>Calc!AK170</f>
        <v>0.73768404295885504</v>
      </c>
      <c r="M170" s="111">
        <f>Calc!AP170</f>
        <v>10.037000000000001</v>
      </c>
      <c r="N170" s="111">
        <f>Calc!AQ170</f>
        <v>3.5299999999999998E-2</v>
      </c>
      <c r="O170" s="111">
        <f>Calc!AW170</f>
        <v>10.0352</v>
      </c>
      <c r="P170" s="111">
        <f>Calc!AY170</f>
        <v>3.7379910100191364E-2</v>
      </c>
      <c r="Q170" s="77">
        <f>Calc!BB170</f>
        <v>16.46010284939716</v>
      </c>
      <c r="R170" s="77">
        <f>Calc!BC170</f>
        <v>0.75890812137962427</v>
      </c>
      <c r="S170" s="1">
        <f>Input!E170</f>
        <v>23</v>
      </c>
    </row>
    <row r="171" spans="1:19" s="167" customFormat="1" x14ac:dyDescent="0.2">
      <c r="A171" s="167">
        <f>Input!A171</f>
        <v>10368</v>
      </c>
      <c r="B171" s="167" t="str">
        <f>Input!B171</f>
        <v>Hu1-13</v>
      </c>
      <c r="C171" s="168">
        <f>Calc!O171*1000</f>
        <v>13710.57925651613</v>
      </c>
      <c r="D171" s="168">
        <f>Calc!P171*1000</f>
        <v>1.8237382549087446</v>
      </c>
      <c r="E171" s="168">
        <f>Calc!X171</f>
        <v>0.87919997856259591</v>
      </c>
      <c r="F171" s="168">
        <f>Calc!Y171</f>
        <v>3.9409446186294732E-3</v>
      </c>
      <c r="G171" s="168">
        <f>Calc!AN171</f>
        <v>1.0016204005756928</v>
      </c>
      <c r="H171" s="168">
        <f>Calc!AO171</f>
        <v>2.385270278211575E-3</v>
      </c>
      <c r="I171" s="169">
        <f>Calc!AH171</f>
        <v>47727.983794305983</v>
      </c>
      <c r="J171" s="169">
        <f>Calc!AI171</f>
        <v>242.17202831767295</v>
      </c>
      <c r="K171" s="170">
        <f>Calc!AJ171</f>
        <v>2.5426511648052319</v>
      </c>
      <c r="L171" s="170">
        <f>Calc!AK171</f>
        <v>1.4761987500249907</v>
      </c>
      <c r="M171" s="171">
        <f>Calc!AP171</f>
        <v>678.23839999999996</v>
      </c>
      <c r="N171" s="171" t="e">
        <f>Calc!AQ171</f>
        <v>#VALUE!</v>
      </c>
      <c r="O171" s="171">
        <f>Calc!AW171</f>
        <v>678.23670000000004</v>
      </c>
      <c r="P171" s="171">
        <f>Calc!AY171</f>
        <v>170.18115652309888</v>
      </c>
      <c r="Q171" s="170">
        <f>Calc!BB171</f>
        <v>17.289643619978985</v>
      </c>
      <c r="R171" s="170">
        <f>Calc!BC171</f>
        <v>13.035193636169454</v>
      </c>
      <c r="S171" s="167">
        <f>Input!E171</f>
        <v>0</v>
      </c>
    </row>
    <row r="172" spans="1:19" x14ac:dyDescent="0.2">
      <c r="A172" s="1">
        <f>Input!A172</f>
        <v>10717</v>
      </c>
      <c r="B172" s="1" t="str">
        <f>Input!B172</f>
        <v>NAH14-16,5mm</v>
      </c>
      <c r="C172" s="99">
        <f>Calc!O172*1000</f>
        <v>1226.43195855307</v>
      </c>
      <c r="D172" s="99">
        <f>Calc!P172*1000</f>
        <v>5.3816212858912166E-2</v>
      </c>
      <c r="E172" s="99">
        <f>Calc!X172</f>
        <v>5.1482975964930504E-2</v>
      </c>
      <c r="F172" s="99">
        <f>Calc!Y172</f>
        <v>1.5842154191657315E-4</v>
      </c>
      <c r="G172" s="99">
        <f>Calc!AN172</f>
        <v>8.8389400682364325E-2</v>
      </c>
      <c r="H172" s="5">
        <f>Calc!AO172</f>
        <v>2.9891765081727312E-4</v>
      </c>
      <c r="I172" s="8">
        <f>Calc!AH172</f>
        <v>6444.436646101819</v>
      </c>
      <c r="J172" s="8">
        <f>Calc!AI172</f>
        <v>29.464372851330758</v>
      </c>
      <c r="K172" s="77">
        <f>Calc!AJ172</f>
        <v>14.780322353774134</v>
      </c>
      <c r="L172" s="77">
        <f>Calc!AK172</f>
        <v>0.77777556633457146</v>
      </c>
      <c r="M172" s="111">
        <f>Calc!AP172</f>
        <v>9.9491999999999994</v>
      </c>
      <c r="N172" s="111">
        <f>Calc!AQ172</f>
        <v>3.6499999999999998E-2</v>
      </c>
      <c r="O172" s="111">
        <f>Calc!AW172</f>
        <v>9.9481000000000002</v>
      </c>
      <c r="P172" s="111">
        <f>Calc!AY172</f>
        <v>3.6145721209582989E-2</v>
      </c>
      <c r="Q172" s="77">
        <f>Calc!BB172</f>
        <v>15.201787816554852</v>
      </c>
      <c r="R172" s="77">
        <f>Calc!BC172</f>
        <v>0.79995558459260996</v>
      </c>
      <c r="S172" s="1">
        <f>Input!E172</f>
        <v>16.5</v>
      </c>
    </row>
    <row r="173" spans="1:19" s="167" customFormat="1" x14ac:dyDescent="0.2">
      <c r="A173" s="167">
        <f>Input!A173</f>
        <v>10368</v>
      </c>
      <c r="B173" s="167" t="str">
        <f>Input!B173</f>
        <v>Hu1-13</v>
      </c>
      <c r="C173" s="168">
        <f>Calc!O173*1000</f>
        <v>13710.57925651613</v>
      </c>
      <c r="D173" s="168">
        <f>Calc!P173*1000</f>
        <v>1.8237382549087446</v>
      </c>
      <c r="E173" s="168">
        <f>Calc!X173</f>
        <v>0.87919997856259591</v>
      </c>
      <c r="F173" s="168">
        <f>Calc!Y173</f>
        <v>3.9409446186294732E-3</v>
      </c>
      <c r="G173" s="168">
        <f>Calc!AN173</f>
        <v>1.0016204005756928</v>
      </c>
      <c r="H173" s="168">
        <f>Calc!AO173</f>
        <v>2.385270278211575E-3</v>
      </c>
      <c r="I173" s="169">
        <f>Calc!AH173</f>
        <v>47727.983794305983</v>
      </c>
      <c r="J173" s="169">
        <f>Calc!AI173</f>
        <v>242.17202831767295</v>
      </c>
      <c r="K173" s="170">
        <f>Calc!AJ173</f>
        <v>2.5426511648052319</v>
      </c>
      <c r="L173" s="170">
        <f>Calc!AK173</f>
        <v>1.4761987500249907</v>
      </c>
      <c r="M173" s="171">
        <f>Calc!AP173</f>
        <v>678.23839999999996</v>
      </c>
      <c r="N173" s="171" t="e">
        <f>Calc!AQ173</f>
        <v>#VALUE!</v>
      </c>
      <c r="O173" s="171">
        <f>Calc!AW173</f>
        <v>678.23670000000004</v>
      </c>
      <c r="P173" s="171">
        <f>Calc!AY173</f>
        <v>170.18115652309888</v>
      </c>
      <c r="Q173" s="170">
        <f>Calc!BB173</f>
        <v>17.289643619978985</v>
      </c>
      <c r="R173" s="170">
        <f>Calc!BC173</f>
        <v>13.035193636169454</v>
      </c>
      <c r="S173" s="167">
        <f>Input!E173</f>
        <v>0</v>
      </c>
    </row>
    <row r="174" spans="1:19" x14ac:dyDescent="0.2">
      <c r="A174" s="56"/>
      <c r="B174" s="56"/>
      <c r="C174" s="133"/>
      <c r="D174" s="133"/>
      <c r="E174" s="106"/>
      <c r="F174" s="106"/>
      <c r="G174" s="106"/>
      <c r="H174" s="106"/>
      <c r="I174" s="72"/>
      <c r="J174" s="72"/>
      <c r="K174" s="107"/>
      <c r="L174" s="107"/>
      <c r="M174" s="132"/>
      <c r="N174" s="132"/>
      <c r="O174" s="132"/>
      <c r="P174" s="132"/>
      <c r="Q174" s="107"/>
      <c r="R174" s="107"/>
      <c r="S174" s="56"/>
    </row>
    <row r="175" spans="1:19" s="167" customFormat="1" x14ac:dyDescent="0.2">
      <c r="A175" s="167">
        <f>Input!A175</f>
        <v>10368</v>
      </c>
      <c r="B175" s="167" t="str">
        <f>Input!B175</f>
        <v>Hu1-13</v>
      </c>
      <c r="C175" s="168">
        <f>Calc!O175*1000</f>
        <v>13703.676384008821</v>
      </c>
      <c r="D175" s="168">
        <f>Calc!P175*1000</f>
        <v>15.037827237511374</v>
      </c>
      <c r="E175" s="168">
        <f>Calc!X175</f>
        <v>0.90783318339880892</v>
      </c>
      <c r="F175" s="168">
        <f>Calc!Y175</f>
        <v>4.8353111914298592E-2</v>
      </c>
      <c r="G175" s="168">
        <f>Calc!AN175</f>
        <v>0.99530352223951724</v>
      </c>
      <c r="H175" s="168">
        <f>Calc!AO175</f>
        <v>9.1253128868499702E-3</v>
      </c>
      <c r="I175" s="169">
        <f>Calc!AH175</f>
        <v>45908.000128750587</v>
      </c>
      <c r="J175" s="169">
        <f>Calc!AI175</f>
        <v>2480.6073983181477</v>
      </c>
      <c r="K175" s="170">
        <f>Calc!AJ175</f>
        <v>-4.5066597036402811E-2</v>
      </c>
      <c r="L175" s="170">
        <f>Calc!AK175</f>
        <v>2.5549022053365964</v>
      </c>
      <c r="M175" s="171">
        <f>Calc!AP175</f>
        <v>586.89110000000005</v>
      </c>
      <c r="N175" s="171" t="e">
        <f>Calc!AQ175</f>
        <v>#VALUE!</v>
      </c>
      <c r="O175" s="171">
        <f>Calc!AW175</f>
        <v>586.88930000000005</v>
      </c>
      <c r="P175" s="171">
        <f>Calc!AY175</f>
        <v>231.31866507074355</v>
      </c>
      <c r="Q175" s="170">
        <f>Calc!BB175</f>
        <v>-0.23671728966321506</v>
      </c>
      <c r="R175" s="170">
        <f>Calc!BC175</f>
        <v>13.420798979838517</v>
      </c>
      <c r="S175" s="167">
        <f>Input!E175</f>
        <v>0</v>
      </c>
    </row>
    <row r="176" spans="1:19" x14ac:dyDescent="0.2">
      <c r="A176" s="1">
        <f>Input!A176</f>
        <v>10764</v>
      </c>
      <c r="B176" s="1" t="str">
        <f>Input!B176</f>
        <v>KMS - 1</v>
      </c>
      <c r="C176" s="99">
        <f>Calc!O176*1000</f>
        <v>110.88573330169044</v>
      </c>
      <c r="D176" s="99">
        <f>Calc!P176*1000</f>
        <v>0.136439728729909</v>
      </c>
      <c r="E176" s="99">
        <f>Calc!X176</f>
        <v>57.96048714138302</v>
      </c>
      <c r="F176" s="99">
        <f>Calc!Y176</f>
        <v>0.19553442667099291</v>
      </c>
      <c r="G176" s="99">
        <f>Calc!AN176</f>
        <v>0.20571292745918349</v>
      </c>
      <c r="H176" s="5">
        <f>Calc!AO176</f>
        <v>2.8679715582717344E-3</v>
      </c>
      <c r="I176" s="8">
        <f>Calc!AH176</f>
        <v>1.2029123274074653</v>
      </c>
      <c r="J176" s="8">
        <f>Calc!AI176</f>
        <v>1.7190952075410184E-2</v>
      </c>
      <c r="K176" s="77">
        <f>Calc!AJ176</f>
        <v>-121.31684874231985</v>
      </c>
      <c r="L176" s="77">
        <f>Calc!AK176</f>
        <v>2.2294341191820291</v>
      </c>
      <c r="M176" s="111">
        <f>Calc!AP176</f>
        <v>29.3142</v>
      </c>
      <c r="N176" s="111">
        <f>Calc!AQ176</f>
        <v>0.49070000000000003</v>
      </c>
      <c r="O176" s="111">
        <f>Calc!AW176</f>
        <v>11.924300000000001</v>
      </c>
      <c r="P176" s="111">
        <f>Calc!AY176</f>
        <v>9.3990057894142307</v>
      </c>
      <c r="Q176" s="77">
        <f>Calc!BB176</f>
        <v>-125.47510304936068</v>
      </c>
      <c r="R176" s="77">
        <f>Calc!BC176</f>
        <v>4.0530212399248846</v>
      </c>
      <c r="S176" s="1">
        <f>Input!E176</f>
        <v>0</v>
      </c>
    </row>
    <row r="177" spans="1:19" s="167" customFormat="1" x14ac:dyDescent="0.2">
      <c r="A177" s="167">
        <f>Input!A177</f>
        <v>10368</v>
      </c>
      <c r="B177" s="167" t="str">
        <f>Input!B177</f>
        <v>Hu1-13</v>
      </c>
      <c r="C177" s="168">
        <f>Calc!O177*1000</f>
        <v>13683.935398442838</v>
      </c>
      <c r="D177" s="168">
        <f>Calc!P177*1000</f>
        <v>17.242411608259754</v>
      </c>
      <c r="E177" s="168">
        <f>Calc!X177</f>
        <v>0.8373592357105365</v>
      </c>
      <c r="F177" s="168">
        <f>Calc!Y177</f>
        <v>7.3299569065316733E-2</v>
      </c>
      <c r="G177" s="168">
        <f>Calc!AN177</f>
        <v>1.0052812022538278</v>
      </c>
      <c r="H177" s="168">
        <f>Calc!AO177</f>
        <v>8.0925260444915364E-3</v>
      </c>
      <c r="I177" s="169">
        <f>Calc!AH177</f>
        <v>50198.247383257061</v>
      </c>
      <c r="J177" s="169">
        <f>Calc!AI177</f>
        <v>4412.2714448486058</v>
      </c>
      <c r="K177" s="170">
        <f>Calc!AJ177</f>
        <v>2.5937054124316461</v>
      </c>
      <c r="L177" s="170">
        <f>Calc!AK177</f>
        <v>2.8411286475776816</v>
      </c>
      <c r="M177" s="171" t="str">
        <f>Calc!AP177</f>
        <v>Out of range</v>
      </c>
      <c r="N177" s="171" t="e">
        <f>Calc!AQ177</f>
        <v>#VALUE!</v>
      </c>
      <c r="O177" s="171" t="str">
        <f>Calc!AW177</f>
        <v>Out of range</v>
      </c>
      <c r="P177" s="171" t="e">
        <f>Calc!AY177</f>
        <v>#VALUE!</v>
      </c>
      <c r="Q177" s="170" t="e">
        <f>Calc!BB177</f>
        <v>#VALUE!</v>
      </c>
      <c r="R177" s="170" t="e">
        <f>Calc!BC177</f>
        <v>#VALUE!</v>
      </c>
      <c r="S177" s="167">
        <f>Input!E177</f>
        <v>0</v>
      </c>
    </row>
    <row r="178" spans="1:19" x14ac:dyDescent="0.2">
      <c r="A178" s="1">
        <f>Input!A178</f>
        <v>10765</v>
      </c>
      <c r="B178" s="1" t="str">
        <f>Input!B178</f>
        <v>KMS - 2</v>
      </c>
      <c r="C178" s="99">
        <f>Calc!O178*1000</f>
        <v>890.3347124327006</v>
      </c>
      <c r="D178" s="99">
        <f>Calc!P178*1000</f>
        <v>0.36106313779016669</v>
      </c>
      <c r="E178" s="99">
        <f>Calc!X178</f>
        <v>7373.6494078798933</v>
      </c>
      <c r="F178" s="99">
        <f>Calc!Y178</f>
        <v>27.43871432774068</v>
      </c>
      <c r="G178" s="99">
        <f>Calc!AN178</f>
        <v>1.1607853736861344</v>
      </c>
      <c r="H178" s="5">
        <f>Calc!AO178</f>
        <v>6.23906950757506E-3</v>
      </c>
      <c r="I178" s="8">
        <f>Calc!AH178</f>
        <v>0.4279976285741306</v>
      </c>
      <c r="J178" s="8">
        <f>Calc!AI178</f>
        <v>2.792564890839152E-3</v>
      </c>
      <c r="K178" s="77">
        <f>Calc!AJ178</f>
        <v>230.29397544411111</v>
      </c>
      <c r="L178" s="77">
        <f>Calc!AK178</f>
        <v>3.0477045776971763</v>
      </c>
      <c r="M178" s="111">
        <f>Calc!AP178</f>
        <v>248.1251</v>
      </c>
      <c r="N178" s="111">
        <f>Calc!AQ178</f>
        <v>5.2709000000000001</v>
      </c>
      <c r="O178" s="111" t="str">
        <f>Calc!AW178</f>
        <v>Out of range</v>
      </c>
      <c r="P178" s="111" t="e">
        <f>Calc!AY178</f>
        <v>#VALUE!</v>
      </c>
      <c r="Q178" s="77" t="e">
        <f>Calc!BB178</f>
        <v>#VALUE!</v>
      </c>
      <c r="R178" s="77" t="e">
        <f>Calc!BC178</f>
        <v>#VALUE!</v>
      </c>
      <c r="S178" s="1">
        <f>Input!E178</f>
        <v>0</v>
      </c>
    </row>
    <row r="179" spans="1:19" s="167" customFormat="1" x14ac:dyDescent="0.2">
      <c r="A179" s="167">
        <f>Input!A179</f>
        <v>10368</v>
      </c>
      <c r="B179" s="167" t="str">
        <f>Input!B179</f>
        <v>Hu1-13</v>
      </c>
      <c r="C179" s="168">
        <f>Calc!O179*1000</f>
        <v>13720.95849696308</v>
      </c>
      <c r="D179" s="168">
        <f>Calc!P179*1000</f>
        <v>18.208549012789614</v>
      </c>
      <c r="E179" s="168">
        <f>Calc!X179</f>
        <v>0.4163959869882865</v>
      </c>
      <c r="F179" s="168">
        <f>Calc!Y179</f>
        <v>9.7056430166960778E-2</v>
      </c>
      <c r="G179" s="168">
        <f>Calc!AN179</f>
        <v>0.99341513877916721</v>
      </c>
      <c r="H179" s="168">
        <f>Calc!AO179</f>
        <v>5.509969887426862E-3</v>
      </c>
      <c r="I179" s="169">
        <f>Calc!AH179</f>
        <v>100025.44256141437</v>
      </c>
      <c r="J179" s="169">
        <f>Calc!AI179</f>
        <v>23320.83776056526</v>
      </c>
      <c r="K179" s="170">
        <f>Calc!AJ179</f>
        <v>7.3750138652961539E-2</v>
      </c>
      <c r="L179" s="170">
        <f>Calc!AK179</f>
        <v>3.2140157657108426</v>
      </c>
      <c r="M179" s="171">
        <f>Calc!AP179</f>
        <v>546.79669999999999</v>
      </c>
      <c r="N179" s="171" t="e">
        <f>Calc!AQ179</f>
        <v>#VALUE!</v>
      </c>
      <c r="O179" s="171">
        <f>Calc!AW179</f>
        <v>546.79589999999996</v>
      </c>
      <c r="P179" s="171">
        <f>Calc!AY179</f>
        <v>116.13936057703033</v>
      </c>
      <c r="Q179" s="170">
        <f>Calc!BB179</f>
        <v>0.34588008070629589</v>
      </c>
      <c r="R179" s="170">
        <f>Calc!BC179</f>
        <v>15.073809833234588</v>
      </c>
      <c r="S179" s="167">
        <f>Input!E179</f>
        <v>0</v>
      </c>
    </row>
    <row r="180" spans="1:19" x14ac:dyDescent="0.2">
      <c r="A180" s="1">
        <f>Input!A180</f>
        <v>10766</v>
      </c>
      <c r="B180" s="1" t="str">
        <f>Input!B180</f>
        <v>KMS - 3</v>
      </c>
      <c r="C180" s="99">
        <f>Calc!O180*1000</f>
        <v>66.787993892548911</v>
      </c>
      <c r="D180" s="99">
        <f>Calc!P180*1000</f>
        <v>0.40117799320921455</v>
      </c>
      <c r="E180" s="99">
        <f>Calc!X180</f>
        <v>238.9560838506456</v>
      </c>
      <c r="F180" s="99">
        <f>Calc!Y180</f>
        <v>0.72294532210069773</v>
      </c>
      <c r="G180" s="99">
        <f>Calc!AN180</f>
        <v>0.2990481648624797</v>
      </c>
      <c r="H180" s="5">
        <f>Calc!AO180</f>
        <v>5.9364669142473944E-3</v>
      </c>
      <c r="I180" s="8">
        <f>Calc!AH180</f>
        <v>0.25440535854223956</v>
      </c>
      <c r="J180" s="8">
        <f>Calc!AI180</f>
        <v>4.8746532245961685E-3</v>
      </c>
      <c r="K180" s="77">
        <f>Calc!AJ180</f>
        <v>26.108476155769054</v>
      </c>
      <c r="L180" s="77">
        <f>Calc!AK180</f>
        <v>6.5569837833029352</v>
      </c>
      <c r="M180" s="111">
        <f>Calc!AP180</f>
        <v>37.561599999999999</v>
      </c>
      <c r="N180" s="111">
        <f>Calc!AQ180</f>
        <v>0.95250000000000001</v>
      </c>
      <c r="O180" s="111" t="str">
        <f>Calc!AW180</f>
        <v>Out of range</v>
      </c>
      <c r="P180" s="111" t="e">
        <f>Calc!AY180</f>
        <v>#VALUE!</v>
      </c>
      <c r="Q180" s="77" t="e">
        <f>Calc!BB180</f>
        <v>#VALUE!</v>
      </c>
      <c r="R180" s="77" t="e">
        <f>Calc!BC180</f>
        <v>#VALUE!</v>
      </c>
      <c r="S180" s="1">
        <f>Input!E180</f>
        <v>0</v>
      </c>
    </row>
    <row r="181" spans="1:19" s="167" customFormat="1" x14ac:dyDescent="0.2">
      <c r="A181" s="167">
        <f>Input!A181</f>
        <v>10368</v>
      </c>
      <c r="B181" s="167" t="str">
        <f>Input!B181</f>
        <v>Hu1-13</v>
      </c>
      <c r="C181" s="168">
        <f>Calc!O181*1000</f>
        <v>13701.133290358192</v>
      </c>
      <c r="D181" s="168">
        <f>Calc!P181*1000</f>
        <v>14.693855654735128</v>
      </c>
      <c r="E181" s="168">
        <f>Calc!X181</f>
        <v>0.88901225867017775</v>
      </c>
      <c r="F181" s="168">
        <f>Calc!Y181</f>
        <v>5.9348244042962441E-2</v>
      </c>
      <c r="G181" s="168">
        <f>Calc!AN181</f>
        <v>0.99878520062957499</v>
      </c>
      <c r="H181" s="168">
        <f>Calc!AO181</f>
        <v>1.1613431745642491E-2</v>
      </c>
      <c r="I181" s="169">
        <f>Calc!AH181</f>
        <v>47035.160757914084</v>
      </c>
      <c r="J181" s="169">
        <f>Calc!AI181</f>
        <v>3186.8239050520524</v>
      </c>
      <c r="K181" s="170">
        <f>Calc!AJ181</f>
        <v>0.11645518454428405</v>
      </c>
      <c r="L181" s="170">
        <f>Calc!AK181</f>
        <v>2.8380474476151836</v>
      </c>
      <c r="M181" s="171">
        <f>Calc!AP181</f>
        <v>719.02300000000002</v>
      </c>
      <c r="N181" s="171" t="e">
        <f>Calc!AQ181</f>
        <v>#VALUE!</v>
      </c>
      <c r="O181" s="171">
        <f>Calc!AW181</f>
        <v>719.02120000000002</v>
      </c>
      <c r="P181" s="171">
        <f>Calc!AY181</f>
        <v>971.62799024016954</v>
      </c>
      <c r="Q181" s="170">
        <f>Calc!BB181</f>
        <v>0.88862572003863149</v>
      </c>
      <c r="R181" s="170">
        <f>Calc!BC181</f>
        <v>21.793127075006577</v>
      </c>
      <c r="S181" s="167">
        <f>Input!E181</f>
        <v>0</v>
      </c>
    </row>
    <row r="182" spans="1:19" x14ac:dyDescent="0.2">
      <c r="A182" s="1">
        <f>Input!A182</f>
        <v>10767</v>
      </c>
      <c r="B182" s="1" t="str">
        <f>Input!B182</f>
        <v>KMS - 4</v>
      </c>
      <c r="C182" s="99">
        <f>Calc!O182*1000</f>
        <v>55.154265969319518</v>
      </c>
      <c r="D182" s="99">
        <f>Calc!P182*1000</f>
        <v>0.25882041119218419</v>
      </c>
      <c r="E182" s="99">
        <f>Calc!X182</f>
        <v>8.9922153353889946</v>
      </c>
      <c r="F182" s="99">
        <f>Calc!Y182</f>
        <v>3.2590798730889929E-2</v>
      </c>
      <c r="G182" s="99">
        <f>Calc!AN182</f>
        <v>9.1235029704087159E-2</v>
      </c>
      <c r="H182" s="5">
        <f>Calc!AO182</f>
        <v>3.7797103619387974E-3</v>
      </c>
      <c r="I182" s="8">
        <f>Calc!AH182</f>
        <v>1.7033285899331727</v>
      </c>
      <c r="J182" s="8">
        <f>Calc!AI182</f>
        <v>7.0383077004471037E-2</v>
      </c>
      <c r="K182" s="77">
        <f>Calc!AJ182</f>
        <v>-31.889458930335124</v>
      </c>
      <c r="L182" s="77">
        <f>Calc!AK182</f>
        <v>7.3165943564698717</v>
      </c>
      <c r="M182" s="111">
        <f>Calc!AP182</f>
        <v>10.8142</v>
      </c>
      <c r="N182" s="111">
        <f>Calc!AQ182</f>
        <v>0.50239999999999996</v>
      </c>
      <c r="O182" s="111">
        <f>Calc!AW182</f>
        <v>6.2008000000000001</v>
      </c>
      <c r="P182" s="111">
        <f>Calc!AY182</f>
        <v>2.402932097247485</v>
      </c>
      <c r="Q182" s="77">
        <f>Calc!BB182</f>
        <v>-32.453257884504396</v>
      </c>
      <c r="R182" s="77">
        <f>Calc!BC182</f>
        <v>7.4492115131925791</v>
      </c>
      <c r="S182" s="1">
        <f>Input!E182</f>
        <v>0</v>
      </c>
    </row>
    <row r="183" spans="1:19" s="167" customFormat="1" x14ac:dyDescent="0.2">
      <c r="A183" s="167">
        <f>Input!A183</f>
        <v>10368</v>
      </c>
      <c r="B183" s="167" t="str">
        <f>Input!B183</f>
        <v>Hu1-13</v>
      </c>
      <c r="C183" s="168">
        <f>Calc!O183*1000</f>
        <v>13704.169178135533</v>
      </c>
      <c r="D183" s="168">
        <f>Calc!P183*1000</f>
        <v>12.477687048676653</v>
      </c>
      <c r="E183" s="168">
        <f>Calc!X183</f>
        <v>0.95126759892013313</v>
      </c>
      <c r="F183" s="168">
        <f>Calc!Y183</f>
        <v>7.4539447108378731E-2</v>
      </c>
      <c r="G183" s="168">
        <f>Calc!AN183</f>
        <v>0.99350505529324729</v>
      </c>
      <c r="H183" s="168">
        <f>Calc!AO183</f>
        <v>7.3153629435202998E-3</v>
      </c>
      <c r="I183" s="169">
        <f>Calc!AH183</f>
        <v>43734.269859710468</v>
      </c>
      <c r="J183" s="169">
        <f>Calc!AI183</f>
        <v>3441.79730517795</v>
      </c>
      <c r="K183" s="170">
        <f>Calc!AJ183</f>
        <v>4.8904622995029623</v>
      </c>
      <c r="L183" s="170">
        <f>Calc!AK183</f>
        <v>3.0257127715851513</v>
      </c>
      <c r="M183" s="171">
        <f>Calc!AP183</f>
        <v>472.44830000000002</v>
      </c>
      <c r="N183" s="171" t="e">
        <f>Calc!AQ183</f>
        <v>#VALUE!</v>
      </c>
      <c r="O183" s="171">
        <f>Calc!AW183</f>
        <v>472.44650000000001</v>
      </c>
      <c r="P183" s="171">
        <f>Calc!AY183</f>
        <v>68.264993383731905</v>
      </c>
      <c r="Q183" s="170">
        <f>Calc!BB183</f>
        <v>18.588858237458741</v>
      </c>
      <c r="R183" s="170">
        <f>Calc!BC183</f>
        <v>12.04710614818404</v>
      </c>
      <c r="S183" s="167">
        <f>Input!E183</f>
        <v>0</v>
      </c>
    </row>
    <row r="184" spans="1:19" x14ac:dyDescent="0.2">
      <c r="A184" s="1">
        <f>Input!A184</f>
        <v>10768</v>
      </c>
      <c r="B184" s="1" t="str">
        <f>Input!B184</f>
        <v>KMS - 5</v>
      </c>
      <c r="C184" s="99">
        <f>Calc!O184*1000</f>
        <v>134.18121486211655</v>
      </c>
      <c r="D184" s="99">
        <f>Calc!P184*1000</f>
        <v>0.18602052254780205</v>
      </c>
      <c r="E184" s="99">
        <f>Calc!X184</f>
        <v>429.22037785484349</v>
      </c>
      <c r="F184" s="99">
        <f>Calc!Y184</f>
        <v>1.578092203517377</v>
      </c>
      <c r="G184" s="99">
        <f>Calc!AN184</f>
        <v>0.7184799066443559</v>
      </c>
      <c r="H184" s="5">
        <f>Calc!AO184</f>
        <v>5.670992983861557E-3</v>
      </c>
      <c r="I184" s="8">
        <f>Calc!AH184</f>
        <v>0.68280482947518251</v>
      </c>
      <c r="J184" s="8">
        <f>Calc!AI184</f>
        <v>5.8695778740002506E-3</v>
      </c>
      <c r="K184" s="77">
        <f>Calc!AJ184</f>
        <v>68.305873884863871</v>
      </c>
      <c r="L184" s="77">
        <f>Calc!AK184</f>
        <v>3.4667714809568992</v>
      </c>
      <c r="M184" s="111">
        <f>Calc!AP184</f>
        <v>119.7393</v>
      </c>
      <c r="N184" s="111">
        <f>Calc!AQ184</f>
        <v>1.9512</v>
      </c>
      <c r="O184" s="111" t="str">
        <f>Calc!AW184</f>
        <v>Out of range</v>
      </c>
      <c r="P184" s="111" t="e">
        <f>Calc!AY184</f>
        <v>#VALUE!</v>
      </c>
      <c r="Q184" s="77" t="e">
        <f>Calc!BB184</f>
        <v>#VALUE!</v>
      </c>
      <c r="R184" s="77" t="e">
        <f>Calc!BC184</f>
        <v>#VALUE!</v>
      </c>
      <c r="S184" s="1">
        <f>Input!E184</f>
        <v>0</v>
      </c>
    </row>
    <row r="185" spans="1:19" s="167" customFormat="1" x14ac:dyDescent="0.2">
      <c r="A185" s="167">
        <f>Input!A185</f>
        <v>10368</v>
      </c>
      <c r="B185" s="167" t="str">
        <f>Input!B185</f>
        <v>Hu1-13</v>
      </c>
      <c r="C185" s="168">
        <f>Calc!O185*1000</f>
        <v>13717.244881622335</v>
      </c>
      <c r="D185" s="168">
        <f>Calc!P185*1000</f>
        <v>16.327483230053687</v>
      </c>
      <c r="E185" s="168">
        <f>Calc!X185</f>
        <v>0.8140749729120258</v>
      </c>
      <c r="F185" s="168">
        <f>Calc!Y185</f>
        <v>7.9716944381550664E-2</v>
      </c>
      <c r="G185" s="168">
        <f>Calc!AN185</f>
        <v>0.99624613687037045</v>
      </c>
      <c r="H185" s="168">
        <f>Calc!AO185</f>
        <v>1.0763920691945207E-2</v>
      </c>
      <c r="I185" s="169">
        <f>Calc!AH185</f>
        <v>51294.515369048473</v>
      </c>
      <c r="J185" s="169">
        <f>Calc!AI185</f>
        <v>5053.0438934367421</v>
      </c>
      <c r="K185" s="170">
        <f>Calc!AJ185</f>
        <v>5.2225279051576479E-2</v>
      </c>
      <c r="L185" s="170">
        <f>Calc!AK185</f>
        <v>2.7508920967136596</v>
      </c>
      <c r="M185" s="171">
        <f>Calc!AP185</f>
        <v>607.73749999999995</v>
      </c>
      <c r="N185" s="171" t="e">
        <f>Calc!AQ185</f>
        <v>#VALUE!</v>
      </c>
      <c r="O185" s="171">
        <f>Calc!AW185</f>
        <v>607.73590000000002</v>
      </c>
      <c r="P185" s="171">
        <f>Calc!AY185</f>
        <v>326.45338216818283</v>
      </c>
      <c r="Q185" s="170">
        <f>Calc!BB185</f>
        <v>0.29096722293196747</v>
      </c>
      <c r="R185" s="170">
        <f>Calc!BC185</f>
        <v>15.328634602875677</v>
      </c>
      <c r="S185" s="167">
        <f>Input!E185</f>
        <v>0</v>
      </c>
    </row>
    <row r="186" spans="1:19" x14ac:dyDescent="0.2">
      <c r="A186" s="1">
        <f>Input!A186</f>
        <v>10769</v>
      </c>
      <c r="B186" s="1" t="str">
        <f>Input!B186</f>
        <v>KMS - 6</v>
      </c>
      <c r="C186" s="99">
        <f>Calc!O186*1000</f>
        <v>84.160656106419268</v>
      </c>
      <c r="D186" s="99">
        <f>Calc!P186*1000</f>
        <v>0.22963440162005547</v>
      </c>
      <c r="E186" s="99">
        <f>Calc!X186</f>
        <v>16.974303442884437</v>
      </c>
      <c r="F186" s="99">
        <f>Calc!Y186</f>
        <v>3.8114723052330129E-2</v>
      </c>
      <c r="G186" s="99">
        <f>Calc!AN186</f>
        <v>8.8673076920225372E-2</v>
      </c>
      <c r="H186" s="5">
        <f>Calc!AO186</f>
        <v>4.2035984049424392E-3</v>
      </c>
      <c r="I186" s="8">
        <f>Calc!AH186</f>
        <v>1.3380502966554366</v>
      </c>
      <c r="J186" s="8">
        <f>Calc!AI186</f>
        <v>6.3397126677248949E-2</v>
      </c>
      <c r="K186" s="77">
        <f>Calc!AJ186</f>
        <v>-88.746023835019287</v>
      </c>
      <c r="L186" s="77">
        <f>Calc!AK186</f>
        <v>4.4332264031315933</v>
      </c>
      <c r="M186" s="111">
        <f>Calc!AP186</f>
        <v>11.197100000000001</v>
      </c>
      <c r="N186" s="111">
        <f>Calc!AQ186</f>
        <v>0.58009999999999995</v>
      </c>
      <c r="O186" s="111">
        <f>Calc!AW186</f>
        <v>5.0834999999999999</v>
      </c>
      <c r="P186" s="111">
        <f>Calc!AY186</f>
        <v>3.1907000474324034</v>
      </c>
      <c r="Q186" s="77">
        <f>Calc!BB186</f>
        <v>-90.030285703687198</v>
      </c>
      <c r="R186" s="77">
        <f>Calc!BC186</f>
        <v>4.5700748205376556</v>
      </c>
      <c r="S186" s="1">
        <f>Input!E186</f>
        <v>0</v>
      </c>
    </row>
    <row r="187" spans="1:19" s="167" customFormat="1" x14ac:dyDescent="0.2">
      <c r="A187" s="167">
        <f>Input!A187</f>
        <v>10368</v>
      </c>
      <c r="B187" s="167" t="str">
        <f>Input!B187</f>
        <v>Hu1-13</v>
      </c>
      <c r="C187" s="168">
        <f>Calc!O187*1000</f>
        <v>13722.492217861824</v>
      </c>
      <c r="D187" s="168">
        <f>Calc!P187*1000</f>
        <v>15.501434446199815</v>
      </c>
      <c r="E187" s="168">
        <f>Calc!X187</f>
        <v>0.95920697750610839</v>
      </c>
      <c r="F187" s="168">
        <f>Calc!Y187</f>
        <v>4.8581769511559722E-2</v>
      </c>
      <c r="G187" s="168">
        <f>Calc!AN187</f>
        <v>0.99576477264206298</v>
      </c>
      <c r="H187" s="168">
        <f>Calc!AO187</f>
        <v>8.8048589184331703E-3</v>
      </c>
      <c r="I187" s="169">
        <f>Calc!AH187</f>
        <v>43529.052532081281</v>
      </c>
      <c r="J187" s="169">
        <f>Calc!AI187</f>
        <v>2237.4588778017905</v>
      </c>
      <c r="K187" s="170">
        <f>Calc!AJ187</f>
        <v>2.6482331491537447</v>
      </c>
      <c r="L187" s="170">
        <f>Calc!AK187</f>
        <v>2.5265373954149526</v>
      </c>
      <c r="M187" s="171">
        <f>Calc!AP187</f>
        <v>528.19460000000004</v>
      </c>
      <c r="N187" s="171" t="e">
        <f>Calc!AQ187</f>
        <v>#VALUE!</v>
      </c>
      <c r="O187" s="171">
        <f>Calc!AW187</f>
        <v>528.19269999999995</v>
      </c>
      <c r="P187" s="171">
        <f>Calc!AY187</f>
        <v>129.0741316094053</v>
      </c>
      <c r="Q187" s="170">
        <f>Calc!BB187</f>
        <v>11.783776463316807</v>
      </c>
      <c r="R187" s="170">
        <f>Calc!BC187</f>
        <v>12.036106750280405</v>
      </c>
      <c r="S187" s="167">
        <f>Input!E187</f>
        <v>0</v>
      </c>
    </row>
    <row r="188" spans="1:19" x14ac:dyDescent="0.2">
      <c r="A188" s="1">
        <f>Input!A188</f>
        <v>10770</v>
      </c>
      <c r="B188" s="1" t="str">
        <f>Input!B188</f>
        <v>KMS - 7</v>
      </c>
      <c r="C188" s="99">
        <f>Calc!O188*1000</f>
        <v>75.425145960056184</v>
      </c>
      <c r="D188" s="99">
        <f>Calc!P188*1000</f>
        <v>0.38069112450093878</v>
      </c>
      <c r="E188" s="99">
        <f>Calc!X188</f>
        <v>48.739204199373127</v>
      </c>
      <c r="F188" s="99">
        <f>Calc!Y188</f>
        <v>0.15315505730202578</v>
      </c>
      <c r="G188" s="99">
        <f>Calc!AN188</f>
        <v>0.21153242946643827</v>
      </c>
      <c r="H188" s="5">
        <f>Calc!AO188</f>
        <v>5.526087268097773E-3</v>
      </c>
      <c r="I188" s="8">
        <f>Calc!AH188</f>
        <v>0.99538554699383175</v>
      </c>
      <c r="J188" s="8">
        <f>Calc!AI188</f>
        <v>2.5704590170420979E-2</v>
      </c>
      <c r="K188" s="77">
        <f>Calc!AJ188</f>
        <v>-11.820030282869599</v>
      </c>
      <c r="L188" s="77">
        <f>Calc!AK188</f>
        <v>6.1271733231440058</v>
      </c>
      <c r="M188" s="111">
        <f>Calc!AP188</f>
        <v>26.316400000000002</v>
      </c>
      <c r="N188" s="111">
        <f>Calc!AQ188</f>
        <v>0.74039999999999995</v>
      </c>
      <c r="O188" s="111">
        <f>Calc!AW188</f>
        <v>7.1999000000000004</v>
      </c>
      <c r="P188" s="111">
        <f>Calc!AY188</f>
        <v>10.47162875064322</v>
      </c>
      <c r="Q188" s="77">
        <f>Calc!BB188</f>
        <v>-12.06302092647541</v>
      </c>
      <c r="R188" s="77">
        <f>Calc!BC188</f>
        <v>6.2633163563008312</v>
      </c>
      <c r="S188" s="1">
        <f>Input!E188</f>
        <v>0</v>
      </c>
    </row>
    <row r="189" spans="1:19" s="167" customFormat="1" x14ac:dyDescent="0.2">
      <c r="A189" s="167">
        <f>Input!A189</f>
        <v>10368</v>
      </c>
      <c r="B189" s="167" t="str">
        <f>Input!B189</f>
        <v>Hu1-13</v>
      </c>
      <c r="C189" s="168">
        <f>Calc!O189*1000</f>
        <v>13695.077654584789</v>
      </c>
      <c r="D189" s="168">
        <f>Calc!P189*1000</f>
        <v>23.427855488880667</v>
      </c>
      <c r="E189" s="168">
        <f>Calc!X189</f>
        <v>0.91251589798293498</v>
      </c>
      <c r="F189" s="168">
        <f>Calc!Y189</f>
        <v>5.505448352876461E-2</v>
      </c>
      <c r="G189" s="168">
        <f>Calc!AN189</f>
        <v>0.99447248077981643</v>
      </c>
      <c r="H189" s="168">
        <f>Calc!AO189</f>
        <v>1.0078386502322843E-2</v>
      </c>
      <c r="I189" s="169">
        <f>Calc!AH189</f>
        <v>45605.64702881049</v>
      </c>
      <c r="J189" s="169">
        <f>Calc!AI189</f>
        <v>2788.9655756197708</v>
      </c>
      <c r="K189" s="170">
        <f>Calc!AJ189</f>
        <v>1.9546100764789021</v>
      </c>
      <c r="L189" s="170">
        <f>Calc!AK189</f>
        <v>2.9690445017440199</v>
      </c>
      <c r="M189" s="171">
        <f>Calc!AP189</f>
        <v>523.85400000000004</v>
      </c>
      <c r="N189" s="171" t="e">
        <f>Calc!AQ189</f>
        <v>#VALUE!</v>
      </c>
      <c r="O189" s="171">
        <f>Calc!AW189</f>
        <v>523.85220000000004</v>
      </c>
      <c r="P189" s="171">
        <f>Calc!AY189</f>
        <v>142.94456620753181</v>
      </c>
      <c r="Q189" s="170">
        <f>Calc!BB189</f>
        <v>8.5913355141161052</v>
      </c>
      <c r="R189" s="170">
        <f>Calc!BC189</f>
        <v>13.503895115085534</v>
      </c>
      <c r="S189" s="167">
        <f>Input!E189</f>
        <v>0</v>
      </c>
    </row>
    <row r="190" spans="1:19" x14ac:dyDescent="0.2">
      <c r="A190" s="1">
        <f>Input!A190</f>
        <v>10771</v>
      </c>
      <c r="B190" s="1" t="str">
        <f>Input!B190</f>
        <v>KMS - 8</v>
      </c>
      <c r="C190" s="99">
        <f>Calc!O190*1000</f>
        <v>109.43406996243877</v>
      </c>
      <c r="D190" s="99">
        <f>Calc!P190*1000</f>
        <v>0.18813853144726583</v>
      </c>
      <c r="E190" s="99">
        <f>Calc!X190</f>
        <v>31.412887229943259</v>
      </c>
      <c r="F190" s="99">
        <f>Calc!Y190</f>
        <v>0.1011508023954517</v>
      </c>
      <c r="G190" s="99">
        <f>Calc!AN190</f>
        <v>0.14186780827511591</v>
      </c>
      <c r="H190" s="5">
        <f>Calc!AO190</f>
        <v>2.381977045616952E-3</v>
      </c>
      <c r="I190" s="8">
        <f>Calc!AH190</f>
        <v>1.5051752384688106</v>
      </c>
      <c r="J190" s="8">
        <f>Calc!AI190</f>
        <v>2.5602188014813829E-2</v>
      </c>
      <c r="K190" s="77">
        <f>Calc!AJ190</f>
        <v>-168.7054543084927</v>
      </c>
      <c r="L190" s="77">
        <f>Calc!AK190</f>
        <v>3.4448439020221557</v>
      </c>
      <c r="M190" s="111">
        <f>Calc!AP190</f>
        <v>20.565200000000001</v>
      </c>
      <c r="N190" s="111">
        <f>Calc!AQ190</f>
        <v>0.37290000000000001</v>
      </c>
      <c r="O190" s="111">
        <f>Calc!AW190</f>
        <v>10.800800000000001</v>
      </c>
      <c r="P190" s="111">
        <f>Calc!AY190</f>
        <v>5.1055437604421305</v>
      </c>
      <c r="Q190" s="77">
        <f>Calc!BB190</f>
        <v>-173.93481828551077</v>
      </c>
      <c r="R190" s="77">
        <f>Calc!BC190</f>
        <v>4.3489481393159384</v>
      </c>
      <c r="S190" s="1">
        <f>Input!E190</f>
        <v>0</v>
      </c>
    </row>
    <row r="191" spans="1:19" s="167" customFormat="1" x14ac:dyDescent="0.2">
      <c r="A191" s="167">
        <f>Input!A191</f>
        <v>10368</v>
      </c>
      <c r="B191" s="167" t="str">
        <f>Input!B191</f>
        <v>Hu1-13</v>
      </c>
      <c r="C191" s="168">
        <f>Calc!O191*1000</f>
        <v>13713.100243721372</v>
      </c>
      <c r="D191" s="168">
        <f>Calc!P191*1000</f>
        <v>24.194453700734417</v>
      </c>
      <c r="E191" s="168">
        <f>Calc!X191</f>
        <v>0.93752288468141598</v>
      </c>
      <c r="F191" s="168">
        <f>Calc!Y191</f>
        <v>7.0519974766816484E-2</v>
      </c>
      <c r="G191" s="168">
        <f>Calc!AN191</f>
        <v>0.99889198919994537</v>
      </c>
      <c r="H191" s="168">
        <f>Calc!AO191</f>
        <v>9.3717825322864323E-3</v>
      </c>
      <c r="I191" s="169">
        <f>Calc!AH191</f>
        <v>44645.130391606661</v>
      </c>
      <c r="J191" s="169">
        <f>Calc!AI191</f>
        <v>3383.2883126053653</v>
      </c>
      <c r="K191" s="170">
        <f>Calc!AJ191</f>
        <v>8.7277773187510732E-2</v>
      </c>
      <c r="L191" s="170">
        <f>Calc!AK191</f>
        <v>3.5553283870215746</v>
      </c>
      <c r="M191" s="171">
        <f>Calc!AP191</f>
        <v>731.44190000000003</v>
      </c>
      <c r="N191" s="171" t="e">
        <f>Calc!AQ191</f>
        <v>#VALUE!</v>
      </c>
      <c r="O191" s="171">
        <f>Calc!AW191</f>
        <v>731.44</v>
      </c>
      <c r="P191" s="171">
        <f>Calc!AY191</f>
        <v>943.96923193861301</v>
      </c>
      <c r="Q191" s="170">
        <f>Calc!BB191</f>
        <v>0.68977447736376285</v>
      </c>
      <c r="R191" s="170">
        <f>Calc!BC191</f>
        <v>28.158701957229518</v>
      </c>
      <c r="S191" s="167">
        <f>Input!E191</f>
        <v>0</v>
      </c>
    </row>
    <row r="192" spans="1:19" x14ac:dyDescent="0.2">
      <c r="A192" s="56"/>
      <c r="B192" s="56"/>
      <c r="C192" s="106"/>
      <c r="D192" s="106"/>
      <c r="E192" s="106"/>
      <c r="F192" s="106"/>
      <c r="G192" s="106"/>
      <c r="H192" s="70"/>
      <c r="I192" s="72"/>
      <c r="J192" s="72"/>
      <c r="K192" s="107"/>
      <c r="L192" s="107"/>
      <c r="M192" s="132"/>
      <c r="N192" s="132"/>
      <c r="O192" s="132"/>
      <c r="P192" s="132"/>
      <c r="Q192" s="107"/>
      <c r="R192" s="107"/>
      <c r="S192" s="56"/>
    </row>
    <row r="193" spans="1:19" s="167" customFormat="1" x14ac:dyDescent="0.2">
      <c r="A193" s="167">
        <f>Input!A193</f>
        <v>10368</v>
      </c>
      <c r="B193" s="167" t="str">
        <f>Input!B193</f>
        <v>Hu1-13</v>
      </c>
      <c r="C193" s="168">
        <f>Calc!O193*1000</f>
        <v>13712.900223587438</v>
      </c>
      <c r="D193" s="168">
        <f>Calc!P193*1000</f>
        <v>2.8892829417795185</v>
      </c>
      <c r="E193" s="168">
        <f>Calc!X193</f>
        <v>0.93845401337606371</v>
      </c>
      <c r="F193" s="168">
        <f>Calc!Y193</f>
        <v>6.7842569676623407E-3</v>
      </c>
      <c r="G193" s="168">
        <f>Calc!AN193</f>
        <v>1.0054546119208831</v>
      </c>
      <c r="H193" s="168">
        <f>Calc!AO193</f>
        <v>3.9222643255657002E-3</v>
      </c>
      <c r="I193" s="169">
        <f>Calc!AH193</f>
        <v>44893.202042174678</v>
      </c>
      <c r="J193" s="169">
        <f>Calc!AI193</f>
        <v>368.65602844276196</v>
      </c>
      <c r="K193" s="170">
        <f>Calc!AJ193</f>
        <v>0.56387706813554317</v>
      </c>
      <c r="L193" s="170">
        <f>Calc!AK193</f>
        <v>2.2451085226740246</v>
      </c>
      <c r="M193" s="171" t="str">
        <f>Calc!AP193</f>
        <v>Out of range</v>
      </c>
      <c r="N193" s="171" t="e">
        <f>Calc!AQ193</f>
        <v>#VALUE!</v>
      </c>
      <c r="O193" s="171" t="str">
        <f>Calc!AW193</f>
        <v>Out of range</v>
      </c>
      <c r="P193" s="171" t="e">
        <f>Calc!AY193</f>
        <v>#VALUE!</v>
      </c>
      <c r="Q193" s="170" t="e">
        <f>Calc!BB193</f>
        <v>#VALUE!</v>
      </c>
      <c r="R193" s="170" t="e">
        <f>Calc!BC193</f>
        <v>#VALUE!</v>
      </c>
      <c r="S193" s="167">
        <f>Input!E193</f>
        <v>0</v>
      </c>
    </row>
    <row r="194" spans="1:19" x14ac:dyDescent="0.2">
      <c r="A194" s="1">
        <f>Input!A194</f>
        <v>10795</v>
      </c>
      <c r="B194" s="1" t="str">
        <f>Input!B194</f>
        <v>ARTE CHOROS 4</v>
      </c>
      <c r="C194" s="99">
        <f>Calc!O194*1000</f>
        <v>724.16923773670294</v>
      </c>
      <c r="D194" s="99">
        <f>Calc!P194*1000</f>
        <v>0.22357080951899047</v>
      </c>
      <c r="E194" s="99">
        <f>Calc!X194</f>
        <v>534.32775362477548</v>
      </c>
      <c r="F194" s="99">
        <f>Calc!Y194</f>
        <v>1.0516439694911415</v>
      </c>
      <c r="G194" s="99">
        <f>Calc!AN194</f>
        <v>0.37080916315651147</v>
      </c>
      <c r="H194" s="5">
        <f>Calc!AO194</f>
        <v>1.1902657946710029E-3</v>
      </c>
      <c r="I194" s="8">
        <f>Calc!AH194</f>
        <v>1.5428656852018452</v>
      </c>
      <c r="J194" s="8">
        <f>Calc!AI194</f>
        <v>5.7897367595805497E-3</v>
      </c>
      <c r="K194" s="77">
        <f>Calc!AJ194</f>
        <v>135.68047133864391</v>
      </c>
      <c r="L194" s="77">
        <f>Calc!AK194</f>
        <v>2.2959444412454739</v>
      </c>
      <c r="M194" s="111">
        <f>Calc!AP194</f>
        <v>42.794899999999998</v>
      </c>
      <c r="N194" s="111">
        <f>Calc!AQ194</f>
        <v>0.2056</v>
      </c>
      <c r="O194" s="111">
        <f>Calc!AW194</f>
        <v>24.0656</v>
      </c>
      <c r="P194" s="111">
        <f>Calc!AY194</f>
        <v>10.257641626924793</v>
      </c>
      <c r="Q194" s="77">
        <f>Calc!BB194</f>
        <v>145.23008112507219</v>
      </c>
      <c r="R194" s="77">
        <f>Calc!BC194</f>
        <v>4.8751297506770657</v>
      </c>
      <c r="S194" s="1">
        <f>Input!E194</f>
        <v>0</v>
      </c>
    </row>
    <row r="195" spans="1:19" s="167" customFormat="1" x14ac:dyDescent="0.2">
      <c r="A195" s="167">
        <f>Input!A195</f>
        <v>10368</v>
      </c>
      <c r="B195" s="167" t="str">
        <f>Input!B195</f>
        <v>Hu1-13</v>
      </c>
      <c r="C195" s="168">
        <f>Calc!O195*1000</f>
        <v>13712.266553200781</v>
      </c>
      <c r="D195" s="168">
        <f>Calc!P195*1000</f>
        <v>1.9709223509503428</v>
      </c>
      <c r="E195" s="168">
        <f>Calc!X195</f>
        <v>0.90722600669828934</v>
      </c>
      <c r="F195" s="168">
        <f>Calc!Y195</f>
        <v>1.3172545826928138E-2</v>
      </c>
      <c r="G195" s="168">
        <f>Calc!AN195</f>
        <v>1.0039783690519168</v>
      </c>
      <c r="H195" s="168">
        <f>Calc!AO195</f>
        <v>3.2527960019471305E-3</v>
      </c>
      <c r="I195" s="169">
        <f>Calc!AH195</f>
        <v>46368.164425998213</v>
      </c>
      <c r="J195" s="169">
        <f>Calc!AI195</f>
        <v>689.77176914799134</v>
      </c>
      <c r="K195" s="170">
        <f>Calc!AJ195</f>
        <v>-0.53792036293054402</v>
      </c>
      <c r="L195" s="170">
        <f>Calc!AK195</f>
        <v>1.509577806518815</v>
      </c>
      <c r="M195" s="171" t="str">
        <f>Calc!AP195</f>
        <v>Out of range</v>
      </c>
      <c r="N195" s="171" t="e">
        <f>Calc!AQ195</f>
        <v>#VALUE!</v>
      </c>
      <c r="O195" s="171" t="str">
        <f>Calc!AW195</f>
        <v>Out of range</v>
      </c>
      <c r="P195" s="171" t="e">
        <f>Calc!AY195</f>
        <v>#VALUE!</v>
      </c>
      <c r="Q195" s="170" t="e">
        <f>Calc!BB195</f>
        <v>#VALUE!</v>
      </c>
      <c r="R195" s="170" t="e">
        <f>Calc!BC195</f>
        <v>#VALUE!</v>
      </c>
      <c r="S195" s="167">
        <f>Input!E195</f>
        <v>0</v>
      </c>
    </row>
    <row r="196" spans="1:19" x14ac:dyDescent="0.2">
      <c r="A196" s="1">
        <f>Input!A196</f>
        <v>10796</v>
      </c>
      <c r="B196" s="1" t="str">
        <f>Input!B196</f>
        <v>ARTE CHOROS 6</v>
      </c>
      <c r="C196" s="99">
        <f>Calc!O196*1000</f>
        <v>502.17671290982457</v>
      </c>
      <c r="D196" s="99">
        <f>Calc!P196*1000</f>
        <v>0.17261343862179196</v>
      </c>
      <c r="E196" s="99">
        <f>Calc!X196</f>
        <v>217.88155715440317</v>
      </c>
      <c r="F196" s="99">
        <f>Calc!Y196</f>
        <v>0.40991161747450944</v>
      </c>
      <c r="G196" s="99">
        <f>Calc!AN196</f>
        <v>0.55420590027043415</v>
      </c>
      <c r="H196" s="5">
        <f>Calc!AO196</f>
        <v>2.1764989823356102E-3</v>
      </c>
      <c r="I196" s="8">
        <f>Calc!AH196</f>
        <v>3.9153701330738229</v>
      </c>
      <c r="J196" s="8">
        <f>Calc!AI196</f>
        <v>1.6996736441409754E-2</v>
      </c>
      <c r="K196" s="77">
        <f>Calc!AJ196</f>
        <v>150.58813083662636</v>
      </c>
      <c r="L196" s="77">
        <f>Calc!AK196</f>
        <v>4.2248493139322809</v>
      </c>
      <c r="M196" s="111">
        <f>Calc!AP196</f>
        <v>70.521500000000003</v>
      </c>
      <c r="N196" s="111">
        <f>Calc!AQ196</f>
        <v>0.55959999999999999</v>
      </c>
      <c r="O196" s="111">
        <f>Calc!AW196</f>
        <v>60.203299999999999</v>
      </c>
      <c r="P196" s="111">
        <f>Calc!AY196</f>
        <v>5.4481916843800908</v>
      </c>
      <c r="Q196" s="77">
        <f>Calc!BB196</f>
        <v>178.52007975972867</v>
      </c>
      <c r="R196" s="77">
        <f>Calc!BC196</f>
        <v>5.7132710579947066</v>
      </c>
      <c r="S196" s="1">
        <f>Input!E196</f>
        <v>0</v>
      </c>
    </row>
    <row r="197" spans="1:19" s="167" customFormat="1" x14ac:dyDescent="0.2">
      <c r="A197" s="167">
        <f>Input!A197</f>
        <v>10368</v>
      </c>
      <c r="B197" s="167" t="str">
        <f>Input!B197</f>
        <v>Hu1-13</v>
      </c>
      <c r="C197" s="168">
        <f>Calc!O197*1000</f>
        <v>13713.33611228498</v>
      </c>
      <c r="D197" s="168">
        <f>Calc!P197*1000</f>
        <v>2.2334415388788935</v>
      </c>
      <c r="E197" s="168">
        <f>Calc!X197</f>
        <v>0.93223041451319766</v>
      </c>
      <c r="F197" s="168">
        <f>Calc!Y197</f>
        <v>7.1914012354886417E-3</v>
      </c>
      <c r="G197" s="168">
        <f>Calc!AN197</f>
        <v>1.0023119739144322</v>
      </c>
      <c r="H197" s="168">
        <f>Calc!AO197</f>
        <v>2.4251413022609793E-3</v>
      </c>
      <c r="I197" s="169">
        <f>Calc!AH197</f>
        <v>45053.088013666129</v>
      </c>
      <c r="J197" s="169">
        <f>Calc!AI197</f>
        <v>364.1682928873384</v>
      </c>
      <c r="K197" s="170">
        <f>Calc!AJ197</f>
        <v>-1.349996047517954</v>
      </c>
      <c r="L197" s="170">
        <f>Calc!AK197</f>
        <v>1.9251669804482661</v>
      </c>
      <c r="M197" s="171" t="str">
        <f>Calc!AP197</f>
        <v>Out of range</v>
      </c>
      <c r="N197" s="171" t="e">
        <f>Calc!AQ197</f>
        <v>#VALUE!</v>
      </c>
      <c r="O197" s="171" t="str">
        <f>Calc!AW197</f>
        <v>Out of range</v>
      </c>
      <c r="P197" s="171" t="e">
        <f>Calc!AY197</f>
        <v>#VALUE!</v>
      </c>
      <c r="Q197" s="170" t="e">
        <f>Calc!BB197</f>
        <v>#VALUE!</v>
      </c>
      <c r="R197" s="170" t="e">
        <f>Calc!BC197</f>
        <v>#VALUE!</v>
      </c>
      <c r="S197" s="167">
        <f>Input!E197</f>
        <v>0</v>
      </c>
    </row>
    <row r="198" spans="1:19" x14ac:dyDescent="0.2">
      <c r="A198" s="1">
        <f>Input!A198</f>
        <v>10797</v>
      </c>
      <c r="B198" s="1" t="str">
        <f>Input!B198</f>
        <v>ARTE CHOROS 7</v>
      </c>
      <c r="C198" s="99">
        <f>Calc!O198*1000</f>
        <v>2748.6233535201959</v>
      </c>
      <c r="D198" s="99">
        <f>Calc!P198*1000</f>
        <v>0.35926037817857021</v>
      </c>
      <c r="E198" s="99">
        <f>Calc!X198</f>
        <v>2519.2309928048398</v>
      </c>
      <c r="F198" s="99">
        <f>Calc!Y198</f>
        <v>4.9894470775980082</v>
      </c>
      <c r="G198" s="99">
        <f>Calc!AN198</f>
        <v>0.68625280609583317</v>
      </c>
      <c r="H198" s="5">
        <f>Calc!AO198</f>
        <v>1.3934509443623915E-3</v>
      </c>
      <c r="I198" s="8">
        <f>Calc!AH198</f>
        <v>2.2961027486187366</v>
      </c>
      <c r="J198" s="8">
        <f>Calc!AI198</f>
        <v>6.5059114917254595E-3</v>
      </c>
      <c r="K198" s="77">
        <f>Calc!AJ198</f>
        <v>129.37870990975787</v>
      </c>
      <c r="L198" s="77">
        <f>Calc!AK198</f>
        <v>1.2983570841578214</v>
      </c>
      <c r="M198" s="111">
        <f>Calc!AP198</f>
        <v>99.693299999999994</v>
      </c>
      <c r="N198" s="111">
        <f>Calc!AQ198</f>
        <v>0.34179999999999999</v>
      </c>
      <c r="O198" s="111">
        <f>Calc!AW198</f>
        <v>76.280699999999996</v>
      </c>
      <c r="P198" s="111">
        <f>Calc!AY198</f>
        <v>13.134271016235109</v>
      </c>
      <c r="Q198" s="77">
        <f>Calc!BB198</f>
        <v>160.50674741407082</v>
      </c>
      <c r="R198" s="77">
        <f>Calc!BC198</f>
        <v>6.1721164285481755</v>
      </c>
      <c r="S198" s="1">
        <f>Input!E198</f>
        <v>0</v>
      </c>
    </row>
    <row r="199" spans="1:19" s="167" customFormat="1" x14ac:dyDescent="0.2">
      <c r="A199" s="167">
        <f>Input!A199</f>
        <v>10368</v>
      </c>
      <c r="B199" s="167" t="str">
        <f>Input!B199</f>
        <v>Hu1-13</v>
      </c>
      <c r="C199" s="168">
        <f>Calc!O199*1000</f>
        <v>13709.922057455016</v>
      </c>
      <c r="D199" s="168">
        <f>Calc!P199*1000</f>
        <v>3.1124477788739537</v>
      </c>
      <c r="E199" s="168">
        <f>Calc!X199</f>
        <v>0.9136976570873192</v>
      </c>
      <c r="F199" s="168">
        <f>Calc!Y199</f>
        <v>2.6829414460249078E-2</v>
      </c>
      <c r="G199" s="168">
        <f>Calc!AN199</f>
        <v>1.0048764656557241</v>
      </c>
      <c r="H199" s="168">
        <f>Calc!AO199</f>
        <v>3.0726734724191647E-3</v>
      </c>
      <c r="I199" s="169">
        <f>Calc!AH199</f>
        <v>46073.047741374801</v>
      </c>
      <c r="J199" s="169">
        <f>Calc!AI199</f>
        <v>1360.1438935151566</v>
      </c>
      <c r="K199" s="170">
        <f>Calc!AJ199</f>
        <v>0.41934055227077494</v>
      </c>
      <c r="L199" s="170">
        <f>Calc!AK199</f>
        <v>2.168720270133607</v>
      </c>
      <c r="M199" s="171" t="str">
        <f>Calc!AP199</f>
        <v>Out of range</v>
      </c>
      <c r="N199" s="171" t="e">
        <f>Calc!AQ199</f>
        <v>#VALUE!</v>
      </c>
      <c r="O199" s="171" t="str">
        <f>Calc!AW199</f>
        <v>Out of range</v>
      </c>
      <c r="P199" s="171" t="e">
        <f>Calc!AY199</f>
        <v>#VALUE!</v>
      </c>
      <c r="Q199" s="170" t="e">
        <f>Calc!BB199</f>
        <v>#VALUE!</v>
      </c>
      <c r="R199" s="170" t="e">
        <f>Calc!BC199</f>
        <v>#VALUE!</v>
      </c>
      <c r="S199" s="167">
        <f>Input!E199</f>
        <v>0</v>
      </c>
    </row>
    <row r="200" spans="1:19" x14ac:dyDescent="0.2">
      <c r="A200" s="56"/>
      <c r="B200" s="56"/>
      <c r="C200" s="106"/>
      <c r="D200" s="106"/>
      <c r="E200" s="106"/>
      <c r="F200" s="106"/>
      <c r="G200" s="106"/>
      <c r="H200" s="106"/>
      <c r="I200" s="72"/>
      <c r="J200" s="72"/>
      <c r="K200" s="107"/>
      <c r="L200" s="107"/>
      <c r="M200" s="132"/>
      <c r="N200" s="132"/>
      <c r="O200" s="132"/>
      <c r="P200" s="132"/>
      <c r="Q200" s="107"/>
      <c r="R200" s="107"/>
      <c r="S200" s="56"/>
    </row>
    <row r="201" spans="1:19" s="167" customFormat="1" x14ac:dyDescent="0.2">
      <c r="A201" s="167">
        <f>Input!A201</f>
        <v>10368</v>
      </c>
      <c r="B201" s="167" t="str">
        <f>Input!B201</f>
        <v>Hu1-13</v>
      </c>
      <c r="C201" s="168">
        <f>Calc!O201*1000</f>
        <v>13713.891660199208</v>
      </c>
      <c r="D201" s="168">
        <f>Calc!P201*1000</f>
        <v>3.4310422416863071</v>
      </c>
      <c r="E201" s="168">
        <f>Calc!X201</f>
        <v>0.92455683950009271</v>
      </c>
      <c r="F201" s="168">
        <f>Calc!Y201</f>
        <v>1.1494624738283655E-2</v>
      </c>
      <c r="G201" s="168">
        <f>Calc!AN201</f>
        <v>0.99909551569924249</v>
      </c>
      <c r="H201" s="168">
        <f>Calc!AO201</f>
        <v>3.6603799518131683E-3</v>
      </c>
      <c r="I201" s="169">
        <f>Calc!AH201</f>
        <v>45283.073963212541</v>
      </c>
      <c r="J201" s="169">
        <f>Calc!AI201</f>
        <v>586.81176281100818</v>
      </c>
      <c r="K201" s="170">
        <f>Calc!AJ201</f>
        <v>2.5332278136556141</v>
      </c>
      <c r="L201" s="170">
        <f>Calc!AK201</f>
        <v>3.6594922041431013</v>
      </c>
      <c r="M201" s="171">
        <f>Calc!AP201</f>
        <v>590.52239999999995</v>
      </c>
      <c r="N201" s="171" t="e">
        <f>Calc!AQ201</f>
        <v>#VALUE!</v>
      </c>
      <c r="O201" s="171">
        <f>Calc!AW201</f>
        <v>590.52059999999994</v>
      </c>
      <c r="P201" s="171">
        <f>Calc!AY201</f>
        <v>152.25304096402226</v>
      </c>
      <c r="Q201" s="170">
        <f>Calc!BB201</f>
        <v>13.443324686787861</v>
      </c>
      <c r="R201" s="170">
        <f>Calc!BC201</f>
        <v>20.263457897541912</v>
      </c>
      <c r="S201" s="167">
        <f>Input!E201</f>
        <v>0</v>
      </c>
    </row>
    <row r="202" spans="1:19" x14ac:dyDescent="0.2">
      <c r="A202" s="1">
        <f>Input!A202</f>
        <v>10808</v>
      </c>
      <c r="B202" s="1" t="str">
        <f>Input!B202</f>
        <v>EH - S -1</v>
      </c>
      <c r="C202" s="99">
        <f>Calc!O202*1000</f>
        <v>422.28449205077413</v>
      </c>
      <c r="D202" s="99">
        <f>Calc!P202*1000</f>
        <v>0.36542643713076634</v>
      </c>
      <c r="E202" s="99">
        <f>Calc!X202</f>
        <v>0.69994286291167362</v>
      </c>
      <c r="F202" s="99">
        <f>Calc!Y202</f>
        <v>1.8287608413995835E-3</v>
      </c>
      <c r="G202" s="99">
        <f>Calc!AN202</f>
        <v>0.12911731305222784</v>
      </c>
      <c r="H202" s="5">
        <f>Calc!AO202</f>
        <v>1.0574227615673846E-3</v>
      </c>
      <c r="I202" s="8">
        <f>Calc!AH202</f>
        <v>237.80185775468851</v>
      </c>
      <c r="J202" s="8">
        <f>Calc!AI202</f>
        <v>2.03383182005348</v>
      </c>
      <c r="K202" s="77">
        <f>Calc!AJ202</f>
        <v>865.15305948392495</v>
      </c>
      <c r="L202" s="77">
        <f>Calc!AK202</f>
        <v>4.4713013408081475</v>
      </c>
      <c r="M202" s="111">
        <f>Calc!AP202</f>
        <v>7.7926000000000002</v>
      </c>
      <c r="N202" s="111">
        <f>Calc!AQ202</f>
        <v>6.9099999999999995E-2</v>
      </c>
      <c r="O202" s="111">
        <f>Calc!AW202</f>
        <v>7.7690999999999999</v>
      </c>
      <c r="P202" s="111">
        <f>Calc!AY202</f>
        <v>6.9598809824449021E-2</v>
      </c>
      <c r="Q202" s="77">
        <f>Calc!BB202</f>
        <v>884.36002337520881</v>
      </c>
      <c r="R202" s="77">
        <f>Calc!BC202</f>
        <v>4.5738764931314835</v>
      </c>
      <c r="S202" s="1">
        <f>Input!E202</f>
        <v>0</v>
      </c>
    </row>
    <row r="203" spans="1:19" s="167" customFormat="1" x14ac:dyDescent="0.2">
      <c r="A203" s="167">
        <f>Input!A203</f>
        <v>10368</v>
      </c>
      <c r="B203" s="167" t="str">
        <f>Input!B203</f>
        <v>Hu1-13</v>
      </c>
      <c r="C203" s="168">
        <f>Calc!O203*1000</f>
        <v>13708.108638351201</v>
      </c>
      <c r="D203" s="168">
        <f>Calc!P203*1000</f>
        <v>4.72724407290334</v>
      </c>
      <c r="E203" s="168">
        <f>Calc!X203</f>
        <v>0.9335884491501224</v>
      </c>
      <c r="F203" s="168">
        <f>Calc!Y203</f>
        <v>1.2557209998283496E-2</v>
      </c>
      <c r="G203" s="168">
        <f>Calc!AN203</f>
        <v>0.9990008209080955</v>
      </c>
      <c r="H203" s="168">
        <f>Calc!AO203</f>
        <v>3.2372257511724518E-3</v>
      </c>
      <c r="I203" s="169">
        <f>Calc!AH203</f>
        <v>44821.842503647436</v>
      </c>
      <c r="J203" s="169">
        <f>Calc!AI203</f>
        <v>619.931639198178</v>
      </c>
      <c r="K203" s="170">
        <f>Calc!AJ203</f>
        <v>-0.40257454230907541</v>
      </c>
      <c r="L203" s="170">
        <f>Calc!AK203</f>
        <v>3.7124961421403202</v>
      </c>
      <c r="M203" s="171">
        <f>Calc!AP203</f>
        <v>849.15179999999998</v>
      </c>
      <c r="N203" s="171" t="e">
        <f>Calc!AQ203</f>
        <v>#VALUE!</v>
      </c>
      <c r="O203" s="171">
        <f>Calc!AW203</f>
        <v>849.15</v>
      </c>
      <c r="P203" s="171">
        <f>Calc!AY203</f>
        <v>1633.5655034973233</v>
      </c>
      <c r="Q203" s="170">
        <f>Calc!BB203</f>
        <v>-4.4374400462800612</v>
      </c>
      <c r="R203" s="170">
        <f>Calc!BC203</f>
        <v>45.76361746812902</v>
      </c>
      <c r="S203" s="167">
        <f>Input!E203</f>
        <v>0</v>
      </c>
    </row>
    <row r="204" spans="1:19" x14ac:dyDescent="0.2">
      <c r="A204" s="1">
        <f>Input!A204</f>
        <v>10809</v>
      </c>
      <c r="B204" s="1" t="str">
        <f>Input!B204</f>
        <v>EH - S -2</v>
      </c>
      <c r="C204" s="99">
        <f>Calc!O204*1000</f>
        <v>397.35205072384235</v>
      </c>
      <c r="D204" s="99">
        <f>Calc!P204*1000</f>
        <v>0.41860998888561268</v>
      </c>
      <c r="E204" s="99">
        <f>Calc!X204</f>
        <v>15.248938824121467</v>
      </c>
      <c r="F204" s="99">
        <f>Calc!Y204</f>
        <v>4.0586780597067974E-2</v>
      </c>
      <c r="G204" s="99">
        <f>Calc!AN204</f>
        <v>0.22339370535637113</v>
      </c>
      <c r="H204" s="5">
        <f>Calc!AO204</f>
        <v>1.1925179189749401E-3</v>
      </c>
      <c r="I204" s="8">
        <f>Calc!AH204</f>
        <v>17.779163633236212</v>
      </c>
      <c r="J204" s="8">
        <f>Calc!AI204</f>
        <v>0.10438442449192289</v>
      </c>
      <c r="K204" s="77">
        <f>Calc!AJ204</f>
        <v>747.30906159895687</v>
      </c>
      <c r="L204" s="77">
        <f>Calc!AK204</f>
        <v>4.4380649291802747</v>
      </c>
      <c r="M204" s="111">
        <f>Calc!AP204</f>
        <v>14.7971</v>
      </c>
      <c r="N204" s="111">
        <f>Calc!AQ204</f>
        <v>9.4700000000000006E-2</v>
      </c>
      <c r="O204" s="111">
        <f>Calc!AW204</f>
        <v>14.2172</v>
      </c>
      <c r="P204" s="111">
        <f>Calc!AY204</f>
        <v>0.30514153801822352</v>
      </c>
      <c r="Q204" s="77">
        <f>Calc!BB204</f>
        <v>777.94895307178751</v>
      </c>
      <c r="R204" s="77">
        <f>Calc!BC204</f>
        <v>4.6684882006839281</v>
      </c>
      <c r="S204" s="1">
        <f>Input!E204</f>
        <v>0</v>
      </c>
    </row>
    <row r="205" spans="1:19" s="167" customFormat="1" x14ac:dyDescent="0.2">
      <c r="A205" s="167">
        <f>Input!A205</f>
        <v>10368</v>
      </c>
      <c r="B205" s="167" t="str">
        <f>Input!B205</f>
        <v>Hu1-13</v>
      </c>
      <c r="C205" s="168">
        <f>Calc!O205*1000</f>
        <v>13719.977597517156</v>
      </c>
      <c r="D205" s="168">
        <f>Calc!P205*1000</f>
        <v>5.6609727407945201</v>
      </c>
      <c r="E205" s="168">
        <f>Calc!X205</f>
        <v>0.93036929522564293</v>
      </c>
      <c r="F205" s="168">
        <f>Calc!Y205</f>
        <v>1.2455212966994162E-2</v>
      </c>
      <c r="G205" s="168">
        <f>Calc!AN205</f>
        <v>1.0000910913431789</v>
      </c>
      <c r="H205" s="168">
        <f>Calc!AO205</f>
        <v>4.2422881670103824E-3</v>
      </c>
      <c r="I205" s="169">
        <f>Calc!AH205</f>
        <v>45065.000907363479</v>
      </c>
      <c r="J205" s="169">
        <f>Calc!AI205</f>
        <v>632.59061686245195</v>
      </c>
      <c r="K205" s="170">
        <f>Calc!AJ205</f>
        <v>-0.1855119274124517</v>
      </c>
      <c r="L205" s="170">
        <f>Calc!AK205</f>
        <v>5.5610833360805989</v>
      </c>
      <c r="M205" s="171" t="str">
        <f>Calc!AP205</f>
        <v>Out of range</v>
      </c>
      <c r="N205" s="171" t="e">
        <f>Calc!AQ205</f>
        <v>#VALUE!</v>
      </c>
      <c r="O205" s="171" t="str">
        <f>Calc!AW205</f>
        <v>Out of range</v>
      </c>
      <c r="P205" s="171" t="e">
        <f>Calc!AY205</f>
        <v>#VALUE!</v>
      </c>
      <c r="Q205" s="170" t="e">
        <f>Calc!BB205</f>
        <v>#VALUE!</v>
      </c>
      <c r="R205" s="170" t="e">
        <f>Calc!BC205</f>
        <v>#VALUE!</v>
      </c>
      <c r="S205" s="167">
        <f>Input!E205</f>
        <v>0</v>
      </c>
    </row>
    <row r="206" spans="1:19" x14ac:dyDescent="0.2">
      <c r="A206" s="1">
        <f>Input!A206</f>
        <v>10810</v>
      </c>
      <c r="B206" s="1" t="str">
        <f>Input!B206</f>
        <v>EH - S -3</v>
      </c>
      <c r="C206" s="99">
        <f>Calc!O206*1000</f>
        <v>452.62894604796764</v>
      </c>
      <c r="D206" s="99">
        <f>Calc!P206*1000</f>
        <v>0.32267011996638806</v>
      </c>
      <c r="E206" s="99">
        <f>Calc!X206</f>
        <v>3.8790622275890505</v>
      </c>
      <c r="F206" s="99">
        <f>Calc!Y206</f>
        <v>1.6474856762576748E-2</v>
      </c>
      <c r="G206" s="99">
        <f>Calc!AN206</f>
        <v>0.2774259192034329</v>
      </c>
      <c r="H206" s="5">
        <f>Calc!AO206</f>
        <v>1.7562832767414991E-3</v>
      </c>
      <c r="I206" s="8">
        <f>Calc!AH206</f>
        <v>98.883054004581055</v>
      </c>
      <c r="J206" s="8">
        <f>Calc!AI206</f>
        <v>0.75051422522978695</v>
      </c>
      <c r="K206" s="77">
        <f>Calc!AJ206</f>
        <v>1259.9030595793467</v>
      </c>
      <c r="L206" s="77">
        <f>Calc!AK206</f>
        <v>3.3948977890739829</v>
      </c>
      <c r="M206" s="111">
        <f>Calc!AP206</f>
        <v>14.135400000000001</v>
      </c>
      <c r="N206" s="111">
        <f>Calc!AQ206</f>
        <v>8.6999999999999994E-2</v>
      </c>
      <c r="O206" s="111">
        <f>Calc!AW206</f>
        <v>14.036</v>
      </c>
      <c r="P206" s="111">
        <f>Calc!AY206</f>
        <v>0.10910092243360035</v>
      </c>
      <c r="Q206" s="77">
        <f>Calc!BB206</f>
        <v>1310.8879446784356</v>
      </c>
      <c r="R206" s="77">
        <f>Calc!BC206</f>
        <v>3.5553330064794633</v>
      </c>
      <c r="S206" s="1">
        <f>Input!E206</f>
        <v>0</v>
      </c>
    </row>
    <row r="207" spans="1:19" s="167" customFormat="1" x14ac:dyDescent="0.2">
      <c r="A207" s="167">
        <f>Input!A207</f>
        <v>10368</v>
      </c>
      <c r="B207" s="167" t="str">
        <f>Input!B207</f>
        <v>Hu1-13</v>
      </c>
      <c r="C207" s="168">
        <f>Calc!O207*1000</f>
        <v>13712.1822126282</v>
      </c>
      <c r="D207" s="168">
        <f>Calc!P207*1000</f>
        <v>3.6474029839912023</v>
      </c>
      <c r="E207" s="168">
        <f>Calc!X207</f>
        <v>0.92112715690426261</v>
      </c>
      <c r="F207" s="168">
        <f>Calc!Y207</f>
        <v>3.1065157705682411E-2</v>
      </c>
      <c r="G207" s="168">
        <f>Calc!AN207</f>
        <v>0.99925263096529937</v>
      </c>
      <c r="H207" s="168">
        <f>Calc!AO207</f>
        <v>5.8431507676485134E-3</v>
      </c>
      <c r="I207" s="169">
        <f>Calc!AH207</f>
        <v>45453.160021698306</v>
      </c>
      <c r="J207" s="169">
        <f>Calc!AI207</f>
        <v>1555.7395260739161</v>
      </c>
      <c r="K207" s="170">
        <f>Calc!AJ207</f>
        <v>2.7793329150724855</v>
      </c>
      <c r="L207" s="170">
        <f>Calc!AK207</f>
        <v>4.4509624406048784</v>
      </c>
      <c r="M207" s="171">
        <f>Calc!AP207</f>
        <v>586.04150000000004</v>
      </c>
      <c r="N207" s="171" t="e">
        <f>Calc!AQ207</f>
        <v>#VALUE!</v>
      </c>
      <c r="O207" s="171">
        <f>Calc!AW207</f>
        <v>586.03970000000004</v>
      </c>
      <c r="P207" s="171">
        <f>Calc!AY207</f>
        <v>197.74116991356905</v>
      </c>
      <c r="Q207" s="170">
        <f>Calc!BB207</f>
        <v>14.563740968421969</v>
      </c>
      <c r="R207" s="170">
        <f>Calc!BC207</f>
        <v>24.702543489028631</v>
      </c>
      <c r="S207" s="167">
        <f>Input!E207</f>
        <v>0</v>
      </c>
    </row>
    <row r="208" spans="1:19" x14ac:dyDescent="0.2">
      <c r="A208" s="1">
        <f>Input!A208</f>
        <v>10811</v>
      </c>
      <c r="B208" s="1" t="str">
        <f>Input!B208</f>
        <v>EH - S -4</v>
      </c>
      <c r="C208" s="99">
        <f>Calc!O208*1000</f>
        <v>411.27941842174783</v>
      </c>
      <c r="D208" s="99">
        <f>Calc!P208*1000</f>
        <v>0.35635284196856426</v>
      </c>
      <c r="E208" s="99">
        <f>Calc!X208</f>
        <v>1.9022864361254459</v>
      </c>
      <c r="F208" s="99">
        <f>Calc!Y208</f>
        <v>6.3553320982576624E-3</v>
      </c>
      <c r="G208" s="99">
        <f>Calc!AN208</f>
        <v>0.15853078876976057</v>
      </c>
      <c r="H208" s="5">
        <f>Calc!AO208</f>
        <v>1.6282120540427162E-3</v>
      </c>
      <c r="I208" s="8">
        <f>Calc!AH208</f>
        <v>104.70385884506932</v>
      </c>
      <c r="J208" s="8">
        <f>Calc!AI208</f>
        <v>1.1271932670985492</v>
      </c>
      <c r="K208" s="77">
        <f>Calc!AJ208</f>
        <v>753.59677204544835</v>
      </c>
      <c r="L208" s="77">
        <f>Calc!AK208</f>
        <v>4.2948971147709791</v>
      </c>
      <c r="M208" s="111">
        <f>Calc!AP208</f>
        <v>10.28</v>
      </c>
      <c r="N208" s="111">
        <f>Calc!AQ208</f>
        <v>0.123</v>
      </c>
      <c r="O208" s="111">
        <f>Calc!AW208</f>
        <v>10.2102</v>
      </c>
      <c r="P208" s="111">
        <f>Calc!AY208</f>
        <v>0.11839290900802267</v>
      </c>
      <c r="Q208" s="77">
        <f>Calc!BB208</f>
        <v>775.66019259155314</v>
      </c>
      <c r="R208" s="77">
        <f>Calc!BC208</f>
        <v>4.4282536696370745</v>
      </c>
      <c r="S208" s="1">
        <f>Input!E208</f>
        <v>0</v>
      </c>
    </row>
    <row r="209" spans="1:19" s="167" customFormat="1" x14ac:dyDescent="0.2">
      <c r="A209" s="167">
        <f>Input!A209</f>
        <v>10368</v>
      </c>
      <c r="B209" s="167" t="str">
        <f>Input!B209</f>
        <v>Hu1-13</v>
      </c>
      <c r="C209" s="168">
        <f>Calc!O209*1000</f>
        <v>13710.272738709744</v>
      </c>
      <c r="D209" s="168">
        <f>Calc!P209*1000</f>
        <v>3.8167239438391856</v>
      </c>
      <c r="E209" s="168">
        <f>Calc!X209</f>
        <v>0.9262479880866844</v>
      </c>
      <c r="F209" s="168">
        <f>Calc!Y209</f>
        <v>1.2551370337827833E-2</v>
      </c>
      <c r="G209" s="168">
        <f>Calc!AN209</f>
        <v>1.0002234136581674</v>
      </c>
      <c r="H209" s="168">
        <f>Calc!AO209</f>
        <v>5.9743723245826979E-3</v>
      </c>
      <c r="I209" s="169">
        <f>Calc!AH209</f>
        <v>45239.482194955701</v>
      </c>
      <c r="J209" s="169">
        <f>Calc!AI209</f>
        <v>669.82390719366413</v>
      </c>
      <c r="K209" s="170">
        <f>Calc!AJ209</f>
        <v>1.7428384491353643</v>
      </c>
      <c r="L209" s="170">
        <f>Calc!AK209</f>
        <v>5.04765427392491</v>
      </c>
      <c r="M209" s="171">
        <f>Calc!AP209</f>
        <v>665.27089999999998</v>
      </c>
      <c r="N209" s="171" t="e">
        <f>Calc!AQ209</f>
        <v>#VALUE!</v>
      </c>
      <c r="O209" s="171">
        <f>Calc!AW209</f>
        <v>665.26909999999998</v>
      </c>
      <c r="P209" s="171">
        <f>Calc!AY209</f>
        <v>446.66421572018396</v>
      </c>
      <c r="Q209" s="170">
        <f>Calc!BB209</f>
        <v>11.42455668741259</v>
      </c>
      <c r="R209" s="170">
        <f>Calc!BC209</f>
        <v>36.094724710326133</v>
      </c>
      <c r="S209" s="167">
        <f>Input!E209</f>
        <v>0</v>
      </c>
    </row>
    <row r="210" spans="1:19" x14ac:dyDescent="0.2">
      <c r="A210" s="1">
        <f>Input!A210</f>
        <v>10812</v>
      </c>
      <c r="B210" s="1" t="str">
        <f>Input!B210</f>
        <v>EH - S -5</v>
      </c>
      <c r="C210" s="99">
        <f>Calc!O210*1000</f>
        <v>253.55245053578889</v>
      </c>
      <c r="D210" s="99">
        <f>Calc!P210*1000</f>
        <v>0.16540358409748854</v>
      </c>
      <c r="E210" s="99">
        <f>Calc!X210</f>
        <v>3.2593352306716232</v>
      </c>
      <c r="F210" s="99">
        <f>Calc!Y210</f>
        <v>1.092074790826318E-2</v>
      </c>
      <c r="G210" s="99">
        <f>Calc!AN210</f>
        <v>0.12179933402170691</v>
      </c>
      <c r="H210" s="5">
        <f>Calc!AO210</f>
        <v>1.0621560636789758E-3</v>
      </c>
      <c r="I210" s="8">
        <f>Calc!AH210</f>
        <v>28.934327015934944</v>
      </c>
      <c r="J210" s="8">
        <f>Calc!AI210</f>
        <v>0.26964687598620096</v>
      </c>
      <c r="K210" s="77">
        <f>Calc!AJ210</f>
        <v>721.19706326847165</v>
      </c>
      <c r="L210" s="77">
        <f>Calc!AK210</f>
        <v>4.4443404742570083</v>
      </c>
      <c r="M210" s="111">
        <f>Calc!AP210</f>
        <v>7.9753999999999996</v>
      </c>
      <c r="N210" s="111">
        <f>Calc!AQ210</f>
        <v>7.6700000000000004E-2</v>
      </c>
      <c r="O210" s="111">
        <f>Calc!AW210</f>
        <v>7.7770000000000001</v>
      </c>
      <c r="P210" s="111">
        <f>Calc!AY210</f>
        <v>0.12436012906482491</v>
      </c>
      <c r="Q210" s="77">
        <f>Calc!BB210</f>
        <v>737.22457026670202</v>
      </c>
      <c r="R210" s="77">
        <f>Calc!BC210</f>
        <v>4.5504926805229262</v>
      </c>
      <c r="S210" s="1">
        <f>Input!E210</f>
        <v>0</v>
      </c>
    </row>
    <row r="211" spans="1:19" s="167" customFormat="1" x14ac:dyDescent="0.2">
      <c r="A211" s="167">
        <f>Input!A211</f>
        <v>10368</v>
      </c>
      <c r="B211" s="167" t="str">
        <f>Input!B211</f>
        <v>Hu1-13</v>
      </c>
      <c r="C211" s="168">
        <f>Calc!O211*1000</f>
        <v>13708.959371428824</v>
      </c>
      <c r="D211" s="168">
        <f>Calc!P211*1000</f>
        <v>3.2824760448284414</v>
      </c>
      <c r="E211" s="168">
        <f>Calc!X211</f>
        <v>0.94499430086189551</v>
      </c>
      <c r="F211" s="168">
        <f>Calc!Y211</f>
        <v>1.3385437094808703E-2</v>
      </c>
      <c r="G211" s="168">
        <f>Calc!AN211</f>
        <v>0.99852390450056305</v>
      </c>
      <c r="H211" s="168">
        <f>Calc!AO211</f>
        <v>5.7439443935713378E-3</v>
      </c>
      <c r="I211" s="169">
        <f>Calc!AH211</f>
        <v>44262.461145490641</v>
      </c>
      <c r="J211" s="169">
        <f>Calc!AI211</f>
        <v>676.60525485055348</v>
      </c>
      <c r="K211" s="170">
        <f>Calc!AJ211</f>
        <v>0.88851859334182492</v>
      </c>
      <c r="L211" s="170">
        <f>Calc!AK211</f>
        <v>4.2591334658899713</v>
      </c>
      <c r="M211" s="171">
        <f>Calc!AP211</f>
        <v>644.26689999999996</v>
      </c>
      <c r="N211" s="171" t="e">
        <f>Calc!AQ211</f>
        <v>#VALUE!</v>
      </c>
      <c r="O211" s="171">
        <f>Calc!AW211</f>
        <v>644.26509999999996</v>
      </c>
      <c r="P211" s="171">
        <f>Calc!AY211</f>
        <v>330.9003189262092</v>
      </c>
      <c r="Q211" s="170">
        <f>Calc!BB211</f>
        <v>5.4886742793453278</v>
      </c>
      <c r="R211" s="170">
        <f>Calc!BC211</f>
        <v>26.806146162444598</v>
      </c>
      <c r="S211" s="167">
        <f>Input!E211</f>
        <v>0</v>
      </c>
    </row>
    <row r="212" spans="1:19" x14ac:dyDescent="0.2">
      <c r="A212" s="1">
        <f>Input!A212</f>
        <v>10813</v>
      </c>
      <c r="B212" s="1" t="str">
        <f>Input!B212</f>
        <v>EH - S -6</v>
      </c>
      <c r="C212" s="99">
        <f>Calc!O212*1000</f>
        <v>353.21709572817838</v>
      </c>
      <c r="D212" s="99">
        <f>Calc!P212*1000</f>
        <v>0.24447013909349469</v>
      </c>
      <c r="E212" s="99">
        <f>Calc!X212</f>
        <v>0.24151444190437973</v>
      </c>
      <c r="F212" s="99">
        <f>Calc!Y212</f>
        <v>1.1630226721823899E-3</v>
      </c>
      <c r="G212" s="99">
        <f>Calc!AN212</f>
        <v>8.1133422605472419E-2</v>
      </c>
      <c r="H212" s="5">
        <f>Calc!AO212</f>
        <v>1.0257341768073573E-3</v>
      </c>
      <c r="I212" s="8">
        <f>Calc!AH212</f>
        <v>362.38860659580979</v>
      </c>
      <c r="J212" s="8">
        <f>Calc!AI212</f>
        <v>4.896200339637816</v>
      </c>
      <c r="K212" s="77">
        <f>Calc!AJ212</f>
        <v>480.64500987181623</v>
      </c>
      <c r="L212" s="77">
        <f>Calc!AK212</f>
        <v>4.2001115174654737</v>
      </c>
      <c r="M212" s="111">
        <f>Calc!AP212</f>
        <v>6.1360999999999999</v>
      </c>
      <c r="N212" s="111">
        <f>Calc!AQ212</f>
        <v>8.0100000000000005E-2</v>
      </c>
      <c r="O212" s="111">
        <f>Calc!AW212</f>
        <v>6.1238000000000001</v>
      </c>
      <c r="P212" s="111">
        <f>Calc!AY212</f>
        <v>8.1790893979654555E-2</v>
      </c>
      <c r="Q212" s="77">
        <f>Calc!BB212</f>
        <v>489.03627481854289</v>
      </c>
      <c r="R212" s="77">
        <f>Calc!BC212</f>
        <v>4.2749335142996463</v>
      </c>
      <c r="S212" s="1">
        <f>Input!E212</f>
        <v>0</v>
      </c>
    </row>
    <row r="213" spans="1:19" s="167" customFormat="1" x14ac:dyDescent="0.2">
      <c r="A213" s="167">
        <f>Input!A213</f>
        <v>10368</v>
      </c>
      <c r="B213" s="167" t="str">
        <f>Input!B213</f>
        <v>Hu1-13</v>
      </c>
      <c r="C213" s="168">
        <f>Calc!O213*1000</f>
        <v>13708.157855509042</v>
      </c>
      <c r="D213" s="168">
        <f>Calc!P213*1000</f>
        <v>4.0980613101279655</v>
      </c>
      <c r="E213" s="168">
        <f>Calc!X213</f>
        <v>0.95149525292034853</v>
      </c>
      <c r="F213" s="168">
        <f>Calc!Y213</f>
        <v>1.4133808448413552E-2</v>
      </c>
      <c r="G213" s="168">
        <f>Calc!AN213</f>
        <v>1.0004371443321654</v>
      </c>
      <c r="H213" s="168">
        <f>Calc!AO213</f>
        <v>4.9687087938532016E-3</v>
      </c>
      <c r="I213" s="169">
        <f>Calc!AH213</f>
        <v>44041.699679877333</v>
      </c>
      <c r="J213" s="169">
        <f>Calc!AI213</f>
        <v>689.68197058577255</v>
      </c>
      <c r="K213" s="170">
        <f>Calc!AJ213</f>
        <v>-2.9322732900942672</v>
      </c>
      <c r="L213" s="170">
        <f>Calc!AK213</f>
        <v>4.1894664463547153</v>
      </c>
      <c r="M213" s="171" t="str">
        <f>Calc!AP213</f>
        <v>Out of range</v>
      </c>
      <c r="N213" s="171" t="e">
        <f>Calc!AQ213</f>
        <v>#VALUE!</v>
      </c>
      <c r="O213" s="171" t="str">
        <f>Calc!AW213</f>
        <v>Out of range</v>
      </c>
      <c r="P213" s="171" t="e">
        <f>Calc!AY213</f>
        <v>#VALUE!</v>
      </c>
      <c r="Q213" s="170" t="e">
        <f>Calc!BB213</f>
        <v>#VALUE!</v>
      </c>
      <c r="R213" s="170" t="e">
        <f>Calc!BC213</f>
        <v>#VALUE!</v>
      </c>
      <c r="S213" s="167">
        <f>Input!E213</f>
        <v>0</v>
      </c>
    </row>
    <row r="214" spans="1:19" x14ac:dyDescent="0.2">
      <c r="A214" s="1">
        <f>Input!A214</f>
        <v>10814</v>
      </c>
      <c r="B214" s="1" t="str">
        <f>Input!B214</f>
        <v>EH - S -7</v>
      </c>
      <c r="C214" s="99">
        <f>Calc!O214*1000</f>
        <v>369.31860601511346</v>
      </c>
      <c r="D214" s="99">
        <f>Calc!P214*1000</f>
        <v>0.3095954854972704</v>
      </c>
      <c r="E214" s="99">
        <f>Calc!X214</f>
        <v>0.29540957531281747</v>
      </c>
      <c r="F214" s="99">
        <f>Calc!Y214</f>
        <v>7.5833722911010067E-4</v>
      </c>
      <c r="G214" s="99">
        <f>Calc!AN214</f>
        <v>2.7729202460952149E-2</v>
      </c>
      <c r="H214" s="5">
        <f>Calc!AO214</f>
        <v>5.0448691351954826E-4</v>
      </c>
      <c r="I214" s="8">
        <f>Calc!AH214</f>
        <v>105.93696057180516</v>
      </c>
      <c r="J214" s="8">
        <f>Calc!AI214</f>
        <v>1.9444118975012936</v>
      </c>
      <c r="K214" s="77">
        <f>Calc!AJ214</f>
        <v>313.18827240451452</v>
      </c>
      <c r="L214" s="77">
        <f>Calc!AK214</f>
        <v>4.0641188932182413</v>
      </c>
      <c r="M214" s="111">
        <f>Calc!AP214</f>
        <v>2.3287</v>
      </c>
      <c r="N214" s="111">
        <f>Calc!AQ214</f>
        <v>4.1099999999999998E-2</v>
      </c>
      <c r="O214" s="111">
        <f>Calc!AW214</f>
        <v>2.3123999999999998</v>
      </c>
      <c r="P214" s="111">
        <f>Calc!AY214</f>
        <v>4.415385835496087E-2</v>
      </c>
      <c r="Q214" s="77">
        <f>Calc!BB214</f>
        <v>315.24182890802837</v>
      </c>
      <c r="R214" s="77">
        <f>Calc!BC214</f>
        <v>4.090956228784381</v>
      </c>
      <c r="S214" s="1">
        <f>Input!E214</f>
        <v>0</v>
      </c>
    </row>
    <row r="215" spans="1:19" s="167" customFormat="1" x14ac:dyDescent="0.2">
      <c r="A215" s="167">
        <f>Input!A215</f>
        <v>10368</v>
      </c>
      <c r="B215" s="167" t="str">
        <f>Input!B215</f>
        <v>Hu1-13</v>
      </c>
      <c r="C215" s="168">
        <f>Calc!O215*1000</f>
        <v>13714.901991099765</v>
      </c>
      <c r="D215" s="168">
        <f>Calc!P215*1000</f>
        <v>5.5337879142455515</v>
      </c>
      <c r="E215" s="168">
        <f>Calc!X215</f>
        <v>0.9442077254081368</v>
      </c>
      <c r="F215" s="168">
        <f>Calc!Y215</f>
        <v>1.6306252145231341E-2</v>
      </c>
      <c r="G215" s="168">
        <f>Calc!AN215</f>
        <v>0.99970892835502556</v>
      </c>
      <c r="H215" s="168">
        <f>Calc!AO215</f>
        <v>5.7818754791715311E-3</v>
      </c>
      <c r="I215" s="169">
        <f>Calc!AH215</f>
        <v>44371.133369006733</v>
      </c>
      <c r="J215" s="169">
        <f>Calc!AI215</f>
        <v>807.91022130912506</v>
      </c>
      <c r="K215" s="170">
        <f>Calc!AJ215</f>
        <v>-0.51649447068724541</v>
      </c>
      <c r="L215" s="170">
        <f>Calc!AK215</f>
        <v>5.0662053458253951</v>
      </c>
      <c r="M215" s="171" t="str">
        <f>Calc!AP215</f>
        <v>Out of range</v>
      </c>
      <c r="N215" s="171" t="e">
        <f>Calc!AQ215</f>
        <v>#VALUE!</v>
      </c>
      <c r="O215" s="171" t="str">
        <f>Calc!AW215</f>
        <v>Out of range</v>
      </c>
      <c r="P215" s="171" t="e">
        <f>Calc!AY215</f>
        <v>#VALUE!</v>
      </c>
      <c r="Q215" s="170" t="e">
        <f>Calc!BB215</f>
        <v>#VALUE!</v>
      </c>
      <c r="R215" s="170" t="e">
        <f>Calc!BC215</f>
        <v>#VALUE!</v>
      </c>
      <c r="S215" s="167">
        <f>Input!E215</f>
        <v>0</v>
      </c>
    </row>
    <row r="216" spans="1:19" x14ac:dyDescent="0.2">
      <c r="A216" s="56"/>
      <c r="B216" s="56"/>
      <c r="C216" s="106"/>
      <c r="D216" s="106"/>
      <c r="E216" s="106"/>
      <c r="F216" s="106"/>
      <c r="G216" s="106"/>
      <c r="H216" s="106"/>
      <c r="I216" s="72"/>
      <c r="J216" s="72"/>
      <c r="K216" s="107"/>
      <c r="L216" s="107"/>
      <c r="M216" s="132"/>
      <c r="N216" s="132"/>
      <c r="O216" s="132"/>
      <c r="P216" s="132"/>
      <c r="Q216" s="107"/>
      <c r="R216" s="107"/>
      <c r="S216" s="56"/>
    </row>
    <row r="217" spans="1:19" s="167" customFormat="1" x14ac:dyDescent="0.2">
      <c r="A217" s="167">
        <f>Input!A217</f>
        <v>10368</v>
      </c>
      <c r="B217" s="167" t="str">
        <f>Input!B217</f>
        <v>Hu1-13</v>
      </c>
      <c r="C217" s="168">
        <f>Calc!O217*1000</f>
        <v>13713.129366485062</v>
      </c>
      <c r="D217" s="168">
        <f>Calc!P217*1000</f>
        <v>5.4846786651408665</v>
      </c>
      <c r="E217" s="168">
        <f>Calc!X217</f>
        <v>0.88413055393163675</v>
      </c>
      <c r="F217" s="168">
        <f>Calc!Y217</f>
        <v>1.415204634626213E-2</v>
      </c>
      <c r="G217" s="168">
        <f>Calc!AN217</f>
        <v>1.0024180273325536</v>
      </c>
      <c r="H217" s="168">
        <f>Calc!AO217</f>
        <v>4.4593060526057554E-3</v>
      </c>
      <c r="I217" s="169">
        <f>Calc!AH217</f>
        <v>47508.447043095781</v>
      </c>
      <c r="J217" s="169">
        <f>Calc!AI217</f>
        <v>789.04836413894918</v>
      </c>
      <c r="K217" s="170">
        <f>Calc!AJ217</f>
        <v>3.5415667409584017</v>
      </c>
      <c r="L217" s="170">
        <f>Calc!AK217</f>
        <v>1.4739360160256438</v>
      </c>
      <c r="M217" s="171">
        <f>Calc!AP217</f>
        <v>649.11689999999999</v>
      </c>
      <c r="N217" s="171" t="e">
        <f>Calc!AQ217</f>
        <v>#VALUE!</v>
      </c>
      <c r="O217" s="171">
        <f>Calc!AW217</f>
        <v>649.11519999999996</v>
      </c>
      <c r="P217" s="171">
        <f>Calc!AY217</f>
        <v>200.89092965851785</v>
      </c>
      <c r="Q217" s="170">
        <f>Calc!BB217</f>
        <v>22.179390485661393</v>
      </c>
      <c r="R217" s="170">
        <f>Calc!BC217</f>
        <v>15.613712461661155</v>
      </c>
      <c r="S217" s="167">
        <f>Input!E217</f>
        <v>0</v>
      </c>
    </row>
    <row r="218" spans="1:19" x14ac:dyDescent="0.2">
      <c r="A218" s="1">
        <f>Input!A218</f>
        <v>10823</v>
      </c>
      <c r="B218" s="1" t="str">
        <f>Input!B218</f>
        <v>GH17-05-6,0</v>
      </c>
      <c r="C218" s="99">
        <f>Calc!O218*1000</f>
        <v>156.46360387721654</v>
      </c>
      <c r="D218" s="99">
        <f>Calc!P218*1000</f>
        <v>0.12123999908569183</v>
      </c>
      <c r="E218" s="99">
        <f>Calc!X218</f>
        <v>6.7400421307622445</v>
      </c>
      <c r="F218" s="99">
        <f>Calc!Y218</f>
        <v>2.1511363498808792E-2</v>
      </c>
      <c r="G218" s="99">
        <f>Calc!AN218</f>
        <v>3.3681398592197959E-2</v>
      </c>
      <c r="H218" s="5">
        <f>Calc!AO218</f>
        <v>8.0620555057077815E-4</v>
      </c>
      <c r="I218" s="8">
        <f>Calc!AH218</f>
        <v>2.3953915870362055</v>
      </c>
      <c r="J218" s="8">
        <f>Calc!AI218</f>
        <v>5.7814284244848635E-2</v>
      </c>
      <c r="K218" s="77">
        <f>Calc!AJ218</f>
        <v>56.038138915388338</v>
      </c>
      <c r="L218" s="77">
        <f>Calc!AK218</f>
        <v>1.379986776912302</v>
      </c>
      <c r="M218" s="111">
        <f>Calc!AP218</f>
        <v>3.5386000000000002</v>
      </c>
      <c r="N218" s="111">
        <f>Calc!AQ218</f>
        <v>8.6499999999999994E-2</v>
      </c>
      <c r="O218" s="111">
        <f>Calc!AW218</f>
        <v>2.4401999999999999</v>
      </c>
      <c r="P218" s="111">
        <f>Calc!AY218</f>
        <v>0.55867087207857158</v>
      </c>
      <c r="Q218" s="77">
        <f>Calc!BB218</f>
        <v>56.425955031752608</v>
      </c>
      <c r="R218" s="77">
        <f>Calc!BC218</f>
        <v>1.3923904647057794</v>
      </c>
      <c r="S218" s="1">
        <f>Input!E218</f>
        <v>6</v>
      </c>
    </row>
    <row r="219" spans="1:19" s="167" customFormat="1" x14ac:dyDescent="0.2">
      <c r="A219" s="167">
        <f>Input!A219</f>
        <v>10368</v>
      </c>
      <c r="B219" s="167" t="str">
        <f>Input!B219</f>
        <v>Hu1-13</v>
      </c>
      <c r="C219" s="168">
        <f>Calc!O219*1000</f>
        <v>13710.45707868615</v>
      </c>
      <c r="D219" s="168">
        <f>Calc!P219*1000</f>
        <v>6.4633309440363238</v>
      </c>
      <c r="E219" s="168">
        <f>Calc!X219</f>
        <v>0.89897311329823881</v>
      </c>
      <c r="F219" s="168">
        <f>Calc!Y219</f>
        <v>1.7280596505430977E-2</v>
      </c>
      <c r="G219" s="168">
        <f>Calc!AN219</f>
        <v>1.002810564131704</v>
      </c>
      <c r="H219" s="168">
        <f>Calc!AO219</f>
        <v>5.8566119160138206E-3</v>
      </c>
      <c r="I219" s="169">
        <f>Calc!AH219</f>
        <v>46733.243409735936</v>
      </c>
      <c r="J219" s="169">
        <f>Calc!AI219</f>
        <v>938.62163650888567</v>
      </c>
      <c r="K219" s="170">
        <f>Calc!AJ219</f>
        <v>1.3807519394672951</v>
      </c>
      <c r="L219" s="170">
        <f>Calc!AK219</f>
        <v>1.5823085271001964</v>
      </c>
      <c r="M219" s="171" t="str">
        <f>Calc!AP219</f>
        <v>Out of range</v>
      </c>
      <c r="N219" s="171" t="e">
        <f>Calc!AQ219</f>
        <v>#VALUE!</v>
      </c>
      <c r="O219" s="171" t="str">
        <f>Calc!AW219</f>
        <v>Out of range</v>
      </c>
      <c r="P219" s="171" t="e">
        <f>Calc!AY219</f>
        <v>#VALUE!</v>
      </c>
      <c r="Q219" s="170" t="e">
        <f>Calc!BB219</f>
        <v>#VALUE!</v>
      </c>
      <c r="R219" s="170" t="e">
        <f>Calc!BC219</f>
        <v>#VALUE!</v>
      </c>
      <c r="S219" s="167">
        <f>Input!E219</f>
        <v>0</v>
      </c>
    </row>
    <row r="220" spans="1:19" x14ac:dyDescent="0.2">
      <c r="A220" s="1">
        <f>Input!A220</f>
        <v>10829</v>
      </c>
      <c r="B220" s="1" t="str">
        <f>Input!B220</f>
        <v>GH17-05-49,1</v>
      </c>
      <c r="C220" s="99">
        <f>Calc!O220*1000</f>
        <v>110.6522980574367</v>
      </c>
      <c r="D220" s="99">
        <f>Calc!P220*1000</f>
        <v>0.11231467271201605</v>
      </c>
      <c r="E220" s="99">
        <f>Calc!X220</f>
        <v>31.479000354303871</v>
      </c>
      <c r="F220" s="99">
        <f>Calc!Y220</f>
        <v>7.3914135803929734E-2</v>
      </c>
      <c r="G220" s="99">
        <f>Calc!AN220</f>
        <v>0.54687322595770604</v>
      </c>
      <c r="H220" s="5">
        <f>Calc!AO220</f>
        <v>2.754782402872631E-3</v>
      </c>
      <c r="I220" s="8">
        <f>Calc!AH220</f>
        <v>5.8809183141167827</v>
      </c>
      <c r="J220" s="8">
        <f>Calc!AI220</f>
        <v>3.2134667856345479E-2</v>
      </c>
      <c r="K220" s="77">
        <f>Calc!AJ220</f>
        <v>99.817158347389025</v>
      </c>
      <c r="L220" s="77">
        <f>Calc!AK220</f>
        <v>1.6427802879221636</v>
      </c>
      <c r="M220" s="111">
        <f>Calc!AP220</f>
        <v>74.127399999999994</v>
      </c>
      <c r="N220" s="111">
        <f>Calc!AQ220</f>
        <v>0.56179999999999997</v>
      </c>
      <c r="O220" s="111">
        <f>Calc!AW220</f>
        <v>67.11</v>
      </c>
      <c r="P220" s="111">
        <f>Calc!AY220</f>
        <v>3.6698626150855742</v>
      </c>
      <c r="Q220" s="77">
        <f>Calc!BB220</f>
        <v>120.664394017135</v>
      </c>
      <c r="R220" s="77">
        <f>Calc!BC220</f>
        <v>2.3473595973498509</v>
      </c>
      <c r="S220" s="1">
        <f>Input!E220</f>
        <v>49.1</v>
      </c>
    </row>
    <row r="221" spans="1:19" s="167" customFormat="1" x14ac:dyDescent="0.2">
      <c r="A221" s="167">
        <f>Input!A221</f>
        <v>10368</v>
      </c>
      <c r="B221" s="167" t="str">
        <f>Input!B221</f>
        <v>Hu1-13</v>
      </c>
      <c r="C221" s="168">
        <f>Calc!O221*1000</f>
        <v>13712.429210791863</v>
      </c>
      <c r="D221" s="168">
        <f>Calc!P221*1000</f>
        <v>5.7688523665844373</v>
      </c>
      <c r="E221" s="168">
        <f>Calc!X221</f>
        <v>0.90053826322641073</v>
      </c>
      <c r="F221" s="168">
        <f>Calc!Y221</f>
        <v>1.2105820449311402E-2</v>
      </c>
      <c r="G221" s="168">
        <f>Calc!AN221</f>
        <v>0.99957259272904408</v>
      </c>
      <c r="H221" s="168">
        <f>Calc!AO221</f>
        <v>5.0205587213997382E-3</v>
      </c>
      <c r="I221" s="169">
        <f>Calc!AH221</f>
        <v>46508.074571519515</v>
      </c>
      <c r="J221" s="169">
        <f>Calc!AI221</f>
        <v>667.12972984546502</v>
      </c>
      <c r="K221" s="170">
        <f>Calc!AJ221</f>
        <v>0.20101548342732478</v>
      </c>
      <c r="L221" s="170">
        <f>Calc!AK221</f>
        <v>1.6944126015046699</v>
      </c>
      <c r="M221" s="171">
        <f>Calc!AP221</f>
        <v>790.76310000000001</v>
      </c>
      <c r="N221" s="171" t="e">
        <f>Calc!AQ221</f>
        <v>#VALUE!</v>
      </c>
      <c r="O221" s="171">
        <f>Calc!AW221</f>
        <v>790.76139999999998</v>
      </c>
      <c r="P221" s="171">
        <f>Calc!AY221</f>
        <v>849.13801165426435</v>
      </c>
      <c r="Q221" s="170">
        <f>Calc!BB221</f>
        <v>1.8786540750179423</v>
      </c>
      <c r="R221" s="170">
        <f>Calc!BC221</f>
        <v>16.464996716954268</v>
      </c>
      <c r="S221" s="167">
        <f>Input!E221</f>
        <v>0</v>
      </c>
    </row>
    <row r="222" spans="1:19" x14ac:dyDescent="0.2">
      <c r="A222" s="1">
        <f>Input!A222</f>
        <v>10828</v>
      </c>
      <c r="B222" s="1" t="str">
        <f>Input!B222</f>
        <v>GH17-05-46,65</v>
      </c>
      <c r="C222" s="99">
        <f>Calc!O222*1000</f>
        <v>12.18823049404031</v>
      </c>
      <c r="D222" s="99">
        <f>Calc!P222*1000</f>
        <v>1.0614287807902684E-2</v>
      </c>
      <c r="E222" s="99">
        <f>Calc!X222</f>
        <v>1.8576270663863756</v>
      </c>
      <c r="F222" s="99">
        <f>Calc!Y222</f>
        <v>5.4014814132989928E-3</v>
      </c>
      <c r="G222" s="99">
        <f>Calc!AN222</f>
        <v>0.1504820331233403</v>
      </c>
      <c r="H222" s="5">
        <f>Calc!AO222</f>
        <v>1.5811680371805327E-3</v>
      </c>
      <c r="I222" s="8">
        <f>Calc!AH222</f>
        <v>3.0235113581354898</v>
      </c>
      <c r="J222" s="8">
        <f>Calc!AI222</f>
        <v>3.28577925385546E-2</v>
      </c>
      <c r="K222" s="77">
        <f>Calc!AJ222</f>
        <v>76.596420504865037</v>
      </c>
      <c r="L222" s="77">
        <f>Calc!AK222</f>
        <v>1.5132173947493839</v>
      </c>
      <c r="M222" s="111">
        <f>Calc!AP222</f>
        <v>16.412099999999999</v>
      </c>
      <c r="N222" s="111">
        <f>Calc!AQ222</f>
        <v>0.1802</v>
      </c>
      <c r="O222" s="111">
        <f>Calc!AW222</f>
        <v>12.5619</v>
      </c>
      <c r="P222" s="111">
        <f>Calc!AY222</f>
        <v>1.9691812840657881</v>
      </c>
      <c r="Q222" s="77">
        <f>Calc!BB222</f>
        <v>79.36472848478148</v>
      </c>
      <c r="R222" s="77">
        <f>Calc!BC222</f>
        <v>1.6289370467890043</v>
      </c>
      <c r="S222" s="1">
        <f>Input!E222</f>
        <v>46.65</v>
      </c>
    </row>
    <row r="223" spans="1:19" s="167" customFormat="1" x14ac:dyDescent="0.2">
      <c r="A223" s="167">
        <f>Input!A223</f>
        <v>10368</v>
      </c>
      <c r="B223" s="167" t="str">
        <f>Input!B223</f>
        <v>Hu1-13</v>
      </c>
      <c r="C223" s="168">
        <f>Calc!O223*1000</f>
        <v>13709.140841969966</v>
      </c>
      <c r="D223" s="168">
        <f>Calc!P223*1000</f>
        <v>6.2736136553719231</v>
      </c>
      <c r="E223" s="168">
        <f>Calc!X223</f>
        <v>0.90619931436838475</v>
      </c>
      <c r="F223" s="168">
        <f>Calc!Y223</f>
        <v>1.5453935054816665E-2</v>
      </c>
      <c r="G223" s="168">
        <f>Calc!AN223</f>
        <v>1.0047749557433177</v>
      </c>
      <c r="H223" s="168">
        <f>Calc!AO223</f>
        <v>4.1294948821293158E-3</v>
      </c>
      <c r="I223" s="169">
        <f>Calc!AH223</f>
        <v>46446.939531329008</v>
      </c>
      <c r="J223" s="169">
        <f>Calc!AI223</f>
        <v>814.48642116296423</v>
      </c>
      <c r="K223" s="170">
        <f>Calc!AJ223</f>
        <v>-2.2983391994159108</v>
      </c>
      <c r="L223" s="170">
        <f>Calc!AK223</f>
        <v>1.6847873936229432</v>
      </c>
      <c r="M223" s="171" t="str">
        <f>Calc!AP223</f>
        <v>Out of range</v>
      </c>
      <c r="N223" s="171" t="e">
        <f>Calc!AQ223</f>
        <v>#VALUE!</v>
      </c>
      <c r="O223" s="171" t="str">
        <f>Calc!AW223</f>
        <v>Out of range</v>
      </c>
      <c r="P223" s="171" t="e">
        <f>Calc!AY223</f>
        <v>#VALUE!</v>
      </c>
      <c r="Q223" s="170" t="e">
        <f>Calc!BB223</f>
        <v>#VALUE!</v>
      </c>
      <c r="R223" s="170" t="e">
        <f>Calc!BC223</f>
        <v>#VALUE!</v>
      </c>
      <c r="S223" s="167">
        <f>Input!E223</f>
        <v>0</v>
      </c>
    </row>
    <row r="224" spans="1:19" x14ac:dyDescent="0.2">
      <c r="A224" s="1">
        <f>Input!A224</f>
        <v>10827</v>
      </c>
      <c r="B224" s="1" t="str">
        <f>Input!B224</f>
        <v>GH17-05-40,8</v>
      </c>
      <c r="C224" s="99">
        <f>Calc!O224*1000</f>
        <v>168.70712868459213</v>
      </c>
      <c r="D224" s="99">
        <f>Calc!P224*1000</f>
        <v>9.3807915188107896E-2</v>
      </c>
      <c r="E224" s="99">
        <f>Calc!X224</f>
        <v>1.140922103871848</v>
      </c>
      <c r="F224" s="99">
        <f>Calc!Y224</f>
        <v>2.3196772921632862E-3</v>
      </c>
      <c r="G224" s="99">
        <f>Calc!AN224</f>
        <v>4.4508358225679646E-2</v>
      </c>
      <c r="H224" s="5">
        <f>Calc!AO224</f>
        <v>4.5058853145685707E-4</v>
      </c>
      <c r="I224" s="8">
        <f>Calc!AH224</f>
        <v>20.165424122398338</v>
      </c>
      <c r="J224" s="8">
        <f>Calc!AI224</f>
        <v>0.20792256474554405</v>
      </c>
      <c r="K224" s="77">
        <f>Calc!AJ224</f>
        <v>52.304830091002728</v>
      </c>
      <c r="L224" s="77">
        <f>Calc!AK224</f>
        <v>1.1206925359423072</v>
      </c>
      <c r="M224" s="111">
        <f>Calc!AP224</f>
        <v>4.7176</v>
      </c>
      <c r="N224" s="111">
        <f>Calc!AQ224</f>
        <v>5.0700000000000002E-2</v>
      </c>
      <c r="O224" s="111">
        <f>Calc!AW224</f>
        <v>4.5453000000000001</v>
      </c>
      <c r="P224" s="111">
        <f>Calc!AY224</f>
        <v>9.9178930474863675E-2</v>
      </c>
      <c r="Q224" s="77">
        <f>Calc!BB224</f>
        <v>52.981092348084196</v>
      </c>
      <c r="R224" s="77">
        <f>Calc!BC224</f>
        <v>1.1352793917091426</v>
      </c>
      <c r="S224" s="1">
        <f>Input!E224</f>
        <v>40.799999999999997</v>
      </c>
    </row>
    <row r="225" spans="1:19" s="167" customFormat="1" x14ac:dyDescent="0.2">
      <c r="A225" s="167">
        <f>Input!A225</f>
        <v>10368</v>
      </c>
      <c r="B225" s="167" t="str">
        <f>Input!B225</f>
        <v>Hu1-13</v>
      </c>
      <c r="C225" s="168">
        <f>Calc!O225*1000</f>
        <v>13710.6469211807</v>
      </c>
      <c r="D225" s="168">
        <f>Calc!P225*1000</f>
        <v>7.8743997635150311</v>
      </c>
      <c r="E225" s="168">
        <f>Calc!X225</f>
        <v>0.92911261610370244</v>
      </c>
      <c r="F225" s="168">
        <f>Calc!Y225</f>
        <v>2.380891559407566E-2</v>
      </c>
      <c r="G225" s="168">
        <f>Calc!AN225</f>
        <v>1.0006967969445679</v>
      </c>
      <c r="H225" s="168">
        <f>Calc!AO225</f>
        <v>8.1180128045466055E-3</v>
      </c>
      <c r="I225" s="169">
        <f>Calc!AH225</f>
        <v>45122.576682850246</v>
      </c>
      <c r="J225" s="169">
        <f>Calc!AI225</f>
        <v>1212.5667124595257</v>
      </c>
      <c r="K225" s="170">
        <f>Calc!AJ225</f>
        <v>-6.0005494030012096</v>
      </c>
      <c r="L225" s="170">
        <f>Calc!AK225</f>
        <v>1.8958792558938</v>
      </c>
      <c r="M225" s="171" t="str">
        <f>Calc!AP225</f>
        <v>Out of range</v>
      </c>
      <c r="N225" s="171" t="e">
        <f>Calc!AQ225</f>
        <v>#VALUE!</v>
      </c>
      <c r="O225" s="171" t="str">
        <f>Calc!AW225</f>
        <v>Out of range</v>
      </c>
      <c r="P225" s="171" t="e">
        <f>Calc!AY225</f>
        <v>#VALUE!</v>
      </c>
      <c r="Q225" s="170" t="e">
        <f>Calc!BB225</f>
        <v>#VALUE!</v>
      </c>
      <c r="R225" s="170" t="e">
        <f>Calc!BC225</f>
        <v>#VALUE!</v>
      </c>
      <c r="S225" s="167">
        <f>Input!E225</f>
        <v>0</v>
      </c>
    </row>
    <row r="226" spans="1:19" x14ac:dyDescent="0.2">
      <c r="A226" s="56"/>
      <c r="B226" s="56"/>
      <c r="C226" s="106"/>
      <c r="D226" s="106"/>
      <c r="E226" s="106"/>
      <c r="F226" s="106"/>
      <c r="G226" s="106"/>
      <c r="H226" s="106"/>
      <c r="I226" s="72"/>
      <c r="J226" s="72"/>
      <c r="K226" s="107"/>
      <c r="L226" s="107"/>
      <c r="M226" s="132"/>
      <c r="N226" s="132"/>
      <c r="O226" s="132"/>
      <c r="P226" s="132"/>
      <c r="Q226" s="107"/>
      <c r="R226" s="107"/>
      <c r="S226" s="56"/>
    </row>
    <row r="227" spans="1:19" s="167" customFormat="1" x14ac:dyDescent="0.2">
      <c r="A227" s="167">
        <f>Input!A227</f>
        <v>10815</v>
      </c>
      <c r="B227" s="167" t="str">
        <f>Input!B227</f>
        <v>Hu1-13</v>
      </c>
      <c r="C227" s="168">
        <f>Calc!O227*1000</f>
        <v>13711.530999537874</v>
      </c>
      <c r="D227" s="168">
        <f>Calc!P227*1000</f>
        <v>5.369296907816806</v>
      </c>
      <c r="E227" s="168">
        <f>Calc!X227</f>
        <v>0.86699725753977841</v>
      </c>
      <c r="F227" s="168">
        <f>Calc!Y227</f>
        <v>1.5434842654455185E-2</v>
      </c>
      <c r="G227" s="168">
        <f>Calc!AN227</f>
        <v>0.99793734087552965</v>
      </c>
      <c r="H227" s="168">
        <f>Calc!AO227</f>
        <v>4.990238456459864E-3</v>
      </c>
      <c r="I227" s="169">
        <f>Calc!AH227</f>
        <v>48225.117202847861</v>
      </c>
      <c r="J227" s="169">
        <f>Calc!AI227</f>
        <v>891.56006481228928</v>
      </c>
      <c r="K227" s="170">
        <f>Calc!AJ227</f>
        <v>14.043390858432536</v>
      </c>
      <c r="L227" s="170">
        <f>Calc!AK227</f>
        <v>1.6281182553557674</v>
      </c>
      <c r="M227" s="171">
        <f>Calc!AP227</f>
        <v>422.00700000000001</v>
      </c>
      <c r="N227" s="171">
        <f>Calc!AQ227</f>
        <v>32.009099999999997</v>
      </c>
      <c r="O227" s="171">
        <f>Calc!AW227</f>
        <v>422.00529999999998</v>
      </c>
      <c r="P227" s="171">
        <f>Calc!AY227</f>
        <v>27.125553814860499</v>
      </c>
      <c r="Q227" s="170">
        <f>Calc!BB227</f>
        <v>46.287199906217474</v>
      </c>
      <c r="R227" s="170">
        <f>Calc!BC227</f>
        <v>6.4334881747320436</v>
      </c>
      <c r="S227" s="167">
        <f>Input!E227</f>
        <v>0</v>
      </c>
    </row>
    <row r="228" spans="1:19" x14ac:dyDescent="0.2">
      <c r="A228" s="1">
        <f>Input!A228</f>
        <v>10826</v>
      </c>
      <c r="B228" s="1" t="str">
        <f>Input!B228</f>
        <v>GH17-05-29,65</v>
      </c>
      <c r="C228" s="99">
        <f>Calc!O228*1000</f>
        <v>138.05472705614002</v>
      </c>
      <c r="D228" s="99">
        <f>Calc!P228*1000</f>
        <v>8.194096827331962E-2</v>
      </c>
      <c r="E228" s="99">
        <f>Calc!X228</f>
        <v>1.3931235228974062</v>
      </c>
      <c r="F228" s="99">
        <f>Calc!Y228</f>
        <v>3.1959500639574864E-3</v>
      </c>
      <c r="G228" s="99">
        <f>Calc!AN228</f>
        <v>4.0808435452283284E-2</v>
      </c>
      <c r="H228" s="5">
        <f>Calc!AO228</f>
        <v>4.1827389626359647E-4</v>
      </c>
      <c r="I228" s="8">
        <f>Calc!AH228</f>
        <v>12.331389424214523</v>
      </c>
      <c r="J228" s="8">
        <f>Calc!AI228</f>
        <v>0.12931315167696758</v>
      </c>
      <c r="K228" s="77">
        <f>Calc!AJ228</f>
        <v>43.764240007973633</v>
      </c>
      <c r="L228" s="77">
        <f>Calc!AK228</f>
        <v>1.3661644639041448</v>
      </c>
      <c r="M228" s="111">
        <f>Calc!AP228</f>
        <v>4.3539000000000003</v>
      </c>
      <c r="N228" s="111">
        <f>Calc!AQ228</f>
        <v>4.6399999999999997E-2</v>
      </c>
      <c r="O228" s="111">
        <f>Calc!AW228</f>
        <v>4.0945999999999998</v>
      </c>
      <c r="P228" s="111">
        <f>Calc!AY228</f>
        <v>0.13767050368818473</v>
      </c>
      <c r="Q228" s="77">
        <f>Calc!BB228</f>
        <v>44.273646536249956</v>
      </c>
      <c r="R228" s="77">
        <f>Calc!BC228</f>
        <v>1.3821736879687969</v>
      </c>
      <c r="S228" s="1">
        <f>Input!E228</f>
        <v>29.65</v>
      </c>
    </row>
    <row r="229" spans="1:19" s="167" customFormat="1" x14ac:dyDescent="0.2">
      <c r="A229" s="167">
        <f>Input!A229</f>
        <v>10815</v>
      </c>
      <c r="B229" s="167" t="str">
        <f>Input!B229</f>
        <v>Hu1-13</v>
      </c>
      <c r="C229" s="168">
        <f>Calc!O229*1000</f>
        <v>13695.943142256674</v>
      </c>
      <c r="D229" s="168">
        <f>Calc!P229*1000</f>
        <v>4.7279429661083778</v>
      </c>
      <c r="E229" s="168">
        <f>Calc!X229</f>
        <v>0.85477931328676882</v>
      </c>
      <c r="F229" s="168">
        <f>Calc!Y229</f>
        <v>1.451550772397288E-2</v>
      </c>
      <c r="G229" s="168">
        <f>Calc!AN229</f>
        <v>0.99791595377458009</v>
      </c>
      <c r="H229" s="168">
        <f>Calc!AO229</f>
        <v>5.183348050445717E-3</v>
      </c>
      <c r="I229" s="169">
        <f>Calc!AH229</f>
        <v>48857.776589609166</v>
      </c>
      <c r="J229" s="169">
        <f>Calc!AI229</f>
        <v>867.46222124172732</v>
      </c>
      <c r="K229" s="170">
        <f>Calc!AJ229</f>
        <v>12.424321226647272</v>
      </c>
      <c r="L229" s="170">
        <f>Calc!AK229</f>
        <v>1.5445313108821552</v>
      </c>
      <c r="M229" s="171">
        <f>Calc!AP229</f>
        <v>433.36939999999998</v>
      </c>
      <c r="N229" s="171">
        <f>Calc!AQ229</f>
        <v>34.3812</v>
      </c>
      <c r="O229" s="171">
        <f>Calc!AW229</f>
        <v>433.36779999999999</v>
      </c>
      <c r="P229" s="171">
        <f>Calc!AY229</f>
        <v>30.983271213621833</v>
      </c>
      <c r="Q229" s="170">
        <f>Calc!BB229</f>
        <v>42.287154084485337</v>
      </c>
      <c r="R229" s="170">
        <f>Calc!BC229</f>
        <v>6.4302082916012422</v>
      </c>
      <c r="S229" s="167">
        <f>Input!E229</f>
        <v>0</v>
      </c>
    </row>
    <row r="230" spans="1:19" x14ac:dyDescent="0.2">
      <c r="A230" s="1">
        <f>Input!A230</f>
        <v>10825</v>
      </c>
      <c r="B230" s="1" t="str">
        <f>Input!B230</f>
        <v>GH17-05-15,4</v>
      </c>
      <c r="C230" s="99">
        <f>Calc!O230*1000</f>
        <v>245.49165126585623</v>
      </c>
      <c r="D230" s="99">
        <f>Calc!P230*1000</f>
        <v>6.6718354057241261E-2</v>
      </c>
      <c r="E230" s="99">
        <f>Calc!X230</f>
        <v>1.9053194775218798</v>
      </c>
      <c r="F230" s="99">
        <f>Calc!Y230</f>
        <v>4.7709649200887083E-3</v>
      </c>
      <c r="G230" s="99">
        <f>Calc!AN230</f>
        <v>2.7268524321895526E-2</v>
      </c>
      <c r="H230" s="5">
        <f>Calc!AO230</f>
        <v>3.4100507288917101E-4</v>
      </c>
      <c r="I230" s="8">
        <f>Calc!AH230</f>
        <v>10.747006576114726</v>
      </c>
      <c r="J230" s="8">
        <f>Calc!AI230</f>
        <v>0.13703274817478578</v>
      </c>
      <c r="K230" s="77">
        <f>Calc!AJ230</f>
        <v>44.012549889859365</v>
      </c>
      <c r="L230" s="77">
        <f>Calc!AK230</f>
        <v>1.2308555317187</v>
      </c>
      <c r="M230" s="111">
        <f>Calc!AP230</f>
        <v>2.8895</v>
      </c>
      <c r="N230" s="111">
        <f>Calc!AQ230</f>
        <v>3.8399999999999997E-2</v>
      </c>
      <c r="O230" s="111">
        <f>Calc!AW230</f>
        <v>2.6901999999999999</v>
      </c>
      <c r="P230" s="111">
        <f>Calc!AY230</f>
        <v>0.10633060497002245</v>
      </c>
      <c r="Q230" s="77">
        <f>Calc!BB230</f>
        <v>44.348466471074367</v>
      </c>
      <c r="R230" s="77">
        <f>Calc!BC230</f>
        <v>1.2403213866305904</v>
      </c>
      <c r="S230" s="1">
        <f>Input!E230</f>
        <v>15.4</v>
      </c>
    </row>
    <row r="231" spans="1:19" s="167" customFormat="1" x14ac:dyDescent="0.2">
      <c r="A231" s="167">
        <f>Input!A231</f>
        <v>10815</v>
      </c>
      <c r="B231" s="167" t="str">
        <f>Input!B231</f>
        <v>Hu1-13</v>
      </c>
      <c r="C231" s="168">
        <f>Calc!O231*1000</f>
        <v>13698.975697070668</v>
      </c>
      <c r="D231" s="168">
        <f>Calc!P231*1000</f>
        <v>5.2361334330441531</v>
      </c>
      <c r="E231" s="168">
        <f>Calc!X231</f>
        <v>0.87762958122907886</v>
      </c>
      <c r="F231" s="168">
        <f>Calc!Y231</f>
        <v>2.0151582652745505E-2</v>
      </c>
      <c r="G231" s="168">
        <f>Calc!AN231</f>
        <v>1.0041812633334317</v>
      </c>
      <c r="H231" s="168">
        <f>Calc!AO231</f>
        <v>5.341321086198318E-3</v>
      </c>
      <c r="I231" s="169">
        <f>Calc!AH231</f>
        <v>47895.062924932652</v>
      </c>
      <c r="J231" s="169">
        <f>Calc!AI231</f>
        <v>1128.7102388762385</v>
      </c>
      <c r="K231" s="170">
        <f>Calc!AJ231</f>
        <v>-7.2216070625807927</v>
      </c>
      <c r="L231" s="170">
        <f>Calc!AK231</f>
        <v>1.5690791471491197</v>
      </c>
      <c r="M231" s="171" t="str">
        <f>Calc!AP231</f>
        <v>Out of range</v>
      </c>
      <c r="N231" s="171" t="e">
        <f>Calc!AQ231</f>
        <v>#VALUE!</v>
      </c>
      <c r="O231" s="171" t="str">
        <f>Calc!AW231</f>
        <v>Out of range</v>
      </c>
      <c r="P231" s="171" t="e">
        <f>Calc!AY231</f>
        <v>#VALUE!</v>
      </c>
      <c r="Q231" s="170" t="e">
        <f>Calc!BB231</f>
        <v>#VALUE!</v>
      </c>
      <c r="R231" s="170" t="e">
        <f>Calc!BC231</f>
        <v>#VALUE!</v>
      </c>
      <c r="S231" s="167">
        <f>Input!E231</f>
        <v>0</v>
      </c>
    </row>
    <row r="232" spans="1:19" x14ac:dyDescent="0.2">
      <c r="A232" s="1">
        <f>Input!A232</f>
        <v>10822</v>
      </c>
      <c r="B232" s="1" t="str">
        <f>Input!B232</f>
        <v>GH17-05-1,75</v>
      </c>
      <c r="C232" s="99">
        <f>Calc!O232*1000</f>
        <v>169.56015781893259</v>
      </c>
      <c r="D232" s="99">
        <f>Calc!P232*1000</f>
        <v>9.239702758844176E-2</v>
      </c>
      <c r="E232" s="99">
        <f>Calc!X232</f>
        <v>4.5368826633456312</v>
      </c>
      <c r="F232" s="99">
        <f>Calc!Y232</f>
        <v>1.0350079282583595E-2</v>
      </c>
      <c r="G232" s="99">
        <f>Calc!AN232</f>
        <v>1.7767354339601627E-2</v>
      </c>
      <c r="H232" s="5">
        <f>Calc!AO232</f>
        <v>3.0464565931786477E-4</v>
      </c>
      <c r="I232" s="8">
        <f>Calc!AH232</f>
        <v>2.0320557802105768</v>
      </c>
      <c r="J232" s="8">
        <f>Calc!AI232</f>
        <v>3.5131978271292628E-2</v>
      </c>
      <c r="K232" s="77">
        <f>Calc!AJ232</f>
        <v>67.177703852984166</v>
      </c>
      <c r="L232" s="77">
        <f>Calc!AK232</f>
        <v>1.4287051462591049</v>
      </c>
      <c r="M232" s="111">
        <f>Calc!AP232</f>
        <v>1.833</v>
      </c>
      <c r="N232" s="111">
        <f>Calc!AQ232</f>
        <v>3.3700000000000001E-2</v>
      </c>
      <c r="O232" s="111">
        <f>Calc!AW232</f>
        <v>1.1591</v>
      </c>
      <c r="P232" s="111">
        <f>Calc!AY232</f>
        <v>0.33950082310405166</v>
      </c>
      <c r="Q232" s="77">
        <f>Calc!BB232</f>
        <v>67.398136482153845</v>
      </c>
      <c r="R232" s="77">
        <f>Calc!BC232</f>
        <v>1.4348513432789201</v>
      </c>
      <c r="S232" s="1">
        <f>Input!E232</f>
        <v>1.75</v>
      </c>
    </row>
    <row r="233" spans="1:19" s="167" customFormat="1" x14ac:dyDescent="0.2">
      <c r="A233" s="167">
        <f>Input!A233</f>
        <v>10815</v>
      </c>
      <c r="B233" s="167" t="str">
        <f>Input!B233</f>
        <v>Hu1-13</v>
      </c>
      <c r="C233" s="168">
        <f>Calc!O233*1000</f>
        <v>13701.526202342697</v>
      </c>
      <c r="D233" s="168">
        <f>Calc!P233*1000</f>
        <v>6.2909359678519401</v>
      </c>
      <c r="E233" s="168">
        <f>Calc!X233</f>
        <v>0.85789031714062214</v>
      </c>
      <c r="F233" s="168">
        <f>Calc!Y233</f>
        <v>1.722315989264776E-2</v>
      </c>
      <c r="G233" s="168">
        <f>Calc!AN233</f>
        <v>0.99879037640861434</v>
      </c>
      <c r="H233" s="168">
        <f>Calc!AO233</f>
        <v>5.4088902708572814E-3</v>
      </c>
      <c r="I233" s="169">
        <f>Calc!AH233</f>
        <v>48743.119602370076</v>
      </c>
      <c r="J233" s="169">
        <f>Calc!AI233</f>
        <v>1013.3050591695089</v>
      </c>
      <c r="K233" s="170">
        <f>Calc!AJ233</f>
        <v>-5.4417401229301943</v>
      </c>
      <c r="L233" s="170">
        <f>Calc!AK233</f>
        <v>1.5371849844294607</v>
      </c>
      <c r="M233" s="171" t="str">
        <f>Calc!AP233</f>
        <v>Out of range</v>
      </c>
      <c r="N233" s="171" t="e">
        <f>Calc!AQ233</f>
        <v>#VALUE!</v>
      </c>
      <c r="O233" s="171" t="str">
        <f>Calc!AW233</f>
        <v>Out of range</v>
      </c>
      <c r="P233" s="171" t="e">
        <f>Calc!AY233</f>
        <v>#VALUE!</v>
      </c>
      <c r="Q233" s="170" t="e">
        <f>Calc!BB233</f>
        <v>#VALUE!</v>
      </c>
      <c r="R233" s="170" t="e">
        <f>Calc!BC233</f>
        <v>#VALUE!</v>
      </c>
      <c r="S233" s="167">
        <f>Input!E233</f>
        <v>0</v>
      </c>
    </row>
    <row r="234" spans="1:19" x14ac:dyDescent="0.2">
      <c r="A234" s="1">
        <f>Input!A234</f>
        <v>10824</v>
      </c>
      <c r="B234" s="1" t="str">
        <f>Input!B234</f>
        <v>GH17-05-9,25</v>
      </c>
      <c r="C234" s="99">
        <f>Calc!O234*1000</f>
        <v>203.26053046266284</v>
      </c>
      <c r="D234" s="99">
        <f>Calc!P234*1000</f>
        <v>0.1395655965736799</v>
      </c>
      <c r="E234" s="99">
        <f>Calc!X234</f>
        <v>5.0164784332282935</v>
      </c>
      <c r="F234" s="99">
        <f>Calc!Y234</f>
        <v>1.5180496243334087E-2</v>
      </c>
      <c r="G234" s="99">
        <f>Calc!AN234</f>
        <v>2.5703928578931712E-2</v>
      </c>
      <c r="H234" s="5">
        <f>Calc!AO234</f>
        <v>4.150173334769307E-4</v>
      </c>
      <c r="I234" s="8">
        <f>Calc!AH234</f>
        <v>3.1785551595441857</v>
      </c>
      <c r="J234" s="8">
        <f>Calc!AI234</f>
        <v>5.2169128010612159E-2</v>
      </c>
      <c r="K234" s="77">
        <f>Calc!AJ234</f>
        <v>56.773796777667584</v>
      </c>
      <c r="L234" s="77">
        <f>Calc!AK234</f>
        <v>1.5328226367929461</v>
      </c>
      <c r="M234" s="111">
        <f>Calc!AP234</f>
        <v>2.6882999999999999</v>
      </c>
      <c r="N234" s="111">
        <f>Calc!AQ234</f>
        <v>3.95E-2</v>
      </c>
      <c r="O234" s="111">
        <f>Calc!AW234</f>
        <v>2.0608</v>
      </c>
      <c r="P234" s="111">
        <f>Calc!AY234</f>
        <v>0.31775137443033685</v>
      </c>
      <c r="Q234" s="77">
        <f>Calc!BB234</f>
        <v>57.105437168137868</v>
      </c>
      <c r="R234" s="77">
        <f>Calc!BC234</f>
        <v>1.5426292163090258</v>
      </c>
      <c r="S234" s="1">
        <f>Input!E234</f>
        <v>9.25</v>
      </c>
    </row>
    <row r="235" spans="1:19" s="167" customFormat="1" x14ac:dyDescent="0.2">
      <c r="A235" s="167">
        <f>Input!A235</f>
        <v>10815</v>
      </c>
      <c r="B235" s="167" t="str">
        <f>Input!B235</f>
        <v>Hu1-13</v>
      </c>
      <c r="C235" s="168">
        <f>Calc!O235*1000</f>
        <v>13701.526202342697</v>
      </c>
      <c r="D235" s="168">
        <f>Calc!P235*1000</f>
        <v>6.2909359678519401</v>
      </c>
      <c r="E235" s="168">
        <f>Calc!X235</f>
        <v>0.85789031714062214</v>
      </c>
      <c r="F235" s="168">
        <f>Calc!Y235</f>
        <v>1.722315989264776E-2</v>
      </c>
      <c r="G235" s="168">
        <f>Calc!AN235</f>
        <v>0.99879037640861434</v>
      </c>
      <c r="H235" s="168">
        <f>Calc!AO235</f>
        <v>5.4088902708572814E-3</v>
      </c>
      <c r="I235" s="169">
        <f>Calc!AH235</f>
        <v>48743.119602370076</v>
      </c>
      <c r="J235" s="169">
        <f>Calc!AI235</f>
        <v>1013.3050591695089</v>
      </c>
      <c r="K235" s="170">
        <f>Calc!AJ235</f>
        <v>-5.4417401229301943</v>
      </c>
      <c r="L235" s="170">
        <f>Calc!AK235</f>
        <v>1.5371849844294607</v>
      </c>
      <c r="M235" s="171" t="str">
        <f>Calc!AP235</f>
        <v>Out of range</v>
      </c>
      <c r="N235" s="171" t="e">
        <f>Calc!AQ235</f>
        <v>#VALUE!</v>
      </c>
      <c r="O235" s="171" t="str">
        <f>Calc!AW235</f>
        <v>Out of range</v>
      </c>
      <c r="P235" s="171" t="e">
        <f>Calc!AY235</f>
        <v>#VALUE!</v>
      </c>
      <c r="Q235" s="170" t="e">
        <f>Calc!BB235</f>
        <v>#VALUE!</v>
      </c>
      <c r="R235" s="170" t="e">
        <f>Calc!BC235</f>
        <v>#VALUE!</v>
      </c>
      <c r="S235" s="167">
        <f>Input!E235</f>
        <v>0</v>
      </c>
    </row>
    <row r="236" spans="1:19" x14ac:dyDescent="0.2">
      <c r="A236" s="56"/>
      <c r="B236" s="56"/>
      <c r="C236" s="106"/>
      <c r="D236" s="106"/>
      <c r="E236" s="106"/>
      <c r="F236" s="106"/>
      <c r="G236" s="106"/>
      <c r="H236" s="106"/>
      <c r="I236" s="72"/>
      <c r="J236" s="72"/>
      <c r="K236" s="107"/>
      <c r="L236" s="107"/>
      <c r="M236" s="132"/>
      <c r="N236" s="132"/>
      <c r="O236" s="132"/>
      <c r="P236" s="132"/>
      <c r="Q236" s="107"/>
      <c r="R236" s="107"/>
      <c r="S236" s="56"/>
    </row>
    <row r="237" spans="1:19" s="167" customFormat="1" x14ac:dyDescent="0.2">
      <c r="A237" s="167">
        <f>Input!A237</f>
        <v>10368</v>
      </c>
      <c r="B237" s="167" t="str">
        <f>Input!B237</f>
        <v>Hu1-13</v>
      </c>
      <c r="C237" s="168">
        <f>Calc!O237*1000</f>
        <v>13713.129366485062</v>
      </c>
      <c r="D237" s="168">
        <f>Calc!P237*1000</f>
        <v>5.4846786651408665</v>
      </c>
      <c r="E237" s="168">
        <f>Calc!X237</f>
        <v>0.88413055393163675</v>
      </c>
      <c r="F237" s="168">
        <f>Calc!Y237</f>
        <v>1.415204634626213E-2</v>
      </c>
      <c r="G237" s="168">
        <f>Calc!AN237</f>
        <v>1.0024180273325536</v>
      </c>
      <c r="H237" s="168">
        <f>Calc!AO237</f>
        <v>4.4593060526057554E-3</v>
      </c>
      <c r="I237" s="169">
        <f>Calc!AH237</f>
        <v>47508.447043095781</v>
      </c>
      <c r="J237" s="169">
        <f>Calc!AI237</f>
        <v>789.04836413894918</v>
      </c>
      <c r="K237" s="170">
        <f>Calc!AJ237</f>
        <v>3.5415667409584017</v>
      </c>
      <c r="L237" s="170">
        <f>Calc!AK237</f>
        <v>1.4739360160256438</v>
      </c>
      <c r="M237" s="171">
        <f>Calc!AP237</f>
        <v>649.11689999999999</v>
      </c>
      <c r="N237" s="171" t="e">
        <f>Calc!AQ237</f>
        <v>#VALUE!</v>
      </c>
      <c r="O237" s="171">
        <f>Calc!AW237</f>
        <v>649.11519999999996</v>
      </c>
      <c r="P237" s="171">
        <f>Calc!AY237</f>
        <v>200.89092965851785</v>
      </c>
      <c r="Q237" s="170">
        <f>Calc!BB237</f>
        <v>22.179390485661393</v>
      </c>
      <c r="R237" s="170">
        <f>Calc!BC237</f>
        <v>15.613712461661155</v>
      </c>
      <c r="S237" s="167">
        <f>Input!E237</f>
        <v>0</v>
      </c>
    </row>
    <row r="238" spans="1:19" x14ac:dyDescent="0.2">
      <c r="A238" s="1">
        <f>Input!A238</f>
        <v>10823</v>
      </c>
      <c r="B238" s="1" t="str">
        <f>Input!B238</f>
        <v>GH17-05-6,0</v>
      </c>
      <c r="C238" s="99">
        <f>Calc!O238*1000</f>
        <v>156.46360387721654</v>
      </c>
      <c r="D238" s="99">
        <f>Calc!P238*1000</f>
        <v>0.12123999908569183</v>
      </c>
      <c r="E238" s="99">
        <f>Calc!X238</f>
        <v>6.7400421307622445</v>
      </c>
      <c r="F238" s="99">
        <f>Calc!Y238</f>
        <v>2.1511363498808792E-2</v>
      </c>
      <c r="G238" s="99">
        <f>Calc!AN238</f>
        <v>3.3681398592197959E-2</v>
      </c>
      <c r="H238" s="5">
        <f>Calc!AO238</f>
        <v>8.0620555057077815E-4</v>
      </c>
      <c r="I238" s="8">
        <f>Calc!AH238</f>
        <v>2.3953915870362055</v>
      </c>
      <c r="J238" s="8">
        <f>Calc!AI238</f>
        <v>5.7814284244848635E-2</v>
      </c>
      <c r="K238" s="77">
        <f>Calc!AJ238</f>
        <v>56.038138915388338</v>
      </c>
      <c r="L238" s="77">
        <f>Calc!AK238</f>
        <v>1.379986776912302</v>
      </c>
      <c r="M238" s="111">
        <f>Calc!AP238</f>
        <v>3.5386000000000002</v>
      </c>
      <c r="N238" s="111">
        <f>Calc!AQ238</f>
        <v>9.0200000000000002E-2</v>
      </c>
      <c r="O238" s="111">
        <f>Calc!AW238</f>
        <v>0.70409999999999995</v>
      </c>
      <c r="P238" s="111">
        <f>Calc!AY238</f>
        <v>1.4387019328526289</v>
      </c>
      <c r="Q238" s="77">
        <f>Calc!BB238</f>
        <v>56.149765721940909</v>
      </c>
      <c r="R238" s="77">
        <f>Calc!BC238</f>
        <v>1.4014586425006235</v>
      </c>
      <c r="S238" s="1">
        <f>Input!E238</f>
        <v>6</v>
      </c>
    </row>
    <row r="239" spans="1:19" s="167" customFormat="1" x14ac:dyDescent="0.2">
      <c r="A239" s="167">
        <f>Input!A239</f>
        <v>10368</v>
      </c>
      <c r="B239" s="167" t="str">
        <f>Input!B239</f>
        <v>Hu1-13</v>
      </c>
      <c r="C239" s="168">
        <f>Calc!O239*1000</f>
        <v>13710.45707868615</v>
      </c>
      <c r="D239" s="168">
        <f>Calc!P239*1000</f>
        <v>6.4633309440363238</v>
      </c>
      <c r="E239" s="168">
        <f>Calc!X239</f>
        <v>0.89897311329823881</v>
      </c>
      <c r="F239" s="168">
        <f>Calc!Y239</f>
        <v>1.7280596505430977E-2</v>
      </c>
      <c r="G239" s="168">
        <f>Calc!AN239</f>
        <v>1.002810564131704</v>
      </c>
      <c r="H239" s="168">
        <f>Calc!AO239</f>
        <v>5.8566119160138206E-3</v>
      </c>
      <c r="I239" s="169">
        <f>Calc!AH239</f>
        <v>46733.243409735936</v>
      </c>
      <c r="J239" s="169">
        <f>Calc!AI239</f>
        <v>938.62163650888567</v>
      </c>
      <c r="K239" s="170">
        <f>Calc!AJ239</f>
        <v>1.3807519394672951</v>
      </c>
      <c r="L239" s="170">
        <f>Calc!AK239</f>
        <v>1.5823085271001964</v>
      </c>
      <c r="M239" s="171" t="str">
        <f>Calc!AP239</f>
        <v>Out of range</v>
      </c>
      <c r="N239" s="171" t="e">
        <f>Calc!AQ239</f>
        <v>#VALUE!</v>
      </c>
      <c r="O239" s="171" t="str">
        <f>Calc!AW239</f>
        <v>Out of range</v>
      </c>
      <c r="P239" s="171" t="e">
        <f>Calc!AY239</f>
        <v>#VALUE!</v>
      </c>
      <c r="Q239" s="170" t="e">
        <f>Calc!BB239</f>
        <v>#VALUE!</v>
      </c>
      <c r="R239" s="170" t="e">
        <f>Calc!BC239</f>
        <v>#VALUE!</v>
      </c>
      <c r="S239" s="167">
        <f>Input!E239</f>
        <v>0</v>
      </c>
    </row>
    <row r="240" spans="1:19" x14ac:dyDescent="0.2">
      <c r="A240" s="1">
        <f>Input!A240</f>
        <v>10829</v>
      </c>
      <c r="B240" s="1" t="str">
        <f>Input!B240</f>
        <v>GH17-05-49,1</v>
      </c>
      <c r="C240" s="99">
        <f>Calc!O240*1000</f>
        <v>110.6522980574367</v>
      </c>
      <c r="D240" s="99">
        <f>Calc!P240*1000</f>
        <v>0.11231467271201605</v>
      </c>
      <c r="E240" s="99">
        <f>Calc!X240</f>
        <v>31.479000354303871</v>
      </c>
      <c r="F240" s="99">
        <f>Calc!Y240</f>
        <v>7.3914135803929734E-2</v>
      </c>
      <c r="G240" s="99">
        <f>Calc!AN240</f>
        <v>0.54687322595770604</v>
      </c>
      <c r="H240" s="5">
        <f>Calc!AO240</f>
        <v>2.754782402872631E-3</v>
      </c>
      <c r="I240" s="8">
        <f>Calc!AH240</f>
        <v>5.8809183141167827</v>
      </c>
      <c r="J240" s="8">
        <f>Calc!AI240</f>
        <v>3.2134667856345479E-2</v>
      </c>
      <c r="K240" s="77">
        <f>Calc!AJ240</f>
        <v>99.817158347389025</v>
      </c>
      <c r="L240" s="77">
        <f>Calc!AK240</f>
        <v>1.6427802879221636</v>
      </c>
      <c r="M240" s="111">
        <f>Calc!AP240</f>
        <v>74.127399999999994</v>
      </c>
      <c r="N240" s="111">
        <f>Calc!AQ240</f>
        <v>0.54810000000000003</v>
      </c>
      <c r="O240" s="111">
        <f>Calc!AW240</f>
        <v>55.135199999999998</v>
      </c>
      <c r="P240" s="111">
        <f>Calc!AY240</f>
        <v>10.420723745079883</v>
      </c>
      <c r="Q240" s="77">
        <f>Calc!BB240</f>
        <v>116.64891669522792</v>
      </c>
      <c r="R240" s="77">
        <f>Calc!BC240</f>
        <v>3.9355622640429559</v>
      </c>
      <c r="S240" s="1">
        <f>Input!E240</f>
        <v>49.1</v>
      </c>
    </row>
    <row r="241" spans="1:19" s="167" customFormat="1" x14ac:dyDescent="0.2">
      <c r="A241" s="167">
        <f>Input!A241</f>
        <v>10368</v>
      </c>
      <c r="B241" s="167" t="str">
        <f>Input!B241</f>
        <v>Hu1-13</v>
      </c>
      <c r="C241" s="168">
        <f>Calc!O241*1000</f>
        <v>13712.429210791863</v>
      </c>
      <c r="D241" s="168">
        <f>Calc!P241*1000</f>
        <v>5.7688523665844373</v>
      </c>
      <c r="E241" s="168">
        <f>Calc!X241</f>
        <v>0.90053826322641073</v>
      </c>
      <c r="F241" s="168">
        <f>Calc!Y241</f>
        <v>1.2105820449311402E-2</v>
      </c>
      <c r="G241" s="168">
        <f>Calc!AN241</f>
        <v>0.99957259272904408</v>
      </c>
      <c r="H241" s="168">
        <f>Calc!AO241</f>
        <v>5.0205587213997382E-3</v>
      </c>
      <c r="I241" s="169">
        <f>Calc!AH241</f>
        <v>46508.074571519515</v>
      </c>
      <c r="J241" s="169">
        <f>Calc!AI241</f>
        <v>667.12972984546502</v>
      </c>
      <c r="K241" s="170">
        <f>Calc!AJ241</f>
        <v>0.20101548342732478</v>
      </c>
      <c r="L241" s="170">
        <f>Calc!AK241</f>
        <v>1.6944126015046699</v>
      </c>
      <c r="M241" s="171">
        <f>Calc!AP241</f>
        <v>790.76310000000001</v>
      </c>
      <c r="N241" s="171" t="e">
        <f>Calc!AQ241</f>
        <v>#VALUE!</v>
      </c>
      <c r="O241" s="171">
        <f>Calc!AW241</f>
        <v>790.76139999999998</v>
      </c>
      <c r="P241" s="171">
        <f>Calc!AY241</f>
        <v>849.13801165426435</v>
      </c>
      <c r="Q241" s="170">
        <f>Calc!BB241</f>
        <v>1.8786540750179423</v>
      </c>
      <c r="R241" s="170">
        <f>Calc!BC241</f>
        <v>16.464996716954268</v>
      </c>
      <c r="S241" s="167">
        <f>Input!E241</f>
        <v>0</v>
      </c>
    </row>
    <row r="242" spans="1:19" x14ac:dyDescent="0.2">
      <c r="A242" s="1">
        <f>Input!A242</f>
        <v>10828</v>
      </c>
      <c r="B242" s="1" t="str">
        <f>Input!B242</f>
        <v>GH17-05-46,65</v>
      </c>
      <c r="C242" s="99">
        <f>Calc!O242*1000</f>
        <v>12.18823049404031</v>
      </c>
      <c r="D242" s="99">
        <f>Calc!P242*1000</f>
        <v>1.0614287807902684E-2</v>
      </c>
      <c r="E242" s="99">
        <f>Calc!X242</f>
        <v>1.8576270663863756</v>
      </c>
      <c r="F242" s="99">
        <f>Calc!Y242</f>
        <v>5.4014814132989928E-3</v>
      </c>
      <c r="G242" s="99">
        <f>Calc!AN242</f>
        <v>0.1504820331233403</v>
      </c>
      <c r="H242" s="5">
        <f>Calc!AO242</f>
        <v>1.5811680371805327E-3</v>
      </c>
      <c r="I242" s="8">
        <f>Calc!AH242</f>
        <v>3.0235113581354898</v>
      </c>
      <c r="J242" s="8">
        <f>Calc!AI242</f>
        <v>3.28577925385546E-2</v>
      </c>
      <c r="K242" s="77">
        <f>Calc!AJ242</f>
        <v>76.596420504865037</v>
      </c>
      <c r="L242" s="77">
        <f>Calc!AK242</f>
        <v>1.5132173947493839</v>
      </c>
      <c r="M242" s="111">
        <f>Calc!AP242</f>
        <v>16.412099999999999</v>
      </c>
      <c r="N242" s="111">
        <f>Calc!AQ242</f>
        <v>0.19600000000000001</v>
      </c>
      <c r="O242" s="111">
        <f>Calc!AW242</f>
        <v>6.2636000000000003</v>
      </c>
      <c r="P242" s="111">
        <f>Calc!AY242</f>
        <v>5.3269225698424885</v>
      </c>
      <c r="Q242" s="77">
        <f>Calc!BB242</f>
        <v>77.964465988071666</v>
      </c>
      <c r="R242" s="77">
        <f>Calc!BC242</f>
        <v>1.9365280548932355</v>
      </c>
      <c r="S242" s="1">
        <f>Input!E242</f>
        <v>46.65</v>
      </c>
    </row>
    <row r="243" spans="1:19" s="167" customFormat="1" x14ac:dyDescent="0.2">
      <c r="A243" s="167">
        <f>Input!A243</f>
        <v>10368</v>
      </c>
      <c r="B243" s="167" t="str">
        <f>Input!B243</f>
        <v>Hu1-13</v>
      </c>
      <c r="C243" s="168">
        <f>Calc!O243*1000</f>
        <v>13709.140841969966</v>
      </c>
      <c r="D243" s="168">
        <f>Calc!P243*1000</f>
        <v>6.2736136553719231</v>
      </c>
      <c r="E243" s="168">
        <f>Calc!X243</f>
        <v>0.90619931436838475</v>
      </c>
      <c r="F243" s="168">
        <f>Calc!Y243</f>
        <v>1.5453935054816665E-2</v>
      </c>
      <c r="G243" s="168">
        <f>Calc!AN243</f>
        <v>1.0047749557433177</v>
      </c>
      <c r="H243" s="168">
        <f>Calc!AO243</f>
        <v>4.1294948821293158E-3</v>
      </c>
      <c r="I243" s="169">
        <f>Calc!AH243</f>
        <v>46446.939531329008</v>
      </c>
      <c r="J243" s="169">
        <f>Calc!AI243</f>
        <v>814.48642116296423</v>
      </c>
      <c r="K243" s="170">
        <f>Calc!AJ243</f>
        <v>-2.2983391994159108</v>
      </c>
      <c r="L243" s="170">
        <f>Calc!AK243</f>
        <v>1.6847873936229432</v>
      </c>
      <c r="M243" s="171" t="str">
        <f>Calc!AP243</f>
        <v>Out of range</v>
      </c>
      <c r="N243" s="171" t="e">
        <f>Calc!AQ243</f>
        <v>#VALUE!</v>
      </c>
      <c r="O243" s="171" t="str">
        <f>Calc!AW243</f>
        <v>Out of range</v>
      </c>
      <c r="P243" s="171" t="e">
        <f>Calc!AY243</f>
        <v>#VALUE!</v>
      </c>
      <c r="Q243" s="170" t="e">
        <f>Calc!BB243</f>
        <v>#VALUE!</v>
      </c>
      <c r="R243" s="170" t="e">
        <f>Calc!BC243</f>
        <v>#VALUE!</v>
      </c>
      <c r="S243" s="167">
        <f>Input!E243</f>
        <v>0</v>
      </c>
    </row>
    <row r="244" spans="1:19" x14ac:dyDescent="0.2">
      <c r="A244" s="1">
        <f>Input!A244</f>
        <v>10827</v>
      </c>
      <c r="B244" s="1" t="str">
        <f>Input!B244</f>
        <v>GH17-05-40,8</v>
      </c>
      <c r="C244" s="99">
        <f>Calc!O244*1000</f>
        <v>168.70712868459213</v>
      </c>
      <c r="D244" s="99">
        <f>Calc!P244*1000</f>
        <v>9.3807915188107896E-2</v>
      </c>
      <c r="E244" s="99">
        <f>Calc!X244</f>
        <v>1.140922103871848</v>
      </c>
      <c r="F244" s="99">
        <f>Calc!Y244</f>
        <v>2.3196772921632862E-3</v>
      </c>
      <c r="G244" s="99">
        <f>Calc!AN244</f>
        <v>4.4508358225679646E-2</v>
      </c>
      <c r="H244" s="5">
        <f>Calc!AO244</f>
        <v>4.5058853145685707E-4</v>
      </c>
      <c r="I244" s="8">
        <f>Calc!AH244</f>
        <v>20.165424122398338</v>
      </c>
      <c r="J244" s="8">
        <f>Calc!AI244</f>
        <v>0.20792256474554405</v>
      </c>
      <c r="K244" s="77">
        <f>Calc!AJ244</f>
        <v>52.304830091002728</v>
      </c>
      <c r="L244" s="77">
        <f>Calc!AK244</f>
        <v>1.1206925359423072</v>
      </c>
      <c r="M244" s="111">
        <f>Calc!AP244</f>
        <v>4.7176</v>
      </c>
      <c r="N244" s="111">
        <f>Calc!AQ244</f>
        <v>4.6300000000000001E-2</v>
      </c>
      <c r="O244" s="111">
        <f>Calc!AW244</f>
        <v>4.2759999999999998</v>
      </c>
      <c r="P244" s="111">
        <f>Calc!AY244</f>
        <v>0.22660362124775843</v>
      </c>
      <c r="Q244" s="77">
        <f>Calc!BB244</f>
        <v>52.940782584137132</v>
      </c>
      <c r="R244" s="77">
        <f>Calc!BC244</f>
        <v>1.1348251941599794</v>
      </c>
      <c r="S244" s="1">
        <f>Input!E244</f>
        <v>40.799999999999997</v>
      </c>
    </row>
    <row r="245" spans="1:19" s="167" customFormat="1" x14ac:dyDescent="0.2">
      <c r="A245" s="167">
        <f>Input!A245</f>
        <v>10368</v>
      </c>
      <c r="B245" s="167" t="str">
        <f>Input!B245</f>
        <v>Hu1-13</v>
      </c>
      <c r="C245" s="168">
        <f>Calc!O245*1000</f>
        <v>13710.6469211807</v>
      </c>
      <c r="D245" s="168">
        <f>Calc!P245*1000</f>
        <v>7.8743997635150311</v>
      </c>
      <c r="E245" s="168">
        <f>Calc!X245</f>
        <v>0.92911261610370244</v>
      </c>
      <c r="F245" s="168">
        <f>Calc!Y245</f>
        <v>2.380891559407566E-2</v>
      </c>
      <c r="G245" s="168">
        <f>Calc!AN245</f>
        <v>1.0006967969445679</v>
      </c>
      <c r="H245" s="168">
        <f>Calc!AO245</f>
        <v>8.1180128045466055E-3</v>
      </c>
      <c r="I245" s="169">
        <f>Calc!AH245</f>
        <v>45122.576682850246</v>
      </c>
      <c r="J245" s="169">
        <f>Calc!AI245</f>
        <v>1212.5667124595257</v>
      </c>
      <c r="K245" s="170">
        <f>Calc!AJ245</f>
        <v>-6.0005494030012096</v>
      </c>
      <c r="L245" s="170">
        <f>Calc!AK245</f>
        <v>1.8958792558938</v>
      </c>
      <c r="M245" s="171" t="str">
        <f>Calc!AP245</f>
        <v>Out of range</v>
      </c>
      <c r="N245" s="171" t="e">
        <f>Calc!AQ245</f>
        <v>#VALUE!</v>
      </c>
      <c r="O245" s="171" t="str">
        <f>Calc!AW245</f>
        <v>Out of range</v>
      </c>
      <c r="P245" s="171" t="e">
        <f>Calc!AY245</f>
        <v>#VALUE!</v>
      </c>
      <c r="Q245" s="170" t="e">
        <f>Calc!BB245</f>
        <v>#VALUE!</v>
      </c>
      <c r="R245" s="170" t="e">
        <f>Calc!BC245</f>
        <v>#VALUE!</v>
      </c>
      <c r="S245" s="167">
        <f>Input!E245</f>
        <v>0</v>
      </c>
    </row>
    <row r="246" spans="1:19" x14ac:dyDescent="0.2">
      <c r="A246" s="56"/>
      <c r="B246" s="56"/>
      <c r="C246" s="106"/>
      <c r="D246" s="106"/>
      <c r="E246" s="106"/>
      <c r="F246" s="106"/>
      <c r="G246" s="106"/>
      <c r="H246" s="106"/>
      <c r="I246" s="72"/>
      <c r="J246" s="72"/>
      <c r="K246" s="107"/>
      <c r="L246" s="107"/>
      <c r="M246" s="132"/>
      <c r="N246" s="132"/>
      <c r="O246" s="132"/>
      <c r="P246" s="132"/>
      <c r="Q246" s="107"/>
      <c r="R246" s="107"/>
      <c r="S246" s="56"/>
    </row>
    <row r="247" spans="1:19" s="167" customFormat="1" x14ac:dyDescent="0.2">
      <c r="A247" s="167">
        <f>Input!A247</f>
        <v>10815</v>
      </c>
      <c r="B247" s="167" t="str">
        <f>Input!B247</f>
        <v>Hu1-13</v>
      </c>
      <c r="C247" s="168">
        <f>Calc!O247*1000</f>
        <v>13711.530999537874</v>
      </c>
      <c r="D247" s="168">
        <f>Calc!P247*1000</f>
        <v>5.369296907816806</v>
      </c>
      <c r="E247" s="168">
        <f>Calc!X247</f>
        <v>0.86699725753977841</v>
      </c>
      <c r="F247" s="168">
        <f>Calc!Y247</f>
        <v>1.5434842654455185E-2</v>
      </c>
      <c r="G247" s="168">
        <f>Calc!AN247</f>
        <v>0.99793734087552965</v>
      </c>
      <c r="H247" s="168">
        <f>Calc!AO247</f>
        <v>4.990238456459864E-3</v>
      </c>
      <c r="I247" s="169">
        <f>Calc!AH247</f>
        <v>48225.117202847861</v>
      </c>
      <c r="J247" s="169">
        <f>Calc!AI247</f>
        <v>891.56006481228928</v>
      </c>
      <c r="K247" s="170">
        <f>Calc!AJ247</f>
        <v>14.043390858432536</v>
      </c>
      <c r="L247" s="170">
        <f>Calc!AK247</f>
        <v>1.6281182553557674</v>
      </c>
      <c r="M247" s="171">
        <f>Calc!AP247</f>
        <v>422.00700000000001</v>
      </c>
      <c r="N247" s="171">
        <f>Calc!AQ247</f>
        <v>31.7943</v>
      </c>
      <c r="O247" s="171">
        <f>Calc!AW247</f>
        <v>422.00529999999998</v>
      </c>
      <c r="P247" s="171">
        <f>Calc!AY247</f>
        <v>27.125553814860499</v>
      </c>
      <c r="Q247" s="170">
        <f>Calc!BB247</f>
        <v>46.287199906217474</v>
      </c>
      <c r="R247" s="170">
        <f>Calc!BC247</f>
        <v>6.4334881747320436</v>
      </c>
      <c r="S247" s="167">
        <f>Input!E247</f>
        <v>0</v>
      </c>
    </row>
    <row r="248" spans="1:19" x14ac:dyDescent="0.2">
      <c r="A248" s="1">
        <f>Input!A248</f>
        <v>10826</v>
      </c>
      <c r="B248" s="1" t="str">
        <f>Input!B248</f>
        <v>GH17-05-29,65</v>
      </c>
      <c r="C248" s="99">
        <f>Calc!O248*1000</f>
        <v>138.05472705614002</v>
      </c>
      <c r="D248" s="99">
        <f>Calc!P248*1000</f>
        <v>8.194096827331962E-2</v>
      </c>
      <c r="E248" s="99">
        <f>Calc!X248</f>
        <v>1.3931235228974062</v>
      </c>
      <c r="F248" s="99">
        <f>Calc!Y248</f>
        <v>3.1959500639574864E-3</v>
      </c>
      <c r="G248" s="99">
        <f>Calc!AN248</f>
        <v>4.0808435452283284E-2</v>
      </c>
      <c r="H248" s="5">
        <f>Calc!AO248</f>
        <v>4.1827389626359647E-4</v>
      </c>
      <c r="I248" s="8">
        <f>Calc!AH248</f>
        <v>12.331389424214523</v>
      </c>
      <c r="J248" s="8">
        <f>Calc!AI248</f>
        <v>0.12931315167696758</v>
      </c>
      <c r="K248" s="77">
        <f>Calc!AJ248</f>
        <v>43.764240007973633</v>
      </c>
      <c r="L248" s="77">
        <f>Calc!AK248</f>
        <v>1.3661644639041448</v>
      </c>
      <c r="M248" s="111">
        <f>Calc!AP248</f>
        <v>4.3539000000000003</v>
      </c>
      <c r="N248" s="111">
        <f>Calc!AQ248</f>
        <v>4.65E-2</v>
      </c>
      <c r="O248" s="111">
        <f>Calc!AW248</f>
        <v>3.6888000000000001</v>
      </c>
      <c r="P248" s="111">
        <f>Calc!AY248</f>
        <v>0.33669238196314183</v>
      </c>
      <c r="Q248" s="77">
        <f>Calc!BB248</f>
        <v>44.222897643679595</v>
      </c>
      <c r="R248" s="77">
        <f>Calc!BC248</f>
        <v>1.3811233922208637</v>
      </c>
      <c r="S248" s="1">
        <f>Input!E248</f>
        <v>29.65</v>
      </c>
    </row>
    <row r="249" spans="1:19" s="167" customFormat="1" x14ac:dyDescent="0.2">
      <c r="A249" s="167">
        <f>Input!A249</f>
        <v>10815</v>
      </c>
      <c r="B249" s="167" t="str">
        <f>Input!B249</f>
        <v>Hu1-13</v>
      </c>
      <c r="C249" s="168">
        <f>Calc!O249*1000</f>
        <v>13695.943142256674</v>
      </c>
      <c r="D249" s="168">
        <f>Calc!P249*1000</f>
        <v>4.7279429661083778</v>
      </c>
      <c r="E249" s="168">
        <f>Calc!X249</f>
        <v>0.85477931328676882</v>
      </c>
      <c r="F249" s="168">
        <f>Calc!Y249</f>
        <v>1.451550772397288E-2</v>
      </c>
      <c r="G249" s="168">
        <f>Calc!AN249</f>
        <v>0.99791595377458009</v>
      </c>
      <c r="H249" s="168">
        <f>Calc!AO249</f>
        <v>5.183348050445717E-3</v>
      </c>
      <c r="I249" s="169">
        <f>Calc!AH249</f>
        <v>48857.776589609166</v>
      </c>
      <c r="J249" s="169">
        <f>Calc!AI249</f>
        <v>867.46222124172732</v>
      </c>
      <c r="K249" s="170">
        <f>Calc!AJ249</f>
        <v>12.424321226647272</v>
      </c>
      <c r="L249" s="170">
        <f>Calc!AK249</f>
        <v>1.5445313108821552</v>
      </c>
      <c r="M249" s="171">
        <f>Calc!AP249</f>
        <v>433.36939999999998</v>
      </c>
      <c r="N249" s="171">
        <f>Calc!AQ249</f>
        <v>35.424399999999999</v>
      </c>
      <c r="O249" s="171">
        <f>Calc!AW249</f>
        <v>433.36779999999999</v>
      </c>
      <c r="P249" s="171">
        <f>Calc!AY249</f>
        <v>30.983271213621833</v>
      </c>
      <c r="Q249" s="170">
        <f>Calc!BB249</f>
        <v>42.287154084485337</v>
      </c>
      <c r="R249" s="170">
        <f>Calc!BC249</f>
        <v>6.4302082916012422</v>
      </c>
      <c r="S249" s="167">
        <f>Input!E249</f>
        <v>0</v>
      </c>
    </row>
    <row r="250" spans="1:19" x14ac:dyDescent="0.2">
      <c r="A250" s="1">
        <f>Input!A250</f>
        <v>10825</v>
      </c>
      <c r="B250" s="1" t="str">
        <f>Input!B250</f>
        <v>GH17-05-15,4</v>
      </c>
      <c r="C250" s="99">
        <f>Calc!O250*1000</f>
        <v>245.49165126585623</v>
      </c>
      <c r="D250" s="99">
        <f>Calc!P250*1000</f>
        <v>6.6718354057241261E-2</v>
      </c>
      <c r="E250" s="99">
        <f>Calc!X250</f>
        <v>1.9053194775218798</v>
      </c>
      <c r="F250" s="99">
        <f>Calc!Y250</f>
        <v>4.7709649200887083E-3</v>
      </c>
      <c r="G250" s="99">
        <f>Calc!AN250</f>
        <v>2.7268524321895526E-2</v>
      </c>
      <c r="H250" s="5">
        <f>Calc!AO250</f>
        <v>3.4100507288917101E-4</v>
      </c>
      <c r="I250" s="8">
        <f>Calc!AH250</f>
        <v>10.747006576114726</v>
      </c>
      <c r="J250" s="8">
        <f>Calc!AI250</f>
        <v>0.13703274817478578</v>
      </c>
      <c r="K250" s="77">
        <f>Calc!AJ250</f>
        <v>44.012549889859365</v>
      </c>
      <c r="L250" s="77">
        <f>Calc!AK250</f>
        <v>1.2308555317187</v>
      </c>
      <c r="M250" s="111">
        <f>Calc!AP250</f>
        <v>2.8895</v>
      </c>
      <c r="N250" s="111">
        <f>Calc!AQ250</f>
        <v>3.9100000000000003E-2</v>
      </c>
      <c r="O250" s="111">
        <f>Calc!AW250</f>
        <v>2.3784000000000001</v>
      </c>
      <c r="P250" s="111">
        <f>Calc!AY250</f>
        <v>0.25878617554537631</v>
      </c>
      <c r="Q250" s="77">
        <f>Calc!BB250</f>
        <v>44.309402028512316</v>
      </c>
      <c r="R250" s="77">
        <f>Calc!BC250</f>
        <v>1.2395810231908155</v>
      </c>
      <c r="S250" s="1">
        <f>Input!E250</f>
        <v>15.4</v>
      </c>
    </row>
    <row r="251" spans="1:19" s="167" customFormat="1" x14ac:dyDescent="0.2">
      <c r="A251" s="167">
        <f>Input!A251</f>
        <v>10815</v>
      </c>
      <c r="B251" s="167" t="str">
        <f>Input!B251</f>
        <v>Hu1-13</v>
      </c>
      <c r="C251" s="168">
        <f>Calc!O251*1000</f>
        <v>13698.975697070668</v>
      </c>
      <c r="D251" s="168">
        <f>Calc!P251*1000</f>
        <v>5.2361334330441531</v>
      </c>
      <c r="E251" s="168">
        <f>Calc!X251</f>
        <v>0.87762958122907886</v>
      </c>
      <c r="F251" s="168">
        <f>Calc!Y251</f>
        <v>2.0151582652745505E-2</v>
      </c>
      <c r="G251" s="168">
        <f>Calc!AN251</f>
        <v>1.0041812633334317</v>
      </c>
      <c r="H251" s="168">
        <f>Calc!AO251</f>
        <v>5.341321086198318E-3</v>
      </c>
      <c r="I251" s="169">
        <f>Calc!AH251</f>
        <v>47895.062924932652</v>
      </c>
      <c r="J251" s="169">
        <f>Calc!AI251</f>
        <v>1128.7102388762385</v>
      </c>
      <c r="K251" s="170">
        <f>Calc!AJ251</f>
        <v>-7.2216070625807927</v>
      </c>
      <c r="L251" s="170">
        <f>Calc!AK251</f>
        <v>1.5690791471491197</v>
      </c>
      <c r="M251" s="171" t="str">
        <f>Calc!AP251</f>
        <v>Out of range</v>
      </c>
      <c r="N251" s="171" t="e">
        <f>Calc!AQ251</f>
        <v>#VALUE!</v>
      </c>
      <c r="O251" s="171" t="str">
        <f>Calc!AW251</f>
        <v>Out of range</v>
      </c>
      <c r="P251" s="171" t="e">
        <f>Calc!AY251</f>
        <v>#VALUE!</v>
      </c>
      <c r="Q251" s="170" t="e">
        <f>Calc!BB251</f>
        <v>#VALUE!</v>
      </c>
      <c r="R251" s="170" t="e">
        <f>Calc!BC251</f>
        <v>#VALUE!</v>
      </c>
      <c r="S251" s="167">
        <f>Input!E251</f>
        <v>0</v>
      </c>
    </row>
    <row r="252" spans="1:19" x14ac:dyDescent="0.2">
      <c r="A252" s="1">
        <f>Input!A252</f>
        <v>10822</v>
      </c>
      <c r="B252" s="1" t="str">
        <f>Input!B252</f>
        <v>GH17-05-1,75</v>
      </c>
      <c r="C252" s="99">
        <f>Calc!O252*1000</f>
        <v>169.56015781893259</v>
      </c>
      <c r="D252" s="99">
        <f>Calc!P252*1000</f>
        <v>9.239702758844176E-2</v>
      </c>
      <c r="E252" s="99">
        <f>Calc!X252</f>
        <v>4.5368826633456312</v>
      </c>
      <c r="F252" s="99">
        <f>Calc!Y252</f>
        <v>1.0350079282583595E-2</v>
      </c>
      <c r="G252" s="99">
        <f>Calc!AN252</f>
        <v>1.7767354339601627E-2</v>
      </c>
      <c r="H252" s="5">
        <f>Calc!AO252</f>
        <v>3.0464565931786477E-4</v>
      </c>
      <c r="I252" s="8">
        <f>Calc!AH252</f>
        <v>2.0320557802105768</v>
      </c>
      <c r="J252" s="8">
        <f>Calc!AI252</f>
        <v>3.5131978271292628E-2</v>
      </c>
      <c r="K252" s="77">
        <f>Calc!AJ252</f>
        <v>67.177703852984166</v>
      </c>
      <c r="L252" s="77">
        <f>Calc!AK252</f>
        <v>1.4287051462591049</v>
      </c>
      <c r="M252" s="111">
        <f>Calc!AP252</f>
        <v>1.833</v>
      </c>
      <c r="N252" s="111">
        <f>Calc!AQ252</f>
        <v>3.2800000000000003E-2</v>
      </c>
      <c r="O252" s="111">
        <f>Calc!AW252</f>
        <v>9.9299999999999999E-2</v>
      </c>
      <c r="P252" s="111">
        <f>Calc!AY252</f>
        <v>0.87449827300719507</v>
      </c>
      <c r="Q252" s="77">
        <f>Calc!BB252</f>
        <v>67.196560028267072</v>
      </c>
      <c r="R252" s="77">
        <f>Calc!BC252</f>
        <v>1.4387243978764419</v>
      </c>
      <c r="S252" s="1">
        <f>Input!E252</f>
        <v>1.75</v>
      </c>
    </row>
    <row r="253" spans="1:19" s="167" customFormat="1" x14ac:dyDescent="0.2">
      <c r="A253" s="167">
        <f>Input!A253</f>
        <v>10815</v>
      </c>
      <c r="B253" s="167" t="str">
        <f>Input!B253</f>
        <v>Hu1-13</v>
      </c>
      <c r="C253" s="168">
        <f>Calc!O253*1000</f>
        <v>13701.526202342697</v>
      </c>
      <c r="D253" s="168">
        <f>Calc!P253*1000</f>
        <v>6.2909359678519401</v>
      </c>
      <c r="E253" s="168">
        <f>Calc!X253</f>
        <v>0.85789031714062214</v>
      </c>
      <c r="F253" s="168">
        <f>Calc!Y253</f>
        <v>1.722315989264776E-2</v>
      </c>
      <c r="G253" s="168">
        <f>Calc!AN253</f>
        <v>0.99879037640861434</v>
      </c>
      <c r="H253" s="168">
        <f>Calc!AO253</f>
        <v>5.4088902708572814E-3</v>
      </c>
      <c r="I253" s="169">
        <f>Calc!AH253</f>
        <v>48743.119602370076</v>
      </c>
      <c r="J253" s="169">
        <f>Calc!AI253</f>
        <v>1013.3050591695089</v>
      </c>
      <c r="K253" s="170">
        <f>Calc!AJ253</f>
        <v>-5.4417401229301943</v>
      </c>
      <c r="L253" s="170">
        <f>Calc!AK253</f>
        <v>1.5371849844294607</v>
      </c>
      <c r="M253" s="171" t="str">
        <f>Calc!AP253</f>
        <v>Out of range</v>
      </c>
      <c r="N253" s="171" t="e">
        <f>Calc!AQ253</f>
        <v>#VALUE!</v>
      </c>
      <c r="O253" s="171" t="str">
        <f>Calc!AW253</f>
        <v>Out of range</v>
      </c>
      <c r="P253" s="171" t="e">
        <f>Calc!AY253</f>
        <v>#VALUE!</v>
      </c>
      <c r="Q253" s="170" t="e">
        <f>Calc!BB253</f>
        <v>#VALUE!</v>
      </c>
      <c r="R253" s="170" t="e">
        <f>Calc!BC253</f>
        <v>#VALUE!</v>
      </c>
      <c r="S253" s="167">
        <f>Input!E253</f>
        <v>0</v>
      </c>
    </row>
    <row r="254" spans="1:19" x14ac:dyDescent="0.2">
      <c r="A254" s="1">
        <f>Input!A254</f>
        <v>10824</v>
      </c>
      <c r="B254" s="1" t="str">
        <f>Input!B254</f>
        <v>GH17-05-9,25</v>
      </c>
      <c r="C254" s="99">
        <f>Calc!O254*1000</f>
        <v>203.26053046266284</v>
      </c>
      <c r="D254" s="99">
        <f>Calc!P254*1000</f>
        <v>0.1395655965736799</v>
      </c>
      <c r="E254" s="99">
        <f>Calc!X254</f>
        <v>5.0164784332282935</v>
      </c>
      <c r="F254" s="99">
        <f>Calc!Y254</f>
        <v>1.5180496243334087E-2</v>
      </c>
      <c r="G254" s="99">
        <f>Calc!AN254</f>
        <v>2.5703928578931712E-2</v>
      </c>
      <c r="H254" s="5">
        <f>Calc!AO254</f>
        <v>4.150173334769307E-4</v>
      </c>
      <c r="I254" s="8">
        <f>Calc!AH254</f>
        <v>3.1785551595441857</v>
      </c>
      <c r="J254" s="8">
        <f>Calc!AI254</f>
        <v>5.2169128010612159E-2</v>
      </c>
      <c r="K254" s="77">
        <f>Calc!AJ254</f>
        <v>56.773796777667584</v>
      </c>
      <c r="L254" s="77">
        <f>Calc!AK254</f>
        <v>1.5328226367929461</v>
      </c>
      <c r="M254" s="111">
        <f>Calc!AP254</f>
        <v>2.6882999999999999</v>
      </c>
      <c r="N254" s="111">
        <f>Calc!AQ254</f>
        <v>4.8500000000000001E-2</v>
      </c>
      <c r="O254" s="111">
        <f>Calc!AW254</f>
        <v>1.0745</v>
      </c>
      <c r="P254" s="111">
        <f>Calc!AY254</f>
        <v>0.81421264564944396</v>
      </c>
      <c r="Q254" s="77">
        <f>Calc!BB254</f>
        <v>56.946472877051342</v>
      </c>
      <c r="R254" s="77">
        <f>Calc!BC254</f>
        <v>1.5430593397189769</v>
      </c>
      <c r="S254" s="1">
        <f>Input!E254</f>
        <v>9.25</v>
      </c>
    </row>
    <row r="255" spans="1:19" s="167" customFormat="1" x14ac:dyDescent="0.2">
      <c r="A255" s="167">
        <f>Input!A255</f>
        <v>10815</v>
      </c>
      <c r="B255" s="167" t="str">
        <f>Input!B255</f>
        <v>Hu1-13</v>
      </c>
      <c r="C255" s="168">
        <f>Calc!O255*1000</f>
        <v>13701.526202342697</v>
      </c>
      <c r="D255" s="168">
        <f>Calc!P255*1000</f>
        <v>6.2909359678519401</v>
      </c>
      <c r="E255" s="168">
        <f>Calc!X255</f>
        <v>0.85789031714062214</v>
      </c>
      <c r="F255" s="168">
        <f>Calc!Y255</f>
        <v>1.722315989264776E-2</v>
      </c>
      <c r="G255" s="168">
        <f>Calc!AN255</f>
        <v>0.99879037640861434</v>
      </c>
      <c r="H255" s="168">
        <f>Calc!AO255</f>
        <v>5.4088902708572814E-3</v>
      </c>
      <c r="I255" s="169">
        <f>Calc!AH255</f>
        <v>48743.119602370076</v>
      </c>
      <c r="J255" s="169">
        <f>Calc!AI255</f>
        <v>1013.3050591695089</v>
      </c>
      <c r="K255" s="170">
        <f>Calc!AJ255</f>
        <v>-5.4417401229301943</v>
      </c>
      <c r="L255" s="170">
        <f>Calc!AK255</f>
        <v>1.5371849844294607</v>
      </c>
      <c r="M255" s="171" t="str">
        <f>Calc!AP255</f>
        <v>Out of range</v>
      </c>
      <c r="N255" s="171" t="e">
        <f>Calc!AQ255</f>
        <v>#VALUE!</v>
      </c>
      <c r="O255" s="171" t="str">
        <f>Calc!AW255</f>
        <v>Out of range</v>
      </c>
      <c r="P255" s="171" t="e">
        <f>Calc!AY255</f>
        <v>#VALUE!</v>
      </c>
      <c r="Q255" s="170" t="e">
        <f>Calc!BB255</f>
        <v>#VALUE!</v>
      </c>
      <c r="R255" s="170" t="e">
        <f>Calc!BC255</f>
        <v>#VALUE!</v>
      </c>
      <c r="S255" s="167">
        <f>Input!E255</f>
        <v>0</v>
      </c>
    </row>
    <row r="256" spans="1:19" x14ac:dyDescent="0.2">
      <c r="A256" s="56"/>
      <c r="B256" s="56"/>
      <c r="C256" s="106"/>
      <c r="D256" s="106"/>
      <c r="E256" s="106"/>
      <c r="F256" s="106"/>
      <c r="G256" s="106"/>
      <c r="H256" s="106"/>
      <c r="I256" s="72"/>
      <c r="J256" s="72"/>
      <c r="K256" s="107"/>
      <c r="L256" s="107"/>
      <c r="M256" s="132"/>
      <c r="N256" s="132"/>
      <c r="O256" s="132"/>
      <c r="P256" s="132"/>
      <c r="Q256" s="107"/>
      <c r="R256" s="107"/>
      <c r="S256" s="56"/>
    </row>
    <row r="257" spans="1:19" s="167" customFormat="1" x14ac:dyDescent="0.2">
      <c r="A257" s="167">
        <f>Input!A257</f>
        <v>10815</v>
      </c>
      <c r="B257" s="167" t="str">
        <f>Input!B257</f>
        <v>Hu1-13</v>
      </c>
      <c r="C257" s="168">
        <f>Calc!O257*1000</f>
        <v>13704.249660045403</v>
      </c>
      <c r="D257" s="168">
        <f>Calc!P257*1000</f>
        <v>18.750122109992141</v>
      </c>
      <c r="E257" s="168">
        <f>Calc!X257</f>
        <v>2.1812170005898057</v>
      </c>
      <c r="F257" s="168">
        <f>Calc!Y257</f>
        <v>6.780546120533959E-2</v>
      </c>
      <c r="G257" s="168">
        <f>Calc!AN257</f>
        <v>0.98775111449397734</v>
      </c>
      <c r="H257" s="168">
        <f>Calc!AO257</f>
        <v>8.7431927694370509E-3</v>
      </c>
      <c r="I257" s="169">
        <f>Calc!AH257</f>
        <v>18962.941644317558</v>
      </c>
      <c r="J257" s="169">
        <f>Calc!AI257</f>
        <v>612.36585149695361</v>
      </c>
      <c r="K257" s="170">
        <f>Calc!AJ257</f>
        <v>-6.1279848415335403</v>
      </c>
      <c r="L257" s="170">
        <f>Calc!AK257</f>
        <v>2.0402205292510946</v>
      </c>
      <c r="M257" s="171">
        <f>Calc!AP257</f>
        <v>615.4932</v>
      </c>
      <c r="N257" s="171" t="e">
        <f>Calc!AQ257</f>
        <v>#VALUE!</v>
      </c>
      <c r="O257" s="171">
        <f>Calc!AW257</f>
        <v>615.48879999999997</v>
      </c>
      <c r="P257" s="171">
        <f>Calc!AY257</f>
        <v>292.24292383809211</v>
      </c>
      <c r="Q257" s="170">
        <f>Calc!BB257</f>
        <v>-34.897735936875264</v>
      </c>
      <c r="R257" s="170">
        <f>Calc!BC257</f>
        <v>31.077914692141061</v>
      </c>
      <c r="S257" s="167">
        <f>Input!E257</f>
        <v>0</v>
      </c>
    </row>
    <row r="258" spans="1:19" x14ac:dyDescent="0.2">
      <c r="A258" s="1">
        <f>Input!A258</f>
        <v>10819</v>
      </c>
      <c r="B258" s="1" t="str">
        <f>Input!B258</f>
        <v>CO9-2-64.5</v>
      </c>
      <c r="C258" s="99">
        <f>Calc!O258*1000</f>
        <v>14.884491597608495</v>
      </c>
      <c r="D258" s="99">
        <f>Calc!P258*1000</f>
        <v>5.6761078069890395E-3</v>
      </c>
      <c r="E258" s="99">
        <f>Calc!X258</f>
        <v>0.10504840198275116</v>
      </c>
      <c r="F258" s="99">
        <f>Calc!Y258</f>
        <v>2.6546096716752009E-4</v>
      </c>
      <c r="G258" s="99">
        <f>Calc!AN258</f>
        <v>0.58759938811785206</v>
      </c>
      <c r="H258" s="5">
        <f>Calc!AO258</f>
        <v>5.8229983240232217E-3</v>
      </c>
      <c r="I258" s="8">
        <f>Calc!AH258</f>
        <v>253.21389497899654</v>
      </c>
      <c r="J258" s="8">
        <f>Calc!AI258</f>
        <v>2.5878016209661037</v>
      </c>
      <c r="K258" s="77">
        <f>Calc!AJ258</f>
        <v>498.89490073754558</v>
      </c>
      <c r="L258" s="77">
        <f>Calc!AK258</f>
        <v>2.7657632904877443</v>
      </c>
      <c r="M258" s="111">
        <f>Calc!AP258</f>
        <v>52.705300000000001</v>
      </c>
      <c r="N258" s="111">
        <f>Calc!AQ258</f>
        <v>0.64319999999999999</v>
      </c>
      <c r="O258" s="111">
        <f>Calc!AW258</f>
        <v>52.5854</v>
      </c>
      <c r="P258" s="111">
        <f>Calc!AY258</f>
        <v>0.66753667479525558</v>
      </c>
      <c r="Q258" s="77">
        <f>Calc!BB258</f>
        <v>578.83506191029949</v>
      </c>
      <c r="R258" s="77">
        <f>Calc!BC258</f>
        <v>3.3896697977725827</v>
      </c>
      <c r="S258" s="1">
        <f>Input!E258</f>
        <v>64.5</v>
      </c>
    </row>
    <row r="259" spans="1:19" s="167" customFormat="1" x14ac:dyDescent="0.2">
      <c r="A259" s="167">
        <f>Input!A259</f>
        <v>10815</v>
      </c>
      <c r="B259" s="167" t="str">
        <f>Input!B259</f>
        <v>Hu1-13</v>
      </c>
      <c r="C259" s="168">
        <f>Calc!O259*1000</f>
        <v>13694.643437969236</v>
      </c>
      <c r="D259" s="168">
        <f>Calc!P259*1000</f>
        <v>16.469092190506203</v>
      </c>
      <c r="E259" s="168">
        <f>Calc!X259</f>
        <v>2.3275610550854324</v>
      </c>
      <c r="F259" s="168">
        <f>Calc!Y259</f>
        <v>8.7072504543406481E-2</v>
      </c>
      <c r="G259" s="168">
        <f>Calc!AN259</f>
        <v>1.0028756875337166</v>
      </c>
      <c r="H259" s="168">
        <f>Calc!AO259</f>
        <v>1.0509199510782486E-2</v>
      </c>
      <c r="I259" s="169">
        <f>Calc!AH259</f>
        <v>18030.116897676602</v>
      </c>
      <c r="J259" s="169">
        <f>Calc!AI259</f>
        <v>700.12192993002839</v>
      </c>
      <c r="K259" s="170">
        <f>Calc!AJ259</f>
        <v>7.2166886302238442</v>
      </c>
      <c r="L259" s="170">
        <f>Calc!AK259</f>
        <v>3.1725068720074816</v>
      </c>
      <c r="M259" s="171">
        <f>Calc!AP259</f>
        <v>538.48270000000002</v>
      </c>
      <c r="N259" s="171" t="e">
        <f>Calc!AQ259</f>
        <v>#VALUE!</v>
      </c>
      <c r="O259" s="171">
        <f>Calc!AW259</f>
        <v>538.47829999999999</v>
      </c>
      <c r="P259" s="171">
        <f>Calc!AY259</f>
        <v>167.06964245375397</v>
      </c>
      <c r="Q259" s="170">
        <f>Calc!BB259</f>
        <v>33.059118503942486</v>
      </c>
      <c r="R259" s="170">
        <f>Calc!BC259</f>
        <v>21.328043725011998</v>
      </c>
      <c r="S259" s="167">
        <f>Input!E259</f>
        <v>0</v>
      </c>
    </row>
    <row r="260" spans="1:19" x14ac:dyDescent="0.2">
      <c r="A260" s="1">
        <f>Input!A260</f>
        <v>10820</v>
      </c>
      <c r="B260" s="1" t="str">
        <f>Input!B260</f>
        <v>CO9-2-66.3</v>
      </c>
      <c r="C260" s="99">
        <f>Calc!O260*1000</f>
        <v>21.381246223461442</v>
      </c>
      <c r="D260" s="99">
        <f>Calc!P260*1000</f>
        <v>1.4273878654191012E-2</v>
      </c>
      <c r="E260" s="99">
        <f>Calc!X260</f>
        <v>0.17698262289105357</v>
      </c>
      <c r="F260" s="99">
        <f>Calc!Y260</f>
        <v>9.7141289371040945E-4</v>
      </c>
      <c r="G260" s="99">
        <f>Calc!AN260</f>
        <v>0.57013654901842648</v>
      </c>
      <c r="H260" s="5">
        <f>Calc!AO260</f>
        <v>8.9665763790068315E-3</v>
      </c>
      <c r="I260" s="8">
        <f>Calc!AH260</f>
        <v>210.78347146965234</v>
      </c>
      <c r="J260" s="8">
        <f>Calc!AI260</f>
        <v>3.5082712963481661</v>
      </c>
      <c r="K260" s="77">
        <f>Calc!AJ260</f>
        <v>407.88110563928217</v>
      </c>
      <c r="L260" s="77">
        <f>Calc!AK260</f>
        <v>3.667471616406544</v>
      </c>
      <c r="M260" s="111">
        <f>Calc!AP260</f>
        <v>55.1175</v>
      </c>
      <c r="N260" s="111">
        <f>Calc!AQ260</f>
        <v>1.0496000000000001</v>
      </c>
      <c r="O260" s="111">
        <f>Calc!AW260</f>
        <v>54.967100000000002</v>
      </c>
      <c r="P260" s="111">
        <f>Calc!AY260</f>
        <v>1.1178365936208932</v>
      </c>
      <c r="Q260" s="77">
        <f>Calc!BB260</f>
        <v>476.43401685979489</v>
      </c>
      <c r="R260" s="77">
        <f>Calc!BC260</f>
        <v>4.5406159726826179</v>
      </c>
      <c r="S260" s="1">
        <f>Input!E260</f>
        <v>66.3</v>
      </c>
    </row>
    <row r="261" spans="1:19" s="167" customFormat="1" x14ac:dyDescent="0.2">
      <c r="A261" s="167">
        <f>Input!A261</f>
        <v>10815</v>
      </c>
      <c r="B261" s="167" t="str">
        <f>Input!B261</f>
        <v>Hu1-13</v>
      </c>
      <c r="C261" s="168">
        <f>Calc!O261*1000</f>
        <v>13694.756337930748</v>
      </c>
      <c r="D261" s="168">
        <f>Calc!P261*1000</f>
        <v>17.820848794922213</v>
      </c>
      <c r="E261" s="168">
        <f>Calc!X261</f>
        <v>2.2024249872803723</v>
      </c>
      <c r="F261" s="168">
        <f>Calc!Y261</f>
        <v>5.8570087027579786E-2</v>
      </c>
      <c r="G261" s="168">
        <f>Calc!AN261</f>
        <v>1.0001360109656356</v>
      </c>
      <c r="H261" s="168">
        <f>Calc!AO261</f>
        <v>1.1066125484175793E-2</v>
      </c>
      <c r="I261" s="169">
        <f>Calc!AH261</f>
        <v>19002.644381193026</v>
      </c>
      <c r="J261" s="169">
        <f>Calc!AI261</f>
        <v>546.78247875116165</v>
      </c>
      <c r="K261" s="170">
        <f>Calc!AJ261</f>
        <v>6.6049922031157227</v>
      </c>
      <c r="L261" s="170">
        <f>Calc!AK261</f>
        <v>3.1342026642805139</v>
      </c>
      <c r="M261" s="171">
        <f>Calc!AP261</f>
        <v>513.79650000000004</v>
      </c>
      <c r="N261" s="171" t="e">
        <f>Calc!AQ261</f>
        <v>#VALUE!</v>
      </c>
      <c r="O261" s="171">
        <f>Calc!AW261</f>
        <v>513.79229999999995</v>
      </c>
      <c r="P261" s="171">
        <f>Calc!AY261</f>
        <v>139.59581171371963</v>
      </c>
      <c r="Q261" s="170">
        <f>Calc!BB261</f>
        <v>28.217911475216333</v>
      </c>
      <c r="R261" s="170">
        <f>Calc!BC261</f>
        <v>17.413698503708599</v>
      </c>
      <c r="S261" s="167">
        <f>Input!E261</f>
        <v>0</v>
      </c>
    </row>
    <row r="262" spans="1:19" x14ac:dyDescent="0.2">
      <c r="A262" s="1">
        <f>Input!A262</f>
        <v>10821</v>
      </c>
      <c r="B262" s="1" t="str">
        <f>Input!B262</f>
        <v>CO9-2-71.8</v>
      </c>
      <c r="C262" s="99">
        <f>Calc!O262*1000</f>
        <v>20.547871664404759</v>
      </c>
      <c r="D262" s="99">
        <f>Calc!P262*1000</f>
        <v>1.2086304844096896E-2</v>
      </c>
      <c r="E262" s="99">
        <f>Calc!X262</f>
        <v>3.0754439995421459E-2</v>
      </c>
      <c r="F262" s="99">
        <f>Calc!Y262</f>
        <v>2.5463048211015111E-4</v>
      </c>
      <c r="G262" s="99">
        <f>Calc!AN262</f>
        <v>0.60184607320354422</v>
      </c>
      <c r="H262" s="5">
        <f>Calc!AO262</f>
        <v>7.5164886752389047E-3</v>
      </c>
      <c r="I262" s="8">
        <f>Calc!AH262</f>
        <v>1227.5917094789563</v>
      </c>
      <c r="J262" s="8">
        <f>Calc!AI262</f>
        <v>18.380296787556357</v>
      </c>
      <c r="K262" s="77">
        <f>Calc!AJ262</f>
        <v>448.86570538441316</v>
      </c>
      <c r="L262" s="77">
        <f>Calc!AK262</f>
        <v>3.3036241058594884</v>
      </c>
      <c r="M262" s="111">
        <f>Calc!AP262</f>
        <v>56.819699999999997</v>
      </c>
      <c r="N262" s="111">
        <f>Calc!AQ262</f>
        <v>0.86880000000000002</v>
      </c>
      <c r="O262" s="111">
        <f>Calc!AW262</f>
        <v>56.793500000000002</v>
      </c>
      <c r="P262" s="111">
        <f>Calc!AY262</f>
        <v>0.92136407551938293</v>
      </c>
      <c r="Q262" s="77">
        <f>Calc!BB262</f>
        <v>527.02037757254766</v>
      </c>
      <c r="R262" s="77">
        <f>Calc!BC262</f>
        <v>4.1144660694506525</v>
      </c>
      <c r="S262" s="1">
        <f>Input!E262</f>
        <v>71.8</v>
      </c>
    </row>
    <row r="263" spans="1:19" s="167" customFormat="1" x14ac:dyDescent="0.2">
      <c r="A263" s="167">
        <f>Input!A263</f>
        <v>10815</v>
      </c>
      <c r="B263" s="167" t="str">
        <f>Input!B263</f>
        <v>Hu1-13</v>
      </c>
      <c r="C263" s="168">
        <f>Calc!O263*1000</f>
        <v>13682.47718877361</v>
      </c>
      <c r="D263" s="168">
        <f>Calc!P263*1000</f>
        <v>14.056134156924198</v>
      </c>
      <c r="E263" s="168">
        <f>Calc!X263</f>
        <v>2.1545179305835394</v>
      </c>
      <c r="F263" s="168">
        <f>Calc!Y263</f>
        <v>6.6107057361865756E-2</v>
      </c>
      <c r="G263" s="168">
        <f>Calc!AN263</f>
        <v>0.99805820581762139</v>
      </c>
      <c r="H263" s="168">
        <f>Calc!AO263</f>
        <v>1.0381545270399853E-2</v>
      </c>
      <c r="I263" s="169">
        <f>Calc!AH263</f>
        <v>19367.442797480911</v>
      </c>
      <c r="J263" s="169">
        <f>Calc!AI263</f>
        <v>627.15443950489464</v>
      </c>
      <c r="K263" s="170">
        <f>Calc!AJ263</f>
        <v>14.25279484040165</v>
      </c>
      <c r="L263" s="170">
        <f>Calc!AK263</f>
        <v>3.2446016056704616</v>
      </c>
      <c r="M263" s="171">
        <f>Calc!AP263</f>
        <v>421.20929999999998</v>
      </c>
      <c r="N263" s="171" t="e">
        <f>Calc!AQ263</f>
        <v>#VALUE!</v>
      </c>
      <c r="O263" s="171">
        <f>Calc!AW263</f>
        <v>421.20519999999999</v>
      </c>
      <c r="P263" s="171">
        <f>Calc!AY263</f>
        <v>55.611838883918381</v>
      </c>
      <c r="Q263" s="170">
        <f>Calc!BB263</f>
        <v>46.871287136314237</v>
      </c>
      <c r="R263" s="170">
        <f>Calc!BC263</f>
        <v>12.966264503333152</v>
      </c>
      <c r="S263" s="167">
        <f>Input!E263</f>
        <v>0</v>
      </c>
    </row>
    <row r="264" spans="1:19" x14ac:dyDescent="0.2">
      <c r="A264" s="56"/>
      <c r="B264" s="56"/>
      <c r="C264" s="106"/>
      <c r="D264" s="106"/>
      <c r="E264" s="106"/>
      <c r="F264" s="106"/>
      <c r="G264" s="106"/>
      <c r="H264" s="106"/>
      <c r="I264" s="72"/>
      <c r="J264" s="72"/>
      <c r="K264" s="107"/>
      <c r="L264" s="107"/>
      <c r="M264" s="132"/>
      <c r="N264" s="132"/>
      <c r="O264" s="132"/>
      <c r="P264" s="132"/>
      <c r="Q264" s="107"/>
      <c r="R264" s="107"/>
      <c r="S264" s="56"/>
    </row>
    <row r="265" spans="1:19" s="167" customFormat="1" x14ac:dyDescent="0.2">
      <c r="A265" s="167">
        <f>Input!A265</f>
        <v>10815</v>
      </c>
      <c r="B265" s="167" t="str">
        <f>Input!B265</f>
        <v>Hu1-13</v>
      </c>
      <c r="C265" s="168">
        <f>Calc!O265*1000</f>
        <v>13700.953868794768</v>
      </c>
      <c r="D265" s="168">
        <f>Calc!P265*1000</f>
        <v>1.6540115619355884</v>
      </c>
      <c r="E265" s="168">
        <f>Calc!X265</f>
        <v>0.91654303588573871</v>
      </c>
      <c r="F265" s="168">
        <f>Calc!Y265</f>
        <v>3.7416788259420448E-3</v>
      </c>
      <c r="G265" s="168">
        <f>Calc!AN265</f>
        <v>0.99816199558029617</v>
      </c>
      <c r="H265" s="168">
        <f>Calc!AO265</f>
        <v>2.7839690046591796E-3</v>
      </c>
      <c r="I265" s="169">
        <f>Calc!AH265</f>
        <v>45593.272454661899</v>
      </c>
      <c r="J265" s="169">
        <f>Calc!AI265</f>
        <v>225.35404728734861</v>
      </c>
      <c r="K265" s="170">
        <f>Calc!AJ265</f>
        <v>0.41916566383171094</v>
      </c>
      <c r="L265" s="170">
        <f>Calc!AK265</f>
        <v>1.4097873367277225</v>
      </c>
      <c r="M265" s="171">
        <f>Calc!AP265</f>
        <v>657.13930000000005</v>
      </c>
      <c r="N265" s="171" t="e">
        <f>Calc!AQ265</f>
        <v>#VALUE!</v>
      </c>
      <c r="O265" s="171">
        <f>Calc!AW265</f>
        <v>657.13750000000005</v>
      </c>
      <c r="P265" s="171">
        <f>Calc!AY265</f>
        <v>153.51502674031627</v>
      </c>
      <c r="Q265" s="170">
        <f>Calc!BB265</f>
        <v>2.6852629553570591</v>
      </c>
      <c r="R265" s="170">
        <f>Calc!BC265</f>
        <v>9.1062322969235705</v>
      </c>
      <c r="S265" s="167">
        <f>Input!E265</f>
        <v>0</v>
      </c>
    </row>
    <row r="266" spans="1:19" x14ac:dyDescent="0.2">
      <c r="A266" s="1">
        <f>Input!A266</f>
        <v>10816</v>
      </c>
      <c r="B266" s="1" t="str">
        <f>Input!B266</f>
        <v>NAH-14-97</v>
      </c>
      <c r="C266" s="99">
        <f>Calc!O266*1000</f>
        <v>1340.0661471869264</v>
      </c>
      <c r="D266" s="99">
        <f>Calc!P266*1000</f>
        <v>6.0654794677463986E-2</v>
      </c>
      <c r="E266" s="99">
        <f>Calc!X266</f>
        <v>8.1477146210734083E-2</v>
      </c>
      <c r="F266" s="99">
        <f>Calc!Y266</f>
        <v>2.6311840037015257E-4</v>
      </c>
      <c r="G266" s="99">
        <f>Calc!AN266</f>
        <v>9.7692777825778579E-2</v>
      </c>
      <c r="H266" s="5">
        <f>Calc!AO266</f>
        <v>3.4137563944980885E-4</v>
      </c>
      <c r="I266" s="8">
        <f>Calc!AH266</f>
        <v>4906.1291863104843</v>
      </c>
      <c r="J266" s="8">
        <f>Calc!AI266</f>
        <v>23.342739287145225</v>
      </c>
      <c r="K266" s="77">
        <f>Calc!AJ266</f>
        <v>16.228762421588883</v>
      </c>
      <c r="L266" s="77">
        <f>Calc!AK266</f>
        <v>0.6577179476640399</v>
      </c>
      <c r="M266" s="111">
        <f>Calc!AP266</f>
        <v>11.034000000000001</v>
      </c>
      <c r="N266" s="111">
        <f>Calc!AQ266</f>
        <v>4.24E-2</v>
      </c>
      <c r="O266" s="111">
        <f>Calc!AW266</f>
        <v>11.032400000000001</v>
      </c>
      <c r="P266" s="111">
        <f>Calc!AY266</f>
        <v>4.1281101186346217E-2</v>
      </c>
      <c r="Q266" s="77">
        <f>Calc!BB266</f>
        <v>16.742761208750863</v>
      </c>
      <c r="R266" s="77">
        <f>Calc!BC266</f>
        <v>0.67855205998145973</v>
      </c>
      <c r="S266" s="1">
        <f>Input!E266</f>
        <v>97</v>
      </c>
    </row>
    <row r="267" spans="1:19" s="167" customFormat="1" x14ac:dyDescent="0.2">
      <c r="A267" s="167">
        <f>Input!A267</f>
        <v>10815</v>
      </c>
      <c r="B267" s="167" t="str">
        <f>Input!B267</f>
        <v>Hu1-13</v>
      </c>
      <c r="C267" s="168">
        <f>Calc!O267*1000</f>
        <v>13701.982275004455</v>
      </c>
      <c r="D267" s="168">
        <f>Calc!P267*1000</f>
        <v>1.229079548382592</v>
      </c>
      <c r="E267" s="168">
        <f>Calc!X267</f>
        <v>0.8960214992446518</v>
      </c>
      <c r="F267" s="168">
        <f>Calc!Y267</f>
        <v>3.6319295483333326E-3</v>
      </c>
      <c r="G267" s="168">
        <f>Calc!AN267</f>
        <v>1.0003846886522358</v>
      </c>
      <c r="H267" s="168">
        <f>Calc!AO267</f>
        <v>3.5215514950389265E-3</v>
      </c>
      <c r="I267" s="169">
        <f>Calc!AH267</f>
        <v>46744.853107929579</v>
      </c>
      <c r="J267" s="169">
        <f>Calc!AI267</f>
        <v>250.91911884241324</v>
      </c>
      <c r="K267" s="170">
        <f>Calc!AJ267</f>
        <v>0.57957156068533244</v>
      </c>
      <c r="L267" s="170">
        <f>Calc!AK267</f>
        <v>1.4936978101459111</v>
      </c>
      <c r="M267" s="171">
        <f>Calc!AP267</f>
        <v>841.61109999999996</v>
      </c>
      <c r="N267" s="171" t="e">
        <f>Calc!AQ267</f>
        <v>#VALUE!</v>
      </c>
      <c r="O267" s="171">
        <f>Calc!AW267</f>
        <v>841.60929999999996</v>
      </c>
      <c r="P267" s="171">
        <f>Calc!AY267</f>
        <v>995.9514057471232</v>
      </c>
      <c r="Q267" s="170">
        <f>Calc!BB267</f>
        <v>6.2537058730060355</v>
      </c>
      <c r="R267" s="170">
        <f>Calc!BC267</f>
        <v>23.86722028016742</v>
      </c>
      <c r="S267" s="167">
        <f>Input!E267</f>
        <v>0</v>
      </c>
    </row>
    <row r="268" spans="1:19" x14ac:dyDescent="0.2">
      <c r="A268" s="1">
        <f>Input!A268</f>
        <v>10817</v>
      </c>
      <c r="B268" s="1" t="str">
        <f>Input!B268</f>
        <v>NAH-14-94</v>
      </c>
      <c r="C268" s="99">
        <f>Calc!O268*1000</f>
        <v>1217.5486092075414</v>
      </c>
      <c r="D268" s="99">
        <f>Calc!P268*1000</f>
        <v>5.6882212483979011E-2</v>
      </c>
      <c r="E268" s="99">
        <f>Calc!X268</f>
        <v>9.5312451398952808E-2</v>
      </c>
      <c r="F268" s="99">
        <f>Calc!Y268</f>
        <v>2.5984194481128148E-4</v>
      </c>
      <c r="G268" s="99">
        <f>Calc!AN268</f>
        <v>9.7479401837772636E-2</v>
      </c>
      <c r="H268" s="5">
        <f>Calc!AO268</f>
        <v>3.6073143873582592E-4</v>
      </c>
      <c r="I268" s="8">
        <f>Calc!AH268</f>
        <v>3802.1368344149441</v>
      </c>
      <c r="J268" s="8">
        <f>Calc!AI268</f>
        <v>17.475121349925047</v>
      </c>
      <c r="K268" s="77">
        <f>Calc!AJ268</f>
        <v>15.335134730417588</v>
      </c>
      <c r="L268" s="77">
        <f>Calc!AK268</f>
        <v>0.75262584384672426</v>
      </c>
      <c r="M268" s="111">
        <f>Calc!AP268</f>
        <v>11.019</v>
      </c>
      <c r="N268" s="111">
        <f>Calc!AQ268</f>
        <v>4.4999999999999998E-2</v>
      </c>
      <c r="O268" s="111">
        <f>Calc!AW268</f>
        <v>11.016999999999999</v>
      </c>
      <c r="P268" s="111">
        <f>Calc!AY268</f>
        <v>4.3785121866950542E-2</v>
      </c>
      <c r="Q268" s="77">
        <f>Calc!BB268</f>
        <v>15.820141875970219</v>
      </c>
      <c r="R268" s="77">
        <f>Calc!BC268</f>
        <v>0.77643174895080869</v>
      </c>
      <c r="S268" s="1">
        <f>Input!E268</f>
        <v>94</v>
      </c>
    </row>
    <row r="269" spans="1:19" s="167" customFormat="1" x14ac:dyDescent="0.2">
      <c r="A269" s="167">
        <f>Input!A269</f>
        <v>10815</v>
      </c>
      <c r="B269" s="167" t="str">
        <f>Input!B269</f>
        <v>Hu1-13</v>
      </c>
      <c r="C269" s="168">
        <f>Calc!O269*1000</f>
        <v>13700.606312238067</v>
      </c>
      <c r="D269" s="168">
        <f>Calc!P269*1000</f>
        <v>1.745422606236906</v>
      </c>
      <c r="E269" s="168">
        <f>Calc!X269</f>
        <v>0.89747719580716789</v>
      </c>
      <c r="F269" s="168">
        <f>Calc!Y269</f>
        <v>4.4106300484848737E-3</v>
      </c>
      <c r="G269" s="168">
        <f>Calc!AN269</f>
        <v>0.99812575004841275</v>
      </c>
      <c r="H269" s="168">
        <f>Calc!AO269</f>
        <v>2.9711427269800772E-3</v>
      </c>
      <c r="I269" s="169">
        <f>Calc!AH269</f>
        <v>46558.975655373426</v>
      </c>
      <c r="J269" s="169">
        <f>Calc!AI269</f>
        <v>267.44764469245524</v>
      </c>
      <c r="K269" s="170">
        <f>Calc!AJ269</f>
        <v>-8.2085736877512971E-2</v>
      </c>
      <c r="L269" s="170">
        <f>Calc!AK269</f>
        <v>1.3986125181722775</v>
      </c>
      <c r="M269" s="171">
        <f>Calc!AP269</f>
        <v>692.76440000000002</v>
      </c>
      <c r="N269" s="171" t="e">
        <f>Calc!AQ269</f>
        <v>#VALUE!</v>
      </c>
      <c r="O269" s="171">
        <f>Calc!AW269</f>
        <v>692.7627</v>
      </c>
      <c r="P269" s="171">
        <f>Calc!AY269</f>
        <v>222.64308449002277</v>
      </c>
      <c r="Q269" s="170">
        <f>Calc!BB269</f>
        <v>-0.58156310766643615</v>
      </c>
      <c r="R269" s="170">
        <f>Calc!BC269</f>
        <v>9.9156806833700877</v>
      </c>
      <c r="S269" s="167">
        <f>Input!E269</f>
        <v>0</v>
      </c>
    </row>
    <row r="270" spans="1:19" x14ac:dyDescent="0.2">
      <c r="A270" s="1">
        <f>Input!A270</f>
        <v>10818</v>
      </c>
      <c r="B270" s="1" t="str">
        <f>Input!B270</f>
        <v>NAH-14-59</v>
      </c>
      <c r="C270" s="99">
        <f>Calc!O270*1000</f>
        <v>1334.8213341095013</v>
      </c>
      <c r="D270" s="99">
        <f>Calc!P270*1000</f>
        <v>7.0946495010304617E-2</v>
      </c>
      <c r="E270" s="99">
        <f>Calc!X270</f>
        <v>5.7184276705423739E-2</v>
      </c>
      <c r="F270" s="99">
        <f>Calc!Y270</f>
        <v>2.3892197964104739E-4</v>
      </c>
      <c r="G270" s="99">
        <f>Calc!AN270</f>
        <v>9.3497873807547496E-2</v>
      </c>
      <c r="H270" s="5">
        <f>Calc!AO270</f>
        <v>4.4652665955322273E-4</v>
      </c>
      <c r="I270" s="8">
        <f>Calc!AH270</f>
        <v>6650.6922887851524</v>
      </c>
      <c r="J270" s="8">
        <f>Calc!AI270</f>
        <v>42.200181901595215</v>
      </c>
      <c r="K270" s="77">
        <f>Calc!AJ270</f>
        <v>17.777620762486237</v>
      </c>
      <c r="L270" s="77">
        <f>Calc!AK270</f>
        <v>0.99536302279773636</v>
      </c>
      <c r="M270" s="111">
        <f>Calc!AP270</f>
        <v>10.5197</v>
      </c>
      <c r="N270" s="111">
        <f>Calc!AQ270</f>
        <v>5.5500000000000001E-2</v>
      </c>
      <c r="O270" s="111">
        <f>Calc!AW270</f>
        <v>10.5185</v>
      </c>
      <c r="P270" s="111">
        <f>Calc!AY270</f>
        <v>5.3855146712799937E-2</v>
      </c>
      <c r="Q270" s="77">
        <f>Calc!BB270</f>
        <v>18.314055814067967</v>
      </c>
      <c r="R270" s="77">
        <f>Calc!BC270</f>
        <v>1.0254016304894094</v>
      </c>
      <c r="S270" s="1">
        <f>Input!E270</f>
        <v>59</v>
      </c>
    </row>
    <row r="271" spans="1:19" s="167" customFormat="1" x14ac:dyDescent="0.2">
      <c r="A271" s="167">
        <f>Input!A271</f>
        <v>10815</v>
      </c>
      <c r="B271" s="167" t="str">
        <f>Input!B271</f>
        <v>Hu1-13</v>
      </c>
      <c r="C271" s="168">
        <f>Calc!O271*1000</f>
        <v>13699.441177248818</v>
      </c>
      <c r="D271" s="168">
        <f>Calc!P271*1000</f>
        <v>1.6219786191556189</v>
      </c>
      <c r="E271" s="168">
        <f>Calc!X271</f>
        <v>0.89908946707673243</v>
      </c>
      <c r="F271" s="168">
        <f>Calc!Y271</f>
        <v>4.0888068331348133E-3</v>
      </c>
      <c r="G271" s="168">
        <f>Calc!AN271</f>
        <v>0.99643292222197777</v>
      </c>
      <c r="H271" s="168">
        <f>Calc!AO271</f>
        <v>3.5745710454671478E-3</v>
      </c>
      <c r="I271" s="169">
        <f>Calc!AH271</f>
        <v>46392.716435843337</v>
      </c>
      <c r="J271" s="169">
        <f>Calc!AI271</f>
        <v>268.66526928600967</v>
      </c>
      <c r="K271" s="170">
        <f>Calc!AJ271</f>
        <v>1.4903080741537345</v>
      </c>
      <c r="L271" s="170">
        <f>Calc!AK271</f>
        <v>1.8474009063109149</v>
      </c>
      <c r="M271" s="171">
        <f>Calc!AP271</f>
        <v>564.97749999999996</v>
      </c>
      <c r="N271" s="171" t="e">
        <f>Calc!AQ271</f>
        <v>#VALUE!</v>
      </c>
      <c r="O271" s="171">
        <f>Calc!AW271</f>
        <v>564.97569999999996</v>
      </c>
      <c r="P271" s="171">
        <f>Calc!AY271</f>
        <v>84.587535280812148</v>
      </c>
      <c r="Q271" s="170">
        <f>Calc!BB271</f>
        <v>7.3578934862867316</v>
      </c>
      <c r="R271" s="170">
        <f>Calc!BC271</f>
        <v>9.2889944466986183</v>
      </c>
      <c r="S271" s="167">
        <f>Input!E271</f>
        <v>0</v>
      </c>
    </row>
    <row r="272" spans="1:19" x14ac:dyDescent="0.2">
      <c r="A272" s="56"/>
      <c r="B272" s="56"/>
      <c r="C272" s="106"/>
      <c r="D272" s="106"/>
      <c r="E272" s="106"/>
      <c r="F272" s="106"/>
      <c r="G272" s="106"/>
      <c r="H272" s="106"/>
      <c r="I272" s="72"/>
      <c r="J272" s="72"/>
      <c r="K272" s="107"/>
      <c r="L272" s="107"/>
      <c r="M272" s="132"/>
      <c r="N272" s="132"/>
      <c r="O272" s="132"/>
      <c r="P272" s="132"/>
      <c r="Q272" s="107"/>
      <c r="R272" s="107"/>
      <c r="S272" s="56"/>
    </row>
    <row r="273" spans="1:19" s="167" customFormat="1" x14ac:dyDescent="0.2">
      <c r="A273" s="167">
        <f>Input!A273</f>
        <v>10815</v>
      </c>
      <c r="B273" s="167" t="str">
        <f>Input!B273</f>
        <v>Hu1-13</v>
      </c>
      <c r="C273" s="168">
        <f>Calc!O273*1000</f>
        <v>13696.772443622707</v>
      </c>
      <c r="D273" s="168">
        <f>Calc!P273*1000</f>
        <v>9.7462606702980796</v>
      </c>
      <c r="E273" s="168">
        <f>Calc!X273</f>
        <v>0.92694153223702125</v>
      </c>
      <c r="F273" s="168">
        <f>Calc!Y273</f>
        <v>2.296334663994562E-2</v>
      </c>
      <c r="G273" s="168">
        <f>Calc!AN273</f>
        <v>1.0065717388292112</v>
      </c>
      <c r="H273" s="168">
        <f>Calc!AO273</f>
        <v>4.7268234625144779E-3</v>
      </c>
      <c r="I273" s="169">
        <f>Calc!AH273</f>
        <v>45447.753843421124</v>
      </c>
      <c r="J273" s="169">
        <f>Calc!AI273</f>
        <v>1145.481073317012</v>
      </c>
      <c r="K273" s="170">
        <f>Calc!AJ273</f>
        <v>5.1744814127654415</v>
      </c>
      <c r="L273" s="170">
        <f>Calc!AK273</f>
        <v>1.8474469171414143</v>
      </c>
      <c r="M273" s="171">
        <f>Calc!AP273</f>
        <v>771.29539999999997</v>
      </c>
      <c r="N273" s="171" t="e">
        <f>Calc!AQ273</f>
        <v>#VALUE!</v>
      </c>
      <c r="O273" s="171">
        <f>Calc!AW273</f>
        <v>771.29369999999994</v>
      </c>
      <c r="P273" s="171">
        <f>Calc!AY273</f>
        <v>661.1777310728869</v>
      </c>
      <c r="Q273" s="170">
        <f>Calc!BB273</f>
        <v>45.770808016106116</v>
      </c>
      <c r="R273" s="170">
        <f>Calc!BC273</f>
        <v>87.078410239323347</v>
      </c>
      <c r="S273" s="167">
        <f>Input!E273</f>
        <v>0</v>
      </c>
    </row>
    <row r="274" spans="1:19" x14ac:dyDescent="0.2">
      <c r="A274" s="1">
        <f>Input!A274</f>
        <v>10850</v>
      </c>
      <c r="B274" s="1" t="str">
        <f>Input!B274</f>
        <v>KMS-1_107</v>
      </c>
      <c r="C274" s="99">
        <f>Calc!O274*1000</f>
        <v>83.766222018628895</v>
      </c>
      <c r="D274" s="99">
        <f>Calc!P274*1000</f>
        <v>1.3294748158320015E-2</v>
      </c>
      <c r="E274" s="99">
        <f>Calc!X274</f>
        <v>21.626677743387219</v>
      </c>
      <c r="F274" s="99">
        <f>Calc!Y274</f>
        <v>4.2448049842837288E-2</v>
      </c>
      <c r="G274" s="99">
        <f>Calc!AN274</f>
        <v>0.10415078299030867</v>
      </c>
      <c r="H274" s="5">
        <f>Calc!AO274</f>
        <v>1.3006745299248969E-3</v>
      </c>
      <c r="I274" s="8">
        <f>Calc!AH274</f>
        <v>1.2340474896494422</v>
      </c>
      <c r="J274" s="8">
        <f>Calc!AI274</f>
        <v>1.5599203730345467E-2</v>
      </c>
      <c r="K274" s="77">
        <f>Calc!AJ274</f>
        <v>-91.664890460618651</v>
      </c>
      <c r="L274" s="77">
        <f>Calc!AK274</f>
        <v>1.441039135922473</v>
      </c>
      <c r="M274" s="111">
        <f>Calc!AP274</f>
        <v>13.3253</v>
      </c>
      <c r="N274" s="111">
        <f>Calc!AQ274</f>
        <v>0.1827</v>
      </c>
      <c r="O274" s="111">
        <f>Calc!AW274</f>
        <v>5.4062999999999999</v>
      </c>
      <c r="P274" s="111">
        <f>Calc!AY274</f>
        <v>4.1054344001345662</v>
      </c>
      <c r="Q274" s="77">
        <f>Calc!BB274</f>
        <v>-93.076269360730734</v>
      </c>
      <c r="R274" s="77">
        <f>Calc!BC274</f>
        <v>1.8186240872809283</v>
      </c>
      <c r="S274" s="1">
        <f>Input!E274</f>
        <v>107</v>
      </c>
    </row>
    <row r="275" spans="1:19" s="167" customFormat="1" x14ac:dyDescent="0.2">
      <c r="A275" s="167">
        <f>Input!A275</f>
        <v>10815</v>
      </c>
      <c r="B275" s="167" t="str">
        <f>Input!B275</f>
        <v>Hu1-13</v>
      </c>
      <c r="C275" s="168">
        <f>Calc!O275*1000</f>
        <v>13702.635954424301</v>
      </c>
      <c r="D275" s="168">
        <f>Calc!P275*1000</f>
        <v>8.9026204408132035</v>
      </c>
      <c r="E275" s="168">
        <f>Calc!X275</f>
        <v>0.92676753410750523</v>
      </c>
      <c r="F275" s="168">
        <f>Calc!Y275</f>
        <v>2.5555902486838967E-2</v>
      </c>
      <c r="G275" s="168">
        <f>Calc!AN275</f>
        <v>0.99567879165936968</v>
      </c>
      <c r="H275" s="168">
        <f>Calc!AO275</f>
        <v>5.6397295144973748E-3</v>
      </c>
      <c r="I275" s="169">
        <f>Calc!AH275</f>
        <v>44983.615371723776</v>
      </c>
      <c r="J275" s="169">
        <f>Calc!AI275</f>
        <v>1265.9981933784832</v>
      </c>
      <c r="K275" s="170">
        <f>Calc!AJ275</f>
        <v>-0.79621845841004735</v>
      </c>
      <c r="L275" s="170">
        <f>Calc!AK275</f>
        <v>1.6307788387460109</v>
      </c>
      <c r="M275" s="171">
        <f>Calc!AP275</f>
        <v>627.59640000000002</v>
      </c>
      <c r="N275" s="171" t="e">
        <f>Calc!AQ275</f>
        <v>#VALUE!</v>
      </c>
      <c r="O275" s="171">
        <f>Calc!AW275</f>
        <v>627.59460000000001</v>
      </c>
      <c r="P275" s="171">
        <f>Calc!AY275</f>
        <v>209.57967413117385</v>
      </c>
      <c r="Q275" s="170">
        <f>Calc!BB275</f>
        <v>-4.6921407697904121</v>
      </c>
      <c r="R275" s="170">
        <f>Calc!BC275</f>
        <v>10.004057655791616</v>
      </c>
      <c r="S275" s="167">
        <f>Input!E275</f>
        <v>0</v>
      </c>
    </row>
    <row r="276" spans="1:19" x14ac:dyDescent="0.2">
      <c r="A276" s="1">
        <f>Input!A276</f>
        <v>10851</v>
      </c>
      <c r="B276" s="1" t="str">
        <f>Input!B276</f>
        <v>KMS-1_5</v>
      </c>
      <c r="C276" s="99">
        <f>Calc!O276*1000</f>
        <v>102.51978353230564</v>
      </c>
      <c r="D276" s="99">
        <f>Calc!P276*1000</f>
        <v>6.4628987479110047E-3</v>
      </c>
      <c r="E276" s="99">
        <f>Calc!X276</f>
        <v>146.40002844830425</v>
      </c>
      <c r="F276" s="99">
        <f>Calc!Y276</f>
        <v>0.22639754661537201</v>
      </c>
      <c r="G276" s="99">
        <f>Calc!AN276</f>
        <v>0.12785223768859663</v>
      </c>
      <c r="H276" s="5">
        <f>Calc!AO276</f>
        <v>9.9828478369871909E-4</v>
      </c>
      <c r="I276" s="8">
        <f>Calc!AH276</f>
        <v>0.27249236388257497</v>
      </c>
      <c r="J276" s="8">
        <f>Calc!AI276</f>
        <v>2.1689110338798077E-3</v>
      </c>
      <c r="K276" s="77">
        <f>Calc!AJ276</f>
        <v>-100.96415928933445</v>
      </c>
      <c r="L276" s="77">
        <f>Calc!AK276</f>
        <v>1.0724365943879612</v>
      </c>
      <c r="M276" s="111">
        <f>Calc!AP276</f>
        <v>16.798400000000001</v>
      </c>
      <c r="N276" s="111">
        <f>Calc!AQ276</f>
        <v>0.1336</v>
      </c>
      <c r="O276" s="111" t="str">
        <f>Calc!AW276</f>
        <v>Out of range</v>
      </c>
      <c r="P276" s="111" t="e">
        <f>Calc!AY276</f>
        <v>#VALUE!</v>
      </c>
      <c r="Q276" s="77" t="e">
        <f>Calc!BB276</f>
        <v>#VALUE!</v>
      </c>
      <c r="R276" s="77" t="e">
        <f>Calc!BC276</f>
        <v>#VALUE!</v>
      </c>
      <c r="S276" s="1">
        <f>Input!E276</f>
        <v>5</v>
      </c>
    </row>
    <row r="277" spans="1:19" s="167" customFormat="1" x14ac:dyDescent="0.2">
      <c r="A277" s="167">
        <f>Input!A277</f>
        <v>10815</v>
      </c>
      <c r="B277" s="167" t="str">
        <f>Input!B277</f>
        <v>Hu1-13</v>
      </c>
      <c r="C277" s="168">
        <f>Calc!O277*1000</f>
        <v>13711.763052775761</v>
      </c>
      <c r="D277" s="168">
        <f>Calc!P277*1000</f>
        <v>7.8927866893316967</v>
      </c>
      <c r="E277" s="168">
        <f>Calc!X277</f>
        <v>0.84865653284898879</v>
      </c>
      <c r="F277" s="168">
        <f>Calc!Y277</f>
        <v>2.9796406653607756E-2</v>
      </c>
      <c r="G277" s="168">
        <f>Calc!AN277</f>
        <v>0.99640538998962314</v>
      </c>
      <c r="H277" s="168">
        <f>Calc!AO277</f>
        <v>4.8382545259100865E-3</v>
      </c>
      <c r="I277" s="169">
        <f>Calc!AH277</f>
        <v>49192.534797328088</v>
      </c>
      <c r="J277" s="169">
        <f>Calc!AI277</f>
        <v>1743.3635419488569</v>
      </c>
      <c r="K277" s="170">
        <f>Calc!AJ277</f>
        <v>-0.31886457349683539</v>
      </c>
      <c r="L277" s="170">
        <f>Calc!AK277</f>
        <v>1.9902254228438072</v>
      </c>
      <c r="M277" s="171">
        <f>Calc!AP277</f>
        <v>629.29560000000004</v>
      </c>
      <c r="N277" s="171" t="e">
        <f>Calc!AQ277</f>
        <v>#VALUE!</v>
      </c>
      <c r="O277" s="171">
        <f>Calc!AW277</f>
        <v>629.29390000000001</v>
      </c>
      <c r="P277" s="171">
        <f>Calc!AY277</f>
        <v>195.08535552311832</v>
      </c>
      <c r="Q277" s="170">
        <f>Calc!BB277</f>
        <v>-1.8881255203313503</v>
      </c>
      <c r="R277" s="170">
        <f>Calc!BC277</f>
        <v>11.830818974692182</v>
      </c>
      <c r="S277" s="167">
        <f>Input!E277</f>
        <v>0</v>
      </c>
    </row>
    <row r="278" spans="1:19" x14ac:dyDescent="0.2">
      <c r="A278" s="1">
        <f>Input!A278</f>
        <v>10854</v>
      </c>
      <c r="B278" s="1" t="str">
        <f>Input!B278</f>
        <v>KMS-6_199,5</v>
      </c>
      <c r="C278" s="99">
        <f>Calc!O278*1000</f>
        <v>101.28318863914686</v>
      </c>
      <c r="D278" s="99">
        <f>Calc!P278*1000</f>
        <v>1.1223273334176661E-2</v>
      </c>
      <c r="E278" s="99">
        <f>Calc!X278</f>
        <v>59.924466286630626</v>
      </c>
      <c r="F278" s="99">
        <f>Calc!Y278</f>
        <v>0.11406164898693932</v>
      </c>
      <c r="G278" s="99">
        <f>Calc!AN278</f>
        <v>0.25068788378387469</v>
      </c>
      <c r="H278" s="5">
        <f>Calc!AO278</f>
        <v>1.5737336392900607E-3</v>
      </c>
      <c r="I278" s="8">
        <f>Calc!AH278</f>
        <v>1.2941417106288837</v>
      </c>
      <c r="J278" s="8">
        <f>Calc!AI278</f>
        <v>8.4882058067813834E-3</v>
      </c>
      <c r="K278" s="77">
        <f>Calc!AJ278</f>
        <v>-14.699624641635767</v>
      </c>
      <c r="L278" s="77">
        <f>Calc!AK278</f>
        <v>1.0087723682321097</v>
      </c>
      <c r="M278" s="111">
        <f>Calc!AP278</f>
        <v>32.085500000000003</v>
      </c>
      <c r="N278" s="111">
        <f>Calc!AQ278</f>
        <v>0.23480000000000001</v>
      </c>
      <c r="O278" s="111">
        <f>Calc!AW278</f>
        <v>14.654999999999999</v>
      </c>
      <c r="P278" s="111">
        <f>Calc!AY278</f>
        <v>9.448174687812827</v>
      </c>
      <c r="Q278" s="77">
        <f>Calc!BB278</f>
        <v>-15.321259678480175</v>
      </c>
      <c r="R278" s="77">
        <f>Calc!BC278</f>
        <v>1.1282274511378325</v>
      </c>
      <c r="S278" s="1">
        <f>Input!E278</f>
        <v>199.5</v>
      </c>
    </row>
    <row r="279" spans="1:19" s="167" customFormat="1" x14ac:dyDescent="0.2">
      <c r="A279" s="167">
        <f>Input!A279</f>
        <v>10815</v>
      </c>
      <c r="B279" s="167" t="str">
        <f>Input!B279</f>
        <v>Hu1-13</v>
      </c>
      <c r="C279" s="168">
        <f>Calc!O279*1000</f>
        <v>13694.238902131734</v>
      </c>
      <c r="D279" s="168">
        <f>Calc!P279*1000</f>
        <v>7.6185708095214526</v>
      </c>
      <c r="E279" s="168">
        <f>Calc!X279</f>
        <v>0.89383972286696056</v>
      </c>
      <c r="F279" s="168">
        <f>Calc!Y279</f>
        <v>2.8203742225473883E-2</v>
      </c>
      <c r="G279" s="168">
        <f>Calc!AN279</f>
        <v>1.0027359651468342</v>
      </c>
      <c r="H279" s="168">
        <f>Calc!AO279</f>
        <v>7.1050621737826034E-3</v>
      </c>
      <c r="I279" s="169">
        <f>Calc!AH279</f>
        <v>46942.545218953295</v>
      </c>
      <c r="J279" s="169">
        <f>Calc!AI279</f>
        <v>1517.8627762782064</v>
      </c>
      <c r="K279" s="170">
        <f>Calc!AJ279</f>
        <v>-2.764224646497393</v>
      </c>
      <c r="L279" s="170">
        <f>Calc!AK279</f>
        <v>1.816570405887264</v>
      </c>
      <c r="M279" s="171" t="str">
        <f>Calc!AP279</f>
        <v>Out of range</v>
      </c>
      <c r="N279" s="171" t="e">
        <f>Calc!AQ279</f>
        <v>#VALUE!</v>
      </c>
      <c r="O279" s="171" t="str">
        <f>Calc!AW279</f>
        <v>Out of range</v>
      </c>
      <c r="P279" s="171" t="e">
        <f>Calc!AY279</f>
        <v>#VALUE!</v>
      </c>
      <c r="Q279" s="170" t="e">
        <f>Calc!BB279</f>
        <v>#VALUE!</v>
      </c>
      <c r="R279" s="170" t="e">
        <f>Calc!BC279</f>
        <v>#VALUE!</v>
      </c>
      <c r="S279" s="167">
        <f>Input!E279</f>
        <v>0</v>
      </c>
    </row>
    <row r="280" spans="1:19" x14ac:dyDescent="0.2">
      <c r="A280" s="1">
        <f>Input!A280</f>
        <v>10855</v>
      </c>
      <c r="B280" s="1" t="str">
        <f>Input!B280</f>
        <v>KMS-6_7,5</v>
      </c>
      <c r="C280" s="99">
        <f>Calc!O280*1000</f>
        <v>87.277141316056458</v>
      </c>
      <c r="D280" s="99">
        <f>Calc!P280*1000</f>
        <v>1.0113637508647076E-2</v>
      </c>
      <c r="E280" s="99">
        <f>Calc!X280</f>
        <v>1.5123698908594316</v>
      </c>
      <c r="F280" s="99">
        <f>Calc!Y280</f>
        <v>2.5839696282726086E-3</v>
      </c>
      <c r="G280" s="99">
        <f>Calc!AN280</f>
        <v>9.2950977617710078E-3</v>
      </c>
      <c r="H280" s="5">
        <f>Calc!AO280</f>
        <v>4.3342307124224323E-4</v>
      </c>
      <c r="I280" s="8">
        <f>Calc!AH280</f>
        <v>1.6390506105206086</v>
      </c>
      <c r="J280" s="8">
        <f>Calc!AI280</f>
        <v>7.6478688475048601E-2</v>
      </c>
      <c r="K280" s="77">
        <f>Calc!AJ280</f>
        <v>-107.21581327850294</v>
      </c>
      <c r="L280" s="77">
        <f>Calc!AK280</f>
        <v>1.233771752874232</v>
      </c>
      <c r="M280" s="111">
        <f>Calc!AP280</f>
        <v>1.1431</v>
      </c>
      <c r="N280" s="111">
        <f>Calc!AQ280</f>
        <v>5.4699999999999999E-2</v>
      </c>
      <c r="O280" s="111">
        <f>Calc!AW280</f>
        <v>0.62150000000000005</v>
      </c>
      <c r="P280" s="111">
        <f>Calc!AY280</f>
        <v>0.26684655932573681</v>
      </c>
      <c r="Q280" s="77">
        <f>Calc!BB280</f>
        <v>-107.40430822899314</v>
      </c>
      <c r="R280" s="77">
        <f>Calc!BC280</f>
        <v>1.2385924446769256</v>
      </c>
      <c r="S280" s="1">
        <f>Input!E280</f>
        <v>7.5</v>
      </c>
    </row>
    <row r="281" spans="1:19" s="167" customFormat="1" x14ac:dyDescent="0.2">
      <c r="A281" s="167">
        <f>Input!A281</f>
        <v>10815</v>
      </c>
      <c r="B281" s="167" t="str">
        <f>Input!B281</f>
        <v>Hu1-13</v>
      </c>
      <c r="C281" s="168">
        <f>Calc!O281*1000</f>
        <v>13701.74405723416</v>
      </c>
      <c r="D281" s="168">
        <f>Calc!P281*1000</f>
        <v>9.6400842470881756</v>
      </c>
      <c r="E281" s="168">
        <f>Calc!X281</f>
        <v>0.92112134555437575</v>
      </c>
      <c r="F281" s="168">
        <f>Calc!Y281</f>
        <v>3.035015495510672E-2</v>
      </c>
      <c r="G281" s="168">
        <f>Calc!AN281</f>
        <v>0.99723695422178105</v>
      </c>
      <c r="H281" s="168">
        <f>Calc!AO281</f>
        <v>6.8506406850742975E-3</v>
      </c>
      <c r="I281" s="169">
        <f>Calc!AH281</f>
        <v>45327.227971127977</v>
      </c>
      <c r="J281" s="169">
        <f>Calc!AI281</f>
        <v>1525.2746492560395</v>
      </c>
      <c r="K281" s="170">
        <f>Calc!AJ281</f>
        <v>-13.985918598955482</v>
      </c>
      <c r="L281" s="170">
        <f>Calc!AK281</f>
        <v>1.7703927916500604</v>
      </c>
      <c r="M281" s="171" t="str">
        <f>Calc!AP281</f>
        <v>Out of range</v>
      </c>
      <c r="N281" s="171" t="e">
        <f>Calc!AQ281</f>
        <v>#VALUE!</v>
      </c>
      <c r="O281" s="171" t="str">
        <f>Calc!AW281</f>
        <v>Out of range</v>
      </c>
      <c r="P281" s="171" t="e">
        <f>Calc!AY281</f>
        <v>#VALUE!</v>
      </c>
      <c r="Q281" s="170" t="e">
        <f>Calc!BB281</f>
        <v>#VALUE!</v>
      </c>
      <c r="R281" s="170" t="e">
        <f>Calc!BC281</f>
        <v>#VALUE!</v>
      </c>
      <c r="S281" s="167">
        <f>Input!E281</f>
        <v>0</v>
      </c>
    </row>
    <row r="282" spans="1:19" x14ac:dyDescent="0.2">
      <c r="A282" s="1">
        <f>Input!A282</f>
        <v>10856</v>
      </c>
      <c r="B282" s="1" t="str">
        <f>Input!B282</f>
        <v>KMS-8_133</v>
      </c>
      <c r="C282" s="99">
        <f>Calc!O282*1000</f>
        <v>116.72143651431979</v>
      </c>
      <c r="D282" s="99">
        <f>Calc!P282*1000</f>
        <v>1.5407509075222097E-2</v>
      </c>
      <c r="E282" s="99">
        <f>Calc!X282</f>
        <v>7.7657969930921453</v>
      </c>
      <c r="F282" s="99">
        <f>Calc!Y282</f>
        <v>1.411958925523206E-2</v>
      </c>
      <c r="G282" s="99">
        <f>Calc!AN282</f>
        <v>5.8614568498201812E-2</v>
      </c>
      <c r="H282" s="5">
        <f>Calc!AO282</f>
        <v>8.5956679726824597E-4</v>
      </c>
      <c r="I282" s="8">
        <f>Calc!AH282</f>
        <v>2.6845427145999743</v>
      </c>
      <c r="J282" s="8">
        <f>Calc!AI282</f>
        <v>3.9667934930880243E-2</v>
      </c>
      <c r="K282" s="77">
        <f>Calc!AJ282</f>
        <v>-156.2740532363155</v>
      </c>
      <c r="L282" s="77">
        <f>Calc!AK282</f>
        <v>1.1667583362490463</v>
      </c>
      <c r="M282" s="111">
        <f>Calc!AP282</f>
        <v>7.8792</v>
      </c>
      <c r="N282" s="111">
        <f>Calc!AQ282</f>
        <v>0.1208</v>
      </c>
      <c r="O282" s="111">
        <f>Calc!AW282</f>
        <v>5.7371999999999996</v>
      </c>
      <c r="P282" s="111">
        <f>Calc!AY282</f>
        <v>1.0876282890802877</v>
      </c>
      <c r="Q282" s="77">
        <f>Calc!BB282</f>
        <v>-158.82870045733694</v>
      </c>
      <c r="R282" s="77">
        <f>Calc!BC282</f>
        <v>1.2824073870206723</v>
      </c>
      <c r="S282" s="1">
        <f>Input!E282</f>
        <v>133</v>
      </c>
    </row>
    <row r="283" spans="1:19" s="167" customFormat="1" x14ac:dyDescent="0.2">
      <c r="A283" s="167">
        <f>Input!A283</f>
        <v>10815</v>
      </c>
      <c r="B283" s="167" t="str">
        <f>Input!B283</f>
        <v>Hu1-13</v>
      </c>
      <c r="C283" s="168">
        <f>Calc!O283*1000</f>
        <v>13701.74405723416</v>
      </c>
      <c r="D283" s="168">
        <f>Calc!P283*1000</f>
        <v>9.6400842470881756</v>
      </c>
      <c r="E283" s="168">
        <f>Calc!X283</f>
        <v>0.92112134555437575</v>
      </c>
      <c r="F283" s="168">
        <f>Calc!Y283</f>
        <v>3.035015495510672E-2</v>
      </c>
      <c r="G283" s="168">
        <f>Calc!AN283</f>
        <v>0.99723695422178105</v>
      </c>
      <c r="H283" s="168">
        <f>Calc!AO283</f>
        <v>6.8506406850742975E-3</v>
      </c>
      <c r="I283" s="169">
        <f>Calc!AH283</f>
        <v>45327.227971127977</v>
      </c>
      <c r="J283" s="169">
        <f>Calc!AI283</f>
        <v>1525.2746492560395</v>
      </c>
      <c r="K283" s="170">
        <f>Calc!AJ283</f>
        <v>-13.985918598955482</v>
      </c>
      <c r="L283" s="170">
        <f>Calc!AK283</f>
        <v>1.7703927916500604</v>
      </c>
      <c r="M283" s="171" t="str">
        <f>Calc!AP283</f>
        <v>Out of range</v>
      </c>
      <c r="N283" s="171" t="e">
        <f>Calc!AQ283</f>
        <v>#VALUE!</v>
      </c>
      <c r="O283" s="171" t="str">
        <f>Calc!AW283</f>
        <v>Out of range</v>
      </c>
      <c r="P283" s="171" t="e">
        <f>Calc!AY283</f>
        <v>#VALUE!</v>
      </c>
      <c r="Q283" s="170" t="e">
        <f>Calc!BB283</f>
        <v>#VALUE!</v>
      </c>
      <c r="R283" s="170" t="e">
        <f>Calc!BC283</f>
        <v>#VALUE!</v>
      </c>
      <c r="S283" s="167">
        <f>Input!E283</f>
        <v>0</v>
      </c>
    </row>
    <row r="284" spans="1:19" x14ac:dyDescent="0.2">
      <c r="A284" s="56"/>
      <c r="B284" s="56"/>
      <c r="C284" s="106"/>
      <c r="D284" s="106"/>
      <c r="E284" s="106"/>
      <c r="F284" s="106"/>
      <c r="G284" s="106"/>
      <c r="H284" s="106"/>
      <c r="I284" s="72"/>
      <c r="J284" s="72"/>
      <c r="K284" s="107"/>
      <c r="L284" s="107"/>
      <c r="M284" s="132"/>
      <c r="N284" s="132"/>
      <c r="O284" s="132"/>
      <c r="P284" s="132"/>
      <c r="Q284" s="107"/>
      <c r="R284" s="107"/>
      <c r="S284" s="56"/>
    </row>
    <row r="285" spans="1:19" s="167" customFormat="1" x14ac:dyDescent="0.2">
      <c r="A285" s="167">
        <f>Input!A285</f>
        <v>10815</v>
      </c>
      <c r="B285" s="167" t="str">
        <f>Input!B285</f>
        <v>Hu1-13</v>
      </c>
      <c r="C285" s="168">
        <f>Calc!O285*1000</f>
        <v>13690.076918579225</v>
      </c>
      <c r="D285" s="168">
        <f>Calc!P285*1000</f>
        <v>7.3199431689759571</v>
      </c>
      <c r="E285" s="168">
        <f>Calc!X285</f>
        <v>0.89116475312422538</v>
      </c>
      <c r="F285" s="168">
        <f>Calc!Y285</f>
        <v>1.7977841577334314E-2</v>
      </c>
      <c r="G285" s="168">
        <f>Calc!AN285</f>
        <v>0.9996745802365048</v>
      </c>
      <c r="H285" s="168">
        <f>Calc!AO285</f>
        <v>5.3956158652838197E-3</v>
      </c>
      <c r="I285" s="169">
        <f>Calc!AH285</f>
        <v>46925.437279795668</v>
      </c>
      <c r="J285" s="169">
        <f>Calc!AI285</f>
        <v>979.62134675913387</v>
      </c>
      <c r="K285" s="170">
        <f>Calc!AJ285</f>
        <v>-11.878714647121868</v>
      </c>
      <c r="L285" s="170">
        <f>Calc!AK285</f>
        <v>1.2679675327136588</v>
      </c>
      <c r="M285" s="171" t="str">
        <f>Calc!AP285</f>
        <v>Out of range</v>
      </c>
      <c r="N285" s="171" t="e">
        <f>Calc!AQ285</f>
        <v>#VALUE!</v>
      </c>
      <c r="O285" s="171" t="str">
        <f>Calc!AW285</f>
        <v>Out of range</v>
      </c>
      <c r="P285" s="171" t="e">
        <f>Calc!AY285</f>
        <v>#VALUE!</v>
      </c>
      <c r="Q285" s="170" t="e">
        <f>Calc!BB285</f>
        <v>#VALUE!</v>
      </c>
      <c r="R285" s="170" t="e">
        <f>Calc!BC285</f>
        <v>#VALUE!</v>
      </c>
      <c r="S285" s="167">
        <f>Input!E285</f>
        <v>0</v>
      </c>
    </row>
    <row r="286" spans="1:19" x14ac:dyDescent="0.2">
      <c r="A286" s="1">
        <f>Input!A286</f>
        <v>10857</v>
      </c>
      <c r="B286" s="1" t="str">
        <f>Input!B286</f>
        <v>KMS-8_4</v>
      </c>
      <c r="C286" s="99">
        <f>Calc!O286*1000</f>
        <v>137.64350583480433</v>
      </c>
      <c r="D286" s="99">
        <f>Calc!P286*1000</f>
        <v>8.5778604257169527E-3</v>
      </c>
      <c r="E286" s="99">
        <f>Calc!X286</f>
        <v>107.21704087565455</v>
      </c>
      <c r="F286" s="99">
        <f>Calc!Y286</f>
        <v>0.13219397081967454</v>
      </c>
      <c r="G286" s="99">
        <f>Calc!AN286</f>
        <v>0.17264762922977711</v>
      </c>
      <c r="H286" s="5">
        <f>Calc!AO286</f>
        <v>1.0223535234922668E-3</v>
      </c>
      <c r="I286" s="8">
        <f>Calc!AH286</f>
        <v>0.67713459624187222</v>
      </c>
      <c r="J286" s="8">
        <f>Calc!AI286</f>
        <v>4.095509827032477E-3</v>
      </c>
      <c r="K286" s="77">
        <f>Calc!AJ286</f>
        <v>-125.58593532791295</v>
      </c>
      <c r="L286" s="77">
        <f>Calc!AK286</f>
        <v>0.83133535116741575</v>
      </c>
      <c r="M286" s="111">
        <f>Calc!AP286</f>
        <v>24.148800000000001</v>
      </c>
      <c r="N286" s="111">
        <f>Calc!AQ286</f>
        <v>0.159</v>
      </c>
      <c r="O286" s="111" t="str">
        <f>Calc!AW286</f>
        <v>Out of range</v>
      </c>
      <c r="P286" s="111" t="e">
        <f>Calc!AY286</f>
        <v>#VALUE!</v>
      </c>
      <c r="Q286" s="77" t="e">
        <f>Calc!BB286</f>
        <v>#VALUE!</v>
      </c>
      <c r="R286" s="77" t="e">
        <f>Calc!BC286</f>
        <v>#VALUE!</v>
      </c>
      <c r="S286" s="1">
        <f>Input!E286</f>
        <v>4</v>
      </c>
    </row>
    <row r="287" spans="1:19" s="167" customFormat="1" x14ac:dyDescent="0.2">
      <c r="A287" s="167">
        <f>Input!A287</f>
        <v>10815</v>
      </c>
      <c r="B287" s="167" t="str">
        <f>Input!B287</f>
        <v>Hu1-13</v>
      </c>
      <c r="C287" s="168">
        <f>Calc!O287*1000</f>
        <v>13702.148910991396</v>
      </c>
      <c r="D287" s="168">
        <f>Calc!P287*1000</f>
        <v>6.9586586506838568</v>
      </c>
      <c r="E287" s="168">
        <f>Calc!X287</f>
        <v>0.84939806328639067</v>
      </c>
      <c r="F287" s="168">
        <f>Calc!Y287</f>
        <v>2.0562877641186705E-2</v>
      </c>
      <c r="G287" s="168">
        <f>Calc!AN287</f>
        <v>0.99996018532213748</v>
      </c>
      <c r="H287" s="168">
        <f>Calc!AO287</f>
        <v>5.6790506839276339E-3</v>
      </c>
      <c r="I287" s="169">
        <f>Calc!AH287</f>
        <v>49290.351726609304</v>
      </c>
      <c r="J287" s="169">
        <f>Calc!AI287</f>
        <v>1225.398737481346</v>
      </c>
      <c r="K287" s="170">
        <f>Calc!AJ287</f>
        <v>-4.3602356055070235</v>
      </c>
      <c r="L287" s="170">
        <f>Calc!AK287</f>
        <v>1.2264192229133053</v>
      </c>
      <c r="M287" s="171" t="str">
        <f>Calc!AP287</f>
        <v>Out of range</v>
      </c>
      <c r="N287" s="171" t="e">
        <f>Calc!AQ287</f>
        <v>#VALUE!</v>
      </c>
      <c r="O287" s="171" t="str">
        <f>Calc!AW287</f>
        <v>Out of range</v>
      </c>
      <c r="P287" s="171" t="e">
        <f>Calc!AY287</f>
        <v>#VALUE!</v>
      </c>
      <c r="Q287" s="170" t="e">
        <f>Calc!BB287</f>
        <v>#VALUE!</v>
      </c>
      <c r="R287" s="170" t="e">
        <f>Calc!BC287</f>
        <v>#VALUE!</v>
      </c>
      <c r="S287" s="167">
        <f>Input!E287</f>
        <v>0</v>
      </c>
    </row>
    <row r="288" spans="1:19" x14ac:dyDescent="0.2">
      <c r="A288" s="1">
        <f>Input!A288</f>
        <v>10858</v>
      </c>
      <c r="B288" s="1" t="str">
        <f>Input!B288</f>
        <v>KMS-3_280</v>
      </c>
      <c r="C288" s="99">
        <f>Calc!O288*1000</f>
        <v>40.398002719964182</v>
      </c>
      <c r="D288" s="99">
        <f>Calc!P288*1000</f>
        <v>9.7870395308758684E-3</v>
      </c>
      <c r="E288" s="99">
        <f>Calc!X288</f>
        <v>6.3130953986593195</v>
      </c>
      <c r="F288" s="99">
        <f>Calc!Y288</f>
        <v>1.3452487827623462E-2</v>
      </c>
      <c r="G288" s="99">
        <f>Calc!AN288</f>
        <v>0.12926040606091929</v>
      </c>
      <c r="H288" s="5">
        <f>Calc!AO288</f>
        <v>1.9851767037444776E-3</v>
      </c>
      <c r="I288" s="8">
        <f>Calc!AH288</f>
        <v>2.5276817590424505</v>
      </c>
      <c r="J288" s="8">
        <f>Calc!AI288</f>
        <v>3.9187142894895895E-2</v>
      </c>
      <c r="K288" s="77">
        <f>Calc!AJ288</f>
        <v>30.728724166507515</v>
      </c>
      <c r="L288" s="77">
        <f>Calc!AK288</f>
        <v>1.9663959326153622</v>
      </c>
      <c r="M288" s="111">
        <f>Calc!AP288</f>
        <v>14.6226</v>
      </c>
      <c r="N288" s="111">
        <f>Calc!AQ288</f>
        <v>0.23580000000000001</v>
      </c>
      <c r="O288" s="111">
        <f>Calc!AW288</f>
        <v>10.485900000000001</v>
      </c>
      <c r="P288" s="111">
        <f>Calc!AY288</f>
        <v>2.1221463105651206</v>
      </c>
      <c r="Q288" s="77">
        <f>Calc!BB288</f>
        <v>31.653038809738742</v>
      </c>
      <c r="R288" s="77">
        <f>Calc!BC288</f>
        <v>2.0344223757654798</v>
      </c>
      <c r="S288" s="1">
        <f>Input!E288</f>
        <v>280</v>
      </c>
    </row>
    <row r="289" spans="1:19" s="167" customFormat="1" x14ac:dyDescent="0.2">
      <c r="A289" s="167">
        <f>Input!A289</f>
        <v>10815</v>
      </c>
      <c r="B289" s="167" t="str">
        <f>Input!B289</f>
        <v>Hu1-13</v>
      </c>
      <c r="C289" s="168">
        <f>Calc!O289*1000</f>
        <v>13695.812232665741</v>
      </c>
      <c r="D289" s="168">
        <f>Calc!P289*1000</f>
        <v>6.2118073866278154</v>
      </c>
      <c r="E289" s="168">
        <f>Calc!X289</f>
        <v>0.86226696212678511</v>
      </c>
      <c r="F289" s="168">
        <f>Calc!Y289</f>
        <v>2.308949134041112E-2</v>
      </c>
      <c r="G289" s="168">
        <f>Calc!AN289</f>
        <v>1.0002127196948236</v>
      </c>
      <c r="H289" s="168">
        <f>Calc!AO289</f>
        <v>4.7075797768948539E-3</v>
      </c>
      <c r="I289" s="169">
        <f>Calc!AH289</f>
        <v>48544.520125488576</v>
      </c>
      <c r="J289" s="169">
        <f>Calc!AI289</f>
        <v>1319.6515358641007</v>
      </c>
      <c r="K289" s="170">
        <f>Calc!AJ289</f>
        <v>3.1507118264113565</v>
      </c>
      <c r="L289" s="170">
        <f>Calc!AK289</f>
        <v>1.5625223841909319</v>
      </c>
      <c r="M289" s="171">
        <f>Calc!AP289</f>
        <v>596.56359999999995</v>
      </c>
      <c r="N289" s="171" t="e">
        <f>Calc!AQ289</f>
        <v>#VALUE!</v>
      </c>
      <c r="O289" s="171">
        <f>Calc!AW289</f>
        <v>596.56190000000004</v>
      </c>
      <c r="P289" s="171">
        <f>Calc!AY289</f>
        <v>131.6713477801967</v>
      </c>
      <c r="Q289" s="170">
        <f>Calc!BB289</f>
        <v>17.008127225717597</v>
      </c>
      <c r="R289" s="170">
        <f>Calc!BC289</f>
        <v>10.545499557047993</v>
      </c>
      <c r="S289" s="167">
        <f>Input!E289</f>
        <v>0</v>
      </c>
    </row>
    <row r="290" spans="1:19" x14ac:dyDescent="0.2">
      <c r="A290" s="1">
        <f>Input!A290</f>
        <v>10859</v>
      </c>
      <c r="B290" s="1" t="str">
        <f>Input!B290</f>
        <v>KMS-3_8,5</v>
      </c>
      <c r="C290" s="99">
        <f>Calc!O290*1000</f>
        <v>57.578398481541392</v>
      </c>
      <c r="D290" s="99">
        <f>Calc!P290*1000</f>
        <v>6.5750290410773026E-3</v>
      </c>
      <c r="E290" s="99">
        <f>Calc!X290</f>
        <v>228.07737054149979</v>
      </c>
      <c r="F290" s="99">
        <f>Calc!Y290</f>
        <v>0.45073535251090779</v>
      </c>
      <c r="G290" s="99">
        <f>Calc!AN290</f>
        <v>0.62182220289166468</v>
      </c>
      <c r="H290" s="5">
        <f>Calc!AO290</f>
        <v>3.3241563393512819E-3</v>
      </c>
      <c r="I290" s="8">
        <f>Calc!AH290</f>
        <v>0.47987681666984866</v>
      </c>
      <c r="J290" s="8">
        <f>Calc!AI290</f>
        <v>2.7344721648207664E-3</v>
      </c>
      <c r="K290" s="77">
        <f>Calc!AJ290</f>
        <v>162.91069060451014</v>
      </c>
      <c r="L290" s="77">
        <f>Calc!AK290</f>
        <v>1.7657227707857428</v>
      </c>
      <c r="M290" s="111">
        <f>Calc!AP290</f>
        <v>81.677999999999997</v>
      </c>
      <c r="N290" s="111">
        <f>Calc!AQ290</f>
        <v>0.69540000000000002</v>
      </c>
      <c r="O290" s="111" t="str">
        <f>Calc!AW290</f>
        <v>Out of range</v>
      </c>
      <c r="P290" s="111" t="e">
        <f>Calc!AY290</f>
        <v>#VALUE!</v>
      </c>
      <c r="Q290" s="77" t="e">
        <f>Calc!BB290</f>
        <v>#VALUE!</v>
      </c>
      <c r="R290" s="77" t="e">
        <f>Calc!BC290</f>
        <v>#VALUE!</v>
      </c>
      <c r="S290" s="1">
        <f>Input!E290</f>
        <v>8.5</v>
      </c>
    </row>
    <row r="291" spans="1:19" s="167" customFormat="1" x14ac:dyDescent="0.2">
      <c r="A291" s="167">
        <f>Input!A291</f>
        <v>10815</v>
      </c>
      <c r="B291" s="167" t="str">
        <f>Input!B291</f>
        <v>Hu1-13</v>
      </c>
      <c r="C291" s="168">
        <f>Calc!O291*1000</f>
        <v>13696.088847942427</v>
      </c>
      <c r="D291" s="168">
        <f>Calc!P291*1000</f>
        <v>5.8972697296806631</v>
      </c>
      <c r="E291" s="168">
        <f>Calc!X291</f>
        <v>0.18271069464357825</v>
      </c>
      <c r="F291" s="168">
        <f>Calc!Y291</f>
        <v>3.0574866106032991E-2</v>
      </c>
      <c r="G291" s="168">
        <f>Calc!AN291</f>
        <v>1.0006365085345932</v>
      </c>
      <c r="H291" s="168">
        <f>Calc!AO291</f>
        <v>5.0145253643909147E-3</v>
      </c>
      <c r="I291" s="169">
        <f>Calc!AH291</f>
        <v>229197.95184998415</v>
      </c>
      <c r="J291" s="169">
        <f>Calc!AI291</f>
        <v>38371.126201363069</v>
      </c>
      <c r="K291" s="170">
        <f>Calc!AJ291</f>
        <v>1.8015207442649839</v>
      </c>
      <c r="L291" s="170">
        <f>Calc!AK291</f>
        <v>1.5602165828008259</v>
      </c>
      <c r="M291" s="171">
        <f>Calc!AP291</f>
        <v>682.25490000000002</v>
      </c>
      <c r="N291" s="171" t="e">
        <f>Calc!AQ291</f>
        <v>#VALUE!</v>
      </c>
      <c r="O291" s="171">
        <f>Calc!AW291</f>
        <v>682.25459999999998</v>
      </c>
      <c r="P291" s="171">
        <f>Calc!AY291</f>
        <v>305.91213096346814</v>
      </c>
      <c r="Q291" s="170">
        <f>Calc!BB291</f>
        <v>12.389970839853252</v>
      </c>
      <c r="R291" s="170">
        <f>Calc!BC291</f>
        <v>15.162327723830074</v>
      </c>
      <c r="S291" s="167">
        <f>Input!E291</f>
        <v>0</v>
      </c>
    </row>
    <row r="292" spans="1:19" x14ac:dyDescent="0.2">
      <c r="A292" s="1">
        <f>Input!A292</f>
        <v>10860</v>
      </c>
      <c r="B292" s="1" t="str">
        <f>Input!B292</f>
        <v>KMS-7_131,5</v>
      </c>
      <c r="C292" s="99">
        <f>Calc!O292*1000</f>
        <v>72.156822716635517</v>
      </c>
      <c r="D292" s="99">
        <f>Calc!P292*1000</f>
        <v>1.4585688236129388E-2</v>
      </c>
      <c r="E292" s="99">
        <f>Calc!X292</f>
        <v>3.3964493767380897</v>
      </c>
      <c r="F292" s="99">
        <f>Calc!Y292</f>
        <v>9.6309135135934868E-3</v>
      </c>
      <c r="G292" s="99">
        <f>Calc!AN292</f>
        <v>6.5374241256834317E-2</v>
      </c>
      <c r="H292" s="5">
        <f>Calc!AO292</f>
        <v>1.3272841184016285E-3</v>
      </c>
      <c r="I292" s="8">
        <f>Calc!AH292</f>
        <v>4.2483559567864768</v>
      </c>
      <c r="J292" s="8">
        <f>Calc!AI292</f>
        <v>8.7086719697702694E-2</v>
      </c>
      <c r="K292" s="77">
        <f>Calc!AJ292</f>
        <v>-51.145634836104122</v>
      </c>
      <c r="L292" s="77">
        <f>Calc!AK292</f>
        <v>1.636612140540239</v>
      </c>
      <c r="M292" s="111">
        <f>Calc!AP292</f>
        <v>7.8</v>
      </c>
      <c r="N292" s="111">
        <f>Calc!AQ292</f>
        <v>0.16439999999999999</v>
      </c>
      <c r="O292" s="111">
        <f>Calc!AW292</f>
        <v>6.4607999999999999</v>
      </c>
      <c r="P292" s="111">
        <f>Calc!AY292</f>
        <v>0.69351044417722041</v>
      </c>
      <c r="Q292" s="77">
        <f>Calc!BB292</f>
        <v>-52.088141232310832</v>
      </c>
      <c r="R292" s="77">
        <f>Calc!BC292</f>
        <v>1.6698954313700778</v>
      </c>
      <c r="S292" s="1">
        <f>Input!E292</f>
        <v>131.5</v>
      </c>
    </row>
    <row r="293" spans="1:19" s="167" customFormat="1" x14ac:dyDescent="0.2">
      <c r="A293" s="167">
        <f>Input!A293</f>
        <v>10815</v>
      </c>
      <c r="B293" s="167" t="str">
        <f>Input!B293</f>
        <v>Hu1-13</v>
      </c>
      <c r="C293" s="168">
        <f>Calc!O293*1000</f>
        <v>13692.507309595489</v>
      </c>
      <c r="D293" s="168">
        <f>Calc!P293*1000</f>
        <v>7.129607845058116</v>
      </c>
      <c r="E293" s="168">
        <f>Calc!X293</f>
        <v>0.76446773005700019</v>
      </c>
      <c r="F293" s="168">
        <f>Calc!Y293</f>
        <v>1.8384273640498078E-2</v>
      </c>
      <c r="G293" s="168">
        <f>Calc!AN293</f>
        <v>1.0014838604843479</v>
      </c>
      <c r="H293" s="168">
        <f>Calc!AO293</f>
        <v>5.2252453856641377E-3</v>
      </c>
      <c r="I293" s="169">
        <f>Calc!AH293</f>
        <v>54811.232888314364</v>
      </c>
      <c r="J293" s="169">
        <f>Calc!AI293</f>
        <v>1348.489756334958</v>
      </c>
      <c r="K293" s="170">
        <f>Calc!AJ293</f>
        <v>6.9119400655848207</v>
      </c>
      <c r="L293" s="170">
        <f>Calc!AK293</f>
        <v>1.4653465043631009</v>
      </c>
      <c r="M293" s="171">
        <f>Calc!AP293</f>
        <v>525.15989999999999</v>
      </c>
      <c r="N293" s="171" t="e">
        <f>Calc!AQ293</f>
        <v>#VALUE!</v>
      </c>
      <c r="O293" s="171">
        <f>Calc!AW293</f>
        <v>525.1585</v>
      </c>
      <c r="P293" s="171">
        <f>Calc!AY293</f>
        <v>72.913108281745906</v>
      </c>
      <c r="Q293" s="170">
        <f>Calc!BB293</f>
        <v>30.49326467647159</v>
      </c>
      <c r="R293" s="170">
        <f>Calc!BC293</f>
        <v>9.0154695910525948</v>
      </c>
      <c r="S293" s="167">
        <f>Input!E293</f>
        <v>0</v>
      </c>
    </row>
    <row r="294" spans="1:19" x14ac:dyDescent="0.2">
      <c r="A294" s="1">
        <f>Input!A294</f>
        <v>10861</v>
      </c>
      <c r="B294" s="1" t="str">
        <f>Input!B294</f>
        <v>KMS-7_11,5</v>
      </c>
      <c r="C294" s="99">
        <f>Calc!O294*1000</f>
        <v>64.846183026729207</v>
      </c>
      <c r="D294" s="99">
        <f>Calc!P294*1000</f>
        <v>8.0786910386348738E-3</v>
      </c>
      <c r="E294" s="99">
        <f>Calc!X294</f>
        <v>4.3642190240223178</v>
      </c>
      <c r="F294" s="99">
        <f>Calc!Y294</f>
        <v>8.3495479613051368E-3</v>
      </c>
      <c r="G294" s="99">
        <f>Calc!AN294</f>
        <v>4.0878762144826546E-2</v>
      </c>
      <c r="H294" s="5">
        <f>Calc!AO294</f>
        <v>8.8465710496188517E-4</v>
      </c>
      <c r="I294" s="8">
        <f>Calc!AH294</f>
        <v>1.8618569983947559</v>
      </c>
      <c r="J294" s="8">
        <f>Calc!AI294</f>
        <v>4.0448920650900853E-2</v>
      </c>
      <c r="K294" s="77">
        <f>Calc!AJ294</f>
        <v>-77.51730993975481</v>
      </c>
      <c r="L294" s="77">
        <f>Calc!AK294</f>
        <v>1.6796165314604721</v>
      </c>
      <c r="M294" s="111">
        <f>Calc!AP294</f>
        <v>4.9523999999999999</v>
      </c>
      <c r="N294" s="111">
        <f>Calc!AQ294</f>
        <v>0.1128</v>
      </c>
      <c r="O294" s="111">
        <f>Calc!AW294</f>
        <v>2.9773999999999998</v>
      </c>
      <c r="P294" s="111">
        <f>Calc!AY294</f>
        <v>1.0022903140289798</v>
      </c>
      <c r="Q294" s="77">
        <f>Calc!BB294</f>
        <v>-78.172372407058987</v>
      </c>
      <c r="R294" s="77">
        <f>Calc!BC294</f>
        <v>1.7082244136549163</v>
      </c>
      <c r="S294" s="1">
        <f>Input!E294</f>
        <v>11.5</v>
      </c>
    </row>
    <row r="295" spans="1:19" s="167" customFormat="1" x14ac:dyDescent="0.2">
      <c r="A295" s="167">
        <f>Input!A295</f>
        <v>10815</v>
      </c>
      <c r="B295" s="167" t="str">
        <f>Input!B295</f>
        <v>Hu1-13</v>
      </c>
      <c r="C295" s="168">
        <f>Calc!O295*1000</f>
        <v>13696.917377191947</v>
      </c>
      <c r="D295" s="168">
        <f>Calc!P295*1000</f>
        <v>7.5014422487363897</v>
      </c>
      <c r="E295" s="168">
        <f>Calc!X295</f>
        <v>0.90205317515593053</v>
      </c>
      <c r="F295" s="168">
        <f>Calc!Y295</f>
        <v>1.7702899600460027E-2</v>
      </c>
      <c r="G295" s="168">
        <f>Calc!AN295</f>
        <v>1.0048301636895749</v>
      </c>
      <c r="H295" s="168">
        <f>Calc!AO295</f>
        <v>6.0419769580669766E-3</v>
      </c>
      <c r="I295" s="169">
        <f>Calc!AH295</f>
        <v>46621.382977099602</v>
      </c>
      <c r="J295" s="169">
        <f>Calc!AI295</f>
        <v>956.59155281068172</v>
      </c>
      <c r="K295" s="170">
        <f>Calc!AJ295</f>
        <v>6.1157645132694505</v>
      </c>
      <c r="L295" s="170">
        <f>Calc!AK295</f>
        <v>1.3395568224651331</v>
      </c>
      <c r="M295" s="171">
        <f>Calc!AP295</f>
        <v>607.75599999999997</v>
      </c>
      <c r="N295" s="171" t="e">
        <f>Calc!AQ295</f>
        <v>#VALUE!</v>
      </c>
      <c r="O295" s="171">
        <f>Calc!AW295</f>
        <v>607.75429999999994</v>
      </c>
      <c r="P295" s="171">
        <f>Calc!AY295</f>
        <v>174.7308360684396</v>
      </c>
      <c r="Q295" s="170">
        <f>Calc!BB295</f>
        <v>34.075060804962597</v>
      </c>
      <c r="R295" s="170">
        <f>Calc!BC295</f>
        <v>18.408586836857001</v>
      </c>
      <c r="S295" s="167">
        <f>Input!E295</f>
        <v>0</v>
      </c>
    </row>
    <row r="296" spans="1:19" x14ac:dyDescent="0.2">
      <c r="A296" s="56"/>
      <c r="B296" s="56"/>
      <c r="C296" s="106"/>
      <c r="D296" s="106"/>
      <c r="E296" s="106"/>
      <c r="F296" s="106"/>
      <c r="G296" s="106"/>
      <c r="H296" s="106"/>
      <c r="I296" s="72"/>
      <c r="J296" s="72"/>
      <c r="K296" s="107"/>
      <c r="L296" s="107"/>
      <c r="M296" s="132"/>
      <c r="N296" s="132"/>
      <c r="O296" s="132"/>
      <c r="P296" s="132"/>
      <c r="Q296" s="107"/>
      <c r="R296" s="107"/>
      <c r="S296" s="56"/>
    </row>
    <row r="297" spans="1:19" s="167" customFormat="1" x14ac:dyDescent="0.2">
      <c r="A297" s="167">
        <f>Input!A297</f>
        <v>10815</v>
      </c>
      <c r="B297" s="167" t="str">
        <f>Input!B297</f>
        <v>Hu1-13</v>
      </c>
      <c r="C297" s="168">
        <f>Calc!O297*1000</f>
        <v>13701.242751362402</v>
      </c>
      <c r="D297" s="168">
        <f>Calc!P297*1000</f>
        <v>6.3672333954120521</v>
      </c>
      <c r="E297" s="168">
        <f>Calc!X297</f>
        <v>0.95611092391551789</v>
      </c>
      <c r="F297" s="168">
        <f>Calc!Y297</f>
        <v>2.0683734519323368E-2</v>
      </c>
      <c r="G297" s="168">
        <f>Calc!AN297</f>
        <v>1.0008559052365285</v>
      </c>
      <c r="H297" s="168">
        <f>Calc!AO297</f>
        <v>5.2080023002901953E-3</v>
      </c>
      <c r="I297" s="169">
        <f>Calc!AH297</f>
        <v>43825.313252679931</v>
      </c>
      <c r="J297" s="169">
        <f>Calc!AI297</f>
        <v>974.909928210614</v>
      </c>
      <c r="K297" s="170">
        <f>Calc!AJ297</f>
        <v>-3.3786515410144657</v>
      </c>
      <c r="L297" s="170">
        <f>Calc!AK297</f>
        <v>1.5261422066420378</v>
      </c>
      <c r="M297" s="171" t="str">
        <f>Calc!AP297</f>
        <v>Out of range</v>
      </c>
      <c r="N297" s="171" t="e">
        <f>Calc!AQ297</f>
        <v>#VALUE!</v>
      </c>
      <c r="O297" s="171" t="str">
        <f>Calc!AW297</f>
        <v>Out of range</v>
      </c>
      <c r="P297" s="171" t="e">
        <f>Calc!AY297</f>
        <v>#VALUE!</v>
      </c>
      <c r="Q297" s="170" t="e">
        <f>Calc!BB297</f>
        <v>#VALUE!</v>
      </c>
      <c r="R297" s="170" t="e">
        <f>Calc!BC297</f>
        <v>#VALUE!</v>
      </c>
      <c r="S297" s="167">
        <f>Input!E297</f>
        <v>0</v>
      </c>
    </row>
    <row r="298" spans="1:19" x14ac:dyDescent="0.2">
      <c r="A298" s="1">
        <f>Input!A298</f>
        <v>10852</v>
      </c>
      <c r="B298" s="1" t="str">
        <f>Input!B298</f>
        <v>KMS-2_160</v>
      </c>
      <c r="C298" s="99">
        <f>Calc!O298*1000</f>
        <v>87.362003954625209</v>
      </c>
      <c r="D298" s="99">
        <f>Calc!P298*1000</f>
        <v>1.3419614930813444E-2</v>
      </c>
      <c r="E298" s="99">
        <f>Calc!X298</f>
        <v>341.74716430173896</v>
      </c>
      <c r="F298" s="99">
        <f>Calc!Y298</f>
        <v>0.55441563062246557</v>
      </c>
      <c r="G298" s="99">
        <f>Calc!AN298</f>
        <v>0.65187431844056021</v>
      </c>
      <c r="H298" s="5">
        <f>Calc!AO298</f>
        <v>3.4854727677094016E-3</v>
      </c>
      <c r="I298" s="8">
        <f>Calc!AH298</f>
        <v>0.50989604696339341</v>
      </c>
      <c r="J298" s="8">
        <f>Calc!AI298</f>
        <v>2.8479890011213495E-3</v>
      </c>
      <c r="K298" s="77">
        <f>Calc!AJ298</f>
        <v>116.05859754873715</v>
      </c>
      <c r="L298" s="77">
        <f>Calc!AK298</f>
        <v>1.8460568244892457</v>
      </c>
      <c r="M298" s="111">
        <f>Calc!AP298</f>
        <v>93.864699999999999</v>
      </c>
      <c r="N298" s="111">
        <f>Calc!AQ298</f>
        <v>0.83069999999999999</v>
      </c>
      <c r="O298" s="111" t="str">
        <f>Calc!AW298</f>
        <v>Out of range</v>
      </c>
      <c r="P298" s="111" t="e">
        <f>Calc!AY298</f>
        <v>#VALUE!</v>
      </c>
      <c r="Q298" s="77" t="e">
        <f>Calc!BB298</f>
        <v>#VALUE!</v>
      </c>
      <c r="R298" s="77" t="e">
        <f>Calc!BC298</f>
        <v>#VALUE!</v>
      </c>
      <c r="S298" s="1">
        <f>Input!E298</f>
        <v>160</v>
      </c>
    </row>
    <row r="299" spans="1:19" s="167" customFormat="1" x14ac:dyDescent="0.2">
      <c r="A299" s="167">
        <f>Input!A299</f>
        <v>10815</v>
      </c>
      <c r="B299" s="167" t="str">
        <f>Input!B299</f>
        <v>Hu1-13</v>
      </c>
      <c r="C299" s="168">
        <f>Calc!O299*1000</f>
        <v>13697.321245080468</v>
      </c>
      <c r="D299" s="168">
        <f>Calc!P299*1000</f>
        <v>6.250785551934098</v>
      </c>
      <c r="E299" s="168">
        <f>Calc!X299</f>
        <v>0.73054763630540875</v>
      </c>
      <c r="F299" s="168">
        <f>Calc!Y299</f>
        <v>2.4547290027480684E-2</v>
      </c>
      <c r="G299" s="168">
        <f>Calc!AN299</f>
        <v>1.0019013275696358</v>
      </c>
      <c r="H299" s="168">
        <f>Calc!AO299</f>
        <v>5.5335578683686363E-3</v>
      </c>
      <c r="I299" s="169">
        <f>Calc!AH299</f>
        <v>57400.258186305822</v>
      </c>
      <c r="J299" s="169">
        <f>Calc!AI299</f>
        <v>1954.4241864481526</v>
      </c>
      <c r="K299" s="170">
        <f>Calc!AJ299</f>
        <v>-3.3093957600069945</v>
      </c>
      <c r="L299" s="170">
        <f>Calc!AK299</f>
        <v>1.4548108981822592</v>
      </c>
      <c r="M299" s="171" t="str">
        <f>Calc!AP299</f>
        <v>Out of range</v>
      </c>
      <c r="N299" s="171" t="e">
        <f>Calc!AQ299</f>
        <v>#VALUE!</v>
      </c>
      <c r="O299" s="171" t="str">
        <f>Calc!AW299</f>
        <v>Out of range</v>
      </c>
      <c r="P299" s="171" t="e">
        <f>Calc!AY299</f>
        <v>#VALUE!</v>
      </c>
      <c r="Q299" s="170" t="e">
        <f>Calc!BB299</f>
        <v>#VALUE!</v>
      </c>
      <c r="R299" s="170" t="e">
        <f>Calc!BC299</f>
        <v>#VALUE!</v>
      </c>
      <c r="S299" s="167">
        <f>Input!E299</f>
        <v>0</v>
      </c>
    </row>
    <row r="300" spans="1:19" x14ac:dyDescent="0.2">
      <c r="A300" s="1">
        <f>Input!A300</f>
        <v>10853</v>
      </c>
      <c r="B300" s="1" t="str">
        <f>Input!B300</f>
        <v>KMS-2_7</v>
      </c>
      <c r="C300" s="99">
        <f>Calc!O300*1000</f>
        <v>64.828190011388983</v>
      </c>
      <c r="D300" s="99">
        <f>Calc!P300*1000</f>
        <v>1.1881638727386415E-2</v>
      </c>
      <c r="E300" s="99">
        <f>Calc!X300</f>
        <v>17.503186647112965</v>
      </c>
      <c r="F300" s="99">
        <f>Calc!Y300</f>
        <v>2.3769134502077321E-2</v>
      </c>
      <c r="G300" s="99">
        <f>Calc!AN300</f>
        <v>0.12678632856182914</v>
      </c>
      <c r="H300" s="5">
        <f>Calc!AO300</f>
        <v>1.6082152757015756E-3</v>
      </c>
      <c r="I300" s="8">
        <f>Calc!AH300</f>
        <v>1.4398977664118267</v>
      </c>
      <c r="J300" s="8">
        <f>Calc!AI300</f>
        <v>1.8366792090720074E-2</v>
      </c>
      <c r="K300" s="77">
        <f>Calc!AJ300</f>
        <v>-58.479345952671125</v>
      </c>
      <c r="L300" s="77">
        <f>Calc!AK300</f>
        <v>1.9039979562489235</v>
      </c>
      <c r="M300" s="111">
        <f>Calc!AP300</f>
        <v>15.8171</v>
      </c>
      <c r="N300" s="111">
        <f>Calc!AQ300</f>
        <v>0.21029999999999999</v>
      </c>
      <c r="O300" s="111">
        <f>Calc!AW300</f>
        <v>7.8299000000000003</v>
      </c>
      <c r="P300" s="111">
        <f>Calc!AY300</f>
        <v>4.1458021681609862</v>
      </c>
      <c r="Q300" s="77">
        <f>Calc!BB300</f>
        <v>-59.787898701609912</v>
      </c>
      <c r="R300" s="77">
        <f>Calc!BC300</f>
        <v>2.0688241950958535</v>
      </c>
      <c r="S300" s="1">
        <f>Input!E300</f>
        <v>7</v>
      </c>
    </row>
    <row r="301" spans="1:19" s="167" customFormat="1" x14ac:dyDescent="0.2">
      <c r="A301" s="167">
        <f>Input!A301</f>
        <v>10815</v>
      </c>
      <c r="B301" s="167" t="str">
        <f>Input!B301</f>
        <v>Hu1-13</v>
      </c>
      <c r="C301" s="168">
        <f>Calc!O301*1000</f>
        <v>13696.76717333247</v>
      </c>
      <c r="D301" s="168">
        <f>Calc!P301*1000</f>
        <v>6.7165718781570245</v>
      </c>
      <c r="E301" s="168">
        <f>Calc!X301</f>
        <v>0.88755031979117793</v>
      </c>
      <c r="F301" s="168">
        <f>Calc!Y301</f>
        <v>1.8098221446574411E-2</v>
      </c>
      <c r="G301" s="168">
        <f>Calc!AN301</f>
        <v>1.0050676668737533</v>
      </c>
      <c r="H301" s="168">
        <f>Calc!AO301</f>
        <v>6.3706674780487447E-3</v>
      </c>
      <c r="I301" s="169">
        <f>Calc!AH301</f>
        <v>47393.871071935333</v>
      </c>
      <c r="J301" s="169">
        <f>Calc!AI301</f>
        <v>1011.7653301379504</v>
      </c>
      <c r="K301" s="170">
        <f>Calc!AJ301</f>
        <v>0.41458337668998091</v>
      </c>
      <c r="L301" s="170">
        <f>Calc!AK301</f>
        <v>1.6711198828441716</v>
      </c>
      <c r="M301" s="171" t="str">
        <f>Calc!AP301</f>
        <v>Out of range</v>
      </c>
      <c r="N301" s="171" t="e">
        <f>Calc!AQ301</f>
        <v>#VALUE!</v>
      </c>
      <c r="O301" s="171" t="str">
        <f>Calc!AW301</f>
        <v>Out of range</v>
      </c>
      <c r="P301" s="171" t="e">
        <f>Calc!AY301</f>
        <v>#VALUE!</v>
      </c>
      <c r="Q301" s="170" t="e">
        <f>Calc!BB301</f>
        <v>#VALUE!</v>
      </c>
      <c r="R301" s="170" t="e">
        <f>Calc!BC301</f>
        <v>#VALUE!</v>
      </c>
      <c r="S301" s="167">
        <f>Input!E301</f>
        <v>0</v>
      </c>
    </row>
    <row r="302" spans="1:19" x14ac:dyDescent="0.2">
      <c r="A302" s="1">
        <f>Input!A302</f>
        <v>10862</v>
      </c>
      <c r="B302" s="1" t="str">
        <f>Input!B302</f>
        <v>KMS-5_230</v>
      </c>
      <c r="C302" s="99">
        <f>Calc!O302*1000</f>
        <v>60.655546647074772</v>
      </c>
      <c r="D302" s="99">
        <f>Calc!P302*1000</f>
        <v>1.0736290421500521E-2</v>
      </c>
      <c r="E302" s="99">
        <f>Calc!X302</f>
        <v>35.225243653194958</v>
      </c>
      <c r="F302" s="99">
        <f>Calc!Y302</f>
        <v>7.1804221115100972E-2</v>
      </c>
      <c r="G302" s="99">
        <f>Calc!AN302</f>
        <v>0.15955083269978806</v>
      </c>
      <c r="H302" s="5">
        <f>Calc!AO302</f>
        <v>2.4716481188131528E-3</v>
      </c>
      <c r="I302" s="8">
        <f>Calc!AH302</f>
        <v>0.84276203563691399</v>
      </c>
      <c r="J302" s="8">
        <f>Calc!AI302</f>
        <v>1.3167166785853873E-2</v>
      </c>
      <c r="K302" s="77">
        <f>Calc!AJ302</f>
        <v>-31.431327231709272</v>
      </c>
      <c r="L302" s="77">
        <f>Calc!AK302</f>
        <v>1.907372527001405</v>
      </c>
      <c r="M302" s="111">
        <f>Calc!AP302</f>
        <v>19.674600000000002</v>
      </c>
      <c r="N302" s="111">
        <f>Calc!AQ302</f>
        <v>0.34179999999999999</v>
      </c>
      <c r="O302" s="111">
        <f>Calc!AW302</f>
        <v>2.2723</v>
      </c>
      <c r="P302" s="111">
        <f>Calc!AY302</f>
        <v>9.4300667172520427</v>
      </c>
      <c r="Q302" s="77">
        <f>Calc!BB302</f>
        <v>-31.633835125507584</v>
      </c>
      <c r="R302" s="77">
        <f>Calc!BC302</f>
        <v>2.096648926134471</v>
      </c>
      <c r="S302" s="1">
        <f>Input!E302</f>
        <v>230</v>
      </c>
    </row>
    <row r="303" spans="1:19" s="167" customFormat="1" x14ac:dyDescent="0.2">
      <c r="A303" s="167">
        <f>Input!A303</f>
        <v>10815</v>
      </c>
      <c r="B303" s="167" t="str">
        <f>Input!B303</f>
        <v>Hu1-13</v>
      </c>
      <c r="C303" s="168">
        <f>Calc!O303*1000</f>
        <v>13697.55000882358</v>
      </c>
      <c r="D303" s="168">
        <f>Calc!P303*1000</f>
        <v>8.9992011072061047</v>
      </c>
      <c r="E303" s="168">
        <f>Calc!X303</f>
        <v>0.93724060241989593</v>
      </c>
      <c r="F303" s="168">
        <f>Calc!Y303</f>
        <v>2.1190996043918848E-2</v>
      </c>
      <c r="G303" s="168">
        <f>Calc!AN303</f>
        <v>1.0027190489218352</v>
      </c>
      <c r="H303" s="168">
        <f>Calc!AO303</f>
        <v>6.2084573825879168E-3</v>
      </c>
      <c r="I303" s="169">
        <f>Calc!AH303</f>
        <v>44778.841952282921</v>
      </c>
      <c r="J303" s="169">
        <f>Calc!AI303</f>
        <v>1049.3126166348723</v>
      </c>
      <c r="K303" s="170">
        <f>Calc!AJ303</f>
        <v>0.69816846081560691</v>
      </c>
      <c r="L303" s="170">
        <f>Calc!AK303</f>
        <v>2.2499875121554949</v>
      </c>
      <c r="M303" s="171" t="str">
        <f>Calc!AP303</f>
        <v>Out of range</v>
      </c>
      <c r="N303" s="171" t="e">
        <f>Calc!AQ303</f>
        <v>#VALUE!</v>
      </c>
      <c r="O303" s="171" t="str">
        <f>Calc!AW303</f>
        <v>Out of range</v>
      </c>
      <c r="P303" s="171" t="e">
        <f>Calc!AY303</f>
        <v>#VALUE!</v>
      </c>
      <c r="Q303" s="170" t="e">
        <f>Calc!BB303</f>
        <v>#VALUE!</v>
      </c>
      <c r="R303" s="170" t="e">
        <f>Calc!BC303</f>
        <v>#VALUE!</v>
      </c>
      <c r="S303" s="167">
        <f>Input!E303</f>
        <v>0</v>
      </c>
    </row>
    <row r="304" spans="1:19" x14ac:dyDescent="0.2">
      <c r="A304" s="1">
        <f>Input!A304</f>
        <v>10863</v>
      </c>
      <c r="B304" s="1" t="str">
        <f>Input!B304</f>
        <v>KMS-5_5,5</v>
      </c>
      <c r="C304" s="99">
        <f>Calc!O304*1000</f>
        <v>145.21801093284287</v>
      </c>
      <c r="D304" s="99">
        <f>Calc!P304*1000</f>
        <v>1.1859782225659664E-2</v>
      </c>
      <c r="E304" s="99">
        <f>Calc!X304</f>
        <v>220.25907931180066</v>
      </c>
      <c r="F304" s="99">
        <f>Calc!Y304</f>
        <v>0.48835930078129003</v>
      </c>
      <c r="G304" s="99">
        <f>Calc!AN304</f>
        <v>0.32310890877379767</v>
      </c>
      <c r="H304" s="5">
        <f>Calc!AO304</f>
        <v>1.7249973508172616E-3</v>
      </c>
      <c r="I304" s="8">
        <f>Calc!AH304</f>
        <v>0.65272327939687069</v>
      </c>
      <c r="J304" s="8">
        <f>Calc!AI304</f>
        <v>3.7729192040829051E-3</v>
      </c>
      <c r="K304" s="77">
        <f>Calc!AJ304</f>
        <v>-37.677716794405349</v>
      </c>
      <c r="L304" s="77">
        <f>Calc!AK304</f>
        <v>0.8304949898881101</v>
      </c>
      <c r="M304" s="111">
        <f>Calc!AP304</f>
        <v>44.807299999999998</v>
      </c>
      <c r="N304" s="111">
        <f>Calc!AQ304</f>
        <v>0.30830000000000002</v>
      </c>
      <c r="O304" s="111" t="str">
        <f>Calc!AW304</f>
        <v>Out of range</v>
      </c>
      <c r="P304" s="111" t="e">
        <f>Calc!AY304</f>
        <v>#VALUE!</v>
      </c>
      <c r="Q304" s="77" t="e">
        <f>Calc!BB304</f>
        <v>#VALUE!</v>
      </c>
      <c r="R304" s="77" t="e">
        <f>Calc!BC304</f>
        <v>#VALUE!</v>
      </c>
      <c r="S304" s="1">
        <f>Input!E304</f>
        <v>5.5</v>
      </c>
    </row>
    <row r="305" spans="1:19" s="167" customFormat="1" x14ac:dyDescent="0.2">
      <c r="A305" s="167">
        <f>Input!A305</f>
        <v>10815</v>
      </c>
      <c r="B305" s="167" t="str">
        <f>Input!B305</f>
        <v>Hu1-13</v>
      </c>
      <c r="C305" s="168">
        <f>Calc!O305*1000</f>
        <v>13681.149027050311</v>
      </c>
      <c r="D305" s="168">
        <f>Calc!P305*1000</f>
        <v>9.9363473109801053</v>
      </c>
      <c r="E305" s="168">
        <f>Calc!X305</f>
        <v>0.33741933548703962</v>
      </c>
      <c r="F305" s="168">
        <f>Calc!Y305</f>
        <v>6.7959209456138148E-2</v>
      </c>
      <c r="G305" s="168">
        <f>Calc!AN305</f>
        <v>1.0027765283528367</v>
      </c>
      <c r="H305" s="168">
        <f>Calc!AO305</f>
        <v>8.3926999064325974E-3</v>
      </c>
      <c r="I305" s="169">
        <f>Calc!AH305</f>
        <v>124239.17537490613</v>
      </c>
      <c r="J305" s="169">
        <f>Calc!AI305</f>
        <v>25044.290754824797</v>
      </c>
      <c r="K305" s="170">
        <f>Calc!AJ305</f>
        <v>4.8300859236134475</v>
      </c>
      <c r="L305" s="170">
        <f>Calc!AK305</f>
        <v>2.7364459109806836</v>
      </c>
      <c r="M305" s="171">
        <f>Calc!AP305</f>
        <v>601.44740000000002</v>
      </c>
      <c r="N305" s="171" t="e">
        <f>Calc!AQ305</f>
        <v>#VALUE!</v>
      </c>
      <c r="O305" s="171">
        <f>Calc!AW305</f>
        <v>601.44669999999996</v>
      </c>
      <c r="P305" s="171">
        <f>Calc!AY305</f>
        <v>242.48740650308039</v>
      </c>
      <c r="Q305" s="170">
        <f>Calc!BB305</f>
        <v>26.436167807696485</v>
      </c>
      <c r="R305" s="170">
        <f>Calc!BC305</f>
        <v>23.506846015206399</v>
      </c>
      <c r="S305" s="167">
        <f>Input!E305</f>
        <v>0</v>
      </c>
    </row>
    <row r="306" spans="1:19" x14ac:dyDescent="0.2">
      <c r="A306" s="1">
        <f>Input!A306</f>
        <v>10864</v>
      </c>
      <c r="B306" s="1" t="str">
        <f>Input!B306</f>
        <v>KMS-4_294,5</v>
      </c>
      <c r="C306" s="99">
        <f>Calc!O306*1000</f>
        <v>80.272110369914287</v>
      </c>
      <c r="D306" s="99">
        <f>Calc!P306*1000</f>
        <v>1.1264750368737184E-2</v>
      </c>
      <c r="E306" s="99">
        <f>Calc!X306</f>
        <v>39.856608852815242</v>
      </c>
      <c r="F306" s="99">
        <f>Calc!Y306</f>
        <v>7.7578548876987508E-2</v>
      </c>
      <c r="G306" s="99">
        <f>Calc!AN306</f>
        <v>0.22616109224896283</v>
      </c>
      <c r="H306" s="5">
        <f>Calc!AO306</f>
        <v>2.0665055145006016E-3</v>
      </c>
      <c r="I306" s="8">
        <f>Calc!AH306</f>
        <v>1.3912181393987533</v>
      </c>
      <c r="J306" s="8">
        <f>Calc!AI306</f>
        <v>1.2995757001955033E-2</v>
      </c>
      <c r="K306" s="77">
        <f>Calc!AJ306</f>
        <v>-11.273861930426898</v>
      </c>
      <c r="L306" s="77">
        <f>Calc!AK306</f>
        <v>1.8427415459438041</v>
      </c>
      <c r="M306" s="111">
        <f>Calc!AP306</f>
        <v>28.3764</v>
      </c>
      <c r="N306" s="111">
        <f>Calc!AQ306</f>
        <v>0.30790000000000001</v>
      </c>
      <c r="O306" s="111">
        <f>Calc!AW306</f>
        <v>14.0014</v>
      </c>
      <c r="P306" s="111">
        <f>Calc!AY306</f>
        <v>7.6858023126354968</v>
      </c>
      <c r="Q306" s="77">
        <f>Calc!BB306</f>
        <v>-11.728937744280291</v>
      </c>
      <c r="R306" s="77">
        <f>Calc!BC306</f>
        <v>1.9339805546760269</v>
      </c>
      <c r="S306" s="1">
        <f>Input!E306</f>
        <v>294.5</v>
      </c>
    </row>
    <row r="307" spans="1:19" s="167" customFormat="1" x14ac:dyDescent="0.2">
      <c r="A307" s="167">
        <f>Input!A307</f>
        <v>10815</v>
      </c>
      <c r="B307" s="167" t="str">
        <f>Input!B307</f>
        <v>Hu1-13</v>
      </c>
      <c r="C307" s="168">
        <f>Calc!O307*1000</f>
        <v>13709.351311202947</v>
      </c>
      <c r="D307" s="168">
        <f>Calc!P307*1000</f>
        <v>11.83212853415637</v>
      </c>
      <c r="E307" s="168">
        <f>Calc!X307</f>
        <v>0.88534223333904816</v>
      </c>
      <c r="F307" s="168">
        <f>Calc!Y307</f>
        <v>2.9012668721333883E-2</v>
      </c>
      <c r="G307" s="168">
        <f>Calc!AN307</f>
        <v>0.99635425112386744</v>
      </c>
      <c r="H307" s="168">
        <f>Calc!AO307</f>
        <v>7.9377547353123076E-3</v>
      </c>
      <c r="I307" s="169">
        <f>Calc!AH307</f>
        <v>47143.442711800446</v>
      </c>
      <c r="J307" s="169">
        <f>Calc!AI307</f>
        <v>1589.3691286927869</v>
      </c>
      <c r="K307" s="170">
        <f>Calc!AJ307</f>
        <v>0.81899327255041676</v>
      </c>
      <c r="L307" s="170">
        <f>Calc!AK307</f>
        <v>2.2240082748615513</v>
      </c>
      <c r="M307" s="171">
        <f>Calc!AP307</f>
        <v>583.00400000000002</v>
      </c>
      <c r="N307" s="171" t="e">
        <f>Calc!AQ307</f>
        <v>#VALUE!</v>
      </c>
      <c r="O307" s="171">
        <f>Calc!AW307</f>
        <v>583.00229999999999</v>
      </c>
      <c r="P307" s="171">
        <f>Calc!AY307</f>
        <v>193.31261224186363</v>
      </c>
      <c r="Q307" s="170">
        <f>Calc!BB307</f>
        <v>4.2548520522977782</v>
      </c>
      <c r="R307" s="170">
        <f>Calc!BC307</f>
        <v>11.785756912685763</v>
      </c>
      <c r="S307" s="167">
        <f>Input!E307</f>
        <v>0</v>
      </c>
    </row>
    <row r="308" spans="1:19" x14ac:dyDescent="0.2">
      <c r="A308" s="1">
        <f>Input!A308</f>
        <v>10865</v>
      </c>
      <c r="B308" s="1" t="str">
        <f>Input!B308</f>
        <v>KMS-4_7</v>
      </c>
      <c r="C308" s="99">
        <f>Calc!O308*1000</f>
        <v>85.146696572769116</v>
      </c>
      <c r="D308" s="99">
        <f>Calc!P308*1000</f>
        <v>1.6608787800962126E-2</v>
      </c>
      <c r="E308" s="99">
        <f>Calc!X308</f>
        <v>10.960317200223258</v>
      </c>
      <c r="F308" s="99">
        <f>Calc!Y308</f>
        <v>1.7582747444136279E-2</v>
      </c>
      <c r="G308" s="99">
        <f>Calc!AN308</f>
        <v>2.3954478696691567E-2</v>
      </c>
      <c r="H308" s="5">
        <f>Calc!AO308</f>
        <v>6.4157296425202076E-4</v>
      </c>
      <c r="I308" s="8">
        <f>Calc!AH308</f>
        <v>0.56946451916763408</v>
      </c>
      <c r="J308" s="8">
        <f>Calc!AI308</f>
        <v>1.5278903050466882E-2</v>
      </c>
      <c r="K308" s="77">
        <f>Calc!AJ308</f>
        <v>-102.93110670566597</v>
      </c>
      <c r="L308" s="77">
        <f>Calc!AK308</f>
        <v>1.4707520092037345</v>
      </c>
      <c r="M308" s="111">
        <f>Calc!AP308</f>
        <v>2.9569999999999999</v>
      </c>
      <c r="N308" s="111">
        <f>Calc!AQ308</f>
        <v>7.7200000000000005E-2</v>
      </c>
      <c r="O308" s="111" t="str">
        <f>Calc!AW308</f>
        <v>Out of range</v>
      </c>
      <c r="P308" s="111" t="e">
        <f>Calc!AY308</f>
        <v>#VALUE!</v>
      </c>
      <c r="Q308" s="77" t="e">
        <f>Calc!BB308</f>
        <v>#VALUE!</v>
      </c>
      <c r="R308" s="77" t="e">
        <f>Calc!BC308</f>
        <v>#VALUE!</v>
      </c>
      <c r="S308" s="1">
        <f>Input!E308</f>
        <v>7</v>
      </c>
    </row>
    <row r="309" spans="1:19" s="167" customFormat="1" x14ac:dyDescent="0.2">
      <c r="A309" s="167">
        <f>Input!A309</f>
        <v>10815</v>
      </c>
      <c r="B309" s="167" t="str">
        <f>Input!B309</f>
        <v>Hu1-13</v>
      </c>
      <c r="C309" s="168">
        <f>Calc!O309*1000</f>
        <v>13691.699289463719</v>
      </c>
      <c r="D309" s="168">
        <f>Calc!P309*1000</f>
        <v>10.549467050440136</v>
      </c>
      <c r="E309" s="168">
        <f>Calc!X309</f>
        <v>0.96708138063426041</v>
      </c>
      <c r="F309" s="168">
        <f>Calc!Y309</f>
        <v>3.8119758829626288E-2</v>
      </c>
      <c r="G309" s="168">
        <f>Calc!AN309</f>
        <v>1.0065651318733864</v>
      </c>
      <c r="H309" s="168">
        <f>Calc!AO309</f>
        <v>9.3226559919128357E-3</v>
      </c>
      <c r="I309" s="169">
        <f>Calc!AH309</f>
        <v>43544.970900441949</v>
      </c>
      <c r="J309" s="169">
        <f>Calc!AI309</f>
        <v>1762.8527011201038</v>
      </c>
      <c r="K309" s="170">
        <f>Calc!AJ309</f>
        <v>3.1968521518404014</v>
      </c>
      <c r="L309" s="170">
        <f>Calc!AK309</f>
        <v>2.630742940533167</v>
      </c>
      <c r="M309" s="171" t="str">
        <f>Calc!AP309</f>
        <v>Out of range</v>
      </c>
      <c r="N309" s="171" t="e">
        <f>Calc!AQ309</f>
        <v>#VALUE!</v>
      </c>
      <c r="O309" s="171" t="str">
        <f>Calc!AW309</f>
        <v>Out of range</v>
      </c>
      <c r="P309" s="171" t="e">
        <f>Calc!AY309</f>
        <v>#VALUE!</v>
      </c>
      <c r="Q309" s="170" t="e">
        <f>Calc!BB309</f>
        <v>#VALUE!</v>
      </c>
      <c r="R309" s="170" t="e">
        <f>Calc!BC309</f>
        <v>#VALUE!</v>
      </c>
      <c r="S309" s="167">
        <f>Input!E309</f>
        <v>0</v>
      </c>
    </row>
    <row r="310" spans="1:19" x14ac:dyDescent="0.2">
      <c r="A310" s="56"/>
      <c r="B310" s="56"/>
      <c r="C310" s="106"/>
      <c r="D310" s="106"/>
      <c r="E310" s="106"/>
      <c r="F310" s="106"/>
      <c r="G310" s="106"/>
      <c r="H310" s="106"/>
      <c r="I310" s="72"/>
      <c r="J310" s="72"/>
      <c r="K310" s="107"/>
      <c r="L310" s="107"/>
      <c r="M310" s="132"/>
      <c r="N310" s="132"/>
      <c r="O310" s="132"/>
      <c r="P310" s="132"/>
      <c r="Q310" s="107"/>
      <c r="R310" s="107"/>
      <c r="S310" s="56"/>
    </row>
    <row r="311" spans="1:19" x14ac:dyDescent="0.2">
      <c r="A311" s="56"/>
      <c r="B311" s="56"/>
      <c r="C311" s="106"/>
      <c r="D311" s="106"/>
      <c r="E311" s="106"/>
      <c r="F311" s="106"/>
      <c r="G311" s="106"/>
      <c r="H311" s="106"/>
      <c r="I311" s="72"/>
      <c r="J311" s="72"/>
      <c r="K311" s="107"/>
      <c r="L311" s="107"/>
      <c r="M311" s="132"/>
      <c r="N311" s="132"/>
      <c r="O311" s="132"/>
      <c r="P311" s="132"/>
      <c r="Q311" s="107"/>
      <c r="R311" s="107"/>
      <c r="S311" s="56"/>
    </row>
    <row r="312" spans="1:19" x14ac:dyDescent="0.2">
      <c r="A312" s="56"/>
      <c r="B312" s="56"/>
      <c r="C312" s="106"/>
      <c r="D312" s="106"/>
      <c r="E312" s="106"/>
      <c r="F312" s="106"/>
      <c r="G312" s="106"/>
      <c r="H312" s="106"/>
      <c r="I312" s="72"/>
      <c r="J312" s="72"/>
      <c r="K312" s="107"/>
      <c r="L312" s="107"/>
      <c r="M312" s="132"/>
      <c r="N312" s="132"/>
      <c r="O312" s="132"/>
      <c r="P312" s="132"/>
      <c r="Q312" s="107"/>
      <c r="R312" s="107"/>
      <c r="S312" s="56"/>
    </row>
    <row r="313" spans="1:19" x14ac:dyDescent="0.2">
      <c r="A313" s="56"/>
      <c r="B313" s="56"/>
      <c r="C313" s="106"/>
      <c r="D313" s="106"/>
      <c r="E313" s="106"/>
      <c r="F313" s="106"/>
      <c r="G313" s="106"/>
      <c r="H313" s="106"/>
      <c r="I313" s="72"/>
      <c r="J313" s="72"/>
      <c r="K313" s="107"/>
      <c r="L313" s="107"/>
      <c r="M313" s="132"/>
      <c r="N313" s="132"/>
      <c r="O313" s="132"/>
      <c r="P313" s="132"/>
      <c r="Q313" s="107"/>
      <c r="R313" s="107"/>
      <c r="S313" s="56"/>
    </row>
    <row r="314" spans="1:19" x14ac:dyDescent="0.2">
      <c r="A314" s="56"/>
      <c r="B314" s="56"/>
      <c r="C314" s="106"/>
      <c r="D314" s="106"/>
      <c r="E314" s="106"/>
      <c r="F314" s="106"/>
      <c r="G314" s="106"/>
      <c r="H314" s="106"/>
      <c r="I314" s="72"/>
      <c r="J314" s="72"/>
      <c r="K314" s="107"/>
      <c r="L314" s="107"/>
      <c r="M314" s="132"/>
      <c r="N314" s="132"/>
      <c r="O314" s="132"/>
      <c r="P314" s="132"/>
      <c r="Q314" s="107"/>
      <c r="R314" s="107"/>
      <c r="S314" s="56"/>
    </row>
    <row r="315" spans="1:19" x14ac:dyDescent="0.2">
      <c r="A315" s="56"/>
      <c r="B315" s="56"/>
      <c r="C315" s="106"/>
      <c r="D315" s="106"/>
      <c r="E315" s="106"/>
      <c r="F315" s="106"/>
      <c r="G315" s="106"/>
      <c r="H315" s="106"/>
      <c r="I315" s="72"/>
      <c r="J315" s="72"/>
      <c r="K315" s="107"/>
      <c r="L315" s="107"/>
      <c r="M315" s="132"/>
      <c r="N315" s="132"/>
      <c r="O315" s="132"/>
      <c r="P315" s="132"/>
      <c r="Q315" s="107"/>
      <c r="R315" s="107"/>
      <c r="S315" s="56"/>
    </row>
    <row r="316" spans="1:19" x14ac:dyDescent="0.2">
      <c r="A316" s="56"/>
      <c r="B316" s="56"/>
      <c r="C316" s="106"/>
      <c r="D316" s="106"/>
      <c r="E316" s="106"/>
      <c r="F316" s="106"/>
      <c r="G316" s="106"/>
      <c r="H316" s="106"/>
      <c r="I316" s="72"/>
      <c r="J316" s="72"/>
      <c r="K316" s="107"/>
      <c r="L316" s="107"/>
      <c r="M316" s="132"/>
      <c r="N316" s="132"/>
      <c r="O316" s="132"/>
      <c r="P316" s="132"/>
      <c r="Q316" s="107"/>
      <c r="R316" s="107"/>
      <c r="S316" s="56"/>
    </row>
    <row r="317" spans="1:19" x14ac:dyDescent="0.2">
      <c r="A317" s="56"/>
      <c r="B317" s="56"/>
      <c r="C317" s="106"/>
      <c r="D317" s="106"/>
      <c r="E317" s="106"/>
      <c r="F317" s="106"/>
      <c r="G317" s="106"/>
      <c r="H317" s="106"/>
      <c r="I317" s="72"/>
      <c r="J317" s="72"/>
      <c r="K317" s="107"/>
      <c r="L317" s="107"/>
      <c r="M317" s="132"/>
      <c r="N317" s="132"/>
      <c r="O317" s="132"/>
      <c r="P317" s="132"/>
      <c r="Q317" s="107"/>
      <c r="R317" s="107"/>
      <c r="S317" s="56"/>
    </row>
    <row r="318" spans="1:19" x14ac:dyDescent="0.2">
      <c r="A318" s="56"/>
      <c r="B318" s="56"/>
      <c r="C318" s="106"/>
      <c r="D318" s="106"/>
      <c r="E318" s="106"/>
      <c r="F318" s="106"/>
      <c r="G318" s="106"/>
      <c r="H318" s="106"/>
      <c r="I318" s="72"/>
      <c r="J318" s="72"/>
      <c r="K318" s="107"/>
      <c r="L318" s="107"/>
      <c r="M318" s="132"/>
      <c r="N318" s="132"/>
      <c r="O318" s="132"/>
      <c r="P318" s="132"/>
      <c r="Q318" s="107"/>
      <c r="R318" s="107"/>
      <c r="S318" s="56"/>
    </row>
    <row r="319" spans="1:19" x14ac:dyDescent="0.2">
      <c r="A319" s="56"/>
      <c r="B319" s="56"/>
      <c r="C319" s="106"/>
      <c r="D319" s="106"/>
      <c r="E319" s="106"/>
      <c r="F319" s="106"/>
      <c r="G319" s="106"/>
      <c r="H319" s="106"/>
      <c r="I319" s="72"/>
      <c r="J319" s="72"/>
      <c r="K319" s="107"/>
      <c r="L319" s="107"/>
      <c r="M319" s="132"/>
      <c r="N319" s="132"/>
      <c r="O319" s="132"/>
      <c r="P319" s="132"/>
      <c r="Q319" s="107"/>
      <c r="R319" s="107"/>
      <c r="S319" s="56"/>
    </row>
    <row r="320" spans="1:19" x14ac:dyDescent="0.2">
      <c r="A320" s="56"/>
      <c r="B320" s="56"/>
      <c r="C320" s="106"/>
      <c r="D320" s="106"/>
      <c r="E320" s="106"/>
      <c r="F320" s="106"/>
      <c r="G320" s="106"/>
      <c r="H320" s="106"/>
      <c r="I320" s="72"/>
      <c r="J320" s="72"/>
      <c r="K320" s="107"/>
      <c r="L320" s="107"/>
      <c r="M320" s="132"/>
      <c r="N320" s="132"/>
      <c r="O320" s="132"/>
      <c r="P320" s="132"/>
      <c r="Q320" s="107"/>
      <c r="R320" s="107"/>
      <c r="S320" s="56"/>
    </row>
    <row r="321" spans="1:19" x14ac:dyDescent="0.2">
      <c r="A321" s="56"/>
      <c r="B321" s="56"/>
      <c r="C321" s="106"/>
      <c r="D321" s="106"/>
      <c r="E321" s="106"/>
      <c r="F321" s="106"/>
      <c r="G321" s="106"/>
      <c r="H321" s="106"/>
      <c r="I321" s="72"/>
      <c r="J321" s="72"/>
      <c r="K321" s="107"/>
      <c r="L321" s="107"/>
      <c r="M321" s="132"/>
      <c r="N321" s="132"/>
      <c r="O321" s="132"/>
      <c r="P321" s="132"/>
      <c r="Q321" s="107"/>
      <c r="R321" s="107"/>
      <c r="S321" s="56"/>
    </row>
    <row r="322" spans="1:19" x14ac:dyDescent="0.2">
      <c r="A322" s="56"/>
      <c r="B322" s="56"/>
      <c r="C322" s="106"/>
      <c r="D322" s="106"/>
      <c r="E322" s="106"/>
      <c r="F322" s="106"/>
      <c r="G322" s="106"/>
      <c r="H322" s="106"/>
      <c r="I322" s="72"/>
      <c r="J322" s="72"/>
      <c r="K322" s="107"/>
      <c r="L322" s="107"/>
      <c r="M322" s="132"/>
      <c r="N322" s="132"/>
      <c r="O322" s="132"/>
      <c r="P322" s="132"/>
      <c r="Q322" s="107"/>
      <c r="R322" s="107"/>
      <c r="S322" s="56"/>
    </row>
    <row r="323" spans="1:19" x14ac:dyDescent="0.2">
      <c r="A323" s="56"/>
      <c r="B323" s="56"/>
      <c r="C323" s="106"/>
      <c r="D323" s="106"/>
      <c r="E323" s="106"/>
      <c r="F323" s="106"/>
      <c r="G323" s="106"/>
      <c r="H323" s="106"/>
      <c r="I323" s="72"/>
      <c r="J323" s="72"/>
      <c r="K323" s="107"/>
      <c r="L323" s="107"/>
      <c r="M323" s="132"/>
      <c r="N323" s="132"/>
      <c r="O323" s="132"/>
      <c r="P323" s="132"/>
      <c r="Q323" s="107"/>
      <c r="R323" s="107"/>
      <c r="S323" s="56"/>
    </row>
    <row r="324" spans="1:19" x14ac:dyDescent="0.2">
      <c r="A324" s="56"/>
      <c r="B324" s="56"/>
      <c r="C324" s="106"/>
      <c r="D324" s="106"/>
      <c r="E324" s="106"/>
      <c r="F324" s="106"/>
      <c r="G324" s="106"/>
      <c r="H324" s="106"/>
      <c r="I324" s="72"/>
      <c r="J324" s="72"/>
      <c r="K324" s="107"/>
      <c r="L324" s="107"/>
      <c r="M324" s="132"/>
      <c r="N324" s="132"/>
      <c r="O324" s="132"/>
      <c r="P324" s="132"/>
      <c r="Q324" s="107"/>
      <c r="R324" s="107"/>
      <c r="S324" s="56"/>
    </row>
    <row r="325" spans="1:19" x14ac:dyDescent="0.2">
      <c r="A325" s="56"/>
      <c r="B325" s="56"/>
      <c r="C325" s="106"/>
      <c r="D325" s="106"/>
      <c r="E325" s="106"/>
      <c r="F325" s="106"/>
      <c r="G325" s="106"/>
      <c r="H325" s="106"/>
      <c r="I325" s="72"/>
      <c r="J325" s="72"/>
      <c r="K325" s="107"/>
      <c r="L325" s="107"/>
      <c r="M325" s="132"/>
      <c r="N325" s="132"/>
      <c r="O325" s="132"/>
      <c r="P325" s="132"/>
      <c r="Q325" s="107"/>
      <c r="R325" s="107"/>
      <c r="S325" s="56"/>
    </row>
    <row r="326" spans="1:19" x14ac:dyDescent="0.2">
      <c r="A326" s="56"/>
      <c r="B326" s="56"/>
      <c r="C326" s="106"/>
      <c r="D326" s="106"/>
      <c r="E326" s="106"/>
      <c r="F326" s="106"/>
      <c r="G326" s="106"/>
      <c r="H326" s="106"/>
      <c r="I326" s="72"/>
      <c r="J326" s="72"/>
      <c r="K326" s="107"/>
      <c r="L326" s="107"/>
      <c r="M326" s="132"/>
      <c r="N326" s="132"/>
      <c r="O326" s="132"/>
      <c r="P326" s="132"/>
      <c r="Q326" s="107"/>
      <c r="R326" s="107"/>
      <c r="S326" s="56"/>
    </row>
    <row r="327" spans="1:19" x14ac:dyDescent="0.2">
      <c r="A327" s="56"/>
      <c r="B327" s="56"/>
      <c r="C327" s="106"/>
      <c r="D327" s="106"/>
      <c r="E327" s="106"/>
      <c r="F327" s="106"/>
      <c r="G327" s="106"/>
      <c r="H327" s="106"/>
      <c r="I327" s="72"/>
      <c r="J327" s="72"/>
      <c r="K327" s="107"/>
      <c r="L327" s="107"/>
      <c r="M327" s="132"/>
      <c r="N327" s="132"/>
      <c r="O327" s="132"/>
      <c r="P327" s="132"/>
      <c r="Q327" s="107"/>
      <c r="R327" s="107"/>
      <c r="S327" s="56"/>
    </row>
    <row r="328" spans="1:19" x14ac:dyDescent="0.2">
      <c r="A328" s="56"/>
      <c r="B328" s="56"/>
      <c r="C328" s="106"/>
      <c r="D328" s="106"/>
      <c r="E328" s="106"/>
      <c r="F328" s="106"/>
      <c r="G328" s="106"/>
      <c r="H328" s="106"/>
      <c r="I328" s="72"/>
      <c r="J328" s="72"/>
      <c r="K328" s="107"/>
      <c r="L328" s="107"/>
      <c r="M328" s="132"/>
      <c r="N328" s="132"/>
      <c r="O328" s="132"/>
      <c r="P328" s="132"/>
      <c r="Q328" s="107"/>
      <c r="R328" s="107"/>
      <c r="S328" s="56"/>
    </row>
    <row r="329" spans="1:19" x14ac:dyDescent="0.2">
      <c r="A329" s="56"/>
      <c r="B329" s="56"/>
      <c r="C329" s="106"/>
      <c r="D329" s="106"/>
      <c r="E329" s="106"/>
      <c r="F329" s="106"/>
      <c r="G329" s="106"/>
      <c r="H329" s="106"/>
      <c r="I329" s="72"/>
      <c r="J329" s="72"/>
      <c r="K329" s="107"/>
      <c r="L329" s="107"/>
      <c r="M329" s="132"/>
      <c r="N329" s="132"/>
      <c r="O329" s="132"/>
      <c r="P329" s="132"/>
      <c r="Q329" s="107"/>
      <c r="R329" s="107"/>
      <c r="S329" s="56"/>
    </row>
    <row r="330" spans="1:19" x14ac:dyDescent="0.2">
      <c r="A330" s="56"/>
      <c r="B330" s="56"/>
      <c r="C330" s="106"/>
      <c r="D330" s="106"/>
      <c r="E330" s="106"/>
      <c r="F330" s="106"/>
      <c r="G330" s="106"/>
      <c r="H330" s="106"/>
      <c r="I330" s="72"/>
      <c r="J330" s="72"/>
      <c r="K330" s="107"/>
      <c r="L330" s="107"/>
      <c r="M330" s="132"/>
      <c r="N330" s="132"/>
      <c r="O330" s="132"/>
      <c r="P330" s="132"/>
      <c r="Q330" s="107"/>
      <c r="R330" s="107"/>
      <c r="S330" s="56"/>
    </row>
    <row r="331" spans="1:19" x14ac:dyDescent="0.2">
      <c r="A331" s="56"/>
      <c r="B331" s="56"/>
      <c r="C331" s="106"/>
      <c r="D331" s="106"/>
      <c r="E331" s="106"/>
      <c r="F331" s="106"/>
      <c r="G331" s="106"/>
      <c r="H331" s="106"/>
      <c r="I331" s="72"/>
      <c r="J331" s="72"/>
      <c r="K331" s="107"/>
      <c r="L331" s="107"/>
      <c r="M331" s="132"/>
      <c r="N331" s="132"/>
      <c r="O331" s="132"/>
      <c r="P331" s="132"/>
      <c r="Q331" s="107"/>
      <c r="R331" s="107"/>
      <c r="S331" s="56"/>
    </row>
    <row r="332" spans="1:19" x14ac:dyDescent="0.2">
      <c r="A332" s="56"/>
      <c r="B332" s="56"/>
      <c r="C332" s="106"/>
      <c r="D332" s="106"/>
      <c r="E332" s="106"/>
      <c r="F332" s="106"/>
      <c r="G332" s="106"/>
      <c r="H332" s="106"/>
      <c r="I332" s="72"/>
      <c r="J332" s="72"/>
      <c r="K332" s="107"/>
      <c r="L332" s="107"/>
      <c r="M332" s="132"/>
      <c r="N332" s="132"/>
      <c r="O332" s="132"/>
      <c r="P332" s="132"/>
      <c r="Q332" s="107"/>
      <c r="R332" s="107"/>
      <c r="S332" s="56"/>
    </row>
    <row r="333" spans="1:19" x14ac:dyDescent="0.2">
      <c r="A333" s="56"/>
      <c r="B333" s="56"/>
      <c r="C333" s="106"/>
      <c r="D333" s="106"/>
      <c r="E333" s="106"/>
      <c r="F333" s="106"/>
      <c r="G333" s="106"/>
      <c r="H333" s="106"/>
      <c r="I333" s="72"/>
      <c r="J333" s="72"/>
      <c r="K333" s="107"/>
      <c r="L333" s="107"/>
      <c r="M333" s="132"/>
      <c r="N333" s="132"/>
      <c r="O333" s="132"/>
      <c r="P333" s="132"/>
      <c r="Q333" s="107"/>
      <c r="R333" s="107"/>
      <c r="S333" s="56"/>
    </row>
    <row r="334" spans="1:19" x14ac:dyDescent="0.2">
      <c r="A334" s="56"/>
      <c r="B334" s="56"/>
      <c r="C334" s="106"/>
      <c r="D334" s="106"/>
      <c r="E334" s="106"/>
      <c r="F334" s="106"/>
      <c r="G334" s="106"/>
      <c r="H334" s="106"/>
      <c r="I334" s="72"/>
      <c r="J334" s="72"/>
      <c r="K334" s="107"/>
      <c r="L334" s="107"/>
      <c r="M334" s="132"/>
      <c r="N334" s="132"/>
      <c r="O334" s="132"/>
      <c r="P334" s="132"/>
      <c r="Q334" s="107"/>
      <c r="R334" s="107"/>
      <c r="S334" s="56"/>
    </row>
    <row r="335" spans="1:19" x14ac:dyDescent="0.2">
      <c r="A335" s="56"/>
      <c r="B335" s="56"/>
      <c r="C335" s="106"/>
      <c r="D335" s="106"/>
      <c r="E335" s="106"/>
      <c r="F335" s="106"/>
      <c r="G335" s="106"/>
      <c r="H335" s="106"/>
      <c r="I335" s="72"/>
      <c r="J335" s="72"/>
      <c r="K335" s="107"/>
      <c r="L335" s="107"/>
      <c r="M335" s="132"/>
      <c r="N335" s="132"/>
      <c r="O335" s="132"/>
      <c r="P335" s="132"/>
      <c r="Q335" s="107"/>
      <c r="R335" s="107"/>
      <c r="S335" s="56"/>
    </row>
    <row r="336" spans="1:19" x14ac:dyDescent="0.2">
      <c r="A336" s="56"/>
      <c r="B336" s="56"/>
      <c r="C336" s="106"/>
      <c r="D336" s="106"/>
      <c r="E336" s="106"/>
      <c r="F336" s="106"/>
      <c r="G336" s="106"/>
      <c r="H336" s="106"/>
      <c r="I336" s="72"/>
      <c r="J336" s="72"/>
      <c r="K336" s="107"/>
      <c r="L336" s="107"/>
      <c r="M336" s="132"/>
      <c r="N336" s="132"/>
      <c r="O336" s="132"/>
      <c r="P336" s="132"/>
      <c r="Q336" s="107"/>
      <c r="R336" s="107"/>
      <c r="S336" s="56"/>
    </row>
    <row r="337" spans="1:19" x14ac:dyDescent="0.2">
      <c r="A337" s="56"/>
      <c r="B337" s="56"/>
      <c r="C337" s="106"/>
      <c r="D337" s="106"/>
      <c r="E337" s="106"/>
      <c r="F337" s="106"/>
      <c r="G337" s="106"/>
      <c r="H337" s="106"/>
      <c r="I337" s="72"/>
      <c r="J337" s="72"/>
      <c r="K337" s="107"/>
      <c r="L337" s="107"/>
      <c r="M337" s="132"/>
      <c r="N337" s="132"/>
      <c r="O337" s="132"/>
      <c r="P337" s="132"/>
      <c r="Q337" s="107"/>
      <c r="R337" s="107"/>
      <c r="S337" s="56"/>
    </row>
    <row r="338" spans="1:19" x14ac:dyDescent="0.2">
      <c r="A338" s="56"/>
      <c r="B338" s="56"/>
      <c r="C338" s="106"/>
      <c r="D338" s="106"/>
      <c r="E338" s="106"/>
      <c r="F338" s="106"/>
      <c r="G338" s="106"/>
      <c r="H338" s="106"/>
      <c r="I338" s="72"/>
      <c r="J338" s="72"/>
      <c r="K338" s="107"/>
      <c r="L338" s="107"/>
      <c r="M338" s="132"/>
      <c r="N338" s="132"/>
      <c r="O338" s="132"/>
      <c r="P338" s="132"/>
      <c r="Q338" s="107"/>
      <c r="R338" s="107"/>
      <c r="S338" s="56"/>
    </row>
    <row r="339" spans="1:19" x14ac:dyDescent="0.2">
      <c r="A339" s="56"/>
      <c r="B339" s="56"/>
      <c r="C339" s="106"/>
      <c r="D339" s="106"/>
      <c r="E339" s="106"/>
      <c r="F339" s="106"/>
      <c r="G339" s="106"/>
      <c r="H339" s="106"/>
      <c r="I339" s="72"/>
      <c r="J339" s="72"/>
      <c r="K339" s="107"/>
      <c r="L339" s="107"/>
      <c r="M339" s="132"/>
      <c r="N339" s="132"/>
      <c r="O339" s="132"/>
      <c r="P339" s="132"/>
      <c r="Q339" s="107"/>
      <c r="R339" s="107"/>
      <c r="S339" s="56"/>
    </row>
    <row r="340" spans="1:19" x14ac:dyDescent="0.2">
      <c r="A340" s="56"/>
      <c r="B340" s="56"/>
      <c r="C340" s="106"/>
      <c r="D340" s="106"/>
      <c r="E340" s="106"/>
      <c r="F340" s="106"/>
      <c r="G340" s="106"/>
      <c r="H340" s="106"/>
      <c r="I340" s="72"/>
      <c r="J340" s="72"/>
      <c r="K340" s="107"/>
      <c r="L340" s="107"/>
      <c r="M340" s="132"/>
      <c r="N340" s="132"/>
      <c r="O340" s="132"/>
      <c r="P340" s="132"/>
      <c r="Q340" s="107"/>
      <c r="R340" s="107"/>
      <c r="S340" s="56"/>
    </row>
    <row r="341" spans="1:19" x14ac:dyDescent="0.2">
      <c r="A341" s="56"/>
      <c r="B341" s="56"/>
      <c r="C341" s="106"/>
      <c r="D341" s="106"/>
      <c r="E341" s="106"/>
      <c r="F341" s="106"/>
      <c r="G341" s="106"/>
      <c r="H341" s="106"/>
      <c r="I341" s="72"/>
      <c r="J341" s="72"/>
      <c r="K341" s="107"/>
      <c r="L341" s="107"/>
      <c r="M341" s="132"/>
      <c r="N341" s="132"/>
      <c r="O341" s="132"/>
      <c r="P341" s="132"/>
      <c r="Q341" s="107"/>
      <c r="R341" s="107"/>
      <c r="S341" s="56"/>
    </row>
    <row r="342" spans="1:19" x14ac:dyDescent="0.2">
      <c r="A342" s="56"/>
      <c r="B342" s="56"/>
      <c r="C342" s="106"/>
      <c r="D342" s="106"/>
      <c r="E342" s="106"/>
      <c r="F342" s="106"/>
      <c r="G342" s="106"/>
      <c r="H342" s="106"/>
      <c r="I342" s="72"/>
      <c r="J342" s="72"/>
      <c r="K342" s="107"/>
      <c r="L342" s="107"/>
      <c r="M342" s="132"/>
      <c r="N342" s="132"/>
      <c r="O342" s="132"/>
      <c r="P342" s="132"/>
      <c r="Q342" s="107"/>
      <c r="R342" s="107"/>
      <c r="S342" s="56"/>
    </row>
    <row r="343" spans="1:19" x14ac:dyDescent="0.2">
      <c r="A343" s="56"/>
      <c r="B343" s="56"/>
      <c r="C343" s="106"/>
      <c r="D343" s="106"/>
      <c r="E343" s="106"/>
      <c r="F343" s="106"/>
      <c r="G343" s="106"/>
      <c r="H343" s="106"/>
      <c r="I343" s="72"/>
      <c r="J343" s="72"/>
      <c r="K343" s="107"/>
      <c r="L343" s="107"/>
      <c r="M343" s="132"/>
      <c r="N343" s="132"/>
      <c r="O343" s="132"/>
      <c r="P343" s="132"/>
      <c r="Q343" s="107"/>
      <c r="R343" s="107"/>
      <c r="S343" s="56"/>
    </row>
    <row r="344" spans="1:19" x14ac:dyDescent="0.2">
      <c r="A344" s="56"/>
      <c r="B344" s="56"/>
      <c r="C344" s="106"/>
      <c r="D344" s="106"/>
      <c r="E344" s="106"/>
      <c r="F344" s="106"/>
      <c r="G344" s="106"/>
      <c r="H344" s="106"/>
      <c r="I344" s="72"/>
      <c r="J344" s="72"/>
      <c r="K344" s="107"/>
      <c r="L344" s="107"/>
      <c r="M344" s="132"/>
      <c r="N344" s="132"/>
      <c r="O344" s="132"/>
      <c r="P344" s="132"/>
      <c r="Q344" s="107"/>
      <c r="R344" s="107"/>
      <c r="S344" s="56"/>
    </row>
    <row r="345" spans="1:19" x14ac:dyDescent="0.2">
      <c r="A345" s="56"/>
      <c r="B345" s="56"/>
      <c r="C345" s="106"/>
      <c r="D345" s="106"/>
      <c r="E345" s="106"/>
      <c r="F345" s="106"/>
      <c r="G345" s="106"/>
      <c r="H345" s="106"/>
      <c r="I345" s="72"/>
      <c r="J345" s="72"/>
      <c r="K345" s="107"/>
      <c r="L345" s="107"/>
      <c r="M345" s="132"/>
      <c r="N345" s="132"/>
      <c r="O345" s="132"/>
      <c r="P345" s="132"/>
      <c r="Q345" s="107"/>
      <c r="R345" s="107"/>
      <c r="S345" s="56"/>
    </row>
    <row r="346" spans="1:19" x14ac:dyDescent="0.2">
      <c r="A346" s="56"/>
      <c r="B346" s="56"/>
      <c r="C346" s="106"/>
      <c r="D346" s="106"/>
      <c r="E346" s="106"/>
      <c r="F346" s="106"/>
      <c r="G346" s="106"/>
      <c r="H346" s="106"/>
      <c r="I346" s="72"/>
      <c r="J346" s="72"/>
      <c r="K346" s="107"/>
      <c r="L346" s="107"/>
      <c r="M346" s="132"/>
      <c r="N346" s="132"/>
      <c r="O346" s="132"/>
      <c r="P346" s="132"/>
      <c r="Q346" s="107"/>
      <c r="R346" s="107"/>
      <c r="S346" s="56"/>
    </row>
    <row r="347" spans="1:19" x14ac:dyDescent="0.2">
      <c r="A347" s="56"/>
      <c r="B347" s="56"/>
      <c r="C347" s="106"/>
      <c r="D347" s="106"/>
      <c r="E347" s="106"/>
      <c r="F347" s="106"/>
      <c r="G347" s="106"/>
      <c r="H347" s="106"/>
      <c r="I347" s="72"/>
      <c r="J347" s="72"/>
      <c r="K347" s="107"/>
      <c r="L347" s="107"/>
      <c r="M347" s="132"/>
      <c r="N347" s="132"/>
      <c r="O347" s="132"/>
      <c r="P347" s="132"/>
      <c r="Q347" s="107"/>
      <c r="R347" s="107"/>
      <c r="S347" s="56"/>
    </row>
    <row r="348" spans="1:19" x14ac:dyDescent="0.2">
      <c r="A348" s="56"/>
      <c r="B348" s="56"/>
      <c r="C348" s="106"/>
      <c r="D348" s="106"/>
      <c r="E348" s="106"/>
      <c r="F348" s="106"/>
      <c r="G348" s="106"/>
      <c r="H348" s="106"/>
      <c r="I348" s="72"/>
      <c r="J348" s="72"/>
      <c r="K348" s="107"/>
      <c r="L348" s="107"/>
      <c r="M348" s="132"/>
      <c r="N348" s="132"/>
      <c r="O348" s="132"/>
      <c r="P348" s="132"/>
      <c r="Q348" s="107"/>
      <c r="R348" s="107"/>
      <c r="S348" s="56"/>
    </row>
    <row r="349" spans="1:19" x14ac:dyDescent="0.2">
      <c r="A349" s="56"/>
      <c r="B349" s="56"/>
      <c r="C349" s="106"/>
      <c r="D349" s="106"/>
      <c r="E349" s="106"/>
      <c r="F349" s="106"/>
      <c r="G349" s="106"/>
      <c r="H349" s="106"/>
      <c r="I349" s="72"/>
      <c r="J349" s="72"/>
      <c r="K349" s="107"/>
      <c r="L349" s="107"/>
      <c r="M349" s="132"/>
      <c r="N349" s="132"/>
      <c r="O349" s="132"/>
      <c r="P349" s="132"/>
      <c r="Q349" s="107"/>
      <c r="R349" s="107"/>
      <c r="S349" s="56"/>
    </row>
    <row r="350" spans="1:19" x14ac:dyDescent="0.2">
      <c r="A350" s="56"/>
      <c r="B350" s="56"/>
      <c r="C350" s="106"/>
      <c r="D350" s="106"/>
      <c r="E350" s="106"/>
      <c r="F350" s="106"/>
      <c r="G350" s="106"/>
      <c r="H350" s="106"/>
      <c r="I350" s="72"/>
      <c r="J350" s="72"/>
      <c r="K350" s="107"/>
      <c r="L350" s="107"/>
      <c r="M350" s="132"/>
      <c r="N350" s="132"/>
      <c r="O350" s="132"/>
      <c r="P350" s="132"/>
      <c r="Q350" s="107"/>
      <c r="R350" s="107"/>
      <c r="S350" s="56"/>
    </row>
    <row r="351" spans="1:19" x14ac:dyDescent="0.2">
      <c r="A351" s="56"/>
      <c r="B351" s="56"/>
      <c r="C351" s="106"/>
      <c r="D351" s="106"/>
      <c r="E351" s="106"/>
      <c r="F351" s="106"/>
      <c r="G351" s="106"/>
      <c r="H351" s="106"/>
      <c r="I351" s="72"/>
      <c r="J351" s="72"/>
      <c r="K351" s="107"/>
      <c r="L351" s="107"/>
      <c r="M351" s="132"/>
      <c r="N351" s="132"/>
      <c r="O351" s="132"/>
      <c r="P351" s="132"/>
      <c r="Q351" s="107"/>
      <c r="R351" s="107"/>
      <c r="S351" s="56"/>
    </row>
    <row r="352" spans="1:19" x14ac:dyDescent="0.2">
      <c r="A352" s="56"/>
      <c r="B352" s="56"/>
      <c r="C352" s="106"/>
      <c r="D352" s="106"/>
      <c r="E352" s="106"/>
      <c r="F352" s="106"/>
      <c r="G352" s="106"/>
      <c r="H352" s="106"/>
      <c r="I352" s="72"/>
      <c r="J352" s="72"/>
      <c r="K352" s="107"/>
      <c r="L352" s="107"/>
      <c r="M352" s="132"/>
      <c r="N352" s="132"/>
      <c r="O352" s="132"/>
      <c r="P352" s="132"/>
      <c r="Q352" s="107"/>
      <c r="R352" s="107"/>
      <c r="S352" s="56"/>
    </row>
    <row r="353" spans="1:19" x14ac:dyDescent="0.2">
      <c r="A353" s="56"/>
      <c r="B353" s="56"/>
      <c r="C353" s="106"/>
      <c r="D353" s="106"/>
      <c r="E353" s="106"/>
      <c r="F353" s="106"/>
      <c r="G353" s="106"/>
      <c r="H353" s="106"/>
      <c r="I353" s="72"/>
      <c r="J353" s="72"/>
      <c r="K353" s="107"/>
      <c r="L353" s="107"/>
      <c r="M353" s="132"/>
      <c r="N353" s="132"/>
      <c r="O353" s="132"/>
      <c r="P353" s="132"/>
      <c r="Q353" s="107"/>
      <c r="R353" s="107"/>
      <c r="S353" s="56"/>
    </row>
    <row r="354" spans="1:19" x14ac:dyDescent="0.2">
      <c r="A354" s="56"/>
      <c r="B354" s="56"/>
      <c r="C354" s="106"/>
      <c r="D354" s="106"/>
      <c r="E354" s="106"/>
      <c r="F354" s="106"/>
      <c r="G354" s="106"/>
      <c r="H354" s="106"/>
      <c r="I354" s="72"/>
      <c r="J354" s="72"/>
      <c r="K354" s="107"/>
      <c r="L354" s="107"/>
      <c r="M354" s="132"/>
      <c r="N354" s="132"/>
      <c r="O354" s="132"/>
      <c r="P354" s="132"/>
      <c r="Q354" s="107"/>
      <c r="R354" s="107"/>
      <c r="S354" s="56"/>
    </row>
    <row r="355" spans="1:19" x14ac:dyDescent="0.2">
      <c r="A355" s="56"/>
      <c r="B355" s="56"/>
      <c r="C355" s="106"/>
      <c r="D355" s="106"/>
      <c r="E355" s="106"/>
      <c r="F355" s="106"/>
      <c r="G355" s="106"/>
      <c r="H355" s="106"/>
      <c r="I355" s="72"/>
      <c r="J355" s="72"/>
      <c r="K355" s="107"/>
      <c r="L355" s="107"/>
      <c r="M355" s="132"/>
      <c r="N355" s="132"/>
      <c r="O355" s="132"/>
      <c r="P355" s="132"/>
      <c r="Q355" s="107"/>
      <c r="R355" s="107"/>
      <c r="S355" s="56"/>
    </row>
    <row r="356" spans="1:19" x14ac:dyDescent="0.2">
      <c r="A356" s="56"/>
      <c r="B356" s="56"/>
      <c r="C356" s="106"/>
      <c r="D356" s="106"/>
      <c r="E356" s="106"/>
      <c r="F356" s="106"/>
      <c r="G356" s="106"/>
      <c r="H356" s="106"/>
      <c r="I356" s="72"/>
      <c r="J356" s="72"/>
      <c r="K356" s="107"/>
      <c r="L356" s="107"/>
      <c r="M356" s="132"/>
      <c r="N356" s="132"/>
      <c r="O356" s="132"/>
      <c r="P356" s="132"/>
      <c r="Q356" s="107"/>
      <c r="R356" s="107"/>
      <c r="S356" s="56"/>
    </row>
    <row r="357" spans="1:19" x14ac:dyDescent="0.2">
      <c r="A357" s="56"/>
      <c r="B357" s="56"/>
      <c r="C357" s="106"/>
      <c r="D357" s="106"/>
      <c r="E357" s="106"/>
      <c r="F357" s="106"/>
      <c r="G357" s="106"/>
      <c r="H357" s="106"/>
      <c r="I357" s="72"/>
      <c r="J357" s="72"/>
      <c r="K357" s="107"/>
      <c r="L357" s="107"/>
      <c r="M357" s="132"/>
      <c r="N357" s="132"/>
      <c r="O357" s="132"/>
      <c r="P357" s="132"/>
      <c r="Q357" s="107"/>
      <c r="R357" s="107"/>
      <c r="S357" s="56"/>
    </row>
    <row r="358" spans="1:19" x14ac:dyDescent="0.2">
      <c r="A358" s="56"/>
      <c r="B358" s="56"/>
      <c r="C358" s="106"/>
      <c r="D358" s="106"/>
      <c r="E358" s="106"/>
      <c r="F358" s="106"/>
      <c r="G358" s="106"/>
      <c r="H358" s="106"/>
      <c r="I358" s="72"/>
      <c r="J358" s="72"/>
      <c r="K358" s="107"/>
      <c r="L358" s="107"/>
      <c r="M358" s="132"/>
      <c r="N358" s="132"/>
      <c r="O358" s="132"/>
      <c r="P358" s="132"/>
      <c r="Q358" s="107"/>
      <c r="R358" s="107"/>
      <c r="S358" s="56"/>
    </row>
    <row r="359" spans="1:19" x14ac:dyDescent="0.2">
      <c r="A359" s="56"/>
      <c r="B359" s="56"/>
      <c r="C359" s="106"/>
      <c r="D359" s="106"/>
      <c r="E359" s="106"/>
      <c r="F359" s="106"/>
      <c r="G359" s="106"/>
      <c r="H359" s="106"/>
      <c r="I359" s="72"/>
      <c r="J359" s="72"/>
      <c r="K359" s="107"/>
      <c r="L359" s="107"/>
      <c r="M359" s="132"/>
      <c r="N359" s="132"/>
      <c r="O359" s="132"/>
      <c r="P359" s="132"/>
      <c r="Q359" s="107"/>
      <c r="R359" s="107"/>
      <c r="S359" s="56"/>
    </row>
    <row r="360" spans="1:19" x14ac:dyDescent="0.2">
      <c r="A360" s="56"/>
      <c r="B360" s="56"/>
      <c r="C360" s="106"/>
      <c r="D360" s="106"/>
      <c r="E360" s="106"/>
      <c r="F360" s="106"/>
      <c r="G360" s="106"/>
      <c r="H360" s="106"/>
      <c r="I360" s="72"/>
      <c r="J360" s="72"/>
      <c r="K360" s="107"/>
      <c r="L360" s="107"/>
      <c r="M360" s="132"/>
      <c r="N360" s="132"/>
      <c r="O360" s="132"/>
      <c r="P360" s="132"/>
      <c r="Q360" s="107"/>
      <c r="R360" s="107"/>
      <c r="S360" s="56"/>
    </row>
    <row r="361" spans="1:19" x14ac:dyDescent="0.2">
      <c r="A361" s="56"/>
      <c r="B361" s="56"/>
      <c r="C361" s="106"/>
      <c r="D361" s="106"/>
      <c r="E361" s="106"/>
      <c r="F361" s="106"/>
      <c r="G361" s="106"/>
      <c r="H361" s="106"/>
      <c r="I361" s="72"/>
      <c r="J361" s="72"/>
      <c r="K361" s="107"/>
      <c r="L361" s="107"/>
      <c r="M361" s="132"/>
      <c r="N361" s="132"/>
      <c r="O361" s="132"/>
      <c r="P361" s="132"/>
      <c r="Q361" s="107"/>
      <c r="R361" s="107"/>
      <c r="S361" s="56"/>
    </row>
    <row r="362" spans="1:19" x14ac:dyDescent="0.2">
      <c r="A362" s="56"/>
      <c r="B362" s="56"/>
      <c r="C362" s="106"/>
      <c r="D362" s="106"/>
      <c r="E362" s="106"/>
      <c r="F362" s="106"/>
      <c r="G362" s="106"/>
      <c r="H362" s="106"/>
      <c r="I362" s="72"/>
      <c r="J362" s="72"/>
      <c r="K362" s="107"/>
      <c r="L362" s="107"/>
      <c r="M362" s="132"/>
      <c r="N362" s="132"/>
      <c r="O362" s="132"/>
      <c r="P362" s="132"/>
      <c r="Q362" s="107"/>
      <c r="R362" s="107"/>
      <c r="S362" s="56"/>
    </row>
    <row r="363" spans="1:19" x14ac:dyDescent="0.2">
      <c r="A363" s="56"/>
      <c r="B363" s="56"/>
      <c r="C363" s="106"/>
      <c r="D363" s="106"/>
      <c r="E363" s="106"/>
      <c r="F363" s="106"/>
      <c r="G363" s="106"/>
      <c r="H363" s="106"/>
      <c r="I363" s="72"/>
      <c r="J363" s="72"/>
      <c r="K363" s="107"/>
      <c r="L363" s="107"/>
      <c r="M363" s="132"/>
      <c r="N363" s="132"/>
      <c r="O363" s="132"/>
      <c r="P363" s="132"/>
      <c r="Q363" s="107"/>
      <c r="R363" s="107"/>
      <c r="S363" s="56"/>
    </row>
    <row r="364" spans="1:19" x14ac:dyDescent="0.2">
      <c r="A364" s="56"/>
      <c r="B364" s="56"/>
      <c r="C364" s="106"/>
      <c r="D364" s="106"/>
      <c r="E364" s="106"/>
      <c r="F364" s="106"/>
      <c r="G364" s="106"/>
      <c r="H364" s="106"/>
      <c r="I364" s="72"/>
      <c r="J364" s="72"/>
      <c r="K364" s="107"/>
      <c r="L364" s="107"/>
      <c r="M364" s="132"/>
      <c r="N364" s="132"/>
      <c r="O364" s="132"/>
      <c r="P364" s="132"/>
      <c r="Q364" s="107"/>
      <c r="R364" s="107"/>
      <c r="S364" s="56"/>
    </row>
    <row r="365" spans="1:19" x14ac:dyDescent="0.2">
      <c r="A365" s="56"/>
      <c r="B365" s="56"/>
      <c r="C365" s="106"/>
      <c r="D365" s="106"/>
      <c r="E365" s="106"/>
      <c r="F365" s="106"/>
      <c r="G365" s="106"/>
      <c r="H365" s="106"/>
      <c r="I365" s="72"/>
      <c r="J365" s="72"/>
      <c r="K365" s="107"/>
      <c r="L365" s="107"/>
      <c r="M365" s="132"/>
      <c r="N365" s="132"/>
      <c r="O365" s="132"/>
      <c r="P365" s="132"/>
      <c r="Q365" s="107"/>
      <c r="R365" s="107"/>
      <c r="S365" s="56"/>
    </row>
    <row r="366" spans="1:19" x14ac:dyDescent="0.2">
      <c r="A366" s="56"/>
      <c r="B366" s="56"/>
      <c r="C366" s="106"/>
      <c r="D366" s="106"/>
      <c r="E366" s="106"/>
      <c r="F366" s="106"/>
      <c r="G366" s="106"/>
      <c r="H366" s="106"/>
      <c r="I366" s="72"/>
      <c r="J366" s="72"/>
      <c r="K366" s="107"/>
      <c r="L366" s="107"/>
      <c r="M366" s="132"/>
      <c r="N366" s="132"/>
      <c r="O366" s="132"/>
      <c r="P366" s="132"/>
      <c r="Q366" s="107"/>
      <c r="R366" s="107"/>
      <c r="S366" s="56"/>
    </row>
    <row r="367" spans="1:19" x14ac:dyDescent="0.2">
      <c r="A367" s="56"/>
      <c r="B367" s="56"/>
      <c r="C367" s="106"/>
      <c r="D367" s="106"/>
      <c r="E367" s="106"/>
      <c r="F367" s="106"/>
      <c r="G367" s="106"/>
      <c r="H367" s="106"/>
      <c r="I367" s="72"/>
      <c r="J367" s="72"/>
      <c r="K367" s="107"/>
      <c r="L367" s="107"/>
      <c r="M367" s="132"/>
      <c r="N367" s="132"/>
      <c r="O367" s="132"/>
      <c r="P367" s="132"/>
      <c r="Q367" s="107"/>
      <c r="R367" s="107"/>
      <c r="S367" s="56"/>
    </row>
    <row r="368" spans="1:19" x14ac:dyDescent="0.2">
      <c r="A368" s="56"/>
      <c r="B368" s="56"/>
      <c r="C368" s="106"/>
      <c r="D368" s="106"/>
      <c r="E368" s="106"/>
      <c r="F368" s="106"/>
      <c r="G368" s="106"/>
      <c r="H368" s="106"/>
      <c r="I368" s="72"/>
      <c r="J368" s="72"/>
      <c r="K368" s="107"/>
      <c r="L368" s="107"/>
      <c r="M368" s="132"/>
      <c r="N368" s="132"/>
      <c r="O368" s="132"/>
      <c r="P368" s="132"/>
      <c r="Q368" s="107"/>
      <c r="R368" s="107"/>
      <c r="S368" s="56"/>
    </row>
    <row r="369" spans="1:19" x14ac:dyDescent="0.2">
      <c r="A369" s="56"/>
      <c r="B369" s="56"/>
      <c r="C369" s="106"/>
      <c r="D369" s="106"/>
      <c r="E369" s="106"/>
      <c r="F369" s="106"/>
      <c r="G369" s="106"/>
      <c r="H369" s="106"/>
      <c r="I369" s="72"/>
      <c r="J369" s="72"/>
      <c r="K369" s="107"/>
      <c r="L369" s="107"/>
      <c r="M369" s="132"/>
      <c r="N369" s="132"/>
      <c r="O369" s="132"/>
      <c r="P369" s="132"/>
      <c r="Q369" s="107"/>
      <c r="R369" s="107"/>
      <c r="S369" s="56"/>
    </row>
    <row r="370" spans="1:19" x14ac:dyDescent="0.2">
      <c r="A370" s="56"/>
      <c r="B370" s="56"/>
      <c r="C370" s="106"/>
      <c r="D370" s="106"/>
      <c r="E370" s="106"/>
      <c r="F370" s="106"/>
      <c r="G370" s="106"/>
      <c r="H370" s="106"/>
      <c r="I370" s="72"/>
      <c r="J370" s="72"/>
      <c r="K370" s="107"/>
      <c r="L370" s="107"/>
      <c r="M370" s="132"/>
      <c r="N370" s="132"/>
      <c r="O370" s="132"/>
      <c r="P370" s="132"/>
      <c r="Q370" s="107"/>
      <c r="R370" s="107"/>
      <c r="S370" s="56"/>
    </row>
    <row r="371" spans="1:19" x14ac:dyDescent="0.2">
      <c r="A371" s="56"/>
      <c r="B371" s="56"/>
      <c r="C371" s="106"/>
      <c r="D371" s="106"/>
      <c r="E371" s="106"/>
      <c r="F371" s="106"/>
      <c r="G371" s="106"/>
      <c r="H371" s="106"/>
      <c r="I371" s="72"/>
      <c r="J371" s="72"/>
      <c r="K371" s="107"/>
      <c r="L371" s="107"/>
      <c r="M371" s="132"/>
      <c r="N371" s="132"/>
      <c r="O371" s="132"/>
      <c r="P371" s="132"/>
      <c r="Q371" s="107"/>
      <c r="R371" s="107"/>
      <c r="S371" s="56"/>
    </row>
    <row r="372" spans="1:19" x14ac:dyDescent="0.2">
      <c r="A372" s="56"/>
      <c r="B372" s="56"/>
      <c r="C372" s="106"/>
      <c r="D372" s="106"/>
      <c r="E372" s="106"/>
      <c r="F372" s="106"/>
      <c r="G372" s="106"/>
      <c r="H372" s="106"/>
      <c r="I372" s="72"/>
      <c r="J372" s="72"/>
      <c r="K372" s="107"/>
      <c r="L372" s="107"/>
      <c r="M372" s="132"/>
      <c r="N372" s="132"/>
      <c r="O372" s="132"/>
      <c r="P372" s="132"/>
      <c r="Q372" s="107"/>
      <c r="R372" s="107"/>
      <c r="S372" s="56"/>
    </row>
    <row r="373" spans="1:19" x14ac:dyDescent="0.2">
      <c r="A373" s="56"/>
      <c r="B373" s="56"/>
      <c r="C373" s="106"/>
      <c r="D373" s="106"/>
      <c r="E373" s="106"/>
      <c r="F373" s="106"/>
      <c r="G373" s="106"/>
      <c r="H373" s="106"/>
      <c r="I373" s="72"/>
      <c r="J373" s="72"/>
      <c r="K373" s="107"/>
      <c r="L373" s="107"/>
      <c r="M373" s="132"/>
      <c r="N373" s="132"/>
      <c r="O373" s="132"/>
      <c r="P373" s="132"/>
      <c r="Q373" s="107"/>
      <c r="R373" s="107"/>
      <c r="S373" s="56"/>
    </row>
    <row r="374" spans="1:19" x14ac:dyDescent="0.2">
      <c r="A374" s="56"/>
      <c r="B374" s="56"/>
      <c r="C374" s="106"/>
      <c r="D374" s="106"/>
      <c r="E374" s="106"/>
      <c r="F374" s="106"/>
      <c r="G374" s="106"/>
      <c r="H374" s="106"/>
      <c r="I374" s="72"/>
      <c r="J374" s="72"/>
      <c r="K374" s="107"/>
      <c r="L374" s="107"/>
      <c r="M374" s="132"/>
      <c r="N374" s="132"/>
      <c r="O374" s="132"/>
      <c r="P374" s="132"/>
      <c r="Q374" s="107"/>
      <c r="R374" s="107"/>
      <c r="S374" s="56"/>
    </row>
    <row r="375" spans="1:19" x14ac:dyDescent="0.2">
      <c r="A375" s="56"/>
      <c r="B375" s="56"/>
      <c r="C375" s="106"/>
      <c r="D375" s="106"/>
      <c r="E375" s="106"/>
      <c r="F375" s="106"/>
      <c r="G375" s="106"/>
      <c r="H375" s="106"/>
      <c r="I375" s="72"/>
      <c r="J375" s="72"/>
      <c r="K375" s="107"/>
      <c r="L375" s="107"/>
      <c r="M375" s="132"/>
      <c r="N375" s="132"/>
      <c r="O375" s="132"/>
      <c r="P375" s="132"/>
      <c r="Q375" s="107"/>
      <c r="R375" s="107"/>
      <c r="S375" s="56"/>
    </row>
    <row r="377" spans="1:19" x14ac:dyDescent="0.2">
      <c r="A377" s="56"/>
      <c r="B377" s="56"/>
      <c r="C377" s="106"/>
      <c r="D377" s="106"/>
      <c r="E377" s="106"/>
      <c r="F377" s="106"/>
      <c r="G377" s="106"/>
      <c r="H377" s="106"/>
      <c r="I377" s="72"/>
      <c r="J377" s="72"/>
      <c r="K377" s="107"/>
      <c r="L377" s="107"/>
      <c r="M377" s="132"/>
      <c r="N377" s="132"/>
      <c r="O377" s="132"/>
      <c r="P377" s="132"/>
      <c r="Q377" s="107"/>
      <c r="R377" s="107"/>
      <c r="S377" s="56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Q184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2.75" x14ac:dyDescent="0.2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s="4" t="s">
        <v>71</v>
      </c>
      <c r="B1" s="4" t="s">
        <v>0</v>
      </c>
      <c r="C1" s="112" t="s">
        <v>89</v>
      </c>
      <c r="D1" s="15" t="s">
        <v>77</v>
      </c>
      <c r="E1" s="15" t="s">
        <v>90</v>
      </c>
      <c r="F1" s="113" t="s">
        <v>22</v>
      </c>
      <c r="G1" s="114" t="s">
        <v>6</v>
      </c>
      <c r="H1" s="115" t="s">
        <v>24</v>
      </c>
      <c r="I1" s="115" t="s">
        <v>6</v>
      </c>
      <c r="J1" s="104" t="s">
        <v>26</v>
      </c>
      <c r="K1" s="104" t="s">
        <v>6</v>
      </c>
      <c r="L1" s="78" t="s">
        <v>28</v>
      </c>
      <c r="M1" s="78" t="s">
        <v>4</v>
      </c>
      <c r="N1" s="104" t="s">
        <v>10</v>
      </c>
      <c r="O1" s="104" t="s">
        <v>6</v>
      </c>
      <c r="P1" s="116" t="s">
        <v>91</v>
      </c>
      <c r="Q1" s="117" t="s">
        <v>51</v>
      </c>
    </row>
    <row r="2" spans="1:17" ht="18.75" thickBot="1" x14ac:dyDescent="0.35">
      <c r="A2" s="80"/>
      <c r="B2" s="80"/>
      <c r="C2" s="118"/>
      <c r="D2" s="119"/>
      <c r="E2" s="120" t="s">
        <v>92</v>
      </c>
      <c r="F2" s="113" t="s">
        <v>35</v>
      </c>
      <c r="G2" s="121" t="s">
        <v>33</v>
      </c>
      <c r="H2" s="122" t="s">
        <v>36</v>
      </c>
      <c r="I2" s="122" t="s">
        <v>37</v>
      </c>
      <c r="J2" s="105" t="s">
        <v>31</v>
      </c>
      <c r="K2" s="105" t="s">
        <v>37</v>
      </c>
      <c r="L2" s="81" t="s">
        <v>84</v>
      </c>
      <c r="M2" s="81" t="s">
        <v>85</v>
      </c>
      <c r="N2" s="105" t="s">
        <v>84</v>
      </c>
      <c r="O2" s="105" t="s">
        <v>37</v>
      </c>
      <c r="P2" s="123" t="s">
        <v>39</v>
      </c>
      <c r="Q2" s="123" t="s">
        <v>50</v>
      </c>
    </row>
    <row r="9" spans="1:17" x14ac:dyDescent="0.2">
      <c r="N9" s="124"/>
      <c r="O9" s="124"/>
    </row>
    <row r="13" spans="1:17" x14ac:dyDescent="0.2">
      <c r="N13" s="124"/>
      <c r="O13" s="124"/>
    </row>
    <row r="15" spans="1:17" x14ac:dyDescent="0.2">
      <c r="N15" s="124"/>
      <c r="O15" s="124"/>
    </row>
    <row r="17" spans="14:15" x14ac:dyDescent="0.2">
      <c r="N17" s="124"/>
      <c r="O17" s="124"/>
    </row>
    <row r="21" spans="14:15" x14ac:dyDescent="0.2">
      <c r="N21" s="124"/>
      <c r="O21" s="124"/>
    </row>
    <row r="25" spans="14:15" x14ac:dyDescent="0.2">
      <c r="N25" s="124"/>
      <c r="O25" s="124"/>
    </row>
    <row r="29" spans="14:15" x14ac:dyDescent="0.2">
      <c r="N29" s="124"/>
      <c r="O29" s="124"/>
    </row>
    <row r="33" spans="14:15" x14ac:dyDescent="0.2">
      <c r="N33" s="124"/>
      <c r="O33" s="124"/>
    </row>
    <row r="34" spans="14:15" x14ac:dyDescent="0.2">
      <c r="N34" s="124"/>
      <c r="O34" s="124"/>
    </row>
    <row r="37" spans="14:15" x14ac:dyDescent="0.2">
      <c r="N37" s="124"/>
      <c r="O37" s="124"/>
    </row>
    <row r="41" spans="14:15" x14ac:dyDescent="0.2">
      <c r="N41" s="124"/>
      <c r="O41" s="124"/>
    </row>
    <row r="45" spans="14:15" x14ac:dyDescent="0.2">
      <c r="N45" s="124"/>
      <c r="O45" s="124"/>
    </row>
    <row r="49" spans="14:15" x14ac:dyDescent="0.2">
      <c r="N49" s="124"/>
      <c r="O49" s="124"/>
    </row>
    <row r="53" spans="14:15" x14ac:dyDescent="0.2">
      <c r="N53" s="124"/>
      <c r="O53" s="124"/>
    </row>
    <row r="57" spans="14:15" x14ac:dyDescent="0.2">
      <c r="N57" s="124"/>
      <c r="O57" s="124"/>
    </row>
    <row r="59" spans="14:15" x14ac:dyDescent="0.2">
      <c r="N59" s="124"/>
      <c r="O59" s="124"/>
    </row>
    <row r="63" spans="14:15" x14ac:dyDescent="0.2">
      <c r="N63" s="124"/>
      <c r="O63" s="124"/>
    </row>
    <row r="65" spans="14:15" x14ac:dyDescent="0.2">
      <c r="N65" s="124"/>
      <c r="O65" s="124"/>
    </row>
    <row r="69" spans="14:15" x14ac:dyDescent="0.2">
      <c r="N69" s="124"/>
      <c r="O69" s="124"/>
    </row>
    <row r="73" spans="14:15" x14ac:dyDescent="0.2">
      <c r="N73" s="124"/>
      <c r="O73" s="124"/>
    </row>
    <row r="74" spans="14:15" x14ac:dyDescent="0.2">
      <c r="N74" s="124"/>
      <c r="O74" s="124"/>
    </row>
    <row r="78" spans="14:15" x14ac:dyDescent="0.2">
      <c r="N78" s="124"/>
      <c r="O78" s="124"/>
    </row>
    <row r="82" spans="14:15" x14ac:dyDescent="0.2">
      <c r="N82" s="124"/>
      <c r="O82" s="124"/>
    </row>
    <row r="86" spans="14:15" x14ac:dyDescent="0.2">
      <c r="N86" s="124"/>
      <c r="O86" s="124"/>
    </row>
    <row r="88" spans="14:15" x14ac:dyDescent="0.2">
      <c r="N88" s="124"/>
      <c r="O88" s="124"/>
    </row>
    <row r="92" spans="14:15" x14ac:dyDescent="0.2">
      <c r="N92" s="124"/>
      <c r="O92" s="124"/>
    </row>
    <row r="96" spans="14:15" x14ac:dyDescent="0.2">
      <c r="N96" s="124"/>
      <c r="O96" s="124"/>
    </row>
    <row r="100" spans="14:15" x14ac:dyDescent="0.2">
      <c r="N100" s="124"/>
      <c r="O100" s="124"/>
    </row>
    <row r="104" spans="14:15" x14ac:dyDescent="0.2">
      <c r="N104" s="124"/>
      <c r="O104" s="124"/>
    </row>
    <row r="108" spans="14:15" x14ac:dyDescent="0.2">
      <c r="N108" s="124"/>
      <c r="O108" s="124"/>
    </row>
    <row r="112" spans="14:15" x14ac:dyDescent="0.2">
      <c r="N112" s="124"/>
      <c r="O112" s="124"/>
    </row>
    <row r="116" spans="14:15" x14ac:dyDescent="0.2">
      <c r="N116" s="124"/>
      <c r="O116" s="124"/>
    </row>
    <row r="120" spans="14:15" x14ac:dyDescent="0.2">
      <c r="N120" s="124"/>
      <c r="O120" s="124"/>
    </row>
    <row r="122" spans="14:15" x14ac:dyDescent="0.2">
      <c r="N122" s="124"/>
      <c r="O122" s="124"/>
    </row>
    <row r="126" spans="14:15" x14ac:dyDescent="0.2">
      <c r="N126" s="124"/>
      <c r="O126" s="124"/>
    </row>
    <row r="130" spans="14:15" x14ac:dyDescent="0.2">
      <c r="N130" s="124"/>
      <c r="O130" s="124"/>
    </row>
    <row r="135" spans="14:15" x14ac:dyDescent="0.2">
      <c r="N135" s="124"/>
      <c r="O135" s="124"/>
    </row>
    <row r="137" spans="14:15" x14ac:dyDescent="0.2">
      <c r="N137" s="124"/>
      <c r="O137" s="124"/>
    </row>
    <row r="141" spans="14:15" x14ac:dyDescent="0.2">
      <c r="N141" s="124"/>
      <c r="O141" s="124"/>
    </row>
    <row r="145" spans="14:15" x14ac:dyDescent="0.2">
      <c r="N145" s="124"/>
      <c r="O145" s="124"/>
    </row>
    <row r="149" spans="14:15" x14ac:dyDescent="0.2">
      <c r="N149" s="124"/>
      <c r="O149" s="124"/>
    </row>
    <row r="154" spans="14:15" x14ac:dyDescent="0.2">
      <c r="N154" s="124"/>
      <c r="O154" s="124"/>
    </row>
    <row r="156" spans="14:15" x14ac:dyDescent="0.2">
      <c r="N156" s="124"/>
      <c r="O156" s="124"/>
    </row>
    <row r="160" spans="14:15" x14ac:dyDescent="0.2">
      <c r="N160" s="124"/>
      <c r="O160" s="124"/>
    </row>
    <row r="164" spans="14:15" x14ac:dyDescent="0.2">
      <c r="N164" s="124"/>
      <c r="O164" s="124"/>
    </row>
    <row r="168" spans="14:15" x14ac:dyDescent="0.2">
      <c r="N168" s="124"/>
      <c r="O168" s="124"/>
    </row>
    <row r="172" spans="14:15" x14ac:dyDescent="0.2">
      <c r="N172" s="124"/>
      <c r="O172" s="124"/>
    </row>
    <row r="176" spans="14:15" x14ac:dyDescent="0.2">
      <c r="N176" s="124"/>
      <c r="O176" s="124"/>
    </row>
    <row r="180" spans="14:15" x14ac:dyDescent="0.2">
      <c r="N180" s="124"/>
      <c r="O180" s="124"/>
    </row>
    <row r="184" spans="14:15" x14ac:dyDescent="0.2">
      <c r="N184" s="124"/>
      <c r="O184" s="124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Std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2020-12-23T10:32:27Z</dcterms:modified>
</cp:coreProperties>
</file>