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441893A-D768-412D-BEC8-C72AAE4984B7}" xr6:coauthVersionLast="47" xr6:coauthVersionMax="47" xr10:uidLastSave="{00000000-0000-0000-0000-000000000000}"/>
  <bookViews>
    <workbookView xWindow="13815" yWindow="0" windowWidth="15090" windowHeight="15585" firstSheet="1" activeTab="1"/>
  </bookViews>
  <sheets>
    <sheet name="Sheet1" sheetId="2" r:id="rId1"/>
    <sheet name="New Text Document (2)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36" i="1" l="1"/>
  <c r="N28" i="1"/>
  <c r="N5" i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1" i="1"/>
  <c r="M7" i="1"/>
  <c r="M2" i="1"/>
  <c r="M4" i="1"/>
  <c r="M5" i="1"/>
  <c r="M15" i="1"/>
  <c r="M13" i="1"/>
  <c r="M19" i="1"/>
  <c r="M6" i="1"/>
  <c r="M46" i="1"/>
  <c r="M29" i="1"/>
  <c r="M44" i="1"/>
  <c r="M8" i="1"/>
  <c r="M16" i="1"/>
  <c r="M47" i="1"/>
  <c r="M30" i="1"/>
  <c r="M33" i="1"/>
  <c r="M39" i="1"/>
  <c r="M51" i="1"/>
  <c r="M14" i="1"/>
  <c r="M18" i="1"/>
  <c r="M22" i="1"/>
  <c r="M17" i="1"/>
  <c r="M53" i="1"/>
  <c r="M10" i="1"/>
  <c r="M26" i="1"/>
  <c r="M38" i="1"/>
  <c r="M12" i="1"/>
  <c r="M9" i="1"/>
  <c r="M3" i="1"/>
  <c r="M23" i="1"/>
  <c r="M36" i="1"/>
  <c r="M43" i="1"/>
  <c r="M45" i="1"/>
  <c r="M41" i="1"/>
  <c r="M35" i="1"/>
  <c r="G9" i="1"/>
  <c r="I9" i="1" s="1"/>
  <c r="G3" i="1"/>
  <c r="I3" i="1" s="1"/>
  <c r="G23" i="1"/>
  <c r="I23" i="1" s="1"/>
  <c r="G36" i="1"/>
  <c r="I36" i="1" s="1"/>
  <c r="G43" i="1"/>
  <c r="I43" i="1" s="1"/>
  <c r="G45" i="1"/>
  <c r="I45" i="1" s="1"/>
  <c r="G33" i="1"/>
  <c r="I33" i="1" s="1"/>
  <c r="G39" i="1"/>
  <c r="I39" i="1" s="1"/>
  <c r="G51" i="1"/>
  <c r="I51" i="1" s="1"/>
  <c r="F25" i="1"/>
  <c r="G25" i="1" s="1"/>
  <c r="I25" i="1" s="1"/>
  <c r="F21" i="1"/>
  <c r="N21" i="1" s="1"/>
  <c r="F31" i="1"/>
  <c r="G31" i="1" s="1"/>
  <c r="I31" i="1" s="1"/>
  <c r="F34" i="1"/>
  <c r="N34" i="1" s="1"/>
  <c r="F24" i="1"/>
  <c r="N24" i="1" s="1"/>
  <c r="F20" i="1"/>
  <c r="N20" i="1" s="1"/>
  <c r="F32" i="1"/>
  <c r="G32" i="1" s="1"/>
  <c r="I32" i="1" s="1"/>
  <c r="F27" i="1"/>
  <c r="N27" i="1" s="1"/>
  <c r="F28" i="1"/>
  <c r="G28" i="1" s="1"/>
  <c r="I28" i="1" s="1"/>
  <c r="F49" i="1"/>
  <c r="G49" i="1" s="1"/>
  <c r="I49" i="1" s="1"/>
  <c r="F40" i="1"/>
  <c r="G40" i="1" s="1"/>
  <c r="I40" i="1" s="1"/>
  <c r="F52" i="1"/>
  <c r="G52" i="1" s="1"/>
  <c r="I52" i="1" s="1"/>
  <c r="F42" i="1"/>
  <c r="G42" i="1" s="1"/>
  <c r="I42" i="1" s="1"/>
  <c r="F48" i="1"/>
  <c r="N48" i="1" s="1"/>
  <c r="F50" i="1"/>
  <c r="G50" i="1" s="1"/>
  <c r="I50" i="1" s="1"/>
  <c r="F37" i="1"/>
  <c r="G37" i="1" s="1"/>
  <c r="I37" i="1" s="1"/>
  <c r="F11" i="1"/>
  <c r="N11" i="1" s="1"/>
  <c r="F7" i="1"/>
  <c r="N7" i="1" s="1"/>
  <c r="F2" i="1"/>
  <c r="N2" i="1" s="1"/>
  <c r="F4" i="1"/>
  <c r="N4" i="1" s="1"/>
  <c r="F5" i="1"/>
  <c r="G5" i="1" s="1"/>
  <c r="I5" i="1" s="1"/>
  <c r="F15" i="1"/>
  <c r="G15" i="1" s="1"/>
  <c r="I15" i="1" s="1"/>
  <c r="F13" i="1"/>
  <c r="G13" i="1" s="1"/>
  <c r="I13" i="1" s="1"/>
  <c r="F19" i="1"/>
  <c r="G19" i="1" s="1"/>
  <c r="I19" i="1" s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F39" i="1"/>
  <c r="F51" i="1"/>
  <c r="F14" i="1"/>
  <c r="G14" i="1" s="1"/>
  <c r="I14" i="1" s="1"/>
  <c r="F18" i="1"/>
  <c r="G18" i="1" s="1"/>
  <c r="I18" i="1" s="1"/>
  <c r="F22" i="1"/>
  <c r="G22" i="1" s="1"/>
  <c r="I22" i="1" s="1"/>
  <c r="F17" i="1"/>
  <c r="G17" i="1" s="1"/>
  <c r="I17" i="1" s="1"/>
  <c r="F53" i="1"/>
  <c r="G53" i="1" s="1"/>
  <c r="I53" i="1" s="1"/>
  <c r="F10" i="1"/>
  <c r="G10" i="1" s="1"/>
  <c r="I10" i="1" s="1"/>
  <c r="F26" i="1"/>
  <c r="G26" i="1" s="1"/>
  <c r="I26" i="1" s="1"/>
  <c r="F38" i="1"/>
  <c r="G38" i="1" s="1"/>
  <c r="I38" i="1" s="1"/>
  <c r="F12" i="1"/>
  <c r="G12" i="1" s="1"/>
  <c r="I12" i="1" s="1"/>
  <c r="F9" i="1"/>
  <c r="F3" i="1"/>
  <c r="F23" i="1"/>
  <c r="F36" i="1"/>
  <c r="F43" i="1"/>
  <c r="F45" i="1"/>
  <c r="F41" i="1"/>
  <c r="G41" i="1" s="1"/>
  <c r="I41" i="1" s="1"/>
  <c r="F35" i="1"/>
  <c r="G35" i="1" s="1"/>
  <c r="I35" i="1" s="1"/>
  <c r="E34" i="1"/>
  <c r="E37" i="1"/>
  <c r="E11" i="1"/>
  <c r="E7" i="1"/>
  <c r="E44" i="1"/>
  <c r="E8" i="1"/>
  <c r="E16" i="1"/>
  <c r="E53" i="1"/>
  <c r="E10" i="1"/>
  <c r="E26" i="1"/>
  <c r="E38" i="1"/>
  <c r="E35" i="1"/>
  <c r="D25" i="1"/>
  <c r="E25" i="1" s="1"/>
  <c r="D21" i="1"/>
  <c r="E21" i="1" s="1"/>
  <c r="D31" i="1"/>
  <c r="E31" i="1" s="1"/>
  <c r="D34" i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E52" i="1" s="1"/>
  <c r="D42" i="1"/>
  <c r="E42" i="1" s="1"/>
  <c r="D48" i="1"/>
  <c r="E48" i="1" s="1"/>
  <c r="D50" i="1"/>
  <c r="E50" i="1" s="1"/>
  <c r="D37" i="1"/>
  <c r="D11" i="1"/>
  <c r="D7" i="1"/>
  <c r="D2" i="1"/>
  <c r="E2" i="1" s="1"/>
  <c r="D4" i="1"/>
  <c r="E4" i="1" s="1"/>
  <c r="D5" i="1"/>
  <c r="E5" i="1" s="1"/>
  <c r="D15" i="1"/>
  <c r="E15" i="1" s="1"/>
  <c r="D13" i="1"/>
  <c r="E13" i="1" s="1"/>
  <c r="D19" i="1"/>
  <c r="E19" i="1" s="1"/>
  <c r="D6" i="1"/>
  <c r="E6" i="1" s="1"/>
  <c r="D46" i="1"/>
  <c r="E46" i="1" s="1"/>
  <c r="D29" i="1"/>
  <c r="E29" i="1" s="1"/>
  <c r="D44" i="1"/>
  <c r="D8" i="1"/>
  <c r="D16" i="1"/>
  <c r="D47" i="1"/>
  <c r="E47" i="1" s="1"/>
  <c r="D30" i="1"/>
  <c r="E30" i="1" s="1"/>
  <c r="D33" i="1"/>
  <c r="E33" i="1" s="1"/>
  <c r="D39" i="1"/>
  <c r="E39" i="1" s="1"/>
  <c r="D51" i="1"/>
  <c r="E51" i="1" s="1"/>
  <c r="D14" i="1"/>
  <c r="E14" i="1" s="1"/>
  <c r="D18" i="1"/>
  <c r="E18" i="1" s="1"/>
  <c r="D22" i="1"/>
  <c r="E22" i="1" s="1"/>
  <c r="D17" i="1"/>
  <c r="E17" i="1" s="1"/>
  <c r="D53" i="1"/>
  <c r="D10" i="1"/>
  <c r="D26" i="1"/>
  <c r="D38" i="1"/>
  <c r="D12" i="1"/>
  <c r="E12" i="1" s="1"/>
  <c r="D9" i="1"/>
  <c r="E9" i="1" s="1"/>
  <c r="D3" i="1"/>
  <c r="E3" i="1" s="1"/>
  <c r="D23" i="1"/>
  <c r="E23" i="1" s="1"/>
  <c r="D36" i="1"/>
  <c r="E36" i="1" s="1"/>
  <c r="D43" i="1"/>
  <c r="E43" i="1" s="1"/>
  <c r="D45" i="1"/>
  <c r="E45" i="1" s="1"/>
  <c r="D41" i="1"/>
  <c r="E41" i="1" s="1"/>
  <c r="D35" i="1"/>
  <c r="C36" i="1"/>
  <c r="C43" i="1"/>
  <c r="C45" i="1"/>
  <c r="C41" i="1"/>
  <c r="C30" i="1"/>
  <c r="C33" i="1"/>
  <c r="C50" i="1"/>
  <c r="C37" i="1"/>
  <c r="C11" i="1"/>
  <c r="C7" i="1"/>
  <c r="C2" i="1"/>
  <c r="C19" i="1"/>
  <c r="C6" i="1"/>
  <c r="C46" i="1"/>
  <c r="C29" i="1"/>
  <c r="C44" i="1"/>
  <c r="C8" i="1"/>
  <c r="C16" i="1"/>
  <c r="C47" i="1"/>
  <c r="C21" i="1"/>
  <c r="C52" i="1"/>
  <c r="C48" i="1"/>
  <c r="B25" i="1"/>
  <c r="C25" i="1" s="1"/>
  <c r="B21" i="1"/>
  <c r="B31" i="1"/>
  <c r="C31" i="1" s="1"/>
  <c r="B34" i="1"/>
  <c r="C34" i="1" s="1"/>
  <c r="B24" i="1"/>
  <c r="C24" i="1" s="1"/>
  <c r="B20" i="1"/>
  <c r="C20" i="1" s="1"/>
  <c r="B32" i="1"/>
  <c r="C32" i="1" s="1"/>
  <c r="B27" i="1"/>
  <c r="C27" i="1" s="1"/>
  <c r="B28" i="1"/>
  <c r="C28" i="1" s="1"/>
  <c r="B49" i="1"/>
  <c r="N49" i="1" s="1"/>
  <c r="B40" i="1"/>
  <c r="N40" i="1" s="1"/>
  <c r="B52" i="1"/>
  <c r="N52" i="1" s="1"/>
  <c r="B42" i="1"/>
  <c r="C42" i="1" s="1"/>
  <c r="B48" i="1"/>
  <c r="B50" i="1"/>
  <c r="B37" i="1"/>
  <c r="B11" i="1"/>
  <c r="B7" i="1"/>
  <c r="B2" i="1"/>
  <c r="B4" i="1"/>
  <c r="C4" i="1" s="1"/>
  <c r="B5" i="1"/>
  <c r="C5" i="1" s="1"/>
  <c r="B15" i="1"/>
  <c r="N15" i="1" s="1"/>
  <c r="B13" i="1"/>
  <c r="N13" i="1" s="1"/>
  <c r="B19" i="1"/>
  <c r="N19" i="1" s="1"/>
  <c r="B6" i="1"/>
  <c r="N6" i="1" s="1"/>
  <c r="B46" i="1"/>
  <c r="N46" i="1" s="1"/>
  <c r="B29" i="1"/>
  <c r="N29" i="1" s="1"/>
  <c r="B44" i="1"/>
  <c r="N44" i="1" s="1"/>
  <c r="B8" i="1"/>
  <c r="N8" i="1" s="1"/>
  <c r="B16" i="1"/>
  <c r="N16" i="1" s="1"/>
  <c r="B47" i="1"/>
  <c r="N47" i="1" s="1"/>
  <c r="B30" i="1"/>
  <c r="N30" i="1" s="1"/>
  <c r="B33" i="1"/>
  <c r="N33" i="1" s="1"/>
  <c r="B39" i="1"/>
  <c r="C39" i="1" s="1"/>
  <c r="B51" i="1"/>
  <c r="C51" i="1" s="1"/>
  <c r="B14" i="1"/>
  <c r="C14" i="1" s="1"/>
  <c r="B18" i="1"/>
  <c r="N18" i="1" s="1"/>
  <c r="B22" i="1"/>
  <c r="N22" i="1" s="1"/>
  <c r="B17" i="1"/>
  <c r="C17" i="1" s="1"/>
  <c r="B53" i="1"/>
  <c r="N53" i="1" s="1"/>
  <c r="B10" i="1"/>
  <c r="C10" i="1" s="1"/>
  <c r="B26" i="1"/>
  <c r="C26" i="1" s="1"/>
  <c r="B38" i="1"/>
  <c r="N38" i="1" s="1"/>
  <c r="B12" i="1"/>
  <c r="C12" i="1" s="1"/>
  <c r="B9" i="1"/>
  <c r="C9" i="1" s="1"/>
  <c r="B3" i="1"/>
  <c r="C3" i="1" s="1"/>
  <c r="B23" i="1"/>
  <c r="C23" i="1" s="1"/>
  <c r="B36" i="1"/>
  <c r="B43" i="1"/>
  <c r="N43" i="1" s="1"/>
  <c r="B45" i="1"/>
  <c r="N45" i="1" s="1"/>
  <c r="B41" i="1"/>
  <c r="N41" i="1" s="1"/>
  <c r="B35" i="1"/>
  <c r="C35" i="1" s="1"/>
  <c r="N39" i="1" l="1"/>
  <c r="G20" i="1"/>
  <c r="I20" i="1" s="1"/>
  <c r="N32" i="1"/>
  <c r="G11" i="1"/>
  <c r="I11" i="1" s="1"/>
  <c r="G48" i="1"/>
  <c r="I48" i="1" s="1"/>
  <c r="G21" i="1"/>
  <c r="I21" i="1" s="1"/>
  <c r="N50" i="1"/>
  <c r="N31" i="1"/>
  <c r="N26" i="1"/>
  <c r="G4" i="1"/>
  <c r="I4" i="1" s="1"/>
  <c r="G27" i="1"/>
  <c r="I27" i="1" s="1"/>
  <c r="N3" i="1"/>
  <c r="C49" i="1"/>
  <c r="G24" i="1"/>
  <c r="I24" i="1" s="1"/>
  <c r="N9" i="1"/>
  <c r="N12" i="1"/>
  <c r="C53" i="1"/>
  <c r="C13" i="1"/>
  <c r="C22" i="1"/>
  <c r="N42" i="1"/>
  <c r="N25" i="1"/>
  <c r="N23" i="1"/>
  <c r="C40" i="1"/>
  <c r="G34" i="1"/>
  <c r="I34" i="1" s="1"/>
  <c r="N37" i="1"/>
  <c r="N35" i="1"/>
  <c r="N10" i="1"/>
  <c r="C15" i="1"/>
  <c r="C18" i="1"/>
  <c r="N17" i="1"/>
  <c r="G7" i="1"/>
  <c r="I7" i="1" s="1"/>
  <c r="C38" i="1"/>
  <c r="N51" i="1"/>
  <c r="G2" i="1"/>
  <c r="I2" i="1" s="1"/>
  <c r="N14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<sst xmlns="http://schemas.openxmlformats.org/spreadsheetml/2006/main" count="224" uniqueCount="125">
  <si>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</si>
  <si>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</si>
  <si>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</si>
  <si>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</si>
  <si>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</si>
  <si>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</si>
  <si>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</si>
  <si>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</si>
  <si>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</si>
  <si>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</si>
  <si>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</si>
  <si>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</si>
  <si>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</si>
  <si>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</si>
  <si>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</si>
  <si>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</si>
  <si>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</si>
  <si>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</si>
  <si>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</si>
  <si>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</si>
  <si>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</si>
  <si>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</si>
  <si>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</si>
  <si>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</si>
  <si>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</si>
  <si>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</si>
  <si>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</si>
  <si>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</si>
  <si>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</si>
  <si>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</si>
  <si>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</si>
  <si>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</si>
  <si>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</si>
  <si>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</si>
  <si>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</si>
  <si>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</si>
  <si>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</si>
  <si>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</si>
  <si>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</si>
  <si>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</si>
  <si>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</si>
  <si>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</si>
  <si>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</si>
  <si>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</si>
  <si>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</si>
  <si>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</si>
  <si>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</si>
  <si>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</si>
  <si>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</si>
  <si>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</si>
  <si>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</si>
  <si>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</si>
  <si>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</si>
  <si>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</si>
  <si>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</si>
  <si>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</si>
  <si>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</si>
  <si>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</si>
  <si>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</si>
  <si>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</si>
  <si>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</si>
  <si>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</si>
  <si>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</si>
  <si>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</si>
  <si>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</si>
  <si>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</si>
  <si>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</si>
  <si>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</si>
  <si>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</si>
  <si>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</si>
  <si>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</si>
  <si>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</si>
  <si>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</si>
  <si>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</si>
  <si>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</si>
  <si>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</si>
  <si>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</si>
  <si>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</si>
  <si>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</si>
  <si>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</si>
  <si>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</si>
  <si>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</si>
  <si>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</si>
  <si>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</si>
  <si>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</si>
  <si>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</si>
  <si>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</si>
  <si>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</si>
  <si>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</si>
  <si>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</si>
  <si>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</si>
  <si>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</si>
  <si>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</si>
  <si>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</si>
  <si>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</si>
  <si>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</si>
  <si>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</si>
  <si>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</si>
  <si>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</si>
  <si>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</si>
  <si>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</si>
  <si>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</si>
  <si>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</si>
  <si>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</si>
  <si>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</si>
  <si>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</si>
  <si>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</si>
  <si>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Mustang</t>
  </si>
  <si>
    <t>Camrey</t>
  </si>
  <si>
    <t>Elantra</t>
  </si>
  <si>
    <t>Focus</t>
  </si>
  <si>
    <t>Camero</t>
  </si>
  <si>
    <t>Corola</t>
  </si>
  <si>
    <t>Caravan</t>
  </si>
  <si>
    <t>Civic</t>
  </si>
  <si>
    <t>Odyssey</t>
  </si>
  <si>
    <t>PT Cruiser</t>
  </si>
  <si>
    <t>Silverado</t>
  </si>
  <si>
    <t>HO01ODY040</t>
  </si>
  <si>
    <t>HO05ODY037</t>
  </si>
  <si>
    <t>FD06FCS006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</si>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</sst>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A1D-B128-0492BC07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17888"/>
        <c:axId val="648316208"/>
      </c:barChart>
      <c:catAx>
        <c:axId val="5512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16208"/>
        <c:crosses val="autoZero"/>
        <c:auto val="1"/>
        <c:lblAlgn val="ctr"/>
        <c:lblOffset val="100"/>
        <c:noMultiLvlLbl val="0"/>
      </c:catAx>
      <c:valAx>
        <c:axId val="6483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Text Document (2)'!$H$1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Text Document (2)'!$G$2:$G$66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'New Text Document (2)'!$H$2:$H$66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A-4928-88A7-FF9B67BE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87552"/>
        <c:axId val="1022303040"/>
      </c:scatterChart>
      <c:valAx>
        <c:axId val="10279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</a:t>
                </a:r>
                <a:r>
                  <a:rPr lang="en-US" baseline="0"/>
                  <a:t>e of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03040"/>
        <c:crosses val="autoZero"/>
        <c:crossBetween val="midCat"/>
      </c:valAx>
      <c:valAx>
        <c:axId val="1022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185737</xdr:rowOff>
    </xdr:from>
    <xdr:to>
      <xdr:col>9</xdr:col>
      <xdr:colOff>352425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1EF38-BF53-BB25-B385-7CA45846B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</xdr:row>
      <xdr:rowOff>4762</xdr:rowOff>
    </xdr:from>
    <xdr:to>
      <xdr:col>21</xdr:col>
      <xdr:colOff>466725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C3FCA-5E08-C63F-0FFD-433A0C50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04.751661226852" createdVersion="8" refreshedVersion="8" minRefreshableVersion="3" recordCount="52">
  <cacheSource type="worksheet">
    <worksheetSource ref="A1:N53" sheet="New Text Document (2)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Focus"/>
    <s v="12"/>
    <n v="12"/>
    <n v="19341.7"/>
    <n v="1547.336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amero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rey"/>
    <s v="96"/>
    <n v="28"/>
    <n v="114660.6"/>
    <n v="4023.1789473684212"/>
    <s v="Green"/>
    <x v="14"/>
    <n v="100000"/>
    <s v="N"/>
    <s v="TY96CAMGRE020"/>
  </r>
  <r>
    <s v="TY98CAM021"/>
    <s v="TY"/>
    <s v="Toyota"/>
    <s v="CAM"/>
    <s v="Camre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re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re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re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orola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orola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orola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orola"/>
    <s v="12"/>
    <n v="12"/>
    <n v="29601.9"/>
    <n v="2368.152"/>
    <s v="Black"/>
    <x v="10"/>
    <n v="100000"/>
    <s v="Y"/>
    <s v="TY12CORBLA028"/>
  </r>
  <r>
    <s v="TY12CAM029"/>
    <s v="TY"/>
    <s v="Toyota"/>
    <s v="CAM"/>
    <s v="Camre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hrysler"/>
    <s v="PTC"/>
    <s v="PT Cruiser"/>
    <s v="04"/>
    <n v="20"/>
    <n v="64542"/>
    <n v="3148.390243902439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undai"/>
    <s v="ELA"/>
    <s v="Elantra"/>
    <s v="11"/>
    <n v="13"/>
    <n v="29102.3"/>
    <n v="2155.7259259259258"/>
    <s v="Black"/>
    <x v="12"/>
    <n v="100000"/>
    <s v="Y"/>
    <s v="HY11ELABLA049"/>
  </r>
  <r>
    <s v="HY12ELA050"/>
    <s v="HY"/>
    <s v="Hundai"/>
    <s v="ELA"/>
    <s v="Elantra"/>
    <s v="12"/>
    <n v="12"/>
    <n v="22282"/>
    <n v="1782.56"/>
    <s v="Blue"/>
    <x v="1"/>
    <n v="100000"/>
    <s v="Y"/>
    <s v="HY12ELABLU050"/>
  </r>
  <r>
    <s v="HY13ELA051"/>
    <s v="HY"/>
    <s v="Hundai"/>
    <s v="ELA"/>
    <s v="Elantra"/>
    <s v="13"/>
    <n v="11"/>
    <n v="20223.900000000001"/>
    <n v="1758.6000000000001"/>
    <s v="Black"/>
    <x v="6"/>
    <n v="100000"/>
    <s v="Y"/>
    <s v="HY13ELABLA051"/>
  </r>
  <r>
    <s v="HY13ELA052"/>
    <s v="HY"/>
    <s v="H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A2" sqref="A2:XFD53"/>
    </sheetView>
  </sheetViews>
  <sheetFormatPr defaultRowHeight="15" x14ac:dyDescent="0.25"/>
  <cols>
    <col min="1" max="1" width="13.140625" customWidth="1"/>
    <col min="3" max="3" width="15.28515625" customWidth="1"/>
    <col min="5" max="5" width="10.7109375" customWidth="1"/>
    <col min="7" max="7" width="5.28515625" customWidth="1"/>
    <col min="8" max="8" width="11.5703125" style="3" bestFit="1" customWidth="1"/>
    <col min="9" max="9" width="10.28515625" style="3" customWidth="1"/>
    <col min="13" max="13" width="9" customWidth="1"/>
    <col min="14" max="14" width="17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IF(24-F2&lt;0,100-F2+24,24-F2)</f>
        <v>28</v>
      </c>
      <c r="H2" s="3">
        <v>114660.6</v>
      </c>
      <c r="I2" s="3">
        <f>H2/(G2+0.5)</f>
        <v>4023.1789473684212</v>
      </c>
      <c r="J2" t="s">
        <v>21</v>
      </c>
      <c r="K2" t="s">
        <v>50</v>
      </c>
      <c r="L2">
        <v>100000</v>
      </c>
      <c r="M2" t="str">
        <f>IF(H2&lt;=L2,"Y","N")</f>
        <v>N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IF(24-F3&lt;0,100-F3+24,24-F3)</f>
        <v>20</v>
      </c>
      <c r="H3" s="3">
        <v>72527.199999999997</v>
      </c>
      <c r="I3" s="3">
        <f>H3/(G3+0.5)</f>
        <v>3537.9121951219513</v>
      </c>
      <c r="J3" t="s">
        <v>18</v>
      </c>
      <c r="K3" t="s">
        <v>41</v>
      </c>
      <c r="L3">
        <v>75000</v>
      </c>
      <c r="M3" t="str">
        <f>IF(H3&lt;=L3,"Y","N")</f>
        <v>Y</v>
      </c>
      <c r="N3" t="str">
        <f>CONCATENATE(B3,F3,D3,UPPER(LEFT(J3,3)),RIGHT(A3,3))</f>
        <v>CR04CARWHI047</v>
      </c>
    </row>
    <row r="4" spans="1:14" x14ac:dyDescent="0.2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IF(24-F4&lt;0,100-F4+24,24-F4)</f>
        <v>26</v>
      </c>
      <c r="H4" s="3">
        <v>93382.6</v>
      </c>
      <c r="I4" s="3">
        <f>H4/(G4+0.5)</f>
        <v>3523.8716981132079</v>
      </c>
      <c r="J4" t="s">
        <v>15</v>
      </c>
      <c r="K4" t="s">
        <v>52</v>
      </c>
      <c r="L4">
        <v>100000</v>
      </c>
      <c r="M4" t="str">
        <f>IF(H4&lt;=L4,"Y","N")</f>
        <v>Y</v>
      </c>
      <c r="N4" t="str">
        <f>CONCATENATE(B4,F4,D4,UPPER(LEFT(J4,3)),RIGHT(A4,3))</f>
        <v>TY98CAMBLA021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IF(24-F5&lt;0,100-F5+24,24-F5)</f>
        <v>24</v>
      </c>
      <c r="H5" s="3">
        <v>85928</v>
      </c>
      <c r="I5" s="3">
        <f>H5/(G5+0.5)</f>
        <v>3507.2653061224491</v>
      </c>
      <c r="J5" t="s">
        <v>21</v>
      </c>
      <c r="K5" t="s">
        <v>26</v>
      </c>
      <c r="L5">
        <v>100000</v>
      </c>
      <c r="M5" t="str">
        <f>IF(H5&lt;=L5,"Y","N")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IF(24-F6&lt;0,100-F6+24,24-F6)</f>
        <v>21</v>
      </c>
      <c r="H6" s="3">
        <v>73444.399999999994</v>
      </c>
      <c r="I6" s="3">
        <f>H6/(G6+0.5)</f>
        <v>3416.0186046511626</v>
      </c>
      <c r="J6" t="s">
        <v>15</v>
      </c>
      <c r="K6" t="s">
        <v>58</v>
      </c>
      <c r="L6">
        <v>100000</v>
      </c>
      <c r="M6" t="str">
        <f>IF(H6&lt;=L6,"Y","N")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IF(24-F7&lt;0,100-F7+24,24-F7)</f>
        <v>24</v>
      </c>
      <c r="H7" s="3">
        <v>80685.8</v>
      </c>
      <c r="I7" s="3">
        <f>H7/(G7+0.5)</f>
        <v>3293.2979591836738</v>
      </c>
      <c r="J7" t="s">
        <v>48</v>
      </c>
      <c r="K7" t="s">
        <v>36</v>
      </c>
      <c r="L7">
        <v>100000</v>
      </c>
      <c r="M7" t="str">
        <f>IF(H7&lt;=L7,"Y","N")</f>
        <v>Y</v>
      </c>
      <c r="N7" t="str">
        <f>CONCATENATE(B7,F7,D7,UPPER(LEFT(J7,3)),RIGHT(A7,3))</f>
        <v>GM00SLVBLU019</v>
      </c>
    </row>
    <row r="8" spans="1:14" x14ac:dyDescent="0.2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IF(24-F8&lt;0,100-F8+24,24-F8)</f>
        <v>25</v>
      </c>
      <c r="H8" s="3">
        <v>82374</v>
      </c>
      <c r="I8" s="3">
        <f>H8/(G8+0.5)</f>
        <v>3230.3529411764707</v>
      </c>
      <c r="J8" t="s">
        <v>18</v>
      </c>
      <c r="K8" t="s">
        <v>38</v>
      </c>
      <c r="L8">
        <v>75000</v>
      </c>
      <c r="M8" t="str">
        <f>IF(H8&lt;=L8,"Y","N")</f>
        <v>N</v>
      </c>
      <c r="N8" t="str">
        <f>CONCATENATE(B8,F8,D8,UPPER(LEFT(J8,3)),RIGHT(A8,3))</f>
        <v>HO99CIVWHI030</v>
      </c>
    </row>
    <row r="9" spans="1:14" x14ac:dyDescent="0.25">
      <c r="A9" t="s">
        <v>77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VLOOKUP(D9,D$56:E$66,2)</f>
        <v>Caravan</v>
      </c>
      <c r="F9" t="str">
        <f>MID(A9,3,2)</f>
        <v>00</v>
      </c>
      <c r="G9">
        <f>IF(24-F9&lt;0,100-F9+24,24-F9)</f>
        <v>24</v>
      </c>
      <c r="H9" s="3">
        <v>77243.100000000006</v>
      </c>
      <c r="I9" s="3">
        <f>H9/(G9+0.5)</f>
        <v>3152.7795918367351</v>
      </c>
      <c r="J9" t="s">
        <v>15</v>
      </c>
      <c r="K9" t="s">
        <v>24</v>
      </c>
      <c r="L9">
        <v>75000</v>
      </c>
      <c r="M9" t="str">
        <f>IF(H9&lt;=L9,"Y","N")</f>
        <v>N</v>
      </c>
      <c r="N9" t="str">
        <f>CONCATENATE(B9,F9,D9,UPPER(LEFT(J9,3)),RIGHT(A9,3))</f>
        <v>CR00CARBLA046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IF(24-F10&lt;0,100-F10+24,24-F10)</f>
        <v>20</v>
      </c>
      <c r="H10" s="3">
        <v>64542</v>
      </c>
      <c r="I10" s="3">
        <f>H10/(G10+0.5)</f>
        <v>3148.3902439024391</v>
      </c>
      <c r="J10" t="s">
        <v>48</v>
      </c>
      <c r="K10" t="s">
        <v>16</v>
      </c>
      <c r="L10">
        <v>75000</v>
      </c>
      <c r="M10" t="str">
        <f>IF(H10&lt;=L10,"Y","N")</f>
        <v>Y</v>
      </c>
      <c r="N10" t="str">
        <f>CONCATENATE(B10,F10,D10,UPPER(LEFT(J10,3)),RIGHT(A10,3))</f>
        <v>CR04PTCBLU042</v>
      </c>
    </row>
    <row r="11" spans="1:14" x14ac:dyDescent="0.25">
      <c r="A11" t="s">
        <v>46</v>
      </c>
      <c r="B11" t="str">
        <f>LEFT(A11,2)</f>
        <v>GM</v>
      </c>
      <c r="C11" t="str">
        <f>VLOOKUP(B11,B$56:C$61,2)</f>
        <v>General Motors</v>
      </c>
      <c r="D11" t="str">
        <f>MID(A11,5,3)</f>
        <v>SLV</v>
      </c>
      <c r="E11" t="str">
        <f>VLOOKUP(D11,D$56:E$66,2)</f>
        <v>Silverado</v>
      </c>
      <c r="F11" t="str">
        <f>MID(A11,3,2)</f>
        <v>98</v>
      </c>
      <c r="G11">
        <f>IF(24-F11&lt;0,100-F11+24,24-F11)</f>
        <v>26</v>
      </c>
      <c r="H11" s="3">
        <v>83162.7</v>
      </c>
      <c r="I11" s="3">
        <f>H11/(G11+0.5)</f>
        <v>3138.2150943396227</v>
      </c>
      <c r="J11" t="s">
        <v>15</v>
      </c>
      <c r="K11" t="s">
        <v>39</v>
      </c>
      <c r="L11">
        <v>100000</v>
      </c>
      <c r="M11" t="str">
        <f>IF(H11&lt;=L11,"Y","N")</f>
        <v>Y</v>
      </c>
      <c r="N11" t="str">
        <f>CONCATENATE(B11,F11,D11,UPPER(LEFT(J11,3)),RIGHT(A11,3))</f>
        <v>GM98SLVBLA018</v>
      </c>
    </row>
    <row r="12" spans="1:14" x14ac:dyDescent="0.25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99</v>
      </c>
      <c r="G12">
        <f>IF(24-F12&lt;0,100-F12+24,24-F12)</f>
        <v>25</v>
      </c>
      <c r="H12" s="3">
        <v>79420.600000000006</v>
      </c>
      <c r="I12" s="3">
        <f>H12/(G12+0.5)</f>
        <v>3114.5333333333338</v>
      </c>
      <c r="J12" t="s">
        <v>21</v>
      </c>
      <c r="K12" t="s">
        <v>45</v>
      </c>
      <c r="L12">
        <v>75000</v>
      </c>
      <c r="M12" t="str">
        <f>IF(H12&lt;=L12,"Y","N")</f>
        <v>N</v>
      </c>
      <c r="N12" t="str">
        <f>CONCATENATE(B12,F12,D12,UPPER(LEFT(J12,3)),RIGHT(A12,3))</f>
        <v>CR99CARGRE045</v>
      </c>
    </row>
    <row r="13" spans="1:14" x14ac:dyDescent="0.25">
      <c r="A13" t="s">
        <v>55</v>
      </c>
      <c r="B13" t="str">
        <f>LEFT(A13,2)</f>
        <v>TY</v>
      </c>
      <c r="C13" t="str">
        <f>VLOOKUP(B13,B$56:C$61,2)</f>
        <v>Toyota</v>
      </c>
      <c r="D13" t="str">
        <f>MID(A13,5,3)</f>
        <v>CAM</v>
      </c>
      <c r="E13" t="str">
        <f>VLOOKUP(D13,D$56:E$66,2)</f>
        <v>Camrey</v>
      </c>
      <c r="F13" t="str">
        <f>MID(A13,3,2)</f>
        <v>09</v>
      </c>
      <c r="G13">
        <f>IF(24-F13&lt;0,100-F13+24,24-F13)</f>
        <v>15</v>
      </c>
      <c r="H13" s="3">
        <v>48114.2</v>
      </c>
      <c r="I13" s="3">
        <f>H13/(G13+0.5)</f>
        <v>3104.1419354838708</v>
      </c>
      <c r="J13" t="s">
        <v>18</v>
      </c>
      <c r="K13" t="s">
        <v>29</v>
      </c>
      <c r="L13">
        <v>100000</v>
      </c>
      <c r="M13" t="str">
        <f>IF(H13&lt;=L13,"Y","N")</f>
        <v>Y</v>
      </c>
      <c r="N13" t="str">
        <f>CONCATENATE(B13,F13,D13,UPPER(LEFT(J13,3)),RIGHT(A13,3))</f>
        <v>TY09CAMWHI024</v>
      </c>
    </row>
    <row r="14" spans="1:14" x14ac:dyDescent="0.25">
      <c r="A14" t="s">
        <v>119</v>
      </c>
      <c r="B14" t="str">
        <f>LEFT(A14,2)</f>
        <v>HO</v>
      </c>
      <c r="C14" t="str">
        <f>VLOOKUP(B14,B$56:C$61,2)</f>
        <v>Honda</v>
      </c>
      <c r="D14" t="str">
        <f>MID(A14,5,3)</f>
        <v>ODY</v>
      </c>
      <c r="E14" t="str">
        <f>VLOOKUP(D14,D$56:E$66,2)</f>
        <v>Odyssey</v>
      </c>
      <c r="F14" t="str">
        <f>MID(A14,3,2)</f>
        <v>05</v>
      </c>
      <c r="G14">
        <f>IF(24-F14&lt;0,100-F14+24,24-F14)</f>
        <v>19</v>
      </c>
      <c r="H14" s="3">
        <v>60389.5</v>
      </c>
      <c r="I14" s="3">
        <f>H14/(G14+0.5)</f>
        <v>3096.897435897436</v>
      </c>
      <c r="J14" t="s">
        <v>18</v>
      </c>
      <c r="K14" t="s">
        <v>29</v>
      </c>
      <c r="L14">
        <v>100000</v>
      </c>
      <c r="M14" t="str">
        <f>IF(H14&lt;=L14,"Y","N")</f>
        <v>Y</v>
      </c>
      <c r="N14" t="str">
        <f>CONCATENATE(B14,F14,D14,UPPER(LEFT(J14,3)),RIGHT(A14,3))</f>
        <v>HO05ODYWHI037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IF(24-F15&lt;0,100-F15+24,24-F15)</f>
        <v>22</v>
      </c>
      <c r="H15" s="3">
        <v>67829.100000000006</v>
      </c>
      <c r="I15" s="3">
        <f>H15/(G15+0.5)</f>
        <v>3014.626666666667</v>
      </c>
      <c r="J15" t="s">
        <v>15</v>
      </c>
      <c r="K15" t="s">
        <v>16</v>
      </c>
      <c r="L15">
        <v>100000</v>
      </c>
      <c r="M15" t="str">
        <f>IF(H15&lt;=L15,"Y","N")</f>
        <v>Y</v>
      </c>
      <c r="N15" t="str">
        <f>CONCATENATE(B15,F15,D15,UPPER(LEFT(J15,3)),RIGHT(A15,3))</f>
        <v>TY02CAMBLA023</v>
      </c>
    </row>
    <row r="16" spans="1:14" x14ac:dyDescent="0.2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IF(24-F16&lt;0,100-F16+24,24-F16)</f>
        <v>23</v>
      </c>
      <c r="H16" s="3">
        <v>69891.899999999994</v>
      </c>
      <c r="I16" s="3">
        <f>H16/(G16+0.5)</f>
        <v>2974.1234042553187</v>
      </c>
      <c r="J16" t="s">
        <v>48</v>
      </c>
      <c r="K16" t="s">
        <v>24</v>
      </c>
      <c r="L16">
        <v>75000</v>
      </c>
      <c r="M16" t="str">
        <f>IF(H16&lt;=L16,"Y","N")</f>
        <v>Y</v>
      </c>
      <c r="N16" t="str">
        <f>CONCATENATE(B16,F16,D16,UPPER(LEFT(J16,3)),RIGHT(A16,3))</f>
        <v>HO01CIVBLU031</v>
      </c>
    </row>
    <row r="17" spans="1:14" x14ac:dyDescent="0.25">
      <c r="A17" t="s">
        <v>118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01</v>
      </c>
      <c r="G17">
        <f>IF(24-F17&lt;0,100-F17+24,24-F17)</f>
        <v>23</v>
      </c>
      <c r="H17" s="3">
        <v>68658.899999999994</v>
      </c>
      <c r="I17" s="3">
        <f>H17/(G17+0.5)</f>
        <v>2921.6553191489361</v>
      </c>
      <c r="J17" t="s">
        <v>15</v>
      </c>
      <c r="K17" t="s">
        <v>16</v>
      </c>
      <c r="L17">
        <v>100000</v>
      </c>
      <c r="M17" t="str">
        <f>IF(H17&lt;=L17,"Y","N")</f>
        <v>Y</v>
      </c>
      <c r="N17" t="str">
        <f>CONCATENATE(B17,F17,D17,UPPER(LEFT(J17,3)),RIGHT(A17,3))</f>
        <v>HO01ODYBLA040</v>
      </c>
    </row>
    <row r="18" spans="1:14" x14ac:dyDescent="0.25">
      <c r="A18" t="s">
        <v>70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07</v>
      </c>
      <c r="G18">
        <f>IF(24-F18&lt;0,100-F18+24,24-F18)</f>
        <v>17</v>
      </c>
      <c r="H18" s="3">
        <v>50854.1</v>
      </c>
      <c r="I18" s="3">
        <f>H18/(G18+0.5)</f>
        <v>2905.9485714285715</v>
      </c>
      <c r="J18" t="s">
        <v>15</v>
      </c>
      <c r="K18" t="s">
        <v>52</v>
      </c>
      <c r="L18">
        <v>100000</v>
      </c>
      <c r="M18" t="str">
        <f>IF(H18&lt;=L18,"Y","N")</f>
        <v>Y</v>
      </c>
      <c r="N18" t="str">
        <f>CONCATENATE(B18,F18,D18,UPPER(LEFT(J18,3)),RIGHT(A18,3))</f>
        <v>HO07ODYBLA038</v>
      </c>
    </row>
    <row r="19" spans="1:14" x14ac:dyDescent="0.2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IF(24-F19&lt;0,100-F19+24,24-F19)</f>
        <v>22</v>
      </c>
      <c r="H19" s="3">
        <v>64467.4</v>
      </c>
      <c r="I19" s="3">
        <f>H19/(G19+0.5)</f>
        <v>2865.2177777777779</v>
      </c>
      <c r="J19" t="s">
        <v>57</v>
      </c>
      <c r="K19" t="s">
        <v>58</v>
      </c>
      <c r="L19">
        <v>100000</v>
      </c>
      <c r="M19" t="str">
        <f>IF(H19&lt;=L19,"Y","N")</f>
        <v>Y</v>
      </c>
      <c r="N19" t="str">
        <f>CONCATENATE(B19,F19,D19,UPPER(LEFT(J19,3)),RIGHT(A19,3))</f>
        <v>TY02CORRED025</v>
      </c>
    </row>
    <row r="20" spans="1:14" x14ac:dyDescent="0.2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IF(24-F20&lt;0,100-F20+24,24-F20)</f>
        <v>18</v>
      </c>
      <c r="H20" s="3">
        <v>52229.5</v>
      </c>
      <c r="I20" s="3">
        <f>H20/(G20+0.5)</f>
        <v>2823.2162162162163</v>
      </c>
      <c r="J20" t="s">
        <v>21</v>
      </c>
      <c r="K20" t="s">
        <v>22</v>
      </c>
      <c r="L20">
        <v>75000</v>
      </c>
      <c r="M20" t="str">
        <f>IF(H20&lt;=L20,"Y","N")</f>
        <v>Y</v>
      </c>
      <c r="N20" t="str">
        <f>CONCATENATE(B20,F20,D20,UPPER(LEFT(J20,3)),RIGHT(A20,3))</f>
        <v>FD06FCSGRE007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IF(24-F21&lt;0,100-F21+24,24-F21)</f>
        <v>16</v>
      </c>
      <c r="H21" s="3">
        <v>44946.5</v>
      </c>
      <c r="I21" s="3">
        <f>H21/(G21+0.5)</f>
        <v>2724.030303030303</v>
      </c>
      <c r="J21" t="s">
        <v>21</v>
      </c>
      <c r="K21" t="s">
        <v>22</v>
      </c>
      <c r="L21">
        <v>50000</v>
      </c>
      <c r="M21" t="str">
        <f>IF(H21&lt;=L21,"Y","N")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IF(24-F22&lt;0,100-F22+24,24-F22)</f>
        <v>16</v>
      </c>
      <c r="H22" s="3">
        <v>42504.6</v>
      </c>
      <c r="I22" s="3">
        <f>H22/(G22+0.5)</f>
        <v>2576.0363636363636</v>
      </c>
      <c r="J22" t="s">
        <v>18</v>
      </c>
      <c r="K22" t="s">
        <v>38</v>
      </c>
      <c r="L22">
        <v>100000</v>
      </c>
      <c r="M22" t="str">
        <f>IF(H22&lt;=L22,"Y","N")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IF(24-F23&lt;0,100-F23+24,24-F23)</f>
        <v>20</v>
      </c>
      <c r="H23" s="3">
        <v>52699.4</v>
      </c>
      <c r="I23" s="3">
        <f>H23/(G23+0.5)</f>
        <v>2570.7024390243905</v>
      </c>
      <c r="J23" t="s">
        <v>57</v>
      </c>
      <c r="K23" t="s">
        <v>41</v>
      </c>
      <c r="L23">
        <v>75000</v>
      </c>
      <c r="M23" t="str">
        <f>IF(H23&lt;=L23,"Y","N")</f>
        <v>Y</v>
      </c>
      <c r="N23" t="str">
        <f>CONCATENATE(B23,F23,D23,UPPER(LEFT(J23,3)),RIGHT(A23,3))</f>
        <v>CR04CARRED048</v>
      </c>
    </row>
    <row r="24" spans="1:14" x14ac:dyDescent="0.25">
      <c r="A24" t="s">
        <v>120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IF(24-F24&lt;0,100-F24+24,24-F24)</f>
        <v>18</v>
      </c>
      <c r="H24" s="3">
        <v>46311.4</v>
      </c>
      <c r="I24" s="3">
        <f>H24/(G24+0.5)</f>
        <v>2503.3189189189188</v>
      </c>
      <c r="J24" t="s">
        <v>21</v>
      </c>
      <c r="K24" t="s">
        <v>26</v>
      </c>
      <c r="L24">
        <v>75000</v>
      </c>
      <c r="M24" t="str">
        <f>IF(H24&lt;=L24,"Y","N")</f>
        <v>Y</v>
      </c>
      <c r="N24" t="str">
        <f>CONCATENATE(B24,F24,D24,UPPER(LEFT(J24,3)),RIGHT(A24,3))</f>
        <v>FD06FCSGRE006</v>
      </c>
    </row>
    <row r="25" spans="1:14" x14ac:dyDescent="0.25">
      <c r="A25" t="s">
        <v>17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06</v>
      </c>
      <c r="G25">
        <f>IF(24-F25&lt;0,100-F25+24,24-F25)</f>
        <v>18</v>
      </c>
      <c r="H25" s="3">
        <v>44974.8</v>
      </c>
      <c r="I25" s="3">
        <f>H25/(G25+0.5)</f>
        <v>2431.0702702702706</v>
      </c>
      <c r="J25" t="s">
        <v>18</v>
      </c>
      <c r="K25" t="s">
        <v>19</v>
      </c>
      <c r="L25">
        <v>50000</v>
      </c>
      <c r="M25" t="str">
        <f>IF(H25&lt;=L25,"Y","N")</f>
        <v>Y</v>
      </c>
      <c r="N25" t="str">
        <f>CONCATENATE(B25,F25,D25,UPPER(LEFT(J25,3)),RIGHT(A25,3))</f>
        <v>FD06MTGWHI002</v>
      </c>
    </row>
    <row r="26" spans="1:14" x14ac:dyDescent="0.25">
      <c r="A26" t="s">
        <v>74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VLOOKUP(D26,D$56:E$66,2)</f>
        <v>PT Cruiser</v>
      </c>
      <c r="F26" t="str">
        <f>MID(A26,3,2)</f>
        <v>07</v>
      </c>
      <c r="G26">
        <f>IF(24-F26&lt;0,100-F26+24,24-F26)</f>
        <v>17</v>
      </c>
      <c r="H26" s="3">
        <v>42074.2</v>
      </c>
      <c r="I26" s="3">
        <f>H26/(G26+0.5)</f>
        <v>2404.2399999999998</v>
      </c>
      <c r="J26" t="s">
        <v>21</v>
      </c>
      <c r="K26" t="s">
        <v>58</v>
      </c>
      <c r="L26">
        <v>75000</v>
      </c>
      <c r="M26" t="str">
        <f>IF(H26&lt;=L26,"Y","N")</f>
        <v>Y</v>
      </c>
      <c r="N26" t="str">
        <f>CONCATENATE(B26,F26,D26,UPPER(LEFT(J26,3)),RIGHT(A26,3))</f>
        <v>CR07PTCGRE043</v>
      </c>
    </row>
    <row r="27" spans="1:14" x14ac:dyDescent="0.25">
      <c r="A27" t="s">
        <v>30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13</v>
      </c>
      <c r="G27">
        <f>IF(24-F27&lt;0,100-F27+24,24-F27)</f>
        <v>11</v>
      </c>
      <c r="H27" s="3">
        <v>27637.1</v>
      </c>
      <c r="I27" s="3">
        <f>H27/(G27+0.5)</f>
        <v>2403.2260869565216</v>
      </c>
      <c r="J27" t="s">
        <v>15</v>
      </c>
      <c r="K27" t="s">
        <v>16</v>
      </c>
      <c r="L27">
        <v>75000</v>
      </c>
      <c r="M27" t="str">
        <f>IF(H27&lt;=L27,"Y","N")</f>
        <v>Y</v>
      </c>
      <c r="N27" t="str">
        <f>CONCATENATE(B27,F27,D27,UPPER(LEFT(J27,3)),RIGHT(A27,3))</f>
        <v>FD13FCSBLA009</v>
      </c>
    </row>
    <row r="28" spans="1:14" x14ac:dyDescent="0.25">
      <c r="A28" t="s">
        <v>31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13</v>
      </c>
      <c r="G28">
        <f>IF(24-F28&lt;0,100-F28+24,24-F28)</f>
        <v>11</v>
      </c>
      <c r="H28" s="3">
        <v>27534.799999999999</v>
      </c>
      <c r="I28" s="3">
        <f>H28/(G28+0.5)</f>
        <v>2394.3304347826088</v>
      </c>
      <c r="J28" t="s">
        <v>18</v>
      </c>
      <c r="K28" t="s">
        <v>32</v>
      </c>
      <c r="L28">
        <v>75000</v>
      </c>
      <c r="M28" t="str">
        <f>IF(H28&lt;=L28,"Y","N")</f>
        <v>Y</v>
      </c>
      <c r="N28" t="str">
        <f>CONCATENATE(B28,F28,D28,UPPER(LEFT(J28,3)),RIGHT(A28,3))</f>
        <v>FD13FCSWHI010</v>
      </c>
    </row>
    <row r="29" spans="1:14" x14ac:dyDescent="0.25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IF(24-F29&lt;0,100-F29+24,24-F29)</f>
        <v>12</v>
      </c>
      <c r="H29" s="3">
        <v>29601.9</v>
      </c>
      <c r="I29" s="3">
        <f>H29/(G29+0.5)</f>
        <v>2368.152</v>
      </c>
      <c r="J29" t="s">
        <v>15</v>
      </c>
      <c r="K29" t="s">
        <v>39</v>
      </c>
      <c r="L29">
        <v>100000</v>
      </c>
      <c r="M29" t="str">
        <f>IF(H29&lt;=L29,"Y","N")</f>
        <v>Y</v>
      </c>
      <c r="N29" t="str">
        <f>CONCATENATE(B29,F29,D29,UPPER(LEFT(J29,3)),RIGHT(A29,3))</f>
        <v>TY12CORBLA028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IF(24-F30&lt;0,100-F30+24,24-F30)</f>
        <v>14</v>
      </c>
      <c r="H30" s="3">
        <v>33477.199999999997</v>
      </c>
      <c r="I30" s="3">
        <f>H30/(G30+0.5)</f>
        <v>2308.7724137931032</v>
      </c>
      <c r="J30" t="s">
        <v>15</v>
      </c>
      <c r="K30" t="s">
        <v>52</v>
      </c>
      <c r="L30">
        <v>75000</v>
      </c>
      <c r="M30" t="str">
        <f>IF(H30&lt;=L30,"Y","N")</f>
        <v>Y</v>
      </c>
      <c r="N30" t="str">
        <f>CONCATENATE(B30,F30,D30,UPPER(LEFT(J30,3)),RIGHT(A30,3))</f>
        <v>HO10CIVBLA033</v>
      </c>
    </row>
    <row r="31" spans="1:14" x14ac:dyDescent="0.25">
      <c r="A31" t="s">
        <v>23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IF(24-F31&lt;0,100-F31+24,24-F31)</f>
        <v>16</v>
      </c>
      <c r="H31" s="3">
        <v>37558.800000000003</v>
      </c>
      <c r="I31" s="3">
        <f>H31/(G31+0.5)</f>
        <v>2276.2909090909093</v>
      </c>
      <c r="J31" t="s">
        <v>15</v>
      </c>
      <c r="K31" t="s">
        <v>24</v>
      </c>
      <c r="L31">
        <v>50000</v>
      </c>
      <c r="M31" t="str">
        <f>IF(H31&lt;=L31,"Y","N")</f>
        <v>Y</v>
      </c>
      <c r="N31" t="str">
        <f>CONCATENATE(B31,F31,D31,UPPER(LEFT(J31,3)),RIGHT(A31,3))</f>
        <v>FD08MTGBLA004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IF(24-F32&lt;0,100-F32+24,24-F32)</f>
        <v>15</v>
      </c>
      <c r="H32" s="3">
        <v>35137</v>
      </c>
      <c r="I32" s="3">
        <f>H32/(G32+0.5)</f>
        <v>2266.9032258064517</v>
      </c>
      <c r="J32" t="s">
        <v>15</v>
      </c>
      <c r="K32" t="s">
        <v>29</v>
      </c>
      <c r="L32">
        <v>75000</v>
      </c>
      <c r="M32" t="str">
        <f>IF(H32&lt;=L32,"Y","N")</f>
        <v>Y</v>
      </c>
      <c r="N32" t="str">
        <f>CONCATENATE(B32,F32,D32,UPPER(LEFT(J32,3)),RIGHT(A32,3))</f>
        <v>FD09FCSBLA008</v>
      </c>
    </row>
    <row r="33" spans="1:14" x14ac:dyDescent="0.25">
      <c r="A33" t="s">
        <v>67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11</v>
      </c>
      <c r="G33">
        <f>IF(24-F33&lt;0,100-F33+24,24-F33)</f>
        <v>13</v>
      </c>
      <c r="H33" s="3">
        <v>30555.3</v>
      </c>
      <c r="I33" s="3">
        <f>H33/(G33+0.5)</f>
        <v>2263.3555555555554</v>
      </c>
      <c r="J33" t="s">
        <v>15</v>
      </c>
      <c r="K33" t="s">
        <v>22</v>
      </c>
      <c r="L33">
        <v>75000</v>
      </c>
      <c r="M33" t="str">
        <f>IF(H33&lt;=L33,"Y","N")</f>
        <v>Y</v>
      </c>
      <c r="N33" t="str">
        <f>CONCATENATE(B33,F33,D33,UPPER(LEFT(J33,3)),RIGHT(A33,3))</f>
        <v>HO11CIVBLA034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IF(24-F34&lt;0,100-F34+24,24-F34)</f>
        <v>16</v>
      </c>
      <c r="H34" s="3">
        <v>36438.5</v>
      </c>
      <c r="I34" s="3">
        <f>H34/(G34+0.5)</f>
        <v>2208.3939393939395</v>
      </c>
      <c r="J34" t="s">
        <v>18</v>
      </c>
      <c r="K34" t="s">
        <v>16</v>
      </c>
      <c r="L34">
        <v>50000</v>
      </c>
      <c r="M34" t="str">
        <f>IF(H34&lt;=L34,"Y","N")</f>
        <v>Y</v>
      </c>
      <c r="N34" t="str">
        <f>CONCATENATE(B34,F34,D34,UPPER(LEFT(J34,3)),RIGHT(A34,3))</f>
        <v>FD08MTGWHI005</v>
      </c>
    </row>
    <row r="35" spans="1:14" x14ac:dyDescent="0.25">
      <c r="A35" t="s">
        <v>14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IF(24-F35&lt;0,100-F35+24,24-F35)</f>
        <v>18</v>
      </c>
      <c r="H35" s="3">
        <v>40326.800000000003</v>
      </c>
      <c r="I35" s="3">
        <f>H35/(G35+0.5)</f>
        <v>2179.8270270270273</v>
      </c>
      <c r="J35" t="s">
        <v>15</v>
      </c>
      <c r="K35" t="s">
        <v>16</v>
      </c>
      <c r="L35">
        <v>50000</v>
      </c>
      <c r="M35" t="str">
        <f>IF(H35&lt;=L35,"Y","N")</f>
        <v>Y</v>
      </c>
      <c r="N35" t="str">
        <f>CONCATENATE(B35,F35,D35,UPPER(LEFT(J35,3)),RIGHT(A35,3))</f>
        <v>FD06MTGBLA001</v>
      </c>
    </row>
    <row r="36" spans="1:14" x14ac:dyDescent="0.25">
      <c r="A36" t="s">
        <v>80</v>
      </c>
      <c r="B36" t="str">
        <f>LEFT(A36,2)</f>
        <v>HY</v>
      </c>
      <c r="C36" t="str">
        <f>VLOOKUP(B36,B$56:C$61,2)</f>
        <v>Hundai</v>
      </c>
      <c r="D36" t="str">
        <f>MID(A36,5,3)</f>
        <v>ELA</v>
      </c>
      <c r="E36" t="str">
        <f>VLOOKUP(D36,D$56:E$66,2)</f>
        <v>Elantra</v>
      </c>
      <c r="F36" t="str">
        <f>MID(A36,3,2)</f>
        <v>11</v>
      </c>
      <c r="G36">
        <f>IF(24-F36&lt;0,100-F36+24,24-F36)</f>
        <v>13</v>
      </c>
      <c r="H36" s="3">
        <v>29102.3</v>
      </c>
      <c r="I36" s="3">
        <f>H36/(G36+0.5)</f>
        <v>2155.7259259259258</v>
      </c>
      <c r="J36" t="s">
        <v>15</v>
      </c>
      <c r="K36" t="s">
        <v>43</v>
      </c>
      <c r="L36">
        <v>100000</v>
      </c>
      <c r="M36" t="str">
        <f>IF(H36&lt;=L36,"Y","N")</f>
        <v>Y</v>
      </c>
      <c r="N36" t="str">
        <f>CONCATENATE(B36,F36,D36,UPPER(LEFT(J36,3)),RIGHT(A36,3))</f>
        <v>HY11ELABLA049</v>
      </c>
    </row>
    <row r="37" spans="1:14" x14ac:dyDescent="0.25">
      <c r="A37" t="s">
        <v>44</v>
      </c>
      <c r="B37" t="str">
        <f>LEFT(A37,2)</f>
        <v>GM</v>
      </c>
      <c r="C37" t="str">
        <f>VLOOKUP(B37,B$56:C$61,2)</f>
        <v>General Motors</v>
      </c>
      <c r="D37" t="str">
        <f>MID(A37,5,3)</f>
        <v>SLV</v>
      </c>
      <c r="E37" t="str">
        <f>VLOOKUP(D37,D$56:E$66,2)</f>
        <v>Silverado</v>
      </c>
      <c r="F37" t="str">
        <f>MID(A37,3,2)</f>
        <v>10</v>
      </c>
      <c r="G37">
        <f>IF(24-F37&lt;0,100-F37+24,24-F37)</f>
        <v>14</v>
      </c>
      <c r="H37" s="3">
        <v>31144.400000000001</v>
      </c>
      <c r="I37" s="3">
        <f>H37/(G37+0.5)</f>
        <v>2147.8896551724138</v>
      </c>
      <c r="J37" t="s">
        <v>15</v>
      </c>
      <c r="K37" t="s">
        <v>45</v>
      </c>
      <c r="L37">
        <v>100000</v>
      </c>
      <c r="M37" t="str">
        <f>IF(H37&lt;=L37,"Y","N")</f>
        <v>Y</v>
      </c>
      <c r="N37" t="str">
        <f>CONCATENATE(B37,F37,D37,UPPER(LEFT(J37,3)),RIGHT(A37,3))</f>
        <v>GM10SLVBLA017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IF(24-F38&lt;0,100-F38+24,24-F38)</f>
        <v>13</v>
      </c>
      <c r="H38" s="3">
        <v>27394.2</v>
      </c>
      <c r="I38" s="3">
        <f>H38/(G38+0.5)</f>
        <v>2029.2</v>
      </c>
      <c r="J38" t="s">
        <v>15</v>
      </c>
      <c r="K38" t="s">
        <v>36</v>
      </c>
      <c r="L38">
        <v>75000</v>
      </c>
      <c r="M38" t="str">
        <f>IF(H38&lt;=L38,"Y","N")</f>
        <v>Y</v>
      </c>
      <c r="N38" t="str">
        <f>CONCATENATE(B38,F38,D38,UPPER(LEFT(J38,3)),RIGHT(A38,3))</f>
        <v>CR11PTCBLA044</v>
      </c>
    </row>
    <row r="39" spans="1:14" x14ac:dyDescent="0.25">
      <c r="A39" t="s">
        <v>68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12</v>
      </c>
      <c r="G39">
        <f>IF(24-F39&lt;0,100-F39+24,24-F39)</f>
        <v>12</v>
      </c>
      <c r="H39" s="3">
        <v>24513.200000000001</v>
      </c>
      <c r="I39" s="3">
        <f>H39/(G39+0.5)</f>
        <v>1961.056</v>
      </c>
      <c r="J39" t="s">
        <v>15</v>
      </c>
      <c r="K39" t="s">
        <v>45</v>
      </c>
      <c r="L39">
        <v>75000</v>
      </c>
      <c r="M39" t="str">
        <f>IF(H39&lt;=L39,"Y","N")</f>
        <v>Y</v>
      </c>
      <c r="N39" t="str">
        <f>CONCATENATE(B39,F39,D39,UPPER(LEFT(J39,3)),RIGHT(A39,3))</f>
        <v>HO12CIVBLA035</v>
      </c>
    </row>
    <row r="40" spans="1:14" x14ac:dyDescent="0.25">
      <c r="A40" t="s">
        <v>35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13</v>
      </c>
      <c r="G40">
        <f>IF(24-F40&lt;0,100-F40+24,24-F40)</f>
        <v>11</v>
      </c>
      <c r="H40" s="3">
        <v>22521.599999999999</v>
      </c>
      <c r="I40" s="3">
        <f>H40/(G40+0.5)</f>
        <v>1958.3999999999999</v>
      </c>
      <c r="J40" t="s">
        <v>15</v>
      </c>
      <c r="K40" t="s">
        <v>36</v>
      </c>
      <c r="L40">
        <v>75000</v>
      </c>
      <c r="M40" t="str">
        <f>IF(H40&lt;=L40,"Y","N")</f>
        <v>Y</v>
      </c>
      <c r="N40" t="str">
        <f>CONCATENATE(B40,F40,D40,UPPER(LEFT(J40,3)),RIGHT(A40,3))</f>
        <v>FD13FCSBLA012</v>
      </c>
    </row>
    <row r="41" spans="1:14" x14ac:dyDescent="0.25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IF(24-F41&lt;0,100-F41+24,24-F41)</f>
        <v>11</v>
      </c>
      <c r="H41" s="3">
        <v>22188.5</v>
      </c>
      <c r="I41" s="3">
        <f>H41/(G41+0.5)</f>
        <v>1929.4347826086957</v>
      </c>
      <c r="J41" t="s">
        <v>48</v>
      </c>
      <c r="K41" t="s">
        <v>26</v>
      </c>
      <c r="L41">
        <v>100000</v>
      </c>
      <c r="M41" t="str">
        <f>IF(H41&lt;=L41,"Y","N")</f>
        <v>Y</v>
      </c>
      <c r="N41" t="str">
        <f>CONCATENATE(B41,F41,D41,UPPER(LEFT(J41,3)),RIGHT(A41,3))</f>
        <v>HY13ELABLU052</v>
      </c>
    </row>
    <row r="42" spans="1:14" x14ac:dyDescent="0.25">
      <c r="A42" t="s">
        <v>121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IF(24-F42&lt;0,100-F42+24,24-F42)</f>
        <v>15</v>
      </c>
      <c r="H42" s="3">
        <v>28464.799999999999</v>
      </c>
      <c r="I42" s="3">
        <f>H42/(G42+0.5)</f>
        <v>1836.4387096774194</v>
      </c>
      <c r="J42" t="s">
        <v>18</v>
      </c>
      <c r="K42" t="s">
        <v>39</v>
      </c>
      <c r="L42">
        <v>100000</v>
      </c>
      <c r="M42" t="str">
        <f>IF(H42&lt;=L42,"Y","N")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IF(24-F43&lt;0,100-F43+24,24-F43)</f>
        <v>12</v>
      </c>
      <c r="H43" s="3">
        <v>22282</v>
      </c>
      <c r="I43" s="3">
        <f>H43/(G43+0.5)</f>
        <v>1782.56</v>
      </c>
      <c r="J43" t="s">
        <v>48</v>
      </c>
      <c r="K43" t="s">
        <v>19</v>
      </c>
      <c r="L43">
        <v>100000</v>
      </c>
      <c r="M43" t="str">
        <f>IF(H43&lt;=L43,"Y","N")</f>
        <v>Y</v>
      </c>
      <c r="N43" t="str">
        <f>CONCATENATE(B43,F43,D43,UPPER(LEFT(J43,3)),RIGHT(A43,3))</f>
        <v>HY12ELABLU050</v>
      </c>
    </row>
    <row r="44" spans="1:14" x14ac:dyDescent="0.25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Camrey</v>
      </c>
      <c r="F44" t="str">
        <f>MID(A44,3,2)</f>
        <v>12</v>
      </c>
      <c r="G44">
        <f>IF(24-F44&lt;0,100-F44+24,24-F44)</f>
        <v>12</v>
      </c>
      <c r="H44" s="3">
        <v>22128.2</v>
      </c>
      <c r="I44" s="3">
        <f>H44/(G44+0.5)</f>
        <v>1770.2560000000001</v>
      </c>
      <c r="J44" t="s">
        <v>48</v>
      </c>
      <c r="K44" t="s">
        <v>50</v>
      </c>
      <c r="L44">
        <v>100000</v>
      </c>
      <c r="M44" t="str">
        <f>IF(H44&lt;=L44,"Y","N")</f>
        <v>Y</v>
      </c>
      <c r="N44" t="str">
        <f>CONCATENATE(B44,F44,D44,UPPER(LEFT(J44,3)),RIGHT(A44,3))</f>
        <v>TY12CAMBLU029</v>
      </c>
    </row>
    <row r="45" spans="1:14" x14ac:dyDescent="0.25">
      <c r="A45" t="s">
        <v>82</v>
      </c>
      <c r="B45" t="str">
        <f>LEFT(A45,2)</f>
        <v>HY</v>
      </c>
      <c r="C45" t="str">
        <f>VLOOKUP(B45,B$56:C$61,2)</f>
        <v>Hundai</v>
      </c>
      <c r="D45" t="str">
        <f>MID(A45,5,3)</f>
        <v>ELA</v>
      </c>
      <c r="E45" t="str">
        <f>VLOOKUP(D45,D$56:E$66,2)</f>
        <v>Elantra</v>
      </c>
      <c r="F45" t="str">
        <f>MID(A45,3,2)</f>
        <v>13</v>
      </c>
      <c r="G45">
        <f>IF(24-F45&lt;0,100-F45+24,24-F45)</f>
        <v>11</v>
      </c>
      <c r="H45" s="3">
        <v>20223.900000000001</v>
      </c>
      <c r="I45" s="3">
        <f>H45/(G45+0.5)</f>
        <v>1758.6000000000001</v>
      </c>
      <c r="J45" t="s">
        <v>15</v>
      </c>
      <c r="K45" t="s">
        <v>32</v>
      </c>
      <c r="L45">
        <v>100000</v>
      </c>
      <c r="M45" t="str">
        <f>IF(H45&lt;=L45,"Y","N")</f>
        <v>Y</v>
      </c>
      <c r="N45" t="str">
        <f>CONCATENATE(B45,F45,D45,UPPER(LEFT(J45,3)),RIGHT(A45,3))</f>
        <v>HY13ELABLA051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IF(24-F46&lt;0,100-F46+24,24-F46)</f>
        <v>10</v>
      </c>
      <c r="H46" s="3">
        <v>17556.3</v>
      </c>
      <c r="I46" s="3">
        <f>H46/(G46+0.5)</f>
        <v>1672.0285714285715</v>
      </c>
      <c r="J46" t="s">
        <v>48</v>
      </c>
      <c r="K46" t="s">
        <v>32</v>
      </c>
      <c r="L46">
        <v>100000</v>
      </c>
      <c r="M46" t="str">
        <f>IF(H46&lt;=L46,"Y","N")</f>
        <v>Y</v>
      </c>
      <c r="N46" t="str">
        <f>CONCATENATE(B46,F46,D46,UPPER(LEFT(J46,3)),RIGHT(A46,3))</f>
        <v>TY14CORBLU027</v>
      </c>
    </row>
    <row r="47" spans="1:14" x14ac:dyDescent="0.25">
      <c r="A47" t="s">
        <v>65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10</v>
      </c>
      <c r="G47">
        <f>IF(24-F47&lt;0,100-F47+24,24-F47)</f>
        <v>14</v>
      </c>
      <c r="H47" s="3">
        <v>22573</v>
      </c>
      <c r="I47" s="3">
        <f>H47/(G47+0.5)</f>
        <v>1556.7586206896551</v>
      </c>
      <c r="J47" t="s">
        <v>48</v>
      </c>
      <c r="K47" t="s">
        <v>43</v>
      </c>
      <c r="L47">
        <v>75000</v>
      </c>
      <c r="M47" t="str">
        <f>IF(H47&lt;=L47,"Y","N")</f>
        <v>Y</v>
      </c>
      <c r="N47" t="str">
        <f>CONCATENATE(B47,F47,D47,UPPER(LEFT(J47,3)),RIGHT(A47,3))</f>
        <v>HO10CIVBLU032</v>
      </c>
    </row>
    <row r="48" spans="1:14" x14ac:dyDescent="0.25">
      <c r="A48" t="s">
        <v>40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VLOOKUP(D48,D$56:E$66,2)</f>
        <v>Camero</v>
      </c>
      <c r="F48" t="str">
        <f>MID(A48,3,2)</f>
        <v>12</v>
      </c>
      <c r="G48">
        <f>IF(24-F48&lt;0,100-F48+24,24-F48)</f>
        <v>12</v>
      </c>
      <c r="H48" s="3">
        <v>19421.099999999999</v>
      </c>
      <c r="I48" s="3">
        <f>H48/(G48+0.5)</f>
        <v>1553.6879999999999</v>
      </c>
      <c r="J48" t="s">
        <v>15</v>
      </c>
      <c r="K48" t="s">
        <v>41</v>
      </c>
      <c r="L48">
        <v>100000</v>
      </c>
      <c r="M48" t="str">
        <f>IF(H48&lt;=L48,"Y","N")</f>
        <v>Y</v>
      </c>
      <c r="N48" t="str">
        <f>CONCATENATE(B48,F48,D48,UPPER(LEFT(J48,3)),RIGHT(A48,3))</f>
        <v>GM12CMRBLA015</v>
      </c>
    </row>
    <row r="49" spans="1:14" x14ac:dyDescent="0.25">
      <c r="A49" t="s">
        <v>33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IF(24-F49&lt;0,100-F49+24,24-F49)</f>
        <v>12</v>
      </c>
      <c r="H49" s="3">
        <v>19341.7</v>
      </c>
      <c r="I49" s="3">
        <f>H49/(G49+0.5)</f>
        <v>1547.336</v>
      </c>
      <c r="J49" t="s">
        <v>18</v>
      </c>
      <c r="K49" t="s">
        <v>34</v>
      </c>
      <c r="L49">
        <v>75000</v>
      </c>
      <c r="M49" t="str">
        <f>IF(H49&lt;=L49,"Y","N")</f>
        <v>Y</v>
      </c>
      <c r="N49" t="str">
        <f>CONCATENATE(B49,F49,D49,UPPER(LEFT(J49,3)),RIGHT(A49,3))</f>
        <v>FD12FCSWHI011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IF(24-F50&lt;0,100-F50+24,24-F50)</f>
        <v>10</v>
      </c>
      <c r="H50" s="3">
        <v>14289.6</v>
      </c>
      <c r="I50" s="3">
        <f>H50/(G50+0.5)</f>
        <v>1360.9142857142858</v>
      </c>
      <c r="J50" t="s">
        <v>18</v>
      </c>
      <c r="K50" t="s">
        <v>43</v>
      </c>
      <c r="L50">
        <v>100000</v>
      </c>
      <c r="M50" t="str">
        <f>IF(H50&lt;=L50,"Y","N")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IF(24-F51&lt;0,100-F51+24,24-F51)</f>
        <v>11</v>
      </c>
      <c r="H51" s="3">
        <v>13867.6</v>
      </c>
      <c r="I51" s="3">
        <f>H51/(G51+0.5)</f>
        <v>1205.8782608695653</v>
      </c>
      <c r="J51" t="s">
        <v>15</v>
      </c>
      <c r="K51" t="s">
        <v>50</v>
      </c>
      <c r="L51">
        <v>75000</v>
      </c>
      <c r="M51" t="str">
        <f>IF(H51&lt;=L51,"Y","N")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IF(24-F52&lt;0,100-F52+24,24-F52)</f>
        <v>11</v>
      </c>
      <c r="H52" s="3">
        <v>13682.9</v>
      </c>
      <c r="I52" s="3">
        <f>H52/(G52+0.5)</f>
        <v>1189.8173913043479</v>
      </c>
      <c r="J52" t="s">
        <v>15</v>
      </c>
      <c r="K52" t="s">
        <v>38</v>
      </c>
      <c r="L52">
        <v>75000</v>
      </c>
      <c r="M52" t="str">
        <f>IF(H52&lt;=L52,"Y","N")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IF(24-F53&lt;0,100-F53+24,24-F53)</f>
        <v>10</v>
      </c>
      <c r="H53" s="3">
        <v>3708.1</v>
      </c>
      <c r="I53" s="3">
        <f>H53/(G53+0.5)</f>
        <v>353.15238095238095</v>
      </c>
      <c r="J53" t="s">
        <v>15</v>
      </c>
      <c r="K53" t="s">
        <v>19</v>
      </c>
      <c r="L53">
        <v>100000</v>
      </c>
      <c r="M53" t="str">
        <f>IF(H53&lt;=L53,"Y","N")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90</v>
      </c>
      <c r="D56" t="s">
        <v>100</v>
      </c>
      <c r="E56" t="s">
        <v>108</v>
      </c>
    </row>
    <row r="57" spans="1:14" x14ac:dyDescent="0.25">
      <c r="B57" t="s">
        <v>89</v>
      </c>
      <c r="C57" t="s">
        <v>95</v>
      </c>
      <c r="D57" t="s">
        <v>105</v>
      </c>
      <c r="E57" t="s">
        <v>113</v>
      </c>
    </row>
    <row r="58" spans="1:14" x14ac:dyDescent="0.25">
      <c r="B58" t="s">
        <v>88</v>
      </c>
      <c r="C58" t="s">
        <v>94</v>
      </c>
      <c r="D58" t="s">
        <v>102</v>
      </c>
      <c r="E58" t="s">
        <v>114</v>
      </c>
    </row>
    <row r="59" spans="1:14" x14ac:dyDescent="0.25">
      <c r="B59" t="s">
        <v>87</v>
      </c>
      <c r="C59" t="s">
        <v>93</v>
      </c>
      <c r="D59" t="s">
        <v>98</v>
      </c>
      <c r="E59" t="s">
        <v>111</v>
      </c>
    </row>
    <row r="60" spans="1:14" x14ac:dyDescent="0.25">
      <c r="B60" t="s">
        <v>85</v>
      </c>
      <c r="C60" t="s">
        <v>91</v>
      </c>
      <c r="D60" t="s">
        <v>101</v>
      </c>
      <c r="E60" t="s">
        <v>112</v>
      </c>
    </row>
    <row r="61" spans="1:14" x14ac:dyDescent="0.25">
      <c r="B61" t="s">
        <v>86</v>
      </c>
      <c r="C61" t="s">
        <v>92</v>
      </c>
      <c r="D61" t="s">
        <v>106</v>
      </c>
      <c r="E61" t="s">
        <v>109</v>
      </c>
    </row>
    <row r="62" spans="1:14" x14ac:dyDescent="0.25">
      <c r="D62" t="s">
        <v>97</v>
      </c>
      <c r="E62" t="s">
        <v>110</v>
      </c>
    </row>
    <row r="63" spans="1:14" x14ac:dyDescent="0.25">
      <c r="D63" t="s">
        <v>96</v>
      </c>
      <c r="E63" t="s">
        <v>107</v>
      </c>
    </row>
    <row r="64" spans="1:14" x14ac:dyDescent="0.25">
      <c r="D64" t="s">
        <v>103</v>
      </c>
      <c r="E64" t="s">
        <v>115</v>
      </c>
    </row>
    <row r="65" spans="4:5" x14ac:dyDescent="0.25">
      <c r="D65" t="s">
        <v>104</v>
      </c>
      <c r="E65" t="s">
        <v>116</v>
      </c>
    </row>
    <row r="66" spans="4:5" x14ac:dyDescent="0.25">
      <c r="D66" t="s">
        <v>99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Text Document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zeshan Bajracharya</dc:creator>
  <cp:lastModifiedBy>zeshan Bajracharya</cp:lastModifiedBy>
  <dcterms:created xsi:type="dcterms:W3CDTF">2024-01-13T12:25:45Z</dcterms:created>
  <dcterms:modified xsi:type="dcterms:W3CDTF">2024-01-13T12:25:45Z</dcterms:modified>
</cp:coreProperties>
</file>