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ki1\Desktop\AH_PROJECT\project\OCCAS\"/>
    </mc:Choice>
  </mc:AlternateContent>
  <xr:revisionPtr revIDLastSave="0" documentId="13_ncr:1_{6E040EC1-DA15-4E04-BE12-BC628A845C49}" xr6:coauthVersionLast="46" xr6:coauthVersionMax="46" xr10:uidLastSave="{00000000-0000-0000-0000-000000000000}"/>
  <bookViews>
    <workbookView xWindow="-108" yWindow="-108" windowWidth="23256" windowHeight="12576" tabRatio="668" activeTab="3" xr2:uid="{00000000-000D-0000-FFFF-FFFF00000000}"/>
  </bookViews>
  <sheets>
    <sheet name="ALGOLAH" sheetId="3" r:id="rId1"/>
    <sheet name="OCCASIONNEL " sheetId="19" r:id="rId2"/>
    <sheet name="OCCASIONNEL  (2)" sheetId="37" r:id="rId3"/>
    <sheet name="TASSILI " sheetId="21" r:id="rId4"/>
    <sheet name="MNG" sheetId="31" r:id="rId5"/>
    <sheet name="ASL" sheetId="24" r:id="rId6"/>
    <sheet name="TUNISAIR" sheetId="22" r:id="rId7"/>
    <sheet name="SAUDIA AIRLINES" sheetId="23" r:id="rId8"/>
    <sheet name="RAM" sheetId="28" r:id="rId9"/>
    <sheet name="ALPHA JET" sheetId="34" r:id="rId10"/>
    <sheet name="EGYPT AIR" sheetId="35" r:id="rId11"/>
    <sheet name="ROYAL JORDANIEN" sheetId="36" r:id="rId12"/>
  </sheets>
  <definedNames>
    <definedName name="AUTRE">ALGOLAH!$A$5:$A$14</definedName>
    <definedName name="AUTRES">ALGOLAH!$A$27:$A$45</definedName>
    <definedName name="MODE">ALGOLAH!$F$2:$F$5</definedName>
    <definedName name="MONNAIE">ALGOLAH!$G$2:$G$4</definedName>
    <definedName name="nature">ALGOLAH!$H$2:$H$8</definedName>
    <definedName name="PP">ALGOLAH!$J$15:$O$26</definedName>
    <definedName name="table">ALGOLAH!$A:$B</definedName>
    <definedName name="_xlnm.Print_Area" localSheetId="9">'ALPHA JET'!$A$1:$AX$34</definedName>
    <definedName name="_xlnm.Print_Area" localSheetId="5">ASL!$A$1:$AX$34</definedName>
    <definedName name="_xlnm.Print_Area" localSheetId="10">'EGYPT AIR'!$A$1:$AX$34</definedName>
    <definedName name="_xlnm.Print_Area" localSheetId="4">MNG!$A$1:$AX$34</definedName>
    <definedName name="_xlnm.Print_Area" localSheetId="1">'OCCASIONNEL '!$A$1:$AX$34</definedName>
    <definedName name="_xlnm.Print_Area" localSheetId="2">'OCCASIONNEL  (2)'!$A$1:$AX$34</definedName>
    <definedName name="_xlnm.Print_Area" localSheetId="8">RAM!$A$1:$AX$34</definedName>
    <definedName name="_xlnm.Print_Area" localSheetId="11">'ROYAL JORDANIEN'!$A$1:$AX$34</definedName>
    <definedName name="_xlnm.Print_Area" localSheetId="7">'SAUDIA AIRLINES'!$A$1:$AX$34</definedName>
    <definedName name="_xlnm.Print_Area" localSheetId="3">'TASSILI '!$A$1:$AX$34</definedName>
    <definedName name="_xlnm.Print_Area" localSheetId="6">TUNISAIR!$A$1:$AX$34</definedName>
  </definedNames>
  <calcPr calcId="191029"/>
</workbook>
</file>

<file path=xl/calcChain.xml><?xml version="1.0" encoding="utf-8"?>
<calcChain xmlns="http://schemas.openxmlformats.org/spreadsheetml/2006/main">
  <c r="AW34" i="37" l="1"/>
  <c r="AV34" i="37"/>
  <c r="AU34" i="37"/>
  <c r="AT34" i="37"/>
  <c r="AS34" i="37"/>
  <c r="AR34" i="37"/>
  <c r="AQ34" i="37"/>
  <c r="AP34" i="37"/>
  <c r="AO34" i="37"/>
  <c r="AN34" i="37"/>
  <c r="AM34" i="37"/>
  <c r="AL34" i="37"/>
  <c r="AK34" i="37"/>
  <c r="AJ34" i="37"/>
  <c r="AI34" i="37"/>
  <c r="AC34" i="37"/>
  <c r="AB34" i="37"/>
  <c r="AA34" i="37"/>
  <c r="Z34" i="37"/>
  <c r="V34" i="37"/>
  <c r="N34" i="37"/>
  <c r="M34" i="37"/>
  <c r="G34" i="37"/>
  <c r="F34" i="37"/>
  <c r="BL33" i="37"/>
  <c r="BK33" i="37"/>
  <c r="BJ33" i="37"/>
  <c r="BH33" i="37"/>
  <c r="BC33" i="37"/>
  <c r="BF33" i="37" s="1"/>
  <c r="BB33" i="37"/>
  <c r="BE33" i="37" s="1"/>
  <c r="BA33" i="37"/>
  <c r="BD33" i="37" s="1"/>
  <c r="AZ33" i="37"/>
  <c r="AY33" i="37"/>
  <c r="Y33" i="37"/>
  <c r="X33" i="37"/>
  <c r="BL32" i="37"/>
  <c r="BK32" i="37"/>
  <c r="BJ32" i="37"/>
  <c r="BD32" i="37"/>
  <c r="BC32" i="37"/>
  <c r="BF32" i="37" s="1"/>
  <c r="BG32" i="37" s="1"/>
  <c r="BB32" i="37"/>
  <c r="BE32" i="37" s="1"/>
  <c r="BA32" i="37"/>
  <c r="AZ32" i="37"/>
  <c r="AY32" i="37"/>
  <c r="BH32" i="37" s="1"/>
  <c r="Y32" i="37"/>
  <c r="X32" i="37"/>
  <c r="BL31" i="37"/>
  <c r="BK31" i="37"/>
  <c r="BJ31" i="37"/>
  <c r="BE31" i="37"/>
  <c r="BC31" i="37"/>
  <c r="BF31" i="37" s="1"/>
  <c r="BG31" i="37" s="1"/>
  <c r="BB31" i="37"/>
  <c r="BA31" i="37"/>
  <c r="BD31" i="37" s="1"/>
  <c r="AZ31" i="37"/>
  <c r="AY31" i="37"/>
  <c r="BH31" i="37" s="1"/>
  <c r="BI31" i="37" s="1"/>
  <c r="W31" i="37" s="1"/>
  <c r="AX31" i="37" s="1"/>
  <c r="Y31" i="37"/>
  <c r="X31" i="37"/>
  <c r="BL30" i="37"/>
  <c r="BK30" i="37"/>
  <c r="BJ30" i="37"/>
  <c r="BH30" i="37"/>
  <c r="BF30" i="37"/>
  <c r="BD30" i="37"/>
  <c r="BC30" i="37"/>
  <c r="BB30" i="37"/>
  <c r="BE30" i="37" s="1"/>
  <c r="BA30" i="37"/>
  <c r="AZ30" i="37"/>
  <c r="AY30" i="37"/>
  <c r="Y30" i="37"/>
  <c r="X30" i="37"/>
  <c r="BL29" i="37"/>
  <c r="BK29" i="37"/>
  <c r="BJ29" i="37"/>
  <c r="BC29" i="37"/>
  <c r="BF29" i="37" s="1"/>
  <c r="BB29" i="37"/>
  <c r="BE29" i="37" s="1"/>
  <c r="BA29" i="37"/>
  <c r="BD29" i="37" s="1"/>
  <c r="AZ29" i="37"/>
  <c r="AY29" i="37"/>
  <c r="BH29" i="37" s="1"/>
  <c r="Y29" i="37"/>
  <c r="X29" i="37"/>
  <c r="BL28" i="37"/>
  <c r="BK28" i="37"/>
  <c r="BJ28" i="37"/>
  <c r="BD28" i="37"/>
  <c r="BC28" i="37"/>
  <c r="BF28" i="37" s="1"/>
  <c r="BB28" i="37"/>
  <c r="BE28" i="37" s="1"/>
  <c r="BA28" i="37"/>
  <c r="AZ28" i="37"/>
  <c r="AY28" i="37"/>
  <c r="BH28" i="37" s="1"/>
  <c r="Y28" i="37"/>
  <c r="X28" i="37"/>
  <c r="BL27" i="37"/>
  <c r="BK27" i="37"/>
  <c r="BJ27" i="37"/>
  <c r="BF27" i="37"/>
  <c r="BC27" i="37"/>
  <c r="BB27" i="37"/>
  <c r="BE27" i="37" s="1"/>
  <c r="BA27" i="37"/>
  <c r="BD27" i="37" s="1"/>
  <c r="AZ27" i="37"/>
  <c r="AY27" i="37"/>
  <c r="BH27" i="37" s="1"/>
  <c r="Y27" i="37"/>
  <c r="X27" i="37"/>
  <c r="BL26" i="37"/>
  <c r="BK26" i="37"/>
  <c r="BJ26" i="37"/>
  <c r="BH26" i="37"/>
  <c r="BF26" i="37"/>
  <c r="BD26" i="37"/>
  <c r="BC26" i="37"/>
  <c r="BB26" i="37"/>
  <c r="BE26" i="37" s="1"/>
  <c r="BA26" i="37"/>
  <c r="AZ26" i="37"/>
  <c r="AY26" i="37"/>
  <c r="Y26" i="37"/>
  <c r="X26" i="37"/>
  <c r="BL25" i="37"/>
  <c r="BK25" i="37"/>
  <c r="BJ25" i="37"/>
  <c r="BC25" i="37"/>
  <c r="BF25" i="37" s="1"/>
  <c r="BG25" i="37" s="1"/>
  <c r="BB25" i="37"/>
  <c r="BE25" i="37" s="1"/>
  <c r="BA25" i="37"/>
  <c r="BD25" i="37" s="1"/>
  <c r="AZ25" i="37"/>
  <c r="AY25" i="37"/>
  <c r="BH25" i="37" s="1"/>
  <c r="Y25" i="37"/>
  <c r="X25" i="37"/>
  <c r="BL24" i="37"/>
  <c r="BK24" i="37"/>
  <c r="BJ24" i="37"/>
  <c r="BH24" i="37"/>
  <c r="BD24" i="37"/>
  <c r="BC24" i="37"/>
  <c r="BF24" i="37" s="1"/>
  <c r="BB24" i="37"/>
  <c r="BE24" i="37" s="1"/>
  <c r="BA24" i="37"/>
  <c r="AZ24" i="37"/>
  <c r="AY24" i="37"/>
  <c r="Y24" i="37"/>
  <c r="X24" i="37"/>
  <c r="BL23" i="37"/>
  <c r="BK23" i="37"/>
  <c r="BJ23" i="37"/>
  <c r="BF23" i="37"/>
  <c r="BC23" i="37"/>
  <c r="BB23" i="37"/>
  <c r="BE23" i="37" s="1"/>
  <c r="BA23" i="37"/>
  <c r="BD23" i="37" s="1"/>
  <c r="AZ23" i="37"/>
  <c r="AY23" i="37"/>
  <c r="BH23" i="37" s="1"/>
  <c r="Y23" i="37"/>
  <c r="X23" i="37"/>
  <c r="BL22" i="37"/>
  <c r="BK22" i="37"/>
  <c r="BJ22" i="37"/>
  <c r="BH22" i="37"/>
  <c r="BF22" i="37"/>
  <c r="BD22" i="37"/>
  <c r="BC22" i="37"/>
  <c r="BB22" i="37"/>
  <c r="BE22" i="37" s="1"/>
  <c r="BA22" i="37"/>
  <c r="AZ22" i="37"/>
  <c r="AY22" i="37"/>
  <c r="Y22" i="37"/>
  <c r="X22" i="37"/>
  <c r="BL21" i="37"/>
  <c r="BK21" i="37"/>
  <c r="BJ21" i="37"/>
  <c r="BC21" i="37"/>
  <c r="BF21" i="37" s="1"/>
  <c r="BB21" i="37"/>
  <c r="BE21" i="37" s="1"/>
  <c r="BA21" i="37"/>
  <c r="BD21" i="37" s="1"/>
  <c r="AZ21" i="37"/>
  <c r="AY21" i="37"/>
  <c r="BH21" i="37" s="1"/>
  <c r="Y21" i="37"/>
  <c r="X21" i="37"/>
  <c r="BL20" i="37"/>
  <c r="BK20" i="37"/>
  <c r="BJ20" i="37"/>
  <c r="BH20" i="37"/>
  <c r="BD20" i="37"/>
  <c r="BC20" i="37"/>
  <c r="BF20" i="37" s="1"/>
  <c r="BB20" i="37"/>
  <c r="BE20" i="37" s="1"/>
  <c r="BA20" i="37"/>
  <c r="AZ20" i="37"/>
  <c r="AY20" i="37"/>
  <c r="Y20" i="37"/>
  <c r="X20" i="37"/>
  <c r="BL19" i="37"/>
  <c r="BK19" i="37"/>
  <c r="BJ19" i="37"/>
  <c r="BF19" i="37"/>
  <c r="BC19" i="37"/>
  <c r="BB19" i="37"/>
  <c r="BE19" i="37" s="1"/>
  <c r="BA19" i="37"/>
  <c r="BD19" i="37" s="1"/>
  <c r="AZ19" i="37"/>
  <c r="AY19" i="37"/>
  <c r="BH19" i="37" s="1"/>
  <c r="Y19" i="37"/>
  <c r="X19" i="37"/>
  <c r="BL18" i="37"/>
  <c r="BK18" i="37"/>
  <c r="BJ18" i="37"/>
  <c r="BH18" i="37"/>
  <c r="BF18" i="37"/>
  <c r="BD18" i="37"/>
  <c r="BC18" i="37"/>
  <c r="BB18" i="37"/>
  <c r="BE18" i="37" s="1"/>
  <c r="BA18" i="37"/>
  <c r="AZ18" i="37"/>
  <c r="AY18" i="37"/>
  <c r="Y18" i="37"/>
  <c r="X18" i="37"/>
  <c r="BL17" i="37"/>
  <c r="BK17" i="37"/>
  <c r="BJ17" i="37"/>
  <c r="BC17" i="37"/>
  <c r="BF17" i="37" s="1"/>
  <c r="BG17" i="37" s="1"/>
  <c r="BB17" i="37"/>
  <c r="BE17" i="37" s="1"/>
  <c r="BA17" i="37"/>
  <c r="BD17" i="37" s="1"/>
  <c r="AZ17" i="37"/>
  <c r="AY17" i="37"/>
  <c r="BH17" i="37" s="1"/>
  <c r="Y17" i="37"/>
  <c r="X17" i="37"/>
  <c r="BL16" i="37"/>
  <c r="BK16" i="37"/>
  <c r="BJ16" i="37"/>
  <c r="BH16" i="37"/>
  <c r="BD16" i="37"/>
  <c r="BC16" i="37"/>
  <c r="BF16" i="37" s="1"/>
  <c r="BB16" i="37"/>
  <c r="BE16" i="37" s="1"/>
  <c r="BA16" i="37"/>
  <c r="AZ16" i="37"/>
  <c r="AY16" i="37"/>
  <c r="Y16" i="37"/>
  <c r="X16" i="37"/>
  <c r="BL15" i="37"/>
  <c r="BK15" i="37"/>
  <c r="BJ15" i="37"/>
  <c r="BF15" i="37"/>
  <c r="BC15" i="37"/>
  <c r="BB15" i="37"/>
  <c r="BE15" i="37" s="1"/>
  <c r="BA15" i="37"/>
  <c r="BD15" i="37" s="1"/>
  <c r="AZ15" i="37"/>
  <c r="AY15" i="37"/>
  <c r="BH15" i="37" s="1"/>
  <c r="Y15" i="37"/>
  <c r="X15" i="37"/>
  <c r="BL14" i="37"/>
  <c r="BK14" i="37"/>
  <c r="BJ14" i="37"/>
  <c r="BH14" i="37"/>
  <c r="BF14" i="37"/>
  <c r="BD14" i="37"/>
  <c r="BC14" i="37"/>
  <c r="BB14" i="37"/>
  <c r="BE14" i="37" s="1"/>
  <c r="BA14" i="37"/>
  <c r="AZ14" i="37"/>
  <c r="AY14" i="37"/>
  <c r="Y14" i="37"/>
  <c r="X14" i="37"/>
  <c r="BL13" i="37"/>
  <c r="BK13" i="37"/>
  <c r="BJ13" i="37"/>
  <c r="BC13" i="37"/>
  <c r="BF13" i="37" s="1"/>
  <c r="BB13" i="37"/>
  <c r="BE13" i="37" s="1"/>
  <c r="BA13" i="37"/>
  <c r="BD13" i="37" s="1"/>
  <c r="AZ13" i="37"/>
  <c r="AY13" i="37"/>
  <c r="BH13" i="37" s="1"/>
  <c r="Y13" i="37"/>
  <c r="X13" i="37"/>
  <c r="BL12" i="37"/>
  <c r="BK12" i="37"/>
  <c r="BJ12" i="37"/>
  <c r="BH12" i="37"/>
  <c r="BD12" i="37"/>
  <c r="BC12" i="37"/>
  <c r="BF12" i="37" s="1"/>
  <c r="BB12" i="37"/>
  <c r="BE12" i="37" s="1"/>
  <c r="BA12" i="37"/>
  <c r="AZ12" i="37"/>
  <c r="AY12" i="37"/>
  <c r="Y12" i="37"/>
  <c r="X12" i="37"/>
  <c r="BL11" i="37"/>
  <c r="BK11" i="37"/>
  <c r="BJ11" i="37"/>
  <c r="BF11" i="37"/>
  <c r="BC11" i="37"/>
  <c r="BB11" i="37"/>
  <c r="BE11" i="37" s="1"/>
  <c r="BA11" i="37"/>
  <c r="BD11" i="37" s="1"/>
  <c r="AZ11" i="37"/>
  <c r="AY11" i="37"/>
  <c r="BH11" i="37" s="1"/>
  <c r="Y11" i="37"/>
  <c r="X11" i="37"/>
  <c r="X34" i="37" s="1"/>
  <c r="AP5" i="37"/>
  <c r="Z5" i="37"/>
  <c r="AP4" i="37"/>
  <c r="AP3" i="37"/>
  <c r="BG29" i="37" l="1"/>
  <c r="BG13" i="37"/>
  <c r="BI13" i="37" s="1"/>
  <c r="W13" i="37" s="1"/>
  <c r="AX13" i="37" s="1"/>
  <c r="BG21" i="37"/>
  <c r="BG11" i="37"/>
  <c r="BI11" i="37" s="1"/>
  <c r="W11" i="37" s="1"/>
  <c r="BG15" i="37"/>
  <c r="BG23" i="37"/>
  <c r="BG27" i="37"/>
  <c r="BI33" i="37"/>
  <c r="W33" i="37" s="1"/>
  <c r="AX33" i="37" s="1"/>
  <c r="BG33" i="37"/>
  <c r="BG19" i="37"/>
  <c r="BG14" i="37"/>
  <c r="BG18" i="37"/>
  <c r="BI18" i="37" s="1"/>
  <c r="W18" i="37" s="1"/>
  <c r="AX18" i="37" s="1"/>
  <c r="BG22" i="37"/>
  <c r="BG26" i="37"/>
  <c r="BI26" i="37" s="1"/>
  <c r="W26" i="37" s="1"/>
  <c r="AX26" i="37" s="1"/>
  <c r="BG30" i="37"/>
  <c r="BI17" i="37"/>
  <c r="W17" i="37" s="1"/>
  <c r="AX17" i="37" s="1"/>
  <c r="BI21" i="37"/>
  <c r="W21" i="37" s="1"/>
  <c r="AX21" i="37" s="1"/>
  <c r="BI25" i="37"/>
  <c r="W25" i="37" s="1"/>
  <c r="AX25" i="37" s="1"/>
  <c r="BI29" i="37"/>
  <c r="W29" i="37" s="1"/>
  <c r="AX29" i="37" s="1"/>
  <c r="BI14" i="37"/>
  <c r="W14" i="37" s="1"/>
  <c r="AX14" i="37" s="1"/>
  <c r="BI22" i="37"/>
  <c r="W22" i="37" s="1"/>
  <c r="AX22" i="37" s="1"/>
  <c r="BI30" i="37"/>
  <c r="W30" i="37" s="1"/>
  <c r="AX30" i="37" s="1"/>
  <c r="BG12" i="37"/>
  <c r="BI12" i="37" s="1"/>
  <c r="W12" i="37" s="1"/>
  <c r="AX12" i="37" s="1"/>
  <c r="BI15" i="37"/>
  <c r="W15" i="37" s="1"/>
  <c r="AX15" i="37" s="1"/>
  <c r="BG16" i="37"/>
  <c r="BI16" i="37" s="1"/>
  <c r="W16" i="37" s="1"/>
  <c r="AX16" i="37" s="1"/>
  <c r="BI19" i="37"/>
  <c r="W19" i="37" s="1"/>
  <c r="AX19" i="37" s="1"/>
  <c r="BG20" i="37"/>
  <c r="BI20" i="37" s="1"/>
  <c r="W20" i="37" s="1"/>
  <c r="AX20" i="37" s="1"/>
  <c r="BI23" i="37"/>
  <c r="W23" i="37" s="1"/>
  <c r="AX23" i="37" s="1"/>
  <c r="BG24" i="37"/>
  <c r="BI24" i="37" s="1"/>
  <c r="W24" i="37" s="1"/>
  <c r="AX24" i="37" s="1"/>
  <c r="BI27" i="37"/>
  <c r="W27" i="37" s="1"/>
  <c r="AX27" i="37" s="1"/>
  <c r="BG28" i="37"/>
  <c r="BI28" i="37" s="1"/>
  <c r="W28" i="37" s="1"/>
  <c r="AX28" i="37" s="1"/>
  <c r="BI32" i="37"/>
  <c r="W32" i="37" s="1"/>
  <c r="AX32" i="37" s="1"/>
  <c r="AW34" i="36"/>
  <c r="AV34" i="36"/>
  <c r="AU34" i="36"/>
  <c r="AT34" i="36"/>
  <c r="AS34" i="36"/>
  <c r="AR34" i="36"/>
  <c r="AQ34" i="36"/>
  <c r="AP34" i="36"/>
  <c r="AO34" i="36"/>
  <c r="AN34" i="36"/>
  <c r="AM34" i="36"/>
  <c r="AL34" i="36"/>
  <c r="AK34" i="36"/>
  <c r="AJ34" i="36"/>
  <c r="AI34" i="36"/>
  <c r="AC34" i="36"/>
  <c r="AB34" i="36"/>
  <c r="AA34" i="36"/>
  <c r="Z34" i="36"/>
  <c r="V34" i="36"/>
  <c r="N34" i="36"/>
  <c r="M34" i="36"/>
  <c r="G34" i="36"/>
  <c r="F34" i="36"/>
  <c r="BL33" i="36"/>
  <c r="BK33" i="36"/>
  <c r="BJ33" i="36"/>
  <c r="BC33" i="36"/>
  <c r="BF33" i="36" s="1"/>
  <c r="BB33" i="36"/>
  <c r="BE33" i="36" s="1"/>
  <c r="BA33" i="36"/>
  <c r="BD33" i="36" s="1"/>
  <c r="AZ33" i="36"/>
  <c r="AY33" i="36"/>
  <c r="BH33" i="36" s="1"/>
  <c r="Y33" i="36"/>
  <c r="X33" i="36"/>
  <c r="BL32" i="36"/>
  <c r="BK32" i="36"/>
  <c r="BJ32" i="36"/>
  <c r="BF32" i="36"/>
  <c r="BC32" i="36"/>
  <c r="BB32" i="36"/>
  <c r="BE32" i="36" s="1"/>
  <c r="BA32" i="36"/>
  <c r="BD32" i="36" s="1"/>
  <c r="AZ32" i="36"/>
  <c r="AY32" i="36"/>
  <c r="BH32" i="36" s="1"/>
  <c r="Y32" i="36"/>
  <c r="X32" i="36"/>
  <c r="BL31" i="36"/>
  <c r="BK31" i="36"/>
  <c r="BJ31" i="36"/>
  <c r="BD31" i="36"/>
  <c r="BC31" i="36"/>
  <c r="BF31" i="36" s="1"/>
  <c r="BG31" i="36" s="1"/>
  <c r="BB31" i="36"/>
  <c r="BE31" i="36" s="1"/>
  <c r="BA31" i="36"/>
  <c r="AZ31" i="36"/>
  <c r="AY31" i="36"/>
  <c r="BH31" i="36" s="1"/>
  <c r="Y31" i="36"/>
  <c r="X31" i="36"/>
  <c r="BL30" i="36"/>
  <c r="BK30" i="36"/>
  <c r="BJ30" i="36"/>
  <c r="BC30" i="36"/>
  <c r="BF30" i="36" s="1"/>
  <c r="BB30" i="36"/>
  <c r="BE30" i="36" s="1"/>
  <c r="BA30" i="36"/>
  <c r="BD30" i="36" s="1"/>
  <c r="AZ30" i="36"/>
  <c r="AY30" i="36"/>
  <c r="BH30" i="36" s="1"/>
  <c r="Y30" i="36"/>
  <c r="X30" i="36"/>
  <c r="BL29" i="36"/>
  <c r="BK29" i="36"/>
  <c r="BJ29" i="36"/>
  <c r="BE29" i="36"/>
  <c r="BD29" i="36"/>
  <c r="BC29" i="36"/>
  <c r="BF29" i="36" s="1"/>
  <c r="BG29" i="36" s="1"/>
  <c r="BB29" i="36"/>
  <c r="BA29" i="36"/>
  <c r="AZ29" i="36"/>
  <c r="AY29" i="36"/>
  <c r="BH29" i="36" s="1"/>
  <c r="Y29" i="36"/>
  <c r="X29" i="36"/>
  <c r="BL28" i="36"/>
  <c r="BK28" i="36"/>
  <c r="BJ28" i="36"/>
  <c r="BE28" i="36"/>
  <c r="BC28" i="36"/>
  <c r="BF28" i="36" s="1"/>
  <c r="BB28" i="36"/>
  <c r="BA28" i="36"/>
  <c r="BD28" i="36" s="1"/>
  <c r="AZ28" i="36"/>
  <c r="AY28" i="36"/>
  <c r="BH28" i="36" s="1"/>
  <c r="Y28" i="36"/>
  <c r="X28" i="36"/>
  <c r="BL27" i="36"/>
  <c r="BK27" i="36"/>
  <c r="BJ27" i="36"/>
  <c r="BE27" i="36"/>
  <c r="BD27" i="36"/>
  <c r="BC27" i="36"/>
  <c r="BF27" i="36" s="1"/>
  <c r="BB27" i="36"/>
  <c r="BA27" i="36"/>
  <c r="AZ27" i="36"/>
  <c r="AY27" i="36"/>
  <c r="BH27" i="36" s="1"/>
  <c r="Y27" i="36"/>
  <c r="X27" i="36"/>
  <c r="BL26" i="36"/>
  <c r="BK26" i="36"/>
  <c r="BJ26" i="36"/>
  <c r="BC26" i="36"/>
  <c r="BF26" i="36" s="1"/>
  <c r="BB26" i="36"/>
  <c r="BE26" i="36" s="1"/>
  <c r="BA26" i="36"/>
  <c r="BD26" i="36" s="1"/>
  <c r="AZ26" i="36"/>
  <c r="AY26" i="36"/>
  <c r="BH26" i="36" s="1"/>
  <c r="Y26" i="36"/>
  <c r="X26" i="36"/>
  <c r="BL25" i="36"/>
  <c r="BK25" i="36"/>
  <c r="BJ25" i="36"/>
  <c r="BD25" i="36"/>
  <c r="BC25" i="36"/>
  <c r="BF25" i="36" s="1"/>
  <c r="BB25" i="36"/>
  <c r="BE25" i="36" s="1"/>
  <c r="BA25" i="36"/>
  <c r="AZ25" i="36"/>
  <c r="AY25" i="36"/>
  <c r="BH25" i="36" s="1"/>
  <c r="Y25" i="36"/>
  <c r="X25" i="36"/>
  <c r="BL24" i="36"/>
  <c r="BK24" i="36"/>
  <c r="BJ24" i="36"/>
  <c r="BC24" i="36"/>
  <c r="BF24" i="36" s="1"/>
  <c r="BB24" i="36"/>
  <c r="BE24" i="36" s="1"/>
  <c r="BA24" i="36"/>
  <c r="BD24" i="36" s="1"/>
  <c r="AZ24" i="36"/>
  <c r="AY24" i="36"/>
  <c r="BH24" i="36" s="1"/>
  <c r="Y24" i="36"/>
  <c r="X24" i="36"/>
  <c r="BL23" i="36"/>
  <c r="BK23" i="36"/>
  <c r="BJ23" i="36"/>
  <c r="BD23" i="36"/>
  <c r="BC23" i="36"/>
  <c r="BF23" i="36" s="1"/>
  <c r="BB23" i="36"/>
  <c r="BE23" i="36" s="1"/>
  <c r="BA23" i="36"/>
  <c r="AZ23" i="36"/>
  <c r="AY23" i="36"/>
  <c r="BH23" i="36" s="1"/>
  <c r="Y23" i="36"/>
  <c r="X23" i="36"/>
  <c r="BL22" i="36"/>
  <c r="BK22" i="36"/>
  <c r="BJ22" i="36"/>
  <c r="BC22" i="36"/>
  <c r="BF22" i="36" s="1"/>
  <c r="BB22" i="36"/>
  <c r="BE22" i="36" s="1"/>
  <c r="BA22" i="36"/>
  <c r="BD22" i="36" s="1"/>
  <c r="AZ22" i="36"/>
  <c r="AY22" i="36"/>
  <c r="BH22" i="36" s="1"/>
  <c r="Y22" i="36"/>
  <c r="X22" i="36"/>
  <c r="BL21" i="36"/>
  <c r="BK21" i="36"/>
  <c r="BJ21" i="36"/>
  <c r="BE21" i="36"/>
  <c r="BD21" i="36"/>
  <c r="BC21" i="36"/>
  <c r="BF21" i="36" s="1"/>
  <c r="BG21" i="36" s="1"/>
  <c r="BB21" i="36"/>
  <c r="BA21" i="36"/>
  <c r="AZ21" i="36"/>
  <c r="AY21" i="36"/>
  <c r="BH21" i="36" s="1"/>
  <c r="Y21" i="36"/>
  <c r="X21" i="36"/>
  <c r="BL20" i="36"/>
  <c r="BK20" i="36"/>
  <c r="BJ20" i="36"/>
  <c r="BE20" i="36"/>
  <c r="BC20" i="36"/>
  <c r="BF20" i="36" s="1"/>
  <c r="BB20" i="36"/>
  <c r="BA20" i="36"/>
  <c r="BD20" i="36" s="1"/>
  <c r="AZ20" i="36"/>
  <c r="AY20" i="36"/>
  <c r="BH20" i="36" s="1"/>
  <c r="Y20" i="36"/>
  <c r="X20" i="36"/>
  <c r="BL19" i="36"/>
  <c r="BK19" i="36"/>
  <c r="BJ19" i="36"/>
  <c r="BE19" i="36"/>
  <c r="BD19" i="36"/>
  <c r="BC19" i="36"/>
  <c r="BF19" i="36" s="1"/>
  <c r="BB19" i="36"/>
  <c r="BA19" i="36"/>
  <c r="AZ19" i="36"/>
  <c r="AY19" i="36"/>
  <c r="BH19" i="36" s="1"/>
  <c r="Y19" i="36"/>
  <c r="X19" i="36"/>
  <c r="BL18" i="36"/>
  <c r="BK18" i="36"/>
  <c r="BJ18" i="36"/>
  <c r="BC18" i="36"/>
  <c r="BF18" i="36" s="1"/>
  <c r="BB18" i="36"/>
  <c r="BE18" i="36" s="1"/>
  <c r="BA18" i="36"/>
  <c r="BD18" i="36" s="1"/>
  <c r="AZ18" i="36"/>
  <c r="AY18" i="36"/>
  <c r="BH18" i="36" s="1"/>
  <c r="Y18" i="36"/>
  <c r="X18" i="36"/>
  <c r="BL17" i="36"/>
  <c r="BK17" i="36"/>
  <c r="BJ17" i="36"/>
  <c r="BD17" i="36"/>
  <c r="BC17" i="36"/>
  <c r="BF17" i="36" s="1"/>
  <c r="BB17" i="36"/>
  <c r="BE17" i="36" s="1"/>
  <c r="BA17" i="36"/>
  <c r="AZ17" i="36"/>
  <c r="AY17" i="36"/>
  <c r="BH17" i="36" s="1"/>
  <c r="Y17" i="36"/>
  <c r="X17" i="36"/>
  <c r="BL16" i="36"/>
  <c r="BK16" i="36"/>
  <c r="BJ16" i="36"/>
  <c r="BC16" i="36"/>
  <c r="BF16" i="36" s="1"/>
  <c r="BB16" i="36"/>
  <c r="BE16" i="36" s="1"/>
  <c r="BA16" i="36"/>
  <c r="BD16" i="36" s="1"/>
  <c r="AZ16" i="36"/>
  <c r="AY16" i="36"/>
  <c r="BH16" i="36" s="1"/>
  <c r="Y16" i="36"/>
  <c r="X16" i="36"/>
  <c r="BL15" i="36"/>
  <c r="BK15" i="36"/>
  <c r="BJ15" i="36"/>
  <c r="BD15" i="36"/>
  <c r="BC15" i="36"/>
  <c r="BF15" i="36" s="1"/>
  <c r="BG15" i="36" s="1"/>
  <c r="BB15" i="36"/>
  <c r="BE15" i="36" s="1"/>
  <c r="BA15" i="36"/>
  <c r="AZ15" i="36"/>
  <c r="AY15" i="36"/>
  <c r="BH15" i="36" s="1"/>
  <c r="Y15" i="36"/>
  <c r="X15" i="36"/>
  <c r="BL14" i="36"/>
  <c r="BK14" i="36"/>
  <c r="BJ14" i="36"/>
  <c r="BC14" i="36"/>
  <c r="BF14" i="36" s="1"/>
  <c r="BB14" i="36"/>
  <c r="BE14" i="36" s="1"/>
  <c r="BA14" i="36"/>
  <c r="BD14" i="36" s="1"/>
  <c r="AZ14" i="36"/>
  <c r="AY14" i="36"/>
  <c r="BH14" i="36" s="1"/>
  <c r="Y14" i="36"/>
  <c r="X14" i="36"/>
  <c r="BL13" i="36"/>
  <c r="BK13" i="36"/>
  <c r="BJ13" i="36"/>
  <c r="BE13" i="36"/>
  <c r="BD13" i="36"/>
  <c r="BC13" i="36"/>
  <c r="BF13" i="36" s="1"/>
  <c r="BG13" i="36" s="1"/>
  <c r="BB13" i="36"/>
  <c r="BA13" i="36"/>
  <c r="AZ13" i="36"/>
  <c r="AY13" i="36"/>
  <c r="BH13" i="36" s="1"/>
  <c r="Y13" i="36"/>
  <c r="X13" i="36"/>
  <c r="BL12" i="36"/>
  <c r="BK12" i="36"/>
  <c r="BJ12" i="36"/>
  <c r="BE12" i="36"/>
  <c r="BC12" i="36"/>
  <c r="BF12" i="36" s="1"/>
  <c r="BB12" i="36"/>
  <c r="BA12" i="36"/>
  <c r="BD12" i="36" s="1"/>
  <c r="AZ12" i="36"/>
  <c r="AY12" i="36"/>
  <c r="BH12" i="36" s="1"/>
  <c r="Y12" i="36"/>
  <c r="X12" i="36"/>
  <c r="BL11" i="36"/>
  <c r="BK11" i="36"/>
  <c r="BJ11" i="36"/>
  <c r="BE11" i="36"/>
  <c r="BD11" i="36"/>
  <c r="BC11" i="36"/>
  <c r="BF11" i="36" s="1"/>
  <c r="BB11" i="36"/>
  <c r="BA11" i="36"/>
  <c r="AZ11" i="36"/>
  <c r="AY11" i="36"/>
  <c r="BH11" i="36" s="1"/>
  <c r="Y11" i="36"/>
  <c r="X11" i="36"/>
  <c r="AP5" i="36"/>
  <c r="Z5" i="36"/>
  <c r="AP4" i="36"/>
  <c r="AP3" i="36"/>
  <c r="AW34" i="35"/>
  <c r="AV34" i="35"/>
  <c r="AU34" i="35"/>
  <c r="AT34" i="35"/>
  <c r="AS34" i="35"/>
  <c r="AR34" i="35"/>
  <c r="AQ34" i="35"/>
  <c r="AP34" i="35"/>
  <c r="AO34" i="35"/>
  <c r="AN34" i="35"/>
  <c r="AM34" i="35"/>
  <c r="AL34" i="35"/>
  <c r="AK34" i="35"/>
  <c r="AJ34" i="35"/>
  <c r="AI34" i="35"/>
  <c r="AC34" i="35"/>
  <c r="AB34" i="35"/>
  <c r="AA34" i="35"/>
  <c r="Z34" i="35"/>
  <c r="V34" i="35"/>
  <c r="N34" i="35"/>
  <c r="M34" i="35"/>
  <c r="G34" i="35"/>
  <c r="F34" i="35"/>
  <c r="BL33" i="35"/>
  <c r="BK33" i="35"/>
  <c r="BJ33" i="35"/>
  <c r="BE33" i="35"/>
  <c r="BD33" i="35"/>
  <c r="BC33" i="35"/>
  <c r="BF33" i="35" s="1"/>
  <c r="BB33" i="35"/>
  <c r="BA33" i="35"/>
  <c r="AZ33" i="35"/>
  <c r="AY33" i="35"/>
  <c r="BH33" i="35" s="1"/>
  <c r="Y33" i="35"/>
  <c r="X33" i="35"/>
  <c r="BL32" i="35"/>
  <c r="BK32" i="35"/>
  <c r="BJ32" i="35"/>
  <c r="BE32" i="35"/>
  <c r="BC32" i="35"/>
  <c r="BF32" i="35" s="1"/>
  <c r="BB32" i="35"/>
  <c r="BA32" i="35"/>
  <c r="BD32" i="35" s="1"/>
  <c r="AZ32" i="35"/>
  <c r="AY32" i="35"/>
  <c r="BH32" i="35" s="1"/>
  <c r="Y32" i="35"/>
  <c r="X32" i="35"/>
  <c r="BL31" i="35"/>
  <c r="BK31" i="35"/>
  <c r="BJ31" i="35"/>
  <c r="BE31" i="35"/>
  <c r="BG31" i="35" s="1"/>
  <c r="BC31" i="35"/>
  <c r="BF31" i="35" s="1"/>
  <c r="BB31" i="35"/>
  <c r="BA31" i="35"/>
  <c r="BD31" i="35" s="1"/>
  <c r="AZ31" i="35"/>
  <c r="AY31" i="35"/>
  <c r="BH31" i="35" s="1"/>
  <c r="Y31" i="35"/>
  <c r="X31" i="35"/>
  <c r="BL30" i="35"/>
  <c r="BK30" i="35"/>
  <c r="BJ30" i="35"/>
  <c r="BF30" i="35"/>
  <c r="BE30" i="35"/>
  <c r="BC30" i="35"/>
  <c r="BB30" i="35"/>
  <c r="BA30" i="35"/>
  <c r="BD30" i="35" s="1"/>
  <c r="AZ30" i="35"/>
  <c r="AY30" i="35"/>
  <c r="BH30" i="35" s="1"/>
  <c r="Y30" i="35"/>
  <c r="X30" i="35"/>
  <c r="BL29" i="35"/>
  <c r="BK29" i="35"/>
  <c r="BJ29" i="35"/>
  <c r="BC29" i="35"/>
  <c r="BF29" i="35" s="1"/>
  <c r="BB29" i="35"/>
  <c r="BE29" i="35" s="1"/>
  <c r="BG29" i="35" s="1"/>
  <c r="BA29" i="35"/>
  <c r="BD29" i="35" s="1"/>
  <c r="AZ29" i="35"/>
  <c r="AY29" i="35"/>
  <c r="BH29" i="35" s="1"/>
  <c r="Y29" i="35"/>
  <c r="X29" i="35"/>
  <c r="BL28" i="35"/>
  <c r="BK28" i="35"/>
  <c r="BJ28" i="35"/>
  <c r="BF28" i="35"/>
  <c r="BC28" i="35"/>
  <c r="BB28" i="35"/>
  <c r="BE28" i="35" s="1"/>
  <c r="BA28" i="35"/>
  <c r="BD28" i="35" s="1"/>
  <c r="AZ28" i="35"/>
  <c r="AY28" i="35"/>
  <c r="BH28" i="35" s="1"/>
  <c r="Y28" i="35"/>
  <c r="X28" i="35"/>
  <c r="BL27" i="35"/>
  <c r="BK27" i="35"/>
  <c r="BJ27" i="35"/>
  <c r="BC27" i="35"/>
  <c r="BF27" i="35" s="1"/>
  <c r="BB27" i="35"/>
  <c r="BE27" i="35" s="1"/>
  <c r="BA27" i="35"/>
  <c r="BD27" i="35" s="1"/>
  <c r="AZ27" i="35"/>
  <c r="AY27" i="35"/>
  <c r="BH27" i="35" s="1"/>
  <c r="Y27" i="35"/>
  <c r="X27" i="35"/>
  <c r="BL26" i="35"/>
  <c r="BK26" i="35"/>
  <c r="BJ26" i="35"/>
  <c r="BF26" i="35"/>
  <c r="BC26" i="35"/>
  <c r="BB26" i="35"/>
  <c r="BE26" i="35" s="1"/>
  <c r="BA26" i="35"/>
  <c r="BD26" i="35" s="1"/>
  <c r="AZ26" i="35"/>
  <c r="AY26" i="35"/>
  <c r="BH26" i="35" s="1"/>
  <c r="Y26" i="35"/>
  <c r="X26" i="35"/>
  <c r="BL25" i="35"/>
  <c r="BK25" i="35"/>
  <c r="BJ25" i="35"/>
  <c r="BE25" i="35"/>
  <c r="BC25" i="35"/>
  <c r="BF25" i="35" s="1"/>
  <c r="BB25" i="35"/>
  <c r="BA25" i="35"/>
  <c r="BD25" i="35" s="1"/>
  <c r="BG25" i="35" s="1"/>
  <c r="AZ25" i="35"/>
  <c r="AY25" i="35"/>
  <c r="BH25" i="35" s="1"/>
  <c r="Y25" i="35"/>
  <c r="X25" i="35"/>
  <c r="BL24" i="35"/>
  <c r="BK24" i="35"/>
  <c r="BJ24" i="35"/>
  <c r="BF24" i="35"/>
  <c r="BC24" i="35"/>
  <c r="BB24" i="35"/>
  <c r="BE24" i="35" s="1"/>
  <c r="BA24" i="35"/>
  <c r="BD24" i="35" s="1"/>
  <c r="AZ24" i="35"/>
  <c r="AY24" i="35"/>
  <c r="BH24" i="35" s="1"/>
  <c r="Y24" i="35"/>
  <c r="X24" i="35"/>
  <c r="BL23" i="35"/>
  <c r="BK23" i="35"/>
  <c r="BJ23" i="35"/>
  <c r="BE23" i="35"/>
  <c r="BC23" i="35"/>
  <c r="BF23" i="35" s="1"/>
  <c r="BB23" i="35"/>
  <c r="BA23" i="35"/>
  <c r="BD23" i="35" s="1"/>
  <c r="AZ23" i="35"/>
  <c r="AY23" i="35"/>
  <c r="BH23" i="35" s="1"/>
  <c r="Y23" i="35"/>
  <c r="X23" i="35"/>
  <c r="BL22" i="35"/>
  <c r="BK22" i="35"/>
  <c r="BJ22" i="35"/>
  <c r="BF22" i="35"/>
  <c r="BE22" i="35"/>
  <c r="BC22" i="35"/>
  <c r="BB22" i="35"/>
  <c r="BA22" i="35"/>
  <c r="BD22" i="35" s="1"/>
  <c r="AZ22" i="35"/>
  <c r="AY22" i="35"/>
  <c r="BH22" i="35" s="1"/>
  <c r="Y22" i="35"/>
  <c r="X22" i="35"/>
  <c r="BL21" i="35"/>
  <c r="BK21" i="35"/>
  <c r="BJ21" i="35"/>
  <c r="BC21" i="35"/>
  <c r="BF21" i="35" s="1"/>
  <c r="BB21" i="35"/>
  <c r="BE21" i="35" s="1"/>
  <c r="BA21" i="35"/>
  <c r="BD21" i="35" s="1"/>
  <c r="AZ21" i="35"/>
  <c r="AY21" i="35"/>
  <c r="BH21" i="35" s="1"/>
  <c r="Y21" i="35"/>
  <c r="X21" i="35"/>
  <c r="BL20" i="35"/>
  <c r="BK20" i="35"/>
  <c r="BJ20" i="35"/>
  <c r="BF20" i="35"/>
  <c r="BC20" i="35"/>
  <c r="BB20" i="35"/>
  <c r="BE20" i="35" s="1"/>
  <c r="BA20" i="35"/>
  <c r="BD20" i="35" s="1"/>
  <c r="AZ20" i="35"/>
  <c r="AY20" i="35"/>
  <c r="BH20" i="35" s="1"/>
  <c r="Y20" i="35"/>
  <c r="X20" i="35"/>
  <c r="BL19" i="35"/>
  <c r="BK19" i="35"/>
  <c r="BJ19" i="35"/>
  <c r="BC19" i="35"/>
  <c r="BF19" i="35" s="1"/>
  <c r="BB19" i="35"/>
  <c r="BE19" i="35" s="1"/>
  <c r="BA19" i="35"/>
  <c r="BD19" i="35" s="1"/>
  <c r="AZ19" i="35"/>
  <c r="AY19" i="35"/>
  <c r="BH19" i="35" s="1"/>
  <c r="Y19" i="35"/>
  <c r="X19" i="35"/>
  <c r="BL18" i="35"/>
  <c r="BK18" i="35"/>
  <c r="BJ18" i="35"/>
  <c r="BF18" i="35"/>
  <c r="BC18" i="35"/>
  <c r="BB18" i="35"/>
  <c r="BE18" i="35" s="1"/>
  <c r="BA18" i="35"/>
  <c r="BD18" i="35" s="1"/>
  <c r="AZ18" i="35"/>
  <c r="AY18" i="35"/>
  <c r="BH18" i="35" s="1"/>
  <c r="Y18" i="35"/>
  <c r="X18" i="35"/>
  <c r="BL17" i="35"/>
  <c r="BK17" i="35"/>
  <c r="BJ17" i="35"/>
  <c r="BE17" i="35"/>
  <c r="BC17" i="35"/>
  <c r="BF17" i="35" s="1"/>
  <c r="BB17" i="35"/>
  <c r="BA17" i="35"/>
  <c r="BD17" i="35" s="1"/>
  <c r="BG17" i="35" s="1"/>
  <c r="AZ17" i="35"/>
  <c r="AY17" i="35"/>
  <c r="BH17" i="35" s="1"/>
  <c r="Y17" i="35"/>
  <c r="X17" i="35"/>
  <c r="BL16" i="35"/>
  <c r="BK16" i="35"/>
  <c r="BJ16" i="35"/>
  <c r="BF16" i="35"/>
  <c r="BC16" i="35"/>
  <c r="BB16" i="35"/>
  <c r="BE16" i="35" s="1"/>
  <c r="BA16" i="35"/>
  <c r="BD16" i="35" s="1"/>
  <c r="AZ16" i="35"/>
  <c r="AY16" i="35"/>
  <c r="BH16" i="35" s="1"/>
  <c r="Y16" i="35"/>
  <c r="X16" i="35"/>
  <c r="BL15" i="35"/>
  <c r="BK15" i="35"/>
  <c r="BJ15" i="35"/>
  <c r="BE15" i="35"/>
  <c r="BG15" i="35" s="1"/>
  <c r="BC15" i="35"/>
  <c r="BF15" i="35" s="1"/>
  <c r="BB15" i="35"/>
  <c r="BA15" i="35"/>
  <c r="BD15" i="35" s="1"/>
  <c r="AZ15" i="35"/>
  <c r="AY15" i="35"/>
  <c r="BH15" i="35" s="1"/>
  <c r="Y15" i="35"/>
  <c r="X15" i="35"/>
  <c r="BL14" i="35"/>
  <c r="BK14" i="35"/>
  <c r="BJ14" i="35"/>
  <c r="BF14" i="35"/>
  <c r="BE14" i="35"/>
  <c r="BC14" i="35"/>
  <c r="BB14" i="35"/>
  <c r="BA14" i="35"/>
  <c r="BD14" i="35" s="1"/>
  <c r="AZ14" i="35"/>
  <c r="AY14" i="35"/>
  <c r="BH14" i="35" s="1"/>
  <c r="Y14" i="35"/>
  <c r="X14" i="35"/>
  <c r="BL13" i="35"/>
  <c r="BK13" i="35"/>
  <c r="BJ13" i="35"/>
  <c r="BC13" i="35"/>
  <c r="BF13" i="35" s="1"/>
  <c r="BB13" i="35"/>
  <c r="BE13" i="35" s="1"/>
  <c r="BG13" i="35" s="1"/>
  <c r="BA13" i="35"/>
  <c r="BD13" i="35" s="1"/>
  <c r="AZ13" i="35"/>
  <c r="AY13" i="35"/>
  <c r="BH13" i="35" s="1"/>
  <c r="Y13" i="35"/>
  <c r="X13" i="35"/>
  <c r="BL12" i="35"/>
  <c r="BK12" i="35"/>
  <c r="BJ12" i="35"/>
  <c r="BF12" i="35"/>
  <c r="BC12" i="35"/>
  <c r="BB12" i="35"/>
  <c r="BE12" i="35" s="1"/>
  <c r="BA12" i="35"/>
  <c r="BD12" i="35" s="1"/>
  <c r="AZ12" i="35"/>
  <c r="AY12" i="35"/>
  <c r="BH12" i="35" s="1"/>
  <c r="Y12" i="35"/>
  <c r="X12" i="35"/>
  <c r="BL11" i="35"/>
  <c r="BK11" i="35"/>
  <c r="BJ11" i="35"/>
  <c r="BC11" i="35"/>
  <c r="BF11" i="35" s="1"/>
  <c r="BB11" i="35"/>
  <c r="BE11" i="35" s="1"/>
  <c r="BA11" i="35"/>
  <c r="BD11" i="35" s="1"/>
  <c r="AZ11" i="35"/>
  <c r="AY11" i="35"/>
  <c r="BH11" i="35" s="1"/>
  <c r="Y11" i="35"/>
  <c r="X11" i="35"/>
  <c r="AP5" i="35"/>
  <c r="Z5" i="35"/>
  <c r="AP4" i="35"/>
  <c r="AP3" i="35"/>
  <c r="AW34" i="34"/>
  <c r="AV34" i="34"/>
  <c r="AU34" i="34"/>
  <c r="AT34" i="34"/>
  <c r="AS34" i="34"/>
  <c r="AR34" i="34"/>
  <c r="AQ34" i="34"/>
  <c r="AP34" i="34"/>
  <c r="AO34" i="34"/>
  <c r="AN34" i="34"/>
  <c r="AM34" i="34"/>
  <c r="AL34" i="34"/>
  <c r="AK34" i="34"/>
  <c r="AJ34" i="34"/>
  <c r="AI34" i="34"/>
  <c r="AC34" i="34"/>
  <c r="AB34" i="34"/>
  <c r="AA34" i="34"/>
  <c r="Z34" i="34"/>
  <c r="V34" i="34"/>
  <c r="N34" i="34"/>
  <c r="M34" i="34"/>
  <c r="G34" i="34"/>
  <c r="F34" i="34"/>
  <c r="BL33" i="34"/>
  <c r="BK33" i="34"/>
  <c r="BJ33" i="34"/>
  <c r="BD33" i="34"/>
  <c r="BC33" i="34"/>
  <c r="BF33" i="34" s="1"/>
  <c r="BB33" i="34"/>
  <c r="BE33" i="34" s="1"/>
  <c r="BA33" i="34"/>
  <c r="AZ33" i="34"/>
  <c r="AY33" i="34"/>
  <c r="BH33" i="34" s="1"/>
  <c r="Y33" i="34"/>
  <c r="X33" i="34"/>
  <c r="BL32" i="34"/>
  <c r="BK32" i="34"/>
  <c r="BJ32" i="34"/>
  <c r="BC32" i="34"/>
  <c r="BF32" i="34" s="1"/>
  <c r="BB32" i="34"/>
  <c r="BE32" i="34" s="1"/>
  <c r="BA32" i="34"/>
  <c r="BD32" i="34" s="1"/>
  <c r="AZ32" i="34"/>
  <c r="AY32" i="34"/>
  <c r="BH32" i="34" s="1"/>
  <c r="Y32" i="34"/>
  <c r="X32" i="34"/>
  <c r="BL31" i="34"/>
  <c r="BK31" i="34"/>
  <c r="BJ31" i="34"/>
  <c r="BD31" i="34"/>
  <c r="BC31" i="34"/>
  <c r="BF31" i="34" s="1"/>
  <c r="BB31" i="34"/>
  <c r="BE31" i="34" s="1"/>
  <c r="BA31" i="34"/>
  <c r="AZ31" i="34"/>
  <c r="AY31" i="34"/>
  <c r="BH31" i="34" s="1"/>
  <c r="Y31" i="34"/>
  <c r="X31" i="34"/>
  <c r="BL30" i="34"/>
  <c r="BK30" i="34"/>
  <c r="BJ30" i="34"/>
  <c r="BC30" i="34"/>
  <c r="BF30" i="34" s="1"/>
  <c r="BB30" i="34"/>
  <c r="BE30" i="34" s="1"/>
  <c r="BA30" i="34"/>
  <c r="BD30" i="34" s="1"/>
  <c r="AZ30" i="34"/>
  <c r="AY30" i="34"/>
  <c r="BH30" i="34" s="1"/>
  <c r="Y30" i="34"/>
  <c r="X30" i="34"/>
  <c r="BL29" i="34"/>
  <c r="BK29" i="34"/>
  <c r="BJ29" i="34"/>
  <c r="BD29" i="34"/>
  <c r="BC29" i="34"/>
  <c r="BF29" i="34" s="1"/>
  <c r="BB29" i="34"/>
  <c r="BE29" i="34" s="1"/>
  <c r="BA29" i="34"/>
  <c r="AZ29" i="34"/>
  <c r="AY29" i="34"/>
  <c r="BH29" i="34" s="1"/>
  <c r="Y29" i="34"/>
  <c r="X29" i="34"/>
  <c r="BL28" i="34"/>
  <c r="BK28" i="34"/>
  <c r="BJ28" i="34"/>
  <c r="BC28" i="34"/>
  <c r="BF28" i="34" s="1"/>
  <c r="BB28" i="34"/>
  <c r="BE28" i="34" s="1"/>
  <c r="BA28" i="34"/>
  <c r="BD28" i="34" s="1"/>
  <c r="AZ28" i="34"/>
  <c r="AY28" i="34"/>
  <c r="BH28" i="34" s="1"/>
  <c r="Y28" i="34"/>
  <c r="X28" i="34"/>
  <c r="BL27" i="34"/>
  <c r="BK27" i="34"/>
  <c r="BJ27" i="34"/>
  <c r="BC27" i="34"/>
  <c r="BF27" i="34" s="1"/>
  <c r="BB27" i="34"/>
  <c r="BE27" i="34" s="1"/>
  <c r="BA27" i="34"/>
  <c r="BD27" i="34" s="1"/>
  <c r="AZ27" i="34"/>
  <c r="AY27" i="34"/>
  <c r="BH27" i="34" s="1"/>
  <c r="Y27" i="34"/>
  <c r="X27" i="34"/>
  <c r="BL26" i="34"/>
  <c r="BK26" i="34"/>
  <c r="BJ26" i="34"/>
  <c r="BF26" i="34"/>
  <c r="BC26" i="34"/>
  <c r="BB26" i="34"/>
  <c r="BE26" i="34" s="1"/>
  <c r="BA26" i="34"/>
  <c r="BD26" i="34" s="1"/>
  <c r="AZ26" i="34"/>
  <c r="AY26" i="34"/>
  <c r="BH26" i="34" s="1"/>
  <c r="Y26" i="34"/>
  <c r="X26" i="34"/>
  <c r="BL25" i="34"/>
  <c r="BK25" i="34"/>
  <c r="BJ25" i="34"/>
  <c r="BC25" i="34"/>
  <c r="BF25" i="34" s="1"/>
  <c r="BB25" i="34"/>
  <c r="BE25" i="34" s="1"/>
  <c r="BA25" i="34"/>
  <c r="BD25" i="34" s="1"/>
  <c r="AZ25" i="34"/>
  <c r="AY25" i="34"/>
  <c r="BH25" i="34" s="1"/>
  <c r="Y25" i="34"/>
  <c r="X25" i="34"/>
  <c r="BL24" i="34"/>
  <c r="BK24" i="34"/>
  <c r="BJ24" i="34"/>
  <c r="BF24" i="34"/>
  <c r="BC24" i="34"/>
  <c r="BB24" i="34"/>
  <c r="BE24" i="34" s="1"/>
  <c r="BA24" i="34"/>
  <c r="BD24" i="34" s="1"/>
  <c r="AZ24" i="34"/>
  <c r="AY24" i="34"/>
  <c r="BH24" i="34" s="1"/>
  <c r="Y24" i="34"/>
  <c r="X24" i="34"/>
  <c r="BL23" i="34"/>
  <c r="BK23" i="34"/>
  <c r="BJ23" i="34"/>
  <c r="BD23" i="34"/>
  <c r="BC23" i="34"/>
  <c r="BF23" i="34" s="1"/>
  <c r="BG23" i="34" s="1"/>
  <c r="BB23" i="34"/>
  <c r="BE23" i="34" s="1"/>
  <c r="BA23" i="34"/>
  <c r="AZ23" i="34"/>
  <c r="AY23" i="34"/>
  <c r="BH23" i="34" s="1"/>
  <c r="Y23" i="34"/>
  <c r="X23" i="34"/>
  <c r="BL22" i="34"/>
  <c r="BK22" i="34"/>
  <c r="BJ22" i="34"/>
  <c r="BC22" i="34"/>
  <c r="BF22" i="34" s="1"/>
  <c r="BB22" i="34"/>
  <c r="BE22" i="34" s="1"/>
  <c r="BA22" i="34"/>
  <c r="BD22" i="34" s="1"/>
  <c r="AZ22" i="34"/>
  <c r="AY22" i="34"/>
  <c r="BH22" i="34" s="1"/>
  <c r="Y22" i="34"/>
  <c r="X22" i="34"/>
  <c r="BL21" i="34"/>
  <c r="BK21" i="34"/>
  <c r="BJ21" i="34"/>
  <c r="BD21" i="34"/>
  <c r="BC21" i="34"/>
  <c r="BF21" i="34" s="1"/>
  <c r="BB21" i="34"/>
  <c r="BE21" i="34" s="1"/>
  <c r="BA21" i="34"/>
  <c r="AZ21" i="34"/>
  <c r="AY21" i="34"/>
  <c r="BH21" i="34" s="1"/>
  <c r="Y21" i="34"/>
  <c r="X21" i="34"/>
  <c r="BL20" i="34"/>
  <c r="BK20" i="34"/>
  <c r="BJ20" i="34"/>
  <c r="BC20" i="34"/>
  <c r="BF20" i="34" s="1"/>
  <c r="BB20" i="34"/>
  <c r="BE20" i="34" s="1"/>
  <c r="BA20" i="34"/>
  <c r="BD20" i="34" s="1"/>
  <c r="AZ20" i="34"/>
  <c r="AY20" i="34"/>
  <c r="BH20" i="34" s="1"/>
  <c r="Y20" i="34"/>
  <c r="X20" i="34"/>
  <c r="BL19" i="34"/>
  <c r="BK19" i="34"/>
  <c r="BJ19" i="34"/>
  <c r="BC19" i="34"/>
  <c r="BF19" i="34" s="1"/>
  <c r="BB19" i="34"/>
  <c r="BE19" i="34" s="1"/>
  <c r="BA19" i="34"/>
  <c r="BD19" i="34" s="1"/>
  <c r="AZ19" i="34"/>
  <c r="AY19" i="34"/>
  <c r="BH19" i="34" s="1"/>
  <c r="Y19" i="34"/>
  <c r="X19" i="34"/>
  <c r="BL18" i="34"/>
  <c r="BK18" i="34"/>
  <c r="BJ18" i="34"/>
  <c r="BF18" i="34"/>
  <c r="BC18" i="34"/>
  <c r="BB18" i="34"/>
  <c r="BE18" i="34" s="1"/>
  <c r="BA18" i="34"/>
  <c r="BD18" i="34" s="1"/>
  <c r="AZ18" i="34"/>
  <c r="AY18" i="34"/>
  <c r="BH18" i="34" s="1"/>
  <c r="Y18" i="34"/>
  <c r="X18" i="34"/>
  <c r="BL17" i="34"/>
  <c r="BK17" i="34"/>
  <c r="BJ17" i="34"/>
  <c r="BC17" i="34"/>
  <c r="BF17" i="34" s="1"/>
  <c r="BB17" i="34"/>
  <c r="BE17" i="34" s="1"/>
  <c r="BA17" i="34"/>
  <c r="BD17" i="34" s="1"/>
  <c r="AZ17" i="34"/>
  <c r="AY17" i="34"/>
  <c r="BH17" i="34" s="1"/>
  <c r="Y17" i="34"/>
  <c r="X17" i="34"/>
  <c r="BL16" i="34"/>
  <c r="BK16" i="34"/>
  <c r="BJ16" i="34"/>
  <c r="BC16" i="34"/>
  <c r="BF16" i="34" s="1"/>
  <c r="BB16" i="34"/>
  <c r="BE16" i="34" s="1"/>
  <c r="BA16" i="34"/>
  <c r="BD16" i="34" s="1"/>
  <c r="AZ16" i="34"/>
  <c r="AY16" i="34"/>
  <c r="BH16" i="34" s="1"/>
  <c r="Y16" i="34"/>
  <c r="X16" i="34"/>
  <c r="BL15" i="34"/>
  <c r="BK15" i="34"/>
  <c r="BJ15" i="34"/>
  <c r="BD15" i="34"/>
  <c r="BC15" i="34"/>
  <c r="BF15" i="34" s="1"/>
  <c r="BB15" i="34"/>
  <c r="BE15" i="34" s="1"/>
  <c r="BA15" i="34"/>
  <c r="AZ15" i="34"/>
  <c r="AY15" i="34"/>
  <c r="BH15" i="34" s="1"/>
  <c r="Y15" i="34"/>
  <c r="X15" i="34"/>
  <c r="BL14" i="34"/>
  <c r="BK14" i="34"/>
  <c r="BJ14" i="34"/>
  <c r="BE14" i="34"/>
  <c r="BC14" i="34"/>
  <c r="BF14" i="34" s="1"/>
  <c r="BB14" i="34"/>
  <c r="BA14" i="34"/>
  <c r="BD14" i="34" s="1"/>
  <c r="AZ14" i="34"/>
  <c r="AY14" i="34"/>
  <c r="BH14" i="34" s="1"/>
  <c r="Y14" i="34"/>
  <c r="X14" i="34"/>
  <c r="BL13" i="34"/>
  <c r="BK13" i="34"/>
  <c r="BJ13" i="34"/>
  <c r="BD13" i="34"/>
  <c r="BC13" i="34"/>
  <c r="BF13" i="34" s="1"/>
  <c r="BB13" i="34"/>
  <c r="BE13" i="34" s="1"/>
  <c r="BA13" i="34"/>
  <c r="AZ13" i="34"/>
  <c r="AY13" i="34"/>
  <c r="BH13" i="34" s="1"/>
  <c r="Y13" i="34"/>
  <c r="X13" i="34"/>
  <c r="BL12" i="34"/>
  <c r="BK12" i="34"/>
  <c r="BJ12" i="34"/>
  <c r="BC12" i="34"/>
  <c r="BF12" i="34" s="1"/>
  <c r="BB12" i="34"/>
  <c r="BE12" i="34" s="1"/>
  <c r="BA12" i="34"/>
  <c r="BD12" i="34" s="1"/>
  <c r="AZ12" i="34"/>
  <c r="AY12" i="34"/>
  <c r="BH12" i="34" s="1"/>
  <c r="Y12" i="34"/>
  <c r="X12" i="34"/>
  <c r="BL11" i="34"/>
  <c r="BK11" i="34"/>
  <c r="BJ11" i="34"/>
  <c r="BC11" i="34"/>
  <c r="BF11" i="34" s="1"/>
  <c r="BB11" i="34"/>
  <c r="BE11" i="34" s="1"/>
  <c r="BA11" i="34"/>
  <c r="BD11" i="34" s="1"/>
  <c r="AZ11" i="34"/>
  <c r="AY11" i="34"/>
  <c r="BH11" i="34" s="1"/>
  <c r="Y11" i="34"/>
  <c r="X11" i="34"/>
  <c r="AP5" i="34"/>
  <c r="Z5" i="34"/>
  <c r="AP4" i="34"/>
  <c r="AP3" i="34"/>
  <c r="BL23" i="28"/>
  <c r="BK23" i="28"/>
  <c r="BJ23" i="28"/>
  <c r="BE23" i="28"/>
  <c r="BD23" i="28"/>
  <c r="BC23" i="28"/>
  <c r="BF23" i="28" s="1"/>
  <c r="BG23" i="28" s="1"/>
  <c r="BB23" i="28"/>
  <c r="BA23" i="28"/>
  <c r="AZ23" i="28"/>
  <c r="AY23" i="28"/>
  <c r="BH23" i="28" s="1"/>
  <c r="Y23" i="28"/>
  <c r="X23" i="28"/>
  <c r="BL22" i="28"/>
  <c r="BK22" i="28"/>
  <c r="BJ22" i="28"/>
  <c r="BF22" i="28"/>
  <c r="BD22" i="28"/>
  <c r="BC22" i="28"/>
  <c r="BB22" i="28"/>
  <c r="BE22" i="28" s="1"/>
  <c r="BA22" i="28"/>
  <c r="AZ22" i="28"/>
  <c r="AY22" i="28"/>
  <c r="BH22" i="28" s="1"/>
  <c r="Y22" i="28"/>
  <c r="X22" i="28"/>
  <c r="BL21" i="28"/>
  <c r="BK21" i="28"/>
  <c r="BJ21" i="28"/>
  <c r="BF21" i="28"/>
  <c r="BC21" i="28"/>
  <c r="BB21" i="28"/>
  <c r="BE21" i="28" s="1"/>
  <c r="BA21" i="28"/>
  <c r="BD21" i="28" s="1"/>
  <c r="AZ21" i="28"/>
  <c r="AY21" i="28"/>
  <c r="BH21" i="28" s="1"/>
  <c r="Y21" i="28"/>
  <c r="X21" i="28"/>
  <c r="BL20" i="28"/>
  <c r="BK20" i="28"/>
  <c r="BJ20" i="28"/>
  <c r="BC20" i="28"/>
  <c r="BF20" i="28" s="1"/>
  <c r="BB20" i="28"/>
  <c r="BE20" i="28" s="1"/>
  <c r="BA20" i="28"/>
  <c r="BD20" i="28" s="1"/>
  <c r="AZ20" i="28"/>
  <c r="AY20" i="28"/>
  <c r="BH20" i="28" s="1"/>
  <c r="Y20" i="28"/>
  <c r="X20" i="28"/>
  <c r="BL19" i="28"/>
  <c r="BK19" i="28"/>
  <c r="BJ19" i="28"/>
  <c r="BE19" i="28"/>
  <c r="BD19" i="28"/>
  <c r="BC19" i="28"/>
  <c r="BF19" i="28" s="1"/>
  <c r="BG19" i="28" s="1"/>
  <c r="BB19" i="28"/>
  <c r="BA19" i="28"/>
  <c r="AZ19" i="28"/>
  <c r="AY19" i="28"/>
  <c r="BH19" i="28" s="1"/>
  <c r="Y19" i="28"/>
  <c r="X19" i="28"/>
  <c r="BL18" i="28"/>
  <c r="BK18" i="28"/>
  <c r="BJ18" i="28"/>
  <c r="BF18" i="28"/>
  <c r="BD18" i="28"/>
  <c r="BC18" i="28"/>
  <c r="BB18" i="28"/>
  <c r="BE18" i="28" s="1"/>
  <c r="BA18" i="28"/>
  <c r="AZ18" i="28"/>
  <c r="AY18" i="28"/>
  <c r="BH18" i="28" s="1"/>
  <c r="Y18" i="28"/>
  <c r="X18" i="28"/>
  <c r="BL24" i="23"/>
  <c r="BK24" i="23"/>
  <c r="BJ24" i="23"/>
  <c r="BE24" i="23"/>
  <c r="BC24" i="23"/>
  <c r="BF24" i="23" s="1"/>
  <c r="BB24" i="23"/>
  <c r="BA24" i="23"/>
  <c r="BD24" i="23" s="1"/>
  <c r="AZ24" i="23"/>
  <c r="AY24" i="23"/>
  <c r="BH24" i="23" s="1"/>
  <c r="Y24" i="23"/>
  <c r="X24" i="23"/>
  <c r="BL23" i="23"/>
  <c r="BK23" i="23"/>
  <c r="BJ23" i="23"/>
  <c r="BE23" i="23"/>
  <c r="BD23" i="23"/>
  <c r="BC23" i="23"/>
  <c r="BF23" i="23" s="1"/>
  <c r="BB23" i="23"/>
  <c r="BA23" i="23"/>
  <c r="AZ23" i="23"/>
  <c r="AY23" i="23"/>
  <c r="BH23" i="23" s="1"/>
  <c r="Y23" i="23"/>
  <c r="X23" i="23"/>
  <c r="BL22" i="23"/>
  <c r="BK22" i="23"/>
  <c r="BJ22" i="23"/>
  <c r="BE22" i="23"/>
  <c r="BC22" i="23"/>
  <c r="BF22" i="23" s="1"/>
  <c r="BB22" i="23"/>
  <c r="BA22" i="23"/>
  <c r="BD22" i="23" s="1"/>
  <c r="AZ22" i="23"/>
  <c r="AY22" i="23"/>
  <c r="BH22" i="23" s="1"/>
  <c r="Y22" i="23"/>
  <c r="X22" i="23"/>
  <c r="BL21" i="23"/>
  <c r="BK21" i="23"/>
  <c r="BJ21" i="23"/>
  <c r="BE21" i="23"/>
  <c r="BD21" i="23"/>
  <c r="BC21" i="23"/>
  <c r="BF21" i="23" s="1"/>
  <c r="BB21" i="23"/>
  <c r="BA21" i="23"/>
  <c r="AZ21" i="23"/>
  <c r="AY21" i="23"/>
  <c r="BH21" i="23" s="1"/>
  <c r="Y21" i="23"/>
  <c r="X21" i="23"/>
  <c r="BL20" i="23"/>
  <c r="BK20" i="23"/>
  <c r="BJ20" i="23"/>
  <c r="BE20" i="23"/>
  <c r="BC20" i="23"/>
  <c r="BF20" i="23" s="1"/>
  <c r="BB20" i="23"/>
  <c r="BA20" i="23"/>
  <c r="BD20" i="23" s="1"/>
  <c r="AZ20" i="23"/>
  <c r="AY20" i="23"/>
  <c r="BH20" i="23" s="1"/>
  <c r="Y20" i="23"/>
  <c r="X20" i="23"/>
  <c r="BL19" i="23"/>
  <c r="BK19" i="23"/>
  <c r="BJ19" i="23"/>
  <c r="BE19" i="23"/>
  <c r="BD19" i="23"/>
  <c r="BC19" i="23"/>
  <c r="BF19" i="23" s="1"/>
  <c r="BB19" i="23"/>
  <c r="BA19" i="23"/>
  <c r="AZ19" i="23"/>
  <c r="AY19" i="23"/>
  <c r="BH19" i="23" s="1"/>
  <c r="Y19" i="23"/>
  <c r="X19" i="23"/>
  <c r="BL24" i="22"/>
  <c r="BK24" i="22"/>
  <c r="BJ24" i="22"/>
  <c r="BH24" i="22"/>
  <c r="BF24" i="22"/>
  <c r="BE24" i="22"/>
  <c r="BC24" i="22"/>
  <c r="BB24" i="22"/>
  <c r="BA24" i="22"/>
  <c r="BD24" i="22" s="1"/>
  <c r="AZ24" i="22"/>
  <c r="AY24" i="22"/>
  <c r="Y24" i="22"/>
  <c r="X24" i="22"/>
  <c r="BL23" i="22"/>
  <c r="BK23" i="22"/>
  <c r="BJ23" i="22"/>
  <c r="BD23" i="22"/>
  <c r="BC23" i="22"/>
  <c r="BF23" i="22" s="1"/>
  <c r="BB23" i="22"/>
  <c r="BE23" i="22" s="1"/>
  <c r="BA23" i="22"/>
  <c r="AZ23" i="22"/>
  <c r="AY23" i="22"/>
  <c r="BH23" i="22" s="1"/>
  <c r="Y23" i="22"/>
  <c r="X23" i="22"/>
  <c r="BL22" i="22"/>
  <c r="BK22" i="22"/>
  <c r="BJ22" i="22"/>
  <c r="BH22" i="22"/>
  <c r="BF22" i="22"/>
  <c r="BE22" i="22"/>
  <c r="BC22" i="22"/>
  <c r="BB22" i="22"/>
  <c r="BA22" i="22"/>
  <c r="BD22" i="22" s="1"/>
  <c r="AZ22" i="22"/>
  <c r="AY22" i="22"/>
  <c r="Y22" i="22"/>
  <c r="X22" i="22"/>
  <c r="BL21" i="22"/>
  <c r="BK21" i="22"/>
  <c r="BJ21" i="22"/>
  <c r="BD21" i="22"/>
  <c r="BC21" i="22"/>
  <c r="BF21" i="22" s="1"/>
  <c r="BB21" i="22"/>
  <c r="BE21" i="22" s="1"/>
  <c r="BA21" i="22"/>
  <c r="AZ21" i="22"/>
  <c r="AY21" i="22"/>
  <c r="BH21" i="22" s="1"/>
  <c r="Y21" i="22"/>
  <c r="X21" i="22"/>
  <c r="BL20" i="22"/>
  <c r="BK20" i="22"/>
  <c r="BJ20" i="22"/>
  <c r="BH20" i="22"/>
  <c r="BF20" i="22"/>
  <c r="BE20" i="22"/>
  <c r="BC20" i="22"/>
  <c r="BB20" i="22"/>
  <c r="BA20" i="22"/>
  <c r="BD20" i="22" s="1"/>
  <c r="AZ20" i="22"/>
  <c r="AY20" i="22"/>
  <c r="Y20" i="22"/>
  <c r="X20" i="22"/>
  <c r="BL19" i="22"/>
  <c r="BK19" i="22"/>
  <c r="BJ19" i="22"/>
  <c r="BD19" i="22"/>
  <c r="BC19" i="22"/>
  <c r="BF19" i="22" s="1"/>
  <c r="BB19" i="22"/>
  <c r="BE19" i="22" s="1"/>
  <c r="BA19" i="22"/>
  <c r="AZ19" i="22"/>
  <c r="AY19" i="22"/>
  <c r="BH19" i="22" s="1"/>
  <c r="Y19" i="22"/>
  <c r="X19" i="22"/>
  <c r="BL24" i="31"/>
  <c r="BK24" i="31"/>
  <c r="BJ24" i="31"/>
  <c r="BH24" i="31"/>
  <c r="BF24" i="31"/>
  <c r="BE24" i="31"/>
  <c r="BC24" i="31"/>
  <c r="BB24" i="31"/>
  <c r="BA24" i="31"/>
  <c r="BD24" i="31" s="1"/>
  <c r="AZ24" i="31"/>
  <c r="AY24" i="31"/>
  <c r="Y24" i="31"/>
  <c r="X24" i="31"/>
  <c r="BL23" i="31"/>
  <c r="BK23" i="31"/>
  <c r="BJ23" i="31"/>
  <c r="BD23" i="31"/>
  <c r="BC23" i="31"/>
  <c r="BF23" i="31" s="1"/>
  <c r="BB23" i="31"/>
  <c r="BE23" i="31" s="1"/>
  <c r="BA23" i="31"/>
  <c r="AZ23" i="31"/>
  <c r="AY23" i="31"/>
  <c r="BH23" i="31" s="1"/>
  <c r="Y23" i="31"/>
  <c r="X23" i="31"/>
  <c r="BL22" i="31"/>
  <c r="BK22" i="31"/>
  <c r="BJ22" i="31"/>
  <c r="BH22" i="31"/>
  <c r="BF22" i="31"/>
  <c r="BE22" i="31"/>
  <c r="BC22" i="31"/>
  <c r="BB22" i="31"/>
  <c r="BA22" i="31"/>
  <c r="BD22" i="31" s="1"/>
  <c r="AZ22" i="31"/>
  <c r="AY22" i="31"/>
  <c r="Y22" i="31"/>
  <c r="X22" i="31"/>
  <c r="BL21" i="31"/>
  <c r="BK21" i="31"/>
  <c r="BJ21" i="31"/>
  <c r="BD21" i="31"/>
  <c r="BC21" i="31"/>
  <c r="BF21" i="31" s="1"/>
  <c r="BB21" i="31"/>
  <c r="BE21" i="31" s="1"/>
  <c r="BA21" i="31"/>
  <c r="AZ21" i="31"/>
  <c r="AY21" i="31"/>
  <c r="BH21" i="31" s="1"/>
  <c r="Y21" i="31"/>
  <c r="X21" i="31"/>
  <c r="BL20" i="31"/>
  <c r="BK20" i="31"/>
  <c r="BJ20" i="31"/>
  <c r="BH20" i="31"/>
  <c r="BF20" i="31"/>
  <c r="BE20" i="31"/>
  <c r="BC20" i="31"/>
  <c r="BB20" i="31"/>
  <c r="BA20" i="31"/>
  <c r="BD20" i="31" s="1"/>
  <c r="AZ20" i="31"/>
  <c r="AY20" i="31"/>
  <c r="Y20" i="31"/>
  <c r="X20" i="31"/>
  <c r="BL19" i="31"/>
  <c r="BK19" i="31"/>
  <c r="BJ19" i="31"/>
  <c r="BD19" i="31"/>
  <c r="BC19" i="31"/>
  <c r="BF19" i="31" s="1"/>
  <c r="BB19" i="31"/>
  <c r="BE19" i="31" s="1"/>
  <c r="BA19" i="31"/>
  <c r="AZ19" i="31"/>
  <c r="AY19" i="31"/>
  <c r="BH19" i="31" s="1"/>
  <c r="Y19" i="31"/>
  <c r="X19" i="31"/>
  <c r="Y11" i="31"/>
  <c r="BL23" i="21"/>
  <c r="BK23" i="21"/>
  <c r="BJ23" i="21"/>
  <c r="BF23" i="21"/>
  <c r="BD23" i="21"/>
  <c r="BC23" i="21"/>
  <c r="BB23" i="21"/>
  <c r="BE23" i="21" s="1"/>
  <c r="BA23" i="21"/>
  <c r="AZ23" i="21"/>
  <c r="AY23" i="21"/>
  <c r="BH23" i="21" s="1"/>
  <c r="Y23" i="21"/>
  <c r="X23" i="21"/>
  <c r="BL22" i="21"/>
  <c r="BK22" i="21"/>
  <c r="BJ22" i="21"/>
  <c r="BD22" i="21"/>
  <c r="BC22" i="21"/>
  <c r="BF22" i="21" s="1"/>
  <c r="BB22" i="21"/>
  <c r="BE22" i="21" s="1"/>
  <c r="BA22" i="21"/>
  <c r="AZ22" i="21"/>
  <c r="AY22" i="21"/>
  <c r="BH22" i="21" s="1"/>
  <c r="Y22" i="21"/>
  <c r="X22" i="21"/>
  <c r="BL21" i="21"/>
  <c r="BK21" i="21"/>
  <c r="BJ21" i="21"/>
  <c r="BF21" i="21"/>
  <c r="BE21" i="21"/>
  <c r="BD21" i="21"/>
  <c r="BC21" i="21"/>
  <c r="BB21" i="21"/>
  <c r="BA21" i="21"/>
  <c r="AZ21" i="21"/>
  <c r="AY21" i="21"/>
  <c r="BH21" i="21" s="1"/>
  <c r="Y21" i="21"/>
  <c r="X21" i="21"/>
  <c r="BL20" i="21"/>
  <c r="BK20" i="21"/>
  <c r="BJ20" i="21"/>
  <c r="BF20" i="21"/>
  <c r="BD20" i="21"/>
  <c r="BC20" i="21"/>
  <c r="BB20" i="21"/>
  <c r="BE20" i="21" s="1"/>
  <c r="BA20" i="21"/>
  <c r="AZ20" i="21"/>
  <c r="AY20" i="21"/>
  <c r="BH20" i="21" s="1"/>
  <c r="Y20" i="21"/>
  <c r="X20" i="21"/>
  <c r="BL19" i="21"/>
  <c r="BK19" i="21"/>
  <c r="BJ19" i="21"/>
  <c r="BF19" i="21"/>
  <c r="BD19" i="21"/>
  <c r="BC19" i="21"/>
  <c r="BB19" i="21"/>
  <c r="BE19" i="21" s="1"/>
  <c r="BA19" i="21"/>
  <c r="AZ19" i="21"/>
  <c r="AY19" i="21"/>
  <c r="BH19" i="21" s="1"/>
  <c r="Y19" i="21"/>
  <c r="X19" i="21"/>
  <c r="BL18" i="21"/>
  <c r="BK18" i="21"/>
  <c r="BJ18" i="21"/>
  <c r="BD18" i="21"/>
  <c r="BC18" i="21"/>
  <c r="BF18" i="21" s="1"/>
  <c r="BB18" i="21"/>
  <c r="BE18" i="21" s="1"/>
  <c r="BA18" i="21"/>
  <c r="AZ18" i="21"/>
  <c r="AY18" i="21"/>
  <c r="BH18" i="21" s="1"/>
  <c r="Y18" i="21"/>
  <c r="X18" i="21"/>
  <c r="BL24" i="19"/>
  <c r="BK24" i="19"/>
  <c r="BJ24" i="19"/>
  <c r="BF24" i="19"/>
  <c r="BE24" i="19"/>
  <c r="BD24" i="19"/>
  <c r="BC24" i="19"/>
  <c r="BB24" i="19"/>
  <c r="BA24" i="19"/>
  <c r="AZ24" i="19"/>
  <c r="AY24" i="19"/>
  <c r="BH24" i="19" s="1"/>
  <c r="Y24" i="19"/>
  <c r="X24" i="19"/>
  <c r="BL23" i="19"/>
  <c r="BK23" i="19"/>
  <c r="BJ23" i="19"/>
  <c r="BF23" i="19"/>
  <c r="BD23" i="19"/>
  <c r="BC23" i="19"/>
  <c r="BB23" i="19"/>
  <c r="BE23" i="19" s="1"/>
  <c r="BA23" i="19"/>
  <c r="AZ23" i="19"/>
  <c r="AY23" i="19"/>
  <c r="BH23" i="19" s="1"/>
  <c r="Y23" i="19"/>
  <c r="X23" i="19"/>
  <c r="BL22" i="19"/>
  <c r="BK22" i="19"/>
  <c r="BJ22" i="19"/>
  <c r="BF22" i="19"/>
  <c r="BD22" i="19"/>
  <c r="BC22" i="19"/>
  <c r="BB22" i="19"/>
  <c r="BE22" i="19" s="1"/>
  <c r="BA22" i="19"/>
  <c r="AZ22" i="19"/>
  <c r="AY22" i="19"/>
  <c r="BH22" i="19" s="1"/>
  <c r="Y22" i="19"/>
  <c r="X22" i="19"/>
  <c r="BL21" i="19"/>
  <c r="BK21" i="19"/>
  <c r="BJ21" i="19"/>
  <c r="BD21" i="19"/>
  <c r="BC21" i="19"/>
  <c r="BF21" i="19" s="1"/>
  <c r="BG21" i="19" s="1"/>
  <c r="BB21" i="19"/>
  <c r="BE21" i="19" s="1"/>
  <c r="BA21" i="19"/>
  <c r="AZ21" i="19"/>
  <c r="AY21" i="19"/>
  <c r="BH21" i="19" s="1"/>
  <c r="Y21" i="19"/>
  <c r="X21" i="19"/>
  <c r="BL20" i="19"/>
  <c r="BK20" i="19"/>
  <c r="BJ20" i="19"/>
  <c r="BE20" i="19"/>
  <c r="BD20" i="19"/>
  <c r="BC20" i="19"/>
  <c r="BF20" i="19" s="1"/>
  <c r="BG20" i="19" s="1"/>
  <c r="BB20" i="19"/>
  <c r="BA20" i="19"/>
  <c r="AZ20" i="19"/>
  <c r="AY20" i="19"/>
  <c r="BH20" i="19" s="1"/>
  <c r="Y20" i="19"/>
  <c r="X20" i="19"/>
  <c r="BL19" i="19"/>
  <c r="BK19" i="19"/>
  <c r="BJ19" i="19"/>
  <c r="BF19" i="19"/>
  <c r="BD19" i="19"/>
  <c r="BC19" i="19"/>
  <c r="BB19" i="19"/>
  <c r="BE19" i="19" s="1"/>
  <c r="BA19" i="19"/>
  <c r="AZ19" i="19"/>
  <c r="AY19" i="19"/>
  <c r="BH19" i="19" s="1"/>
  <c r="Y19" i="19"/>
  <c r="X19" i="19"/>
  <c r="BL32" i="24"/>
  <c r="BK32" i="24"/>
  <c r="BJ32" i="24"/>
  <c r="BF32" i="24"/>
  <c r="BE32" i="24"/>
  <c r="BC32" i="24"/>
  <c r="BB32" i="24"/>
  <c r="BA32" i="24"/>
  <c r="BD32" i="24" s="1"/>
  <c r="AZ32" i="24"/>
  <c r="AY32" i="24"/>
  <c r="BH32" i="24" s="1"/>
  <c r="Y32" i="24"/>
  <c r="X32" i="24"/>
  <c r="BL31" i="24"/>
  <c r="BK31" i="24"/>
  <c r="BJ31" i="24"/>
  <c r="BE31" i="24"/>
  <c r="BD31" i="24"/>
  <c r="BC31" i="24"/>
  <c r="BF31" i="24" s="1"/>
  <c r="BB31" i="24"/>
  <c r="BA31" i="24"/>
  <c r="AZ31" i="24"/>
  <c r="AY31" i="24"/>
  <c r="BH31" i="24" s="1"/>
  <c r="Y31" i="24"/>
  <c r="X31" i="24"/>
  <c r="BL30" i="24"/>
  <c r="BK30" i="24"/>
  <c r="BJ30" i="24"/>
  <c r="BF30" i="24"/>
  <c r="BE30" i="24"/>
  <c r="BC30" i="24"/>
  <c r="BB30" i="24"/>
  <c r="BA30" i="24"/>
  <c r="BD30" i="24" s="1"/>
  <c r="AZ30" i="24"/>
  <c r="AY30" i="24"/>
  <c r="BH30" i="24" s="1"/>
  <c r="Y30" i="24"/>
  <c r="X30" i="24"/>
  <c r="BL29" i="24"/>
  <c r="BK29" i="24"/>
  <c r="BJ29" i="24"/>
  <c r="BE29" i="24"/>
  <c r="BD29" i="24"/>
  <c r="BC29" i="24"/>
  <c r="BF29" i="24" s="1"/>
  <c r="BB29" i="24"/>
  <c r="BA29" i="24"/>
  <c r="AZ29" i="24"/>
  <c r="AY29" i="24"/>
  <c r="BH29" i="24" s="1"/>
  <c r="Y29" i="24"/>
  <c r="X29" i="24"/>
  <c r="BL28" i="24"/>
  <c r="BK28" i="24"/>
  <c r="BJ28" i="24"/>
  <c r="BF28" i="24"/>
  <c r="BE28" i="24"/>
  <c r="BC28" i="24"/>
  <c r="BB28" i="24"/>
  <c r="BA28" i="24"/>
  <c r="BD28" i="24" s="1"/>
  <c r="AZ28" i="24"/>
  <c r="AY28" i="24"/>
  <c r="BH28" i="24" s="1"/>
  <c r="Y28" i="24"/>
  <c r="X28" i="24"/>
  <c r="BL27" i="24"/>
  <c r="BK27" i="24"/>
  <c r="BJ27" i="24"/>
  <c r="BE27" i="24"/>
  <c r="BD27" i="24"/>
  <c r="BC27" i="24"/>
  <c r="BF27" i="24" s="1"/>
  <c r="BB27" i="24"/>
  <c r="BA27" i="24"/>
  <c r="AZ27" i="24"/>
  <c r="AY27" i="24"/>
  <c r="BH27" i="24" s="1"/>
  <c r="Y27" i="24"/>
  <c r="X27" i="24"/>
  <c r="BL26" i="24"/>
  <c r="BK26" i="24"/>
  <c r="BJ26" i="24"/>
  <c r="BF26" i="24"/>
  <c r="BE26" i="24"/>
  <c r="BC26" i="24"/>
  <c r="BB26" i="24"/>
  <c r="BA26" i="24"/>
  <c r="BD26" i="24" s="1"/>
  <c r="AZ26" i="24"/>
  <c r="AY26" i="24"/>
  <c r="BH26" i="24" s="1"/>
  <c r="Y26" i="24"/>
  <c r="X26" i="24"/>
  <c r="BL25" i="24"/>
  <c r="BK25" i="24"/>
  <c r="BJ25" i="24"/>
  <c r="BE25" i="24"/>
  <c r="BD25" i="24"/>
  <c r="BC25" i="24"/>
  <c r="BF25" i="24" s="1"/>
  <c r="BB25" i="24"/>
  <c r="BA25" i="24"/>
  <c r="AZ25" i="24"/>
  <c r="AY25" i="24"/>
  <c r="BH25" i="24" s="1"/>
  <c r="Y25" i="24"/>
  <c r="X25" i="24"/>
  <c r="AW34" i="31"/>
  <c r="AV34" i="31"/>
  <c r="AU34" i="31"/>
  <c r="AT34" i="31"/>
  <c r="AS34" i="31"/>
  <c r="AR34" i="31"/>
  <c r="AQ34" i="31"/>
  <c r="AP34" i="31"/>
  <c r="AO34" i="31"/>
  <c r="AN34" i="31"/>
  <c r="AM34" i="31"/>
  <c r="AL34" i="31"/>
  <c r="AK34" i="31"/>
  <c r="AJ34" i="31"/>
  <c r="AI34" i="31"/>
  <c r="AC34" i="31"/>
  <c r="AB34" i="31"/>
  <c r="AA34" i="31"/>
  <c r="Z34" i="31"/>
  <c r="V34" i="31"/>
  <c r="N34" i="31"/>
  <c r="M34" i="31"/>
  <c r="G34" i="31"/>
  <c r="F34" i="31"/>
  <c r="BL33" i="31"/>
  <c r="BK33" i="31"/>
  <c r="BJ33" i="31"/>
  <c r="BC33" i="31"/>
  <c r="BF33" i="31" s="1"/>
  <c r="BB33" i="31"/>
  <c r="BE33" i="31" s="1"/>
  <c r="BA33" i="31"/>
  <c r="BD33" i="31" s="1"/>
  <c r="AZ33" i="31"/>
  <c r="AY33" i="31"/>
  <c r="BH33" i="31" s="1"/>
  <c r="Y33" i="31"/>
  <c r="X33" i="31"/>
  <c r="BL32" i="31"/>
  <c r="BK32" i="31"/>
  <c r="BJ32" i="31"/>
  <c r="BC32" i="31"/>
  <c r="BF32" i="31" s="1"/>
  <c r="BB32" i="31"/>
  <c r="BE32" i="31" s="1"/>
  <c r="BA32" i="31"/>
  <c r="BD32" i="31" s="1"/>
  <c r="AZ32" i="31"/>
  <c r="AY32" i="31"/>
  <c r="BH32" i="31" s="1"/>
  <c r="Y32" i="31"/>
  <c r="X32" i="31"/>
  <c r="BL31" i="31"/>
  <c r="BK31" i="31"/>
  <c r="BJ31" i="31"/>
  <c r="BC31" i="31"/>
  <c r="BF31" i="31" s="1"/>
  <c r="BB31" i="31"/>
  <c r="BE31" i="31" s="1"/>
  <c r="BA31" i="31"/>
  <c r="BD31" i="31" s="1"/>
  <c r="AZ31" i="31"/>
  <c r="AY31" i="31"/>
  <c r="BH31" i="31" s="1"/>
  <c r="Y31" i="31"/>
  <c r="X31" i="31"/>
  <c r="BL30" i="31"/>
  <c r="BK30" i="31"/>
  <c r="BJ30" i="31"/>
  <c r="BC30" i="31"/>
  <c r="BF30" i="31" s="1"/>
  <c r="BB30" i="31"/>
  <c r="BE30" i="31" s="1"/>
  <c r="BA30" i="31"/>
  <c r="BD30" i="31" s="1"/>
  <c r="AZ30" i="31"/>
  <c r="AY30" i="31"/>
  <c r="BH30" i="31" s="1"/>
  <c r="Y30" i="31"/>
  <c r="X30" i="31"/>
  <c r="BL29" i="31"/>
  <c r="BK29" i="31"/>
  <c r="BJ29" i="31"/>
  <c r="BD29" i="31"/>
  <c r="BC29" i="31"/>
  <c r="BF29" i="31" s="1"/>
  <c r="BB29" i="31"/>
  <c r="BE29" i="31" s="1"/>
  <c r="BA29" i="31"/>
  <c r="AZ29" i="31"/>
  <c r="AY29" i="31"/>
  <c r="BH29" i="31" s="1"/>
  <c r="Y29" i="31"/>
  <c r="X29" i="31"/>
  <c r="BL28" i="31"/>
  <c r="BK28" i="31"/>
  <c r="BJ28" i="31"/>
  <c r="BC28" i="31"/>
  <c r="BF28" i="31" s="1"/>
  <c r="BB28" i="31"/>
  <c r="BE28" i="31" s="1"/>
  <c r="BA28" i="31"/>
  <c r="BD28" i="31" s="1"/>
  <c r="AZ28" i="31"/>
  <c r="AY28" i="31"/>
  <c r="BH28" i="31" s="1"/>
  <c r="Y28" i="31"/>
  <c r="X28" i="31"/>
  <c r="BL27" i="31"/>
  <c r="BK27" i="31"/>
  <c r="BJ27" i="31"/>
  <c r="BC27" i="31"/>
  <c r="BF27" i="31" s="1"/>
  <c r="BB27" i="31"/>
  <c r="BE27" i="31" s="1"/>
  <c r="BA27" i="31"/>
  <c r="BD27" i="31" s="1"/>
  <c r="AZ27" i="31"/>
  <c r="AY27" i="31"/>
  <c r="BH27" i="31" s="1"/>
  <c r="Y27" i="31"/>
  <c r="X27" i="31"/>
  <c r="BL26" i="31"/>
  <c r="BK26" i="31"/>
  <c r="BJ26" i="31"/>
  <c r="BC26" i="31"/>
  <c r="BF26" i="31" s="1"/>
  <c r="BB26" i="31"/>
  <c r="BE26" i="31" s="1"/>
  <c r="BA26" i="31"/>
  <c r="BD26" i="31" s="1"/>
  <c r="AZ26" i="31"/>
  <c r="AY26" i="31"/>
  <c r="BH26" i="31" s="1"/>
  <c r="Y26" i="31"/>
  <c r="X26" i="31"/>
  <c r="BL25" i="31"/>
  <c r="BK25" i="31"/>
  <c r="BJ25" i="31"/>
  <c r="BD25" i="31"/>
  <c r="BC25" i="31"/>
  <c r="BF25" i="31" s="1"/>
  <c r="BB25" i="31"/>
  <c r="BE25" i="31" s="1"/>
  <c r="BA25" i="31"/>
  <c r="AZ25" i="31"/>
  <c r="AY25" i="31"/>
  <c r="BH25" i="31" s="1"/>
  <c r="Y25" i="31"/>
  <c r="X25" i="31"/>
  <c r="BL18" i="31"/>
  <c r="BK18" i="31"/>
  <c r="BJ18" i="31"/>
  <c r="BC18" i="31"/>
  <c r="BF18" i="31" s="1"/>
  <c r="BB18" i="31"/>
  <c r="BE18" i="31" s="1"/>
  <c r="BA18" i="31"/>
  <c r="BD18" i="31" s="1"/>
  <c r="AZ18" i="31"/>
  <c r="AY18" i="31"/>
  <c r="BH18" i="31" s="1"/>
  <c r="Y18" i="31"/>
  <c r="X18" i="31"/>
  <c r="BL17" i="31"/>
  <c r="BK17" i="31"/>
  <c r="BJ17" i="31"/>
  <c r="BC17" i="31"/>
  <c r="BF17" i="31" s="1"/>
  <c r="BB17" i="31"/>
  <c r="BE17" i="31" s="1"/>
  <c r="BA17" i="31"/>
  <c r="BD17" i="31" s="1"/>
  <c r="AZ17" i="31"/>
  <c r="AY17" i="31"/>
  <c r="BH17" i="31" s="1"/>
  <c r="Y17" i="31"/>
  <c r="X17" i="31"/>
  <c r="BL16" i="31"/>
  <c r="BK16" i="31"/>
  <c r="BJ16" i="31"/>
  <c r="BC16" i="31"/>
  <c r="BF16" i="31" s="1"/>
  <c r="BB16" i="31"/>
  <c r="BE16" i="31" s="1"/>
  <c r="BA16" i="31"/>
  <c r="BD16" i="31" s="1"/>
  <c r="AZ16" i="31"/>
  <c r="AY16" i="31"/>
  <c r="BH16" i="31" s="1"/>
  <c r="Y16" i="31"/>
  <c r="X16" i="31"/>
  <c r="BL15" i="31"/>
  <c r="BK15" i="31"/>
  <c r="BJ15" i="31"/>
  <c r="BC15" i="31"/>
  <c r="BF15" i="31" s="1"/>
  <c r="BB15" i="31"/>
  <c r="BE15" i="31" s="1"/>
  <c r="BA15" i="31"/>
  <c r="BD15" i="31" s="1"/>
  <c r="AZ15" i="31"/>
  <c r="AY15" i="31"/>
  <c r="BH15" i="31" s="1"/>
  <c r="Y15" i="31"/>
  <c r="X15" i="31"/>
  <c r="BL14" i="31"/>
  <c r="BK14" i="31"/>
  <c r="BJ14" i="31"/>
  <c r="BC14" i="31"/>
  <c r="BF14" i="31" s="1"/>
  <c r="BB14" i="31"/>
  <c r="BE14" i="31" s="1"/>
  <c r="BA14" i="31"/>
  <c r="BD14" i="31" s="1"/>
  <c r="AZ14" i="31"/>
  <c r="AY14" i="31"/>
  <c r="BH14" i="31" s="1"/>
  <c r="Y14" i="31"/>
  <c r="X14" i="31"/>
  <c r="BL13" i="31"/>
  <c r="BK13" i="31"/>
  <c r="BJ13" i="31"/>
  <c r="BC13" i="31"/>
  <c r="BF13" i="31" s="1"/>
  <c r="BB13" i="31"/>
  <c r="BE13" i="31" s="1"/>
  <c r="BA13" i="31"/>
  <c r="BD13" i="31" s="1"/>
  <c r="AZ13" i="31"/>
  <c r="AY13" i="31"/>
  <c r="BH13" i="31" s="1"/>
  <c r="Y13" i="31"/>
  <c r="X13" i="31"/>
  <c r="BL12" i="31"/>
  <c r="BK12" i="31"/>
  <c r="BJ12" i="31"/>
  <c r="BC12" i="31"/>
  <c r="BF12" i="31" s="1"/>
  <c r="BB12" i="31"/>
  <c r="BE12" i="31" s="1"/>
  <c r="BA12" i="31"/>
  <c r="BD12" i="31" s="1"/>
  <c r="AZ12" i="31"/>
  <c r="AY12" i="31"/>
  <c r="BH12" i="31" s="1"/>
  <c r="Y12" i="31"/>
  <c r="X12" i="31"/>
  <c r="BL11" i="31"/>
  <c r="BK11" i="31"/>
  <c r="BJ11" i="31"/>
  <c r="BC11" i="31"/>
  <c r="BF11" i="31" s="1"/>
  <c r="BB11" i="31"/>
  <c r="BE11" i="31" s="1"/>
  <c r="BA11" i="31"/>
  <c r="BD11" i="31" s="1"/>
  <c r="AZ11" i="31"/>
  <c r="AY11" i="31"/>
  <c r="BH11" i="31" s="1"/>
  <c r="X11" i="31"/>
  <c r="AP5" i="31"/>
  <c r="Z5" i="31"/>
  <c r="AP4" i="31"/>
  <c r="AP3" i="31"/>
  <c r="AW34" i="28"/>
  <c r="AV34" i="28"/>
  <c r="AU34" i="28"/>
  <c r="AT34" i="28"/>
  <c r="AS34" i="28"/>
  <c r="AR34" i="28"/>
  <c r="AQ34" i="28"/>
  <c r="AP34" i="28"/>
  <c r="AO34" i="28"/>
  <c r="AN34" i="28"/>
  <c r="AM34" i="28"/>
  <c r="AL34" i="28"/>
  <c r="AK34" i="28"/>
  <c r="AJ34" i="28"/>
  <c r="AI34" i="28"/>
  <c r="AC34" i="28"/>
  <c r="AB34" i="28"/>
  <c r="AA34" i="28"/>
  <c r="Z34" i="28"/>
  <c r="V34" i="28"/>
  <c r="N34" i="28"/>
  <c r="M34" i="28"/>
  <c r="G34" i="28"/>
  <c r="F34" i="28"/>
  <c r="BL33" i="28"/>
  <c r="BK33" i="28"/>
  <c r="BJ33" i="28"/>
  <c r="BC33" i="28"/>
  <c r="BF33" i="28" s="1"/>
  <c r="BB33" i="28"/>
  <c r="BE33" i="28" s="1"/>
  <c r="BA33" i="28"/>
  <c r="BD33" i="28" s="1"/>
  <c r="AZ33" i="28"/>
  <c r="AY33" i="28"/>
  <c r="BH33" i="28" s="1"/>
  <c r="Y33" i="28"/>
  <c r="X33" i="28"/>
  <c r="BL32" i="28"/>
  <c r="BK32" i="28"/>
  <c r="BJ32" i="28"/>
  <c r="BC32" i="28"/>
  <c r="BF32" i="28" s="1"/>
  <c r="BB32" i="28"/>
  <c r="BE32" i="28" s="1"/>
  <c r="BA32" i="28"/>
  <c r="BD32" i="28" s="1"/>
  <c r="AZ32" i="28"/>
  <c r="AY32" i="28"/>
  <c r="BH32" i="28" s="1"/>
  <c r="Y32" i="28"/>
  <c r="X32" i="28"/>
  <c r="BL31" i="28"/>
  <c r="BK31" i="28"/>
  <c r="BJ31" i="28"/>
  <c r="BC31" i="28"/>
  <c r="BF31" i="28" s="1"/>
  <c r="BB31" i="28"/>
  <c r="BE31" i="28" s="1"/>
  <c r="BA31" i="28"/>
  <c r="BD31" i="28" s="1"/>
  <c r="AZ31" i="28"/>
  <c r="AY31" i="28"/>
  <c r="BH31" i="28" s="1"/>
  <c r="Y31" i="28"/>
  <c r="X31" i="28"/>
  <c r="BL30" i="28"/>
  <c r="BK30" i="28"/>
  <c r="BJ30" i="28"/>
  <c r="BC30" i="28"/>
  <c r="BF30" i="28" s="1"/>
  <c r="BB30" i="28"/>
  <c r="BE30" i="28" s="1"/>
  <c r="BA30" i="28"/>
  <c r="BD30" i="28" s="1"/>
  <c r="AZ30" i="28"/>
  <c r="AY30" i="28"/>
  <c r="BH30" i="28" s="1"/>
  <c r="Y30" i="28"/>
  <c r="X30" i="28"/>
  <c r="BL29" i="28"/>
  <c r="BK29" i="28"/>
  <c r="BJ29" i="28"/>
  <c r="BC29" i="28"/>
  <c r="BF29" i="28" s="1"/>
  <c r="BB29" i="28"/>
  <c r="BE29" i="28" s="1"/>
  <c r="BA29" i="28"/>
  <c r="BD29" i="28" s="1"/>
  <c r="AZ29" i="28"/>
  <c r="AY29" i="28"/>
  <c r="BH29" i="28" s="1"/>
  <c r="Y29" i="28"/>
  <c r="X29" i="28"/>
  <c r="BL28" i="28"/>
  <c r="BK28" i="28"/>
  <c r="BJ28" i="28"/>
  <c r="BC28" i="28"/>
  <c r="BF28" i="28" s="1"/>
  <c r="BB28" i="28"/>
  <c r="BE28" i="28" s="1"/>
  <c r="BA28" i="28"/>
  <c r="BD28" i="28" s="1"/>
  <c r="AZ28" i="28"/>
  <c r="AY28" i="28"/>
  <c r="BH28" i="28" s="1"/>
  <c r="Y28" i="28"/>
  <c r="X28" i="28"/>
  <c r="BL27" i="28"/>
  <c r="BK27" i="28"/>
  <c r="BJ27" i="28"/>
  <c r="BC27" i="28"/>
  <c r="BF27" i="28" s="1"/>
  <c r="BB27" i="28"/>
  <c r="BE27" i="28" s="1"/>
  <c r="BA27" i="28"/>
  <c r="BD27" i="28" s="1"/>
  <c r="AZ27" i="28"/>
  <c r="AY27" i="28"/>
  <c r="BH27" i="28" s="1"/>
  <c r="Y27" i="28"/>
  <c r="X27" i="28"/>
  <c r="BL26" i="28"/>
  <c r="BK26" i="28"/>
  <c r="BJ26" i="28"/>
  <c r="BC26" i="28"/>
  <c r="BF26" i="28" s="1"/>
  <c r="BB26" i="28"/>
  <c r="BE26" i="28" s="1"/>
  <c r="BA26" i="28"/>
  <c r="BD26" i="28" s="1"/>
  <c r="AZ26" i="28"/>
  <c r="AY26" i="28"/>
  <c r="BH26" i="28" s="1"/>
  <c r="Y26" i="28"/>
  <c r="X26" i="28"/>
  <c r="BL25" i="28"/>
  <c r="BK25" i="28"/>
  <c r="BJ25" i="28"/>
  <c r="BC25" i="28"/>
  <c r="BF25" i="28" s="1"/>
  <c r="BB25" i="28"/>
  <c r="BE25" i="28" s="1"/>
  <c r="BA25" i="28"/>
  <c r="BD25" i="28" s="1"/>
  <c r="AZ25" i="28"/>
  <c r="AY25" i="28"/>
  <c r="BH25" i="28" s="1"/>
  <c r="Y25" i="28"/>
  <c r="X25" i="28"/>
  <c r="BL24" i="28"/>
  <c r="BK24" i="28"/>
  <c r="BJ24" i="28"/>
  <c r="BC24" i="28"/>
  <c r="BF24" i="28" s="1"/>
  <c r="BB24" i="28"/>
  <c r="BE24" i="28" s="1"/>
  <c r="BA24" i="28"/>
  <c r="BD24" i="28" s="1"/>
  <c r="AZ24" i="28"/>
  <c r="AY24" i="28"/>
  <c r="BH24" i="28" s="1"/>
  <c r="Y24" i="28"/>
  <c r="X24" i="28"/>
  <c r="BL17" i="28"/>
  <c r="BK17" i="28"/>
  <c r="BJ17" i="28"/>
  <c r="BC17" i="28"/>
  <c r="BF17" i="28" s="1"/>
  <c r="BB17" i="28"/>
  <c r="BE17" i="28" s="1"/>
  <c r="BA17" i="28"/>
  <c r="BD17" i="28" s="1"/>
  <c r="AZ17" i="28"/>
  <c r="AY17" i="28"/>
  <c r="BH17" i="28" s="1"/>
  <c r="Y17" i="28"/>
  <c r="X17" i="28"/>
  <c r="BL16" i="28"/>
  <c r="BK16" i="28"/>
  <c r="BJ16" i="28"/>
  <c r="BC16" i="28"/>
  <c r="BF16" i="28" s="1"/>
  <c r="BB16" i="28"/>
  <c r="BE16" i="28" s="1"/>
  <c r="BA16" i="28"/>
  <c r="BD16" i="28" s="1"/>
  <c r="AZ16" i="28"/>
  <c r="AY16" i="28"/>
  <c r="BH16" i="28" s="1"/>
  <c r="Y16" i="28"/>
  <c r="X16" i="28"/>
  <c r="BL15" i="28"/>
  <c r="BK15" i="28"/>
  <c r="BJ15" i="28"/>
  <c r="BC15" i="28"/>
  <c r="BF15" i="28" s="1"/>
  <c r="BB15" i="28"/>
  <c r="BE15" i="28" s="1"/>
  <c r="BA15" i="28"/>
  <c r="BD15" i="28" s="1"/>
  <c r="AZ15" i="28"/>
  <c r="AY15" i="28"/>
  <c r="BH15" i="28" s="1"/>
  <c r="Y15" i="28"/>
  <c r="X15" i="28"/>
  <c r="BL14" i="28"/>
  <c r="BK14" i="28"/>
  <c r="BJ14" i="28"/>
  <c r="BC14" i="28"/>
  <c r="BF14" i="28" s="1"/>
  <c r="BB14" i="28"/>
  <c r="BE14" i="28" s="1"/>
  <c r="BA14" i="28"/>
  <c r="BD14" i="28" s="1"/>
  <c r="AZ14" i="28"/>
  <c r="AY14" i="28"/>
  <c r="BH14" i="28" s="1"/>
  <c r="Y14" i="28"/>
  <c r="X14" i="28"/>
  <c r="BL13" i="28"/>
  <c r="BK13" i="28"/>
  <c r="BJ13" i="28"/>
  <c r="BC13" i="28"/>
  <c r="BF13" i="28" s="1"/>
  <c r="BB13" i="28"/>
  <c r="BE13" i="28" s="1"/>
  <c r="BA13" i="28"/>
  <c r="BD13" i="28" s="1"/>
  <c r="AZ13" i="28"/>
  <c r="AY13" i="28"/>
  <c r="BH13" i="28" s="1"/>
  <c r="Y13" i="28"/>
  <c r="X13" i="28"/>
  <c r="BL12" i="28"/>
  <c r="BK12" i="28"/>
  <c r="BJ12" i="28"/>
  <c r="BC12" i="28"/>
  <c r="BF12" i="28" s="1"/>
  <c r="BB12" i="28"/>
  <c r="BE12" i="28" s="1"/>
  <c r="BA12" i="28"/>
  <c r="BD12" i="28" s="1"/>
  <c r="AZ12" i="28"/>
  <c r="AY12" i="28"/>
  <c r="BH12" i="28" s="1"/>
  <c r="Y12" i="28"/>
  <c r="X12" i="28"/>
  <c r="BL11" i="28"/>
  <c r="BK11" i="28"/>
  <c r="BJ11" i="28"/>
  <c r="BC11" i="28"/>
  <c r="BF11" i="28" s="1"/>
  <c r="BB11" i="28"/>
  <c r="BE11" i="28" s="1"/>
  <c r="BA11" i="28"/>
  <c r="BD11" i="28" s="1"/>
  <c r="AZ11" i="28"/>
  <c r="AY11" i="28"/>
  <c r="BH11" i="28" s="1"/>
  <c r="Y11" i="28"/>
  <c r="X11" i="28"/>
  <c r="AP5" i="28"/>
  <c r="Z5" i="28"/>
  <c r="AP4" i="28"/>
  <c r="AP3" i="28"/>
  <c r="BG11" i="34" l="1"/>
  <c r="BG15" i="34"/>
  <c r="BI15" i="34" s="1"/>
  <c r="W15" i="34" s="1"/>
  <c r="AX15" i="34" s="1"/>
  <c r="BG17" i="34"/>
  <c r="BG19" i="34"/>
  <c r="BG25" i="34"/>
  <c r="BG27" i="34"/>
  <c r="BG33" i="34"/>
  <c r="BG20" i="28"/>
  <c r="BG21" i="35"/>
  <c r="BG23" i="35"/>
  <c r="BG23" i="36"/>
  <c r="BG22" i="19"/>
  <c r="BG19" i="21"/>
  <c r="BG23" i="21"/>
  <c r="X34" i="31"/>
  <c r="BG20" i="21"/>
  <c r="BG21" i="28"/>
  <c r="BG13" i="34"/>
  <c r="BI13" i="34" s="1"/>
  <c r="W13" i="34" s="1"/>
  <c r="AX13" i="34" s="1"/>
  <c r="BG21" i="34"/>
  <c r="BI21" i="34" s="1"/>
  <c r="W21" i="34" s="1"/>
  <c r="AX21" i="34" s="1"/>
  <c r="BI23" i="34"/>
  <c r="W23" i="34" s="1"/>
  <c r="AX23" i="34" s="1"/>
  <c r="BI29" i="34"/>
  <c r="W29" i="34" s="1"/>
  <c r="AX29" i="34" s="1"/>
  <c r="BG29" i="34"/>
  <c r="BG31" i="34"/>
  <c r="X34" i="35"/>
  <c r="BI15" i="36"/>
  <c r="W15" i="36" s="1"/>
  <c r="AX15" i="36" s="1"/>
  <c r="BI23" i="36"/>
  <c r="W23" i="36" s="1"/>
  <c r="AX23" i="36" s="1"/>
  <c r="BG24" i="19"/>
  <c r="BG21" i="21"/>
  <c r="BI17" i="34"/>
  <c r="W17" i="34" s="1"/>
  <c r="AX17" i="34" s="1"/>
  <c r="BI25" i="34"/>
  <c r="W25" i="34" s="1"/>
  <c r="AX25" i="34" s="1"/>
  <c r="BI11" i="35"/>
  <c r="W11" i="35" s="1"/>
  <c r="BG11" i="35"/>
  <c r="BI13" i="35"/>
  <c r="W13" i="35" s="1"/>
  <c r="AX13" i="35" s="1"/>
  <c r="BI19" i="35"/>
  <c r="W19" i="35" s="1"/>
  <c r="AX19" i="35" s="1"/>
  <c r="BG19" i="35"/>
  <c r="BI21" i="35"/>
  <c r="W21" i="35" s="1"/>
  <c r="AX21" i="35" s="1"/>
  <c r="BG27" i="35"/>
  <c r="BI27" i="35" s="1"/>
  <c r="W27" i="35" s="1"/>
  <c r="AX27" i="35" s="1"/>
  <c r="BI29" i="35"/>
  <c r="W29" i="35" s="1"/>
  <c r="AX29" i="35" s="1"/>
  <c r="BG17" i="36"/>
  <c r="BI17" i="36" s="1"/>
  <c r="W17" i="36" s="1"/>
  <c r="AX17" i="36" s="1"/>
  <c r="BG25" i="36"/>
  <c r="BI25" i="36" s="1"/>
  <c r="W25" i="36" s="1"/>
  <c r="AX25" i="36" s="1"/>
  <c r="BG33" i="36"/>
  <c r="BI15" i="35"/>
  <c r="W15" i="35" s="1"/>
  <c r="AX15" i="35" s="1"/>
  <c r="BI17" i="35"/>
  <c r="W17" i="35" s="1"/>
  <c r="AX17" i="35" s="1"/>
  <c r="BI23" i="35"/>
  <c r="W23" i="35" s="1"/>
  <c r="AX23" i="35" s="1"/>
  <c r="BI25" i="35"/>
  <c r="W25" i="35" s="1"/>
  <c r="AX25" i="35" s="1"/>
  <c r="X34" i="36"/>
  <c r="BG19" i="23"/>
  <c r="BI19" i="23" s="1"/>
  <c r="W19" i="23" s="1"/>
  <c r="AX19" i="23" s="1"/>
  <c r="BI21" i="23"/>
  <c r="W21" i="23" s="1"/>
  <c r="AX21" i="23" s="1"/>
  <c r="BG21" i="23"/>
  <c r="BG23" i="23"/>
  <c r="BI23" i="23" s="1"/>
  <c r="W23" i="23" s="1"/>
  <c r="AX23" i="23" s="1"/>
  <c r="X34" i="34"/>
  <c r="BG33" i="35"/>
  <c r="BG11" i="36"/>
  <c r="BI11" i="36" s="1"/>
  <c r="W11" i="36" s="1"/>
  <c r="AX11" i="36" s="1"/>
  <c r="BI13" i="36"/>
  <c r="W13" i="36" s="1"/>
  <c r="AX13" i="36" s="1"/>
  <c r="BI19" i="36"/>
  <c r="W19" i="36" s="1"/>
  <c r="AX19" i="36" s="1"/>
  <c r="BG19" i="36"/>
  <c r="BI21" i="36"/>
  <c r="W21" i="36" s="1"/>
  <c r="AX21" i="36" s="1"/>
  <c r="BI27" i="36"/>
  <c r="W27" i="36" s="1"/>
  <c r="AX27" i="36" s="1"/>
  <c r="BG27" i="36"/>
  <c r="BI29" i="36"/>
  <c r="W29" i="36" s="1"/>
  <c r="AX29" i="36" s="1"/>
  <c r="AX11" i="37"/>
  <c r="AX34" i="37" s="1"/>
  <c r="W34" i="37"/>
  <c r="BI22" i="36"/>
  <c r="W22" i="36" s="1"/>
  <c r="AX22" i="36" s="1"/>
  <c r="BG18" i="36"/>
  <c r="BI18" i="36" s="1"/>
  <c r="W18" i="36" s="1"/>
  <c r="AX18" i="36" s="1"/>
  <c r="BG26" i="36"/>
  <c r="BI26" i="36" s="1"/>
  <c r="W26" i="36" s="1"/>
  <c r="AX26" i="36" s="1"/>
  <c r="BG32" i="36"/>
  <c r="BI32" i="36" s="1"/>
  <c r="W32" i="36" s="1"/>
  <c r="AX32" i="36" s="1"/>
  <c r="BI33" i="36"/>
  <c r="W33" i="36" s="1"/>
  <c r="AX33" i="36" s="1"/>
  <c r="BG12" i="36"/>
  <c r="BI12" i="36" s="1"/>
  <c r="W12" i="36" s="1"/>
  <c r="AX12" i="36" s="1"/>
  <c r="BG20" i="36"/>
  <c r="BI20" i="36" s="1"/>
  <c r="W20" i="36" s="1"/>
  <c r="AX20" i="36" s="1"/>
  <c r="BG28" i="36"/>
  <c r="BI28" i="36" s="1"/>
  <c r="W28" i="36" s="1"/>
  <c r="AX28" i="36" s="1"/>
  <c r="BG30" i="36"/>
  <c r="BI30" i="36" s="1"/>
  <c r="W30" i="36" s="1"/>
  <c r="AX30" i="36" s="1"/>
  <c r="BI31" i="36"/>
  <c r="W31" i="36" s="1"/>
  <c r="AX31" i="36" s="1"/>
  <c r="BG14" i="36"/>
  <c r="BI14" i="36" s="1"/>
  <c r="W14" i="36" s="1"/>
  <c r="AX14" i="36" s="1"/>
  <c r="BG22" i="36"/>
  <c r="BG16" i="36"/>
  <c r="BI16" i="36" s="1"/>
  <c r="W16" i="36" s="1"/>
  <c r="AX16" i="36" s="1"/>
  <c r="BG24" i="36"/>
  <c r="BI24" i="36" s="1"/>
  <c r="W24" i="36" s="1"/>
  <c r="AX24" i="36" s="1"/>
  <c r="AX11" i="35"/>
  <c r="BI22" i="35"/>
  <c r="W22" i="35" s="1"/>
  <c r="AX22" i="35" s="1"/>
  <c r="BG18" i="35"/>
  <c r="BI18" i="35" s="1"/>
  <c r="W18" i="35" s="1"/>
  <c r="AX18" i="35" s="1"/>
  <c r="BG26" i="35"/>
  <c r="BI26" i="35" s="1"/>
  <c r="W26" i="35" s="1"/>
  <c r="AX26" i="35" s="1"/>
  <c r="BG32" i="35"/>
  <c r="BI32" i="35" s="1"/>
  <c r="W32" i="35" s="1"/>
  <c r="AX32" i="35" s="1"/>
  <c r="BI33" i="35"/>
  <c r="W33" i="35" s="1"/>
  <c r="AX33" i="35" s="1"/>
  <c r="BG12" i="35"/>
  <c r="BI12" i="35" s="1"/>
  <c r="W12" i="35" s="1"/>
  <c r="AX12" i="35" s="1"/>
  <c r="BG20" i="35"/>
  <c r="BI20" i="35" s="1"/>
  <c r="W20" i="35" s="1"/>
  <c r="AX20" i="35" s="1"/>
  <c r="BG28" i="35"/>
  <c r="BI28" i="35" s="1"/>
  <c r="W28" i="35" s="1"/>
  <c r="AX28" i="35" s="1"/>
  <c r="BG30" i="35"/>
  <c r="BI30" i="35" s="1"/>
  <c r="W30" i="35" s="1"/>
  <c r="AX30" i="35" s="1"/>
  <c r="BI31" i="35"/>
  <c r="W31" i="35" s="1"/>
  <c r="AX31" i="35" s="1"/>
  <c r="BG14" i="35"/>
  <c r="BI14" i="35" s="1"/>
  <c r="W14" i="35" s="1"/>
  <c r="AX14" i="35" s="1"/>
  <c r="BG22" i="35"/>
  <c r="BG16" i="35"/>
  <c r="BI16" i="35" s="1"/>
  <c r="W16" i="35" s="1"/>
  <c r="AX16" i="35" s="1"/>
  <c r="BG24" i="35"/>
  <c r="BI24" i="35" s="1"/>
  <c r="W24" i="35" s="1"/>
  <c r="AX24" i="35" s="1"/>
  <c r="BI11" i="34"/>
  <c r="W11" i="34" s="1"/>
  <c r="BI19" i="34"/>
  <c r="W19" i="34" s="1"/>
  <c r="AX19" i="34" s="1"/>
  <c r="BI27" i="34"/>
  <c r="W27" i="34" s="1"/>
  <c r="AX27" i="34" s="1"/>
  <c r="BG12" i="34"/>
  <c r="BI12" i="34" s="1"/>
  <c r="W12" i="34" s="1"/>
  <c r="AX12" i="34" s="1"/>
  <c r="BG20" i="34"/>
  <c r="BI20" i="34" s="1"/>
  <c r="W20" i="34" s="1"/>
  <c r="AX20" i="34" s="1"/>
  <c r="BG28" i="34"/>
  <c r="BI28" i="34" s="1"/>
  <c r="W28" i="34" s="1"/>
  <c r="AX28" i="34" s="1"/>
  <c r="BG30" i="34"/>
  <c r="BI30" i="34" s="1"/>
  <c r="W30" i="34" s="1"/>
  <c r="AX30" i="34" s="1"/>
  <c r="BI31" i="34"/>
  <c r="W31" i="34" s="1"/>
  <c r="AX31" i="34" s="1"/>
  <c r="BG14" i="34"/>
  <c r="BI14" i="34" s="1"/>
  <c r="W14" i="34" s="1"/>
  <c r="AX14" i="34" s="1"/>
  <c r="BG22" i="34"/>
  <c r="BI22" i="34" s="1"/>
  <c r="W22" i="34" s="1"/>
  <c r="AX22" i="34" s="1"/>
  <c r="BG16" i="34"/>
  <c r="BI16" i="34" s="1"/>
  <c r="W16" i="34" s="1"/>
  <c r="AX16" i="34" s="1"/>
  <c r="BG24" i="34"/>
  <c r="BI24" i="34" s="1"/>
  <c r="W24" i="34" s="1"/>
  <c r="AX24" i="34" s="1"/>
  <c r="BG18" i="34"/>
  <c r="BI18" i="34" s="1"/>
  <c r="W18" i="34" s="1"/>
  <c r="AX18" i="34" s="1"/>
  <c r="BG26" i="34"/>
  <c r="BI26" i="34" s="1"/>
  <c r="W26" i="34" s="1"/>
  <c r="AX26" i="34" s="1"/>
  <c r="BG32" i="34"/>
  <c r="BI32" i="34" s="1"/>
  <c r="W32" i="34" s="1"/>
  <c r="AX32" i="34" s="1"/>
  <c r="BI33" i="34"/>
  <c r="W33" i="34" s="1"/>
  <c r="AX33" i="34" s="1"/>
  <c r="BI19" i="28"/>
  <c r="W19" i="28" s="1"/>
  <c r="AX19" i="28" s="1"/>
  <c r="BI23" i="28"/>
  <c r="W23" i="28" s="1"/>
  <c r="AX23" i="28" s="1"/>
  <c r="BG18" i="28"/>
  <c r="BI18" i="28" s="1"/>
  <c r="W18" i="28" s="1"/>
  <c r="AX18" i="28" s="1"/>
  <c r="BI20" i="28"/>
  <c r="W20" i="28" s="1"/>
  <c r="AX20" i="28" s="1"/>
  <c r="BI21" i="28"/>
  <c r="W21" i="28" s="1"/>
  <c r="AX21" i="28" s="1"/>
  <c r="BG22" i="28"/>
  <c r="BI22" i="28" s="1"/>
  <c r="W22" i="28" s="1"/>
  <c r="AX22" i="28" s="1"/>
  <c r="BG20" i="23"/>
  <c r="BG22" i="23"/>
  <c r="BI22" i="23" s="1"/>
  <c r="W22" i="23" s="1"/>
  <c r="AX22" i="23" s="1"/>
  <c r="BG24" i="23"/>
  <c r="BI24" i="23" s="1"/>
  <c r="W24" i="23" s="1"/>
  <c r="AX24" i="23" s="1"/>
  <c r="BI20" i="23"/>
  <c r="W20" i="23" s="1"/>
  <c r="AX20" i="23" s="1"/>
  <c r="BG19" i="22"/>
  <c r="BI19" i="22" s="1"/>
  <c r="W19" i="22" s="1"/>
  <c r="AX19" i="22" s="1"/>
  <c r="BG21" i="22"/>
  <c r="BI21" i="22" s="1"/>
  <c r="W21" i="22" s="1"/>
  <c r="AX21" i="22" s="1"/>
  <c r="BG23" i="22"/>
  <c r="BI23" i="22" s="1"/>
  <c r="W23" i="22" s="1"/>
  <c r="AX23" i="22" s="1"/>
  <c r="BG20" i="22"/>
  <c r="BI20" i="22" s="1"/>
  <c r="W20" i="22" s="1"/>
  <c r="AX20" i="22" s="1"/>
  <c r="BG22" i="22"/>
  <c r="BI22" i="22" s="1"/>
  <c r="W22" i="22" s="1"/>
  <c r="AX22" i="22" s="1"/>
  <c r="BG24" i="22"/>
  <c r="BI24" i="22" s="1"/>
  <c r="W24" i="22" s="1"/>
  <c r="AX24" i="22" s="1"/>
  <c r="BG19" i="31"/>
  <c r="BI19" i="31" s="1"/>
  <c r="W19" i="31" s="1"/>
  <c r="AX19" i="31" s="1"/>
  <c r="BG21" i="31"/>
  <c r="BI21" i="31" s="1"/>
  <c r="W21" i="31" s="1"/>
  <c r="AX21" i="31" s="1"/>
  <c r="BG23" i="31"/>
  <c r="BI23" i="31" s="1"/>
  <c r="W23" i="31" s="1"/>
  <c r="AX23" i="31" s="1"/>
  <c r="BG20" i="31"/>
  <c r="BI20" i="31" s="1"/>
  <c r="W20" i="31" s="1"/>
  <c r="AX20" i="31" s="1"/>
  <c r="BG22" i="31"/>
  <c r="BI22" i="31" s="1"/>
  <c r="W22" i="31" s="1"/>
  <c r="AX22" i="31" s="1"/>
  <c r="BG24" i="31"/>
  <c r="BI24" i="31" s="1"/>
  <c r="W24" i="31" s="1"/>
  <c r="AX24" i="31" s="1"/>
  <c r="BI19" i="21"/>
  <c r="W19" i="21" s="1"/>
  <c r="AX19" i="21" s="1"/>
  <c r="BI23" i="21"/>
  <c r="W23" i="21" s="1"/>
  <c r="AX23" i="21" s="1"/>
  <c r="BG18" i="21"/>
  <c r="BI18" i="21" s="1"/>
  <c r="W18" i="21" s="1"/>
  <c r="AX18" i="21" s="1"/>
  <c r="BI20" i="21"/>
  <c r="W20" i="21" s="1"/>
  <c r="AX20" i="21" s="1"/>
  <c r="BI21" i="21"/>
  <c r="W21" i="21" s="1"/>
  <c r="AX21" i="21" s="1"/>
  <c r="BG22" i="21"/>
  <c r="BI22" i="21" s="1"/>
  <c r="W22" i="21" s="1"/>
  <c r="AX22" i="21" s="1"/>
  <c r="BI20" i="19"/>
  <c r="W20" i="19" s="1"/>
  <c r="AX20" i="19" s="1"/>
  <c r="BI24" i="19"/>
  <c r="W24" i="19" s="1"/>
  <c r="AX24" i="19" s="1"/>
  <c r="BG19" i="19"/>
  <c r="BI19" i="19" s="1"/>
  <c r="W19" i="19" s="1"/>
  <c r="AX19" i="19" s="1"/>
  <c r="BI21" i="19"/>
  <c r="W21" i="19" s="1"/>
  <c r="AX21" i="19" s="1"/>
  <c r="BI22" i="19"/>
  <c r="W22" i="19" s="1"/>
  <c r="AX22" i="19" s="1"/>
  <c r="BG23" i="19"/>
  <c r="BI23" i="19" s="1"/>
  <c r="W23" i="19" s="1"/>
  <c r="AX23" i="19" s="1"/>
  <c r="BI25" i="24"/>
  <c r="W25" i="24" s="1"/>
  <c r="AX25" i="24" s="1"/>
  <c r="BG25" i="24"/>
  <c r="BG27" i="24"/>
  <c r="BI27" i="24" s="1"/>
  <c r="W27" i="24" s="1"/>
  <c r="AX27" i="24" s="1"/>
  <c r="BG29" i="24"/>
  <c r="BI29" i="24" s="1"/>
  <c r="W29" i="24" s="1"/>
  <c r="AX29" i="24" s="1"/>
  <c r="BG31" i="24"/>
  <c r="BI31" i="24" s="1"/>
  <c r="W31" i="24" s="1"/>
  <c r="AX31" i="24" s="1"/>
  <c r="BG26" i="24"/>
  <c r="BG28" i="24"/>
  <c r="BG30" i="24"/>
  <c r="BG32" i="24"/>
  <c r="BI26" i="24"/>
  <c r="W26" i="24" s="1"/>
  <c r="AX26" i="24" s="1"/>
  <c r="BI28" i="24"/>
  <c r="W28" i="24" s="1"/>
  <c r="AX28" i="24" s="1"/>
  <c r="BI30" i="24"/>
  <c r="W30" i="24" s="1"/>
  <c r="AX30" i="24" s="1"/>
  <c r="BI32" i="24"/>
  <c r="W32" i="24" s="1"/>
  <c r="AX32" i="24" s="1"/>
  <c r="BG31" i="31"/>
  <c r="BI31" i="31" s="1"/>
  <c r="W31" i="31" s="1"/>
  <c r="AX31" i="31" s="1"/>
  <c r="BG27" i="28"/>
  <c r="BI27" i="28" s="1"/>
  <c r="W27" i="28" s="1"/>
  <c r="AX27" i="28" s="1"/>
  <c r="BG31" i="28"/>
  <c r="BI31" i="28" s="1"/>
  <c r="W31" i="28" s="1"/>
  <c r="AX31" i="28" s="1"/>
  <c r="BG33" i="28"/>
  <c r="BI33" i="28" s="1"/>
  <c r="W33" i="28" s="1"/>
  <c r="AX33" i="28" s="1"/>
  <c r="BG33" i="31"/>
  <c r="BI33" i="31" s="1"/>
  <c r="W33" i="31" s="1"/>
  <c r="AX33" i="31" s="1"/>
  <c r="BG29" i="28"/>
  <c r="BI29" i="28" s="1"/>
  <c r="W29" i="28" s="1"/>
  <c r="AX29" i="28" s="1"/>
  <c r="BG13" i="31"/>
  <c r="BG17" i="31"/>
  <c r="BI17" i="31" s="1"/>
  <c r="W17" i="31" s="1"/>
  <c r="AX17" i="31" s="1"/>
  <c r="BG27" i="31"/>
  <c r="BI27" i="31" s="1"/>
  <c r="W27" i="31" s="1"/>
  <c r="AX27" i="31" s="1"/>
  <c r="BG25" i="28"/>
  <c r="BI25" i="28" s="1"/>
  <c r="W25" i="28" s="1"/>
  <c r="AX25" i="28" s="1"/>
  <c r="BG11" i="31"/>
  <c r="BI11" i="31" s="1"/>
  <c r="W11" i="31" s="1"/>
  <c r="BG15" i="31"/>
  <c r="BI15" i="31" s="1"/>
  <c r="W15" i="31" s="1"/>
  <c r="AX15" i="31" s="1"/>
  <c r="BG25" i="31"/>
  <c r="BI25" i="31" s="1"/>
  <c r="W25" i="31" s="1"/>
  <c r="AX25" i="31" s="1"/>
  <c r="BG29" i="31"/>
  <c r="BI13" i="31"/>
  <c r="W13" i="31" s="1"/>
  <c r="AX13" i="31" s="1"/>
  <c r="BG14" i="31"/>
  <c r="BI14" i="31" s="1"/>
  <c r="W14" i="31" s="1"/>
  <c r="AX14" i="31" s="1"/>
  <c r="BG18" i="31"/>
  <c r="BI18" i="31" s="1"/>
  <c r="W18" i="31" s="1"/>
  <c r="AX18" i="31" s="1"/>
  <c r="BG28" i="31"/>
  <c r="BI28" i="31" s="1"/>
  <c r="W28" i="31" s="1"/>
  <c r="AX28" i="31" s="1"/>
  <c r="BG12" i="31"/>
  <c r="BI12" i="31" s="1"/>
  <c r="W12" i="31" s="1"/>
  <c r="AX12" i="31" s="1"/>
  <c r="BG16" i="31"/>
  <c r="BI16" i="31" s="1"/>
  <c r="W16" i="31" s="1"/>
  <c r="AX16" i="31" s="1"/>
  <c r="BG26" i="31"/>
  <c r="BI26" i="31" s="1"/>
  <c r="W26" i="31" s="1"/>
  <c r="AX26" i="31" s="1"/>
  <c r="BI29" i="31"/>
  <c r="W29" i="31" s="1"/>
  <c r="AX29" i="31" s="1"/>
  <c r="BG30" i="31"/>
  <c r="BI30" i="31" s="1"/>
  <c r="W30" i="31" s="1"/>
  <c r="AX30" i="31" s="1"/>
  <c r="BG32" i="31"/>
  <c r="BI32" i="31" s="1"/>
  <c r="W32" i="31" s="1"/>
  <c r="AX32" i="31" s="1"/>
  <c r="BG17" i="28"/>
  <c r="BI17" i="28" s="1"/>
  <c r="W17" i="28" s="1"/>
  <c r="AX17" i="28" s="1"/>
  <c r="BG15" i="28"/>
  <c r="BI15" i="28" s="1"/>
  <c r="W15" i="28" s="1"/>
  <c r="AX15" i="28" s="1"/>
  <c r="BG13" i="28"/>
  <c r="BI13" i="28" s="1"/>
  <c r="W13" i="28" s="1"/>
  <c r="AX13" i="28" s="1"/>
  <c r="X34" i="28"/>
  <c r="BG11" i="28"/>
  <c r="BI11" i="28" s="1"/>
  <c r="W11" i="28" s="1"/>
  <c r="AX11" i="28" s="1"/>
  <c r="BG12" i="28"/>
  <c r="BI12" i="28" s="1"/>
  <c r="W12" i="28" s="1"/>
  <c r="AX12" i="28" s="1"/>
  <c r="BG14" i="28"/>
  <c r="BI14" i="28" s="1"/>
  <c r="W14" i="28" s="1"/>
  <c r="AX14" i="28" s="1"/>
  <c r="BG16" i="28"/>
  <c r="BI16" i="28" s="1"/>
  <c r="W16" i="28" s="1"/>
  <c r="AX16" i="28" s="1"/>
  <c r="BG24" i="28"/>
  <c r="BI24" i="28" s="1"/>
  <c r="W24" i="28" s="1"/>
  <c r="AX24" i="28" s="1"/>
  <c r="BG26" i="28"/>
  <c r="BI26" i="28" s="1"/>
  <c r="W26" i="28" s="1"/>
  <c r="AX26" i="28" s="1"/>
  <c r="BG28" i="28"/>
  <c r="BI28" i="28" s="1"/>
  <c r="W28" i="28" s="1"/>
  <c r="AX28" i="28" s="1"/>
  <c r="BG30" i="28"/>
  <c r="BI30" i="28" s="1"/>
  <c r="W30" i="28" s="1"/>
  <c r="AX30" i="28" s="1"/>
  <c r="BG32" i="28"/>
  <c r="BI32" i="28" s="1"/>
  <c r="W32" i="28" s="1"/>
  <c r="AX32" i="28" s="1"/>
  <c r="AW34" i="24"/>
  <c r="AV34" i="24"/>
  <c r="AU34" i="24"/>
  <c r="AT34" i="24"/>
  <c r="AS34" i="24"/>
  <c r="AR34" i="24"/>
  <c r="AQ34" i="24"/>
  <c r="AP34" i="24"/>
  <c r="AO34" i="24"/>
  <c r="AN34" i="24"/>
  <c r="AM34" i="24"/>
  <c r="AL34" i="24"/>
  <c r="AK34" i="24"/>
  <c r="AJ34" i="24"/>
  <c r="AI34" i="24"/>
  <c r="AC34" i="24"/>
  <c r="AB34" i="24"/>
  <c r="AA34" i="24"/>
  <c r="Z34" i="24"/>
  <c r="V34" i="24"/>
  <c r="N34" i="24"/>
  <c r="M34" i="24"/>
  <c r="G34" i="24"/>
  <c r="F34" i="24"/>
  <c r="BL33" i="24"/>
  <c r="BK33" i="24"/>
  <c r="BJ33" i="24"/>
  <c r="BC33" i="24"/>
  <c r="BF33" i="24" s="1"/>
  <c r="BB33" i="24"/>
  <c r="BE33" i="24" s="1"/>
  <c r="BA33" i="24"/>
  <c r="BD33" i="24" s="1"/>
  <c r="AZ33" i="24"/>
  <c r="AY33" i="24"/>
  <c r="BH33" i="24" s="1"/>
  <c r="Y33" i="24"/>
  <c r="X33" i="24"/>
  <c r="BL24" i="24"/>
  <c r="BK24" i="24"/>
  <c r="BJ24" i="24"/>
  <c r="BC24" i="24"/>
  <c r="BF24" i="24" s="1"/>
  <c r="BB24" i="24"/>
  <c r="BE24" i="24" s="1"/>
  <c r="BA24" i="24"/>
  <c r="BD24" i="24" s="1"/>
  <c r="AZ24" i="24"/>
  <c r="AY24" i="24"/>
  <c r="BH24" i="24" s="1"/>
  <c r="Y24" i="24"/>
  <c r="X24" i="24"/>
  <c r="BL23" i="24"/>
  <c r="BK23" i="24"/>
  <c r="BJ23" i="24"/>
  <c r="BC23" i="24"/>
  <c r="BF23" i="24" s="1"/>
  <c r="BB23" i="24"/>
  <c r="BE23" i="24" s="1"/>
  <c r="BA23" i="24"/>
  <c r="BD23" i="24" s="1"/>
  <c r="AZ23" i="24"/>
  <c r="AY23" i="24"/>
  <c r="BH23" i="24" s="1"/>
  <c r="Y23" i="24"/>
  <c r="X23" i="24"/>
  <c r="BL22" i="24"/>
  <c r="BK22" i="24"/>
  <c r="BJ22" i="24"/>
  <c r="BC22" i="24"/>
  <c r="BF22" i="24" s="1"/>
  <c r="BB22" i="24"/>
  <c r="BE22" i="24" s="1"/>
  <c r="BA22" i="24"/>
  <c r="BD22" i="24" s="1"/>
  <c r="AZ22" i="24"/>
  <c r="AY22" i="24"/>
  <c r="BH22" i="24" s="1"/>
  <c r="Y22" i="24"/>
  <c r="X22" i="24"/>
  <c r="BL21" i="24"/>
  <c r="BK21" i="24"/>
  <c r="BJ21" i="24"/>
  <c r="BC21" i="24"/>
  <c r="BF21" i="24" s="1"/>
  <c r="BB21" i="24"/>
  <c r="BE21" i="24" s="1"/>
  <c r="BA21" i="24"/>
  <c r="BD21" i="24" s="1"/>
  <c r="AZ21" i="24"/>
  <c r="AY21" i="24"/>
  <c r="BH21" i="24" s="1"/>
  <c r="Y21" i="24"/>
  <c r="X21" i="24"/>
  <c r="BL20" i="24"/>
  <c r="BK20" i="24"/>
  <c r="BJ20" i="24"/>
  <c r="BC20" i="24"/>
  <c r="BF20" i="24" s="1"/>
  <c r="BB20" i="24"/>
  <c r="BE20" i="24" s="1"/>
  <c r="BA20" i="24"/>
  <c r="BD20" i="24" s="1"/>
  <c r="AZ20" i="24"/>
  <c r="AY20" i="24"/>
  <c r="BH20" i="24" s="1"/>
  <c r="Y20" i="24"/>
  <c r="X20" i="24"/>
  <c r="BL19" i="24"/>
  <c r="BK19" i="24"/>
  <c r="BJ19" i="24"/>
  <c r="BC19" i="24"/>
  <c r="BF19" i="24" s="1"/>
  <c r="BB19" i="24"/>
  <c r="BE19" i="24" s="1"/>
  <c r="BA19" i="24"/>
  <c r="BD19" i="24" s="1"/>
  <c r="AZ19" i="24"/>
  <c r="AY19" i="24"/>
  <c r="BH19" i="24" s="1"/>
  <c r="Y19" i="24"/>
  <c r="X19" i="24"/>
  <c r="BL18" i="24"/>
  <c r="BK18" i="24"/>
  <c r="BJ18" i="24"/>
  <c r="BC18" i="24"/>
  <c r="BF18" i="24" s="1"/>
  <c r="BB18" i="24"/>
  <c r="BE18" i="24" s="1"/>
  <c r="BA18" i="24"/>
  <c r="BD18" i="24" s="1"/>
  <c r="AZ18" i="24"/>
  <c r="AY18" i="24"/>
  <c r="BH18" i="24" s="1"/>
  <c r="Y18" i="24"/>
  <c r="X18" i="24"/>
  <c r="BL17" i="24"/>
  <c r="BK17" i="24"/>
  <c r="BJ17" i="24"/>
  <c r="BC17" i="24"/>
  <c r="BF17" i="24" s="1"/>
  <c r="BB17" i="24"/>
  <c r="BE17" i="24" s="1"/>
  <c r="BA17" i="24"/>
  <c r="BD17" i="24" s="1"/>
  <c r="AZ17" i="24"/>
  <c r="AY17" i="24"/>
  <c r="BH17" i="24" s="1"/>
  <c r="Y17" i="24"/>
  <c r="X17" i="24"/>
  <c r="BL16" i="24"/>
  <c r="BK16" i="24"/>
  <c r="BJ16" i="24"/>
  <c r="BC16" i="24"/>
  <c r="BF16" i="24" s="1"/>
  <c r="BB16" i="24"/>
  <c r="BE16" i="24" s="1"/>
  <c r="BA16" i="24"/>
  <c r="BD16" i="24" s="1"/>
  <c r="AZ16" i="24"/>
  <c r="AY16" i="24"/>
  <c r="BH16" i="24" s="1"/>
  <c r="Y16" i="24"/>
  <c r="X16" i="24"/>
  <c r="BL15" i="24"/>
  <c r="BK15" i="24"/>
  <c r="BJ15" i="24"/>
  <c r="BC15" i="24"/>
  <c r="BF15" i="24" s="1"/>
  <c r="BB15" i="24"/>
  <c r="BE15" i="24" s="1"/>
  <c r="BA15" i="24"/>
  <c r="BD15" i="24" s="1"/>
  <c r="AZ15" i="24"/>
  <c r="AY15" i="24"/>
  <c r="BH15" i="24" s="1"/>
  <c r="Y15" i="24"/>
  <c r="X15" i="24"/>
  <c r="BL14" i="24"/>
  <c r="BK14" i="24"/>
  <c r="BJ14" i="24"/>
  <c r="BC14" i="24"/>
  <c r="BF14" i="24" s="1"/>
  <c r="BB14" i="24"/>
  <c r="BE14" i="24" s="1"/>
  <c r="BA14" i="24"/>
  <c r="BD14" i="24" s="1"/>
  <c r="AZ14" i="24"/>
  <c r="AY14" i="24"/>
  <c r="BH14" i="24" s="1"/>
  <c r="Y14" i="24"/>
  <c r="X14" i="24"/>
  <c r="BL13" i="24"/>
  <c r="BK13" i="24"/>
  <c r="BJ13" i="24"/>
  <c r="BC13" i="24"/>
  <c r="BF13" i="24" s="1"/>
  <c r="BB13" i="24"/>
  <c r="BE13" i="24" s="1"/>
  <c r="BA13" i="24"/>
  <c r="BD13" i="24" s="1"/>
  <c r="AZ13" i="24"/>
  <c r="AY13" i="24"/>
  <c r="BH13" i="24" s="1"/>
  <c r="Y13" i="24"/>
  <c r="X13" i="24"/>
  <c r="BL12" i="24"/>
  <c r="BK12" i="24"/>
  <c r="BJ12" i="24"/>
  <c r="BC12" i="24"/>
  <c r="BF12" i="24" s="1"/>
  <c r="BB12" i="24"/>
  <c r="BE12" i="24" s="1"/>
  <c r="BA12" i="24"/>
  <c r="BD12" i="24" s="1"/>
  <c r="AZ12" i="24"/>
  <c r="AY12" i="24"/>
  <c r="BH12" i="24" s="1"/>
  <c r="Y12" i="24"/>
  <c r="X12" i="24"/>
  <c r="BL11" i="24"/>
  <c r="BK11" i="24"/>
  <c r="BJ11" i="24"/>
  <c r="BC11" i="24"/>
  <c r="BF11" i="24" s="1"/>
  <c r="BB11" i="24"/>
  <c r="BE11" i="24" s="1"/>
  <c r="BA11" i="24"/>
  <c r="BD11" i="24" s="1"/>
  <c r="AZ11" i="24"/>
  <c r="AY11" i="24"/>
  <c r="BH11" i="24" s="1"/>
  <c r="Y11" i="24"/>
  <c r="X11" i="24"/>
  <c r="AP5" i="24"/>
  <c r="Z5" i="24"/>
  <c r="AP4" i="24"/>
  <c r="AP3" i="24"/>
  <c r="AW34" i="23"/>
  <c r="AV34" i="23"/>
  <c r="AU34" i="23"/>
  <c r="AT34" i="23"/>
  <c r="AS34" i="23"/>
  <c r="AR34" i="23"/>
  <c r="AQ34" i="23"/>
  <c r="AP34" i="23"/>
  <c r="AO34" i="23"/>
  <c r="AN34" i="23"/>
  <c r="AM34" i="23"/>
  <c r="AL34" i="23"/>
  <c r="AK34" i="23"/>
  <c r="AJ34" i="23"/>
  <c r="AI34" i="23"/>
  <c r="AC34" i="23"/>
  <c r="AB34" i="23"/>
  <c r="AA34" i="23"/>
  <c r="Z34" i="23"/>
  <c r="V34" i="23"/>
  <c r="N34" i="23"/>
  <c r="M34" i="23"/>
  <c r="G34" i="23"/>
  <c r="F34" i="23"/>
  <c r="BL33" i="23"/>
  <c r="BK33" i="23"/>
  <c r="BJ33" i="23"/>
  <c r="BC33" i="23"/>
  <c r="BF33" i="23" s="1"/>
  <c r="BB33" i="23"/>
  <c r="BE33" i="23" s="1"/>
  <c r="BA33" i="23"/>
  <c r="BD33" i="23" s="1"/>
  <c r="AZ33" i="23"/>
  <c r="AY33" i="23"/>
  <c r="BH33" i="23" s="1"/>
  <c r="Y33" i="23"/>
  <c r="X33" i="23"/>
  <c r="BL32" i="23"/>
  <c r="BK32" i="23"/>
  <c r="BJ32" i="23"/>
  <c r="BC32" i="23"/>
  <c r="BF32" i="23" s="1"/>
  <c r="BB32" i="23"/>
  <c r="BE32" i="23" s="1"/>
  <c r="BA32" i="23"/>
  <c r="BD32" i="23" s="1"/>
  <c r="AZ32" i="23"/>
  <c r="AY32" i="23"/>
  <c r="BH32" i="23" s="1"/>
  <c r="Y32" i="23"/>
  <c r="X32" i="23"/>
  <c r="BL31" i="23"/>
  <c r="BK31" i="23"/>
  <c r="BJ31" i="23"/>
  <c r="BC31" i="23"/>
  <c r="BF31" i="23" s="1"/>
  <c r="BB31" i="23"/>
  <c r="BE31" i="23" s="1"/>
  <c r="BA31" i="23"/>
  <c r="BD31" i="23" s="1"/>
  <c r="AZ31" i="23"/>
  <c r="AY31" i="23"/>
  <c r="BH31" i="23" s="1"/>
  <c r="Y31" i="23"/>
  <c r="X31" i="23"/>
  <c r="BL30" i="23"/>
  <c r="BK30" i="23"/>
  <c r="BJ30" i="23"/>
  <c r="BH30" i="23"/>
  <c r="BC30" i="23"/>
  <c r="BF30" i="23" s="1"/>
  <c r="BB30" i="23"/>
  <c r="BE30" i="23" s="1"/>
  <c r="BA30" i="23"/>
  <c r="BD30" i="23" s="1"/>
  <c r="AZ30" i="23"/>
  <c r="AY30" i="23"/>
  <c r="Y30" i="23"/>
  <c r="X30" i="23"/>
  <c r="BL29" i="23"/>
  <c r="BK29" i="23"/>
  <c r="BJ29" i="23"/>
  <c r="BD29" i="23"/>
  <c r="BC29" i="23"/>
  <c r="BF29" i="23" s="1"/>
  <c r="BB29" i="23"/>
  <c r="BE29" i="23" s="1"/>
  <c r="BA29" i="23"/>
  <c r="AZ29" i="23"/>
  <c r="AY29" i="23"/>
  <c r="BH29" i="23" s="1"/>
  <c r="Y29" i="23"/>
  <c r="X29" i="23"/>
  <c r="BL28" i="23"/>
  <c r="BK28" i="23"/>
  <c r="BJ28" i="23"/>
  <c r="BD28" i="23"/>
  <c r="BC28" i="23"/>
  <c r="BF28" i="23" s="1"/>
  <c r="BB28" i="23"/>
  <c r="BE28" i="23" s="1"/>
  <c r="BA28" i="23"/>
  <c r="AZ28" i="23"/>
  <c r="AY28" i="23"/>
  <c r="BH28" i="23" s="1"/>
  <c r="Y28" i="23"/>
  <c r="X28" i="23"/>
  <c r="BL27" i="23"/>
  <c r="BK27" i="23"/>
  <c r="BJ27" i="23"/>
  <c r="BC27" i="23"/>
  <c r="BF27" i="23" s="1"/>
  <c r="BB27" i="23"/>
  <c r="BE27" i="23" s="1"/>
  <c r="BA27" i="23"/>
  <c r="BD27" i="23" s="1"/>
  <c r="AZ27" i="23"/>
  <c r="AY27" i="23"/>
  <c r="BH27" i="23" s="1"/>
  <c r="Y27" i="23"/>
  <c r="X27" i="23"/>
  <c r="BL26" i="23"/>
  <c r="BK26" i="23"/>
  <c r="BJ26" i="23"/>
  <c r="BC26" i="23"/>
  <c r="BF26" i="23" s="1"/>
  <c r="BB26" i="23"/>
  <c r="BE26" i="23" s="1"/>
  <c r="BA26" i="23"/>
  <c r="BD26" i="23" s="1"/>
  <c r="AZ26" i="23"/>
  <c r="AY26" i="23"/>
  <c r="BH26" i="23" s="1"/>
  <c r="Y26" i="23"/>
  <c r="X26" i="23"/>
  <c r="BL25" i="23"/>
  <c r="BK25" i="23"/>
  <c r="BJ25" i="23"/>
  <c r="BC25" i="23"/>
  <c r="BF25" i="23" s="1"/>
  <c r="BB25" i="23"/>
  <c r="BE25" i="23" s="1"/>
  <c r="BA25" i="23"/>
  <c r="BD25" i="23" s="1"/>
  <c r="AZ25" i="23"/>
  <c r="AY25" i="23"/>
  <c r="BH25" i="23" s="1"/>
  <c r="Y25" i="23"/>
  <c r="X25" i="23"/>
  <c r="BL18" i="23"/>
  <c r="BK18" i="23"/>
  <c r="BJ18" i="23"/>
  <c r="BF18" i="23"/>
  <c r="BC18" i="23"/>
  <c r="BB18" i="23"/>
  <c r="BE18" i="23" s="1"/>
  <c r="BA18" i="23"/>
  <c r="BD18" i="23" s="1"/>
  <c r="AZ18" i="23"/>
  <c r="AY18" i="23"/>
  <c r="BH18" i="23" s="1"/>
  <c r="Y18" i="23"/>
  <c r="X18" i="23"/>
  <c r="BL17" i="23"/>
  <c r="BK17" i="23"/>
  <c r="BJ17" i="23"/>
  <c r="BC17" i="23"/>
  <c r="BF17" i="23" s="1"/>
  <c r="BB17" i="23"/>
  <c r="BE17" i="23" s="1"/>
  <c r="BA17" i="23"/>
  <c r="BD17" i="23" s="1"/>
  <c r="AZ17" i="23"/>
  <c r="AY17" i="23"/>
  <c r="BH17" i="23" s="1"/>
  <c r="Y17" i="23"/>
  <c r="X17" i="23"/>
  <c r="BL16" i="23"/>
  <c r="BK16" i="23"/>
  <c r="BJ16" i="23"/>
  <c r="BC16" i="23"/>
  <c r="BF16" i="23" s="1"/>
  <c r="BB16" i="23"/>
  <c r="BE16" i="23" s="1"/>
  <c r="BA16" i="23"/>
  <c r="BD16" i="23" s="1"/>
  <c r="AZ16" i="23"/>
  <c r="AY16" i="23"/>
  <c r="BH16" i="23" s="1"/>
  <c r="Y16" i="23"/>
  <c r="X16" i="23"/>
  <c r="BL15" i="23"/>
  <c r="BK15" i="23"/>
  <c r="BJ15" i="23"/>
  <c r="BC15" i="23"/>
  <c r="BF15" i="23" s="1"/>
  <c r="BB15" i="23"/>
  <c r="BE15" i="23" s="1"/>
  <c r="BA15" i="23"/>
  <c r="BD15" i="23" s="1"/>
  <c r="AZ15" i="23"/>
  <c r="AY15" i="23"/>
  <c r="BH15" i="23" s="1"/>
  <c r="Y15" i="23"/>
  <c r="X15" i="23"/>
  <c r="BL14" i="23"/>
  <c r="BK14" i="23"/>
  <c r="BJ14" i="23"/>
  <c r="BD14" i="23"/>
  <c r="BC14" i="23"/>
  <c r="BF14" i="23" s="1"/>
  <c r="BB14" i="23"/>
  <c r="BE14" i="23" s="1"/>
  <c r="BA14" i="23"/>
  <c r="AZ14" i="23"/>
  <c r="AY14" i="23"/>
  <c r="BH14" i="23" s="1"/>
  <c r="Y14" i="23"/>
  <c r="X14" i="23"/>
  <c r="BL13" i="23"/>
  <c r="BK13" i="23"/>
  <c r="BJ13" i="23"/>
  <c r="BC13" i="23"/>
  <c r="BF13" i="23" s="1"/>
  <c r="BB13" i="23"/>
  <c r="BE13" i="23" s="1"/>
  <c r="BA13" i="23"/>
  <c r="BD13" i="23" s="1"/>
  <c r="AZ13" i="23"/>
  <c r="AY13" i="23"/>
  <c r="BH13" i="23" s="1"/>
  <c r="Y13" i="23"/>
  <c r="X13" i="23"/>
  <c r="BL12" i="23"/>
  <c r="BK12" i="23"/>
  <c r="BJ12" i="23"/>
  <c r="BC12" i="23"/>
  <c r="BF12" i="23" s="1"/>
  <c r="BB12" i="23"/>
  <c r="BE12" i="23" s="1"/>
  <c r="BA12" i="23"/>
  <c r="BD12" i="23" s="1"/>
  <c r="AZ12" i="23"/>
  <c r="AY12" i="23"/>
  <c r="BH12" i="23" s="1"/>
  <c r="Y12" i="23"/>
  <c r="X12" i="23"/>
  <c r="BL11" i="23"/>
  <c r="BK11" i="23"/>
  <c r="BJ11" i="23"/>
  <c r="BC11" i="23"/>
  <c r="BF11" i="23" s="1"/>
  <c r="BB11" i="23"/>
  <c r="BE11" i="23" s="1"/>
  <c r="BA11" i="23"/>
  <c r="BD11" i="23" s="1"/>
  <c r="AZ11" i="23"/>
  <c r="AY11" i="23"/>
  <c r="BH11" i="23" s="1"/>
  <c r="Y11" i="23"/>
  <c r="X11" i="23"/>
  <c r="AP5" i="23"/>
  <c r="Z5" i="23"/>
  <c r="AP4" i="23"/>
  <c r="AP3" i="23"/>
  <c r="AW34" i="22"/>
  <c r="AV34" i="22"/>
  <c r="AU34" i="22"/>
  <c r="AT34" i="22"/>
  <c r="AS34" i="22"/>
  <c r="AR34" i="22"/>
  <c r="AQ34" i="22"/>
  <c r="AP34" i="22"/>
  <c r="AO34" i="22"/>
  <c r="AN34" i="22"/>
  <c r="AM34" i="22"/>
  <c r="AL34" i="22"/>
  <c r="AK34" i="22"/>
  <c r="AJ34" i="22"/>
  <c r="AI34" i="22"/>
  <c r="AC34" i="22"/>
  <c r="AB34" i="22"/>
  <c r="AA34" i="22"/>
  <c r="Z34" i="22"/>
  <c r="V34" i="22"/>
  <c r="N34" i="22"/>
  <c r="M34" i="22"/>
  <c r="G34" i="22"/>
  <c r="F34" i="22"/>
  <c r="BL33" i="22"/>
  <c r="BK33" i="22"/>
  <c r="BJ33" i="22"/>
  <c r="BC33" i="22"/>
  <c r="BF33" i="22" s="1"/>
  <c r="BB33" i="22"/>
  <c r="BE33" i="22" s="1"/>
  <c r="BA33" i="22"/>
  <c r="BD33" i="22" s="1"/>
  <c r="AZ33" i="22"/>
  <c r="AY33" i="22"/>
  <c r="BH33" i="22" s="1"/>
  <c r="Y33" i="22"/>
  <c r="X33" i="22"/>
  <c r="BL32" i="22"/>
  <c r="BK32" i="22"/>
  <c r="BJ32" i="22"/>
  <c r="BC32" i="22"/>
  <c r="BF32" i="22" s="1"/>
  <c r="BB32" i="22"/>
  <c r="BE32" i="22" s="1"/>
  <c r="BA32" i="22"/>
  <c r="BD32" i="22" s="1"/>
  <c r="AZ32" i="22"/>
  <c r="AY32" i="22"/>
  <c r="BH32" i="22" s="1"/>
  <c r="Y32" i="22"/>
  <c r="X32" i="22"/>
  <c r="BL31" i="22"/>
  <c r="BK31" i="22"/>
  <c r="BJ31" i="22"/>
  <c r="BC31" i="22"/>
  <c r="BF31" i="22" s="1"/>
  <c r="BB31" i="22"/>
  <c r="BE31" i="22" s="1"/>
  <c r="BA31" i="22"/>
  <c r="BD31" i="22" s="1"/>
  <c r="AZ31" i="22"/>
  <c r="AY31" i="22"/>
  <c r="BH31" i="22" s="1"/>
  <c r="Y31" i="22"/>
  <c r="X31" i="22"/>
  <c r="BL30" i="22"/>
  <c r="BK30" i="22"/>
  <c r="BJ30" i="22"/>
  <c r="BH30" i="22"/>
  <c r="BC30" i="22"/>
  <c r="BF30" i="22" s="1"/>
  <c r="BB30" i="22"/>
  <c r="BE30" i="22" s="1"/>
  <c r="BA30" i="22"/>
  <c r="BD30" i="22" s="1"/>
  <c r="AZ30" i="22"/>
  <c r="AY30" i="22"/>
  <c r="Y30" i="22"/>
  <c r="X30" i="22"/>
  <c r="BL29" i="22"/>
  <c r="BK29" i="22"/>
  <c r="BJ29" i="22"/>
  <c r="BD29" i="22"/>
  <c r="BC29" i="22"/>
  <c r="BF29" i="22" s="1"/>
  <c r="BB29" i="22"/>
  <c r="BE29" i="22" s="1"/>
  <c r="BA29" i="22"/>
  <c r="AZ29" i="22"/>
  <c r="AY29" i="22"/>
  <c r="BH29" i="22" s="1"/>
  <c r="Y29" i="22"/>
  <c r="X29" i="22"/>
  <c r="BL28" i="22"/>
  <c r="BK28" i="22"/>
  <c r="BJ28" i="22"/>
  <c r="BC28" i="22"/>
  <c r="BF28" i="22" s="1"/>
  <c r="BB28" i="22"/>
  <c r="BE28" i="22" s="1"/>
  <c r="BA28" i="22"/>
  <c r="BD28" i="22" s="1"/>
  <c r="AZ28" i="22"/>
  <c r="AY28" i="22"/>
  <c r="BH28" i="22" s="1"/>
  <c r="Y28" i="22"/>
  <c r="X28" i="22"/>
  <c r="BL27" i="22"/>
  <c r="BK27" i="22"/>
  <c r="BJ27" i="22"/>
  <c r="BC27" i="22"/>
  <c r="BF27" i="22" s="1"/>
  <c r="BB27" i="22"/>
  <c r="BE27" i="22" s="1"/>
  <c r="BA27" i="22"/>
  <c r="BD27" i="22" s="1"/>
  <c r="AZ27" i="22"/>
  <c r="AY27" i="22"/>
  <c r="BH27" i="22" s="1"/>
  <c r="Y27" i="22"/>
  <c r="X27" i="22"/>
  <c r="BL26" i="22"/>
  <c r="BK26" i="22"/>
  <c r="BJ26" i="22"/>
  <c r="BC26" i="22"/>
  <c r="BF26" i="22" s="1"/>
  <c r="BB26" i="22"/>
  <c r="BE26" i="22" s="1"/>
  <c r="BA26" i="22"/>
  <c r="BD26" i="22" s="1"/>
  <c r="AZ26" i="22"/>
  <c r="AY26" i="22"/>
  <c r="BH26" i="22" s="1"/>
  <c r="Y26" i="22"/>
  <c r="X26" i="22"/>
  <c r="BL25" i="22"/>
  <c r="BK25" i="22"/>
  <c r="BJ25" i="22"/>
  <c r="BC25" i="22"/>
  <c r="BF25" i="22" s="1"/>
  <c r="BB25" i="22"/>
  <c r="BE25" i="22" s="1"/>
  <c r="BA25" i="22"/>
  <c r="BD25" i="22" s="1"/>
  <c r="AZ25" i="22"/>
  <c r="AY25" i="22"/>
  <c r="BH25" i="22" s="1"/>
  <c r="Y25" i="22"/>
  <c r="X25" i="22"/>
  <c r="BL18" i="22"/>
  <c r="BK18" i="22"/>
  <c r="BJ18" i="22"/>
  <c r="BF18" i="22"/>
  <c r="BC18" i="22"/>
  <c r="BB18" i="22"/>
  <c r="BE18" i="22" s="1"/>
  <c r="BA18" i="22"/>
  <c r="BD18" i="22" s="1"/>
  <c r="AZ18" i="22"/>
  <c r="AY18" i="22"/>
  <c r="BH18" i="22" s="1"/>
  <c r="Y18" i="22"/>
  <c r="X18" i="22"/>
  <c r="BL17" i="22"/>
  <c r="BK17" i="22"/>
  <c r="BJ17" i="22"/>
  <c r="BC17" i="22"/>
  <c r="BF17" i="22" s="1"/>
  <c r="BB17" i="22"/>
  <c r="BE17" i="22" s="1"/>
  <c r="BA17" i="22"/>
  <c r="BD17" i="22" s="1"/>
  <c r="AZ17" i="22"/>
  <c r="AY17" i="22"/>
  <c r="BH17" i="22" s="1"/>
  <c r="Y17" i="22"/>
  <c r="X17" i="22"/>
  <c r="BL16" i="22"/>
  <c r="BK16" i="22"/>
  <c r="BJ16" i="22"/>
  <c r="BH16" i="22"/>
  <c r="BC16" i="22"/>
  <c r="BF16" i="22" s="1"/>
  <c r="BB16" i="22"/>
  <c r="BE16" i="22" s="1"/>
  <c r="BA16" i="22"/>
  <c r="BD16" i="22" s="1"/>
  <c r="AZ16" i="22"/>
  <c r="AY16" i="22"/>
  <c r="Y16" i="22"/>
  <c r="X16" i="22"/>
  <c r="BL15" i="22"/>
  <c r="BK15" i="22"/>
  <c r="BJ15" i="22"/>
  <c r="BC15" i="22"/>
  <c r="BF15" i="22" s="1"/>
  <c r="BB15" i="22"/>
  <c r="BE15" i="22" s="1"/>
  <c r="BA15" i="22"/>
  <c r="BD15" i="22" s="1"/>
  <c r="AZ15" i="22"/>
  <c r="AY15" i="22"/>
  <c r="BH15" i="22" s="1"/>
  <c r="Y15" i="22"/>
  <c r="X15" i="22"/>
  <c r="BL14" i="22"/>
  <c r="BK14" i="22"/>
  <c r="BJ14" i="22"/>
  <c r="BD14" i="22"/>
  <c r="BC14" i="22"/>
  <c r="BF14" i="22" s="1"/>
  <c r="BB14" i="22"/>
  <c r="BE14" i="22" s="1"/>
  <c r="BA14" i="22"/>
  <c r="AZ14" i="22"/>
  <c r="AY14" i="22"/>
  <c r="BH14" i="22" s="1"/>
  <c r="Y14" i="22"/>
  <c r="X14" i="22"/>
  <c r="BL13" i="22"/>
  <c r="BK13" i="22"/>
  <c r="BJ13" i="22"/>
  <c r="BC13" i="22"/>
  <c r="BF13" i="22" s="1"/>
  <c r="BB13" i="22"/>
  <c r="BE13" i="22" s="1"/>
  <c r="BA13" i="22"/>
  <c r="BD13" i="22" s="1"/>
  <c r="AZ13" i="22"/>
  <c r="AY13" i="22"/>
  <c r="BH13" i="22" s="1"/>
  <c r="Y13" i="22"/>
  <c r="X13" i="22"/>
  <c r="BL12" i="22"/>
  <c r="BK12" i="22"/>
  <c r="BJ12" i="22"/>
  <c r="BC12" i="22"/>
  <c r="BF12" i="22" s="1"/>
  <c r="BB12" i="22"/>
  <c r="BE12" i="22" s="1"/>
  <c r="BA12" i="22"/>
  <c r="BD12" i="22" s="1"/>
  <c r="AZ12" i="22"/>
  <c r="AY12" i="22"/>
  <c r="BH12" i="22" s="1"/>
  <c r="Y12" i="22"/>
  <c r="X12" i="22"/>
  <c r="BL11" i="22"/>
  <c r="BK11" i="22"/>
  <c r="BJ11" i="22"/>
  <c r="BC11" i="22"/>
  <c r="BF11" i="22" s="1"/>
  <c r="BB11" i="22"/>
  <c r="BE11" i="22" s="1"/>
  <c r="BA11" i="22"/>
  <c r="BD11" i="22" s="1"/>
  <c r="AZ11" i="22"/>
  <c r="AY11" i="22"/>
  <c r="BH11" i="22" s="1"/>
  <c r="Y11" i="22"/>
  <c r="X11" i="22"/>
  <c r="AP5" i="22"/>
  <c r="Z5" i="22"/>
  <c r="AP4" i="22"/>
  <c r="AP3" i="22"/>
  <c r="AW34" i="21"/>
  <c r="AV34" i="21"/>
  <c r="AU34" i="21"/>
  <c r="AT34" i="21"/>
  <c r="AS34" i="21"/>
  <c r="AR34" i="21"/>
  <c r="AQ34" i="21"/>
  <c r="AP34" i="21"/>
  <c r="AO34" i="21"/>
  <c r="AN34" i="21"/>
  <c r="AM34" i="21"/>
  <c r="AL34" i="21"/>
  <c r="AK34" i="21"/>
  <c r="AJ34" i="21"/>
  <c r="AI34" i="21"/>
  <c r="AC34" i="21"/>
  <c r="AB34" i="21"/>
  <c r="AA34" i="21"/>
  <c r="Z34" i="21"/>
  <c r="V34" i="21"/>
  <c r="N34" i="21"/>
  <c r="M34" i="21"/>
  <c r="G34" i="21"/>
  <c r="F34" i="21"/>
  <c r="BL33" i="21"/>
  <c r="BK33" i="21"/>
  <c r="BJ33" i="21"/>
  <c r="BC33" i="21"/>
  <c r="BF33" i="21" s="1"/>
  <c r="BB33" i="21"/>
  <c r="BE33" i="21" s="1"/>
  <c r="BA33" i="21"/>
  <c r="BD33" i="21" s="1"/>
  <c r="AZ33" i="21"/>
  <c r="AY33" i="21"/>
  <c r="BH33" i="21" s="1"/>
  <c r="Y33" i="21"/>
  <c r="X33" i="21"/>
  <c r="BL32" i="21"/>
  <c r="BK32" i="21"/>
  <c r="BJ32" i="21"/>
  <c r="BC32" i="21"/>
  <c r="BF32" i="21" s="1"/>
  <c r="BB32" i="21"/>
  <c r="BE32" i="21" s="1"/>
  <c r="BA32" i="21"/>
  <c r="BD32" i="21" s="1"/>
  <c r="AZ32" i="21"/>
  <c r="AY32" i="21"/>
  <c r="BH32" i="21" s="1"/>
  <c r="Y32" i="21"/>
  <c r="X32" i="21"/>
  <c r="BL31" i="21"/>
  <c r="BK31" i="21"/>
  <c r="BJ31" i="21"/>
  <c r="BC31" i="21"/>
  <c r="BF31" i="21" s="1"/>
  <c r="BB31" i="21"/>
  <c r="BE31" i="21" s="1"/>
  <c r="BA31" i="21"/>
  <c r="BD31" i="21" s="1"/>
  <c r="AZ31" i="21"/>
  <c r="AY31" i="21"/>
  <c r="BH31" i="21" s="1"/>
  <c r="Y31" i="21"/>
  <c r="X31" i="21"/>
  <c r="BL30" i="21"/>
  <c r="BK30" i="21"/>
  <c r="BJ30" i="21"/>
  <c r="BC30" i="21"/>
  <c r="BF30" i="21" s="1"/>
  <c r="BB30" i="21"/>
  <c r="BE30" i="21" s="1"/>
  <c r="BA30" i="21"/>
  <c r="BD30" i="21" s="1"/>
  <c r="AZ30" i="21"/>
  <c r="AY30" i="21"/>
  <c r="BH30" i="21" s="1"/>
  <c r="Y30" i="21"/>
  <c r="X30" i="21"/>
  <c r="BL29" i="21"/>
  <c r="BK29" i="21"/>
  <c r="BJ29" i="21"/>
  <c r="BC29" i="21"/>
  <c r="BF29" i="21" s="1"/>
  <c r="BB29" i="21"/>
  <c r="BE29" i="21" s="1"/>
  <c r="BA29" i="21"/>
  <c r="BD29" i="21" s="1"/>
  <c r="AZ29" i="21"/>
  <c r="AY29" i="21"/>
  <c r="BH29" i="21" s="1"/>
  <c r="Y29" i="21"/>
  <c r="X29" i="21"/>
  <c r="BL28" i="21"/>
  <c r="BK28" i="21"/>
  <c r="BJ28" i="21"/>
  <c r="BC28" i="21"/>
  <c r="BF28" i="21" s="1"/>
  <c r="BB28" i="21"/>
  <c r="BE28" i="21" s="1"/>
  <c r="BA28" i="21"/>
  <c r="BD28" i="21" s="1"/>
  <c r="AZ28" i="21"/>
  <c r="AY28" i="21"/>
  <c r="BH28" i="21" s="1"/>
  <c r="Y28" i="21"/>
  <c r="X28" i="21"/>
  <c r="BL27" i="21"/>
  <c r="BK27" i="21"/>
  <c r="BJ27" i="21"/>
  <c r="BH27" i="21"/>
  <c r="BC27" i="21"/>
  <c r="BF27" i="21" s="1"/>
  <c r="BB27" i="21"/>
  <c r="BE27" i="21" s="1"/>
  <c r="BA27" i="21"/>
  <c r="BD27" i="21" s="1"/>
  <c r="AZ27" i="21"/>
  <c r="AY27" i="21"/>
  <c r="Y27" i="21"/>
  <c r="X27" i="21"/>
  <c r="BL26" i="21"/>
  <c r="BK26" i="21"/>
  <c r="BJ26" i="21"/>
  <c r="BD26" i="21"/>
  <c r="BC26" i="21"/>
  <c r="BF26" i="21" s="1"/>
  <c r="BB26" i="21"/>
  <c r="BE26" i="21" s="1"/>
  <c r="BA26" i="21"/>
  <c r="AZ26" i="21"/>
  <c r="AY26" i="21"/>
  <c r="BH26" i="21" s="1"/>
  <c r="Y26" i="21"/>
  <c r="X26" i="21"/>
  <c r="BL25" i="21"/>
  <c r="BK25" i="21"/>
  <c r="BJ25" i="21"/>
  <c r="BC25" i="21"/>
  <c r="BF25" i="21" s="1"/>
  <c r="BB25" i="21"/>
  <c r="BE25" i="21" s="1"/>
  <c r="BA25" i="21"/>
  <c r="BD25" i="21" s="1"/>
  <c r="AZ25" i="21"/>
  <c r="AY25" i="21"/>
  <c r="BH25" i="21" s="1"/>
  <c r="Y25" i="21"/>
  <c r="X25" i="21"/>
  <c r="BL24" i="21"/>
  <c r="BK24" i="21"/>
  <c r="BJ24" i="21"/>
  <c r="BD24" i="21"/>
  <c r="BC24" i="21"/>
  <c r="BF24" i="21" s="1"/>
  <c r="BB24" i="21"/>
  <c r="BE24" i="21" s="1"/>
  <c r="BA24" i="21"/>
  <c r="AZ24" i="21"/>
  <c r="AY24" i="21"/>
  <c r="BH24" i="21" s="1"/>
  <c r="Y24" i="21"/>
  <c r="X24" i="21"/>
  <c r="BL17" i="21"/>
  <c r="BK17" i="21"/>
  <c r="BJ17" i="21"/>
  <c r="BC17" i="21"/>
  <c r="BF17" i="21" s="1"/>
  <c r="BB17" i="21"/>
  <c r="BE17" i="21" s="1"/>
  <c r="BA17" i="21"/>
  <c r="BD17" i="21" s="1"/>
  <c r="AZ17" i="21"/>
  <c r="AY17" i="21"/>
  <c r="BH17" i="21" s="1"/>
  <c r="Y17" i="21"/>
  <c r="X17" i="21"/>
  <c r="BL16" i="21"/>
  <c r="BK16" i="21"/>
  <c r="BJ16" i="21"/>
  <c r="BC16" i="21"/>
  <c r="BF16" i="21" s="1"/>
  <c r="BB16" i="21"/>
  <c r="BE16" i="21" s="1"/>
  <c r="BA16" i="21"/>
  <c r="BD16" i="21" s="1"/>
  <c r="AZ16" i="21"/>
  <c r="AY16" i="21"/>
  <c r="BH16" i="21" s="1"/>
  <c r="Y16" i="21"/>
  <c r="X16" i="21"/>
  <c r="BL15" i="21"/>
  <c r="BK15" i="21"/>
  <c r="BJ15" i="21"/>
  <c r="BC15" i="21"/>
  <c r="BF15" i="21" s="1"/>
  <c r="BB15" i="21"/>
  <c r="BE15" i="21" s="1"/>
  <c r="BA15" i="21"/>
  <c r="BD15" i="21" s="1"/>
  <c r="AZ15" i="21"/>
  <c r="AY15" i="21"/>
  <c r="BH15" i="21" s="1"/>
  <c r="Y15" i="21"/>
  <c r="X15" i="21"/>
  <c r="BL14" i="21"/>
  <c r="BK14" i="21"/>
  <c r="BJ14" i="21"/>
  <c r="BC14" i="21"/>
  <c r="BF14" i="21" s="1"/>
  <c r="BB14" i="21"/>
  <c r="BE14" i="21" s="1"/>
  <c r="BA14" i="21"/>
  <c r="BD14" i="21" s="1"/>
  <c r="AZ14" i="21"/>
  <c r="AY14" i="21"/>
  <c r="BH14" i="21" s="1"/>
  <c r="Y14" i="21"/>
  <c r="X14" i="21"/>
  <c r="BL13" i="21"/>
  <c r="BK13" i="21"/>
  <c r="BJ13" i="21"/>
  <c r="BC13" i="21"/>
  <c r="BF13" i="21" s="1"/>
  <c r="BB13" i="21"/>
  <c r="BE13" i="21" s="1"/>
  <c r="BA13" i="21"/>
  <c r="BD13" i="21" s="1"/>
  <c r="AZ13" i="21"/>
  <c r="AY13" i="21"/>
  <c r="BH13" i="21" s="1"/>
  <c r="Y13" i="21"/>
  <c r="X13" i="21"/>
  <c r="BL12" i="21"/>
  <c r="BK12" i="21"/>
  <c r="BJ12" i="21"/>
  <c r="BD12" i="21"/>
  <c r="BC12" i="21"/>
  <c r="BF12" i="21" s="1"/>
  <c r="BB12" i="21"/>
  <c r="BE12" i="21" s="1"/>
  <c r="BA12" i="21"/>
  <c r="AZ12" i="21"/>
  <c r="AY12" i="21"/>
  <c r="BH12" i="21" s="1"/>
  <c r="Y12" i="21"/>
  <c r="X12" i="21"/>
  <c r="BL11" i="21"/>
  <c r="BK11" i="21"/>
  <c r="BJ11" i="21"/>
  <c r="BC11" i="21"/>
  <c r="BF11" i="21" s="1"/>
  <c r="BB11" i="21"/>
  <c r="BE11" i="21" s="1"/>
  <c r="BA11" i="21"/>
  <c r="BD11" i="21" s="1"/>
  <c r="AZ11" i="21"/>
  <c r="AY11" i="21"/>
  <c r="BH11" i="21" s="1"/>
  <c r="Y11" i="21"/>
  <c r="X11" i="21"/>
  <c r="AP5" i="21"/>
  <c r="Z5" i="21"/>
  <c r="AP4" i="21"/>
  <c r="AP3" i="21"/>
  <c r="BG15" i="22" l="1"/>
  <c r="BG15" i="23"/>
  <c r="BG29" i="22"/>
  <c r="BG29" i="23"/>
  <c r="W34" i="36"/>
  <c r="AX34" i="36"/>
  <c r="W34" i="35"/>
  <c r="AX34" i="35"/>
  <c r="W34" i="34"/>
  <c r="AX11" i="34"/>
  <c r="AX34" i="34" s="1"/>
  <c r="BG11" i="23"/>
  <c r="BG25" i="23"/>
  <c r="BI25" i="23" s="1"/>
  <c r="W25" i="23" s="1"/>
  <c r="AX25" i="23" s="1"/>
  <c r="BG33" i="23"/>
  <c r="BI33" i="23" s="1"/>
  <c r="W33" i="23" s="1"/>
  <c r="AX33" i="23" s="1"/>
  <c r="BG25" i="22"/>
  <c r="BG13" i="23"/>
  <c r="BG17" i="23"/>
  <c r="X34" i="21"/>
  <c r="X34" i="23"/>
  <c r="BG27" i="23"/>
  <c r="BG31" i="23"/>
  <c r="BI31" i="23" s="1"/>
  <c r="W31" i="23" s="1"/>
  <c r="AX31" i="23" s="1"/>
  <c r="BG22" i="24"/>
  <c r="BI22" i="24" s="1"/>
  <c r="W22" i="24" s="1"/>
  <c r="AX22" i="24" s="1"/>
  <c r="BG33" i="21"/>
  <c r="BI33" i="21" s="1"/>
  <c r="W33" i="21" s="1"/>
  <c r="AX33" i="21" s="1"/>
  <c r="BG33" i="24"/>
  <c r="BI33" i="24" s="1"/>
  <c r="W33" i="24" s="1"/>
  <c r="AX33" i="24" s="1"/>
  <c r="BG12" i="21"/>
  <c r="BI12" i="21" s="1"/>
  <c r="W12" i="21" s="1"/>
  <c r="AX12" i="21" s="1"/>
  <c r="BG14" i="21"/>
  <c r="BI14" i="21" s="1"/>
  <c r="W14" i="21" s="1"/>
  <c r="AX14" i="21" s="1"/>
  <c r="BG16" i="21"/>
  <c r="BI16" i="21" s="1"/>
  <c r="W16" i="21" s="1"/>
  <c r="AX16" i="21" s="1"/>
  <c r="BG16" i="22"/>
  <c r="BG26" i="22"/>
  <c r="BI26" i="22" s="1"/>
  <c r="W26" i="22" s="1"/>
  <c r="AX26" i="22" s="1"/>
  <c r="BG30" i="22"/>
  <c r="BI30" i="22" s="1"/>
  <c r="W30" i="22" s="1"/>
  <c r="AX30" i="22" s="1"/>
  <c r="BG21" i="24"/>
  <c r="BI21" i="24" s="1"/>
  <c r="W21" i="24" s="1"/>
  <c r="AX21" i="24" s="1"/>
  <c r="BG14" i="22"/>
  <c r="BI14" i="22" s="1"/>
  <c r="W14" i="22" s="1"/>
  <c r="AX14" i="22" s="1"/>
  <c r="BG18" i="22"/>
  <c r="BG28" i="22"/>
  <c r="BI28" i="22" s="1"/>
  <c r="W28" i="22" s="1"/>
  <c r="AX28" i="22" s="1"/>
  <c r="BG32" i="22"/>
  <c r="BG14" i="23"/>
  <c r="BI14" i="23" s="1"/>
  <c r="W14" i="23" s="1"/>
  <c r="AX14" i="23" s="1"/>
  <c r="BG18" i="23"/>
  <c r="BI18" i="23" s="1"/>
  <c r="W18" i="23" s="1"/>
  <c r="AX18" i="23" s="1"/>
  <c r="BG28" i="23"/>
  <c r="BG32" i="23"/>
  <c r="BG23" i="24"/>
  <c r="BI23" i="24" s="1"/>
  <c r="W23" i="24" s="1"/>
  <c r="AX23" i="24" s="1"/>
  <c r="BG20" i="24"/>
  <c r="BI20" i="24" s="1"/>
  <c r="W20" i="24" s="1"/>
  <c r="AX20" i="24" s="1"/>
  <c r="BG12" i="22"/>
  <c r="BI12" i="22" s="1"/>
  <c r="W12" i="22" s="1"/>
  <c r="AX12" i="22" s="1"/>
  <c r="X34" i="22"/>
  <c r="W34" i="31"/>
  <c r="AX11" i="31"/>
  <c r="AX34" i="31" s="1"/>
  <c r="BG19" i="24"/>
  <c r="BI19" i="24" s="1"/>
  <c r="W19" i="24" s="1"/>
  <c r="AX19" i="24" s="1"/>
  <c r="BG17" i="24"/>
  <c r="BI17" i="24" s="1"/>
  <c r="W17" i="24" s="1"/>
  <c r="AX17" i="24" s="1"/>
  <c r="BG11" i="22"/>
  <c r="BI11" i="22" s="1"/>
  <c r="W11" i="22" s="1"/>
  <c r="BG16" i="24"/>
  <c r="BI16" i="24" s="1"/>
  <c r="W16" i="24" s="1"/>
  <c r="AX16" i="24" s="1"/>
  <c r="BG15" i="24"/>
  <c r="BI15" i="24" s="1"/>
  <c r="W15" i="24" s="1"/>
  <c r="AX15" i="24" s="1"/>
  <c r="BG13" i="24"/>
  <c r="BI13" i="24" s="1"/>
  <c r="W13" i="24" s="1"/>
  <c r="AX13" i="24" s="1"/>
  <c r="X34" i="24"/>
  <c r="BG12" i="24"/>
  <c r="BI12" i="24" s="1"/>
  <c r="W12" i="24" s="1"/>
  <c r="AX12" i="24" s="1"/>
  <c r="BG11" i="24"/>
  <c r="BI11" i="24" s="1"/>
  <c r="W11" i="24" s="1"/>
  <c r="W34" i="28"/>
  <c r="AX34" i="28"/>
  <c r="BG14" i="24"/>
  <c r="BI14" i="24" s="1"/>
  <c r="W14" i="24" s="1"/>
  <c r="AX14" i="24" s="1"/>
  <c r="BG18" i="24"/>
  <c r="BI18" i="24" s="1"/>
  <c r="W18" i="24" s="1"/>
  <c r="AX18" i="24" s="1"/>
  <c r="BG24" i="24"/>
  <c r="BI24" i="24" s="1"/>
  <c r="W24" i="24" s="1"/>
  <c r="AX24" i="24" s="1"/>
  <c r="BI28" i="23"/>
  <c r="W28" i="23" s="1"/>
  <c r="AX28" i="23" s="1"/>
  <c r="BI32" i="23"/>
  <c r="W32" i="23" s="1"/>
  <c r="AX32" i="23" s="1"/>
  <c r="BI11" i="23"/>
  <c r="W11" i="23" s="1"/>
  <c r="BG12" i="23"/>
  <c r="BI12" i="23" s="1"/>
  <c r="W12" i="23" s="1"/>
  <c r="AX12" i="23" s="1"/>
  <c r="BI15" i="23"/>
  <c r="W15" i="23" s="1"/>
  <c r="AX15" i="23" s="1"/>
  <c r="BG16" i="23"/>
  <c r="BI16" i="23" s="1"/>
  <c r="W16" i="23" s="1"/>
  <c r="AX16" i="23" s="1"/>
  <c r="BG26" i="23"/>
  <c r="BI26" i="23" s="1"/>
  <c r="W26" i="23" s="1"/>
  <c r="AX26" i="23" s="1"/>
  <c r="BI29" i="23"/>
  <c r="W29" i="23" s="1"/>
  <c r="AX29" i="23" s="1"/>
  <c r="BG30" i="23"/>
  <c r="BI30" i="23" s="1"/>
  <c r="W30" i="23" s="1"/>
  <c r="AX30" i="23" s="1"/>
  <c r="BI13" i="23"/>
  <c r="W13" i="23" s="1"/>
  <c r="AX13" i="23" s="1"/>
  <c r="BI17" i="23"/>
  <c r="W17" i="23" s="1"/>
  <c r="AX17" i="23" s="1"/>
  <c r="BI27" i="23"/>
  <c r="W27" i="23" s="1"/>
  <c r="AX27" i="23" s="1"/>
  <c r="BI18" i="22"/>
  <c r="W18" i="22" s="1"/>
  <c r="AX18" i="22" s="1"/>
  <c r="BI15" i="22"/>
  <c r="W15" i="22" s="1"/>
  <c r="AX15" i="22" s="1"/>
  <c r="BI25" i="22"/>
  <c r="W25" i="22" s="1"/>
  <c r="AX25" i="22" s="1"/>
  <c r="BI29" i="22"/>
  <c r="W29" i="22" s="1"/>
  <c r="AX29" i="22" s="1"/>
  <c r="BI32" i="22"/>
  <c r="W32" i="22" s="1"/>
  <c r="AX32" i="22" s="1"/>
  <c r="BG13" i="22"/>
  <c r="BI16" i="22"/>
  <c r="W16" i="22" s="1"/>
  <c r="AX16" i="22" s="1"/>
  <c r="BG17" i="22"/>
  <c r="BI17" i="22" s="1"/>
  <c r="W17" i="22" s="1"/>
  <c r="AX17" i="22" s="1"/>
  <c r="BG27" i="22"/>
  <c r="BI27" i="22" s="1"/>
  <c r="W27" i="22" s="1"/>
  <c r="AX27" i="22" s="1"/>
  <c r="BG31" i="22"/>
  <c r="BI31" i="22" s="1"/>
  <c r="W31" i="22" s="1"/>
  <c r="AX31" i="22" s="1"/>
  <c r="BG33" i="22"/>
  <c r="BI33" i="22" s="1"/>
  <c r="W33" i="22" s="1"/>
  <c r="AX33" i="22" s="1"/>
  <c r="BI13" i="22"/>
  <c r="W13" i="22" s="1"/>
  <c r="AX13" i="22" s="1"/>
  <c r="BG24" i="21"/>
  <c r="BI24" i="21" s="1"/>
  <c r="W24" i="21" s="1"/>
  <c r="AX24" i="21" s="1"/>
  <c r="BG32" i="21"/>
  <c r="BI32" i="21" s="1"/>
  <c r="W32" i="21" s="1"/>
  <c r="AX32" i="21" s="1"/>
  <c r="BG11" i="21"/>
  <c r="BI11" i="21" s="1"/>
  <c r="W11" i="21" s="1"/>
  <c r="BG13" i="21"/>
  <c r="BI13" i="21" s="1"/>
  <c r="W13" i="21" s="1"/>
  <c r="AX13" i="21" s="1"/>
  <c r="BG15" i="21"/>
  <c r="BI15" i="21" s="1"/>
  <c r="W15" i="21" s="1"/>
  <c r="AX15" i="21" s="1"/>
  <c r="BG17" i="21"/>
  <c r="BI17" i="21" s="1"/>
  <c r="W17" i="21" s="1"/>
  <c r="AX17" i="21" s="1"/>
  <c r="BG25" i="21"/>
  <c r="BI25" i="21" s="1"/>
  <c r="W25" i="21" s="1"/>
  <c r="AX25" i="21" s="1"/>
  <c r="BG27" i="21"/>
  <c r="BI27" i="21" s="1"/>
  <c r="W27" i="21" s="1"/>
  <c r="AX27" i="21" s="1"/>
  <c r="BG29" i="21"/>
  <c r="BI29" i="21" s="1"/>
  <c r="W29" i="21" s="1"/>
  <c r="AX29" i="21" s="1"/>
  <c r="BG31" i="21"/>
  <c r="BI31" i="21" s="1"/>
  <c r="W31" i="21" s="1"/>
  <c r="AX31" i="21" s="1"/>
  <c r="BG26" i="21"/>
  <c r="BI26" i="21" s="1"/>
  <c r="W26" i="21" s="1"/>
  <c r="AX26" i="21" s="1"/>
  <c r="BG28" i="21"/>
  <c r="BI28" i="21" s="1"/>
  <c r="W28" i="21" s="1"/>
  <c r="AX28" i="21" s="1"/>
  <c r="BG30" i="21"/>
  <c r="BI30" i="21" s="1"/>
  <c r="W30" i="21" s="1"/>
  <c r="AX30" i="21" s="1"/>
  <c r="W34" i="24" l="1"/>
  <c r="AX11" i="24"/>
  <c r="AX34" i="24" s="1"/>
  <c r="W34" i="23"/>
  <c r="AX11" i="23"/>
  <c r="AX34" i="23" s="1"/>
  <c r="AX11" i="22"/>
  <c r="AX34" i="22" s="1"/>
  <c r="W34" i="22"/>
  <c r="AX11" i="21"/>
  <c r="AX34" i="21" s="1"/>
  <c r="W34" i="21"/>
  <c r="X25" i="19" l="1"/>
  <c r="Y25" i="19"/>
  <c r="AY25" i="19"/>
  <c r="AZ25" i="19"/>
  <c r="BA25" i="19"/>
  <c r="BB25" i="19"/>
  <c r="BE25" i="19" s="1"/>
  <c r="BC25" i="19"/>
  <c r="BF25" i="19" s="1"/>
  <c r="BD25" i="19"/>
  <c r="BH25" i="19"/>
  <c r="BJ25" i="19"/>
  <c r="BK25" i="19"/>
  <c r="BL25" i="19"/>
  <c r="X26" i="19"/>
  <c r="Y26" i="19"/>
  <c r="AY26" i="19"/>
  <c r="AZ26" i="19"/>
  <c r="BA26" i="19"/>
  <c r="BD26" i="19" s="1"/>
  <c r="BB26" i="19"/>
  <c r="BE26" i="19" s="1"/>
  <c r="BC26" i="19"/>
  <c r="BF26" i="19" s="1"/>
  <c r="BH26" i="19"/>
  <c r="BJ26" i="19"/>
  <c r="BK26" i="19"/>
  <c r="BL26" i="19"/>
  <c r="X27" i="19"/>
  <c r="Y27" i="19"/>
  <c r="AY27" i="19"/>
  <c r="BH27" i="19" s="1"/>
  <c r="AZ27" i="19"/>
  <c r="BA27" i="19"/>
  <c r="BD27" i="19" s="1"/>
  <c r="BB27" i="19"/>
  <c r="BE27" i="19" s="1"/>
  <c r="BC27" i="19"/>
  <c r="BF27" i="19" s="1"/>
  <c r="BJ27" i="19"/>
  <c r="BK27" i="19"/>
  <c r="BL27" i="19"/>
  <c r="X28" i="19"/>
  <c r="Y28" i="19"/>
  <c r="AY28" i="19"/>
  <c r="BH28" i="19" s="1"/>
  <c r="AZ28" i="19"/>
  <c r="BA28" i="19"/>
  <c r="BD28" i="19" s="1"/>
  <c r="BB28" i="19"/>
  <c r="BE28" i="19" s="1"/>
  <c r="BC28" i="19"/>
  <c r="BF28" i="19" s="1"/>
  <c r="BJ28" i="19"/>
  <c r="BK28" i="19"/>
  <c r="BL28" i="19"/>
  <c r="BG26" i="19" l="1"/>
  <c r="BI26" i="19" s="1"/>
  <c r="W26" i="19" s="1"/>
  <c r="AX26" i="19" s="1"/>
  <c r="BG28" i="19"/>
  <c r="BI28" i="19" s="1"/>
  <c r="W28" i="19" s="1"/>
  <c r="AX28" i="19" s="1"/>
  <c r="BG27" i="19"/>
  <c r="BI27" i="19" s="1"/>
  <c r="W27" i="19" s="1"/>
  <c r="AX27" i="19" s="1"/>
  <c r="BG25" i="19"/>
  <c r="BI25" i="19" s="1"/>
  <c r="W25" i="19" s="1"/>
  <c r="AX25" i="19" s="1"/>
  <c r="AP5" i="19"/>
  <c r="Z5" i="19"/>
  <c r="AP4" i="19"/>
  <c r="AP3" i="19"/>
  <c r="AW34" i="19"/>
  <c r="AV34" i="19"/>
  <c r="AU34" i="19"/>
  <c r="AT34" i="19"/>
  <c r="AS34" i="19"/>
  <c r="AR34" i="19"/>
  <c r="AQ34" i="19"/>
  <c r="AP34" i="19"/>
  <c r="AO34" i="19"/>
  <c r="AN34" i="19"/>
  <c r="AM34" i="19"/>
  <c r="AL34" i="19"/>
  <c r="AK34" i="19"/>
  <c r="AJ34" i="19"/>
  <c r="AI34" i="19"/>
  <c r="AC34" i="19"/>
  <c r="AB34" i="19"/>
  <c r="AA34" i="19"/>
  <c r="Z34" i="19"/>
  <c r="V34" i="19"/>
  <c r="N34" i="19"/>
  <c r="G34" i="19"/>
  <c r="M34" i="19"/>
  <c r="F34" i="19"/>
  <c r="BL33" i="19"/>
  <c r="BK33" i="19"/>
  <c r="BJ33" i="19"/>
  <c r="BC33" i="19"/>
  <c r="BF33" i="19" s="1"/>
  <c r="BB33" i="19"/>
  <c r="BE33" i="19" s="1"/>
  <c r="BA33" i="19"/>
  <c r="BD33" i="19" s="1"/>
  <c r="AZ33" i="19"/>
  <c r="AY33" i="19"/>
  <c r="BH33" i="19" s="1"/>
  <c r="Y33" i="19"/>
  <c r="X33" i="19"/>
  <c r="BL32" i="19"/>
  <c r="BK32" i="19"/>
  <c r="BJ32" i="19"/>
  <c r="BC32" i="19"/>
  <c r="BF32" i="19" s="1"/>
  <c r="BB32" i="19"/>
  <c r="BE32" i="19" s="1"/>
  <c r="BA32" i="19"/>
  <c r="BD32" i="19" s="1"/>
  <c r="AZ32" i="19"/>
  <c r="AY32" i="19"/>
  <c r="BH32" i="19" s="1"/>
  <c r="Y32" i="19"/>
  <c r="X32" i="19"/>
  <c r="BL31" i="19"/>
  <c r="BK31" i="19"/>
  <c r="BJ31" i="19"/>
  <c r="BC31" i="19"/>
  <c r="BF31" i="19" s="1"/>
  <c r="BB31" i="19"/>
  <c r="BE31" i="19" s="1"/>
  <c r="BA31" i="19"/>
  <c r="BD31" i="19" s="1"/>
  <c r="AZ31" i="19"/>
  <c r="AY31" i="19"/>
  <c r="BH31" i="19" s="1"/>
  <c r="Y31" i="19"/>
  <c r="X31" i="19"/>
  <c r="BL30" i="19"/>
  <c r="BK30" i="19"/>
  <c r="BJ30" i="19"/>
  <c r="BC30" i="19"/>
  <c r="BF30" i="19" s="1"/>
  <c r="BB30" i="19"/>
  <c r="BE30" i="19" s="1"/>
  <c r="BA30" i="19"/>
  <c r="BD30" i="19" s="1"/>
  <c r="AZ30" i="19"/>
  <c r="AY30" i="19"/>
  <c r="BH30" i="19" s="1"/>
  <c r="Y30" i="19"/>
  <c r="X30" i="19"/>
  <c r="BL29" i="19"/>
  <c r="BK29" i="19"/>
  <c r="BJ29" i="19"/>
  <c r="BC29" i="19"/>
  <c r="BF29" i="19" s="1"/>
  <c r="BB29" i="19"/>
  <c r="BE29" i="19" s="1"/>
  <c r="BA29" i="19"/>
  <c r="BD29" i="19" s="1"/>
  <c r="AZ29" i="19"/>
  <c r="AY29" i="19"/>
  <c r="BH29" i="19" s="1"/>
  <c r="Y29" i="19"/>
  <c r="X29" i="19"/>
  <c r="BL18" i="19"/>
  <c r="BK18" i="19"/>
  <c r="BJ18" i="19"/>
  <c r="BC18" i="19"/>
  <c r="BF18" i="19" s="1"/>
  <c r="BB18" i="19"/>
  <c r="BE18" i="19" s="1"/>
  <c r="BA18" i="19"/>
  <c r="BD18" i="19" s="1"/>
  <c r="AZ18" i="19"/>
  <c r="AY18" i="19"/>
  <c r="BH18" i="19" s="1"/>
  <c r="Y18" i="19"/>
  <c r="X18" i="19"/>
  <c r="BL17" i="19"/>
  <c r="BK17" i="19"/>
  <c r="BJ17" i="19"/>
  <c r="BC17" i="19"/>
  <c r="BF17" i="19" s="1"/>
  <c r="BB17" i="19"/>
  <c r="BE17" i="19" s="1"/>
  <c r="BA17" i="19"/>
  <c r="BD17" i="19" s="1"/>
  <c r="AZ17" i="19"/>
  <c r="AY17" i="19"/>
  <c r="BH17" i="19" s="1"/>
  <c r="Y17" i="19"/>
  <c r="X17" i="19"/>
  <c r="BL16" i="19"/>
  <c r="BK16" i="19"/>
  <c r="BJ16" i="19"/>
  <c r="BC16" i="19"/>
  <c r="BF16" i="19" s="1"/>
  <c r="BB16" i="19"/>
  <c r="BE16" i="19" s="1"/>
  <c r="BA16" i="19"/>
  <c r="BD16" i="19" s="1"/>
  <c r="AZ16" i="19"/>
  <c r="AY16" i="19"/>
  <c r="BH16" i="19" s="1"/>
  <c r="Y16" i="19"/>
  <c r="X16" i="19"/>
  <c r="BL15" i="19"/>
  <c r="BK15" i="19"/>
  <c r="BJ15" i="19"/>
  <c r="BC15" i="19"/>
  <c r="BF15" i="19" s="1"/>
  <c r="BB15" i="19"/>
  <c r="BE15" i="19" s="1"/>
  <c r="BA15" i="19"/>
  <c r="BD15" i="19" s="1"/>
  <c r="AZ15" i="19"/>
  <c r="AY15" i="19"/>
  <c r="BH15" i="19" s="1"/>
  <c r="Y15" i="19"/>
  <c r="X15" i="19"/>
  <c r="BL14" i="19"/>
  <c r="BK14" i="19"/>
  <c r="BJ14" i="19"/>
  <c r="BC14" i="19"/>
  <c r="BF14" i="19" s="1"/>
  <c r="BB14" i="19"/>
  <c r="BE14" i="19" s="1"/>
  <c r="BA14" i="19"/>
  <c r="BD14" i="19" s="1"/>
  <c r="AZ14" i="19"/>
  <c r="AY14" i="19"/>
  <c r="BH14" i="19" s="1"/>
  <c r="Y14" i="19"/>
  <c r="X14" i="19"/>
  <c r="BL13" i="19"/>
  <c r="BK13" i="19"/>
  <c r="BJ13" i="19"/>
  <c r="BC13" i="19"/>
  <c r="BF13" i="19" s="1"/>
  <c r="BB13" i="19"/>
  <c r="BE13" i="19" s="1"/>
  <c r="BA13" i="19"/>
  <c r="BD13" i="19" s="1"/>
  <c r="AZ13" i="19"/>
  <c r="AY13" i="19"/>
  <c r="BH13" i="19" s="1"/>
  <c r="Y13" i="19"/>
  <c r="X13" i="19"/>
  <c r="BL12" i="19"/>
  <c r="BK12" i="19"/>
  <c r="BJ12" i="19"/>
  <c r="BC12" i="19"/>
  <c r="BF12" i="19" s="1"/>
  <c r="BB12" i="19"/>
  <c r="BE12" i="19" s="1"/>
  <c r="BA12" i="19"/>
  <c r="BD12" i="19" s="1"/>
  <c r="AZ12" i="19"/>
  <c r="AY12" i="19"/>
  <c r="BH12" i="19" s="1"/>
  <c r="Y12" i="19"/>
  <c r="X12" i="19"/>
  <c r="BL11" i="19"/>
  <c r="BK11" i="19"/>
  <c r="BJ11" i="19"/>
  <c r="BC11" i="19"/>
  <c r="BF11" i="19" s="1"/>
  <c r="BB11" i="19"/>
  <c r="BE11" i="19" s="1"/>
  <c r="BA11" i="19"/>
  <c r="BD11" i="19" s="1"/>
  <c r="AZ11" i="19"/>
  <c r="AY11" i="19"/>
  <c r="BH11" i="19" s="1"/>
  <c r="Y11" i="19"/>
  <c r="X11" i="19"/>
  <c r="BG17" i="19" l="1"/>
  <c r="BI17" i="19" s="1"/>
  <c r="W17" i="19" s="1"/>
  <c r="AX17" i="19" s="1"/>
  <c r="BG29" i="19"/>
  <c r="BI29" i="19" s="1"/>
  <c r="W29" i="19" s="1"/>
  <c r="AX29" i="19" s="1"/>
  <c r="BG33" i="19"/>
  <c r="BI33" i="19" s="1"/>
  <c r="W33" i="19" s="1"/>
  <c r="AX33" i="19" s="1"/>
  <c r="BG13" i="19"/>
  <c r="BI13" i="19" s="1"/>
  <c r="W13" i="19" s="1"/>
  <c r="AX13" i="19" s="1"/>
  <c r="X34" i="19"/>
  <c r="BG11" i="19"/>
  <c r="BI11" i="19" s="1"/>
  <c r="W11" i="19" s="1"/>
  <c r="BG15" i="19"/>
  <c r="BI15" i="19" s="1"/>
  <c r="W15" i="19" s="1"/>
  <c r="AX15" i="19" s="1"/>
  <c r="BG31" i="19"/>
  <c r="BI31" i="19" s="1"/>
  <c r="W31" i="19" s="1"/>
  <c r="AX31" i="19" s="1"/>
  <c r="BG12" i="19"/>
  <c r="BI12" i="19" s="1"/>
  <c r="W12" i="19" s="1"/>
  <c r="AX12" i="19" s="1"/>
  <c r="BG16" i="19"/>
  <c r="BI16" i="19" s="1"/>
  <c r="W16" i="19" s="1"/>
  <c r="AX16" i="19" s="1"/>
  <c r="BG32" i="19"/>
  <c r="BI32" i="19" s="1"/>
  <c r="W32" i="19" s="1"/>
  <c r="AX32" i="19" s="1"/>
  <c r="BG14" i="19"/>
  <c r="BI14" i="19" s="1"/>
  <c r="W14" i="19" s="1"/>
  <c r="AX14" i="19" s="1"/>
  <c r="BG18" i="19"/>
  <c r="BI18" i="19" s="1"/>
  <c r="W18" i="19" s="1"/>
  <c r="AX18" i="19" s="1"/>
  <c r="BG30" i="19"/>
  <c r="BI30" i="19" s="1"/>
  <c r="W30" i="19" s="1"/>
  <c r="AX30" i="19" s="1"/>
  <c r="W34" i="19" l="1"/>
  <c r="AX11" i="19"/>
  <c r="AX34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hassen tarek</author>
  </authors>
  <commentList>
    <comment ref="L1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6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7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8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9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0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2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3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4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5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6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7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8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9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0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1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2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3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hassen tarek</author>
  </authors>
  <commentList>
    <comment ref="L1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5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6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7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8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9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0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1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2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3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4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5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6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7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8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9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0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1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2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3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hassen tarek</author>
  </authors>
  <commentList>
    <comment ref="L1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3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4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6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7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8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9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0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1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2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3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4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5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6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7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8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9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0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1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2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3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hassen tarek</author>
  </authors>
  <commentList>
    <comment ref="L1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2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3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4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5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6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8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9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0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1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2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3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4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5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6" authorId="0" shapeId="0" xr:uid="{00000000-0006-0000-0400-000010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7" authorId="0" shapeId="0" xr:uid="{00000000-0006-0000-0400-00001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8" authorId="0" shapeId="0" xr:uid="{00000000-0006-0000-0400-00001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9" authorId="0" shapeId="0" xr:uid="{00000000-0006-0000-0400-00001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0" authorId="0" shapeId="0" xr:uid="{00000000-0006-0000-0400-00001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1" authorId="0" shapeId="0" xr:uid="{00000000-0006-0000-0400-00001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2" authorId="0" shapeId="0" xr:uid="{00000000-0006-0000-0400-00001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3" authorId="0" shapeId="0" xr:uid="{00000000-0006-0000-0400-00001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hassen tarek</author>
  </authors>
  <commentList>
    <comment ref="L1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2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3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4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5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6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7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8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9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0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1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2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3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4" authorId="0" shapeId="0" xr:uid="{00000000-0006-0000-0500-00000E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5" authorId="0" shapeId="0" xr:uid="{00000000-0006-0000-0500-00000F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6" authorId="0" shapeId="0" xr:uid="{00000000-0006-0000-0500-000010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7" authorId="0" shapeId="0" xr:uid="{00000000-0006-0000-0500-00001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8" authorId="0" shapeId="0" xr:uid="{00000000-0006-0000-0500-00001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9" authorId="0" shapeId="0" xr:uid="{00000000-0006-0000-0500-00001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0" authorId="0" shapeId="0" xr:uid="{00000000-0006-0000-0500-00001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1" authorId="0" shapeId="0" xr:uid="{00000000-0006-0000-0500-00001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2" authorId="0" shapeId="0" xr:uid="{00000000-0006-0000-0500-00001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3" authorId="0" shapeId="0" xr:uid="{00000000-0006-0000-0500-00001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hassen tarek</author>
  </authors>
  <commentList>
    <comment ref="L1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2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6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7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8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9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0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1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2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3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4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5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6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7" authorId="0" shapeId="0" xr:uid="{00000000-0006-0000-0600-00001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8" authorId="0" shapeId="0" xr:uid="{00000000-0006-0000-0600-00001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9" authorId="0" shapeId="0" xr:uid="{00000000-0006-0000-0600-00001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0" authorId="0" shapeId="0" xr:uid="{00000000-0006-0000-0600-00001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1" authorId="0" shapeId="0" xr:uid="{00000000-0006-0000-0600-00001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2" authorId="0" shapeId="0" xr:uid="{00000000-0006-0000-0600-00001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3" authorId="0" shapeId="0" xr:uid="{00000000-0006-0000-0600-00001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hassen tarek</author>
  </authors>
  <commentList>
    <comment ref="L1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2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3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4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5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6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7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8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9" authorId="0" shapeId="0" xr:uid="{00000000-0006-0000-0700-000009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0" authorId="0" shapeId="0" xr:uid="{00000000-0006-0000-0700-00000A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1" authorId="0" shapeId="0" xr:uid="{00000000-0006-0000-0700-00000B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2" authorId="0" shapeId="0" xr:uid="{00000000-0006-0000-0700-00000C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3" authorId="0" shapeId="0" xr:uid="{00000000-0006-0000-0700-00000D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4" authorId="0" shapeId="0" xr:uid="{00000000-0006-0000-0700-00000E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5" authorId="0" shapeId="0" xr:uid="{00000000-0006-0000-0700-00000F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6" authorId="0" shapeId="0" xr:uid="{00000000-0006-0000-0700-000010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7" authorId="0" shapeId="0" xr:uid="{00000000-0006-0000-0700-00001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8" authorId="0" shapeId="0" xr:uid="{00000000-0006-0000-0700-00001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9" authorId="0" shapeId="0" xr:uid="{00000000-0006-0000-0700-00001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0" authorId="0" shapeId="0" xr:uid="{00000000-0006-0000-0700-00001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1" authorId="0" shapeId="0" xr:uid="{00000000-0006-0000-0700-00001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2" authorId="0" shapeId="0" xr:uid="{00000000-0006-0000-0700-00001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3" authorId="0" shapeId="0" xr:uid="{00000000-0006-0000-0700-00001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hassen tarek</author>
  </authors>
  <commentList>
    <comment ref="L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2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3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4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5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6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7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8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9" authorId="0" shapeId="0" xr:uid="{00000000-0006-0000-0800-000009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0" authorId="0" shapeId="0" xr:uid="{00000000-0006-0000-0800-00000A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1" authorId="0" shapeId="0" xr:uid="{00000000-0006-0000-0800-00000B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2" authorId="0" shapeId="0" xr:uid="{00000000-0006-0000-0800-00000C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3" authorId="0" shapeId="0" xr:uid="{00000000-0006-0000-0800-00000D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4" authorId="0" shapeId="0" xr:uid="{00000000-0006-0000-0800-00000E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5" authorId="0" shapeId="0" xr:uid="{00000000-0006-0000-0800-00000F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6" authorId="0" shapeId="0" xr:uid="{00000000-0006-0000-0800-000010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7" authorId="0" shapeId="0" xr:uid="{00000000-0006-0000-0800-00001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8" authorId="0" shapeId="0" xr:uid="{00000000-0006-0000-0800-00001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9" authorId="0" shapeId="0" xr:uid="{00000000-0006-0000-0800-00001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0" authorId="0" shapeId="0" xr:uid="{00000000-0006-0000-0800-00001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1" authorId="0" shapeId="0" xr:uid="{00000000-0006-0000-0800-00001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2" authorId="0" shapeId="0" xr:uid="{00000000-0006-0000-0800-00001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3" authorId="0" shapeId="0" xr:uid="{00000000-0006-0000-0800-00001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hassen tarek</author>
  </authors>
  <commentList>
    <comment ref="L1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2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3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4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5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6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7" authorId="0" shapeId="0" xr:uid="{00000000-0006-0000-0900-00000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8" authorId="0" shapeId="0" xr:uid="{00000000-0006-0000-0900-000008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9" authorId="0" shapeId="0" xr:uid="{00000000-0006-0000-0900-000009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0" authorId="0" shapeId="0" xr:uid="{00000000-0006-0000-0900-00000A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1" authorId="0" shapeId="0" xr:uid="{00000000-0006-0000-0900-00000B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2" authorId="0" shapeId="0" xr:uid="{00000000-0006-0000-0900-00000C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3" authorId="0" shapeId="0" xr:uid="{00000000-0006-0000-0900-00000D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4" authorId="0" shapeId="0" xr:uid="{00000000-0006-0000-0900-00000E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5" authorId="0" shapeId="0" xr:uid="{00000000-0006-0000-0900-00000F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6" authorId="0" shapeId="0" xr:uid="{00000000-0006-0000-0900-000010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7" authorId="0" shapeId="0" xr:uid="{00000000-0006-0000-0900-00001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8" authorId="0" shapeId="0" xr:uid="{00000000-0006-0000-0900-00001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9" authorId="0" shapeId="0" xr:uid="{00000000-0006-0000-0900-00001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0" authorId="0" shapeId="0" xr:uid="{00000000-0006-0000-0900-00001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1" authorId="0" shapeId="0" xr:uid="{00000000-0006-0000-0900-00001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2" authorId="0" shapeId="0" xr:uid="{00000000-0006-0000-0900-00001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3" authorId="0" shapeId="0" xr:uid="{00000000-0006-0000-0900-00001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hassen tarek</author>
  </authors>
  <commentList>
    <comment ref="L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2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3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4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5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6" authorId="0" shapeId="0" xr:uid="{00000000-0006-0000-0A00-00000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7" authorId="0" shapeId="0" xr:uid="{00000000-0006-0000-0A00-00000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8" authorId="0" shapeId="0" xr:uid="{00000000-0006-0000-0A00-000008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9" authorId="0" shapeId="0" xr:uid="{00000000-0006-0000-0A00-000009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0" authorId="0" shapeId="0" xr:uid="{00000000-0006-0000-0A00-00000A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1" authorId="0" shapeId="0" xr:uid="{00000000-0006-0000-0A00-00000B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2" authorId="0" shapeId="0" xr:uid="{00000000-0006-0000-0A00-00000C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3" authorId="0" shapeId="0" xr:uid="{00000000-0006-0000-0A00-00000D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4" authorId="0" shapeId="0" xr:uid="{00000000-0006-0000-0A00-00000E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5" authorId="0" shapeId="0" xr:uid="{00000000-0006-0000-0A00-00000F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6" authorId="0" shapeId="0" xr:uid="{00000000-0006-0000-0A00-000010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7" authorId="0" shapeId="0" xr:uid="{00000000-0006-0000-0A00-00001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8" authorId="0" shapeId="0" xr:uid="{00000000-0006-0000-0A00-00001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9" authorId="0" shapeId="0" xr:uid="{00000000-0006-0000-0A00-00001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0" authorId="0" shapeId="0" xr:uid="{00000000-0006-0000-0A00-00001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1" authorId="0" shapeId="0" xr:uid="{00000000-0006-0000-0A00-00001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2" authorId="0" shapeId="0" xr:uid="{00000000-0006-0000-0A00-00001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3" authorId="0" shapeId="0" xr:uid="{00000000-0006-0000-0A00-00001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hassen tarek</author>
  </authors>
  <commentList>
    <comment ref="L11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2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3" authorId="0" shapeId="0" xr:uid="{00000000-0006-0000-0B00-00000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4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5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6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7" authorId="0" shapeId="0" xr:uid="{00000000-0006-0000-0B00-00000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8" authorId="0" shapeId="0" xr:uid="{00000000-0006-0000-0B00-000008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19" authorId="0" shapeId="0" xr:uid="{00000000-0006-0000-0B00-000009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0" authorId="0" shapeId="0" xr:uid="{00000000-0006-0000-0B00-00000A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1" authorId="0" shapeId="0" xr:uid="{00000000-0006-0000-0B00-00000B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2" authorId="0" shapeId="0" xr:uid="{00000000-0006-0000-0B00-00000C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3" authorId="0" shapeId="0" xr:uid="{00000000-0006-0000-0B00-00000D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4" authorId="0" shapeId="0" xr:uid="{00000000-0006-0000-0B00-00000E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5" authorId="0" shapeId="0" xr:uid="{00000000-0006-0000-0B00-00000F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6" authorId="0" shapeId="0" xr:uid="{00000000-0006-0000-0B00-000010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7" authorId="0" shapeId="0" xr:uid="{00000000-0006-0000-0B00-000011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8" authorId="0" shapeId="0" xr:uid="{00000000-0006-0000-0B00-000012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29" authorId="0" shapeId="0" xr:uid="{00000000-0006-0000-0B00-000013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0" authorId="0" shapeId="0" xr:uid="{00000000-0006-0000-0B00-000014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1" authorId="0" shapeId="0" xr:uid="{00000000-0006-0000-0B00-000015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2" authorId="0" shapeId="0" xr:uid="{00000000-0006-0000-0B00-000016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  <comment ref="L33" authorId="0" shapeId="0" xr:uid="{00000000-0006-0000-0B00-000017000000}">
      <text>
        <r>
          <rPr>
            <b/>
            <sz val="9"/>
            <color indexed="81"/>
            <rFont val="Tahoma"/>
            <family val="2"/>
          </rPr>
          <t>Si la case est ROUGE Alors
ATD &lt; ATA
Verifiez SVP.</t>
        </r>
      </text>
    </comment>
  </commentList>
</comments>
</file>

<file path=xl/sharedStrings.xml><?xml version="1.0" encoding="utf-8"?>
<sst xmlns="http://schemas.openxmlformats.org/spreadsheetml/2006/main" count="996" uniqueCount="139">
  <si>
    <t>N° FICHE TOUCHEE</t>
  </si>
  <si>
    <t>ATD</t>
  </si>
  <si>
    <t>NATURE TOUCHEE</t>
  </si>
  <si>
    <t>DATE</t>
  </si>
  <si>
    <t>TARIF DE BASE</t>
  </si>
  <si>
    <t>INFORMATIONS DU VOL</t>
  </si>
  <si>
    <t>MAJORATION</t>
  </si>
  <si>
    <t>REDUCTION</t>
  </si>
  <si>
    <t>UM</t>
  </si>
  <si>
    <t>WCH</t>
  </si>
  <si>
    <t xml:space="preserve">           SERVICE PASSAGERS</t>
  </si>
  <si>
    <t>SERVICES RAMP/PISTE</t>
  </si>
  <si>
    <t>PLATE FORME</t>
  </si>
  <si>
    <t>SERVICE TOILETTE</t>
  </si>
  <si>
    <t>EAU POTABLE</t>
  </si>
  <si>
    <t>AUTRE</t>
  </si>
  <si>
    <t>EXTRAS CHARGE PISTE</t>
  </si>
  <si>
    <t>TOTAUX</t>
  </si>
  <si>
    <t>PUSH  BACK</t>
  </si>
  <si>
    <t>PARKING</t>
  </si>
  <si>
    <t>NBR GUICHET</t>
  </si>
  <si>
    <t>CAMION ELEVATEUR</t>
  </si>
  <si>
    <t>GPU (MN)</t>
  </si>
  <si>
    <t>ACU (MNT)</t>
  </si>
  <si>
    <t>ASU            (OPS)</t>
  </si>
  <si>
    <t>PAX ARRIV</t>
  </si>
  <si>
    <t>PAX     DEP</t>
  </si>
  <si>
    <t>CARGO ARRIV</t>
  </si>
  <si>
    <t>CARGO DEP</t>
  </si>
  <si>
    <t>N° VOL ARRIV</t>
  </si>
  <si>
    <t>N° VOL DEP</t>
  </si>
  <si>
    <t>TYPE AVION</t>
  </si>
  <si>
    <t>DIRECTION DES OPERATIONS AU SOL</t>
  </si>
  <si>
    <t>SOUS DIRECTION GESTION DES ESCALES</t>
  </si>
  <si>
    <t>COMPAGNIE:</t>
  </si>
  <si>
    <t>PERIODE :</t>
  </si>
  <si>
    <t xml:space="preserve">MONNAIE : </t>
  </si>
  <si>
    <t>DOSSIER DE VOL</t>
  </si>
  <si>
    <t>SERVICES PASSAGERS</t>
  </si>
  <si>
    <t>TRANSPORT PAX/CREW</t>
  </si>
  <si>
    <t>ELEVATEUR FOURCHE</t>
  </si>
  <si>
    <t>NETTOYAGE CABINE</t>
  </si>
  <si>
    <t>AGENT/ PASSAGE</t>
  </si>
  <si>
    <t xml:space="preserve">MATRICULE  AVION </t>
  </si>
  <si>
    <t>HEADSET</t>
  </si>
  <si>
    <t>CALES</t>
  </si>
  <si>
    <t>ARRANGEMENT CABINE</t>
  </si>
  <si>
    <t>BRS</t>
  </si>
  <si>
    <t>TOWING</t>
  </si>
  <si>
    <t>HUM</t>
  </si>
  <si>
    <t>CHARGEMENT</t>
  </si>
  <si>
    <t>DECHARGEMENT</t>
  </si>
  <si>
    <t>AUTRES</t>
  </si>
  <si>
    <t>AMBULIFT</t>
  </si>
  <si>
    <t>VIP</t>
  </si>
  <si>
    <t>SALON</t>
  </si>
  <si>
    <t>CIVIERE</t>
  </si>
  <si>
    <t>DOCUMENT METEO</t>
  </si>
  <si>
    <t>VHF COMMUNICATION</t>
  </si>
  <si>
    <t>MESSAGE OPS</t>
  </si>
  <si>
    <t>ASU (OPS)</t>
  </si>
  <si>
    <t>MODE PAYEMENT</t>
  </si>
  <si>
    <t>PRIX</t>
  </si>
  <si>
    <t>MONNAIE</t>
  </si>
  <si>
    <t>DZD</t>
  </si>
  <si>
    <t>USD</t>
  </si>
  <si>
    <t>EUR</t>
  </si>
  <si>
    <t>CASH</t>
  </si>
  <si>
    <t>TPE</t>
  </si>
  <si>
    <t>VIREMENT</t>
  </si>
  <si>
    <t>CONTRAT</t>
  </si>
  <si>
    <t>AUTRE service/nbre</t>
  </si>
  <si>
    <t>ACU (MN)</t>
  </si>
  <si>
    <r>
      <t xml:space="preserve">CAMION </t>
    </r>
    <r>
      <rPr>
        <sz val="6"/>
        <color theme="1"/>
        <rFont val="Tahoma"/>
        <family val="2"/>
      </rPr>
      <t>ELEVATEUR</t>
    </r>
  </si>
  <si>
    <r>
      <t xml:space="preserve">SERVICE </t>
    </r>
    <r>
      <rPr>
        <sz val="6"/>
        <color theme="1"/>
        <rFont val="Tahoma"/>
        <family val="2"/>
      </rPr>
      <t>TOILETTE</t>
    </r>
  </si>
  <si>
    <r>
      <t xml:space="preserve">EAU </t>
    </r>
    <r>
      <rPr>
        <sz val="6"/>
        <color theme="1"/>
        <rFont val="Tahoma"/>
        <family val="2"/>
      </rPr>
      <t>POTABLE</t>
    </r>
  </si>
  <si>
    <r>
      <t xml:space="preserve">EXTRAS CHARGE </t>
    </r>
    <r>
      <rPr>
        <b/>
        <sz val="6"/>
        <color theme="1"/>
        <rFont val="Tahoma"/>
        <family val="2"/>
      </rPr>
      <t>PASSAGE</t>
    </r>
  </si>
  <si>
    <r>
      <t xml:space="preserve">TOTAL </t>
    </r>
    <r>
      <rPr>
        <b/>
        <sz val="6"/>
        <color theme="1"/>
        <rFont val="Tahoma"/>
        <family val="2"/>
      </rPr>
      <t>CHARGES</t>
    </r>
  </si>
  <si>
    <t xml:space="preserve"> Nature</t>
  </si>
  <si>
    <t>CARGO</t>
  </si>
  <si>
    <t>PAX</t>
  </si>
  <si>
    <t>MILITAIRE</t>
  </si>
  <si>
    <t>GUICHET Nbre / heur</t>
  </si>
  <si>
    <t>Escale</t>
  </si>
  <si>
    <t>TECH</t>
  </si>
  <si>
    <t>TAPIS BAG</t>
  </si>
  <si>
    <t>TRACTEUR CHARIOT</t>
  </si>
  <si>
    <t>PASSERELLE TRACTEE</t>
  </si>
  <si>
    <t>PASSERELLE AUTO TRAC</t>
  </si>
  <si>
    <t>NAVETTE PISTE</t>
  </si>
  <si>
    <t>NET CABINE</t>
  </si>
  <si>
    <t>AGENT DE SERVITUDE</t>
  </si>
  <si>
    <t>CHARIOT BAG</t>
  </si>
  <si>
    <t>PIST</t>
  </si>
  <si>
    <t>ATA</t>
  </si>
  <si>
    <t>STA</t>
  </si>
  <si>
    <t>STD</t>
  </si>
  <si>
    <t>DEPARTEMENT CONTRATS ET ASSISTANCE AU SOL</t>
  </si>
  <si>
    <t>ATA-STA</t>
  </si>
  <si>
    <t>ATD-STD</t>
  </si>
  <si>
    <t>STANDBY</t>
  </si>
  <si>
    <t>WEEKEND</t>
  </si>
  <si>
    <t>SAMEDI</t>
  </si>
  <si>
    <t>VENDREDI</t>
  </si>
  <si>
    <t>majoration weekend %</t>
  </si>
  <si>
    <t>majoration nuit %</t>
  </si>
  <si>
    <t>majoration standby %</t>
  </si>
  <si>
    <t>Majoration nuit+stby+week %</t>
  </si>
  <si>
    <t>penalité retard %</t>
  </si>
  <si>
    <t>MAJOTAION %</t>
  </si>
  <si>
    <t>MTOW (Tn)</t>
  </si>
  <si>
    <t>Cie A FACTURER</t>
  </si>
  <si>
    <t>N/J</t>
  </si>
  <si>
    <t>STA&gt;STD</t>
  </si>
  <si>
    <t>ATA&gt;ATD</t>
  </si>
  <si>
    <t>ACT DTE DEP</t>
  </si>
  <si>
    <t>FACTURATION</t>
  </si>
  <si>
    <t>CONTRÔLE</t>
  </si>
  <si>
    <t>ACC DTE ARR = ACC DTE DEP</t>
  </si>
  <si>
    <t>ACT DTE ARR</t>
  </si>
  <si>
    <t>OBJET  :  RELEVE DE TOUCHEE COMPAGNIE CLIENTE</t>
  </si>
  <si>
    <t>PROV</t>
  </si>
  <si>
    <t>DEST</t>
  </si>
  <si>
    <t>BAGAGE IDENTIFICATION</t>
  </si>
  <si>
    <t>AGENT D'OPERATIONS QUALIFIE</t>
  </si>
  <si>
    <t>OBJET  :  RELEVE DE TOUCHEE COMPAGNIE CLIENTE 2021</t>
  </si>
  <si>
    <t>ROYAL AIR MAROC</t>
  </si>
  <si>
    <t>ALGER</t>
  </si>
  <si>
    <t>ASL</t>
  </si>
  <si>
    <t>ALPHA JET</t>
  </si>
  <si>
    <t>TUNIS AIR</t>
  </si>
  <si>
    <t>TASSILI AIRLINES</t>
  </si>
  <si>
    <t>M N G</t>
  </si>
  <si>
    <t>SAUDIA AIRLINES</t>
  </si>
  <si>
    <t>EGYPT AIR</t>
  </si>
  <si>
    <t>ROYAL JORDANIEN</t>
  </si>
  <si>
    <t>si pax dep =0 alors guichet =0</t>
  </si>
  <si>
    <t>XXX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</si>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</sst>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h:mm;@"/>
    <numFmt numFmtId="166" formatCode="[h]:mm:ss;@"/>
    <numFmt numFmtId="167" formatCode="[h]:mm;@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7"/>
      <color theme="1"/>
      <name val="Tahoma"/>
      <family val="2"/>
    </font>
    <font>
      <b/>
      <sz val="8"/>
      <color theme="1"/>
      <name val="Tahoma"/>
      <family val="2"/>
    </font>
    <font>
      <b/>
      <sz val="7"/>
      <color theme="1"/>
      <name val="Tahoma"/>
      <family val="2"/>
    </font>
    <font>
      <sz val="6"/>
      <color theme="1"/>
      <name val="Tahoma"/>
      <family val="2"/>
    </font>
    <font>
      <b/>
      <sz val="6"/>
      <color theme="1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  <font>
      <sz val="7"/>
      <color theme="0"/>
      <name val="Tahoma"/>
      <family val="2"/>
    </font>
    <font>
      <sz val="8"/>
      <color theme="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</xf>
    <xf numFmtId="1" fontId="1" fillId="3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 wrapText="1"/>
    </xf>
    <xf numFmtId="0" fontId="7" fillId="0" borderId="0" xfId="0" applyFont="1" applyAlignment="1" applyProtection="1">
      <alignment horizontal="left" vertical="center" wrapText="1"/>
    </xf>
    <xf numFmtId="0" fontId="1" fillId="0" borderId="0" xfId="0" applyFont="1" applyAlignment="1" applyProtection="1">
      <alignment vertical="center"/>
    </xf>
    <xf numFmtId="0" fontId="7" fillId="0" borderId="0" xfId="0" applyFont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 wrapText="1"/>
    </xf>
    <xf numFmtId="167" fontId="1" fillId="0" borderId="1" xfId="0" applyNumberFormat="1" applyFont="1" applyBorder="1" applyAlignment="1" applyProtection="1">
      <alignment horizontal="center" vertical="center" wrapText="1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2" fontId="7" fillId="2" borderId="1" xfId="0" applyNumberFormat="1" applyFont="1" applyFill="1" applyBorder="1" applyAlignment="1" applyProtection="1">
      <alignment horizontal="center" vertical="center" wrapText="1"/>
    </xf>
    <xf numFmtId="2" fontId="7" fillId="3" borderId="1" xfId="0" applyNumberFormat="1" applyFont="1" applyFill="1" applyBorder="1" applyAlignment="1" applyProtection="1">
      <alignment horizontal="center" vertical="center" wrapText="1"/>
    </xf>
    <xf numFmtId="2" fontId="8" fillId="6" borderId="1" xfId="0" applyNumberFormat="1" applyFont="1" applyFill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65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</xf>
    <xf numFmtId="166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167" fontId="1" fillId="0" borderId="4" xfId="0" applyNumberFormat="1" applyFont="1" applyBorder="1" applyAlignment="1" applyProtection="1">
      <alignment horizontal="center" vertical="center" wrapText="1"/>
    </xf>
    <xf numFmtId="2" fontId="7" fillId="6" borderId="13" xfId="0" applyNumberFormat="1" applyFont="1" applyFill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1" xfId="0" applyBorder="1" applyAlignment="1" applyProtection="1">
      <alignment horizontal="center" vertical="center"/>
    </xf>
    <xf numFmtId="0" fontId="9" fillId="0" borderId="13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left" vertical="center"/>
    </xf>
    <xf numFmtId="0" fontId="8" fillId="4" borderId="0" xfId="0" applyFont="1" applyFill="1" applyAlignment="1" applyProtection="1">
      <alignment horizontal="left" vertical="center"/>
      <protection locked="0"/>
    </xf>
    <xf numFmtId="0" fontId="8" fillId="4" borderId="0" xfId="0" applyFont="1" applyFill="1" applyAlignment="1" applyProtection="1">
      <alignment horizontal="left" vertical="center"/>
    </xf>
    <xf numFmtId="0" fontId="8" fillId="4" borderId="0" xfId="0" applyFont="1" applyFill="1" applyAlignment="1" applyProtection="1">
      <alignment vertical="center"/>
      <protection locked="0"/>
    </xf>
    <xf numFmtId="0" fontId="8" fillId="4" borderId="0" xfId="0" applyFont="1" applyFill="1" applyAlignment="1" applyProtection="1">
      <alignment vertical="center"/>
    </xf>
    <xf numFmtId="164" fontId="1" fillId="0" borderId="24" xfId="0" applyNumberFormat="1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3" fillId="3" borderId="25" xfId="0" applyFont="1" applyFill="1" applyBorder="1" applyAlignment="1" applyProtection="1">
      <alignment vertical="center" wrapText="1"/>
    </xf>
    <xf numFmtId="0" fontId="3" fillId="3" borderId="26" xfId="0" applyFont="1" applyFill="1" applyBorder="1" applyAlignment="1" applyProtection="1">
      <alignment vertical="center" wrapText="1"/>
    </xf>
    <xf numFmtId="0" fontId="1" fillId="3" borderId="26" xfId="0" applyFont="1" applyFill="1" applyBorder="1" applyAlignment="1" applyProtection="1">
      <alignment horizontal="center" vertical="center" wrapText="1"/>
    </xf>
    <xf numFmtId="0" fontId="1" fillId="3" borderId="27" xfId="0" applyFont="1" applyFill="1" applyBorder="1" applyAlignment="1" applyProtection="1">
      <alignment horizontal="center" vertical="center" wrapText="1"/>
    </xf>
    <xf numFmtId="2" fontId="7" fillId="2" borderId="4" xfId="0" applyNumberFormat="1" applyFont="1" applyFill="1" applyBorder="1" applyAlignment="1" applyProtection="1">
      <alignment horizontal="center" vertical="center" wrapText="1"/>
    </xf>
    <xf numFmtId="2" fontId="7" fillId="3" borderId="4" xfId="0" applyNumberFormat="1" applyFont="1" applyFill="1" applyBorder="1" applyAlignment="1" applyProtection="1">
      <alignment horizontal="center" vertical="center" wrapText="1"/>
    </xf>
    <xf numFmtId="0" fontId="11" fillId="5" borderId="0" xfId="0" applyFont="1" applyFill="1" applyBorder="1" applyAlignment="1" applyProtection="1">
      <alignment horizontal="center" vertical="center"/>
    </xf>
    <xf numFmtId="0" fontId="12" fillId="5" borderId="0" xfId="0" applyFont="1" applyFill="1" applyBorder="1" applyAlignment="1" applyProtection="1">
      <alignment horizontal="center" vertical="center" wrapText="1"/>
    </xf>
    <xf numFmtId="4" fontId="11" fillId="5" borderId="0" xfId="0" applyNumberFormat="1" applyFont="1" applyFill="1" applyBorder="1" applyAlignment="1" applyProtection="1">
      <alignment horizontal="center" vertical="center"/>
    </xf>
    <xf numFmtId="165" fontId="13" fillId="0" borderId="21" xfId="0" applyNumberFormat="1" applyFont="1" applyBorder="1" applyAlignment="1" applyProtection="1">
      <alignment horizontal="center" vertical="center" wrapText="1"/>
    </xf>
    <xf numFmtId="0" fontId="13" fillId="0" borderId="21" xfId="0" applyFont="1" applyBorder="1" applyAlignment="1" applyProtection="1">
      <alignment horizontal="center" vertical="center" wrapText="1"/>
    </xf>
    <xf numFmtId="0" fontId="13" fillId="0" borderId="16" xfId="0" applyFont="1" applyBorder="1" applyAlignment="1" applyProtection="1">
      <alignment horizontal="center" vertical="center" wrapText="1"/>
    </xf>
    <xf numFmtId="165" fontId="13" fillId="0" borderId="17" xfId="0" applyNumberFormat="1" applyFont="1" applyBorder="1" applyAlignment="1" applyProtection="1">
      <alignment horizontal="center" vertical="center" wrapText="1"/>
    </xf>
    <xf numFmtId="165" fontId="13" fillId="0" borderId="19" xfId="0" applyNumberFormat="1" applyFont="1" applyBorder="1" applyAlignment="1" applyProtection="1">
      <alignment horizontal="center" vertical="center" wrapText="1"/>
    </xf>
    <xf numFmtId="0" fontId="13" fillId="0" borderId="19" xfId="0" applyFont="1" applyBorder="1" applyAlignment="1" applyProtection="1">
      <alignment horizontal="center" vertical="center" wrapText="1"/>
    </xf>
    <xf numFmtId="0" fontId="13" fillId="0" borderId="18" xfId="0" applyFont="1" applyBorder="1" applyAlignment="1" applyProtection="1">
      <alignment horizontal="center" vertical="center" wrapText="1"/>
    </xf>
    <xf numFmtId="0" fontId="13" fillId="0" borderId="20" xfId="0" applyFont="1" applyBorder="1" applyAlignment="1" applyProtection="1">
      <alignment horizontal="center" vertical="center" wrapText="1"/>
    </xf>
    <xf numFmtId="165" fontId="13" fillId="0" borderId="20" xfId="0" applyNumberFormat="1" applyFont="1" applyBorder="1" applyAlignment="1" applyProtection="1">
      <alignment horizontal="center" vertical="center" wrapText="1"/>
    </xf>
    <xf numFmtId="0" fontId="13" fillId="0" borderId="0" xfId="0" applyFont="1" applyBorder="1" applyAlignment="1" applyProtection="1">
      <alignment horizontal="center" vertical="center" wrapText="1"/>
    </xf>
    <xf numFmtId="0" fontId="11" fillId="5" borderId="20" xfId="0" applyFont="1" applyFill="1" applyBorder="1" applyAlignment="1" applyProtection="1">
      <alignment horizontal="center" vertical="center"/>
    </xf>
    <xf numFmtId="0" fontId="11" fillId="5" borderId="0" xfId="0" applyFont="1" applyFill="1" applyBorder="1" applyAlignment="1" applyProtection="1">
      <alignment horizontal="center" vertical="center" wrapText="1"/>
    </xf>
    <xf numFmtId="0" fontId="13" fillId="5" borderId="0" xfId="0" applyFont="1" applyFill="1" applyBorder="1" applyAlignment="1" applyProtection="1">
      <alignment horizontal="center" vertical="center" wrapText="1"/>
    </xf>
    <xf numFmtId="0" fontId="13" fillId="5" borderId="0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left" vertical="center"/>
    </xf>
    <xf numFmtId="0" fontId="3" fillId="7" borderId="2" xfId="0" applyFont="1" applyFill="1" applyBorder="1" applyAlignment="1" applyProtection="1">
      <alignment horizontal="centerContinuous" vertical="center"/>
    </xf>
    <xf numFmtId="0" fontId="3" fillId="7" borderId="22" xfId="0" applyFont="1" applyFill="1" applyBorder="1" applyAlignment="1" applyProtection="1">
      <alignment horizontal="center" vertical="center" wrapText="1"/>
    </xf>
    <xf numFmtId="0" fontId="2" fillId="7" borderId="23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22" xfId="0" applyFont="1" applyFill="1" applyBorder="1" applyAlignment="1" applyProtection="1">
      <alignment horizontal="center" vertical="center" wrapText="1"/>
    </xf>
    <xf numFmtId="0" fontId="4" fillId="8" borderId="2" xfId="0" applyFont="1" applyFill="1" applyBorder="1" applyAlignment="1" applyProtection="1">
      <alignment horizontal="center" vertical="center" wrapText="1"/>
    </xf>
    <xf numFmtId="0" fontId="2" fillId="8" borderId="2" xfId="0" applyFont="1" applyFill="1" applyBorder="1" applyAlignment="1" applyProtection="1">
      <alignment horizontal="center" vertical="center"/>
    </xf>
    <xf numFmtId="0" fontId="2" fillId="8" borderId="2" xfId="0" applyFont="1" applyFill="1" applyBorder="1" applyAlignment="1" applyProtection="1">
      <alignment horizontal="center" vertical="center" wrapText="1"/>
    </xf>
    <xf numFmtId="0" fontId="2" fillId="9" borderId="2" xfId="0" applyFont="1" applyFill="1" applyBorder="1" applyAlignment="1" applyProtection="1">
      <alignment horizontal="center" vertical="center" wrapText="1"/>
    </xf>
    <xf numFmtId="14" fontId="8" fillId="4" borderId="0" xfId="0" applyNumberFormat="1" applyFont="1" applyFill="1" applyAlignment="1" applyProtection="1">
      <alignment horizontal="left" vertical="center"/>
      <protection locked="0"/>
    </xf>
    <xf numFmtId="17" fontId="8" fillId="4" borderId="0" xfId="0" applyNumberFormat="1" applyFont="1" applyFill="1" applyAlignment="1" applyProtection="1">
      <alignment horizontal="left" vertical="center"/>
      <protection locked="0"/>
    </xf>
    <xf numFmtId="0" fontId="1" fillId="10" borderId="13" xfId="0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 wrapText="1"/>
    </xf>
    <xf numFmtId="0" fontId="2" fillId="9" borderId="6" xfId="0" applyFont="1" applyFill="1" applyBorder="1" applyAlignment="1" applyProtection="1">
      <alignment horizontal="center" vertical="center" wrapText="1"/>
    </xf>
    <xf numFmtId="0" fontId="2" fillId="9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4" fillId="8" borderId="6" xfId="0" applyFont="1" applyFill="1" applyBorder="1" applyAlignment="1" applyProtection="1">
      <alignment horizontal="center" vertical="center"/>
    </xf>
    <xf numFmtId="0" fontId="4" fillId="8" borderId="7" xfId="0" applyFont="1" applyFill="1" applyBorder="1" applyAlignment="1" applyProtection="1">
      <alignment horizontal="center" vertical="center"/>
    </xf>
    <xf numFmtId="0" fontId="4" fillId="8" borderId="4" xfId="0" applyFont="1" applyFill="1" applyBorder="1" applyAlignment="1" applyProtection="1">
      <alignment horizontal="center" vertical="center"/>
    </xf>
    <xf numFmtId="0" fontId="2" fillId="8" borderId="6" xfId="0" applyFont="1" applyFill="1" applyBorder="1" applyAlignment="1" applyProtection="1">
      <alignment horizontal="center" vertical="center" wrapText="1"/>
    </xf>
    <xf numFmtId="0" fontId="2" fillId="8" borderId="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9" borderId="6" xfId="0" applyFont="1" applyFill="1" applyBorder="1" applyAlignment="1" applyProtection="1">
      <alignment horizontal="center" vertical="center" wrapText="1"/>
    </xf>
    <xf numFmtId="0" fontId="4" fillId="9" borderId="7" xfId="0" applyFont="1" applyFill="1" applyBorder="1" applyAlignment="1" applyProtection="1">
      <alignment horizontal="center" vertical="center" wrapText="1"/>
    </xf>
    <xf numFmtId="0" fontId="4" fillId="9" borderId="4" xfId="0" applyFont="1" applyFill="1" applyBorder="1" applyAlignment="1" applyProtection="1">
      <alignment horizontal="center" vertical="center" wrapText="1"/>
    </xf>
    <xf numFmtId="0" fontId="4" fillId="6" borderId="14" xfId="0" applyFont="1" applyFill="1" applyBorder="1" applyAlignment="1" applyProtection="1">
      <alignment horizontal="center" vertical="center" wrapText="1"/>
    </xf>
    <xf numFmtId="0" fontId="4" fillId="6" borderId="15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299"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219076</xdr:colOff>
      <xdr:row>10</xdr:row>
      <xdr:rowOff>133350</xdr:rowOff>
    </xdr:from>
    <xdr:to>
      <xdr:col>9</xdr:col>
      <xdr:colOff>390525</xdr:colOff>
      <xdr:row>21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000376" y="2162175"/>
          <a:ext cx="5457824" cy="22383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2800" b="1">
              <a:solidFill>
                <a:srgbClr val="FF0000"/>
              </a:solidFill>
            </a:rPr>
            <a:t>ETAT</a:t>
          </a:r>
          <a:r>
            <a:rPr lang="fr-FR" sz="2800" b="1" baseline="0">
              <a:solidFill>
                <a:srgbClr val="FF0000"/>
              </a:solidFill>
            </a:rPr>
            <a:t> DES VOLS COMPAGNIES CLIENTES</a:t>
          </a:r>
          <a:endParaRPr lang="fr-FR" sz="28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3"/>
  <dimension ref="A1:P64"/>
  <sheetViews>
    <sheetView topLeftCell="A7" workbookViewId="0">
      <selection activeCell="J14" sqref="J14"/>
    </sheetView>
  </sheetViews>
  <sheetFormatPr baseColWidth="10" defaultColWidth="11.44140625" defaultRowHeight="15.6" x14ac:dyDescent="0.3"/>
  <cols>
    <col min="1" max="1" width="24.44140625" style="45" bestFit="1" customWidth="1"/>
    <col min="2" max="2" width="17.33203125" style="45" customWidth="1"/>
    <col min="3" max="4" width="11.44140625" style="45"/>
    <col min="5" max="5" width="10.6640625" style="45" bestFit="1" customWidth="1"/>
    <col min="6" max="16384" width="11.44140625" style="45"/>
  </cols>
  <sheetData>
    <row r="1" spans="1:16" ht="18" x14ac:dyDescent="0.3">
      <c r="F1" s="46" t="s">
        <v>61</v>
      </c>
      <c r="G1" s="45" t="s">
        <v>63</v>
      </c>
      <c r="H1" s="45" t="s">
        <v>78</v>
      </c>
    </row>
    <row r="2" spans="1:16" x14ac:dyDescent="0.3">
      <c r="A2" s="45" t="s">
        <v>79</v>
      </c>
      <c r="F2" s="45" t="s">
        <v>67</v>
      </c>
      <c r="G2" s="45" t="s">
        <v>64</v>
      </c>
      <c r="H2" s="45" t="s">
        <v>80</v>
      </c>
    </row>
    <row r="3" spans="1:16" x14ac:dyDescent="0.3">
      <c r="F3" s="45" t="s">
        <v>68</v>
      </c>
      <c r="G3" s="45" t="s">
        <v>65</v>
      </c>
      <c r="H3" s="45" t="s">
        <v>79</v>
      </c>
    </row>
    <row r="4" spans="1:16" x14ac:dyDescent="0.3">
      <c r="A4" s="45" t="s">
        <v>15</v>
      </c>
      <c r="B4" s="45" t="s">
        <v>62</v>
      </c>
      <c r="F4" s="45" t="s">
        <v>69</v>
      </c>
      <c r="G4" s="45" t="s">
        <v>66</v>
      </c>
      <c r="H4" s="45" t="s">
        <v>54</v>
      </c>
    </row>
    <row r="5" spans="1:16" x14ac:dyDescent="0.3">
      <c r="A5" s="45" t="s">
        <v>53</v>
      </c>
      <c r="B5" s="47"/>
      <c r="F5" s="45" t="s">
        <v>70</v>
      </c>
      <c r="H5" s="45" t="s">
        <v>81</v>
      </c>
    </row>
    <row r="6" spans="1:16" x14ac:dyDescent="0.3">
      <c r="A6" s="45" t="s">
        <v>20</v>
      </c>
      <c r="B6" s="47"/>
      <c r="H6" s="45" t="s">
        <v>93</v>
      </c>
      <c r="L6" s="48">
        <v>4.1666666666666664E-2</v>
      </c>
      <c r="M6" s="48">
        <v>4.1666666666666664E-2</v>
      </c>
      <c r="N6" s="49"/>
      <c r="O6" s="49"/>
      <c r="P6" s="50"/>
    </row>
    <row r="7" spans="1:16" x14ac:dyDescent="0.3">
      <c r="A7" s="45" t="s">
        <v>54</v>
      </c>
      <c r="B7" s="47"/>
      <c r="H7" s="45" t="s">
        <v>84</v>
      </c>
      <c r="L7" s="51">
        <v>0.125</v>
      </c>
      <c r="M7" s="52">
        <v>0.125</v>
      </c>
      <c r="N7" s="53"/>
      <c r="O7" s="53"/>
      <c r="P7" s="53"/>
    </row>
    <row r="8" spans="1:16" x14ac:dyDescent="0.3">
      <c r="A8" s="45" t="s">
        <v>55</v>
      </c>
      <c r="B8" s="47"/>
      <c r="H8" s="45" t="s">
        <v>15</v>
      </c>
      <c r="L8" s="52">
        <v>0.20833333333333334</v>
      </c>
      <c r="M8" s="52">
        <v>0.20833333333333334</v>
      </c>
      <c r="N8" s="53"/>
      <c r="O8" s="52">
        <v>0.25</v>
      </c>
      <c r="P8" s="54" t="s">
        <v>103</v>
      </c>
    </row>
    <row r="9" spans="1:16" x14ac:dyDescent="0.3">
      <c r="A9" s="45" t="s">
        <v>9</v>
      </c>
      <c r="B9" s="47"/>
      <c r="L9" s="55"/>
      <c r="M9" s="55"/>
      <c r="N9" s="56">
        <v>0.25</v>
      </c>
      <c r="O9" s="56">
        <v>0.875</v>
      </c>
      <c r="P9" s="57" t="s">
        <v>102</v>
      </c>
    </row>
    <row r="10" spans="1:16" x14ac:dyDescent="0.3">
      <c r="A10" s="45" t="s">
        <v>8</v>
      </c>
      <c r="B10" s="47"/>
      <c r="M10" s="58"/>
    </row>
    <row r="11" spans="1:16" x14ac:dyDescent="0.3">
      <c r="A11" s="45" t="s">
        <v>56</v>
      </c>
      <c r="B11" s="47"/>
    </row>
    <row r="12" spans="1:16" x14ac:dyDescent="0.3">
      <c r="A12" s="45" t="s">
        <v>57</v>
      </c>
      <c r="B12" s="47"/>
    </row>
    <row r="13" spans="1:16" x14ac:dyDescent="0.3">
      <c r="A13" s="45" t="s">
        <v>58</v>
      </c>
      <c r="B13" s="47"/>
    </row>
    <row r="14" spans="1:16" x14ac:dyDescent="0.3">
      <c r="A14" s="45" t="s">
        <v>59</v>
      </c>
      <c r="B14" s="47"/>
    </row>
    <row r="16" spans="1:16" x14ac:dyDescent="0.3">
      <c r="A16" s="45" t="s">
        <v>11</v>
      </c>
      <c r="B16" s="45" t="s">
        <v>62</v>
      </c>
    </row>
    <row r="17" spans="1:2" x14ac:dyDescent="0.3">
      <c r="A17" s="45" t="s">
        <v>22</v>
      </c>
      <c r="B17" s="47"/>
    </row>
    <row r="18" spans="1:2" x14ac:dyDescent="0.3">
      <c r="A18" s="45" t="s">
        <v>60</v>
      </c>
      <c r="B18" s="47"/>
    </row>
    <row r="19" spans="1:2" x14ac:dyDescent="0.3">
      <c r="A19" s="45" t="s">
        <v>23</v>
      </c>
      <c r="B19" s="47"/>
    </row>
    <row r="20" spans="1:2" x14ac:dyDescent="0.3">
      <c r="A20" s="45" t="s">
        <v>12</v>
      </c>
      <c r="B20" s="47"/>
    </row>
    <row r="21" spans="1:2" x14ac:dyDescent="0.3">
      <c r="A21" s="45" t="s">
        <v>13</v>
      </c>
      <c r="B21" s="47"/>
    </row>
    <row r="22" spans="1:2" x14ac:dyDescent="0.3">
      <c r="A22" s="45" t="s">
        <v>14</v>
      </c>
      <c r="B22" s="47"/>
    </row>
    <row r="23" spans="1:2" x14ac:dyDescent="0.3">
      <c r="A23" s="45" t="s">
        <v>41</v>
      </c>
      <c r="B23" s="47"/>
    </row>
    <row r="24" spans="1:2" x14ac:dyDescent="0.3">
      <c r="A24" s="45" t="s">
        <v>40</v>
      </c>
      <c r="B24" s="47"/>
    </row>
    <row r="26" spans="1:2" x14ac:dyDescent="0.3">
      <c r="A26" s="45" t="s">
        <v>52</v>
      </c>
      <c r="B26" s="45" t="s">
        <v>62</v>
      </c>
    </row>
    <row r="27" spans="1:2" x14ac:dyDescent="0.3">
      <c r="A27" s="45" t="s">
        <v>85</v>
      </c>
      <c r="B27" s="47"/>
    </row>
    <row r="28" spans="1:2" x14ac:dyDescent="0.3">
      <c r="A28" s="45" t="s">
        <v>86</v>
      </c>
      <c r="B28" s="47"/>
    </row>
    <row r="29" spans="1:2" x14ac:dyDescent="0.3">
      <c r="A29" s="45" t="s">
        <v>88</v>
      </c>
      <c r="B29" s="47"/>
    </row>
    <row r="30" spans="1:2" x14ac:dyDescent="0.3">
      <c r="A30" s="45" t="s">
        <v>87</v>
      </c>
      <c r="B30" s="47"/>
    </row>
    <row r="31" spans="1:2" x14ac:dyDescent="0.3">
      <c r="A31" s="45" t="s">
        <v>89</v>
      </c>
      <c r="B31" s="47"/>
    </row>
    <row r="32" spans="1:2" x14ac:dyDescent="0.3">
      <c r="A32" s="45" t="s">
        <v>90</v>
      </c>
      <c r="B32" s="47"/>
    </row>
    <row r="33" spans="1:2" x14ac:dyDescent="0.3">
      <c r="A33" s="45" t="s">
        <v>91</v>
      </c>
      <c r="B33" s="47"/>
    </row>
    <row r="34" spans="1:2" x14ac:dyDescent="0.3">
      <c r="A34" s="45" t="s">
        <v>124</v>
      </c>
      <c r="B34" s="47"/>
    </row>
    <row r="35" spans="1:2" x14ac:dyDescent="0.3">
      <c r="A35" s="45" t="s">
        <v>92</v>
      </c>
      <c r="B35" s="47"/>
    </row>
    <row r="36" spans="1:2" x14ac:dyDescent="0.3">
      <c r="A36" s="45" t="s">
        <v>37</v>
      </c>
      <c r="B36" s="47"/>
    </row>
    <row r="37" spans="1:2" x14ac:dyDescent="0.3">
      <c r="A37" s="45" t="s">
        <v>44</v>
      </c>
    </row>
    <row r="38" spans="1:2" x14ac:dyDescent="0.3">
      <c r="A38" s="45" t="s">
        <v>45</v>
      </c>
      <c r="B38" s="45" t="s">
        <v>62</v>
      </c>
    </row>
    <row r="39" spans="1:2" x14ac:dyDescent="0.3">
      <c r="A39" s="45" t="s">
        <v>46</v>
      </c>
      <c r="B39" s="47"/>
    </row>
    <row r="40" spans="1:2" x14ac:dyDescent="0.3">
      <c r="A40" s="45" t="s">
        <v>47</v>
      </c>
      <c r="B40" s="47"/>
    </row>
    <row r="41" spans="1:2" x14ac:dyDescent="0.3">
      <c r="A41" s="45" t="s">
        <v>123</v>
      </c>
      <c r="B41" s="47"/>
    </row>
    <row r="42" spans="1:2" x14ac:dyDescent="0.3">
      <c r="A42" s="45" t="s">
        <v>48</v>
      </c>
    </row>
    <row r="43" spans="1:2" x14ac:dyDescent="0.3">
      <c r="A43" s="45" t="s">
        <v>49</v>
      </c>
    </row>
    <row r="44" spans="1:2" x14ac:dyDescent="0.3">
      <c r="A44" s="45" t="s">
        <v>50</v>
      </c>
    </row>
    <row r="45" spans="1:2" x14ac:dyDescent="0.3">
      <c r="A45" s="45" t="s">
        <v>51</v>
      </c>
    </row>
    <row r="47" spans="1:2" x14ac:dyDescent="0.3">
      <c r="A47" s="45" t="s">
        <v>38</v>
      </c>
    </row>
    <row r="48" spans="1:2" x14ac:dyDescent="0.3">
      <c r="A48" s="59" t="s">
        <v>42</v>
      </c>
    </row>
    <row r="49" spans="1:1" x14ac:dyDescent="0.3">
      <c r="A49" s="59" t="s">
        <v>37</v>
      </c>
    </row>
    <row r="50" spans="1:1" x14ac:dyDescent="0.3">
      <c r="A50" s="59" t="s">
        <v>39</v>
      </c>
    </row>
    <row r="52" spans="1:1" x14ac:dyDescent="0.3">
      <c r="A52" s="60" t="s">
        <v>22</v>
      </c>
    </row>
    <row r="53" spans="1:1" x14ac:dyDescent="0.3">
      <c r="A53" s="60" t="s">
        <v>60</v>
      </c>
    </row>
    <row r="54" spans="1:1" x14ac:dyDescent="0.3">
      <c r="A54" s="60" t="s">
        <v>23</v>
      </c>
    </row>
    <row r="55" spans="1:1" x14ac:dyDescent="0.3">
      <c r="A55" s="60" t="s">
        <v>12</v>
      </c>
    </row>
    <row r="56" spans="1:1" x14ac:dyDescent="0.3">
      <c r="A56" s="60" t="s">
        <v>13</v>
      </c>
    </row>
    <row r="57" spans="1:1" x14ac:dyDescent="0.3">
      <c r="A57" s="60" t="s">
        <v>14</v>
      </c>
    </row>
    <row r="58" spans="1:1" x14ac:dyDescent="0.3">
      <c r="A58" s="60" t="s">
        <v>18</v>
      </c>
    </row>
    <row r="61" spans="1:1" x14ac:dyDescent="0.3">
      <c r="A61" s="60" t="s">
        <v>20</v>
      </c>
    </row>
    <row r="62" spans="1:1" x14ac:dyDescent="0.3">
      <c r="A62" s="61" t="s">
        <v>8</v>
      </c>
    </row>
    <row r="63" spans="1:1" x14ac:dyDescent="0.3">
      <c r="A63" s="60" t="s">
        <v>9</v>
      </c>
    </row>
    <row r="64" spans="1:1" x14ac:dyDescent="0.3">
      <c r="A64" s="60" t="s">
        <v>21</v>
      </c>
    </row>
  </sheetData>
  <sheetProtection algorithmName="SHA-512" hashValue="YQkjFUBkNRDTfITadJNFWmoB2hGNEKPTL5KYSdq5gV1e7C1+80ZeL+rT+/fUOOzEf9Cc5JaOzLL6mnPTSMyR6g==" saltValue="zU2oeHuyGwFUwzTYpbxgWw==" spinCount="100000" sheet="1" objects="1" scenarios="1" selectLockedCells="1"/>
  <dataValidations count="1">
    <dataValidation type="list" allowBlank="1" showInputMessage="1" showErrorMessage="1" sqref="A2" xr:uid="{00000000-0002-0000-0000-000000000000}">
      <formula1>nature</formula1>
    </dataValidation>
  </dataValidations>
  <pageMargins left="0.27" right="0.21" top="0.2" bottom="0.2" header="0.2" footer="0.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4"/>
  <sheetViews>
    <sheetView view="pageBreakPreview" zoomScaleNormal="110" zoomScaleSheetLayoutView="100" workbookViewId="0">
      <selection activeCell="U11" sqref="U11"/>
    </sheetView>
  </sheetViews>
  <sheetFormatPr baseColWidth="10" defaultColWidth="11.5546875" defaultRowHeight="14.4" x14ac:dyDescent="0.3"/>
  <cols>
    <col min="1" max="1" width="7.33203125" style="19" customWidth="1"/>
    <col min="2" max="2" width="4.88671875" style="19" customWidth="1"/>
    <col min="3" max="3" width="7.33203125" style="19" customWidth="1"/>
    <col min="4" max="4" width="5.44140625" style="19" customWidth="1"/>
    <col min="5" max="5" width="6.33203125" style="19" customWidth="1"/>
    <col min="6" max="6" width="6" style="19" customWidth="1"/>
    <col min="7" max="7" width="6.33203125" style="19" customWidth="1"/>
    <col min="8" max="8" width="7.109375" style="19" customWidth="1"/>
    <col min="9" max="9" width="4.88671875" style="19" customWidth="1"/>
    <col min="10" max="10" width="6.6640625" style="19" customWidth="1"/>
    <col min="11" max="11" width="5.33203125" style="19" customWidth="1"/>
    <col min="12" max="12" width="5" style="19" customWidth="1"/>
    <col min="13" max="13" width="6" style="19" customWidth="1"/>
    <col min="14" max="14" width="6.44140625" style="19" customWidth="1"/>
    <col min="15" max="15" width="9.109375" style="19" customWidth="1"/>
    <col min="16" max="16" width="7.44140625" style="19" customWidth="1"/>
    <col min="17" max="17" width="8.44140625" style="19" customWidth="1"/>
    <col min="18" max="18" width="6.5546875" style="19" customWidth="1"/>
    <col min="19" max="19" width="6.6640625" style="19" customWidth="1"/>
    <col min="20" max="20" width="8.5546875" style="19" customWidth="1"/>
    <col min="21" max="21" width="6.109375" style="19" customWidth="1"/>
    <col min="22" max="22" width="10.109375" style="19" customWidth="1"/>
    <col min="23" max="23" width="11.5546875" style="19" customWidth="1"/>
    <col min="24" max="24" width="11.88671875" style="19" customWidth="1"/>
    <col min="25" max="25" width="10.6640625" style="19" customWidth="1"/>
    <col min="26" max="26" width="3.88671875" style="19" customWidth="1"/>
    <col min="27" max="27" width="6.33203125" style="19" customWidth="1"/>
    <col min="28" max="28" width="4.109375" style="19" customWidth="1"/>
    <col min="29" max="29" width="4.44140625" style="19" customWidth="1"/>
    <col min="30" max="30" width="7.88671875" style="19" customWidth="1"/>
    <col min="31" max="31" width="4.88671875" style="19" customWidth="1"/>
    <col min="32" max="32" width="4.33203125" style="19" customWidth="1"/>
    <col min="33" max="33" width="4.109375" style="19" customWidth="1"/>
    <col min="34" max="34" width="5.109375" style="19" customWidth="1"/>
    <col min="35" max="35" width="8.44140625" style="19" customWidth="1"/>
    <col min="36" max="36" width="6.5546875" style="19" customWidth="1"/>
    <col min="37" max="37" width="5" style="19" customWidth="1"/>
    <col min="38" max="38" width="6.5546875" style="19" customWidth="1"/>
    <col min="39" max="39" width="6.44140625" style="19" customWidth="1"/>
    <col min="40" max="40" width="7.44140625" style="19" customWidth="1"/>
    <col min="41" max="41" width="5.88671875" style="19" customWidth="1"/>
    <col min="42" max="42" width="5.109375" style="19" customWidth="1"/>
    <col min="43" max="43" width="14.109375" style="19" customWidth="1"/>
    <col min="44" max="44" width="4.33203125" style="19" customWidth="1"/>
    <col min="45" max="45" width="13.109375" style="19" customWidth="1"/>
    <col min="46" max="46" width="4.33203125" style="19" customWidth="1"/>
    <col min="47" max="47" width="13" style="19" customWidth="1"/>
    <col min="48" max="48" width="4" style="19" customWidth="1"/>
    <col min="49" max="49" width="8.6640625" style="19" customWidth="1"/>
    <col min="50" max="50" width="12.44140625" style="19" customWidth="1"/>
    <col min="51" max="51" width="14" style="19" customWidth="1"/>
    <col min="52" max="55" width="11.5546875" style="19" customWidth="1"/>
    <col min="56" max="56" width="9.88671875" style="19" customWidth="1"/>
    <col min="57" max="57" width="8.88671875" style="19" customWidth="1"/>
    <col min="58" max="58" width="11.5546875" style="19" customWidth="1"/>
    <col min="59" max="59" width="14.88671875" style="19" customWidth="1"/>
    <col min="60" max="60" width="8.44140625" style="19" customWidth="1"/>
    <col min="61" max="61" width="10.109375" style="29" customWidth="1"/>
    <col min="62" max="62" width="12.33203125" style="19" customWidth="1"/>
    <col min="63" max="64" width="11.5546875" style="19" customWidth="1"/>
    <col min="65" max="16384" width="11.5546875" style="19"/>
  </cols>
  <sheetData>
    <row r="1" spans="1:64" x14ac:dyDescent="0.3">
      <c r="A1" s="4" t="s">
        <v>32</v>
      </c>
      <c r="B1" s="4"/>
      <c r="C1" s="4"/>
      <c r="D1" s="4"/>
      <c r="E1" s="4"/>
      <c r="F1" s="5"/>
      <c r="G1" s="5"/>
      <c r="H1" s="5"/>
      <c r="I1" s="5"/>
      <c r="J1" s="1"/>
      <c r="K1" s="1"/>
      <c r="L1" s="1"/>
      <c r="M1" s="1"/>
      <c r="N1" s="1"/>
      <c r="S1" s="1"/>
      <c r="T1" s="1"/>
      <c r="U1" s="1"/>
      <c r="V1" s="1"/>
      <c r="W1" s="1"/>
      <c r="X1" s="1"/>
      <c r="Y1" s="4" t="s">
        <v>32</v>
      </c>
      <c r="Z1" s="4"/>
      <c r="AA1" s="4"/>
      <c r="AB1" s="4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6"/>
      <c r="AO1" s="6"/>
      <c r="AP1" s="6"/>
      <c r="AQ1" s="6"/>
      <c r="AR1" s="6"/>
      <c r="AS1" s="6"/>
      <c r="AT1" s="6"/>
      <c r="AU1" s="6"/>
    </row>
    <row r="2" spans="1:64" x14ac:dyDescent="0.3">
      <c r="A2" s="4" t="s">
        <v>33</v>
      </c>
      <c r="B2" s="4"/>
      <c r="C2" s="4"/>
      <c r="D2" s="4"/>
      <c r="E2" s="4"/>
      <c r="F2" s="5"/>
      <c r="G2" s="5"/>
      <c r="H2" s="6"/>
      <c r="I2" s="6"/>
      <c r="K2" s="1"/>
      <c r="L2" s="1"/>
      <c r="M2" s="1"/>
      <c r="N2" s="1"/>
      <c r="S2" s="1"/>
      <c r="T2" s="1"/>
      <c r="U2" s="1"/>
      <c r="V2" s="1"/>
      <c r="W2" s="1"/>
      <c r="X2" s="1"/>
      <c r="Y2" s="4" t="s">
        <v>33</v>
      </c>
      <c r="Z2" s="4"/>
      <c r="AA2" s="4"/>
      <c r="AB2" s="4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6"/>
      <c r="AO2" s="6"/>
      <c r="AP2" s="6"/>
      <c r="AQ2" s="6"/>
      <c r="AR2" s="6"/>
      <c r="AS2" s="6"/>
      <c r="AT2" s="6"/>
      <c r="AU2" s="6"/>
    </row>
    <row r="3" spans="1:64" ht="14.4" customHeight="1" x14ac:dyDescent="0.3">
      <c r="A3" s="4" t="s">
        <v>97</v>
      </c>
      <c r="B3" s="4"/>
      <c r="C3" s="4"/>
      <c r="D3" s="4"/>
      <c r="E3" s="4"/>
      <c r="F3" s="5"/>
      <c r="G3" s="5"/>
      <c r="H3" s="6"/>
      <c r="I3" s="6"/>
      <c r="K3" s="1"/>
      <c r="L3" s="1"/>
      <c r="M3" s="1"/>
      <c r="N3" s="1"/>
      <c r="R3" s="4" t="s">
        <v>34</v>
      </c>
      <c r="S3" s="1"/>
      <c r="T3" s="33"/>
      <c r="U3" s="34"/>
      <c r="V3" s="34"/>
      <c r="W3" s="34"/>
      <c r="X3" s="1"/>
      <c r="Y3" s="4" t="s">
        <v>97</v>
      </c>
      <c r="Z3" s="4"/>
      <c r="AA3" s="4"/>
      <c r="AB3" s="5"/>
      <c r="AC3" s="5"/>
      <c r="AD3" s="6"/>
      <c r="AF3" s="6"/>
      <c r="AG3" s="6"/>
      <c r="AH3" s="6"/>
      <c r="AI3" s="6"/>
      <c r="AJ3" s="6"/>
      <c r="AK3" s="6"/>
      <c r="AL3" s="6"/>
      <c r="AM3" s="5"/>
      <c r="AN3" s="4" t="s">
        <v>34</v>
      </c>
      <c r="AO3" s="5"/>
      <c r="AP3" s="34" t="str">
        <f>IF(T3="","",T3)</f>
        <v/>
      </c>
      <c r="AQ3" s="34"/>
      <c r="AR3" s="34"/>
      <c r="AS3" s="34"/>
      <c r="AT3" s="6"/>
      <c r="AU3" s="6"/>
    </row>
    <row r="4" spans="1:64" ht="15" x14ac:dyDescent="0.3">
      <c r="A4" s="6"/>
      <c r="B4" s="6"/>
      <c r="C4" s="6"/>
      <c r="D4" s="7"/>
      <c r="E4" s="6"/>
      <c r="F4" s="6"/>
      <c r="G4" s="6"/>
      <c r="H4" s="6"/>
      <c r="I4" s="6"/>
      <c r="K4" s="1"/>
      <c r="L4" s="1"/>
      <c r="M4" s="1"/>
      <c r="N4" s="1"/>
      <c r="R4" s="4" t="s">
        <v>35</v>
      </c>
      <c r="S4" s="8"/>
      <c r="T4" s="33"/>
      <c r="U4" s="34"/>
      <c r="V4" s="34"/>
      <c r="W4" s="34"/>
      <c r="X4" s="1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 t="s">
        <v>35</v>
      </c>
      <c r="AO4" s="9"/>
      <c r="AP4" s="34" t="str">
        <f t="shared" ref="AP4:AP5" si="0">IF(T4="","",T4)</f>
        <v/>
      </c>
      <c r="AQ4" s="34"/>
      <c r="AR4" s="34"/>
      <c r="AS4" s="34"/>
      <c r="AT4" s="6"/>
      <c r="AU4" s="6"/>
    </row>
    <row r="5" spans="1:64" ht="15" x14ac:dyDescent="0.3">
      <c r="A5" s="4" t="s">
        <v>83</v>
      </c>
      <c r="B5" s="35"/>
      <c r="C5" s="35"/>
      <c r="D5" s="35"/>
      <c r="E5" s="35"/>
      <c r="F5" s="35"/>
      <c r="G5" s="1"/>
      <c r="H5" s="1"/>
      <c r="I5" s="1"/>
      <c r="J5" s="1"/>
      <c r="K5" s="1"/>
      <c r="L5" s="1"/>
      <c r="M5" s="1"/>
      <c r="N5" s="1"/>
      <c r="R5" s="4" t="s">
        <v>36</v>
      </c>
      <c r="S5" s="8"/>
      <c r="T5" s="33"/>
      <c r="U5" s="34"/>
      <c r="V5" s="34"/>
      <c r="W5" s="34"/>
      <c r="X5" s="1"/>
      <c r="Y5" s="4" t="s">
        <v>83</v>
      </c>
      <c r="Z5" s="36" t="str">
        <f>IF(B5="","",B5)</f>
        <v/>
      </c>
      <c r="AA5" s="36"/>
      <c r="AB5" s="36"/>
      <c r="AC5" s="36"/>
      <c r="AD5" s="6"/>
      <c r="AE5" s="6"/>
      <c r="AF5" s="6"/>
      <c r="AG5" s="6"/>
      <c r="AH5" s="6"/>
      <c r="AI5" s="6"/>
      <c r="AJ5" s="6"/>
      <c r="AK5" s="6"/>
      <c r="AL5" s="6"/>
      <c r="AM5" s="6"/>
      <c r="AN5" s="4" t="s">
        <v>36</v>
      </c>
      <c r="AO5" s="9"/>
      <c r="AP5" s="34" t="str">
        <f t="shared" si="0"/>
        <v/>
      </c>
      <c r="AQ5" s="34"/>
      <c r="AR5" s="34"/>
      <c r="AS5" s="34"/>
      <c r="AT5" s="6"/>
      <c r="AU5" s="6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64" x14ac:dyDescent="0.3">
      <c r="A7" s="62" t="s">
        <v>125</v>
      </c>
      <c r="Y7" s="32" t="s">
        <v>120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64" ht="15" thickBot="1" x14ac:dyDescent="0.35">
      <c r="BI8" s="19"/>
      <c r="BK8" s="29"/>
    </row>
    <row r="9" spans="1:64" ht="14.4" customHeight="1" thickBot="1" x14ac:dyDescent="0.35">
      <c r="A9" s="63" t="s">
        <v>5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80" t="s">
        <v>4</v>
      </c>
      <c r="W9" s="80" t="s">
        <v>6</v>
      </c>
      <c r="X9" s="80" t="s">
        <v>7</v>
      </c>
      <c r="Y9" s="83" t="s">
        <v>10</v>
      </c>
      <c r="Z9" s="84"/>
      <c r="AA9" s="84"/>
      <c r="AB9" s="84"/>
      <c r="AC9" s="84"/>
      <c r="AD9" s="84"/>
      <c r="AE9" s="84"/>
      <c r="AF9" s="84"/>
      <c r="AG9" s="84"/>
      <c r="AH9" s="85"/>
      <c r="AI9" s="88" t="s">
        <v>76</v>
      </c>
      <c r="AJ9" s="90" t="s">
        <v>11</v>
      </c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2"/>
      <c r="AW9" s="88" t="s">
        <v>16</v>
      </c>
      <c r="AX9" s="93" t="s">
        <v>77</v>
      </c>
      <c r="AY9" s="75" t="s">
        <v>116</v>
      </c>
      <c r="AZ9" s="76"/>
      <c r="BA9" s="76"/>
      <c r="BB9" s="76"/>
      <c r="BC9" s="76"/>
      <c r="BD9" s="76"/>
      <c r="BE9" s="76"/>
      <c r="BF9" s="76"/>
      <c r="BG9" s="76"/>
      <c r="BH9" s="76"/>
      <c r="BI9" s="77"/>
      <c r="BJ9" s="75" t="s">
        <v>117</v>
      </c>
      <c r="BK9" s="76"/>
      <c r="BL9" s="77"/>
    </row>
    <row r="10" spans="1:64" ht="26.4" customHeight="1" x14ac:dyDescent="0.3">
      <c r="A10" s="64" t="s">
        <v>119</v>
      </c>
      <c r="B10" s="65" t="s">
        <v>121</v>
      </c>
      <c r="C10" s="65" t="s">
        <v>29</v>
      </c>
      <c r="D10" s="65" t="s">
        <v>95</v>
      </c>
      <c r="E10" s="65" t="s">
        <v>94</v>
      </c>
      <c r="F10" s="65" t="s">
        <v>25</v>
      </c>
      <c r="G10" s="66" t="s">
        <v>27</v>
      </c>
      <c r="H10" s="64" t="s">
        <v>115</v>
      </c>
      <c r="I10" s="65" t="s">
        <v>122</v>
      </c>
      <c r="J10" s="65" t="s">
        <v>30</v>
      </c>
      <c r="K10" s="65" t="s">
        <v>96</v>
      </c>
      <c r="L10" s="65" t="s">
        <v>1</v>
      </c>
      <c r="M10" s="65" t="s">
        <v>26</v>
      </c>
      <c r="N10" s="66" t="s">
        <v>28</v>
      </c>
      <c r="O10" s="67" t="s">
        <v>111</v>
      </c>
      <c r="P10" s="65" t="s">
        <v>0</v>
      </c>
      <c r="Q10" s="65" t="s">
        <v>2</v>
      </c>
      <c r="R10" s="65" t="s">
        <v>31</v>
      </c>
      <c r="S10" s="65" t="s">
        <v>110</v>
      </c>
      <c r="T10" s="65" t="s">
        <v>43</v>
      </c>
      <c r="U10" s="66" t="s">
        <v>19</v>
      </c>
      <c r="V10" s="81"/>
      <c r="W10" s="82"/>
      <c r="X10" s="82"/>
      <c r="Y10" s="68" t="s">
        <v>3</v>
      </c>
      <c r="Z10" s="86" t="s">
        <v>82</v>
      </c>
      <c r="AA10" s="87"/>
      <c r="AB10" s="69" t="s">
        <v>8</v>
      </c>
      <c r="AC10" s="70" t="s">
        <v>9</v>
      </c>
      <c r="AD10" s="70" t="s">
        <v>73</v>
      </c>
      <c r="AE10" s="86" t="s">
        <v>71</v>
      </c>
      <c r="AF10" s="87"/>
      <c r="AG10" s="86" t="s">
        <v>71</v>
      </c>
      <c r="AH10" s="87"/>
      <c r="AI10" s="89"/>
      <c r="AJ10" s="71" t="s">
        <v>22</v>
      </c>
      <c r="AK10" s="71" t="s">
        <v>24</v>
      </c>
      <c r="AL10" s="71" t="s">
        <v>72</v>
      </c>
      <c r="AM10" s="71" t="s">
        <v>12</v>
      </c>
      <c r="AN10" s="71" t="s">
        <v>74</v>
      </c>
      <c r="AO10" s="71" t="s">
        <v>75</v>
      </c>
      <c r="AP10" s="71" t="s">
        <v>18</v>
      </c>
      <c r="AQ10" s="78" t="s">
        <v>71</v>
      </c>
      <c r="AR10" s="79"/>
      <c r="AS10" s="78" t="s">
        <v>71</v>
      </c>
      <c r="AT10" s="79"/>
      <c r="AU10" s="78" t="s">
        <v>71</v>
      </c>
      <c r="AV10" s="79"/>
      <c r="AW10" s="88"/>
      <c r="AX10" s="94"/>
      <c r="AY10" s="22" t="s">
        <v>98</v>
      </c>
      <c r="AZ10" s="21" t="s">
        <v>99</v>
      </c>
      <c r="BA10" s="21" t="s">
        <v>100</v>
      </c>
      <c r="BB10" s="21" t="s">
        <v>112</v>
      </c>
      <c r="BC10" s="21" t="s">
        <v>101</v>
      </c>
      <c r="BD10" s="21" t="s">
        <v>106</v>
      </c>
      <c r="BE10" s="21" t="s">
        <v>105</v>
      </c>
      <c r="BF10" s="21" t="s">
        <v>104</v>
      </c>
      <c r="BG10" s="21" t="s">
        <v>107</v>
      </c>
      <c r="BH10" s="21" t="s">
        <v>108</v>
      </c>
      <c r="BI10" s="24" t="s">
        <v>109</v>
      </c>
      <c r="BJ10" s="22" t="s">
        <v>118</v>
      </c>
      <c r="BK10" s="21" t="s">
        <v>113</v>
      </c>
      <c r="BL10" s="27" t="s">
        <v>114</v>
      </c>
    </row>
    <row r="11" spans="1:64" ht="23.25" customHeight="1" x14ac:dyDescent="0.3">
      <c r="A11" s="37"/>
      <c r="B11" s="17"/>
      <c r="C11" s="17"/>
      <c r="D11" s="18"/>
      <c r="E11" s="18"/>
      <c r="F11" s="17"/>
      <c r="G11" s="38"/>
      <c r="H11" s="37"/>
      <c r="I11" s="17"/>
      <c r="J11" s="17"/>
      <c r="K11" s="18"/>
      <c r="L11" s="18"/>
      <c r="M11" s="17"/>
      <c r="N11" s="38"/>
      <c r="O11" s="37"/>
      <c r="P11" s="17"/>
      <c r="Q11" s="17"/>
      <c r="R11" s="17"/>
      <c r="S11" s="17"/>
      <c r="T11" s="17"/>
      <c r="U11" s="74" t="s">
        <v>136</v>
      </c>
      <c r="V11" s="43"/>
      <c r="W11" s="13">
        <f>V11*(BI11/100)</f>
        <v>0</v>
      </c>
      <c r="X11" s="13">
        <f t="shared" ref="X11:X33" si="1">IF(OR(H$5="ORAN",H$5="ALGER",H$5="constantine",H$5="orn",H$5="alg",H$5="czl"),IF(Q11="PAX",IF(OR(F11=0,M11=0),V11*0.25,0),0),0)</f>
        <v>0</v>
      </c>
      <c r="Y11" s="16" t="str">
        <f t="shared" ref="Y11:Y33" si="2">IF(H11="","",H11)</f>
        <v/>
      </c>
      <c r="Z11" s="17"/>
      <c r="AA11" s="20"/>
      <c r="AB11" s="17"/>
      <c r="AC11" s="17"/>
      <c r="AD11" s="17"/>
      <c r="AE11" s="17"/>
      <c r="AF11" s="17"/>
      <c r="AG11" s="17"/>
      <c r="AH11" s="17"/>
      <c r="AI11" s="13"/>
      <c r="AJ11" s="12"/>
      <c r="AK11" s="17"/>
      <c r="AL11" s="12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3"/>
      <c r="AX11" s="26">
        <f>V11+W11-X11+AI11+AW11</f>
        <v>0</v>
      </c>
      <c r="AY11" s="25">
        <f t="shared" ref="AY11:AY33" si="3">IF((A11+E11)&lt;(A11+D11),"- "&amp;TEXT(ABS((A11+D11)-(A11+E11)),"[hh]:mm"),(A11+E11)-(A11+D11))</f>
        <v>0</v>
      </c>
      <c r="AZ11" s="11">
        <f t="shared" ref="AZ11:AZ33" si="4">IF((H11+L11)&lt;(H11+K11),"- "&amp;TEXT(ABS((H11+K11)-(H11+L11)),"[hh]:mm"),(H11+L11)-(H11+K11))</f>
        <v>0</v>
      </c>
      <c r="BA11" s="11">
        <f t="shared" ref="BA11:BA33" si="5">(H11+L11)-(A11+E11)</f>
        <v>0</v>
      </c>
      <c r="BB11" s="30" t="str">
        <f>IF(OR(IF(E11&gt;ALGOLAH!$O$8,IF(E11&gt;ALGOLAH!$O$9,"NUIT","JOUR"),"NUIT")="NUIT",IF(L11&gt;ALGOLAH!$O$8,IF(L11&gt;ALGOLAH!$O$9,"NUIT","JOUR"),"NUIT")="NUIT"),"NUIT","JOUR")</f>
        <v>NUIT</v>
      </c>
      <c r="BC11" s="10" t="str">
        <f t="shared" ref="BC11:BC33" si="6">IF(OR(WEEKDAY(A11,1)&gt;5,WEEKDAY(H11,1)&gt;5),"YES","NO")</f>
        <v>YES</v>
      </c>
      <c r="BD11" s="10">
        <f>IF(BA11&gt;=ALGOLAH!$N$9,25,0)</f>
        <v>0</v>
      </c>
      <c r="BE11" s="10">
        <f t="shared" ref="BE11:BE33" si="7">IF(BB11="NUIT",25,0)</f>
        <v>25</v>
      </c>
      <c r="BF11" s="10">
        <f>IF(BC11="yes",25,0)</f>
        <v>25</v>
      </c>
      <c r="BG11" s="10">
        <f t="shared" ref="BG11:BG33" si="8">IF(BF11+BE11=50,25+BD11,(BF11+BE11+BD11))</f>
        <v>25</v>
      </c>
      <c r="BH11" s="10">
        <f>IF(COUNTIF(AY11,"*-*"),0,IF(AY11&gt;ALGOLAH!$L$8,50,IF(AY11&gt;ALGOLAH!$L$7,30,IF(AY11&gt;ALGOLAH!$L$6,15,0))))</f>
        <v>0</v>
      </c>
      <c r="BI11" s="31">
        <f>BH11+BG11</f>
        <v>25</v>
      </c>
      <c r="BJ11" s="23" t="str">
        <f t="shared" ref="BJ11:BJ33" si="9">IF(A11=H11,"OUI","NON")</f>
        <v>OUI</v>
      </c>
      <c r="BK11" s="28" t="str">
        <f t="shared" ref="BK11:BK33" si="10">IF(D11&gt;K11,"OUI","NON")</f>
        <v>NON</v>
      </c>
      <c r="BL11" s="28" t="str">
        <f t="shared" ref="BL11:BL33" si="11">IF((A11+E11)&gt;(H11+L11),"OUI","NON")</f>
        <v>NON</v>
      </c>
    </row>
    <row r="12" spans="1:64" ht="23.25" customHeight="1" x14ac:dyDescent="0.3">
      <c r="A12" s="37"/>
      <c r="B12" s="17"/>
      <c r="C12" s="17"/>
      <c r="D12" s="18"/>
      <c r="E12" s="18"/>
      <c r="F12" s="17"/>
      <c r="G12" s="38"/>
      <c r="H12" s="37"/>
      <c r="I12" s="17"/>
      <c r="J12" s="17"/>
      <c r="K12" s="18"/>
      <c r="L12" s="18"/>
      <c r="M12" s="17"/>
      <c r="N12" s="38"/>
      <c r="O12" s="37"/>
      <c r="P12" s="17"/>
      <c r="Q12" s="17"/>
      <c r="R12" s="17"/>
      <c r="S12" s="17"/>
      <c r="T12" s="17"/>
      <c r="U12" s="38"/>
      <c r="V12" s="43"/>
      <c r="W12" s="13">
        <f t="shared" ref="W12:W33" si="12">V12*(BI12/100)</f>
        <v>0</v>
      </c>
      <c r="X12" s="13">
        <f t="shared" si="1"/>
        <v>0</v>
      </c>
      <c r="Y12" s="16" t="str">
        <f t="shared" si="2"/>
        <v/>
      </c>
      <c r="Z12" s="17"/>
      <c r="AA12" s="20"/>
      <c r="AB12" s="17"/>
      <c r="AC12" s="17"/>
      <c r="AD12" s="17"/>
      <c r="AE12" s="17"/>
      <c r="AF12" s="17"/>
      <c r="AG12" s="17"/>
      <c r="AH12" s="17"/>
      <c r="AI12" s="13"/>
      <c r="AJ12" s="12"/>
      <c r="AK12" s="17"/>
      <c r="AL12" s="12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3"/>
      <c r="AX12" s="26">
        <f t="shared" ref="AX12:AX13" si="13">V12+W12-X12+AI12+AW12</f>
        <v>0</v>
      </c>
      <c r="AY12" s="25">
        <f t="shared" si="3"/>
        <v>0</v>
      </c>
      <c r="AZ12" s="11">
        <f t="shared" si="4"/>
        <v>0</v>
      </c>
      <c r="BA12" s="11">
        <f t="shared" si="5"/>
        <v>0</v>
      </c>
      <c r="BB12" s="30" t="str">
        <f>IF(OR(IF(E12&gt;ALGOLAH!$O$8,IF(E12&gt;ALGOLAH!$O$9,"NUIT","JOUR"),"NUIT")="NUIT",IF(L12&gt;ALGOLAH!$O$8,IF(L12&gt;ALGOLAH!$O$9,"NUIT","JOUR"),"NUIT")="NUIT"),"NUIT","JOUR")</f>
        <v>NUIT</v>
      </c>
      <c r="BC12" s="10" t="str">
        <f t="shared" si="6"/>
        <v>YES</v>
      </c>
      <c r="BD12" s="10">
        <f>IF(BA12&gt;=ALGOLAH!$N$9,25,0)</f>
        <v>0</v>
      </c>
      <c r="BE12" s="10">
        <f t="shared" si="7"/>
        <v>25</v>
      </c>
      <c r="BF12" s="10">
        <f t="shared" ref="BF12:BF33" si="14">IF(BC12="yes",25,0)</f>
        <v>25</v>
      </c>
      <c r="BG12" s="10">
        <f t="shared" si="8"/>
        <v>25</v>
      </c>
      <c r="BH12" s="10">
        <f>IF(COUNTIF(AY12,"*-*"),0,IF(AY12&gt;ALGOLAH!$L$8,50,IF(AY12&gt;ALGOLAH!$L$7,30,IF(AY12&gt;ALGOLAH!$L$6,15,0))))</f>
        <v>0</v>
      </c>
      <c r="BI12" s="31">
        <f t="shared" ref="BI12:BI17" si="15">BH12+BG12</f>
        <v>25</v>
      </c>
      <c r="BJ12" s="23" t="str">
        <f t="shared" si="9"/>
        <v>OUI</v>
      </c>
      <c r="BK12" s="28" t="str">
        <f t="shared" si="10"/>
        <v>NON</v>
      </c>
      <c r="BL12" s="28" t="str">
        <f t="shared" si="11"/>
        <v>NON</v>
      </c>
    </row>
    <row r="13" spans="1:64" ht="23.25" customHeight="1" x14ac:dyDescent="0.3">
      <c r="A13" s="37"/>
      <c r="B13" s="17"/>
      <c r="C13" s="17"/>
      <c r="D13" s="18"/>
      <c r="E13" s="18"/>
      <c r="F13" s="17"/>
      <c r="G13" s="38"/>
      <c r="H13" s="37"/>
      <c r="I13" s="17"/>
      <c r="J13" s="17"/>
      <c r="K13" s="18"/>
      <c r="L13" s="18"/>
      <c r="M13" s="17"/>
      <c r="N13" s="38"/>
      <c r="O13" s="37"/>
      <c r="P13" s="17"/>
      <c r="Q13" s="17"/>
      <c r="R13" s="17"/>
      <c r="S13" s="17"/>
      <c r="T13" s="17"/>
      <c r="U13" s="38"/>
      <c r="V13" s="43"/>
      <c r="W13" s="13">
        <f t="shared" si="12"/>
        <v>0</v>
      </c>
      <c r="X13" s="13">
        <f t="shared" si="1"/>
        <v>0</v>
      </c>
      <c r="Y13" s="16" t="str">
        <f t="shared" si="2"/>
        <v/>
      </c>
      <c r="Z13" s="17"/>
      <c r="AA13" s="20"/>
      <c r="AB13" s="17"/>
      <c r="AC13" s="17"/>
      <c r="AD13" s="17"/>
      <c r="AE13" s="17"/>
      <c r="AF13" s="17"/>
      <c r="AG13" s="17"/>
      <c r="AH13" s="17"/>
      <c r="AI13" s="13"/>
      <c r="AJ13" s="12"/>
      <c r="AK13" s="17"/>
      <c r="AL13" s="12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3"/>
      <c r="AX13" s="26">
        <f t="shared" si="13"/>
        <v>0</v>
      </c>
      <c r="AY13" s="25">
        <f t="shared" si="3"/>
        <v>0</v>
      </c>
      <c r="AZ13" s="11">
        <f t="shared" si="4"/>
        <v>0</v>
      </c>
      <c r="BA13" s="11">
        <f t="shared" si="5"/>
        <v>0</v>
      </c>
      <c r="BB13" s="30" t="str">
        <f>IF(OR(IF(E13&gt;ALGOLAH!$O$8,IF(E13&gt;ALGOLAH!$O$9,"NUIT","JOUR"),"NUIT")="NUIT",IF(L13&gt;ALGOLAH!$O$8,IF(L13&gt;ALGOLAH!$O$9,"NUIT","JOUR"),"NUIT")="NUIT"),"NUIT","JOUR")</f>
        <v>NUIT</v>
      </c>
      <c r="BC13" s="10" t="str">
        <f t="shared" si="6"/>
        <v>YES</v>
      </c>
      <c r="BD13" s="10">
        <f>IF(BA13&gt;=ALGOLAH!$N$9,25,0)</f>
        <v>0</v>
      </c>
      <c r="BE13" s="10">
        <f t="shared" si="7"/>
        <v>25</v>
      </c>
      <c r="BF13" s="10">
        <f t="shared" si="14"/>
        <v>25</v>
      </c>
      <c r="BG13" s="10">
        <f t="shared" si="8"/>
        <v>25</v>
      </c>
      <c r="BH13" s="10">
        <f>IF(COUNTIF(AY13,"*-*"),0,IF(AY13&gt;ALGOLAH!$L$8,50,IF(AY13&gt;ALGOLAH!$L$7,30,IF(AY13&gt;ALGOLAH!$L$6,15,0))))</f>
        <v>0</v>
      </c>
      <c r="BI13" s="31">
        <f t="shared" si="15"/>
        <v>25</v>
      </c>
      <c r="BJ13" s="23" t="str">
        <f t="shared" si="9"/>
        <v>OUI</v>
      </c>
      <c r="BK13" s="28" t="str">
        <f t="shared" si="10"/>
        <v>NON</v>
      </c>
      <c r="BL13" s="28" t="str">
        <f t="shared" si="11"/>
        <v>NON</v>
      </c>
    </row>
    <row r="14" spans="1:64" ht="23.25" customHeight="1" x14ac:dyDescent="0.3">
      <c r="A14" s="37"/>
      <c r="B14" s="17"/>
      <c r="C14" s="17"/>
      <c r="D14" s="18"/>
      <c r="E14" s="18"/>
      <c r="F14" s="17"/>
      <c r="G14" s="38"/>
      <c r="H14" s="37"/>
      <c r="I14" s="17"/>
      <c r="J14" s="17"/>
      <c r="K14" s="18"/>
      <c r="L14" s="18"/>
      <c r="M14" s="17"/>
      <c r="N14" s="38"/>
      <c r="O14" s="37"/>
      <c r="P14" s="17"/>
      <c r="Q14" s="17"/>
      <c r="R14" s="17"/>
      <c r="S14" s="17"/>
      <c r="T14" s="17"/>
      <c r="U14" s="38"/>
      <c r="V14" s="43"/>
      <c r="W14" s="13">
        <f t="shared" si="12"/>
        <v>0</v>
      </c>
      <c r="X14" s="13">
        <f t="shared" si="1"/>
        <v>0</v>
      </c>
      <c r="Y14" s="16" t="str">
        <f t="shared" si="2"/>
        <v/>
      </c>
      <c r="Z14" s="17"/>
      <c r="AA14" s="20"/>
      <c r="AB14" s="17"/>
      <c r="AC14" s="17"/>
      <c r="AD14" s="17"/>
      <c r="AE14" s="17"/>
      <c r="AF14" s="17"/>
      <c r="AG14" s="17"/>
      <c r="AH14" s="17"/>
      <c r="AI14" s="13"/>
      <c r="AJ14" s="12"/>
      <c r="AK14" s="17"/>
      <c r="AL14" s="12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3"/>
      <c r="AX14" s="26">
        <f>V14+W14-X14+AI14+AW14</f>
        <v>0</v>
      </c>
      <c r="AY14" s="25">
        <f t="shared" si="3"/>
        <v>0</v>
      </c>
      <c r="AZ14" s="11">
        <f t="shared" si="4"/>
        <v>0</v>
      </c>
      <c r="BA14" s="11">
        <f t="shared" si="5"/>
        <v>0</v>
      </c>
      <c r="BB14" s="30" t="str">
        <f>IF(OR(IF(E14&gt;ALGOLAH!$O$8,IF(E14&gt;ALGOLAH!$O$9,"NUIT","JOUR"),"NUIT")="NUIT",IF(L14&gt;ALGOLAH!$O$8,IF(L14&gt;ALGOLAH!$O$9,"NUIT","JOUR"),"NUIT")="NUIT"),"NUIT","JOUR")</f>
        <v>NUIT</v>
      </c>
      <c r="BC14" s="10" t="str">
        <f t="shared" si="6"/>
        <v>YES</v>
      </c>
      <c r="BD14" s="10">
        <f>IF(BA14&gt;=ALGOLAH!$N$9,25,0)</f>
        <v>0</v>
      </c>
      <c r="BE14" s="10">
        <f t="shared" si="7"/>
        <v>25</v>
      </c>
      <c r="BF14" s="10">
        <f t="shared" si="14"/>
        <v>25</v>
      </c>
      <c r="BG14" s="10">
        <f t="shared" si="8"/>
        <v>25</v>
      </c>
      <c r="BH14" s="10">
        <f>IF(COUNTIF(AY14,"*-*"),0,IF(AY14&gt;ALGOLAH!$L$8,50,IF(AY14&gt;ALGOLAH!$L$7,30,IF(AY14&gt;ALGOLAH!$L$6,15,0))))</f>
        <v>0</v>
      </c>
      <c r="BI14" s="31">
        <f t="shared" si="15"/>
        <v>25</v>
      </c>
      <c r="BJ14" s="23" t="str">
        <f t="shared" si="9"/>
        <v>OUI</v>
      </c>
      <c r="BK14" s="28" t="str">
        <f t="shared" si="10"/>
        <v>NON</v>
      </c>
      <c r="BL14" s="28" t="str">
        <f t="shared" si="11"/>
        <v>NON</v>
      </c>
    </row>
    <row r="15" spans="1:64" ht="23.25" customHeight="1" x14ac:dyDescent="0.3">
      <c r="A15" s="37"/>
      <c r="B15" s="17"/>
      <c r="C15" s="17"/>
      <c r="D15" s="18"/>
      <c r="E15" s="18"/>
      <c r="F15" s="17"/>
      <c r="G15" s="38"/>
      <c r="H15" s="37"/>
      <c r="I15" s="17"/>
      <c r="J15" s="17"/>
      <c r="K15" s="18"/>
      <c r="L15" s="18"/>
      <c r="M15" s="17"/>
      <c r="N15" s="38"/>
      <c r="O15" s="37"/>
      <c r="P15" s="17"/>
      <c r="Q15" s="17"/>
      <c r="R15" s="17"/>
      <c r="S15" s="17"/>
      <c r="T15" s="17"/>
      <c r="U15" s="38"/>
      <c r="V15" s="43"/>
      <c r="W15" s="13">
        <f t="shared" si="12"/>
        <v>0</v>
      </c>
      <c r="X15" s="13">
        <f t="shared" si="1"/>
        <v>0</v>
      </c>
      <c r="Y15" s="16" t="str">
        <f t="shared" si="2"/>
        <v/>
      </c>
      <c r="Z15" s="17"/>
      <c r="AA15" s="20"/>
      <c r="AB15" s="17"/>
      <c r="AC15" s="17"/>
      <c r="AD15" s="17"/>
      <c r="AE15" s="17"/>
      <c r="AF15" s="17"/>
      <c r="AG15" s="17"/>
      <c r="AH15" s="17"/>
      <c r="AI15" s="13"/>
      <c r="AJ15" s="12"/>
      <c r="AK15" s="17"/>
      <c r="AL15" s="12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3"/>
      <c r="AX15" s="26">
        <f>V15+W15-X15+AI15+AW15</f>
        <v>0</v>
      </c>
      <c r="AY15" s="25">
        <f t="shared" si="3"/>
        <v>0</v>
      </c>
      <c r="AZ15" s="11">
        <f t="shared" si="4"/>
        <v>0</v>
      </c>
      <c r="BA15" s="11">
        <f t="shared" si="5"/>
        <v>0</v>
      </c>
      <c r="BB15" s="30" t="str">
        <f>IF(OR(IF(E15&gt;ALGOLAH!$O$8,IF(E15&gt;ALGOLAH!$O$9,"NUIT","JOUR"),"NUIT")="NUIT",IF(L15&gt;ALGOLAH!$O$8,IF(L15&gt;ALGOLAH!$O$9,"NUIT","JOUR"),"NUIT")="NUIT"),"NUIT","JOUR")</f>
        <v>NUIT</v>
      </c>
      <c r="BC15" s="10" t="str">
        <f t="shared" si="6"/>
        <v>YES</v>
      </c>
      <c r="BD15" s="10">
        <f>IF(BA15&gt;=ALGOLAH!$N$9,25,0)</f>
        <v>0</v>
      </c>
      <c r="BE15" s="10">
        <f t="shared" si="7"/>
        <v>25</v>
      </c>
      <c r="BF15" s="10">
        <f t="shared" si="14"/>
        <v>25</v>
      </c>
      <c r="BG15" s="10">
        <f t="shared" si="8"/>
        <v>25</v>
      </c>
      <c r="BH15" s="10">
        <f>IF(COUNTIF(AY15,"*-*"),0,IF(AY15&gt;ALGOLAH!$L$8,50,IF(AY15&gt;ALGOLAH!$L$7,30,IF(AY15&gt;ALGOLAH!$L$6,15,0))))</f>
        <v>0</v>
      </c>
      <c r="BI15" s="31">
        <f t="shared" si="15"/>
        <v>25</v>
      </c>
      <c r="BJ15" s="23" t="str">
        <f t="shared" si="9"/>
        <v>OUI</v>
      </c>
      <c r="BK15" s="28" t="str">
        <f t="shared" si="10"/>
        <v>NON</v>
      </c>
      <c r="BL15" s="28" t="str">
        <f t="shared" si="11"/>
        <v>NON</v>
      </c>
    </row>
    <row r="16" spans="1:64" ht="23.25" customHeight="1" x14ac:dyDescent="0.3">
      <c r="A16" s="37"/>
      <c r="B16" s="17"/>
      <c r="C16" s="17"/>
      <c r="D16" s="18"/>
      <c r="E16" s="18"/>
      <c r="F16" s="17"/>
      <c r="G16" s="38"/>
      <c r="H16" s="37"/>
      <c r="I16" s="17"/>
      <c r="J16" s="17"/>
      <c r="K16" s="18"/>
      <c r="L16" s="18"/>
      <c r="M16" s="17"/>
      <c r="N16" s="38"/>
      <c r="O16" s="37"/>
      <c r="P16" s="17"/>
      <c r="Q16" s="17"/>
      <c r="R16" s="17"/>
      <c r="S16" s="17"/>
      <c r="T16" s="17"/>
      <c r="U16" s="38"/>
      <c r="V16" s="43"/>
      <c r="W16" s="13">
        <f t="shared" si="12"/>
        <v>0</v>
      </c>
      <c r="X16" s="13">
        <f t="shared" si="1"/>
        <v>0</v>
      </c>
      <c r="Y16" s="16" t="str">
        <f t="shared" si="2"/>
        <v/>
      </c>
      <c r="Z16" s="17"/>
      <c r="AA16" s="20"/>
      <c r="AB16" s="17"/>
      <c r="AC16" s="17"/>
      <c r="AD16" s="17"/>
      <c r="AE16" s="17"/>
      <c r="AF16" s="17"/>
      <c r="AG16" s="17"/>
      <c r="AH16" s="17"/>
      <c r="AI16" s="13"/>
      <c r="AJ16" s="12"/>
      <c r="AK16" s="17"/>
      <c r="AL16" s="12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3"/>
      <c r="AX16" s="26">
        <f>V16+W16-X16+AI16+AW16</f>
        <v>0</v>
      </c>
      <c r="AY16" s="25">
        <f t="shared" si="3"/>
        <v>0</v>
      </c>
      <c r="AZ16" s="11">
        <f t="shared" si="4"/>
        <v>0</v>
      </c>
      <c r="BA16" s="11">
        <f t="shared" si="5"/>
        <v>0</v>
      </c>
      <c r="BB16" s="30" t="str">
        <f>IF(OR(IF(E16&gt;ALGOLAH!$O$8,IF(E16&gt;ALGOLAH!$O$9,"NUIT","JOUR"),"NUIT")="NUIT",IF(L16&gt;ALGOLAH!$O$8,IF(L16&gt;ALGOLAH!$O$9,"NUIT","JOUR"),"NUIT")="NUIT"),"NUIT","JOUR")</f>
        <v>NUIT</v>
      </c>
      <c r="BC16" s="10" t="str">
        <f t="shared" si="6"/>
        <v>YES</v>
      </c>
      <c r="BD16" s="10">
        <f>IF(BA16&gt;=ALGOLAH!$N$9,25,0)</f>
        <v>0</v>
      </c>
      <c r="BE16" s="10">
        <f t="shared" si="7"/>
        <v>25</v>
      </c>
      <c r="BF16" s="10">
        <f t="shared" si="14"/>
        <v>25</v>
      </c>
      <c r="BG16" s="10">
        <f t="shared" si="8"/>
        <v>25</v>
      </c>
      <c r="BH16" s="10">
        <f>IF(COUNTIF(AY16,"*-*"),0,IF(AY16&gt;ALGOLAH!$L$8,50,IF(AY16&gt;ALGOLAH!$L$7,30,IF(AY16&gt;ALGOLAH!$L$6,15,0))))</f>
        <v>0</v>
      </c>
      <c r="BI16" s="31">
        <f t="shared" si="15"/>
        <v>25</v>
      </c>
      <c r="BJ16" s="23" t="str">
        <f t="shared" si="9"/>
        <v>OUI</v>
      </c>
      <c r="BK16" s="28" t="str">
        <f t="shared" si="10"/>
        <v>NON</v>
      </c>
      <c r="BL16" s="28" t="str">
        <f t="shared" si="11"/>
        <v>NON</v>
      </c>
    </row>
    <row r="17" spans="1:64" ht="23.25" customHeight="1" x14ac:dyDescent="0.3">
      <c r="A17" s="37"/>
      <c r="B17" s="17"/>
      <c r="C17" s="17"/>
      <c r="D17" s="18"/>
      <c r="E17" s="18"/>
      <c r="F17" s="17"/>
      <c r="G17" s="38"/>
      <c r="H17" s="37"/>
      <c r="I17" s="17"/>
      <c r="J17" s="17"/>
      <c r="K17" s="18"/>
      <c r="L17" s="18"/>
      <c r="M17" s="17"/>
      <c r="N17" s="38"/>
      <c r="O17" s="37"/>
      <c r="P17" s="17"/>
      <c r="Q17" s="17"/>
      <c r="R17" s="17"/>
      <c r="S17" s="17"/>
      <c r="T17" s="17"/>
      <c r="U17" s="38"/>
      <c r="V17" s="43"/>
      <c r="W17" s="13">
        <f t="shared" si="12"/>
        <v>0</v>
      </c>
      <c r="X17" s="13">
        <f t="shared" si="1"/>
        <v>0</v>
      </c>
      <c r="Y17" s="16" t="str">
        <f t="shared" si="2"/>
        <v/>
      </c>
      <c r="Z17" s="17"/>
      <c r="AA17" s="20"/>
      <c r="AB17" s="17"/>
      <c r="AC17" s="17"/>
      <c r="AD17" s="17"/>
      <c r="AE17" s="17"/>
      <c r="AF17" s="17"/>
      <c r="AG17" s="17"/>
      <c r="AH17" s="17"/>
      <c r="AI17" s="13"/>
      <c r="AJ17" s="12"/>
      <c r="AK17" s="17"/>
      <c r="AL17" s="12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3"/>
      <c r="AX17" s="26">
        <f t="shared" ref="AX17:AX33" si="16">V17+W17-X17+AI17+AW17</f>
        <v>0</v>
      </c>
      <c r="AY17" s="25">
        <f t="shared" si="3"/>
        <v>0</v>
      </c>
      <c r="AZ17" s="11">
        <f t="shared" si="4"/>
        <v>0</v>
      </c>
      <c r="BA17" s="11">
        <f t="shared" si="5"/>
        <v>0</v>
      </c>
      <c r="BB17" s="30" t="str">
        <f>IF(OR(IF(E17&gt;ALGOLAH!$O$8,IF(E17&gt;ALGOLAH!$O$9,"NUIT","JOUR"),"NUIT")="NUIT",IF(L17&gt;ALGOLAH!$O$8,IF(L17&gt;ALGOLAH!$O$9,"NUIT","JOUR"),"NUIT")="NUIT"),"NUIT","JOUR")</f>
        <v>NUIT</v>
      </c>
      <c r="BC17" s="10" t="str">
        <f t="shared" si="6"/>
        <v>YES</v>
      </c>
      <c r="BD17" s="10">
        <f>IF(BA17&gt;=ALGOLAH!$N$9,25,0)</f>
        <v>0</v>
      </c>
      <c r="BE17" s="10">
        <f t="shared" si="7"/>
        <v>25</v>
      </c>
      <c r="BF17" s="10">
        <f t="shared" si="14"/>
        <v>25</v>
      </c>
      <c r="BG17" s="10">
        <f t="shared" si="8"/>
        <v>25</v>
      </c>
      <c r="BH17" s="10">
        <f>IF(COUNTIF(AY17,"*-*"),0,IF(AY17&gt;ALGOLAH!$L$8,50,IF(AY17&gt;ALGOLAH!$L$7,30,IF(AY17&gt;ALGOLAH!$L$6,15,0))))</f>
        <v>0</v>
      </c>
      <c r="BI17" s="31">
        <f t="shared" si="15"/>
        <v>25</v>
      </c>
      <c r="BJ17" s="23" t="str">
        <f t="shared" si="9"/>
        <v>OUI</v>
      </c>
      <c r="BK17" s="28" t="str">
        <f t="shared" si="10"/>
        <v>NON</v>
      </c>
      <c r="BL17" s="28" t="str">
        <f t="shared" si="11"/>
        <v>NON</v>
      </c>
    </row>
    <row r="18" spans="1:64" ht="23.25" customHeight="1" x14ac:dyDescent="0.3">
      <c r="A18" s="37"/>
      <c r="B18" s="17"/>
      <c r="C18" s="17"/>
      <c r="D18" s="18"/>
      <c r="E18" s="18"/>
      <c r="F18" s="17"/>
      <c r="G18" s="38"/>
      <c r="H18" s="37"/>
      <c r="I18" s="17"/>
      <c r="J18" s="17"/>
      <c r="K18" s="18"/>
      <c r="L18" s="18"/>
      <c r="M18" s="17"/>
      <c r="N18" s="38"/>
      <c r="O18" s="37"/>
      <c r="P18" s="17"/>
      <c r="Q18" s="17"/>
      <c r="R18" s="17"/>
      <c r="S18" s="17"/>
      <c r="T18" s="17"/>
      <c r="U18" s="38"/>
      <c r="V18" s="43"/>
      <c r="W18" s="13">
        <f t="shared" si="12"/>
        <v>0</v>
      </c>
      <c r="X18" s="13">
        <f t="shared" si="1"/>
        <v>0</v>
      </c>
      <c r="Y18" s="16" t="str">
        <f t="shared" si="2"/>
        <v/>
      </c>
      <c r="Z18" s="17"/>
      <c r="AA18" s="20"/>
      <c r="AB18" s="17"/>
      <c r="AC18" s="17"/>
      <c r="AD18" s="17"/>
      <c r="AE18" s="17"/>
      <c r="AF18" s="17"/>
      <c r="AG18" s="17"/>
      <c r="AH18" s="17"/>
      <c r="AI18" s="13"/>
      <c r="AJ18" s="12"/>
      <c r="AK18" s="17"/>
      <c r="AL18" s="12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3"/>
      <c r="AX18" s="26">
        <f t="shared" si="16"/>
        <v>0</v>
      </c>
      <c r="AY18" s="25">
        <f t="shared" si="3"/>
        <v>0</v>
      </c>
      <c r="AZ18" s="11">
        <f t="shared" si="4"/>
        <v>0</v>
      </c>
      <c r="BA18" s="11">
        <f t="shared" si="5"/>
        <v>0</v>
      </c>
      <c r="BB18" s="30" t="str">
        <f>IF(OR(IF(E18&gt;ALGOLAH!$O$8,IF(E18&gt;ALGOLAH!$O$9,"NUIT","JOUR"),"NUIT")="NUIT",IF(L18&gt;ALGOLAH!$O$8,IF(L18&gt;ALGOLAH!$O$9,"NUIT","JOUR"),"NUIT")="NUIT"),"NUIT","JOUR")</f>
        <v>NUIT</v>
      </c>
      <c r="BC18" s="10" t="str">
        <f t="shared" si="6"/>
        <v>YES</v>
      </c>
      <c r="BD18" s="10">
        <f>IF(BA18&gt;=ALGOLAH!$N$9,25,0)</f>
        <v>0</v>
      </c>
      <c r="BE18" s="10">
        <f t="shared" si="7"/>
        <v>25</v>
      </c>
      <c r="BF18" s="10">
        <f t="shared" si="14"/>
        <v>25</v>
      </c>
      <c r="BG18" s="10">
        <f t="shared" si="8"/>
        <v>25</v>
      </c>
      <c r="BH18" s="10">
        <f>IF(COUNTIF(AY18,"*-*"),0,IF(AY18&gt;ALGOLAH!$L$8,50,IF(AY18&gt;ALGOLAH!$L$7,30,IF(AY18&gt;ALGOLAH!$L$6,15,0))))</f>
        <v>0</v>
      </c>
      <c r="BI18" s="31">
        <f>BH18+BG18</f>
        <v>25</v>
      </c>
      <c r="BJ18" s="23" t="str">
        <f t="shared" si="9"/>
        <v>OUI</v>
      </c>
      <c r="BK18" s="28" t="str">
        <f t="shared" si="10"/>
        <v>NON</v>
      </c>
      <c r="BL18" s="28" t="str">
        <f t="shared" si="11"/>
        <v>NON</v>
      </c>
    </row>
    <row r="19" spans="1:64" ht="23.25" customHeight="1" x14ac:dyDescent="0.3">
      <c r="A19" s="37"/>
      <c r="B19" s="17"/>
      <c r="C19" s="17"/>
      <c r="D19" s="18"/>
      <c r="E19" s="18"/>
      <c r="F19" s="17"/>
      <c r="G19" s="38"/>
      <c r="H19" s="37"/>
      <c r="I19" s="17"/>
      <c r="J19" s="17"/>
      <c r="K19" s="18"/>
      <c r="L19" s="18"/>
      <c r="M19" s="17"/>
      <c r="N19" s="38"/>
      <c r="O19" s="37"/>
      <c r="P19" s="17"/>
      <c r="Q19" s="17"/>
      <c r="R19" s="17"/>
      <c r="S19" s="17"/>
      <c r="T19" s="17"/>
      <c r="U19" s="38"/>
      <c r="V19" s="43"/>
      <c r="W19" s="13">
        <f t="shared" ref="W19:W24" si="17">V19*(BI19/100)</f>
        <v>0</v>
      </c>
      <c r="X19" s="13">
        <f t="shared" ref="X19:X24" si="18">IF(OR(H$5="ORAN",H$5="ALGER",H$5="constantine",H$5="orn",H$5="alg",H$5="czl"),IF(Q19="PAX",IF(OR(F19=0,M19=0),V19*0.25,0),0),0)</f>
        <v>0</v>
      </c>
      <c r="Y19" s="16" t="str">
        <f t="shared" ref="Y19:Y24" si="19">IF(H19="","",H19)</f>
        <v/>
      </c>
      <c r="Z19" s="17"/>
      <c r="AA19" s="20"/>
      <c r="AB19" s="17"/>
      <c r="AC19" s="17"/>
      <c r="AD19" s="17"/>
      <c r="AE19" s="17"/>
      <c r="AF19" s="17"/>
      <c r="AG19" s="17"/>
      <c r="AH19" s="17"/>
      <c r="AI19" s="13"/>
      <c r="AJ19" s="12"/>
      <c r="AK19" s="17"/>
      <c r="AL19" s="12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3"/>
      <c r="AX19" s="26">
        <f t="shared" si="16"/>
        <v>0</v>
      </c>
      <c r="AY19" s="25">
        <f t="shared" ref="AY19:AY24" si="20">IF((A19+E19)&lt;(A19+D19),"- "&amp;TEXT(ABS((A19+D19)-(A19+E19)),"[hh]:mm"),(A19+E19)-(A19+D19))</f>
        <v>0</v>
      </c>
      <c r="AZ19" s="11">
        <f t="shared" ref="AZ19:AZ24" si="21">IF((H19+L19)&lt;(H19+K19),"- "&amp;TEXT(ABS((H19+K19)-(H19+L19)),"[hh]:mm"),(H19+L19)-(H19+K19))</f>
        <v>0</v>
      </c>
      <c r="BA19" s="11">
        <f t="shared" ref="BA19:BA24" si="22">(H19+L19)-(A19+E19)</f>
        <v>0</v>
      </c>
      <c r="BB19" s="30" t="str">
        <f>IF(OR(IF(E19&gt;ALGOLAH!$O$8,IF(E19&gt;ALGOLAH!$O$9,"NUIT","JOUR"),"NUIT")="NUIT",IF(L19&gt;ALGOLAH!$O$8,IF(L19&gt;ALGOLAH!$O$9,"NUIT","JOUR"),"NUIT")="NUIT"),"NUIT","JOUR")</f>
        <v>NUIT</v>
      </c>
      <c r="BC19" s="10" t="str">
        <f t="shared" ref="BC19:BC24" si="23">IF(OR(WEEKDAY(A19,1)&gt;5,WEEKDAY(H19,1)&gt;5),"YES","NO")</f>
        <v>YES</v>
      </c>
      <c r="BD19" s="10">
        <f>IF(BA19&gt;=ALGOLAH!$N$9,25,0)</f>
        <v>0</v>
      </c>
      <c r="BE19" s="10">
        <f t="shared" ref="BE19:BE24" si="24">IF(BB19="NUIT",25,0)</f>
        <v>25</v>
      </c>
      <c r="BF19" s="10">
        <f t="shared" ref="BF19:BF24" si="25">IF(BC19="yes",25,0)</f>
        <v>25</v>
      </c>
      <c r="BG19" s="10">
        <f t="shared" ref="BG19:BG24" si="26">IF(BF19+BE19=50,25+BD19,(BF19+BE19+BD19))</f>
        <v>25</v>
      </c>
      <c r="BH19" s="10">
        <f>IF(COUNTIF(AY19,"*-*"),0,IF(AY19&gt;ALGOLAH!$L$8,50,IF(AY19&gt;ALGOLAH!$L$7,30,IF(AY19&gt;ALGOLAH!$L$6,15,0))))</f>
        <v>0</v>
      </c>
      <c r="BI19" s="31">
        <f t="shared" ref="BI19:BI23" si="27">BH19+BG19</f>
        <v>25</v>
      </c>
      <c r="BJ19" s="23" t="str">
        <f t="shared" ref="BJ19:BJ24" si="28">IF(A19=H19,"OUI","NON")</f>
        <v>OUI</v>
      </c>
      <c r="BK19" s="28" t="str">
        <f t="shared" ref="BK19:BK24" si="29">IF(D19&gt;K19,"OUI","NON")</f>
        <v>NON</v>
      </c>
      <c r="BL19" s="28" t="str">
        <f t="shared" ref="BL19:BL24" si="30">IF((A19+E19)&gt;(H19+L19),"OUI","NON")</f>
        <v>NON</v>
      </c>
    </row>
    <row r="20" spans="1:64" ht="23.25" customHeight="1" x14ac:dyDescent="0.3">
      <c r="A20" s="37"/>
      <c r="B20" s="17"/>
      <c r="C20" s="17"/>
      <c r="D20" s="18"/>
      <c r="E20" s="18"/>
      <c r="F20" s="17"/>
      <c r="G20" s="38"/>
      <c r="H20" s="37"/>
      <c r="I20" s="17"/>
      <c r="J20" s="17"/>
      <c r="K20" s="18"/>
      <c r="L20" s="18"/>
      <c r="M20" s="17"/>
      <c r="N20" s="38"/>
      <c r="O20" s="37"/>
      <c r="P20" s="17"/>
      <c r="Q20" s="17"/>
      <c r="R20" s="17"/>
      <c r="S20" s="17"/>
      <c r="T20" s="17"/>
      <c r="U20" s="38"/>
      <c r="V20" s="43"/>
      <c r="W20" s="13">
        <f t="shared" si="17"/>
        <v>0</v>
      </c>
      <c r="X20" s="13">
        <f t="shared" si="18"/>
        <v>0</v>
      </c>
      <c r="Y20" s="16" t="str">
        <f t="shared" si="19"/>
        <v/>
      </c>
      <c r="Z20" s="17"/>
      <c r="AA20" s="20"/>
      <c r="AB20" s="17"/>
      <c r="AC20" s="17"/>
      <c r="AD20" s="17"/>
      <c r="AE20" s="17"/>
      <c r="AF20" s="17"/>
      <c r="AG20" s="17"/>
      <c r="AH20" s="17"/>
      <c r="AI20" s="13"/>
      <c r="AJ20" s="12"/>
      <c r="AK20" s="17"/>
      <c r="AL20" s="12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3"/>
      <c r="AX20" s="26">
        <f>V20+W20-X20+AI20+AW20</f>
        <v>0</v>
      </c>
      <c r="AY20" s="25">
        <f t="shared" si="20"/>
        <v>0</v>
      </c>
      <c r="AZ20" s="11">
        <f t="shared" si="21"/>
        <v>0</v>
      </c>
      <c r="BA20" s="11">
        <f t="shared" si="22"/>
        <v>0</v>
      </c>
      <c r="BB20" s="30" t="str">
        <f>IF(OR(IF(E20&gt;ALGOLAH!$O$8,IF(E20&gt;ALGOLAH!$O$9,"NUIT","JOUR"),"NUIT")="NUIT",IF(L20&gt;ALGOLAH!$O$8,IF(L20&gt;ALGOLAH!$O$9,"NUIT","JOUR"),"NUIT")="NUIT"),"NUIT","JOUR")</f>
        <v>NUIT</v>
      </c>
      <c r="BC20" s="10" t="str">
        <f t="shared" si="23"/>
        <v>YES</v>
      </c>
      <c r="BD20" s="10">
        <f>IF(BA20&gt;=ALGOLAH!$N$9,25,0)</f>
        <v>0</v>
      </c>
      <c r="BE20" s="10">
        <f t="shared" si="24"/>
        <v>25</v>
      </c>
      <c r="BF20" s="10">
        <f t="shared" si="25"/>
        <v>25</v>
      </c>
      <c r="BG20" s="10">
        <f t="shared" si="26"/>
        <v>25</v>
      </c>
      <c r="BH20" s="10">
        <f>IF(COUNTIF(AY20,"*-*"),0,IF(AY20&gt;ALGOLAH!$L$8,50,IF(AY20&gt;ALGOLAH!$L$7,30,IF(AY20&gt;ALGOLAH!$L$6,15,0))))</f>
        <v>0</v>
      </c>
      <c r="BI20" s="31">
        <f t="shared" si="27"/>
        <v>25</v>
      </c>
      <c r="BJ20" s="23" t="str">
        <f t="shared" si="28"/>
        <v>OUI</v>
      </c>
      <c r="BK20" s="28" t="str">
        <f t="shared" si="29"/>
        <v>NON</v>
      </c>
      <c r="BL20" s="28" t="str">
        <f t="shared" si="30"/>
        <v>NON</v>
      </c>
    </row>
    <row r="21" spans="1:64" ht="23.25" customHeight="1" x14ac:dyDescent="0.3">
      <c r="A21" s="37"/>
      <c r="B21" s="17"/>
      <c r="C21" s="17"/>
      <c r="D21" s="18"/>
      <c r="E21" s="18"/>
      <c r="F21" s="17"/>
      <c r="G21" s="38"/>
      <c r="H21" s="37"/>
      <c r="I21" s="17"/>
      <c r="J21" s="17"/>
      <c r="K21" s="18"/>
      <c r="L21" s="18"/>
      <c r="M21" s="17"/>
      <c r="N21" s="38"/>
      <c r="O21" s="37"/>
      <c r="P21" s="17"/>
      <c r="Q21" s="17"/>
      <c r="R21" s="17"/>
      <c r="S21" s="17"/>
      <c r="T21" s="17"/>
      <c r="U21" s="38"/>
      <c r="V21" s="43"/>
      <c r="W21" s="13">
        <f t="shared" si="17"/>
        <v>0</v>
      </c>
      <c r="X21" s="13">
        <f t="shared" si="18"/>
        <v>0</v>
      </c>
      <c r="Y21" s="16" t="str">
        <f t="shared" si="19"/>
        <v/>
      </c>
      <c r="Z21" s="17"/>
      <c r="AA21" s="20"/>
      <c r="AB21" s="17"/>
      <c r="AC21" s="17"/>
      <c r="AD21" s="17"/>
      <c r="AE21" s="17"/>
      <c r="AF21" s="17"/>
      <c r="AG21" s="17"/>
      <c r="AH21" s="17"/>
      <c r="AI21" s="13"/>
      <c r="AJ21" s="12"/>
      <c r="AK21" s="17"/>
      <c r="AL21" s="12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3"/>
      <c r="AX21" s="26">
        <f>V21+W21-X21+AI21+AW21</f>
        <v>0</v>
      </c>
      <c r="AY21" s="25">
        <f t="shared" si="20"/>
        <v>0</v>
      </c>
      <c r="AZ21" s="11">
        <f t="shared" si="21"/>
        <v>0</v>
      </c>
      <c r="BA21" s="11">
        <f t="shared" si="22"/>
        <v>0</v>
      </c>
      <c r="BB21" s="30" t="str">
        <f>IF(OR(IF(E21&gt;ALGOLAH!$O$8,IF(E21&gt;ALGOLAH!$O$9,"NUIT","JOUR"),"NUIT")="NUIT",IF(L21&gt;ALGOLAH!$O$8,IF(L21&gt;ALGOLAH!$O$9,"NUIT","JOUR"),"NUIT")="NUIT"),"NUIT","JOUR")</f>
        <v>NUIT</v>
      </c>
      <c r="BC21" s="10" t="str">
        <f t="shared" si="23"/>
        <v>YES</v>
      </c>
      <c r="BD21" s="10">
        <f>IF(BA21&gt;=ALGOLAH!$N$9,25,0)</f>
        <v>0</v>
      </c>
      <c r="BE21" s="10">
        <f t="shared" si="24"/>
        <v>25</v>
      </c>
      <c r="BF21" s="10">
        <f t="shared" si="25"/>
        <v>25</v>
      </c>
      <c r="BG21" s="10">
        <f t="shared" si="26"/>
        <v>25</v>
      </c>
      <c r="BH21" s="10">
        <f>IF(COUNTIF(AY21,"*-*"),0,IF(AY21&gt;ALGOLAH!$L$8,50,IF(AY21&gt;ALGOLAH!$L$7,30,IF(AY21&gt;ALGOLAH!$L$6,15,0))))</f>
        <v>0</v>
      </c>
      <c r="BI21" s="31">
        <f t="shared" si="27"/>
        <v>25</v>
      </c>
      <c r="BJ21" s="23" t="str">
        <f t="shared" si="28"/>
        <v>OUI</v>
      </c>
      <c r="BK21" s="28" t="str">
        <f t="shared" si="29"/>
        <v>NON</v>
      </c>
      <c r="BL21" s="28" t="str">
        <f t="shared" si="30"/>
        <v>NON</v>
      </c>
    </row>
    <row r="22" spans="1:64" ht="23.25" customHeight="1" x14ac:dyDescent="0.3">
      <c r="A22" s="37"/>
      <c r="B22" s="17"/>
      <c r="C22" s="17"/>
      <c r="D22" s="18"/>
      <c r="E22" s="18"/>
      <c r="F22" s="17"/>
      <c r="G22" s="38"/>
      <c r="H22" s="37"/>
      <c r="I22" s="17"/>
      <c r="J22" s="17"/>
      <c r="K22" s="18"/>
      <c r="L22" s="18"/>
      <c r="M22" s="17"/>
      <c r="N22" s="38"/>
      <c r="O22" s="37"/>
      <c r="P22" s="17"/>
      <c r="Q22" s="17"/>
      <c r="R22" s="17"/>
      <c r="S22" s="17"/>
      <c r="T22" s="17"/>
      <c r="U22" s="38"/>
      <c r="V22" s="43"/>
      <c r="W22" s="13">
        <f t="shared" si="17"/>
        <v>0</v>
      </c>
      <c r="X22" s="13">
        <f t="shared" si="18"/>
        <v>0</v>
      </c>
      <c r="Y22" s="16" t="str">
        <f t="shared" si="19"/>
        <v/>
      </c>
      <c r="Z22" s="17"/>
      <c r="AA22" s="20"/>
      <c r="AB22" s="17"/>
      <c r="AC22" s="17"/>
      <c r="AD22" s="17"/>
      <c r="AE22" s="17"/>
      <c r="AF22" s="17"/>
      <c r="AG22" s="17"/>
      <c r="AH22" s="17"/>
      <c r="AI22" s="13"/>
      <c r="AJ22" s="12"/>
      <c r="AK22" s="17"/>
      <c r="AL22" s="12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3"/>
      <c r="AX22" s="26">
        <f>V22+W22-X22+AI22+AW22</f>
        <v>0</v>
      </c>
      <c r="AY22" s="25">
        <f t="shared" si="20"/>
        <v>0</v>
      </c>
      <c r="AZ22" s="11">
        <f t="shared" si="21"/>
        <v>0</v>
      </c>
      <c r="BA22" s="11">
        <f t="shared" si="22"/>
        <v>0</v>
      </c>
      <c r="BB22" s="30" t="str">
        <f>IF(OR(IF(E22&gt;ALGOLAH!$O$8,IF(E22&gt;ALGOLAH!$O$9,"NUIT","JOUR"),"NUIT")="NUIT",IF(L22&gt;ALGOLAH!$O$8,IF(L22&gt;ALGOLAH!$O$9,"NUIT","JOUR"),"NUIT")="NUIT"),"NUIT","JOUR")</f>
        <v>NUIT</v>
      </c>
      <c r="BC22" s="10" t="str">
        <f t="shared" si="23"/>
        <v>YES</v>
      </c>
      <c r="BD22" s="10">
        <f>IF(BA22&gt;=ALGOLAH!$N$9,25,0)</f>
        <v>0</v>
      </c>
      <c r="BE22" s="10">
        <f t="shared" si="24"/>
        <v>25</v>
      </c>
      <c r="BF22" s="10">
        <f t="shared" si="25"/>
        <v>25</v>
      </c>
      <c r="BG22" s="10">
        <f t="shared" si="26"/>
        <v>25</v>
      </c>
      <c r="BH22" s="10">
        <f>IF(COUNTIF(AY22,"*-*"),0,IF(AY22&gt;ALGOLAH!$L$8,50,IF(AY22&gt;ALGOLAH!$L$7,30,IF(AY22&gt;ALGOLAH!$L$6,15,0))))</f>
        <v>0</v>
      </c>
      <c r="BI22" s="31">
        <f t="shared" si="27"/>
        <v>25</v>
      </c>
      <c r="BJ22" s="23" t="str">
        <f t="shared" si="28"/>
        <v>OUI</v>
      </c>
      <c r="BK22" s="28" t="str">
        <f t="shared" si="29"/>
        <v>NON</v>
      </c>
      <c r="BL22" s="28" t="str">
        <f t="shared" si="30"/>
        <v>NON</v>
      </c>
    </row>
    <row r="23" spans="1:64" ht="23.25" customHeight="1" x14ac:dyDescent="0.3">
      <c r="A23" s="37"/>
      <c r="B23" s="17"/>
      <c r="C23" s="17"/>
      <c r="D23" s="18"/>
      <c r="E23" s="18"/>
      <c r="F23" s="17"/>
      <c r="G23" s="38"/>
      <c r="H23" s="37"/>
      <c r="I23" s="17"/>
      <c r="J23" s="17"/>
      <c r="K23" s="18"/>
      <c r="L23" s="18"/>
      <c r="M23" s="17"/>
      <c r="N23" s="38"/>
      <c r="O23" s="37"/>
      <c r="P23" s="17"/>
      <c r="Q23" s="17"/>
      <c r="R23" s="17"/>
      <c r="S23" s="17"/>
      <c r="T23" s="17"/>
      <c r="U23" s="38"/>
      <c r="V23" s="43"/>
      <c r="W23" s="13">
        <f t="shared" si="17"/>
        <v>0</v>
      </c>
      <c r="X23" s="13">
        <f t="shared" si="18"/>
        <v>0</v>
      </c>
      <c r="Y23" s="16" t="str">
        <f t="shared" si="19"/>
        <v/>
      </c>
      <c r="Z23" s="17"/>
      <c r="AA23" s="20"/>
      <c r="AB23" s="17"/>
      <c r="AC23" s="17"/>
      <c r="AD23" s="17"/>
      <c r="AE23" s="17"/>
      <c r="AF23" s="17"/>
      <c r="AG23" s="17"/>
      <c r="AH23" s="17"/>
      <c r="AI23" s="13"/>
      <c r="AJ23" s="12"/>
      <c r="AK23" s="17"/>
      <c r="AL23" s="12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3"/>
      <c r="AX23" s="26">
        <f t="shared" ref="AX23:AX24" si="31">V23+W23-X23+AI23+AW23</f>
        <v>0</v>
      </c>
      <c r="AY23" s="25">
        <f t="shared" si="20"/>
        <v>0</v>
      </c>
      <c r="AZ23" s="11">
        <f t="shared" si="21"/>
        <v>0</v>
      </c>
      <c r="BA23" s="11">
        <f t="shared" si="22"/>
        <v>0</v>
      </c>
      <c r="BB23" s="30" t="str">
        <f>IF(OR(IF(E23&gt;ALGOLAH!$O$8,IF(E23&gt;ALGOLAH!$O$9,"NUIT","JOUR"),"NUIT")="NUIT",IF(L23&gt;ALGOLAH!$O$8,IF(L23&gt;ALGOLAH!$O$9,"NUIT","JOUR"),"NUIT")="NUIT"),"NUIT","JOUR")</f>
        <v>NUIT</v>
      </c>
      <c r="BC23" s="10" t="str">
        <f t="shared" si="23"/>
        <v>YES</v>
      </c>
      <c r="BD23" s="10">
        <f>IF(BA23&gt;=ALGOLAH!$N$9,25,0)</f>
        <v>0</v>
      </c>
      <c r="BE23" s="10">
        <f t="shared" si="24"/>
        <v>25</v>
      </c>
      <c r="BF23" s="10">
        <f t="shared" si="25"/>
        <v>25</v>
      </c>
      <c r="BG23" s="10">
        <f t="shared" si="26"/>
        <v>25</v>
      </c>
      <c r="BH23" s="10">
        <f>IF(COUNTIF(AY23,"*-*"),0,IF(AY23&gt;ALGOLAH!$L$8,50,IF(AY23&gt;ALGOLAH!$L$7,30,IF(AY23&gt;ALGOLAH!$L$6,15,0))))</f>
        <v>0</v>
      </c>
      <c r="BI23" s="31">
        <f t="shared" si="27"/>
        <v>25</v>
      </c>
      <c r="BJ23" s="23" t="str">
        <f t="shared" si="28"/>
        <v>OUI</v>
      </c>
      <c r="BK23" s="28" t="str">
        <f t="shared" si="29"/>
        <v>NON</v>
      </c>
      <c r="BL23" s="28" t="str">
        <f t="shared" si="30"/>
        <v>NON</v>
      </c>
    </row>
    <row r="24" spans="1:64" ht="23.25" customHeight="1" x14ac:dyDescent="0.3">
      <c r="A24" s="37"/>
      <c r="B24" s="17"/>
      <c r="C24" s="17"/>
      <c r="D24" s="18"/>
      <c r="E24" s="18"/>
      <c r="F24" s="17"/>
      <c r="G24" s="38"/>
      <c r="H24" s="37"/>
      <c r="I24" s="17"/>
      <c r="J24" s="17"/>
      <c r="K24" s="18"/>
      <c r="L24" s="18"/>
      <c r="M24" s="17"/>
      <c r="N24" s="38"/>
      <c r="O24" s="37"/>
      <c r="P24" s="17"/>
      <c r="Q24" s="17"/>
      <c r="R24" s="17"/>
      <c r="S24" s="17"/>
      <c r="T24" s="17"/>
      <c r="U24" s="38"/>
      <c r="V24" s="43"/>
      <c r="W24" s="13">
        <f t="shared" si="17"/>
        <v>0</v>
      </c>
      <c r="X24" s="13">
        <f t="shared" si="18"/>
        <v>0</v>
      </c>
      <c r="Y24" s="16" t="str">
        <f t="shared" si="19"/>
        <v/>
      </c>
      <c r="Z24" s="17"/>
      <c r="AA24" s="20"/>
      <c r="AB24" s="17"/>
      <c r="AC24" s="17"/>
      <c r="AD24" s="17"/>
      <c r="AE24" s="17"/>
      <c r="AF24" s="17"/>
      <c r="AG24" s="17"/>
      <c r="AH24" s="17"/>
      <c r="AI24" s="13"/>
      <c r="AJ24" s="12"/>
      <c r="AK24" s="17"/>
      <c r="AL24" s="12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3"/>
      <c r="AX24" s="26">
        <f t="shared" si="31"/>
        <v>0</v>
      </c>
      <c r="AY24" s="25">
        <f t="shared" si="20"/>
        <v>0</v>
      </c>
      <c r="AZ24" s="11">
        <f t="shared" si="21"/>
        <v>0</v>
      </c>
      <c r="BA24" s="11">
        <f t="shared" si="22"/>
        <v>0</v>
      </c>
      <c r="BB24" s="30" t="str">
        <f>IF(OR(IF(E24&gt;ALGOLAH!$O$8,IF(E24&gt;ALGOLAH!$O$9,"NUIT","JOUR"),"NUIT")="NUIT",IF(L24&gt;ALGOLAH!$O$8,IF(L24&gt;ALGOLAH!$O$9,"NUIT","JOUR"),"NUIT")="NUIT"),"NUIT","JOUR")</f>
        <v>NUIT</v>
      </c>
      <c r="BC24" s="10" t="str">
        <f t="shared" si="23"/>
        <v>YES</v>
      </c>
      <c r="BD24" s="10">
        <f>IF(BA24&gt;=ALGOLAH!$N$9,25,0)</f>
        <v>0</v>
      </c>
      <c r="BE24" s="10">
        <f t="shared" si="24"/>
        <v>25</v>
      </c>
      <c r="BF24" s="10">
        <f t="shared" si="25"/>
        <v>25</v>
      </c>
      <c r="BG24" s="10">
        <f t="shared" si="26"/>
        <v>25</v>
      </c>
      <c r="BH24" s="10">
        <f>IF(COUNTIF(AY24,"*-*"),0,IF(AY24&gt;ALGOLAH!$L$8,50,IF(AY24&gt;ALGOLAH!$L$7,30,IF(AY24&gt;ALGOLAH!$L$6,15,0))))</f>
        <v>0</v>
      </c>
      <c r="BI24" s="31">
        <f>BH24+BG24</f>
        <v>25</v>
      </c>
      <c r="BJ24" s="23" t="str">
        <f t="shared" si="28"/>
        <v>OUI</v>
      </c>
      <c r="BK24" s="28" t="str">
        <f t="shared" si="29"/>
        <v>NON</v>
      </c>
      <c r="BL24" s="28" t="str">
        <f t="shared" si="30"/>
        <v>NON</v>
      </c>
    </row>
    <row r="25" spans="1:64" ht="23.25" customHeight="1" x14ac:dyDescent="0.3">
      <c r="A25" s="37"/>
      <c r="B25" s="17"/>
      <c r="C25" s="17"/>
      <c r="D25" s="18"/>
      <c r="E25" s="18"/>
      <c r="F25" s="17"/>
      <c r="G25" s="38"/>
      <c r="H25" s="37"/>
      <c r="I25" s="17"/>
      <c r="J25" s="17"/>
      <c r="K25" s="18"/>
      <c r="L25" s="18"/>
      <c r="M25" s="17"/>
      <c r="N25" s="38"/>
      <c r="O25" s="37"/>
      <c r="P25" s="17"/>
      <c r="Q25" s="17"/>
      <c r="R25" s="17"/>
      <c r="S25" s="17"/>
      <c r="T25" s="17"/>
      <c r="U25" s="38"/>
      <c r="V25" s="43"/>
      <c r="W25" s="13">
        <f t="shared" ref="W25:W28" si="32">V25*(BI25/100)</f>
        <v>0</v>
      </c>
      <c r="X25" s="13">
        <f t="shared" ref="X25:X28" si="33">IF(OR(H$5="ORAN",H$5="ALGER",H$5="constantine",H$5="orn",H$5="alg",H$5="czl"),IF(Q25="PAX",IF(OR(F25=0,M25=0),V25*0.25,0),0),0)</f>
        <v>0</v>
      </c>
      <c r="Y25" s="16" t="str">
        <f t="shared" ref="Y25:Y28" si="34">IF(H25="","",H25)</f>
        <v/>
      </c>
      <c r="Z25" s="17"/>
      <c r="AA25" s="20"/>
      <c r="AB25" s="17"/>
      <c r="AC25" s="17"/>
      <c r="AD25" s="17"/>
      <c r="AE25" s="17"/>
      <c r="AF25" s="17"/>
      <c r="AG25" s="17"/>
      <c r="AH25" s="17"/>
      <c r="AI25" s="13"/>
      <c r="AJ25" s="12"/>
      <c r="AK25" s="17"/>
      <c r="AL25" s="12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3"/>
      <c r="AX25" s="26">
        <f t="shared" ref="AX25:AX28" si="35">V25+W25-X25+AI25+AW25</f>
        <v>0</v>
      </c>
      <c r="AY25" s="25">
        <f t="shared" ref="AY25:AY28" si="36">IF((A25+E25)&lt;(A25+D25),"- "&amp;TEXT(ABS((A25+D25)-(A25+E25)),"[hh]:mm"),(A25+E25)-(A25+D25))</f>
        <v>0</v>
      </c>
      <c r="AZ25" s="11">
        <f t="shared" ref="AZ25:AZ28" si="37">IF((H25+L25)&lt;(H25+K25),"- "&amp;TEXT(ABS((H25+K25)-(H25+L25)),"[hh]:mm"),(H25+L25)-(H25+K25))</f>
        <v>0</v>
      </c>
      <c r="BA25" s="11">
        <f t="shared" ref="BA25:BA28" si="38">(H25+L25)-(A25+E25)</f>
        <v>0</v>
      </c>
      <c r="BB25" s="30" t="str">
        <f>IF(OR(IF(E25&gt;ALGOLAH!$O$8,IF(E25&gt;ALGOLAH!$O$9,"NUIT","JOUR"),"NUIT")="NUIT",IF(L25&gt;ALGOLAH!$O$8,IF(L25&gt;ALGOLAH!$O$9,"NUIT","JOUR"),"NUIT")="NUIT"),"NUIT","JOUR")</f>
        <v>NUIT</v>
      </c>
      <c r="BC25" s="10" t="str">
        <f t="shared" ref="BC25:BC28" si="39">IF(OR(WEEKDAY(A25,1)&gt;5,WEEKDAY(H25,1)&gt;5),"YES","NO")</f>
        <v>YES</v>
      </c>
      <c r="BD25" s="10">
        <f>IF(BA25&gt;=ALGOLAH!$N$9,25,0)</f>
        <v>0</v>
      </c>
      <c r="BE25" s="10">
        <f t="shared" ref="BE25:BE28" si="40">IF(BB25="NUIT",25,0)</f>
        <v>25</v>
      </c>
      <c r="BF25" s="10">
        <f t="shared" ref="BF25:BF28" si="41">IF(BC25="yes",25,0)</f>
        <v>25</v>
      </c>
      <c r="BG25" s="10">
        <f t="shared" ref="BG25:BG28" si="42">IF(BF25+BE25=50,25+BD25,(BF25+BE25+BD25))</f>
        <v>25</v>
      </c>
      <c r="BH25" s="10">
        <f>IF(COUNTIF(AY25,"*-*"),0,IF(AY25&gt;ALGOLAH!$L$8,50,IF(AY25&gt;ALGOLAH!$L$7,30,IF(AY25&gt;ALGOLAH!$L$6,15,0))))</f>
        <v>0</v>
      </c>
      <c r="BI25" s="31">
        <f t="shared" ref="BI25:BI28" si="43">BH25+BG25</f>
        <v>25</v>
      </c>
      <c r="BJ25" s="23" t="str">
        <f t="shared" ref="BJ25:BJ28" si="44">IF(A25=H25,"OUI","NON")</f>
        <v>OUI</v>
      </c>
      <c r="BK25" s="28" t="str">
        <f t="shared" ref="BK25:BK28" si="45">IF(D25&gt;K25,"OUI","NON")</f>
        <v>NON</v>
      </c>
      <c r="BL25" s="28" t="str">
        <f t="shared" ref="BL25:BL28" si="46">IF((A25+E25)&gt;(H25+L25),"OUI","NON")</f>
        <v>NON</v>
      </c>
    </row>
    <row r="26" spans="1:64" ht="23.25" customHeight="1" x14ac:dyDescent="0.3">
      <c r="A26" s="37"/>
      <c r="B26" s="17"/>
      <c r="C26" s="17"/>
      <c r="D26" s="18"/>
      <c r="E26" s="18"/>
      <c r="F26" s="17"/>
      <c r="G26" s="38"/>
      <c r="H26" s="37"/>
      <c r="I26" s="17"/>
      <c r="J26" s="17"/>
      <c r="K26" s="18"/>
      <c r="L26" s="18"/>
      <c r="M26" s="17"/>
      <c r="N26" s="38"/>
      <c r="O26" s="37"/>
      <c r="P26" s="17"/>
      <c r="Q26" s="17"/>
      <c r="R26" s="17"/>
      <c r="S26" s="17"/>
      <c r="T26" s="17"/>
      <c r="U26" s="38"/>
      <c r="V26" s="43"/>
      <c r="W26" s="13">
        <f t="shared" si="32"/>
        <v>0</v>
      </c>
      <c r="X26" s="13">
        <f t="shared" si="33"/>
        <v>0</v>
      </c>
      <c r="Y26" s="16" t="str">
        <f t="shared" si="34"/>
        <v/>
      </c>
      <c r="Z26" s="17"/>
      <c r="AA26" s="20"/>
      <c r="AB26" s="17"/>
      <c r="AC26" s="17"/>
      <c r="AD26" s="17"/>
      <c r="AE26" s="17"/>
      <c r="AF26" s="17"/>
      <c r="AG26" s="17"/>
      <c r="AH26" s="17"/>
      <c r="AI26" s="13"/>
      <c r="AJ26" s="12"/>
      <c r="AK26" s="17"/>
      <c r="AL26" s="12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3"/>
      <c r="AX26" s="26">
        <f t="shared" si="35"/>
        <v>0</v>
      </c>
      <c r="AY26" s="25">
        <f t="shared" si="36"/>
        <v>0</v>
      </c>
      <c r="AZ26" s="11">
        <f t="shared" si="37"/>
        <v>0</v>
      </c>
      <c r="BA26" s="11">
        <f t="shared" si="38"/>
        <v>0</v>
      </c>
      <c r="BB26" s="30" t="str">
        <f>IF(OR(IF(E26&gt;ALGOLAH!$O$8,IF(E26&gt;ALGOLAH!$O$9,"NUIT","JOUR"),"NUIT")="NUIT",IF(L26&gt;ALGOLAH!$O$8,IF(L26&gt;ALGOLAH!$O$9,"NUIT","JOUR"),"NUIT")="NUIT"),"NUIT","JOUR")</f>
        <v>NUIT</v>
      </c>
      <c r="BC26" s="10" t="str">
        <f t="shared" si="39"/>
        <v>YES</v>
      </c>
      <c r="BD26" s="10">
        <f>IF(BA26&gt;=ALGOLAH!$N$9,25,0)</f>
        <v>0</v>
      </c>
      <c r="BE26" s="10">
        <f t="shared" si="40"/>
        <v>25</v>
      </c>
      <c r="BF26" s="10">
        <f t="shared" si="41"/>
        <v>25</v>
      </c>
      <c r="BG26" s="10">
        <f t="shared" si="42"/>
        <v>25</v>
      </c>
      <c r="BH26" s="10">
        <f>IF(COUNTIF(AY26,"*-*"),0,IF(AY26&gt;ALGOLAH!$L$8,50,IF(AY26&gt;ALGOLAH!$L$7,30,IF(AY26&gt;ALGOLAH!$L$6,15,0))))</f>
        <v>0</v>
      </c>
      <c r="BI26" s="31">
        <f t="shared" si="43"/>
        <v>25</v>
      </c>
      <c r="BJ26" s="23" t="str">
        <f t="shared" si="44"/>
        <v>OUI</v>
      </c>
      <c r="BK26" s="28" t="str">
        <f t="shared" si="45"/>
        <v>NON</v>
      </c>
      <c r="BL26" s="28" t="str">
        <f t="shared" si="46"/>
        <v>NON</v>
      </c>
    </row>
    <row r="27" spans="1:64" ht="23.25" customHeight="1" x14ac:dyDescent="0.3">
      <c r="A27" s="37"/>
      <c r="B27" s="17"/>
      <c r="C27" s="17"/>
      <c r="D27" s="18"/>
      <c r="E27" s="18"/>
      <c r="F27" s="17"/>
      <c r="G27" s="38"/>
      <c r="H27" s="37"/>
      <c r="I27" s="17"/>
      <c r="J27" s="17"/>
      <c r="K27" s="18"/>
      <c r="L27" s="18"/>
      <c r="M27" s="17"/>
      <c r="N27" s="38"/>
      <c r="O27" s="37"/>
      <c r="P27" s="17"/>
      <c r="Q27" s="17"/>
      <c r="R27" s="17"/>
      <c r="S27" s="17"/>
      <c r="T27" s="17"/>
      <c r="U27" s="38"/>
      <c r="V27" s="43"/>
      <c r="W27" s="13">
        <f t="shared" si="32"/>
        <v>0</v>
      </c>
      <c r="X27" s="13">
        <f t="shared" si="33"/>
        <v>0</v>
      </c>
      <c r="Y27" s="16" t="str">
        <f t="shared" si="34"/>
        <v/>
      </c>
      <c r="Z27" s="17"/>
      <c r="AA27" s="20"/>
      <c r="AB27" s="17"/>
      <c r="AC27" s="17"/>
      <c r="AD27" s="17"/>
      <c r="AE27" s="17"/>
      <c r="AF27" s="17"/>
      <c r="AG27" s="17"/>
      <c r="AH27" s="17"/>
      <c r="AI27" s="13"/>
      <c r="AJ27" s="12"/>
      <c r="AK27" s="17"/>
      <c r="AL27" s="12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3"/>
      <c r="AX27" s="26">
        <f t="shared" si="35"/>
        <v>0</v>
      </c>
      <c r="AY27" s="25">
        <f t="shared" si="36"/>
        <v>0</v>
      </c>
      <c r="AZ27" s="11">
        <f t="shared" si="37"/>
        <v>0</v>
      </c>
      <c r="BA27" s="11">
        <f t="shared" si="38"/>
        <v>0</v>
      </c>
      <c r="BB27" s="30" t="str">
        <f>IF(OR(IF(E27&gt;ALGOLAH!$O$8,IF(E27&gt;ALGOLAH!$O$9,"NUIT","JOUR"),"NUIT")="NUIT",IF(L27&gt;ALGOLAH!$O$8,IF(L27&gt;ALGOLAH!$O$9,"NUIT","JOUR"),"NUIT")="NUIT"),"NUIT","JOUR")</f>
        <v>NUIT</v>
      </c>
      <c r="BC27" s="10" t="str">
        <f t="shared" si="39"/>
        <v>YES</v>
      </c>
      <c r="BD27" s="10">
        <f>IF(BA27&gt;=ALGOLAH!$N$9,25,0)</f>
        <v>0</v>
      </c>
      <c r="BE27" s="10">
        <f t="shared" si="40"/>
        <v>25</v>
      </c>
      <c r="BF27" s="10">
        <f t="shared" si="41"/>
        <v>25</v>
      </c>
      <c r="BG27" s="10">
        <f t="shared" si="42"/>
        <v>25</v>
      </c>
      <c r="BH27" s="10">
        <f>IF(COUNTIF(AY27,"*-*"),0,IF(AY27&gt;ALGOLAH!$L$8,50,IF(AY27&gt;ALGOLAH!$L$7,30,IF(AY27&gt;ALGOLAH!$L$6,15,0))))</f>
        <v>0</v>
      </c>
      <c r="BI27" s="31">
        <f t="shared" si="43"/>
        <v>25</v>
      </c>
      <c r="BJ27" s="23" t="str">
        <f t="shared" si="44"/>
        <v>OUI</v>
      </c>
      <c r="BK27" s="28" t="str">
        <f t="shared" si="45"/>
        <v>NON</v>
      </c>
      <c r="BL27" s="28" t="str">
        <f t="shared" si="46"/>
        <v>NON</v>
      </c>
    </row>
    <row r="28" spans="1:64" ht="23.25" customHeight="1" x14ac:dyDescent="0.3">
      <c r="A28" s="37"/>
      <c r="B28" s="17"/>
      <c r="C28" s="17"/>
      <c r="D28" s="18"/>
      <c r="E28" s="18"/>
      <c r="F28" s="17"/>
      <c r="G28" s="38"/>
      <c r="H28" s="37"/>
      <c r="I28" s="17"/>
      <c r="J28" s="17"/>
      <c r="K28" s="18"/>
      <c r="L28" s="18"/>
      <c r="M28" s="17"/>
      <c r="N28" s="38"/>
      <c r="O28" s="37"/>
      <c r="P28" s="17"/>
      <c r="Q28" s="17"/>
      <c r="R28" s="17"/>
      <c r="S28" s="17"/>
      <c r="T28" s="17"/>
      <c r="U28" s="38"/>
      <c r="V28" s="43"/>
      <c r="W28" s="13">
        <f t="shared" si="32"/>
        <v>0</v>
      </c>
      <c r="X28" s="13">
        <f t="shared" si="33"/>
        <v>0</v>
      </c>
      <c r="Y28" s="16" t="str">
        <f t="shared" si="34"/>
        <v/>
      </c>
      <c r="Z28" s="17"/>
      <c r="AA28" s="20"/>
      <c r="AB28" s="17"/>
      <c r="AC28" s="17"/>
      <c r="AD28" s="17"/>
      <c r="AE28" s="17"/>
      <c r="AF28" s="17"/>
      <c r="AG28" s="17"/>
      <c r="AH28" s="17"/>
      <c r="AI28" s="13"/>
      <c r="AJ28" s="12"/>
      <c r="AK28" s="17"/>
      <c r="AL28" s="12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3"/>
      <c r="AX28" s="26">
        <f t="shared" si="35"/>
        <v>0</v>
      </c>
      <c r="AY28" s="25">
        <f t="shared" si="36"/>
        <v>0</v>
      </c>
      <c r="AZ28" s="11">
        <f t="shared" si="37"/>
        <v>0</v>
      </c>
      <c r="BA28" s="11">
        <f t="shared" si="38"/>
        <v>0</v>
      </c>
      <c r="BB28" s="30" t="str">
        <f>IF(OR(IF(E28&gt;ALGOLAH!$O$8,IF(E28&gt;ALGOLAH!$O$9,"NUIT","JOUR"),"NUIT")="NUIT",IF(L28&gt;ALGOLAH!$O$8,IF(L28&gt;ALGOLAH!$O$9,"NUIT","JOUR"),"NUIT")="NUIT"),"NUIT","JOUR")</f>
        <v>NUIT</v>
      </c>
      <c r="BC28" s="10" t="str">
        <f t="shared" si="39"/>
        <v>YES</v>
      </c>
      <c r="BD28" s="10">
        <f>IF(BA28&gt;=ALGOLAH!$N$9,25,0)</f>
        <v>0</v>
      </c>
      <c r="BE28" s="10">
        <f t="shared" si="40"/>
        <v>25</v>
      </c>
      <c r="BF28" s="10">
        <f t="shared" si="41"/>
        <v>25</v>
      </c>
      <c r="BG28" s="10">
        <f t="shared" si="42"/>
        <v>25</v>
      </c>
      <c r="BH28" s="10">
        <f>IF(COUNTIF(AY28,"*-*"),0,IF(AY28&gt;ALGOLAH!$L$8,50,IF(AY28&gt;ALGOLAH!$L$7,30,IF(AY28&gt;ALGOLAH!$L$6,15,0))))</f>
        <v>0</v>
      </c>
      <c r="BI28" s="31">
        <f t="shared" si="43"/>
        <v>25</v>
      </c>
      <c r="BJ28" s="23" t="str">
        <f t="shared" si="44"/>
        <v>OUI</v>
      </c>
      <c r="BK28" s="28" t="str">
        <f t="shared" si="45"/>
        <v>NON</v>
      </c>
      <c r="BL28" s="28" t="str">
        <f t="shared" si="46"/>
        <v>NON</v>
      </c>
    </row>
    <row r="29" spans="1:64" ht="23.25" customHeight="1" x14ac:dyDescent="0.3">
      <c r="A29" s="37"/>
      <c r="B29" s="17"/>
      <c r="C29" s="17"/>
      <c r="D29" s="18"/>
      <c r="E29" s="18"/>
      <c r="F29" s="17"/>
      <c r="G29" s="38"/>
      <c r="H29" s="37"/>
      <c r="I29" s="17"/>
      <c r="J29" s="17"/>
      <c r="K29" s="18"/>
      <c r="L29" s="18"/>
      <c r="M29" s="17"/>
      <c r="N29" s="38"/>
      <c r="O29" s="37"/>
      <c r="P29" s="17"/>
      <c r="Q29" s="17"/>
      <c r="R29" s="17"/>
      <c r="S29" s="17"/>
      <c r="T29" s="17"/>
      <c r="U29" s="38"/>
      <c r="V29" s="43"/>
      <c r="W29" s="13">
        <f t="shared" si="12"/>
        <v>0</v>
      </c>
      <c r="X29" s="13">
        <f t="shared" si="1"/>
        <v>0</v>
      </c>
      <c r="Y29" s="16" t="str">
        <f t="shared" si="2"/>
        <v/>
      </c>
      <c r="Z29" s="17"/>
      <c r="AA29" s="20"/>
      <c r="AB29" s="17"/>
      <c r="AC29" s="17"/>
      <c r="AD29" s="17"/>
      <c r="AE29" s="17"/>
      <c r="AF29" s="17"/>
      <c r="AG29" s="17"/>
      <c r="AH29" s="17"/>
      <c r="AI29" s="13"/>
      <c r="AJ29" s="12"/>
      <c r="AK29" s="17"/>
      <c r="AL29" s="12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3"/>
      <c r="AX29" s="26">
        <f t="shared" si="16"/>
        <v>0</v>
      </c>
      <c r="AY29" s="25">
        <f t="shared" si="3"/>
        <v>0</v>
      </c>
      <c r="AZ29" s="11">
        <f t="shared" si="4"/>
        <v>0</v>
      </c>
      <c r="BA29" s="11">
        <f t="shared" si="5"/>
        <v>0</v>
      </c>
      <c r="BB29" s="30" t="str">
        <f>IF(OR(IF(E29&gt;ALGOLAH!$O$8,IF(E29&gt;ALGOLAH!$O$9,"NUIT","JOUR"),"NUIT")="NUIT",IF(L29&gt;ALGOLAH!$O$8,IF(L29&gt;ALGOLAH!$O$9,"NUIT","JOUR"),"NUIT")="NUIT"),"NUIT","JOUR")</f>
        <v>NUIT</v>
      </c>
      <c r="BC29" s="10" t="str">
        <f t="shared" si="6"/>
        <v>YES</v>
      </c>
      <c r="BD29" s="10">
        <f>IF(BA29&gt;=ALGOLAH!$N$9,25,0)</f>
        <v>0</v>
      </c>
      <c r="BE29" s="10">
        <f t="shared" si="7"/>
        <v>25</v>
      </c>
      <c r="BF29" s="10">
        <f t="shared" si="14"/>
        <v>25</v>
      </c>
      <c r="BG29" s="10">
        <f t="shared" si="8"/>
        <v>25</v>
      </c>
      <c r="BH29" s="10">
        <f>IF(COUNTIF(AY29,"*-*"),0,IF(AY29&gt;ALGOLAH!$L$8,50,IF(AY29&gt;ALGOLAH!$L$7,30,IF(AY29&gt;ALGOLAH!$L$6,15,0))))</f>
        <v>0</v>
      </c>
      <c r="BI29" s="31">
        <f t="shared" ref="BI29:BI33" si="47">BH29+BG29</f>
        <v>25</v>
      </c>
      <c r="BJ29" s="23" t="str">
        <f t="shared" si="9"/>
        <v>OUI</v>
      </c>
      <c r="BK29" s="28" t="str">
        <f t="shared" si="10"/>
        <v>NON</v>
      </c>
      <c r="BL29" s="28" t="str">
        <f t="shared" si="11"/>
        <v>NON</v>
      </c>
    </row>
    <row r="30" spans="1:64" ht="23.25" customHeight="1" x14ac:dyDescent="0.3">
      <c r="A30" s="37"/>
      <c r="B30" s="17"/>
      <c r="C30" s="17"/>
      <c r="D30" s="18"/>
      <c r="E30" s="18"/>
      <c r="F30" s="17"/>
      <c r="G30" s="38"/>
      <c r="H30" s="37"/>
      <c r="I30" s="17"/>
      <c r="J30" s="17"/>
      <c r="K30" s="18"/>
      <c r="L30" s="18"/>
      <c r="M30" s="17"/>
      <c r="N30" s="38"/>
      <c r="O30" s="37"/>
      <c r="P30" s="17"/>
      <c r="Q30" s="17"/>
      <c r="R30" s="17"/>
      <c r="S30" s="17"/>
      <c r="T30" s="17"/>
      <c r="U30" s="38"/>
      <c r="V30" s="43"/>
      <c r="W30" s="13">
        <f t="shared" si="12"/>
        <v>0</v>
      </c>
      <c r="X30" s="13">
        <f t="shared" si="1"/>
        <v>0</v>
      </c>
      <c r="Y30" s="16" t="str">
        <f t="shared" si="2"/>
        <v/>
      </c>
      <c r="Z30" s="17"/>
      <c r="AA30" s="20"/>
      <c r="AB30" s="17"/>
      <c r="AC30" s="17"/>
      <c r="AD30" s="17"/>
      <c r="AE30" s="17"/>
      <c r="AF30" s="17"/>
      <c r="AG30" s="17"/>
      <c r="AH30" s="17"/>
      <c r="AI30" s="13"/>
      <c r="AJ30" s="12"/>
      <c r="AK30" s="17"/>
      <c r="AL30" s="12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3"/>
      <c r="AX30" s="26">
        <f t="shared" si="16"/>
        <v>0</v>
      </c>
      <c r="AY30" s="25">
        <f t="shared" si="3"/>
        <v>0</v>
      </c>
      <c r="AZ30" s="11">
        <f t="shared" si="4"/>
        <v>0</v>
      </c>
      <c r="BA30" s="11">
        <f t="shared" si="5"/>
        <v>0</v>
      </c>
      <c r="BB30" s="30" t="str">
        <f>IF(OR(IF(E30&gt;ALGOLAH!$O$8,IF(E30&gt;ALGOLAH!$O$9,"NUIT","JOUR"),"NUIT")="NUIT",IF(L30&gt;ALGOLAH!$O$8,IF(L30&gt;ALGOLAH!$O$9,"NUIT","JOUR"),"NUIT")="NUIT"),"NUIT","JOUR")</f>
        <v>NUIT</v>
      </c>
      <c r="BC30" s="10" t="str">
        <f t="shared" si="6"/>
        <v>YES</v>
      </c>
      <c r="BD30" s="10">
        <f>IF(BA30&gt;=ALGOLAH!$N$9,25,0)</f>
        <v>0</v>
      </c>
      <c r="BE30" s="10">
        <f t="shared" si="7"/>
        <v>25</v>
      </c>
      <c r="BF30" s="10">
        <f t="shared" si="14"/>
        <v>25</v>
      </c>
      <c r="BG30" s="10">
        <f t="shared" si="8"/>
        <v>25</v>
      </c>
      <c r="BH30" s="10">
        <f>IF(COUNTIF(AY30,"*-*"),0,IF(AY30&gt;ALGOLAH!$L$8,50,IF(AY30&gt;ALGOLAH!$L$7,30,IF(AY30&gt;ALGOLAH!$L$6,15,0))))</f>
        <v>0</v>
      </c>
      <c r="BI30" s="31">
        <f t="shared" si="47"/>
        <v>25</v>
      </c>
      <c r="BJ30" s="23" t="str">
        <f t="shared" si="9"/>
        <v>OUI</v>
      </c>
      <c r="BK30" s="28" t="str">
        <f t="shared" si="10"/>
        <v>NON</v>
      </c>
      <c r="BL30" s="28" t="str">
        <f t="shared" si="11"/>
        <v>NON</v>
      </c>
    </row>
    <row r="31" spans="1:64" ht="23.25" customHeight="1" x14ac:dyDescent="0.3">
      <c r="A31" s="37"/>
      <c r="B31" s="17"/>
      <c r="C31" s="17"/>
      <c r="D31" s="18"/>
      <c r="E31" s="18"/>
      <c r="F31" s="17"/>
      <c r="G31" s="38"/>
      <c r="H31" s="37"/>
      <c r="I31" s="17"/>
      <c r="J31" s="17"/>
      <c r="K31" s="18"/>
      <c r="L31" s="18"/>
      <c r="M31" s="17"/>
      <c r="N31" s="38"/>
      <c r="O31" s="37"/>
      <c r="P31" s="17"/>
      <c r="Q31" s="17"/>
      <c r="R31" s="17"/>
      <c r="S31" s="17"/>
      <c r="T31" s="17"/>
      <c r="U31" s="38"/>
      <c r="V31" s="43"/>
      <c r="W31" s="13">
        <f t="shared" si="12"/>
        <v>0</v>
      </c>
      <c r="X31" s="13">
        <f t="shared" si="1"/>
        <v>0</v>
      </c>
      <c r="Y31" s="16" t="str">
        <f t="shared" si="2"/>
        <v/>
      </c>
      <c r="Z31" s="17"/>
      <c r="AA31" s="20"/>
      <c r="AB31" s="17"/>
      <c r="AC31" s="17"/>
      <c r="AD31" s="17"/>
      <c r="AE31" s="17"/>
      <c r="AF31" s="17"/>
      <c r="AG31" s="17"/>
      <c r="AH31" s="17"/>
      <c r="AI31" s="13"/>
      <c r="AJ31" s="12"/>
      <c r="AK31" s="17"/>
      <c r="AL31" s="12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3"/>
      <c r="AX31" s="26">
        <f t="shared" si="16"/>
        <v>0</v>
      </c>
      <c r="AY31" s="25">
        <f t="shared" si="3"/>
        <v>0</v>
      </c>
      <c r="AZ31" s="11">
        <f t="shared" si="4"/>
        <v>0</v>
      </c>
      <c r="BA31" s="11">
        <f t="shared" si="5"/>
        <v>0</v>
      </c>
      <c r="BB31" s="30" t="str">
        <f>IF(OR(IF(E31&gt;ALGOLAH!$O$8,IF(E31&gt;ALGOLAH!$O$9,"NUIT","JOUR"),"NUIT")="NUIT",IF(L31&gt;ALGOLAH!$O$8,IF(L31&gt;ALGOLAH!$O$9,"NUIT","JOUR"),"NUIT")="NUIT"),"NUIT","JOUR")</f>
        <v>NUIT</v>
      </c>
      <c r="BC31" s="10" t="str">
        <f t="shared" si="6"/>
        <v>YES</v>
      </c>
      <c r="BD31" s="10">
        <f>IF(BA31&gt;=ALGOLAH!$N$9,25,0)</f>
        <v>0</v>
      </c>
      <c r="BE31" s="10">
        <f t="shared" si="7"/>
        <v>25</v>
      </c>
      <c r="BF31" s="10">
        <f t="shared" si="14"/>
        <v>25</v>
      </c>
      <c r="BG31" s="10">
        <f t="shared" si="8"/>
        <v>25</v>
      </c>
      <c r="BH31" s="10">
        <f>IF(COUNTIF(AY31,"*-*"),0,IF(AY31&gt;ALGOLAH!$L$8,50,IF(AY31&gt;ALGOLAH!$L$7,30,IF(AY31&gt;ALGOLAH!$L$6,15,0))))</f>
        <v>0</v>
      </c>
      <c r="BI31" s="31">
        <f t="shared" si="47"/>
        <v>25</v>
      </c>
      <c r="BJ31" s="23" t="str">
        <f t="shared" si="9"/>
        <v>OUI</v>
      </c>
      <c r="BK31" s="28" t="str">
        <f t="shared" si="10"/>
        <v>NON</v>
      </c>
      <c r="BL31" s="28" t="str">
        <f t="shared" si="11"/>
        <v>NON</v>
      </c>
    </row>
    <row r="32" spans="1:64" ht="23.25" customHeight="1" x14ac:dyDescent="0.3">
      <c r="A32" s="37"/>
      <c r="B32" s="17"/>
      <c r="C32" s="17"/>
      <c r="D32" s="18"/>
      <c r="E32" s="18"/>
      <c r="F32" s="17"/>
      <c r="G32" s="38"/>
      <c r="H32" s="37"/>
      <c r="I32" s="17"/>
      <c r="J32" s="17"/>
      <c r="K32" s="18"/>
      <c r="L32" s="18"/>
      <c r="M32" s="17"/>
      <c r="N32" s="38"/>
      <c r="O32" s="37"/>
      <c r="P32" s="17"/>
      <c r="Q32" s="17"/>
      <c r="R32" s="17"/>
      <c r="S32" s="17"/>
      <c r="T32" s="17"/>
      <c r="U32" s="38"/>
      <c r="V32" s="43"/>
      <c r="W32" s="13">
        <f t="shared" si="12"/>
        <v>0</v>
      </c>
      <c r="X32" s="13">
        <f t="shared" si="1"/>
        <v>0</v>
      </c>
      <c r="Y32" s="16" t="str">
        <f t="shared" si="2"/>
        <v/>
      </c>
      <c r="Z32" s="17"/>
      <c r="AA32" s="20"/>
      <c r="AB32" s="17"/>
      <c r="AC32" s="17"/>
      <c r="AD32" s="17"/>
      <c r="AE32" s="17"/>
      <c r="AF32" s="17"/>
      <c r="AG32" s="17"/>
      <c r="AH32" s="17"/>
      <c r="AI32" s="13"/>
      <c r="AJ32" s="12"/>
      <c r="AK32" s="17"/>
      <c r="AL32" s="12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3"/>
      <c r="AX32" s="26">
        <f t="shared" si="16"/>
        <v>0</v>
      </c>
      <c r="AY32" s="25">
        <f t="shared" si="3"/>
        <v>0</v>
      </c>
      <c r="AZ32" s="11">
        <f t="shared" si="4"/>
        <v>0</v>
      </c>
      <c r="BA32" s="11">
        <f t="shared" si="5"/>
        <v>0</v>
      </c>
      <c r="BB32" s="30" t="str">
        <f>IF(OR(IF(E32&gt;ALGOLAH!$O$8,IF(E32&gt;ALGOLAH!$O$9,"NUIT","JOUR"),"NUIT")="NUIT",IF(L32&gt;ALGOLAH!$O$8,IF(L32&gt;ALGOLAH!$O$9,"NUIT","JOUR"),"NUIT")="NUIT"),"NUIT","JOUR")</f>
        <v>NUIT</v>
      </c>
      <c r="BC32" s="10" t="str">
        <f t="shared" si="6"/>
        <v>YES</v>
      </c>
      <c r="BD32" s="10">
        <f>IF(BA32&gt;=ALGOLAH!$N$9,25,0)</f>
        <v>0</v>
      </c>
      <c r="BE32" s="10">
        <f t="shared" si="7"/>
        <v>25</v>
      </c>
      <c r="BF32" s="10">
        <f t="shared" si="14"/>
        <v>25</v>
      </c>
      <c r="BG32" s="10">
        <f t="shared" si="8"/>
        <v>25</v>
      </c>
      <c r="BH32" s="10">
        <f>IF(COUNTIF(AY32,"*-*"),0,IF(AY32&gt;ALGOLAH!$L$8,50,IF(AY32&gt;ALGOLAH!$L$7,30,IF(AY32&gt;ALGOLAH!$L$6,15,0))))</f>
        <v>0</v>
      </c>
      <c r="BI32" s="31">
        <f t="shared" si="47"/>
        <v>25</v>
      </c>
      <c r="BJ32" s="23" t="str">
        <f t="shared" si="9"/>
        <v>OUI</v>
      </c>
      <c r="BK32" s="28" t="str">
        <f t="shared" si="10"/>
        <v>NON</v>
      </c>
      <c r="BL32" s="28" t="str">
        <f t="shared" si="11"/>
        <v>NON</v>
      </c>
    </row>
    <row r="33" spans="1:64" ht="23.25" customHeight="1" x14ac:dyDescent="0.3">
      <c r="A33" s="37"/>
      <c r="B33" s="17"/>
      <c r="C33" s="17"/>
      <c r="D33" s="18"/>
      <c r="E33" s="18"/>
      <c r="F33" s="17"/>
      <c r="G33" s="38"/>
      <c r="H33" s="37"/>
      <c r="I33" s="17"/>
      <c r="J33" s="17"/>
      <c r="K33" s="18"/>
      <c r="L33" s="18"/>
      <c r="M33" s="17"/>
      <c r="N33" s="38"/>
      <c r="O33" s="37"/>
      <c r="P33" s="17"/>
      <c r="Q33" s="17"/>
      <c r="R33" s="17"/>
      <c r="S33" s="17"/>
      <c r="T33" s="17"/>
      <c r="U33" s="38"/>
      <c r="V33" s="43"/>
      <c r="W33" s="13">
        <f t="shared" si="12"/>
        <v>0</v>
      </c>
      <c r="X33" s="13">
        <f t="shared" si="1"/>
        <v>0</v>
      </c>
      <c r="Y33" s="16" t="str">
        <f t="shared" si="2"/>
        <v/>
      </c>
      <c r="Z33" s="17"/>
      <c r="AA33" s="20"/>
      <c r="AB33" s="17"/>
      <c r="AC33" s="17"/>
      <c r="AD33" s="17"/>
      <c r="AE33" s="17"/>
      <c r="AF33" s="17"/>
      <c r="AG33" s="17"/>
      <c r="AH33" s="17"/>
      <c r="AI33" s="13"/>
      <c r="AJ33" s="12"/>
      <c r="AK33" s="17"/>
      <c r="AL33" s="12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3"/>
      <c r="AX33" s="26">
        <f t="shared" si="16"/>
        <v>0</v>
      </c>
      <c r="AY33" s="25">
        <f t="shared" si="3"/>
        <v>0</v>
      </c>
      <c r="AZ33" s="11">
        <f t="shared" si="4"/>
        <v>0</v>
      </c>
      <c r="BA33" s="11">
        <f t="shared" si="5"/>
        <v>0</v>
      </c>
      <c r="BB33" s="30" t="str">
        <f>IF(OR(IF(E33&gt;ALGOLAH!$O$8,IF(E33&gt;ALGOLAH!$O$9,"NUIT","JOUR"),"NUIT")="NUIT",IF(L33&gt;ALGOLAH!$O$8,IF(L33&gt;ALGOLAH!$O$9,"NUIT","JOUR"),"NUIT")="NUIT"),"NUIT","JOUR")</f>
        <v>NUIT</v>
      </c>
      <c r="BC33" s="10" t="str">
        <f t="shared" si="6"/>
        <v>YES</v>
      </c>
      <c r="BD33" s="10">
        <f>IF(BA33&gt;=ALGOLAH!$N$9,25,0)</f>
        <v>0</v>
      </c>
      <c r="BE33" s="10">
        <f t="shared" si="7"/>
        <v>25</v>
      </c>
      <c r="BF33" s="10">
        <f t="shared" si="14"/>
        <v>25</v>
      </c>
      <c r="BG33" s="10">
        <f t="shared" si="8"/>
        <v>25</v>
      </c>
      <c r="BH33" s="10">
        <f>IF(COUNTIF(AY33,"*-*"),0,IF(AY33&gt;ALGOLAH!$L$8,50,IF(AY33&gt;ALGOLAH!$L$7,30,IF(AY33&gt;ALGOLAH!$L$6,15,0))))</f>
        <v>0</v>
      </c>
      <c r="BI33" s="31">
        <f t="shared" si="47"/>
        <v>25</v>
      </c>
      <c r="BJ33" s="23" t="str">
        <f t="shared" si="9"/>
        <v>OUI</v>
      </c>
      <c r="BK33" s="28" t="str">
        <f t="shared" si="10"/>
        <v>NON</v>
      </c>
      <c r="BL33" s="28" t="str">
        <f t="shared" si="11"/>
        <v>NON</v>
      </c>
    </row>
    <row r="34" spans="1:64" ht="18.75" customHeight="1" thickBot="1" x14ac:dyDescent="0.35">
      <c r="A34" s="39" t="s">
        <v>17</v>
      </c>
      <c r="B34" s="40"/>
      <c r="C34" s="40"/>
      <c r="D34" s="40"/>
      <c r="E34" s="40"/>
      <c r="F34" s="41">
        <f>SUM(F11:F33)</f>
        <v>0</v>
      </c>
      <c r="G34" s="42">
        <f>SUM(G11:G33)</f>
        <v>0</v>
      </c>
      <c r="H34" s="39"/>
      <c r="I34" s="40"/>
      <c r="J34" s="40"/>
      <c r="K34" s="40"/>
      <c r="L34" s="40"/>
      <c r="M34" s="41">
        <f>SUM(M11:M33)</f>
        <v>0</v>
      </c>
      <c r="N34" s="42">
        <f>SUM(N11:N33)</f>
        <v>0</v>
      </c>
      <c r="O34" s="39"/>
      <c r="P34" s="40"/>
      <c r="Q34" s="40"/>
      <c r="R34" s="40"/>
      <c r="S34" s="40"/>
      <c r="T34" s="40"/>
      <c r="U34" s="42"/>
      <c r="V34" s="44">
        <f>SUM(V11:V33)</f>
        <v>0</v>
      </c>
      <c r="W34" s="14">
        <f>SUM(W11:W33)</f>
        <v>0</v>
      </c>
      <c r="X34" s="14">
        <f>SUM(X11:X33)</f>
        <v>0</v>
      </c>
      <c r="Y34" s="2"/>
      <c r="Z34" s="2">
        <f>SUM(Z11:Z33)</f>
        <v>0</v>
      </c>
      <c r="AA34" s="2">
        <f>SUM(AA11:AA33)</f>
        <v>0</v>
      </c>
      <c r="AB34" s="2">
        <f>SUM(AB11:AB33)</f>
        <v>0</v>
      </c>
      <c r="AC34" s="2">
        <f>SUM(AC11:AC33)</f>
        <v>0</v>
      </c>
      <c r="AD34" s="2"/>
      <c r="AE34" s="2"/>
      <c r="AF34" s="2"/>
      <c r="AG34" s="2"/>
      <c r="AH34" s="2"/>
      <c r="AI34" s="14">
        <f t="shared" ref="AI34:AV34" si="48">SUM(AI11:AI33)</f>
        <v>0</v>
      </c>
      <c r="AJ34" s="3">
        <f t="shared" si="48"/>
        <v>0</v>
      </c>
      <c r="AK34" s="3">
        <f t="shared" si="48"/>
        <v>0</v>
      </c>
      <c r="AL34" s="3">
        <f t="shared" si="48"/>
        <v>0</v>
      </c>
      <c r="AM34" s="3">
        <f t="shared" si="48"/>
        <v>0</v>
      </c>
      <c r="AN34" s="3">
        <f t="shared" si="48"/>
        <v>0</v>
      </c>
      <c r="AO34" s="3">
        <f t="shared" si="48"/>
        <v>0</v>
      </c>
      <c r="AP34" s="3">
        <f t="shared" si="48"/>
        <v>0</v>
      </c>
      <c r="AQ34" s="3">
        <f t="shared" si="48"/>
        <v>0</v>
      </c>
      <c r="AR34" s="3">
        <f t="shared" si="48"/>
        <v>0</v>
      </c>
      <c r="AS34" s="3">
        <f t="shared" si="48"/>
        <v>0</v>
      </c>
      <c r="AT34" s="3">
        <f t="shared" si="48"/>
        <v>0</v>
      </c>
      <c r="AU34" s="3">
        <f t="shared" si="48"/>
        <v>0</v>
      </c>
      <c r="AV34" s="3">
        <f t="shared" si="48"/>
        <v>0</v>
      </c>
      <c r="AW34" s="14">
        <f>SUM(AW11:AW33)</f>
        <v>0</v>
      </c>
      <c r="AX34" s="15">
        <f>SUM(AX11:AX33)</f>
        <v>0</v>
      </c>
    </row>
  </sheetData>
  <sheetProtection insertRows="0" selectLockedCells="1"/>
  <mergeCells count="16">
    <mergeCell ref="BJ9:BL9"/>
    <mergeCell ref="AQ10:AR10"/>
    <mergeCell ref="AS10:AT10"/>
    <mergeCell ref="AU10:AV10"/>
    <mergeCell ref="V9:V10"/>
    <mergeCell ref="W9:W10"/>
    <mergeCell ref="X9:X10"/>
    <mergeCell ref="Y9:AH9"/>
    <mergeCell ref="Z10:AA10"/>
    <mergeCell ref="AE10:AF10"/>
    <mergeCell ref="AG10:AH10"/>
    <mergeCell ref="AI9:AI10"/>
    <mergeCell ref="AJ9:AV9"/>
    <mergeCell ref="AW9:AW10"/>
    <mergeCell ref="AX9:AX10"/>
    <mergeCell ref="AY9:BI9"/>
  </mergeCells>
  <conditionalFormatting sqref="BB11:BB18 BB25:BB33">
    <cfRule type="containsText" dxfId="298" priority="31" operator="containsText" text="NUIT">
      <formula>NOT(ISERROR(SEARCH("NUIT",BB11)))</formula>
    </cfRule>
  </conditionalFormatting>
  <conditionalFormatting sqref="BC11:BC18 BC25:BC33">
    <cfRule type="containsText" dxfId="297" priority="30" operator="containsText" text="yes">
      <formula>NOT(ISERROR(SEARCH("yes",BC11)))</formula>
    </cfRule>
  </conditionalFormatting>
  <conditionalFormatting sqref="BL31:BL33 BL11:BL18 BL25:BL28">
    <cfRule type="containsText" dxfId="296" priority="27" operator="containsText" text="OUI">
      <formula>NOT(ISERROR(SEARCH("OUI",BL11)))</formula>
    </cfRule>
  </conditionalFormatting>
  <conditionalFormatting sqref="BK31:BK33 BK11:BK18 BK25:BK28">
    <cfRule type="containsText" dxfId="295" priority="25" operator="containsText" text="OUI">
      <formula>NOT(ISERROR(SEARCH("OUI",BK11)))</formula>
    </cfRule>
  </conditionalFormatting>
  <conditionalFormatting sqref="BL30">
    <cfRule type="containsText" dxfId="294" priority="22" operator="containsText" text="OUI">
      <formula>NOT(ISERROR(SEARCH("OUI",BL30)))</formula>
    </cfRule>
  </conditionalFormatting>
  <conditionalFormatting sqref="BK30">
    <cfRule type="containsText" dxfId="293" priority="21" operator="containsText" text="OUI">
      <formula>NOT(ISERROR(SEARCH("OUI",BK30)))</formula>
    </cfRule>
  </conditionalFormatting>
  <conditionalFormatting sqref="BL29">
    <cfRule type="containsText" dxfId="292" priority="18" operator="containsText" text="OUI">
      <formula>NOT(ISERROR(SEARCH("OUI",BL29)))</formula>
    </cfRule>
  </conditionalFormatting>
  <conditionalFormatting sqref="BK29">
    <cfRule type="containsText" dxfId="291" priority="17" operator="containsText" text="OUI">
      <formula>NOT(ISERROR(SEARCH("OUI",BK29)))</formula>
    </cfRule>
  </conditionalFormatting>
  <conditionalFormatting sqref="BL30">
    <cfRule type="containsText" dxfId="290" priority="24" operator="containsText" text="OUI">
      <formula>NOT(ISERROR(SEARCH("OUI",BL30)))</formula>
    </cfRule>
  </conditionalFormatting>
  <conditionalFormatting sqref="BK30">
    <cfRule type="containsText" dxfId="289" priority="23" operator="containsText" text="OUI">
      <formula>NOT(ISERROR(SEARCH("OUI",BK30)))</formula>
    </cfRule>
  </conditionalFormatting>
  <conditionalFormatting sqref="BL29">
    <cfRule type="containsText" dxfId="288" priority="20" operator="containsText" text="OUI">
      <formula>NOT(ISERROR(SEARCH("OUI",BL29)))</formula>
    </cfRule>
  </conditionalFormatting>
  <conditionalFormatting sqref="BK29">
    <cfRule type="containsText" dxfId="287" priority="19" operator="containsText" text="OUI">
      <formula>NOT(ISERROR(SEARCH("OUI",BK29)))</formula>
    </cfRule>
  </conditionalFormatting>
  <conditionalFormatting sqref="H11:H18 H25:H33">
    <cfRule type="expression" dxfId="286" priority="12">
      <formula>H11&lt;A11</formula>
    </cfRule>
  </conditionalFormatting>
  <conditionalFormatting sqref="L11:L18 L25:L33">
    <cfRule type="expression" dxfId="285" priority="624">
      <formula>IF((A11+E11)&gt;(H11+L11),1,0)</formula>
    </cfRule>
  </conditionalFormatting>
  <conditionalFormatting sqref="BB19:BB24">
    <cfRule type="containsText" dxfId="284" priority="7" operator="containsText" text="NUIT">
      <formula>NOT(ISERROR(SEARCH("NUIT",BB19)))</formula>
    </cfRule>
  </conditionalFormatting>
  <conditionalFormatting sqref="BC19:BC24">
    <cfRule type="containsText" dxfId="283" priority="6" operator="containsText" text="yes">
      <formula>NOT(ISERROR(SEARCH("yes",BC19)))</formula>
    </cfRule>
  </conditionalFormatting>
  <conditionalFormatting sqref="BL19:BL24">
    <cfRule type="containsText" dxfId="282" priority="3" operator="containsText" text="OUI">
      <formula>NOT(ISERROR(SEARCH("OUI",BL19)))</formula>
    </cfRule>
  </conditionalFormatting>
  <conditionalFormatting sqref="BK19:BK24">
    <cfRule type="containsText" dxfId="281" priority="2" operator="containsText" text="OUI">
      <formula>NOT(ISERROR(SEARCH("OUI",BK19)))</formula>
    </cfRule>
  </conditionalFormatting>
  <conditionalFormatting sqref="H19:H24">
    <cfRule type="expression" dxfId="280" priority="1">
      <formula>H19&lt;A19</formula>
    </cfRule>
  </conditionalFormatting>
  <conditionalFormatting sqref="L19:L24">
    <cfRule type="expression" dxfId="279" priority="11">
      <formula>IF((A19+E19)&gt;(H19+L19),1,0)</formula>
    </cfRule>
  </conditionalFormatting>
  <dataValidations count="17">
    <dataValidation operator="greaterThan" allowBlank="1" showInputMessage="1" showErrorMessage="1" error="FORMAT_x000a_DD/MM/YY" sqref="O11:O33" xr:uid="{00000000-0002-0000-0100-000000000000}"/>
    <dataValidation type="whole" operator="lessThan" allowBlank="1" showInputMessage="1" showErrorMessage="1" error="Nombre de Guichet" sqref="Z11:Z33" xr:uid="{00000000-0002-0000-0100-000001000000}">
      <formula1>10</formula1>
    </dataValidation>
    <dataValidation type="whole" operator="lessThan" allowBlank="1" showInputMessage="1" showErrorMessage="1" error="Verifier la valeur" sqref="AK11:AK33 AP11:AP33" xr:uid="{00000000-0002-0000-0100-000002000000}">
      <formula1>10</formula1>
    </dataValidation>
    <dataValidation type="time" operator="greaterThan" allowBlank="1" showInputMessage="1" showErrorMessage="1" error="FORMAT_x000a_HH:MM" sqref="AA11:AA33" xr:uid="{00000000-0002-0000-0100-000003000000}">
      <formula1>0</formula1>
    </dataValidation>
    <dataValidation type="whole" operator="greaterThanOrEqual" allowBlank="1" showInputMessage="1" showErrorMessage="1" error="LE TEMPS EN MINUTES" sqref="AJ11:AJ33 AL11:AL33" xr:uid="{00000000-0002-0000-0100-000004000000}">
      <formula1>0</formula1>
    </dataValidation>
    <dataValidation type="decimal" operator="greaterThan" allowBlank="1" showInputMessage="1" showErrorMessage="1" sqref="S11:S33" xr:uid="{00000000-0002-0000-0100-000005000000}">
      <formula1>0</formula1>
    </dataValidation>
    <dataValidation type="date" operator="greaterThan" allowBlank="1" showInputMessage="1" showErrorMessage="1" error="FORMAT_x000a_DD/MM/YY" sqref="A11:A33 H11:H33" xr:uid="{00000000-0002-0000-0100-000006000000}">
      <formula1>36526</formula1>
    </dataValidation>
    <dataValidation type="list" allowBlank="1" showInputMessage="1" showErrorMessage="1" sqref="Q11:Q33" xr:uid="{00000000-0002-0000-0100-000007000000}">
      <formula1>nature</formula1>
    </dataValidation>
    <dataValidation type="list" allowBlank="1" showInputMessage="1" showErrorMessage="1" sqref="AG11:AG33 AE11:AE33" xr:uid="{00000000-0002-0000-0100-000008000000}">
      <formula1>AUTRE</formula1>
    </dataValidation>
    <dataValidation type="list" allowBlank="1" showInputMessage="1" showErrorMessage="1" sqref="AS11:AS33 AQ11:AQ33 AU11:AU33" xr:uid="{00000000-0002-0000-0100-000009000000}">
      <formula1>AUTRES</formula1>
    </dataValidation>
    <dataValidation type="custom" allowBlank="1" showDropDown="1" showInputMessage="1" showErrorMessage="1" error="ATTENTION_x000a_ATA &gt;ATD_x000a_Verifiez SVP," sqref="BL13 BL19" xr:uid="{00000000-0002-0000-0100-00000A000000}">
      <formula1>IF(BL13="NON",1,0)</formula1>
    </dataValidation>
    <dataValidation type="custom" allowBlank="1" showDropDown="1" showInputMessage="1" showErrorMessage="1" sqref="BL11:BL12 BL14:BL18 BL20:BL33" xr:uid="{00000000-0002-0000-0100-00000B000000}">
      <formula1>IF(BL11="NON",1,0)</formula1>
    </dataValidation>
    <dataValidation type="time" allowBlank="1" showInputMessage="1" showErrorMessage="1" error="FORMAT_x000a_HH:MM" sqref="K11:L33 D11:E33" xr:uid="{00000000-0002-0000-0100-00000C000000}">
      <formula1>0</formula1>
      <formula2>0.999305555555556</formula2>
    </dataValidation>
    <dataValidation type="whole" allowBlank="1" showInputMessage="1" showErrorMessage="1" sqref="M11:M33 F11:F33" xr:uid="{00000000-0002-0000-0100-00000D000000}">
      <formula1>0</formula1>
      <formula2>500</formula2>
    </dataValidation>
    <dataValidation type="decimal" operator="greaterThanOrEqual" allowBlank="1" showInputMessage="1" showErrorMessage="1" sqref="N11:N33 G11:G33" xr:uid="{00000000-0002-0000-0100-00000E000000}">
      <formula1>0</formula1>
    </dataValidation>
    <dataValidation type="textLength" operator="equal" allowBlank="1" showInputMessage="1" showErrorMessage="1" error="code IATA" sqref="B11:B33 I11:I33" xr:uid="{00000000-0002-0000-0100-00000F000000}">
      <formula1>3</formula1>
    </dataValidation>
    <dataValidation type="list" allowBlank="1" showInputMessage="1" showErrorMessage="1" sqref="T5:W5" xr:uid="{00000000-0002-0000-0100-000010000000}">
      <formula1>MONNAIE</formula1>
    </dataValidation>
  </dataValidations>
  <pageMargins left="0.19685039370078741" right="0.19685039370078741" top="0.19685039370078741" bottom="0.19685039370078741" header="0.19685039370078741" footer="0.19685039370078741"/>
  <pageSetup paperSize="9" scale="81" orientation="landscape" horizontalDpi="300" verticalDpi="300" r:id="rId1"/>
  <colBreaks count="1" manualBreakCount="1">
    <brk id="24" max="1048575" man="1"/>
  </colBreak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2" operator="greaterThan" id="{73C05C4A-3A1E-4F36-AB39-9C4C17E06513}">
            <xm:f>ALGOLAH!$L$8</xm:f>
            <x14:dxf>
              <fill>
                <patternFill>
                  <bgColor rgb="FFFF0000"/>
                </patternFill>
              </fill>
            </x14:dxf>
          </x14:cfRule>
          <x14:cfRule type="cellIs" priority="33" operator="between" id="{0F39AF5C-0046-4B88-8CF2-E4C0EF578FF6}">
            <xm:f>ALGOLAH!$L$6</xm:f>
            <xm:f>ALGOLAH!$L$7</xm:f>
            <x14:dxf>
              <fill>
                <patternFill>
                  <bgColor rgb="FF92D050"/>
                </patternFill>
              </fill>
            </x14:dxf>
          </x14:cfRule>
          <x14:cfRule type="cellIs" priority="34" operator="between" id="{6DEB7233-88AB-40D9-B1E7-23472E6C1B7D}">
            <xm:f>ALGOLAH!$L$7</xm:f>
            <xm:f>ALGOLAH!$L$8</xm:f>
            <x14:dxf>
              <fill>
                <patternFill>
                  <bgColor rgb="FFFFC000"/>
                </patternFill>
              </fill>
            </x14:dxf>
          </x14:cfRule>
          <xm:sqref>AY11:AZ18 AY25:AZ33</xm:sqref>
        </x14:conditionalFormatting>
        <x14:conditionalFormatting xmlns:xm="http://schemas.microsoft.com/office/excel/2006/main">
          <x14:cfRule type="cellIs" priority="28" operator="greaterThan" id="{E51178EB-E39E-4483-BE76-AF41AAA1C2DB}">
            <xm:f>ALGOLAH!$N$9</xm:f>
            <x14:dxf>
              <fill>
                <patternFill>
                  <bgColor rgb="FFFF0000"/>
                </patternFill>
              </fill>
            </x14:dxf>
          </x14:cfRule>
          <xm:sqref>BA11:BA18 BA25:BA33</xm:sqref>
        </x14:conditionalFormatting>
        <x14:conditionalFormatting xmlns:xm="http://schemas.microsoft.com/office/excel/2006/main">
          <x14:cfRule type="containsText" priority="29" operator="containsText" id="{9606A0E2-A00B-453E-99CA-2EACA9766505}">
            <xm:f>NOT(ISERROR(SEARCH("-",AY11)))</xm:f>
            <xm:f>"-"</xm:f>
            <x14:dxf>
              <font>
                <color rgb="FFFF0000"/>
              </font>
              <fill>
                <patternFill>
                  <bgColor theme="0"/>
                </patternFill>
              </fill>
            </x14:dxf>
          </x14:cfRule>
          <xm:sqref>AY11:AZ18 AY25:AZ33</xm:sqref>
        </x14:conditionalFormatting>
        <x14:conditionalFormatting xmlns:xm="http://schemas.microsoft.com/office/excel/2006/main">
          <x14:cfRule type="cellIs" priority="8" operator="greaterThan" id="{B59E1467-957F-4EAA-8BA6-4C3A433DA3A5}">
            <xm:f>ALGOLAH!$L$8</xm:f>
            <x14:dxf>
              <fill>
                <patternFill>
                  <bgColor rgb="FFFF0000"/>
                </patternFill>
              </fill>
            </x14:dxf>
          </x14:cfRule>
          <x14:cfRule type="cellIs" priority="9" operator="between" id="{C59D1E0A-8834-4DEE-8B6A-120AC3310D68}">
            <xm:f>ALGOLAH!$L$6</xm:f>
            <xm:f>ALGOLAH!$L$7</xm:f>
            <x14:dxf>
              <fill>
                <patternFill>
                  <bgColor rgb="FF92D050"/>
                </patternFill>
              </fill>
            </x14:dxf>
          </x14:cfRule>
          <x14:cfRule type="cellIs" priority="10" operator="between" id="{CD66641E-D01E-4764-B4E8-8A1C55BE7AD7}">
            <xm:f>ALGOLAH!$L$7</xm:f>
            <xm:f>ALGOLAH!$L$8</xm:f>
            <x14:dxf>
              <fill>
                <patternFill>
                  <bgColor rgb="FFFFC000"/>
                </patternFill>
              </fill>
            </x14:dxf>
          </x14:cfRule>
          <xm:sqref>AY19:AZ24</xm:sqref>
        </x14:conditionalFormatting>
        <x14:conditionalFormatting xmlns:xm="http://schemas.microsoft.com/office/excel/2006/main">
          <x14:cfRule type="cellIs" priority="4" operator="greaterThan" id="{755CE804-FA2F-41BC-94E2-5803812A2AA1}">
            <xm:f>ALGOLAH!$N$9</xm:f>
            <x14:dxf>
              <fill>
                <patternFill>
                  <bgColor rgb="FFFF0000"/>
                </patternFill>
              </fill>
            </x14:dxf>
          </x14:cfRule>
          <xm:sqref>BA19:BA24</xm:sqref>
        </x14:conditionalFormatting>
        <x14:conditionalFormatting xmlns:xm="http://schemas.microsoft.com/office/excel/2006/main">
          <x14:cfRule type="containsText" priority="5" operator="containsText" id="{C33A9822-CD0C-4121-A4AC-9D6D9690C18A}">
            <xm:f>NOT(ISERROR(SEARCH("-",AY19)))</xm:f>
            <xm:f>"-"</xm:f>
            <x14:dxf>
              <font>
                <color rgb="FFFF0000"/>
              </font>
              <fill>
                <patternFill>
                  <bgColor theme="0"/>
                </patternFill>
              </fill>
            </x14:dxf>
          </x14:cfRule>
          <xm:sqref>AY19:AZ24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4"/>
  <sheetViews>
    <sheetView view="pageBreakPreview" zoomScaleNormal="110" zoomScaleSheetLayoutView="100" workbookViewId="0">
      <selection activeCell="K28" sqref="K28"/>
    </sheetView>
  </sheetViews>
  <sheetFormatPr baseColWidth="10" defaultColWidth="11.5546875" defaultRowHeight="14.4" x14ac:dyDescent="0.3"/>
  <cols>
    <col min="1" max="1" width="7.33203125" style="19" customWidth="1"/>
    <col min="2" max="2" width="4.88671875" style="19" customWidth="1"/>
    <col min="3" max="3" width="7.33203125" style="19" customWidth="1"/>
    <col min="4" max="4" width="5.44140625" style="19" customWidth="1"/>
    <col min="5" max="5" width="6.33203125" style="19" customWidth="1"/>
    <col min="6" max="6" width="6" style="19" customWidth="1"/>
    <col min="7" max="7" width="6.33203125" style="19" customWidth="1"/>
    <col min="8" max="8" width="7.109375" style="19" customWidth="1"/>
    <col min="9" max="9" width="4.88671875" style="19" customWidth="1"/>
    <col min="10" max="10" width="6.6640625" style="19" customWidth="1"/>
    <col min="11" max="11" width="5.33203125" style="19" customWidth="1"/>
    <col min="12" max="12" width="5" style="19" customWidth="1"/>
    <col min="13" max="13" width="6" style="19" customWidth="1"/>
    <col min="14" max="14" width="6.44140625" style="19" customWidth="1"/>
    <col min="15" max="15" width="9.109375" style="19" customWidth="1"/>
    <col min="16" max="16" width="7.44140625" style="19" customWidth="1"/>
    <col min="17" max="17" width="8.44140625" style="19" customWidth="1"/>
    <col min="18" max="18" width="6.5546875" style="19" customWidth="1"/>
    <col min="19" max="19" width="6.6640625" style="19" customWidth="1"/>
    <col min="20" max="20" width="8.5546875" style="19" customWidth="1"/>
    <col min="21" max="21" width="6.109375" style="19" customWidth="1"/>
    <col min="22" max="22" width="10.109375" style="19" customWidth="1"/>
    <col min="23" max="23" width="11.5546875" style="19" customWidth="1"/>
    <col min="24" max="24" width="11.88671875" style="19" customWidth="1"/>
    <col min="25" max="25" width="10.6640625" style="19" customWidth="1"/>
    <col min="26" max="26" width="3.88671875" style="19" customWidth="1"/>
    <col min="27" max="27" width="6.33203125" style="19" customWidth="1"/>
    <col min="28" max="28" width="4.109375" style="19" customWidth="1"/>
    <col min="29" max="29" width="4.44140625" style="19" customWidth="1"/>
    <col min="30" max="30" width="7.88671875" style="19" customWidth="1"/>
    <col min="31" max="31" width="4.88671875" style="19" customWidth="1"/>
    <col min="32" max="32" width="4.33203125" style="19" customWidth="1"/>
    <col min="33" max="33" width="4.109375" style="19" customWidth="1"/>
    <col min="34" max="34" width="5.109375" style="19" customWidth="1"/>
    <col min="35" max="35" width="8.44140625" style="19" customWidth="1"/>
    <col min="36" max="36" width="6.5546875" style="19" customWidth="1"/>
    <col min="37" max="37" width="5" style="19" customWidth="1"/>
    <col min="38" max="38" width="6.5546875" style="19" customWidth="1"/>
    <col min="39" max="39" width="6.44140625" style="19" customWidth="1"/>
    <col min="40" max="40" width="7.44140625" style="19" customWidth="1"/>
    <col min="41" max="41" width="5.88671875" style="19" customWidth="1"/>
    <col min="42" max="42" width="5.109375" style="19" customWidth="1"/>
    <col min="43" max="43" width="14.109375" style="19" customWidth="1"/>
    <col min="44" max="44" width="4.33203125" style="19" customWidth="1"/>
    <col min="45" max="45" width="13.109375" style="19" customWidth="1"/>
    <col min="46" max="46" width="4.33203125" style="19" customWidth="1"/>
    <col min="47" max="47" width="13" style="19" customWidth="1"/>
    <col min="48" max="48" width="4" style="19" customWidth="1"/>
    <col min="49" max="49" width="8.6640625" style="19" customWidth="1"/>
    <col min="50" max="50" width="12.44140625" style="19" customWidth="1"/>
    <col min="51" max="51" width="14" style="19" hidden="1" customWidth="1"/>
    <col min="52" max="55" width="11.5546875" style="19" hidden="1" customWidth="1"/>
    <col min="56" max="56" width="9.88671875" style="19" hidden="1" customWidth="1"/>
    <col min="57" max="57" width="8.88671875" style="19" hidden="1" customWidth="1"/>
    <col min="58" max="58" width="11.5546875" style="19" hidden="1" customWidth="1"/>
    <col min="59" max="59" width="14.88671875" style="19" hidden="1" customWidth="1"/>
    <col min="60" max="60" width="8.44140625" style="19" hidden="1" customWidth="1"/>
    <col min="61" max="61" width="10.109375" style="29" hidden="1" customWidth="1"/>
    <col min="62" max="62" width="12.33203125" style="19" hidden="1" customWidth="1"/>
    <col min="63" max="64" width="11.5546875" style="19" hidden="1" customWidth="1"/>
    <col min="65" max="16384" width="11.5546875" style="19"/>
  </cols>
  <sheetData>
    <row r="1" spans="1:64" x14ac:dyDescent="0.3">
      <c r="A1" s="4" t="s">
        <v>32</v>
      </c>
      <c r="B1" s="4"/>
      <c r="C1" s="4"/>
      <c r="D1" s="4"/>
      <c r="E1" s="4"/>
      <c r="F1" s="5"/>
      <c r="G1" s="5"/>
      <c r="H1" s="5"/>
      <c r="I1" s="5"/>
      <c r="J1" s="1"/>
      <c r="K1" s="1"/>
      <c r="L1" s="1"/>
      <c r="M1" s="1"/>
      <c r="N1" s="1"/>
      <c r="S1" s="1"/>
      <c r="T1" s="1"/>
      <c r="U1" s="1"/>
      <c r="V1" s="1"/>
      <c r="W1" s="1"/>
      <c r="X1" s="1"/>
      <c r="Y1" s="4" t="s">
        <v>32</v>
      </c>
      <c r="Z1" s="4"/>
      <c r="AA1" s="4"/>
      <c r="AB1" s="4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6"/>
      <c r="AO1" s="6"/>
      <c r="AP1" s="6"/>
      <c r="AQ1" s="6"/>
      <c r="AR1" s="6"/>
      <c r="AS1" s="6"/>
      <c r="AT1" s="6"/>
      <c r="AU1" s="6"/>
    </row>
    <row r="2" spans="1:64" x14ac:dyDescent="0.3">
      <c r="A2" s="4" t="s">
        <v>33</v>
      </c>
      <c r="B2" s="4"/>
      <c r="C2" s="4"/>
      <c r="D2" s="4"/>
      <c r="E2" s="4"/>
      <c r="F2" s="5"/>
      <c r="G2" s="5"/>
      <c r="H2" s="6"/>
      <c r="I2" s="6"/>
      <c r="K2" s="1"/>
      <c r="L2" s="1"/>
      <c r="M2" s="1"/>
      <c r="N2" s="1"/>
      <c r="S2" s="1"/>
      <c r="T2" s="1"/>
      <c r="U2" s="1"/>
      <c r="V2" s="1"/>
      <c r="W2" s="1"/>
      <c r="X2" s="1"/>
      <c r="Y2" s="4" t="s">
        <v>33</v>
      </c>
      <c r="Z2" s="4"/>
      <c r="AA2" s="4"/>
      <c r="AB2" s="4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6"/>
      <c r="AO2" s="6"/>
      <c r="AP2" s="6"/>
      <c r="AQ2" s="6"/>
      <c r="AR2" s="6"/>
      <c r="AS2" s="6"/>
      <c r="AT2" s="6"/>
      <c r="AU2" s="6"/>
    </row>
    <row r="3" spans="1:64" ht="14.4" customHeight="1" x14ac:dyDescent="0.3">
      <c r="A3" s="4" t="s">
        <v>97</v>
      </c>
      <c r="B3" s="4"/>
      <c r="C3" s="4"/>
      <c r="D3" s="4"/>
      <c r="E3" s="4"/>
      <c r="F3" s="5"/>
      <c r="G3" s="5"/>
      <c r="H3" s="6"/>
      <c r="I3" s="6"/>
      <c r="K3" s="1"/>
      <c r="L3" s="1"/>
      <c r="M3" s="1"/>
      <c r="N3" s="1"/>
      <c r="R3" s="4" t="s">
        <v>34</v>
      </c>
      <c r="S3" s="1"/>
      <c r="T3" s="33"/>
      <c r="U3" s="34"/>
      <c r="V3" s="34"/>
      <c r="W3" s="34"/>
      <c r="X3" s="1"/>
      <c r="Y3" s="4" t="s">
        <v>97</v>
      </c>
      <c r="Z3" s="4"/>
      <c r="AA3" s="4"/>
      <c r="AB3" s="5"/>
      <c r="AC3" s="5"/>
      <c r="AD3" s="6"/>
      <c r="AF3" s="6"/>
      <c r="AG3" s="6"/>
      <c r="AH3" s="6"/>
      <c r="AI3" s="6"/>
      <c r="AJ3" s="6"/>
      <c r="AK3" s="6"/>
      <c r="AL3" s="6"/>
      <c r="AM3" s="5"/>
      <c r="AN3" s="4" t="s">
        <v>34</v>
      </c>
      <c r="AO3" s="5"/>
      <c r="AP3" s="34" t="str">
        <f>IF(T3="","",T3)</f>
        <v/>
      </c>
      <c r="AQ3" s="34"/>
      <c r="AR3" s="34"/>
      <c r="AS3" s="34"/>
      <c r="AT3" s="6"/>
      <c r="AU3" s="6"/>
    </row>
    <row r="4" spans="1:64" ht="15" x14ac:dyDescent="0.3">
      <c r="A4" s="6"/>
      <c r="B4" s="6"/>
      <c r="C4" s="6"/>
      <c r="D4" s="7"/>
      <c r="E4" s="6"/>
      <c r="F4" s="6"/>
      <c r="G4" s="6"/>
      <c r="H4" s="6"/>
      <c r="I4" s="6"/>
      <c r="K4" s="1"/>
      <c r="L4" s="1"/>
      <c r="M4" s="1"/>
      <c r="N4" s="1"/>
      <c r="R4" s="4" t="s">
        <v>35</v>
      </c>
      <c r="S4" s="8"/>
      <c r="T4" s="33"/>
      <c r="U4" s="34"/>
      <c r="V4" s="34"/>
      <c r="W4" s="34"/>
      <c r="X4" s="1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 t="s">
        <v>35</v>
      </c>
      <c r="AO4" s="9"/>
      <c r="AP4" s="34" t="str">
        <f t="shared" ref="AP4:AP5" si="0">IF(T4="","",T4)</f>
        <v/>
      </c>
      <c r="AQ4" s="34"/>
      <c r="AR4" s="34"/>
      <c r="AS4" s="34"/>
      <c r="AT4" s="6"/>
      <c r="AU4" s="6"/>
    </row>
    <row r="5" spans="1:64" ht="15" x14ac:dyDescent="0.3">
      <c r="A5" s="4" t="s">
        <v>83</v>
      </c>
      <c r="B5" s="35"/>
      <c r="C5" s="35"/>
      <c r="D5" s="35"/>
      <c r="E5" s="35"/>
      <c r="F5" s="35"/>
      <c r="G5" s="1"/>
      <c r="H5" s="1"/>
      <c r="I5" s="1"/>
      <c r="J5" s="1"/>
      <c r="K5" s="1"/>
      <c r="L5" s="1"/>
      <c r="M5" s="1"/>
      <c r="N5" s="1"/>
      <c r="R5" s="4" t="s">
        <v>36</v>
      </c>
      <c r="S5" s="8"/>
      <c r="T5" s="33"/>
      <c r="U5" s="34"/>
      <c r="V5" s="34"/>
      <c r="W5" s="34"/>
      <c r="X5" s="1"/>
      <c r="Y5" s="4" t="s">
        <v>83</v>
      </c>
      <c r="Z5" s="36" t="str">
        <f>IF(B5="","",B5)</f>
        <v/>
      </c>
      <c r="AA5" s="36"/>
      <c r="AB5" s="36"/>
      <c r="AC5" s="36"/>
      <c r="AD5" s="6"/>
      <c r="AE5" s="6"/>
      <c r="AF5" s="6"/>
      <c r="AG5" s="6"/>
      <c r="AH5" s="6"/>
      <c r="AI5" s="6"/>
      <c r="AJ5" s="6"/>
      <c r="AK5" s="6"/>
      <c r="AL5" s="6"/>
      <c r="AM5" s="6"/>
      <c r="AN5" s="4" t="s">
        <v>36</v>
      </c>
      <c r="AO5" s="9"/>
      <c r="AP5" s="34" t="str">
        <f t="shared" si="0"/>
        <v/>
      </c>
      <c r="AQ5" s="34"/>
      <c r="AR5" s="34"/>
      <c r="AS5" s="34"/>
      <c r="AT5" s="6"/>
      <c r="AU5" s="6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64" x14ac:dyDescent="0.3">
      <c r="A7" s="62" t="s">
        <v>125</v>
      </c>
      <c r="Y7" s="32" t="s">
        <v>120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64" ht="15" thickBot="1" x14ac:dyDescent="0.35">
      <c r="BI8" s="19"/>
      <c r="BK8" s="29"/>
    </row>
    <row r="9" spans="1:64" ht="14.4" customHeight="1" thickBot="1" x14ac:dyDescent="0.35">
      <c r="A9" s="63" t="s">
        <v>5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80" t="s">
        <v>4</v>
      </c>
      <c r="W9" s="80" t="s">
        <v>6</v>
      </c>
      <c r="X9" s="80" t="s">
        <v>7</v>
      </c>
      <c r="Y9" s="83" t="s">
        <v>10</v>
      </c>
      <c r="Z9" s="84"/>
      <c r="AA9" s="84"/>
      <c r="AB9" s="84"/>
      <c r="AC9" s="84"/>
      <c r="AD9" s="84"/>
      <c r="AE9" s="84"/>
      <c r="AF9" s="84"/>
      <c r="AG9" s="84"/>
      <c r="AH9" s="85"/>
      <c r="AI9" s="88" t="s">
        <v>76</v>
      </c>
      <c r="AJ9" s="90" t="s">
        <v>11</v>
      </c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2"/>
      <c r="AW9" s="88" t="s">
        <v>16</v>
      </c>
      <c r="AX9" s="93" t="s">
        <v>77</v>
      </c>
      <c r="AY9" s="75" t="s">
        <v>116</v>
      </c>
      <c r="AZ9" s="76"/>
      <c r="BA9" s="76"/>
      <c r="BB9" s="76"/>
      <c r="BC9" s="76"/>
      <c r="BD9" s="76"/>
      <c r="BE9" s="76"/>
      <c r="BF9" s="76"/>
      <c r="BG9" s="76"/>
      <c r="BH9" s="76"/>
      <c r="BI9" s="77"/>
      <c r="BJ9" s="75" t="s">
        <v>117</v>
      </c>
      <c r="BK9" s="76"/>
      <c r="BL9" s="77"/>
    </row>
    <row r="10" spans="1:64" ht="26.4" customHeight="1" x14ac:dyDescent="0.3">
      <c r="A10" s="64" t="s">
        <v>119</v>
      </c>
      <c r="B10" s="65" t="s">
        <v>121</v>
      </c>
      <c r="C10" s="65" t="s">
        <v>29</v>
      </c>
      <c r="D10" s="65" t="s">
        <v>95</v>
      </c>
      <c r="E10" s="65" t="s">
        <v>94</v>
      </c>
      <c r="F10" s="65" t="s">
        <v>25</v>
      </c>
      <c r="G10" s="66" t="s">
        <v>27</v>
      </c>
      <c r="H10" s="64" t="s">
        <v>115</v>
      </c>
      <c r="I10" s="65" t="s">
        <v>122</v>
      </c>
      <c r="J10" s="65" t="s">
        <v>30</v>
      </c>
      <c r="K10" s="65" t="s">
        <v>96</v>
      </c>
      <c r="L10" s="65" t="s">
        <v>1</v>
      </c>
      <c r="M10" s="65" t="s">
        <v>26</v>
      </c>
      <c r="N10" s="66" t="s">
        <v>28</v>
      </c>
      <c r="O10" s="67" t="s">
        <v>111</v>
      </c>
      <c r="P10" s="65" t="s">
        <v>0</v>
      </c>
      <c r="Q10" s="65" t="s">
        <v>2</v>
      </c>
      <c r="R10" s="65" t="s">
        <v>31</v>
      </c>
      <c r="S10" s="65" t="s">
        <v>110</v>
      </c>
      <c r="T10" s="65" t="s">
        <v>43</v>
      </c>
      <c r="U10" s="66" t="s">
        <v>19</v>
      </c>
      <c r="V10" s="81"/>
      <c r="W10" s="82"/>
      <c r="X10" s="82"/>
      <c r="Y10" s="68" t="s">
        <v>3</v>
      </c>
      <c r="Z10" s="86" t="s">
        <v>82</v>
      </c>
      <c r="AA10" s="87"/>
      <c r="AB10" s="69" t="s">
        <v>8</v>
      </c>
      <c r="AC10" s="70" t="s">
        <v>9</v>
      </c>
      <c r="AD10" s="70" t="s">
        <v>73</v>
      </c>
      <c r="AE10" s="86" t="s">
        <v>71</v>
      </c>
      <c r="AF10" s="87"/>
      <c r="AG10" s="86" t="s">
        <v>71</v>
      </c>
      <c r="AH10" s="87"/>
      <c r="AI10" s="89"/>
      <c r="AJ10" s="71" t="s">
        <v>22</v>
      </c>
      <c r="AK10" s="71" t="s">
        <v>24</v>
      </c>
      <c r="AL10" s="71" t="s">
        <v>72</v>
      </c>
      <c r="AM10" s="71" t="s">
        <v>12</v>
      </c>
      <c r="AN10" s="71" t="s">
        <v>74</v>
      </c>
      <c r="AO10" s="71" t="s">
        <v>75</v>
      </c>
      <c r="AP10" s="71" t="s">
        <v>18</v>
      </c>
      <c r="AQ10" s="78" t="s">
        <v>71</v>
      </c>
      <c r="AR10" s="79"/>
      <c r="AS10" s="78" t="s">
        <v>71</v>
      </c>
      <c r="AT10" s="79"/>
      <c r="AU10" s="78" t="s">
        <v>71</v>
      </c>
      <c r="AV10" s="79"/>
      <c r="AW10" s="88"/>
      <c r="AX10" s="94"/>
      <c r="AY10" s="22" t="s">
        <v>98</v>
      </c>
      <c r="AZ10" s="21" t="s">
        <v>99</v>
      </c>
      <c r="BA10" s="21" t="s">
        <v>100</v>
      </c>
      <c r="BB10" s="21" t="s">
        <v>112</v>
      </c>
      <c r="BC10" s="21" t="s">
        <v>101</v>
      </c>
      <c r="BD10" s="21" t="s">
        <v>106</v>
      </c>
      <c r="BE10" s="21" t="s">
        <v>105</v>
      </c>
      <c r="BF10" s="21" t="s">
        <v>104</v>
      </c>
      <c r="BG10" s="21" t="s">
        <v>107</v>
      </c>
      <c r="BH10" s="21" t="s">
        <v>108</v>
      </c>
      <c r="BI10" s="24" t="s">
        <v>109</v>
      </c>
      <c r="BJ10" s="22" t="s">
        <v>118</v>
      </c>
      <c r="BK10" s="21" t="s">
        <v>113</v>
      </c>
      <c r="BL10" s="27" t="s">
        <v>114</v>
      </c>
    </row>
    <row r="11" spans="1:64" ht="23.25" customHeight="1" x14ac:dyDescent="0.3">
      <c r="A11" s="37"/>
      <c r="B11" s="17"/>
      <c r="C11" s="17"/>
      <c r="D11" s="18"/>
      <c r="E11" s="18"/>
      <c r="F11" s="17"/>
      <c r="G11" s="38"/>
      <c r="H11" s="37"/>
      <c r="I11" s="17"/>
      <c r="J11" s="17"/>
      <c r="K11" s="18"/>
      <c r="L11" s="18"/>
      <c r="M11" s="17"/>
      <c r="N11" s="38"/>
      <c r="O11" s="37"/>
      <c r="P11" s="17"/>
      <c r="Q11" s="17"/>
      <c r="R11" s="17"/>
      <c r="S11" s="17"/>
      <c r="T11" s="17"/>
      <c r="U11" s="38"/>
      <c r="V11" s="43"/>
      <c r="W11" s="13">
        <f>V11*(BI11/100)</f>
        <v>0</v>
      </c>
      <c r="X11" s="13">
        <f t="shared" ref="X11:X33" si="1">IF(OR(H$5="ORAN",H$5="ALGER",H$5="constantine",H$5="orn",H$5="alg",H$5="czl"),IF(Q11="PAX",IF(OR(F11=0,M11=0),V11*0.25,0),0),0)</f>
        <v>0</v>
      </c>
      <c r="Y11" s="16" t="str">
        <f t="shared" ref="Y11:Y33" si="2">IF(H11="","",H11)</f>
        <v/>
      </c>
      <c r="Z11" s="17"/>
      <c r="AA11" s="20"/>
      <c r="AB11" s="17"/>
      <c r="AC11" s="17"/>
      <c r="AD11" s="17"/>
      <c r="AE11" s="17"/>
      <c r="AF11" s="17"/>
      <c r="AG11" s="17"/>
      <c r="AH11" s="17"/>
      <c r="AI11" s="13"/>
      <c r="AJ11" s="12"/>
      <c r="AK11" s="17"/>
      <c r="AL11" s="12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3"/>
      <c r="AX11" s="26">
        <f>V11+W11-X11+AI11+AW11</f>
        <v>0</v>
      </c>
      <c r="AY11" s="25">
        <f t="shared" ref="AY11:AY33" si="3">IF((A11+E11)&lt;(A11+D11),"- "&amp;TEXT(ABS((A11+D11)-(A11+E11)),"[hh]:mm"),(A11+E11)-(A11+D11))</f>
        <v>0</v>
      </c>
      <c r="AZ11" s="11">
        <f t="shared" ref="AZ11:AZ33" si="4">IF((H11+L11)&lt;(H11+K11),"- "&amp;TEXT(ABS((H11+K11)-(H11+L11)),"[hh]:mm"),(H11+L11)-(H11+K11))</f>
        <v>0</v>
      </c>
      <c r="BA11" s="11">
        <f t="shared" ref="BA11:BA33" si="5">(H11+L11)-(A11+E11)</f>
        <v>0</v>
      </c>
      <c r="BB11" s="30" t="str">
        <f>IF(OR(IF(E11&gt;ALGOLAH!$O$8,IF(E11&gt;ALGOLAH!$O$9,"NUIT","JOUR"),"NUIT")="NUIT",IF(L11&gt;ALGOLAH!$O$8,IF(L11&gt;ALGOLAH!$O$9,"NUIT","JOUR"),"NUIT")="NUIT"),"NUIT","JOUR")</f>
        <v>NUIT</v>
      </c>
      <c r="BC11" s="10" t="str">
        <f t="shared" ref="BC11:BC33" si="6">IF(OR(WEEKDAY(A11,1)&gt;5,WEEKDAY(H11,1)&gt;5),"YES","NO")</f>
        <v>YES</v>
      </c>
      <c r="BD11" s="10">
        <f>IF(BA11&gt;=ALGOLAH!$N$9,25,0)</f>
        <v>0</v>
      </c>
      <c r="BE11" s="10">
        <f t="shared" ref="BE11:BE33" si="7">IF(BB11="NUIT",25,0)</f>
        <v>25</v>
      </c>
      <c r="BF11" s="10">
        <f>IF(BC11="yes",25,0)</f>
        <v>25</v>
      </c>
      <c r="BG11" s="10">
        <f t="shared" ref="BG11:BG33" si="8">IF(BF11+BE11=50,25+BD11,(BF11+BE11+BD11))</f>
        <v>25</v>
      </c>
      <c r="BH11" s="10">
        <f>IF(COUNTIF(AY11,"*-*"),0,IF(AY11&gt;ALGOLAH!$L$8,50,IF(AY11&gt;ALGOLAH!$L$7,30,IF(AY11&gt;ALGOLAH!$L$6,15,0))))</f>
        <v>0</v>
      </c>
      <c r="BI11" s="31">
        <f>BH11+BG11</f>
        <v>25</v>
      </c>
      <c r="BJ11" s="23" t="str">
        <f t="shared" ref="BJ11:BJ33" si="9">IF(A11=H11,"OUI","NON")</f>
        <v>OUI</v>
      </c>
      <c r="BK11" s="28" t="str">
        <f t="shared" ref="BK11:BK33" si="10">IF(D11&gt;K11,"OUI","NON")</f>
        <v>NON</v>
      </c>
      <c r="BL11" s="28" t="str">
        <f t="shared" ref="BL11:BL33" si="11">IF((A11+E11)&gt;(H11+L11),"OUI","NON")</f>
        <v>NON</v>
      </c>
    </row>
    <row r="12" spans="1:64" ht="23.25" customHeight="1" x14ac:dyDescent="0.3">
      <c r="A12" s="37"/>
      <c r="B12" s="17"/>
      <c r="C12" s="17"/>
      <c r="D12" s="18"/>
      <c r="E12" s="18"/>
      <c r="F12" s="17"/>
      <c r="G12" s="38"/>
      <c r="H12" s="37"/>
      <c r="I12" s="17"/>
      <c r="J12" s="17"/>
      <c r="K12" s="18"/>
      <c r="L12" s="18"/>
      <c r="M12" s="17"/>
      <c r="N12" s="38"/>
      <c r="O12" s="37"/>
      <c r="P12" s="17"/>
      <c r="Q12" s="17"/>
      <c r="R12" s="17"/>
      <c r="S12" s="17"/>
      <c r="T12" s="17"/>
      <c r="U12" s="38"/>
      <c r="V12" s="43"/>
      <c r="W12" s="13">
        <f t="shared" ref="W12:W33" si="12">V12*(BI12/100)</f>
        <v>0</v>
      </c>
      <c r="X12" s="13">
        <f t="shared" si="1"/>
        <v>0</v>
      </c>
      <c r="Y12" s="16" t="str">
        <f t="shared" si="2"/>
        <v/>
      </c>
      <c r="Z12" s="17"/>
      <c r="AA12" s="20"/>
      <c r="AB12" s="17"/>
      <c r="AC12" s="17"/>
      <c r="AD12" s="17"/>
      <c r="AE12" s="17"/>
      <c r="AF12" s="17"/>
      <c r="AG12" s="17"/>
      <c r="AH12" s="17"/>
      <c r="AI12" s="13"/>
      <c r="AJ12" s="12"/>
      <c r="AK12" s="17"/>
      <c r="AL12" s="12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3"/>
      <c r="AX12" s="26">
        <f t="shared" ref="AX12:AX13" si="13">V12+W12-X12+AI12+AW12</f>
        <v>0</v>
      </c>
      <c r="AY12" s="25">
        <f t="shared" si="3"/>
        <v>0</v>
      </c>
      <c r="AZ12" s="11">
        <f t="shared" si="4"/>
        <v>0</v>
      </c>
      <c r="BA12" s="11">
        <f t="shared" si="5"/>
        <v>0</v>
      </c>
      <c r="BB12" s="30" t="str">
        <f>IF(OR(IF(E12&gt;ALGOLAH!$O$8,IF(E12&gt;ALGOLAH!$O$9,"NUIT","JOUR"),"NUIT")="NUIT",IF(L12&gt;ALGOLAH!$O$8,IF(L12&gt;ALGOLAH!$O$9,"NUIT","JOUR"),"NUIT")="NUIT"),"NUIT","JOUR")</f>
        <v>NUIT</v>
      </c>
      <c r="BC12" s="10" t="str">
        <f t="shared" si="6"/>
        <v>YES</v>
      </c>
      <c r="BD12" s="10">
        <f>IF(BA12&gt;=ALGOLAH!$N$9,25,0)</f>
        <v>0</v>
      </c>
      <c r="BE12" s="10">
        <f t="shared" si="7"/>
        <v>25</v>
      </c>
      <c r="BF12" s="10">
        <f t="shared" ref="BF12:BF33" si="14">IF(BC12="yes",25,0)</f>
        <v>25</v>
      </c>
      <c r="BG12" s="10">
        <f t="shared" si="8"/>
        <v>25</v>
      </c>
      <c r="BH12" s="10">
        <f>IF(COUNTIF(AY12,"*-*"),0,IF(AY12&gt;ALGOLAH!$L$8,50,IF(AY12&gt;ALGOLAH!$L$7,30,IF(AY12&gt;ALGOLAH!$L$6,15,0))))</f>
        <v>0</v>
      </c>
      <c r="BI12" s="31">
        <f t="shared" ref="BI12:BI17" si="15">BH12+BG12</f>
        <v>25</v>
      </c>
      <c r="BJ12" s="23" t="str">
        <f t="shared" si="9"/>
        <v>OUI</v>
      </c>
      <c r="BK12" s="28" t="str">
        <f t="shared" si="10"/>
        <v>NON</v>
      </c>
      <c r="BL12" s="28" t="str">
        <f t="shared" si="11"/>
        <v>NON</v>
      </c>
    </row>
    <row r="13" spans="1:64" ht="23.25" customHeight="1" x14ac:dyDescent="0.3">
      <c r="A13" s="37"/>
      <c r="B13" s="17"/>
      <c r="C13" s="17"/>
      <c r="D13" s="18"/>
      <c r="E13" s="18"/>
      <c r="F13" s="17"/>
      <c r="G13" s="38"/>
      <c r="H13" s="37"/>
      <c r="I13" s="17"/>
      <c r="J13" s="17"/>
      <c r="K13" s="18"/>
      <c r="L13" s="18"/>
      <c r="M13" s="17"/>
      <c r="N13" s="38"/>
      <c r="O13" s="37"/>
      <c r="P13" s="17"/>
      <c r="Q13" s="17"/>
      <c r="R13" s="17"/>
      <c r="S13" s="17"/>
      <c r="T13" s="17"/>
      <c r="U13" s="38"/>
      <c r="V13" s="43"/>
      <c r="W13" s="13">
        <f t="shared" si="12"/>
        <v>0</v>
      </c>
      <c r="X13" s="13">
        <f t="shared" si="1"/>
        <v>0</v>
      </c>
      <c r="Y13" s="16" t="str">
        <f t="shared" si="2"/>
        <v/>
      </c>
      <c r="Z13" s="17"/>
      <c r="AA13" s="20"/>
      <c r="AB13" s="17"/>
      <c r="AC13" s="17"/>
      <c r="AD13" s="17"/>
      <c r="AE13" s="17"/>
      <c r="AF13" s="17"/>
      <c r="AG13" s="17"/>
      <c r="AH13" s="17"/>
      <c r="AI13" s="13"/>
      <c r="AJ13" s="12"/>
      <c r="AK13" s="17"/>
      <c r="AL13" s="12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3"/>
      <c r="AX13" s="26">
        <f t="shared" si="13"/>
        <v>0</v>
      </c>
      <c r="AY13" s="25">
        <f t="shared" si="3"/>
        <v>0</v>
      </c>
      <c r="AZ13" s="11">
        <f t="shared" si="4"/>
        <v>0</v>
      </c>
      <c r="BA13" s="11">
        <f t="shared" si="5"/>
        <v>0</v>
      </c>
      <c r="BB13" s="30" t="str">
        <f>IF(OR(IF(E13&gt;ALGOLAH!$O$8,IF(E13&gt;ALGOLAH!$O$9,"NUIT","JOUR"),"NUIT")="NUIT",IF(L13&gt;ALGOLAH!$O$8,IF(L13&gt;ALGOLAH!$O$9,"NUIT","JOUR"),"NUIT")="NUIT"),"NUIT","JOUR")</f>
        <v>NUIT</v>
      </c>
      <c r="BC13" s="10" t="str">
        <f t="shared" si="6"/>
        <v>YES</v>
      </c>
      <c r="BD13" s="10">
        <f>IF(BA13&gt;=ALGOLAH!$N$9,25,0)</f>
        <v>0</v>
      </c>
      <c r="BE13" s="10">
        <f t="shared" si="7"/>
        <v>25</v>
      </c>
      <c r="BF13" s="10">
        <f t="shared" si="14"/>
        <v>25</v>
      </c>
      <c r="BG13" s="10">
        <f t="shared" si="8"/>
        <v>25</v>
      </c>
      <c r="BH13" s="10">
        <f>IF(COUNTIF(AY13,"*-*"),0,IF(AY13&gt;ALGOLAH!$L$8,50,IF(AY13&gt;ALGOLAH!$L$7,30,IF(AY13&gt;ALGOLAH!$L$6,15,0))))</f>
        <v>0</v>
      </c>
      <c r="BI13" s="31">
        <f t="shared" si="15"/>
        <v>25</v>
      </c>
      <c r="BJ13" s="23" t="str">
        <f t="shared" si="9"/>
        <v>OUI</v>
      </c>
      <c r="BK13" s="28" t="str">
        <f t="shared" si="10"/>
        <v>NON</v>
      </c>
      <c r="BL13" s="28" t="str">
        <f t="shared" si="11"/>
        <v>NON</v>
      </c>
    </row>
    <row r="14" spans="1:64" ht="23.25" customHeight="1" x14ac:dyDescent="0.3">
      <c r="A14" s="37"/>
      <c r="B14" s="17"/>
      <c r="C14" s="17"/>
      <c r="D14" s="18"/>
      <c r="E14" s="18"/>
      <c r="F14" s="17"/>
      <c r="G14" s="38"/>
      <c r="H14" s="37"/>
      <c r="I14" s="17"/>
      <c r="J14" s="17"/>
      <c r="K14" s="18"/>
      <c r="L14" s="18"/>
      <c r="M14" s="17"/>
      <c r="N14" s="38"/>
      <c r="O14" s="37"/>
      <c r="P14" s="17"/>
      <c r="Q14" s="17"/>
      <c r="R14" s="17"/>
      <c r="S14" s="17"/>
      <c r="T14" s="17"/>
      <c r="U14" s="38"/>
      <c r="V14" s="43"/>
      <c r="W14" s="13">
        <f t="shared" si="12"/>
        <v>0</v>
      </c>
      <c r="X14" s="13">
        <f t="shared" si="1"/>
        <v>0</v>
      </c>
      <c r="Y14" s="16" t="str">
        <f t="shared" si="2"/>
        <v/>
      </c>
      <c r="Z14" s="17"/>
      <c r="AA14" s="20"/>
      <c r="AB14" s="17"/>
      <c r="AC14" s="17"/>
      <c r="AD14" s="17"/>
      <c r="AE14" s="17"/>
      <c r="AF14" s="17"/>
      <c r="AG14" s="17"/>
      <c r="AH14" s="17"/>
      <c r="AI14" s="13"/>
      <c r="AJ14" s="12"/>
      <c r="AK14" s="17"/>
      <c r="AL14" s="12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3"/>
      <c r="AX14" s="26">
        <f>V14+W14-X14+AI14+AW14</f>
        <v>0</v>
      </c>
      <c r="AY14" s="25">
        <f t="shared" si="3"/>
        <v>0</v>
      </c>
      <c r="AZ14" s="11">
        <f t="shared" si="4"/>
        <v>0</v>
      </c>
      <c r="BA14" s="11">
        <f t="shared" si="5"/>
        <v>0</v>
      </c>
      <c r="BB14" s="30" t="str">
        <f>IF(OR(IF(E14&gt;ALGOLAH!$O$8,IF(E14&gt;ALGOLAH!$O$9,"NUIT","JOUR"),"NUIT")="NUIT",IF(L14&gt;ALGOLAH!$O$8,IF(L14&gt;ALGOLAH!$O$9,"NUIT","JOUR"),"NUIT")="NUIT"),"NUIT","JOUR")</f>
        <v>NUIT</v>
      </c>
      <c r="BC14" s="10" t="str">
        <f t="shared" si="6"/>
        <v>YES</v>
      </c>
      <c r="BD14" s="10">
        <f>IF(BA14&gt;=ALGOLAH!$N$9,25,0)</f>
        <v>0</v>
      </c>
      <c r="BE14" s="10">
        <f t="shared" si="7"/>
        <v>25</v>
      </c>
      <c r="BF14" s="10">
        <f t="shared" si="14"/>
        <v>25</v>
      </c>
      <c r="BG14" s="10">
        <f t="shared" si="8"/>
        <v>25</v>
      </c>
      <c r="BH14" s="10">
        <f>IF(COUNTIF(AY14,"*-*"),0,IF(AY14&gt;ALGOLAH!$L$8,50,IF(AY14&gt;ALGOLAH!$L$7,30,IF(AY14&gt;ALGOLAH!$L$6,15,0))))</f>
        <v>0</v>
      </c>
      <c r="BI14" s="31">
        <f t="shared" si="15"/>
        <v>25</v>
      </c>
      <c r="BJ14" s="23" t="str">
        <f t="shared" si="9"/>
        <v>OUI</v>
      </c>
      <c r="BK14" s="28" t="str">
        <f t="shared" si="10"/>
        <v>NON</v>
      </c>
      <c r="BL14" s="28" t="str">
        <f t="shared" si="11"/>
        <v>NON</v>
      </c>
    </row>
    <row r="15" spans="1:64" ht="23.25" customHeight="1" x14ac:dyDescent="0.3">
      <c r="A15" s="37"/>
      <c r="B15" s="17"/>
      <c r="C15" s="17"/>
      <c r="D15" s="18"/>
      <c r="E15" s="18"/>
      <c r="F15" s="17"/>
      <c r="G15" s="38"/>
      <c r="H15" s="37"/>
      <c r="I15" s="17"/>
      <c r="J15" s="17"/>
      <c r="K15" s="18"/>
      <c r="L15" s="18"/>
      <c r="M15" s="17"/>
      <c r="N15" s="38"/>
      <c r="O15" s="37"/>
      <c r="P15" s="17"/>
      <c r="Q15" s="17"/>
      <c r="R15" s="17"/>
      <c r="S15" s="17"/>
      <c r="T15" s="17"/>
      <c r="U15" s="38"/>
      <c r="V15" s="43"/>
      <c r="W15" s="13">
        <f t="shared" si="12"/>
        <v>0</v>
      </c>
      <c r="X15" s="13">
        <f t="shared" si="1"/>
        <v>0</v>
      </c>
      <c r="Y15" s="16" t="str">
        <f t="shared" si="2"/>
        <v/>
      </c>
      <c r="Z15" s="17"/>
      <c r="AA15" s="20"/>
      <c r="AB15" s="17"/>
      <c r="AC15" s="17"/>
      <c r="AD15" s="17"/>
      <c r="AE15" s="17"/>
      <c r="AF15" s="17"/>
      <c r="AG15" s="17"/>
      <c r="AH15" s="17"/>
      <c r="AI15" s="13"/>
      <c r="AJ15" s="12"/>
      <c r="AK15" s="17"/>
      <c r="AL15" s="12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3"/>
      <c r="AX15" s="26">
        <f>V15+W15-X15+AI15+AW15</f>
        <v>0</v>
      </c>
      <c r="AY15" s="25">
        <f t="shared" si="3"/>
        <v>0</v>
      </c>
      <c r="AZ15" s="11">
        <f t="shared" si="4"/>
        <v>0</v>
      </c>
      <c r="BA15" s="11">
        <f t="shared" si="5"/>
        <v>0</v>
      </c>
      <c r="BB15" s="30" t="str">
        <f>IF(OR(IF(E15&gt;ALGOLAH!$O$8,IF(E15&gt;ALGOLAH!$O$9,"NUIT","JOUR"),"NUIT")="NUIT",IF(L15&gt;ALGOLAH!$O$8,IF(L15&gt;ALGOLAH!$O$9,"NUIT","JOUR"),"NUIT")="NUIT"),"NUIT","JOUR")</f>
        <v>NUIT</v>
      </c>
      <c r="BC15" s="10" t="str">
        <f t="shared" si="6"/>
        <v>YES</v>
      </c>
      <c r="BD15" s="10">
        <f>IF(BA15&gt;=ALGOLAH!$N$9,25,0)</f>
        <v>0</v>
      </c>
      <c r="BE15" s="10">
        <f t="shared" si="7"/>
        <v>25</v>
      </c>
      <c r="BF15" s="10">
        <f t="shared" si="14"/>
        <v>25</v>
      </c>
      <c r="BG15" s="10">
        <f t="shared" si="8"/>
        <v>25</v>
      </c>
      <c r="BH15" s="10">
        <f>IF(COUNTIF(AY15,"*-*"),0,IF(AY15&gt;ALGOLAH!$L$8,50,IF(AY15&gt;ALGOLAH!$L$7,30,IF(AY15&gt;ALGOLAH!$L$6,15,0))))</f>
        <v>0</v>
      </c>
      <c r="BI15" s="31">
        <f t="shared" si="15"/>
        <v>25</v>
      </c>
      <c r="BJ15" s="23" t="str">
        <f t="shared" si="9"/>
        <v>OUI</v>
      </c>
      <c r="BK15" s="28" t="str">
        <f t="shared" si="10"/>
        <v>NON</v>
      </c>
      <c r="BL15" s="28" t="str">
        <f t="shared" si="11"/>
        <v>NON</v>
      </c>
    </row>
    <row r="16" spans="1:64" ht="23.25" customHeight="1" x14ac:dyDescent="0.3">
      <c r="A16" s="37"/>
      <c r="B16" s="17"/>
      <c r="C16" s="17"/>
      <c r="D16" s="18"/>
      <c r="E16" s="18"/>
      <c r="F16" s="17"/>
      <c r="G16" s="38"/>
      <c r="H16" s="37"/>
      <c r="I16" s="17"/>
      <c r="J16" s="17"/>
      <c r="K16" s="18"/>
      <c r="L16" s="18"/>
      <c r="M16" s="17"/>
      <c r="N16" s="38"/>
      <c r="O16" s="37"/>
      <c r="P16" s="17"/>
      <c r="Q16" s="17"/>
      <c r="R16" s="17"/>
      <c r="S16" s="17"/>
      <c r="T16" s="17"/>
      <c r="U16" s="38"/>
      <c r="V16" s="43"/>
      <c r="W16" s="13">
        <f t="shared" si="12"/>
        <v>0</v>
      </c>
      <c r="X16" s="13">
        <f t="shared" si="1"/>
        <v>0</v>
      </c>
      <c r="Y16" s="16" t="str">
        <f t="shared" si="2"/>
        <v/>
      </c>
      <c r="Z16" s="17"/>
      <c r="AA16" s="20"/>
      <c r="AB16" s="17"/>
      <c r="AC16" s="17"/>
      <c r="AD16" s="17"/>
      <c r="AE16" s="17"/>
      <c r="AF16" s="17"/>
      <c r="AG16" s="17"/>
      <c r="AH16" s="17"/>
      <c r="AI16" s="13"/>
      <c r="AJ16" s="12"/>
      <c r="AK16" s="17"/>
      <c r="AL16" s="12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3"/>
      <c r="AX16" s="26">
        <f>V16+W16-X16+AI16+AW16</f>
        <v>0</v>
      </c>
      <c r="AY16" s="25">
        <f t="shared" si="3"/>
        <v>0</v>
      </c>
      <c r="AZ16" s="11">
        <f t="shared" si="4"/>
        <v>0</v>
      </c>
      <c r="BA16" s="11">
        <f t="shared" si="5"/>
        <v>0</v>
      </c>
      <c r="BB16" s="30" t="str">
        <f>IF(OR(IF(E16&gt;ALGOLAH!$O$8,IF(E16&gt;ALGOLAH!$O$9,"NUIT","JOUR"),"NUIT")="NUIT",IF(L16&gt;ALGOLAH!$O$8,IF(L16&gt;ALGOLAH!$O$9,"NUIT","JOUR"),"NUIT")="NUIT"),"NUIT","JOUR")</f>
        <v>NUIT</v>
      </c>
      <c r="BC16" s="10" t="str">
        <f t="shared" si="6"/>
        <v>YES</v>
      </c>
      <c r="BD16" s="10">
        <f>IF(BA16&gt;=ALGOLAH!$N$9,25,0)</f>
        <v>0</v>
      </c>
      <c r="BE16" s="10">
        <f t="shared" si="7"/>
        <v>25</v>
      </c>
      <c r="BF16" s="10">
        <f t="shared" si="14"/>
        <v>25</v>
      </c>
      <c r="BG16" s="10">
        <f t="shared" si="8"/>
        <v>25</v>
      </c>
      <c r="BH16" s="10">
        <f>IF(COUNTIF(AY16,"*-*"),0,IF(AY16&gt;ALGOLAH!$L$8,50,IF(AY16&gt;ALGOLAH!$L$7,30,IF(AY16&gt;ALGOLAH!$L$6,15,0))))</f>
        <v>0</v>
      </c>
      <c r="BI16" s="31">
        <f t="shared" si="15"/>
        <v>25</v>
      </c>
      <c r="BJ16" s="23" t="str">
        <f t="shared" si="9"/>
        <v>OUI</v>
      </c>
      <c r="BK16" s="28" t="str">
        <f t="shared" si="10"/>
        <v>NON</v>
      </c>
      <c r="BL16" s="28" t="str">
        <f t="shared" si="11"/>
        <v>NON</v>
      </c>
    </row>
    <row r="17" spans="1:64" ht="23.25" customHeight="1" x14ac:dyDescent="0.3">
      <c r="A17" s="37"/>
      <c r="B17" s="17"/>
      <c r="C17" s="17"/>
      <c r="D17" s="18"/>
      <c r="E17" s="18"/>
      <c r="F17" s="17"/>
      <c r="G17" s="38"/>
      <c r="H17" s="37"/>
      <c r="I17" s="17"/>
      <c r="J17" s="17"/>
      <c r="K17" s="18"/>
      <c r="L17" s="18"/>
      <c r="M17" s="17"/>
      <c r="N17" s="38"/>
      <c r="O17" s="37"/>
      <c r="P17" s="17"/>
      <c r="Q17" s="17"/>
      <c r="R17" s="17"/>
      <c r="S17" s="17"/>
      <c r="T17" s="17"/>
      <c r="U17" s="38"/>
      <c r="V17" s="43"/>
      <c r="W17" s="13">
        <f t="shared" si="12"/>
        <v>0</v>
      </c>
      <c r="X17" s="13">
        <f t="shared" si="1"/>
        <v>0</v>
      </c>
      <c r="Y17" s="16" t="str">
        <f t="shared" si="2"/>
        <v/>
      </c>
      <c r="Z17" s="17"/>
      <c r="AA17" s="20"/>
      <c r="AB17" s="17"/>
      <c r="AC17" s="17"/>
      <c r="AD17" s="17"/>
      <c r="AE17" s="17"/>
      <c r="AF17" s="17"/>
      <c r="AG17" s="17"/>
      <c r="AH17" s="17"/>
      <c r="AI17" s="13"/>
      <c r="AJ17" s="12"/>
      <c r="AK17" s="17"/>
      <c r="AL17" s="12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3"/>
      <c r="AX17" s="26">
        <f t="shared" ref="AX17:AX33" si="16">V17+W17-X17+AI17+AW17</f>
        <v>0</v>
      </c>
      <c r="AY17" s="25">
        <f t="shared" si="3"/>
        <v>0</v>
      </c>
      <c r="AZ17" s="11">
        <f t="shared" si="4"/>
        <v>0</v>
      </c>
      <c r="BA17" s="11">
        <f t="shared" si="5"/>
        <v>0</v>
      </c>
      <c r="BB17" s="30" t="str">
        <f>IF(OR(IF(E17&gt;ALGOLAH!$O$8,IF(E17&gt;ALGOLAH!$O$9,"NUIT","JOUR"),"NUIT")="NUIT",IF(L17&gt;ALGOLAH!$O$8,IF(L17&gt;ALGOLAH!$O$9,"NUIT","JOUR"),"NUIT")="NUIT"),"NUIT","JOUR")</f>
        <v>NUIT</v>
      </c>
      <c r="BC17" s="10" t="str">
        <f t="shared" si="6"/>
        <v>YES</v>
      </c>
      <c r="BD17" s="10">
        <f>IF(BA17&gt;=ALGOLAH!$N$9,25,0)</f>
        <v>0</v>
      </c>
      <c r="BE17" s="10">
        <f t="shared" si="7"/>
        <v>25</v>
      </c>
      <c r="BF17" s="10">
        <f t="shared" si="14"/>
        <v>25</v>
      </c>
      <c r="BG17" s="10">
        <f t="shared" si="8"/>
        <v>25</v>
      </c>
      <c r="BH17" s="10">
        <f>IF(COUNTIF(AY17,"*-*"),0,IF(AY17&gt;ALGOLAH!$L$8,50,IF(AY17&gt;ALGOLAH!$L$7,30,IF(AY17&gt;ALGOLAH!$L$6,15,0))))</f>
        <v>0</v>
      </c>
      <c r="BI17" s="31">
        <f t="shared" si="15"/>
        <v>25</v>
      </c>
      <c r="BJ17" s="23" t="str">
        <f t="shared" si="9"/>
        <v>OUI</v>
      </c>
      <c r="BK17" s="28" t="str">
        <f t="shared" si="10"/>
        <v>NON</v>
      </c>
      <c r="BL17" s="28" t="str">
        <f t="shared" si="11"/>
        <v>NON</v>
      </c>
    </row>
    <row r="18" spans="1:64" ht="23.25" customHeight="1" x14ac:dyDescent="0.3">
      <c r="A18" s="37"/>
      <c r="B18" s="17"/>
      <c r="C18" s="17"/>
      <c r="D18" s="18"/>
      <c r="E18" s="18"/>
      <c r="F18" s="17"/>
      <c r="G18" s="38"/>
      <c r="H18" s="37"/>
      <c r="I18" s="17"/>
      <c r="J18" s="17"/>
      <c r="K18" s="18"/>
      <c r="L18" s="18"/>
      <c r="M18" s="17"/>
      <c r="N18" s="38"/>
      <c r="O18" s="37"/>
      <c r="P18" s="17"/>
      <c r="Q18" s="17"/>
      <c r="R18" s="17"/>
      <c r="S18" s="17"/>
      <c r="T18" s="17"/>
      <c r="U18" s="38"/>
      <c r="V18" s="43"/>
      <c r="W18" s="13">
        <f t="shared" si="12"/>
        <v>0</v>
      </c>
      <c r="X18" s="13">
        <f t="shared" si="1"/>
        <v>0</v>
      </c>
      <c r="Y18" s="16" t="str">
        <f t="shared" si="2"/>
        <v/>
      </c>
      <c r="Z18" s="17"/>
      <c r="AA18" s="20"/>
      <c r="AB18" s="17"/>
      <c r="AC18" s="17"/>
      <c r="AD18" s="17"/>
      <c r="AE18" s="17"/>
      <c r="AF18" s="17"/>
      <c r="AG18" s="17"/>
      <c r="AH18" s="17"/>
      <c r="AI18" s="13"/>
      <c r="AJ18" s="12"/>
      <c r="AK18" s="17"/>
      <c r="AL18" s="12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3"/>
      <c r="AX18" s="26">
        <f t="shared" si="16"/>
        <v>0</v>
      </c>
      <c r="AY18" s="25">
        <f t="shared" si="3"/>
        <v>0</v>
      </c>
      <c r="AZ18" s="11">
        <f t="shared" si="4"/>
        <v>0</v>
      </c>
      <c r="BA18" s="11">
        <f t="shared" si="5"/>
        <v>0</v>
      </c>
      <c r="BB18" s="30" t="str">
        <f>IF(OR(IF(E18&gt;ALGOLAH!$O$8,IF(E18&gt;ALGOLAH!$O$9,"NUIT","JOUR"),"NUIT")="NUIT",IF(L18&gt;ALGOLAH!$O$8,IF(L18&gt;ALGOLAH!$O$9,"NUIT","JOUR"),"NUIT")="NUIT"),"NUIT","JOUR")</f>
        <v>NUIT</v>
      </c>
      <c r="BC18" s="10" t="str">
        <f t="shared" si="6"/>
        <v>YES</v>
      </c>
      <c r="BD18" s="10">
        <f>IF(BA18&gt;=ALGOLAH!$N$9,25,0)</f>
        <v>0</v>
      </c>
      <c r="BE18" s="10">
        <f t="shared" si="7"/>
        <v>25</v>
      </c>
      <c r="BF18" s="10">
        <f t="shared" si="14"/>
        <v>25</v>
      </c>
      <c r="BG18" s="10">
        <f t="shared" si="8"/>
        <v>25</v>
      </c>
      <c r="BH18" s="10">
        <f>IF(COUNTIF(AY18,"*-*"),0,IF(AY18&gt;ALGOLAH!$L$8,50,IF(AY18&gt;ALGOLAH!$L$7,30,IF(AY18&gt;ALGOLAH!$L$6,15,0))))</f>
        <v>0</v>
      </c>
      <c r="BI18" s="31">
        <f>BH18+BG18</f>
        <v>25</v>
      </c>
      <c r="BJ18" s="23" t="str">
        <f t="shared" si="9"/>
        <v>OUI</v>
      </c>
      <c r="BK18" s="28" t="str">
        <f t="shared" si="10"/>
        <v>NON</v>
      </c>
      <c r="BL18" s="28" t="str">
        <f t="shared" si="11"/>
        <v>NON</v>
      </c>
    </row>
    <row r="19" spans="1:64" ht="23.25" customHeight="1" x14ac:dyDescent="0.3">
      <c r="A19" s="37"/>
      <c r="B19" s="17"/>
      <c r="C19" s="17"/>
      <c r="D19" s="18"/>
      <c r="E19" s="18"/>
      <c r="F19" s="17"/>
      <c r="G19" s="38"/>
      <c r="H19" s="37"/>
      <c r="I19" s="17"/>
      <c r="J19" s="17"/>
      <c r="K19" s="18"/>
      <c r="L19" s="18"/>
      <c r="M19" s="17"/>
      <c r="N19" s="38"/>
      <c r="O19" s="37"/>
      <c r="P19" s="17"/>
      <c r="Q19" s="17"/>
      <c r="R19" s="17"/>
      <c r="S19" s="17"/>
      <c r="T19" s="17"/>
      <c r="U19" s="38"/>
      <c r="V19" s="43"/>
      <c r="W19" s="13">
        <f t="shared" si="12"/>
        <v>0</v>
      </c>
      <c r="X19" s="13">
        <f t="shared" si="1"/>
        <v>0</v>
      </c>
      <c r="Y19" s="16" t="str">
        <f t="shared" si="2"/>
        <v/>
      </c>
      <c r="Z19" s="17"/>
      <c r="AA19" s="20"/>
      <c r="AB19" s="17"/>
      <c r="AC19" s="17"/>
      <c r="AD19" s="17"/>
      <c r="AE19" s="17"/>
      <c r="AF19" s="17"/>
      <c r="AG19" s="17"/>
      <c r="AH19" s="17"/>
      <c r="AI19" s="13"/>
      <c r="AJ19" s="12"/>
      <c r="AK19" s="17"/>
      <c r="AL19" s="12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3"/>
      <c r="AX19" s="26">
        <f t="shared" si="16"/>
        <v>0</v>
      </c>
      <c r="AY19" s="25">
        <f t="shared" si="3"/>
        <v>0</v>
      </c>
      <c r="AZ19" s="11">
        <f t="shared" si="4"/>
        <v>0</v>
      </c>
      <c r="BA19" s="11">
        <f t="shared" si="5"/>
        <v>0</v>
      </c>
      <c r="BB19" s="30" t="str">
        <f>IF(OR(IF(E19&gt;ALGOLAH!$O$8,IF(E19&gt;ALGOLAH!$O$9,"NUIT","JOUR"),"NUIT")="NUIT",IF(L19&gt;ALGOLAH!$O$8,IF(L19&gt;ALGOLAH!$O$9,"NUIT","JOUR"),"NUIT")="NUIT"),"NUIT","JOUR")</f>
        <v>NUIT</v>
      </c>
      <c r="BC19" s="10" t="str">
        <f t="shared" si="6"/>
        <v>YES</v>
      </c>
      <c r="BD19" s="10">
        <f>IF(BA19&gt;=ALGOLAH!$N$9,25,0)</f>
        <v>0</v>
      </c>
      <c r="BE19" s="10">
        <f t="shared" si="7"/>
        <v>25</v>
      </c>
      <c r="BF19" s="10">
        <f t="shared" si="14"/>
        <v>25</v>
      </c>
      <c r="BG19" s="10">
        <f t="shared" si="8"/>
        <v>25</v>
      </c>
      <c r="BH19" s="10">
        <f>IF(COUNTIF(AY19,"*-*"),0,IF(AY19&gt;ALGOLAH!$L$8,50,IF(AY19&gt;ALGOLAH!$L$7,30,IF(AY19&gt;ALGOLAH!$L$6,15,0))))</f>
        <v>0</v>
      </c>
      <c r="BI19" s="31">
        <f t="shared" ref="BI19:BI23" si="17">BH19+BG19</f>
        <v>25</v>
      </c>
      <c r="BJ19" s="23" t="str">
        <f t="shared" si="9"/>
        <v>OUI</v>
      </c>
      <c r="BK19" s="28" t="str">
        <f t="shared" si="10"/>
        <v>NON</v>
      </c>
      <c r="BL19" s="28" t="str">
        <f t="shared" si="11"/>
        <v>NON</v>
      </c>
    </row>
    <row r="20" spans="1:64" ht="23.25" customHeight="1" x14ac:dyDescent="0.3">
      <c r="A20" s="37"/>
      <c r="B20" s="17"/>
      <c r="C20" s="17"/>
      <c r="D20" s="18"/>
      <c r="E20" s="18"/>
      <c r="F20" s="17"/>
      <c r="G20" s="38"/>
      <c r="H20" s="37"/>
      <c r="I20" s="17"/>
      <c r="J20" s="17"/>
      <c r="K20" s="18"/>
      <c r="L20" s="18"/>
      <c r="M20" s="17"/>
      <c r="N20" s="38"/>
      <c r="O20" s="37"/>
      <c r="P20" s="17"/>
      <c r="Q20" s="17"/>
      <c r="R20" s="17"/>
      <c r="S20" s="17"/>
      <c r="T20" s="17"/>
      <c r="U20" s="38"/>
      <c r="V20" s="43"/>
      <c r="W20" s="13">
        <f t="shared" si="12"/>
        <v>0</v>
      </c>
      <c r="X20" s="13">
        <f t="shared" si="1"/>
        <v>0</v>
      </c>
      <c r="Y20" s="16" t="str">
        <f t="shared" si="2"/>
        <v/>
      </c>
      <c r="Z20" s="17"/>
      <c r="AA20" s="20"/>
      <c r="AB20" s="17"/>
      <c r="AC20" s="17"/>
      <c r="AD20" s="17"/>
      <c r="AE20" s="17"/>
      <c r="AF20" s="17"/>
      <c r="AG20" s="17"/>
      <c r="AH20" s="17"/>
      <c r="AI20" s="13"/>
      <c r="AJ20" s="12"/>
      <c r="AK20" s="17"/>
      <c r="AL20" s="12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3"/>
      <c r="AX20" s="26">
        <f>V20+W20-X20+AI20+AW20</f>
        <v>0</v>
      </c>
      <c r="AY20" s="25">
        <f t="shared" si="3"/>
        <v>0</v>
      </c>
      <c r="AZ20" s="11">
        <f t="shared" si="4"/>
        <v>0</v>
      </c>
      <c r="BA20" s="11">
        <f t="shared" si="5"/>
        <v>0</v>
      </c>
      <c r="BB20" s="30" t="str">
        <f>IF(OR(IF(E20&gt;ALGOLAH!$O$8,IF(E20&gt;ALGOLAH!$O$9,"NUIT","JOUR"),"NUIT")="NUIT",IF(L20&gt;ALGOLAH!$O$8,IF(L20&gt;ALGOLAH!$O$9,"NUIT","JOUR"),"NUIT")="NUIT"),"NUIT","JOUR")</f>
        <v>NUIT</v>
      </c>
      <c r="BC20" s="10" t="str">
        <f t="shared" si="6"/>
        <v>YES</v>
      </c>
      <c r="BD20" s="10">
        <f>IF(BA20&gt;=ALGOLAH!$N$9,25,0)</f>
        <v>0</v>
      </c>
      <c r="BE20" s="10">
        <f t="shared" si="7"/>
        <v>25</v>
      </c>
      <c r="BF20" s="10">
        <f t="shared" si="14"/>
        <v>25</v>
      </c>
      <c r="BG20" s="10">
        <f t="shared" si="8"/>
        <v>25</v>
      </c>
      <c r="BH20" s="10">
        <f>IF(COUNTIF(AY20,"*-*"),0,IF(AY20&gt;ALGOLAH!$L$8,50,IF(AY20&gt;ALGOLAH!$L$7,30,IF(AY20&gt;ALGOLAH!$L$6,15,0))))</f>
        <v>0</v>
      </c>
      <c r="BI20" s="31">
        <f t="shared" si="17"/>
        <v>25</v>
      </c>
      <c r="BJ20" s="23" t="str">
        <f t="shared" si="9"/>
        <v>OUI</v>
      </c>
      <c r="BK20" s="28" t="str">
        <f t="shared" si="10"/>
        <v>NON</v>
      </c>
      <c r="BL20" s="28" t="str">
        <f t="shared" si="11"/>
        <v>NON</v>
      </c>
    </row>
    <row r="21" spans="1:64" ht="23.25" customHeight="1" x14ac:dyDescent="0.3">
      <c r="A21" s="37"/>
      <c r="B21" s="17"/>
      <c r="C21" s="17"/>
      <c r="D21" s="18"/>
      <c r="E21" s="18"/>
      <c r="F21" s="17"/>
      <c r="G21" s="38"/>
      <c r="H21" s="37"/>
      <c r="I21" s="17"/>
      <c r="J21" s="17"/>
      <c r="K21" s="18"/>
      <c r="L21" s="18"/>
      <c r="M21" s="17"/>
      <c r="N21" s="38"/>
      <c r="O21" s="37"/>
      <c r="P21" s="17"/>
      <c r="Q21" s="17"/>
      <c r="R21" s="17"/>
      <c r="S21" s="17"/>
      <c r="T21" s="17"/>
      <c r="U21" s="38"/>
      <c r="V21" s="43"/>
      <c r="W21" s="13">
        <f t="shared" si="12"/>
        <v>0</v>
      </c>
      <c r="X21" s="13">
        <f t="shared" si="1"/>
        <v>0</v>
      </c>
      <c r="Y21" s="16" t="str">
        <f t="shared" si="2"/>
        <v/>
      </c>
      <c r="Z21" s="17"/>
      <c r="AA21" s="20"/>
      <c r="AB21" s="17"/>
      <c r="AC21" s="17"/>
      <c r="AD21" s="17"/>
      <c r="AE21" s="17"/>
      <c r="AF21" s="17"/>
      <c r="AG21" s="17"/>
      <c r="AH21" s="17"/>
      <c r="AI21" s="13"/>
      <c r="AJ21" s="12"/>
      <c r="AK21" s="17"/>
      <c r="AL21" s="12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3"/>
      <c r="AX21" s="26">
        <f>V21+W21-X21+AI21+AW21</f>
        <v>0</v>
      </c>
      <c r="AY21" s="25">
        <f t="shared" si="3"/>
        <v>0</v>
      </c>
      <c r="AZ21" s="11">
        <f t="shared" si="4"/>
        <v>0</v>
      </c>
      <c r="BA21" s="11">
        <f t="shared" si="5"/>
        <v>0</v>
      </c>
      <c r="BB21" s="30" t="str">
        <f>IF(OR(IF(E21&gt;ALGOLAH!$O$8,IF(E21&gt;ALGOLAH!$O$9,"NUIT","JOUR"),"NUIT")="NUIT",IF(L21&gt;ALGOLAH!$O$8,IF(L21&gt;ALGOLAH!$O$9,"NUIT","JOUR"),"NUIT")="NUIT"),"NUIT","JOUR")</f>
        <v>NUIT</v>
      </c>
      <c r="BC21" s="10" t="str">
        <f t="shared" si="6"/>
        <v>YES</v>
      </c>
      <c r="BD21" s="10">
        <f>IF(BA21&gt;=ALGOLAH!$N$9,25,0)</f>
        <v>0</v>
      </c>
      <c r="BE21" s="10">
        <f t="shared" si="7"/>
        <v>25</v>
      </c>
      <c r="BF21" s="10">
        <f t="shared" si="14"/>
        <v>25</v>
      </c>
      <c r="BG21" s="10">
        <f t="shared" si="8"/>
        <v>25</v>
      </c>
      <c r="BH21" s="10">
        <f>IF(COUNTIF(AY21,"*-*"),0,IF(AY21&gt;ALGOLAH!$L$8,50,IF(AY21&gt;ALGOLAH!$L$7,30,IF(AY21&gt;ALGOLAH!$L$6,15,0))))</f>
        <v>0</v>
      </c>
      <c r="BI21" s="31">
        <f t="shared" si="17"/>
        <v>25</v>
      </c>
      <c r="BJ21" s="23" t="str">
        <f t="shared" si="9"/>
        <v>OUI</v>
      </c>
      <c r="BK21" s="28" t="str">
        <f t="shared" si="10"/>
        <v>NON</v>
      </c>
      <c r="BL21" s="28" t="str">
        <f t="shared" si="11"/>
        <v>NON</v>
      </c>
    </row>
    <row r="22" spans="1:64" ht="23.25" customHeight="1" x14ac:dyDescent="0.3">
      <c r="A22" s="37"/>
      <c r="B22" s="17"/>
      <c r="C22" s="17"/>
      <c r="D22" s="18"/>
      <c r="E22" s="18"/>
      <c r="F22" s="17"/>
      <c r="G22" s="38"/>
      <c r="H22" s="37"/>
      <c r="I22" s="17"/>
      <c r="J22" s="17"/>
      <c r="K22" s="18"/>
      <c r="L22" s="18"/>
      <c r="M22" s="17"/>
      <c r="N22" s="38"/>
      <c r="O22" s="37"/>
      <c r="P22" s="17"/>
      <c r="Q22" s="17"/>
      <c r="R22" s="17"/>
      <c r="S22" s="17"/>
      <c r="T22" s="17"/>
      <c r="U22" s="38"/>
      <c r="V22" s="43"/>
      <c r="W22" s="13">
        <f t="shared" si="12"/>
        <v>0</v>
      </c>
      <c r="X22" s="13">
        <f t="shared" si="1"/>
        <v>0</v>
      </c>
      <c r="Y22" s="16" t="str">
        <f t="shared" si="2"/>
        <v/>
      </c>
      <c r="Z22" s="17"/>
      <c r="AA22" s="20"/>
      <c r="AB22" s="17"/>
      <c r="AC22" s="17"/>
      <c r="AD22" s="17"/>
      <c r="AE22" s="17"/>
      <c r="AF22" s="17"/>
      <c r="AG22" s="17"/>
      <c r="AH22" s="17"/>
      <c r="AI22" s="13"/>
      <c r="AJ22" s="12"/>
      <c r="AK22" s="17"/>
      <c r="AL22" s="12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3"/>
      <c r="AX22" s="26">
        <f>V22+W22-X22+AI22+AW22</f>
        <v>0</v>
      </c>
      <c r="AY22" s="25">
        <f t="shared" si="3"/>
        <v>0</v>
      </c>
      <c r="AZ22" s="11">
        <f t="shared" si="4"/>
        <v>0</v>
      </c>
      <c r="BA22" s="11">
        <f t="shared" si="5"/>
        <v>0</v>
      </c>
      <c r="BB22" s="30" t="str">
        <f>IF(OR(IF(E22&gt;ALGOLAH!$O$8,IF(E22&gt;ALGOLAH!$O$9,"NUIT","JOUR"),"NUIT")="NUIT",IF(L22&gt;ALGOLAH!$O$8,IF(L22&gt;ALGOLAH!$O$9,"NUIT","JOUR"),"NUIT")="NUIT"),"NUIT","JOUR")</f>
        <v>NUIT</v>
      </c>
      <c r="BC22" s="10" t="str">
        <f t="shared" si="6"/>
        <v>YES</v>
      </c>
      <c r="BD22" s="10">
        <f>IF(BA22&gt;=ALGOLAH!$N$9,25,0)</f>
        <v>0</v>
      </c>
      <c r="BE22" s="10">
        <f t="shared" si="7"/>
        <v>25</v>
      </c>
      <c r="BF22" s="10">
        <f t="shared" si="14"/>
        <v>25</v>
      </c>
      <c r="BG22" s="10">
        <f t="shared" si="8"/>
        <v>25</v>
      </c>
      <c r="BH22" s="10">
        <f>IF(COUNTIF(AY22,"*-*"),0,IF(AY22&gt;ALGOLAH!$L$8,50,IF(AY22&gt;ALGOLAH!$L$7,30,IF(AY22&gt;ALGOLAH!$L$6,15,0))))</f>
        <v>0</v>
      </c>
      <c r="BI22" s="31">
        <f t="shared" si="17"/>
        <v>25</v>
      </c>
      <c r="BJ22" s="23" t="str">
        <f t="shared" si="9"/>
        <v>OUI</v>
      </c>
      <c r="BK22" s="28" t="str">
        <f t="shared" si="10"/>
        <v>NON</v>
      </c>
      <c r="BL22" s="28" t="str">
        <f t="shared" si="11"/>
        <v>NON</v>
      </c>
    </row>
    <row r="23" spans="1:64" ht="23.25" customHeight="1" x14ac:dyDescent="0.3">
      <c r="A23" s="37"/>
      <c r="B23" s="17"/>
      <c r="C23" s="17"/>
      <c r="D23" s="18"/>
      <c r="E23" s="18"/>
      <c r="F23" s="17"/>
      <c r="G23" s="38"/>
      <c r="H23" s="37"/>
      <c r="I23" s="17"/>
      <c r="J23" s="17"/>
      <c r="K23" s="18"/>
      <c r="L23" s="18"/>
      <c r="M23" s="17"/>
      <c r="N23" s="38"/>
      <c r="O23" s="37"/>
      <c r="P23" s="17"/>
      <c r="Q23" s="17"/>
      <c r="R23" s="17"/>
      <c r="S23" s="17"/>
      <c r="T23" s="17"/>
      <c r="U23" s="38"/>
      <c r="V23" s="43"/>
      <c r="W23" s="13">
        <f t="shared" si="12"/>
        <v>0</v>
      </c>
      <c r="X23" s="13">
        <f t="shared" si="1"/>
        <v>0</v>
      </c>
      <c r="Y23" s="16" t="str">
        <f t="shared" si="2"/>
        <v/>
      </c>
      <c r="Z23" s="17"/>
      <c r="AA23" s="20"/>
      <c r="AB23" s="17"/>
      <c r="AC23" s="17"/>
      <c r="AD23" s="17"/>
      <c r="AE23" s="17"/>
      <c r="AF23" s="17"/>
      <c r="AG23" s="17"/>
      <c r="AH23" s="17"/>
      <c r="AI23" s="13"/>
      <c r="AJ23" s="12"/>
      <c r="AK23" s="17"/>
      <c r="AL23" s="12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3"/>
      <c r="AX23" s="26">
        <f t="shared" ref="AX23:AX28" si="18">V23+W23-X23+AI23+AW23</f>
        <v>0</v>
      </c>
      <c r="AY23" s="25">
        <f t="shared" si="3"/>
        <v>0</v>
      </c>
      <c r="AZ23" s="11">
        <f t="shared" si="4"/>
        <v>0</v>
      </c>
      <c r="BA23" s="11">
        <f t="shared" si="5"/>
        <v>0</v>
      </c>
      <c r="BB23" s="30" t="str">
        <f>IF(OR(IF(E23&gt;ALGOLAH!$O$8,IF(E23&gt;ALGOLAH!$O$9,"NUIT","JOUR"),"NUIT")="NUIT",IF(L23&gt;ALGOLAH!$O$8,IF(L23&gt;ALGOLAH!$O$9,"NUIT","JOUR"),"NUIT")="NUIT"),"NUIT","JOUR")</f>
        <v>NUIT</v>
      </c>
      <c r="BC23" s="10" t="str">
        <f t="shared" si="6"/>
        <v>YES</v>
      </c>
      <c r="BD23" s="10">
        <f>IF(BA23&gt;=ALGOLAH!$N$9,25,0)</f>
        <v>0</v>
      </c>
      <c r="BE23" s="10">
        <f t="shared" si="7"/>
        <v>25</v>
      </c>
      <c r="BF23" s="10">
        <f t="shared" si="14"/>
        <v>25</v>
      </c>
      <c r="BG23" s="10">
        <f t="shared" si="8"/>
        <v>25</v>
      </c>
      <c r="BH23" s="10">
        <f>IF(COUNTIF(AY23,"*-*"),0,IF(AY23&gt;ALGOLAH!$L$8,50,IF(AY23&gt;ALGOLAH!$L$7,30,IF(AY23&gt;ALGOLAH!$L$6,15,0))))</f>
        <v>0</v>
      </c>
      <c r="BI23" s="31">
        <f t="shared" si="17"/>
        <v>25</v>
      </c>
      <c r="BJ23" s="23" t="str">
        <f t="shared" si="9"/>
        <v>OUI</v>
      </c>
      <c r="BK23" s="28" t="str">
        <f t="shared" si="10"/>
        <v>NON</v>
      </c>
      <c r="BL23" s="28" t="str">
        <f t="shared" si="11"/>
        <v>NON</v>
      </c>
    </row>
    <row r="24" spans="1:64" ht="23.25" customHeight="1" x14ac:dyDescent="0.3">
      <c r="A24" s="37"/>
      <c r="B24" s="17"/>
      <c r="C24" s="17"/>
      <c r="D24" s="18"/>
      <c r="E24" s="18"/>
      <c r="F24" s="17"/>
      <c r="G24" s="38"/>
      <c r="H24" s="37"/>
      <c r="I24" s="17"/>
      <c r="J24" s="17"/>
      <c r="K24" s="18"/>
      <c r="L24" s="18"/>
      <c r="M24" s="17"/>
      <c r="N24" s="38"/>
      <c r="O24" s="37"/>
      <c r="P24" s="17"/>
      <c r="Q24" s="17"/>
      <c r="R24" s="17"/>
      <c r="S24" s="17"/>
      <c r="T24" s="17"/>
      <c r="U24" s="38"/>
      <c r="V24" s="43"/>
      <c r="W24" s="13">
        <f t="shared" si="12"/>
        <v>0</v>
      </c>
      <c r="X24" s="13">
        <f t="shared" si="1"/>
        <v>0</v>
      </c>
      <c r="Y24" s="16" t="str">
        <f t="shared" si="2"/>
        <v/>
      </c>
      <c r="Z24" s="17"/>
      <c r="AA24" s="20"/>
      <c r="AB24" s="17"/>
      <c r="AC24" s="17"/>
      <c r="AD24" s="17"/>
      <c r="AE24" s="17"/>
      <c r="AF24" s="17"/>
      <c r="AG24" s="17"/>
      <c r="AH24" s="17"/>
      <c r="AI24" s="13"/>
      <c r="AJ24" s="12"/>
      <c r="AK24" s="17"/>
      <c r="AL24" s="12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3"/>
      <c r="AX24" s="26">
        <f t="shared" si="18"/>
        <v>0</v>
      </c>
      <c r="AY24" s="25">
        <f t="shared" si="3"/>
        <v>0</v>
      </c>
      <c r="AZ24" s="11">
        <f t="shared" si="4"/>
        <v>0</v>
      </c>
      <c r="BA24" s="11">
        <f t="shared" si="5"/>
        <v>0</v>
      </c>
      <c r="BB24" s="30" t="str">
        <f>IF(OR(IF(E24&gt;ALGOLAH!$O$8,IF(E24&gt;ALGOLAH!$O$9,"NUIT","JOUR"),"NUIT")="NUIT",IF(L24&gt;ALGOLAH!$O$8,IF(L24&gt;ALGOLAH!$O$9,"NUIT","JOUR"),"NUIT")="NUIT"),"NUIT","JOUR")</f>
        <v>NUIT</v>
      </c>
      <c r="BC24" s="10" t="str">
        <f t="shared" si="6"/>
        <v>YES</v>
      </c>
      <c r="BD24" s="10">
        <f>IF(BA24&gt;=ALGOLAH!$N$9,25,0)</f>
        <v>0</v>
      </c>
      <c r="BE24" s="10">
        <f t="shared" si="7"/>
        <v>25</v>
      </c>
      <c r="BF24" s="10">
        <f t="shared" si="14"/>
        <v>25</v>
      </c>
      <c r="BG24" s="10">
        <f t="shared" si="8"/>
        <v>25</v>
      </c>
      <c r="BH24" s="10">
        <f>IF(COUNTIF(AY24,"*-*"),0,IF(AY24&gt;ALGOLAH!$L$8,50,IF(AY24&gt;ALGOLAH!$L$7,30,IF(AY24&gt;ALGOLAH!$L$6,15,0))))</f>
        <v>0</v>
      </c>
      <c r="BI24" s="31">
        <f>BH24+BG24</f>
        <v>25</v>
      </c>
      <c r="BJ24" s="23" t="str">
        <f t="shared" si="9"/>
        <v>OUI</v>
      </c>
      <c r="BK24" s="28" t="str">
        <f t="shared" si="10"/>
        <v>NON</v>
      </c>
      <c r="BL24" s="28" t="str">
        <f t="shared" si="11"/>
        <v>NON</v>
      </c>
    </row>
    <row r="25" spans="1:64" ht="23.25" customHeight="1" x14ac:dyDescent="0.3">
      <c r="A25" s="37"/>
      <c r="B25" s="17"/>
      <c r="C25" s="17"/>
      <c r="D25" s="18"/>
      <c r="E25" s="18"/>
      <c r="F25" s="17"/>
      <c r="G25" s="38"/>
      <c r="H25" s="37"/>
      <c r="I25" s="17"/>
      <c r="J25" s="17"/>
      <c r="K25" s="18"/>
      <c r="L25" s="18"/>
      <c r="M25" s="17"/>
      <c r="N25" s="38"/>
      <c r="O25" s="37"/>
      <c r="P25" s="17"/>
      <c r="Q25" s="17"/>
      <c r="R25" s="17"/>
      <c r="S25" s="17"/>
      <c r="T25" s="17"/>
      <c r="U25" s="38"/>
      <c r="V25" s="43"/>
      <c r="W25" s="13">
        <f t="shared" si="12"/>
        <v>0</v>
      </c>
      <c r="X25" s="13">
        <f t="shared" si="1"/>
        <v>0</v>
      </c>
      <c r="Y25" s="16" t="str">
        <f t="shared" si="2"/>
        <v/>
      </c>
      <c r="Z25" s="17"/>
      <c r="AA25" s="20"/>
      <c r="AB25" s="17"/>
      <c r="AC25" s="17"/>
      <c r="AD25" s="17"/>
      <c r="AE25" s="17"/>
      <c r="AF25" s="17"/>
      <c r="AG25" s="17"/>
      <c r="AH25" s="17"/>
      <c r="AI25" s="13"/>
      <c r="AJ25" s="12"/>
      <c r="AK25" s="17"/>
      <c r="AL25" s="12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3"/>
      <c r="AX25" s="26">
        <f t="shared" si="18"/>
        <v>0</v>
      </c>
      <c r="AY25" s="25">
        <f t="shared" si="3"/>
        <v>0</v>
      </c>
      <c r="AZ25" s="11">
        <f t="shared" si="4"/>
        <v>0</v>
      </c>
      <c r="BA25" s="11">
        <f t="shared" si="5"/>
        <v>0</v>
      </c>
      <c r="BB25" s="30" t="str">
        <f>IF(OR(IF(E25&gt;ALGOLAH!$O$8,IF(E25&gt;ALGOLAH!$O$9,"NUIT","JOUR"),"NUIT")="NUIT",IF(L25&gt;ALGOLAH!$O$8,IF(L25&gt;ALGOLAH!$O$9,"NUIT","JOUR"),"NUIT")="NUIT"),"NUIT","JOUR")</f>
        <v>NUIT</v>
      </c>
      <c r="BC25" s="10" t="str">
        <f t="shared" si="6"/>
        <v>YES</v>
      </c>
      <c r="BD25" s="10">
        <f>IF(BA25&gt;=ALGOLAH!$N$9,25,0)</f>
        <v>0</v>
      </c>
      <c r="BE25" s="10">
        <f t="shared" si="7"/>
        <v>25</v>
      </c>
      <c r="BF25" s="10">
        <f t="shared" si="14"/>
        <v>25</v>
      </c>
      <c r="BG25" s="10">
        <f t="shared" si="8"/>
        <v>25</v>
      </c>
      <c r="BH25" s="10">
        <f>IF(COUNTIF(AY25,"*-*"),0,IF(AY25&gt;ALGOLAH!$L$8,50,IF(AY25&gt;ALGOLAH!$L$7,30,IF(AY25&gt;ALGOLAH!$L$6,15,0))))</f>
        <v>0</v>
      </c>
      <c r="BI25" s="31">
        <f t="shared" ref="BI25:BI33" si="19">BH25+BG25</f>
        <v>25</v>
      </c>
      <c r="BJ25" s="23" t="str">
        <f t="shared" si="9"/>
        <v>OUI</v>
      </c>
      <c r="BK25" s="28" t="str">
        <f t="shared" si="10"/>
        <v>NON</v>
      </c>
      <c r="BL25" s="28" t="str">
        <f t="shared" si="11"/>
        <v>NON</v>
      </c>
    </row>
    <row r="26" spans="1:64" ht="23.25" customHeight="1" x14ac:dyDescent="0.3">
      <c r="A26" s="37"/>
      <c r="B26" s="17"/>
      <c r="C26" s="17"/>
      <c r="D26" s="18"/>
      <c r="E26" s="18"/>
      <c r="F26" s="17"/>
      <c r="G26" s="38"/>
      <c r="H26" s="37"/>
      <c r="I26" s="17"/>
      <c r="J26" s="17"/>
      <c r="K26" s="18"/>
      <c r="L26" s="18"/>
      <c r="M26" s="17"/>
      <c r="N26" s="38"/>
      <c r="O26" s="37"/>
      <c r="P26" s="17"/>
      <c r="Q26" s="17"/>
      <c r="R26" s="17"/>
      <c r="S26" s="17"/>
      <c r="T26" s="17"/>
      <c r="U26" s="38"/>
      <c r="V26" s="43"/>
      <c r="W26" s="13">
        <f t="shared" si="12"/>
        <v>0</v>
      </c>
      <c r="X26" s="13">
        <f t="shared" si="1"/>
        <v>0</v>
      </c>
      <c r="Y26" s="16" t="str">
        <f t="shared" si="2"/>
        <v/>
      </c>
      <c r="Z26" s="17"/>
      <c r="AA26" s="20"/>
      <c r="AB26" s="17"/>
      <c r="AC26" s="17"/>
      <c r="AD26" s="17"/>
      <c r="AE26" s="17"/>
      <c r="AF26" s="17"/>
      <c r="AG26" s="17"/>
      <c r="AH26" s="17"/>
      <c r="AI26" s="13"/>
      <c r="AJ26" s="12"/>
      <c r="AK26" s="17"/>
      <c r="AL26" s="12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3"/>
      <c r="AX26" s="26">
        <f t="shared" si="18"/>
        <v>0</v>
      </c>
      <c r="AY26" s="25">
        <f t="shared" si="3"/>
        <v>0</v>
      </c>
      <c r="AZ26" s="11">
        <f t="shared" si="4"/>
        <v>0</v>
      </c>
      <c r="BA26" s="11">
        <f t="shared" si="5"/>
        <v>0</v>
      </c>
      <c r="BB26" s="30" t="str">
        <f>IF(OR(IF(E26&gt;ALGOLAH!$O$8,IF(E26&gt;ALGOLAH!$O$9,"NUIT","JOUR"),"NUIT")="NUIT",IF(L26&gt;ALGOLAH!$O$8,IF(L26&gt;ALGOLAH!$O$9,"NUIT","JOUR"),"NUIT")="NUIT"),"NUIT","JOUR")</f>
        <v>NUIT</v>
      </c>
      <c r="BC26" s="10" t="str">
        <f t="shared" si="6"/>
        <v>YES</v>
      </c>
      <c r="BD26" s="10">
        <f>IF(BA26&gt;=ALGOLAH!$N$9,25,0)</f>
        <v>0</v>
      </c>
      <c r="BE26" s="10">
        <f t="shared" si="7"/>
        <v>25</v>
      </c>
      <c r="BF26" s="10">
        <f t="shared" si="14"/>
        <v>25</v>
      </c>
      <c r="BG26" s="10">
        <f t="shared" si="8"/>
        <v>25</v>
      </c>
      <c r="BH26" s="10">
        <f>IF(COUNTIF(AY26,"*-*"),0,IF(AY26&gt;ALGOLAH!$L$8,50,IF(AY26&gt;ALGOLAH!$L$7,30,IF(AY26&gt;ALGOLAH!$L$6,15,0))))</f>
        <v>0</v>
      </c>
      <c r="BI26" s="31">
        <f t="shared" si="19"/>
        <v>25</v>
      </c>
      <c r="BJ26" s="23" t="str">
        <f t="shared" si="9"/>
        <v>OUI</v>
      </c>
      <c r="BK26" s="28" t="str">
        <f t="shared" si="10"/>
        <v>NON</v>
      </c>
      <c r="BL26" s="28" t="str">
        <f t="shared" si="11"/>
        <v>NON</v>
      </c>
    </row>
    <row r="27" spans="1:64" ht="23.25" customHeight="1" x14ac:dyDescent="0.3">
      <c r="A27" s="37"/>
      <c r="B27" s="17"/>
      <c r="C27" s="17"/>
      <c r="D27" s="18"/>
      <c r="E27" s="18"/>
      <c r="F27" s="17"/>
      <c r="G27" s="38"/>
      <c r="H27" s="37"/>
      <c r="I27" s="17"/>
      <c r="J27" s="17"/>
      <c r="K27" s="18"/>
      <c r="L27" s="18"/>
      <c r="M27" s="17"/>
      <c r="N27" s="38"/>
      <c r="O27" s="37"/>
      <c r="P27" s="17"/>
      <c r="Q27" s="17"/>
      <c r="R27" s="17"/>
      <c r="S27" s="17"/>
      <c r="T27" s="17"/>
      <c r="U27" s="38"/>
      <c r="V27" s="43"/>
      <c r="W27" s="13">
        <f t="shared" si="12"/>
        <v>0</v>
      </c>
      <c r="X27" s="13">
        <f t="shared" si="1"/>
        <v>0</v>
      </c>
      <c r="Y27" s="16" t="str">
        <f t="shared" si="2"/>
        <v/>
      </c>
      <c r="Z27" s="17"/>
      <c r="AA27" s="20"/>
      <c r="AB27" s="17"/>
      <c r="AC27" s="17"/>
      <c r="AD27" s="17"/>
      <c r="AE27" s="17"/>
      <c r="AF27" s="17"/>
      <c r="AG27" s="17"/>
      <c r="AH27" s="17"/>
      <c r="AI27" s="13"/>
      <c r="AJ27" s="12"/>
      <c r="AK27" s="17"/>
      <c r="AL27" s="12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3"/>
      <c r="AX27" s="26">
        <f t="shared" si="18"/>
        <v>0</v>
      </c>
      <c r="AY27" s="25">
        <f t="shared" si="3"/>
        <v>0</v>
      </c>
      <c r="AZ27" s="11">
        <f t="shared" si="4"/>
        <v>0</v>
      </c>
      <c r="BA27" s="11">
        <f t="shared" si="5"/>
        <v>0</v>
      </c>
      <c r="BB27" s="30" t="str">
        <f>IF(OR(IF(E27&gt;ALGOLAH!$O$8,IF(E27&gt;ALGOLAH!$O$9,"NUIT","JOUR"),"NUIT")="NUIT",IF(L27&gt;ALGOLAH!$O$8,IF(L27&gt;ALGOLAH!$O$9,"NUIT","JOUR"),"NUIT")="NUIT"),"NUIT","JOUR")</f>
        <v>NUIT</v>
      </c>
      <c r="BC27" s="10" t="str">
        <f t="shared" si="6"/>
        <v>YES</v>
      </c>
      <c r="BD27" s="10">
        <f>IF(BA27&gt;=ALGOLAH!$N$9,25,0)</f>
        <v>0</v>
      </c>
      <c r="BE27" s="10">
        <f t="shared" si="7"/>
        <v>25</v>
      </c>
      <c r="BF27" s="10">
        <f t="shared" si="14"/>
        <v>25</v>
      </c>
      <c r="BG27" s="10">
        <f t="shared" si="8"/>
        <v>25</v>
      </c>
      <c r="BH27" s="10">
        <f>IF(COUNTIF(AY27,"*-*"),0,IF(AY27&gt;ALGOLAH!$L$8,50,IF(AY27&gt;ALGOLAH!$L$7,30,IF(AY27&gt;ALGOLAH!$L$6,15,0))))</f>
        <v>0</v>
      </c>
      <c r="BI27" s="31">
        <f t="shared" si="19"/>
        <v>25</v>
      </c>
      <c r="BJ27" s="23" t="str">
        <f t="shared" si="9"/>
        <v>OUI</v>
      </c>
      <c r="BK27" s="28" t="str">
        <f t="shared" si="10"/>
        <v>NON</v>
      </c>
      <c r="BL27" s="28" t="str">
        <f t="shared" si="11"/>
        <v>NON</v>
      </c>
    </row>
    <row r="28" spans="1:64" ht="23.25" customHeight="1" x14ac:dyDescent="0.3">
      <c r="A28" s="37"/>
      <c r="B28" s="17"/>
      <c r="C28" s="17"/>
      <c r="D28" s="18"/>
      <c r="E28" s="18"/>
      <c r="F28" s="17"/>
      <c r="G28" s="38"/>
      <c r="H28" s="37"/>
      <c r="I28" s="17"/>
      <c r="J28" s="17"/>
      <c r="K28" s="18"/>
      <c r="L28" s="18"/>
      <c r="M28" s="17"/>
      <c r="N28" s="38"/>
      <c r="O28" s="37"/>
      <c r="P28" s="17"/>
      <c r="Q28" s="17"/>
      <c r="R28" s="17"/>
      <c r="S28" s="17"/>
      <c r="T28" s="17"/>
      <c r="U28" s="38"/>
      <c r="V28" s="43"/>
      <c r="W28" s="13">
        <f t="shared" si="12"/>
        <v>0</v>
      </c>
      <c r="X28" s="13">
        <f t="shared" si="1"/>
        <v>0</v>
      </c>
      <c r="Y28" s="16" t="str">
        <f t="shared" si="2"/>
        <v/>
      </c>
      <c r="Z28" s="17"/>
      <c r="AA28" s="20"/>
      <c r="AB28" s="17"/>
      <c r="AC28" s="17"/>
      <c r="AD28" s="17"/>
      <c r="AE28" s="17"/>
      <c r="AF28" s="17"/>
      <c r="AG28" s="17"/>
      <c r="AH28" s="17"/>
      <c r="AI28" s="13"/>
      <c r="AJ28" s="12"/>
      <c r="AK28" s="17"/>
      <c r="AL28" s="12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3"/>
      <c r="AX28" s="26">
        <f t="shared" si="18"/>
        <v>0</v>
      </c>
      <c r="AY28" s="25">
        <f t="shared" si="3"/>
        <v>0</v>
      </c>
      <c r="AZ28" s="11">
        <f t="shared" si="4"/>
        <v>0</v>
      </c>
      <c r="BA28" s="11">
        <f t="shared" si="5"/>
        <v>0</v>
      </c>
      <c r="BB28" s="30" t="str">
        <f>IF(OR(IF(E28&gt;ALGOLAH!$O$8,IF(E28&gt;ALGOLAH!$O$9,"NUIT","JOUR"),"NUIT")="NUIT",IF(L28&gt;ALGOLAH!$O$8,IF(L28&gt;ALGOLAH!$O$9,"NUIT","JOUR"),"NUIT")="NUIT"),"NUIT","JOUR")</f>
        <v>NUIT</v>
      </c>
      <c r="BC28" s="10" t="str">
        <f t="shared" si="6"/>
        <v>YES</v>
      </c>
      <c r="BD28" s="10">
        <f>IF(BA28&gt;=ALGOLAH!$N$9,25,0)</f>
        <v>0</v>
      </c>
      <c r="BE28" s="10">
        <f t="shared" si="7"/>
        <v>25</v>
      </c>
      <c r="BF28" s="10">
        <f t="shared" si="14"/>
        <v>25</v>
      </c>
      <c r="BG28" s="10">
        <f t="shared" si="8"/>
        <v>25</v>
      </c>
      <c r="BH28" s="10">
        <f>IF(COUNTIF(AY28,"*-*"),0,IF(AY28&gt;ALGOLAH!$L$8,50,IF(AY28&gt;ALGOLAH!$L$7,30,IF(AY28&gt;ALGOLAH!$L$6,15,0))))</f>
        <v>0</v>
      </c>
      <c r="BI28" s="31">
        <f t="shared" si="19"/>
        <v>25</v>
      </c>
      <c r="BJ28" s="23" t="str">
        <f t="shared" si="9"/>
        <v>OUI</v>
      </c>
      <c r="BK28" s="28" t="str">
        <f t="shared" si="10"/>
        <v>NON</v>
      </c>
      <c r="BL28" s="28" t="str">
        <f t="shared" si="11"/>
        <v>NON</v>
      </c>
    </row>
    <row r="29" spans="1:64" ht="23.25" customHeight="1" x14ac:dyDescent="0.3">
      <c r="A29" s="37"/>
      <c r="B29" s="17"/>
      <c r="C29" s="17"/>
      <c r="D29" s="18"/>
      <c r="E29" s="18"/>
      <c r="F29" s="17"/>
      <c r="G29" s="38"/>
      <c r="H29" s="37"/>
      <c r="I29" s="17"/>
      <c r="J29" s="17"/>
      <c r="K29" s="18"/>
      <c r="L29" s="18"/>
      <c r="M29" s="17"/>
      <c r="N29" s="38"/>
      <c r="O29" s="37"/>
      <c r="P29" s="17"/>
      <c r="Q29" s="17"/>
      <c r="R29" s="17"/>
      <c r="S29" s="17"/>
      <c r="T29" s="17"/>
      <c r="U29" s="38"/>
      <c r="V29" s="43"/>
      <c r="W29" s="13">
        <f t="shared" si="12"/>
        <v>0</v>
      </c>
      <c r="X29" s="13">
        <f t="shared" si="1"/>
        <v>0</v>
      </c>
      <c r="Y29" s="16" t="str">
        <f t="shared" si="2"/>
        <v/>
      </c>
      <c r="Z29" s="17"/>
      <c r="AA29" s="20"/>
      <c r="AB29" s="17"/>
      <c r="AC29" s="17"/>
      <c r="AD29" s="17"/>
      <c r="AE29" s="17"/>
      <c r="AF29" s="17"/>
      <c r="AG29" s="17"/>
      <c r="AH29" s="17"/>
      <c r="AI29" s="13"/>
      <c r="AJ29" s="12"/>
      <c r="AK29" s="17"/>
      <c r="AL29" s="12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3"/>
      <c r="AX29" s="26">
        <f t="shared" si="16"/>
        <v>0</v>
      </c>
      <c r="AY29" s="25">
        <f t="shared" si="3"/>
        <v>0</v>
      </c>
      <c r="AZ29" s="11">
        <f t="shared" si="4"/>
        <v>0</v>
      </c>
      <c r="BA29" s="11">
        <f t="shared" si="5"/>
        <v>0</v>
      </c>
      <c r="BB29" s="30" t="str">
        <f>IF(OR(IF(E29&gt;ALGOLAH!$O$8,IF(E29&gt;ALGOLAH!$O$9,"NUIT","JOUR"),"NUIT")="NUIT",IF(L29&gt;ALGOLAH!$O$8,IF(L29&gt;ALGOLAH!$O$9,"NUIT","JOUR"),"NUIT")="NUIT"),"NUIT","JOUR")</f>
        <v>NUIT</v>
      </c>
      <c r="BC29" s="10" t="str">
        <f t="shared" si="6"/>
        <v>YES</v>
      </c>
      <c r="BD29" s="10">
        <f>IF(BA29&gt;=ALGOLAH!$N$9,25,0)</f>
        <v>0</v>
      </c>
      <c r="BE29" s="10">
        <f t="shared" si="7"/>
        <v>25</v>
      </c>
      <c r="BF29" s="10">
        <f t="shared" si="14"/>
        <v>25</v>
      </c>
      <c r="BG29" s="10">
        <f t="shared" si="8"/>
        <v>25</v>
      </c>
      <c r="BH29" s="10">
        <f>IF(COUNTIF(AY29,"*-*"),0,IF(AY29&gt;ALGOLAH!$L$8,50,IF(AY29&gt;ALGOLAH!$L$7,30,IF(AY29&gt;ALGOLAH!$L$6,15,0))))</f>
        <v>0</v>
      </c>
      <c r="BI29" s="31">
        <f t="shared" si="19"/>
        <v>25</v>
      </c>
      <c r="BJ29" s="23" t="str">
        <f t="shared" si="9"/>
        <v>OUI</v>
      </c>
      <c r="BK29" s="28" t="str">
        <f t="shared" si="10"/>
        <v>NON</v>
      </c>
      <c r="BL29" s="28" t="str">
        <f t="shared" si="11"/>
        <v>NON</v>
      </c>
    </row>
    <row r="30" spans="1:64" ht="23.25" customHeight="1" x14ac:dyDescent="0.3">
      <c r="A30" s="37"/>
      <c r="B30" s="17"/>
      <c r="C30" s="17"/>
      <c r="D30" s="18"/>
      <c r="E30" s="18"/>
      <c r="F30" s="17"/>
      <c r="G30" s="38"/>
      <c r="H30" s="37"/>
      <c r="I30" s="17"/>
      <c r="J30" s="17"/>
      <c r="K30" s="18"/>
      <c r="L30" s="18"/>
      <c r="M30" s="17"/>
      <c r="N30" s="38"/>
      <c r="O30" s="37"/>
      <c r="P30" s="17"/>
      <c r="Q30" s="17"/>
      <c r="R30" s="17"/>
      <c r="S30" s="17"/>
      <c r="T30" s="17"/>
      <c r="U30" s="38"/>
      <c r="V30" s="43"/>
      <c r="W30" s="13">
        <f t="shared" si="12"/>
        <v>0</v>
      </c>
      <c r="X30" s="13">
        <f t="shared" si="1"/>
        <v>0</v>
      </c>
      <c r="Y30" s="16" t="str">
        <f t="shared" si="2"/>
        <v/>
      </c>
      <c r="Z30" s="17"/>
      <c r="AA30" s="20"/>
      <c r="AB30" s="17"/>
      <c r="AC30" s="17"/>
      <c r="AD30" s="17"/>
      <c r="AE30" s="17"/>
      <c r="AF30" s="17"/>
      <c r="AG30" s="17"/>
      <c r="AH30" s="17"/>
      <c r="AI30" s="13"/>
      <c r="AJ30" s="12"/>
      <c r="AK30" s="17"/>
      <c r="AL30" s="12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3"/>
      <c r="AX30" s="26">
        <f t="shared" si="16"/>
        <v>0</v>
      </c>
      <c r="AY30" s="25">
        <f t="shared" si="3"/>
        <v>0</v>
      </c>
      <c r="AZ30" s="11">
        <f t="shared" si="4"/>
        <v>0</v>
      </c>
      <c r="BA30" s="11">
        <f t="shared" si="5"/>
        <v>0</v>
      </c>
      <c r="BB30" s="30" t="str">
        <f>IF(OR(IF(E30&gt;ALGOLAH!$O$8,IF(E30&gt;ALGOLAH!$O$9,"NUIT","JOUR"),"NUIT")="NUIT",IF(L30&gt;ALGOLAH!$O$8,IF(L30&gt;ALGOLAH!$O$9,"NUIT","JOUR"),"NUIT")="NUIT"),"NUIT","JOUR")</f>
        <v>NUIT</v>
      </c>
      <c r="BC30" s="10" t="str">
        <f t="shared" si="6"/>
        <v>YES</v>
      </c>
      <c r="BD30" s="10">
        <f>IF(BA30&gt;=ALGOLAH!$N$9,25,0)</f>
        <v>0</v>
      </c>
      <c r="BE30" s="10">
        <f t="shared" si="7"/>
        <v>25</v>
      </c>
      <c r="BF30" s="10">
        <f t="shared" si="14"/>
        <v>25</v>
      </c>
      <c r="BG30" s="10">
        <f t="shared" si="8"/>
        <v>25</v>
      </c>
      <c r="BH30" s="10">
        <f>IF(COUNTIF(AY30,"*-*"),0,IF(AY30&gt;ALGOLAH!$L$8,50,IF(AY30&gt;ALGOLAH!$L$7,30,IF(AY30&gt;ALGOLAH!$L$6,15,0))))</f>
        <v>0</v>
      </c>
      <c r="BI30" s="31">
        <f t="shared" si="19"/>
        <v>25</v>
      </c>
      <c r="BJ30" s="23" t="str">
        <f t="shared" si="9"/>
        <v>OUI</v>
      </c>
      <c r="BK30" s="28" t="str">
        <f t="shared" si="10"/>
        <v>NON</v>
      </c>
      <c r="BL30" s="28" t="str">
        <f t="shared" si="11"/>
        <v>NON</v>
      </c>
    </row>
    <row r="31" spans="1:64" ht="23.25" customHeight="1" x14ac:dyDescent="0.3">
      <c r="A31" s="37"/>
      <c r="B31" s="17"/>
      <c r="C31" s="17"/>
      <c r="D31" s="18"/>
      <c r="E31" s="18"/>
      <c r="F31" s="17"/>
      <c r="G31" s="38"/>
      <c r="H31" s="37"/>
      <c r="I31" s="17"/>
      <c r="J31" s="17"/>
      <c r="K31" s="18"/>
      <c r="L31" s="18"/>
      <c r="M31" s="17"/>
      <c r="N31" s="38"/>
      <c r="O31" s="37"/>
      <c r="P31" s="17"/>
      <c r="Q31" s="17"/>
      <c r="R31" s="17"/>
      <c r="S31" s="17"/>
      <c r="T31" s="17"/>
      <c r="U31" s="38"/>
      <c r="V31" s="43"/>
      <c r="W31" s="13">
        <f t="shared" si="12"/>
        <v>0</v>
      </c>
      <c r="X31" s="13">
        <f t="shared" si="1"/>
        <v>0</v>
      </c>
      <c r="Y31" s="16" t="str">
        <f t="shared" si="2"/>
        <v/>
      </c>
      <c r="Z31" s="17"/>
      <c r="AA31" s="20"/>
      <c r="AB31" s="17"/>
      <c r="AC31" s="17"/>
      <c r="AD31" s="17"/>
      <c r="AE31" s="17"/>
      <c r="AF31" s="17"/>
      <c r="AG31" s="17"/>
      <c r="AH31" s="17"/>
      <c r="AI31" s="13"/>
      <c r="AJ31" s="12"/>
      <c r="AK31" s="17"/>
      <c r="AL31" s="12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3"/>
      <c r="AX31" s="26">
        <f t="shared" si="16"/>
        <v>0</v>
      </c>
      <c r="AY31" s="25">
        <f t="shared" si="3"/>
        <v>0</v>
      </c>
      <c r="AZ31" s="11">
        <f t="shared" si="4"/>
        <v>0</v>
      </c>
      <c r="BA31" s="11">
        <f t="shared" si="5"/>
        <v>0</v>
      </c>
      <c r="BB31" s="30" t="str">
        <f>IF(OR(IF(E31&gt;ALGOLAH!$O$8,IF(E31&gt;ALGOLAH!$O$9,"NUIT","JOUR"),"NUIT")="NUIT",IF(L31&gt;ALGOLAH!$O$8,IF(L31&gt;ALGOLAH!$O$9,"NUIT","JOUR"),"NUIT")="NUIT"),"NUIT","JOUR")</f>
        <v>NUIT</v>
      </c>
      <c r="BC31" s="10" t="str">
        <f t="shared" si="6"/>
        <v>YES</v>
      </c>
      <c r="BD31" s="10">
        <f>IF(BA31&gt;=ALGOLAH!$N$9,25,0)</f>
        <v>0</v>
      </c>
      <c r="BE31" s="10">
        <f t="shared" si="7"/>
        <v>25</v>
      </c>
      <c r="BF31" s="10">
        <f t="shared" si="14"/>
        <v>25</v>
      </c>
      <c r="BG31" s="10">
        <f t="shared" si="8"/>
        <v>25</v>
      </c>
      <c r="BH31" s="10">
        <f>IF(COUNTIF(AY31,"*-*"),0,IF(AY31&gt;ALGOLAH!$L$8,50,IF(AY31&gt;ALGOLAH!$L$7,30,IF(AY31&gt;ALGOLAH!$L$6,15,0))))</f>
        <v>0</v>
      </c>
      <c r="BI31" s="31">
        <f t="shared" si="19"/>
        <v>25</v>
      </c>
      <c r="BJ31" s="23" t="str">
        <f t="shared" si="9"/>
        <v>OUI</v>
      </c>
      <c r="BK31" s="28" t="str">
        <f t="shared" si="10"/>
        <v>NON</v>
      </c>
      <c r="BL31" s="28" t="str">
        <f t="shared" si="11"/>
        <v>NON</v>
      </c>
    </row>
    <row r="32" spans="1:64" ht="23.25" customHeight="1" x14ac:dyDescent="0.3">
      <c r="A32" s="37"/>
      <c r="B32" s="17"/>
      <c r="C32" s="17"/>
      <c r="D32" s="18"/>
      <c r="E32" s="18"/>
      <c r="F32" s="17"/>
      <c r="G32" s="38"/>
      <c r="H32" s="37"/>
      <c r="I32" s="17"/>
      <c r="J32" s="17"/>
      <c r="K32" s="18"/>
      <c r="L32" s="18"/>
      <c r="M32" s="17"/>
      <c r="N32" s="38"/>
      <c r="O32" s="37"/>
      <c r="P32" s="17"/>
      <c r="Q32" s="17"/>
      <c r="R32" s="17"/>
      <c r="S32" s="17"/>
      <c r="T32" s="17"/>
      <c r="U32" s="38"/>
      <c r="V32" s="43"/>
      <c r="W32" s="13">
        <f t="shared" si="12"/>
        <v>0</v>
      </c>
      <c r="X32" s="13">
        <f t="shared" si="1"/>
        <v>0</v>
      </c>
      <c r="Y32" s="16" t="str">
        <f t="shared" si="2"/>
        <v/>
      </c>
      <c r="Z32" s="17"/>
      <c r="AA32" s="20"/>
      <c r="AB32" s="17"/>
      <c r="AC32" s="17"/>
      <c r="AD32" s="17"/>
      <c r="AE32" s="17"/>
      <c r="AF32" s="17"/>
      <c r="AG32" s="17"/>
      <c r="AH32" s="17"/>
      <c r="AI32" s="13"/>
      <c r="AJ32" s="12"/>
      <c r="AK32" s="17"/>
      <c r="AL32" s="12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3"/>
      <c r="AX32" s="26">
        <f t="shared" si="16"/>
        <v>0</v>
      </c>
      <c r="AY32" s="25">
        <f t="shared" si="3"/>
        <v>0</v>
      </c>
      <c r="AZ32" s="11">
        <f t="shared" si="4"/>
        <v>0</v>
      </c>
      <c r="BA32" s="11">
        <f t="shared" si="5"/>
        <v>0</v>
      </c>
      <c r="BB32" s="30" t="str">
        <f>IF(OR(IF(E32&gt;ALGOLAH!$O$8,IF(E32&gt;ALGOLAH!$O$9,"NUIT","JOUR"),"NUIT")="NUIT",IF(L32&gt;ALGOLAH!$O$8,IF(L32&gt;ALGOLAH!$O$9,"NUIT","JOUR"),"NUIT")="NUIT"),"NUIT","JOUR")</f>
        <v>NUIT</v>
      </c>
      <c r="BC32" s="10" t="str">
        <f t="shared" si="6"/>
        <v>YES</v>
      </c>
      <c r="BD32" s="10">
        <f>IF(BA32&gt;=ALGOLAH!$N$9,25,0)</f>
        <v>0</v>
      </c>
      <c r="BE32" s="10">
        <f t="shared" si="7"/>
        <v>25</v>
      </c>
      <c r="BF32" s="10">
        <f t="shared" si="14"/>
        <v>25</v>
      </c>
      <c r="BG32" s="10">
        <f t="shared" si="8"/>
        <v>25</v>
      </c>
      <c r="BH32" s="10">
        <f>IF(COUNTIF(AY32,"*-*"),0,IF(AY32&gt;ALGOLAH!$L$8,50,IF(AY32&gt;ALGOLAH!$L$7,30,IF(AY32&gt;ALGOLAH!$L$6,15,0))))</f>
        <v>0</v>
      </c>
      <c r="BI32" s="31">
        <f t="shared" si="19"/>
        <v>25</v>
      </c>
      <c r="BJ32" s="23" t="str">
        <f t="shared" si="9"/>
        <v>OUI</v>
      </c>
      <c r="BK32" s="28" t="str">
        <f t="shared" si="10"/>
        <v>NON</v>
      </c>
      <c r="BL32" s="28" t="str">
        <f t="shared" si="11"/>
        <v>NON</v>
      </c>
    </row>
    <row r="33" spans="1:64" ht="23.25" customHeight="1" x14ac:dyDescent="0.3">
      <c r="A33" s="37"/>
      <c r="B33" s="17"/>
      <c r="C33" s="17"/>
      <c r="D33" s="18"/>
      <c r="E33" s="18"/>
      <c r="F33" s="17"/>
      <c r="G33" s="38"/>
      <c r="H33" s="37"/>
      <c r="I33" s="17"/>
      <c r="J33" s="17"/>
      <c r="K33" s="18"/>
      <c r="L33" s="18"/>
      <c r="M33" s="17"/>
      <c r="N33" s="38"/>
      <c r="O33" s="37"/>
      <c r="P33" s="17"/>
      <c r="Q33" s="17"/>
      <c r="R33" s="17"/>
      <c r="S33" s="17"/>
      <c r="T33" s="17"/>
      <c r="U33" s="38"/>
      <c r="V33" s="43"/>
      <c r="W33" s="13">
        <f t="shared" si="12"/>
        <v>0</v>
      </c>
      <c r="X33" s="13">
        <f t="shared" si="1"/>
        <v>0</v>
      </c>
      <c r="Y33" s="16" t="str">
        <f t="shared" si="2"/>
        <v/>
      </c>
      <c r="Z33" s="17"/>
      <c r="AA33" s="20"/>
      <c r="AB33" s="17"/>
      <c r="AC33" s="17"/>
      <c r="AD33" s="17"/>
      <c r="AE33" s="17"/>
      <c r="AF33" s="17"/>
      <c r="AG33" s="17"/>
      <c r="AH33" s="17"/>
      <c r="AI33" s="13"/>
      <c r="AJ33" s="12"/>
      <c r="AK33" s="17"/>
      <c r="AL33" s="12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3"/>
      <c r="AX33" s="26">
        <f t="shared" si="16"/>
        <v>0</v>
      </c>
      <c r="AY33" s="25">
        <f t="shared" si="3"/>
        <v>0</v>
      </c>
      <c r="AZ33" s="11">
        <f t="shared" si="4"/>
        <v>0</v>
      </c>
      <c r="BA33" s="11">
        <f t="shared" si="5"/>
        <v>0</v>
      </c>
      <c r="BB33" s="30" t="str">
        <f>IF(OR(IF(E33&gt;ALGOLAH!$O$8,IF(E33&gt;ALGOLAH!$O$9,"NUIT","JOUR"),"NUIT")="NUIT",IF(L33&gt;ALGOLAH!$O$8,IF(L33&gt;ALGOLAH!$O$9,"NUIT","JOUR"),"NUIT")="NUIT"),"NUIT","JOUR")</f>
        <v>NUIT</v>
      </c>
      <c r="BC33" s="10" t="str">
        <f t="shared" si="6"/>
        <v>YES</v>
      </c>
      <c r="BD33" s="10">
        <f>IF(BA33&gt;=ALGOLAH!$N$9,25,0)</f>
        <v>0</v>
      </c>
      <c r="BE33" s="10">
        <f t="shared" si="7"/>
        <v>25</v>
      </c>
      <c r="BF33" s="10">
        <f t="shared" si="14"/>
        <v>25</v>
      </c>
      <c r="BG33" s="10">
        <f t="shared" si="8"/>
        <v>25</v>
      </c>
      <c r="BH33" s="10">
        <f>IF(COUNTIF(AY33,"*-*"),0,IF(AY33&gt;ALGOLAH!$L$8,50,IF(AY33&gt;ALGOLAH!$L$7,30,IF(AY33&gt;ALGOLAH!$L$6,15,0))))</f>
        <v>0</v>
      </c>
      <c r="BI33" s="31">
        <f t="shared" si="19"/>
        <v>25</v>
      </c>
      <c r="BJ33" s="23" t="str">
        <f t="shared" si="9"/>
        <v>OUI</v>
      </c>
      <c r="BK33" s="28" t="str">
        <f t="shared" si="10"/>
        <v>NON</v>
      </c>
      <c r="BL33" s="28" t="str">
        <f t="shared" si="11"/>
        <v>NON</v>
      </c>
    </row>
    <row r="34" spans="1:64" ht="18.75" customHeight="1" thickBot="1" x14ac:dyDescent="0.35">
      <c r="A34" s="39" t="s">
        <v>17</v>
      </c>
      <c r="B34" s="40"/>
      <c r="C34" s="40"/>
      <c r="D34" s="40"/>
      <c r="E34" s="40"/>
      <c r="F34" s="41">
        <f>SUM(F11:F33)</f>
        <v>0</v>
      </c>
      <c r="G34" s="42">
        <f>SUM(G11:G33)</f>
        <v>0</v>
      </c>
      <c r="H34" s="39"/>
      <c r="I34" s="40"/>
      <c r="J34" s="40"/>
      <c r="K34" s="40"/>
      <c r="L34" s="40"/>
      <c r="M34" s="41">
        <f>SUM(M11:M33)</f>
        <v>0</v>
      </c>
      <c r="N34" s="42">
        <f>SUM(N11:N33)</f>
        <v>0</v>
      </c>
      <c r="O34" s="39"/>
      <c r="P34" s="40"/>
      <c r="Q34" s="40"/>
      <c r="R34" s="40"/>
      <c r="S34" s="40"/>
      <c r="T34" s="40"/>
      <c r="U34" s="42"/>
      <c r="V34" s="44">
        <f>SUM(V11:V33)</f>
        <v>0</v>
      </c>
      <c r="W34" s="14">
        <f>SUM(W11:W33)</f>
        <v>0</v>
      </c>
      <c r="X34" s="14">
        <f>SUM(X11:X33)</f>
        <v>0</v>
      </c>
      <c r="Y34" s="2"/>
      <c r="Z34" s="2">
        <f>SUM(Z11:Z33)</f>
        <v>0</v>
      </c>
      <c r="AA34" s="2">
        <f>SUM(AA11:AA33)</f>
        <v>0</v>
      </c>
      <c r="AB34" s="2">
        <f>SUM(AB11:AB33)</f>
        <v>0</v>
      </c>
      <c r="AC34" s="2">
        <f>SUM(AC11:AC33)</f>
        <v>0</v>
      </c>
      <c r="AD34" s="2"/>
      <c r="AE34" s="2"/>
      <c r="AF34" s="2"/>
      <c r="AG34" s="2"/>
      <c r="AH34" s="2"/>
      <c r="AI34" s="14">
        <f t="shared" ref="AI34:AV34" si="20">SUM(AI11:AI33)</f>
        <v>0</v>
      </c>
      <c r="AJ34" s="3">
        <f t="shared" si="20"/>
        <v>0</v>
      </c>
      <c r="AK34" s="3">
        <f t="shared" si="20"/>
        <v>0</v>
      </c>
      <c r="AL34" s="3">
        <f t="shared" si="20"/>
        <v>0</v>
      </c>
      <c r="AM34" s="3">
        <f t="shared" si="20"/>
        <v>0</v>
      </c>
      <c r="AN34" s="3">
        <f t="shared" si="20"/>
        <v>0</v>
      </c>
      <c r="AO34" s="3">
        <f t="shared" si="20"/>
        <v>0</v>
      </c>
      <c r="AP34" s="3">
        <f t="shared" si="20"/>
        <v>0</v>
      </c>
      <c r="AQ34" s="3">
        <f t="shared" si="20"/>
        <v>0</v>
      </c>
      <c r="AR34" s="3">
        <f t="shared" si="20"/>
        <v>0</v>
      </c>
      <c r="AS34" s="3">
        <f t="shared" si="20"/>
        <v>0</v>
      </c>
      <c r="AT34" s="3">
        <f t="shared" si="20"/>
        <v>0</v>
      </c>
      <c r="AU34" s="3">
        <f t="shared" si="20"/>
        <v>0</v>
      </c>
      <c r="AV34" s="3">
        <f t="shared" si="20"/>
        <v>0</v>
      </c>
      <c r="AW34" s="14">
        <f>SUM(AW11:AW33)</f>
        <v>0</v>
      </c>
      <c r="AX34" s="15">
        <f>SUM(AX11:AX33)</f>
        <v>0</v>
      </c>
    </row>
  </sheetData>
  <sheetProtection insertRows="0" selectLockedCells="1"/>
  <mergeCells count="16">
    <mergeCell ref="V9:V10"/>
    <mergeCell ref="W9:W10"/>
    <mergeCell ref="X9:X10"/>
    <mergeCell ref="Y9:AH9"/>
    <mergeCell ref="AI9:AI10"/>
    <mergeCell ref="AW9:AW10"/>
    <mergeCell ref="AX9:AX10"/>
    <mergeCell ref="AY9:BI9"/>
    <mergeCell ref="BJ9:BL9"/>
    <mergeCell ref="Z10:AA10"/>
    <mergeCell ref="AE10:AF10"/>
    <mergeCell ref="AG10:AH10"/>
    <mergeCell ref="AQ10:AR10"/>
    <mergeCell ref="AS10:AT10"/>
    <mergeCell ref="AU10:AV10"/>
    <mergeCell ref="AJ9:AV9"/>
  </mergeCells>
  <conditionalFormatting sqref="BB11:BB18 BB25:BB33">
    <cfRule type="containsText" dxfId="268" priority="26" operator="containsText" text="NUIT">
      <formula>NOT(ISERROR(SEARCH("NUIT",BB11)))</formula>
    </cfRule>
  </conditionalFormatting>
  <conditionalFormatting sqref="BC11:BC18 BC25:BC33">
    <cfRule type="containsText" dxfId="267" priority="25" operator="containsText" text="yes">
      <formula>NOT(ISERROR(SEARCH("yes",BC11)))</formula>
    </cfRule>
  </conditionalFormatting>
  <conditionalFormatting sqref="BL31:BL33 BL11:BL18 BL25:BL28">
    <cfRule type="containsText" dxfId="266" priority="22" operator="containsText" text="OUI">
      <formula>NOT(ISERROR(SEARCH("OUI",BL11)))</formula>
    </cfRule>
  </conditionalFormatting>
  <conditionalFormatting sqref="BK31:BK33 BK11:BK18 BK25:BK28">
    <cfRule type="containsText" dxfId="265" priority="21" operator="containsText" text="OUI">
      <formula>NOT(ISERROR(SEARCH("OUI",BK11)))</formula>
    </cfRule>
  </conditionalFormatting>
  <conditionalFormatting sqref="BL30">
    <cfRule type="containsText" dxfId="264" priority="18" operator="containsText" text="OUI">
      <formula>NOT(ISERROR(SEARCH("OUI",BL30)))</formula>
    </cfRule>
  </conditionalFormatting>
  <conditionalFormatting sqref="BK30">
    <cfRule type="containsText" dxfId="263" priority="17" operator="containsText" text="OUI">
      <formula>NOT(ISERROR(SEARCH("OUI",BK30)))</formula>
    </cfRule>
  </conditionalFormatting>
  <conditionalFormatting sqref="BL29">
    <cfRule type="containsText" dxfId="262" priority="14" operator="containsText" text="OUI">
      <formula>NOT(ISERROR(SEARCH("OUI",BL29)))</formula>
    </cfRule>
  </conditionalFormatting>
  <conditionalFormatting sqref="BK29">
    <cfRule type="containsText" dxfId="261" priority="13" operator="containsText" text="OUI">
      <formula>NOT(ISERROR(SEARCH("OUI",BK29)))</formula>
    </cfRule>
  </conditionalFormatting>
  <conditionalFormatting sqref="BL30">
    <cfRule type="containsText" dxfId="260" priority="20" operator="containsText" text="OUI">
      <formula>NOT(ISERROR(SEARCH("OUI",BL30)))</formula>
    </cfRule>
  </conditionalFormatting>
  <conditionalFormatting sqref="BK30">
    <cfRule type="containsText" dxfId="259" priority="19" operator="containsText" text="OUI">
      <formula>NOT(ISERROR(SEARCH("OUI",BK30)))</formula>
    </cfRule>
  </conditionalFormatting>
  <conditionalFormatting sqref="BL29">
    <cfRule type="containsText" dxfId="258" priority="16" operator="containsText" text="OUI">
      <formula>NOT(ISERROR(SEARCH("OUI",BL29)))</formula>
    </cfRule>
  </conditionalFormatting>
  <conditionalFormatting sqref="BK29">
    <cfRule type="containsText" dxfId="257" priority="15" operator="containsText" text="OUI">
      <formula>NOT(ISERROR(SEARCH("OUI",BK29)))</formula>
    </cfRule>
  </conditionalFormatting>
  <conditionalFormatting sqref="H11:H18 H25:H33">
    <cfRule type="expression" dxfId="256" priority="12">
      <formula>H11&lt;A11</formula>
    </cfRule>
  </conditionalFormatting>
  <conditionalFormatting sqref="L11:L18 L25:L33">
    <cfRule type="expression" dxfId="255" priority="30">
      <formula>IF((A11+E11)&gt;(H11+L11),1,0)</formula>
    </cfRule>
  </conditionalFormatting>
  <conditionalFormatting sqref="BB19:BB24">
    <cfRule type="containsText" dxfId="254" priority="7" operator="containsText" text="NUIT">
      <formula>NOT(ISERROR(SEARCH("NUIT",BB19)))</formula>
    </cfRule>
  </conditionalFormatting>
  <conditionalFormatting sqref="BC19:BC24">
    <cfRule type="containsText" dxfId="253" priority="6" operator="containsText" text="yes">
      <formula>NOT(ISERROR(SEARCH("yes",BC19)))</formula>
    </cfRule>
  </conditionalFormatting>
  <conditionalFormatting sqref="BL19:BL24">
    <cfRule type="containsText" dxfId="252" priority="3" operator="containsText" text="OUI">
      <formula>NOT(ISERROR(SEARCH("OUI",BL19)))</formula>
    </cfRule>
  </conditionalFormatting>
  <conditionalFormatting sqref="BK19:BK24">
    <cfRule type="containsText" dxfId="251" priority="2" operator="containsText" text="OUI">
      <formula>NOT(ISERROR(SEARCH("OUI",BK19)))</formula>
    </cfRule>
  </conditionalFormatting>
  <conditionalFormatting sqref="H19:H24">
    <cfRule type="expression" dxfId="250" priority="1">
      <formula>H19&lt;A19</formula>
    </cfRule>
  </conditionalFormatting>
  <conditionalFormatting sqref="L19:L24">
    <cfRule type="expression" dxfId="249" priority="11">
      <formula>IF((A19+E19)&gt;(H19+L19),1,0)</formula>
    </cfRule>
  </conditionalFormatting>
  <dataValidations count="17">
    <dataValidation type="list" allowBlank="1" showInputMessage="1" showErrorMessage="1" sqref="T5:W5" xr:uid="{00000000-0002-0000-0200-000000000000}">
      <formula1>MONNAIE</formula1>
    </dataValidation>
    <dataValidation type="textLength" operator="equal" allowBlank="1" showInputMessage="1" showErrorMessage="1" error="code IATA" sqref="B11:B33 I11:I33" xr:uid="{00000000-0002-0000-0200-000001000000}">
      <formula1>3</formula1>
    </dataValidation>
    <dataValidation type="decimal" operator="greaterThanOrEqual" allowBlank="1" showInputMessage="1" showErrorMessage="1" sqref="N11:N33 G11:G33" xr:uid="{00000000-0002-0000-0200-000002000000}">
      <formula1>0</formula1>
    </dataValidation>
    <dataValidation type="whole" allowBlank="1" showInputMessage="1" showErrorMessage="1" sqref="M11:M33 F11:F33" xr:uid="{00000000-0002-0000-0200-000003000000}">
      <formula1>0</formula1>
      <formula2>500</formula2>
    </dataValidation>
    <dataValidation type="time" allowBlank="1" showInputMessage="1" showErrorMessage="1" error="FORMAT_x000a_HH:MM" sqref="K11:L33 D11:E33" xr:uid="{00000000-0002-0000-0200-000004000000}">
      <formula1>0</formula1>
      <formula2>0.999305555555556</formula2>
    </dataValidation>
    <dataValidation type="custom" allowBlank="1" showDropDown="1" showInputMessage="1" showErrorMessage="1" sqref="BL11:BL12 BL14:BL18 BL20:BL33" xr:uid="{00000000-0002-0000-0200-000005000000}">
      <formula1>IF(BL11="NON",1,0)</formula1>
    </dataValidation>
    <dataValidation type="custom" allowBlank="1" showDropDown="1" showInputMessage="1" showErrorMessage="1" error="ATTENTION_x000a_ATA &gt;ATD_x000a_Verifiez SVP," sqref="BL13 BL19" xr:uid="{00000000-0002-0000-0200-000006000000}">
      <formula1>IF(BL13="NON",1,0)</formula1>
    </dataValidation>
    <dataValidation type="list" allowBlank="1" showInputMessage="1" showErrorMessage="1" sqref="AS11:AS33 AQ11:AQ33 AU11:AU33" xr:uid="{00000000-0002-0000-0200-000007000000}">
      <formula1>AUTRES</formula1>
    </dataValidation>
    <dataValidation type="list" allowBlank="1" showInputMessage="1" showErrorMessage="1" sqref="AG11:AG33 AE11:AE33" xr:uid="{00000000-0002-0000-0200-000008000000}">
      <formula1>AUTRE</formula1>
    </dataValidation>
    <dataValidation type="list" allowBlank="1" showInputMessage="1" showErrorMessage="1" sqref="Q11:Q33" xr:uid="{00000000-0002-0000-0200-000009000000}">
      <formula1>nature</formula1>
    </dataValidation>
    <dataValidation type="date" operator="greaterThan" allowBlank="1" showInputMessage="1" showErrorMessage="1" error="FORMAT_x000a_DD/MM/YY" sqref="A11:A33 H11:H33" xr:uid="{00000000-0002-0000-0200-00000A000000}">
      <formula1>36526</formula1>
    </dataValidation>
    <dataValidation type="decimal" operator="greaterThan" allowBlank="1" showInputMessage="1" showErrorMessage="1" sqref="S11:S33" xr:uid="{00000000-0002-0000-0200-00000B000000}">
      <formula1>0</formula1>
    </dataValidation>
    <dataValidation type="whole" operator="greaterThanOrEqual" allowBlank="1" showInputMessage="1" showErrorMessage="1" error="LE TEMPS EN MINUTES" sqref="AJ11:AJ33 AL11:AL33" xr:uid="{00000000-0002-0000-0200-00000C000000}">
      <formula1>0</formula1>
    </dataValidation>
    <dataValidation type="time" operator="greaterThan" allowBlank="1" showInputMessage="1" showErrorMessage="1" error="FORMAT_x000a_HH:MM" sqref="AA11:AA33" xr:uid="{00000000-0002-0000-0200-00000D000000}">
      <formula1>0</formula1>
    </dataValidation>
    <dataValidation type="whole" operator="lessThan" allowBlank="1" showInputMessage="1" showErrorMessage="1" error="Verifier la valeur" sqref="AK11:AK33 AP11:AP33" xr:uid="{00000000-0002-0000-0200-00000E000000}">
      <formula1>10</formula1>
    </dataValidation>
    <dataValidation type="whole" operator="lessThan" allowBlank="1" showInputMessage="1" showErrorMessage="1" error="Nombre de Guichet" sqref="Z11:Z33" xr:uid="{00000000-0002-0000-0200-00000F000000}">
      <formula1>10</formula1>
    </dataValidation>
    <dataValidation operator="greaterThan" allowBlank="1" showInputMessage="1" showErrorMessage="1" error="FORMAT_x000a_DD/MM/YY" sqref="O11:O33" xr:uid="{00000000-0002-0000-0200-000010000000}"/>
  </dataValidations>
  <pageMargins left="0.19685039370078741" right="0.19685039370078741" top="0.19685039370078741" bottom="0.19685039370078741" header="0.19685039370078741" footer="0.19685039370078741"/>
  <pageSetup paperSize="9" scale="81" orientation="landscape" horizontalDpi="300" verticalDpi="300" r:id="rId1"/>
  <colBreaks count="1" manualBreakCount="1">
    <brk id="24" max="1048575" man="1"/>
  </colBreak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" operator="greaterThan" id="{8221D05B-66C5-4AF7-BD96-8E65B69E1154}">
            <xm:f>ALGOLAH!$L$8</xm:f>
            <x14:dxf>
              <fill>
                <patternFill>
                  <bgColor rgb="FFFF0000"/>
                </patternFill>
              </fill>
            </x14:dxf>
          </x14:cfRule>
          <x14:cfRule type="cellIs" priority="28" operator="between" id="{E912A156-F815-473C-AB4D-D9D902730307}">
            <xm:f>ALGOLAH!$L$6</xm:f>
            <xm:f>ALGOLAH!$L$7</xm:f>
            <x14:dxf>
              <fill>
                <patternFill>
                  <bgColor rgb="FF92D050"/>
                </patternFill>
              </fill>
            </x14:dxf>
          </x14:cfRule>
          <x14:cfRule type="cellIs" priority="29" operator="between" id="{EB58B683-2833-4924-AD25-3EA227C41A68}">
            <xm:f>ALGOLAH!$L$7</xm:f>
            <xm:f>ALGOLAH!$L$8</xm:f>
            <x14:dxf>
              <fill>
                <patternFill>
                  <bgColor rgb="FFFFC000"/>
                </patternFill>
              </fill>
            </x14:dxf>
          </x14:cfRule>
          <xm:sqref>AY11:AZ18 AY25:AZ33</xm:sqref>
        </x14:conditionalFormatting>
        <x14:conditionalFormatting xmlns:xm="http://schemas.microsoft.com/office/excel/2006/main">
          <x14:cfRule type="cellIs" priority="23" operator="greaterThan" id="{E91C3864-48B9-4940-B6FF-089A36302061}">
            <xm:f>ALGOLAH!$N$9</xm:f>
            <x14:dxf>
              <fill>
                <patternFill>
                  <bgColor rgb="FFFF0000"/>
                </patternFill>
              </fill>
            </x14:dxf>
          </x14:cfRule>
          <xm:sqref>BA11:BA18 BA25:BA33</xm:sqref>
        </x14:conditionalFormatting>
        <x14:conditionalFormatting xmlns:xm="http://schemas.microsoft.com/office/excel/2006/main">
          <x14:cfRule type="containsText" priority="24" operator="containsText" id="{8A468B4F-E601-4085-931D-602E0CA09C24}">
            <xm:f>NOT(ISERROR(SEARCH("-",AY11)))</xm:f>
            <xm:f>"-"</xm:f>
            <x14:dxf>
              <font>
                <color rgb="FFFF0000"/>
              </font>
              <fill>
                <patternFill>
                  <bgColor theme="0"/>
                </patternFill>
              </fill>
            </x14:dxf>
          </x14:cfRule>
          <xm:sqref>AY11:AZ18 AY25:AZ33</xm:sqref>
        </x14:conditionalFormatting>
        <x14:conditionalFormatting xmlns:xm="http://schemas.microsoft.com/office/excel/2006/main">
          <x14:cfRule type="cellIs" priority="8" operator="greaterThan" id="{402614A7-E947-4203-BF0B-D138B527621E}">
            <xm:f>ALGOLAH!$L$8</xm:f>
            <x14:dxf>
              <fill>
                <patternFill>
                  <bgColor rgb="FFFF0000"/>
                </patternFill>
              </fill>
            </x14:dxf>
          </x14:cfRule>
          <x14:cfRule type="cellIs" priority="9" operator="between" id="{772EE991-1BD1-485A-A714-FA6D02DAE325}">
            <xm:f>ALGOLAH!$L$6</xm:f>
            <xm:f>ALGOLAH!$L$7</xm:f>
            <x14:dxf>
              <fill>
                <patternFill>
                  <bgColor rgb="FF92D050"/>
                </patternFill>
              </fill>
            </x14:dxf>
          </x14:cfRule>
          <x14:cfRule type="cellIs" priority="10" operator="between" id="{231FB407-86E0-438E-B83D-C9456337BA35}">
            <xm:f>ALGOLAH!$L$7</xm:f>
            <xm:f>ALGOLAH!$L$8</xm:f>
            <x14:dxf>
              <fill>
                <patternFill>
                  <bgColor rgb="FFFFC000"/>
                </patternFill>
              </fill>
            </x14:dxf>
          </x14:cfRule>
          <xm:sqref>AY19:AZ24</xm:sqref>
        </x14:conditionalFormatting>
        <x14:conditionalFormatting xmlns:xm="http://schemas.microsoft.com/office/excel/2006/main">
          <x14:cfRule type="cellIs" priority="4" operator="greaterThan" id="{5136FAB7-E9F3-4C40-BBA8-5C25F5CC4B28}">
            <xm:f>ALGOLAH!$N$9</xm:f>
            <x14:dxf>
              <fill>
                <patternFill>
                  <bgColor rgb="FFFF0000"/>
                </patternFill>
              </fill>
            </x14:dxf>
          </x14:cfRule>
          <xm:sqref>BA19:BA24</xm:sqref>
        </x14:conditionalFormatting>
        <x14:conditionalFormatting xmlns:xm="http://schemas.microsoft.com/office/excel/2006/main">
          <x14:cfRule type="containsText" priority="5" operator="containsText" id="{FB2569D3-CF0A-49B0-9C7A-E1E6A0688049}">
            <xm:f>NOT(ISERROR(SEARCH("-",AY19)))</xm:f>
            <xm:f>"-"</xm:f>
            <x14:dxf>
              <font>
                <color rgb="FFFF0000"/>
              </font>
              <fill>
                <patternFill>
                  <bgColor theme="0"/>
                </patternFill>
              </fill>
            </x14:dxf>
          </x14:cfRule>
          <xm:sqref>AY19:AZ24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34"/>
  <sheetViews>
    <sheetView tabSelected="1" view="pageBreakPreview" zoomScaleNormal="110" zoomScaleSheetLayoutView="100" workbookViewId="0">
      <selection activeCell="H14" sqref="H14"/>
    </sheetView>
  </sheetViews>
  <sheetFormatPr baseColWidth="10" defaultColWidth="11.5546875" defaultRowHeight="14.4" x14ac:dyDescent="0.3"/>
  <cols>
    <col min="1" max="1" width="7.33203125" style="19" customWidth="1"/>
    <col min="2" max="2" width="4.88671875" style="19" customWidth="1"/>
    <col min="3" max="3" width="7.33203125" style="19" customWidth="1"/>
    <col min="4" max="4" width="5.44140625" style="19" customWidth="1"/>
    <col min="5" max="5" width="6.33203125" style="19" customWidth="1"/>
    <col min="6" max="6" width="6" style="19" customWidth="1"/>
    <col min="7" max="7" width="6.33203125" style="19" customWidth="1"/>
    <col min="8" max="8" width="7.109375" style="19" customWidth="1"/>
    <col min="9" max="9" width="4.88671875" style="19" customWidth="1"/>
    <col min="10" max="10" width="6.6640625" style="19" customWidth="1"/>
    <col min="11" max="11" width="5.33203125" style="19" customWidth="1"/>
    <col min="12" max="12" width="5" style="19" customWidth="1"/>
    <col min="13" max="13" width="6" style="19" customWidth="1"/>
    <col min="14" max="14" width="6.44140625" style="19" customWidth="1"/>
    <col min="15" max="15" width="9.109375" style="19" customWidth="1"/>
    <col min="16" max="16" width="7.44140625" style="19" customWidth="1"/>
    <col min="17" max="17" width="8.44140625" style="19" customWidth="1"/>
    <col min="18" max="18" width="6.5546875" style="19" customWidth="1"/>
    <col min="19" max="19" width="6.6640625" style="19" customWidth="1"/>
    <col min="20" max="20" width="8.5546875" style="19" customWidth="1"/>
    <col min="21" max="21" width="6.109375" style="19" customWidth="1"/>
    <col min="22" max="22" width="10.109375" style="19" customWidth="1"/>
    <col min="23" max="23" width="11.5546875" style="19" customWidth="1"/>
    <col min="24" max="24" width="11.88671875" style="19" customWidth="1"/>
    <col min="25" max="25" width="10.6640625" style="19" customWidth="1"/>
    <col min="26" max="26" width="3.88671875" style="19" customWidth="1"/>
    <col min="27" max="27" width="6.33203125" style="19" customWidth="1"/>
    <col min="28" max="28" width="4.109375" style="19" customWidth="1"/>
    <col min="29" max="29" width="4.44140625" style="19" customWidth="1"/>
    <col min="30" max="30" width="7.88671875" style="19" customWidth="1"/>
    <col min="31" max="31" width="4.88671875" style="19" customWidth="1"/>
    <col min="32" max="32" width="4.33203125" style="19" customWidth="1"/>
    <col min="33" max="33" width="4.109375" style="19" customWidth="1"/>
    <col min="34" max="34" width="5.109375" style="19" customWidth="1"/>
    <col min="35" max="35" width="8.44140625" style="19" customWidth="1"/>
    <col min="36" max="36" width="6.5546875" style="19" customWidth="1"/>
    <col min="37" max="37" width="5" style="19" customWidth="1"/>
    <col min="38" max="38" width="6.5546875" style="19" customWidth="1"/>
    <col min="39" max="39" width="6.44140625" style="19" customWidth="1"/>
    <col min="40" max="40" width="7.44140625" style="19" customWidth="1"/>
    <col min="41" max="41" width="5.88671875" style="19" customWidth="1"/>
    <col min="42" max="42" width="5.109375" style="19" customWidth="1"/>
    <col min="43" max="43" width="14.109375" style="19" customWidth="1"/>
    <col min="44" max="44" width="4.33203125" style="19" customWidth="1"/>
    <col min="45" max="45" width="13.109375" style="19" customWidth="1"/>
    <col min="46" max="46" width="4.33203125" style="19" customWidth="1"/>
    <col min="47" max="47" width="13" style="19" customWidth="1"/>
    <col min="48" max="48" width="4" style="19" customWidth="1"/>
    <col min="49" max="49" width="8.6640625" style="19" customWidth="1"/>
    <col min="50" max="50" width="12.44140625" style="19" customWidth="1"/>
    <col min="51" max="51" width="14" style="19" hidden="1" customWidth="1"/>
    <col min="52" max="55" width="11.5546875" style="19" hidden="1" customWidth="1"/>
    <col min="56" max="56" width="9.88671875" style="19" hidden="1" customWidth="1"/>
    <col min="57" max="57" width="8.88671875" style="19" hidden="1" customWidth="1"/>
    <col min="58" max="58" width="11.5546875" style="19" hidden="1" customWidth="1"/>
    <col min="59" max="59" width="14.88671875" style="19" hidden="1" customWidth="1"/>
    <col min="60" max="60" width="8.44140625" style="19" hidden="1" customWidth="1"/>
    <col min="61" max="61" width="10.109375" style="29" hidden="1" customWidth="1"/>
    <col min="62" max="62" width="12.33203125" style="19" hidden="1" customWidth="1"/>
    <col min="63" max="64" width="11.5546875" style="19" hidden="1" customWidth="1"/>
    <col min="65" max="16384" width="11.5546875" style="19"/>
  </cols>
  <sheetData>
    <row r="1" spans="1:64" x14ac:dyDescent="0.3">
      <c r="A1" s="4" t="s">
        <v>32</v>
      </c>
      <c r="B1" s="4"/>
      <c r="C1" s="4"/>
      <c r="D1" s="4"/>
      <c r="E1" s="4"/>
      <c r="F1" s="5"/>
      <c r="G1" s="5"/>
      <c r="H1" s="5"/>
      <c r="I1" s="5"/>
      <c r="J1" s="1"/>
      <c r="K1" s="1"/>
      <c r="L1" s="1"/>
      <c r="M1" s="1"/>
      <c r="N1" s="1"/>
      <c r="S1" s="1"/>
      <c r="T1" s="1"/>
      <c r="U1" s="1"/>
      <c r="V1" s="1"/>
      <c r="W1" s="1"/>
      <c r="X1" s="1"/>
      <c r="Y1" s="4" t="s">
        <v>32</v>
      </c>
      <c r="Z1" s="4"/>
      <c r="AA1" s="4"/>
      <c r="AB1" s="4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6"/>
      <c r="AO1" s="6"/>
      <c r="AP1" s="6"/>
      <c r="AQ1" s="6"/>
      <c r="AR1" s="6"/>
      <c r="AS1" s="6"/>
      <c r="AT1" s="6"/>
      <c r="AU1" s="6"/>
    </row>
    <row r="2" spans="1:64" x14ac:dyDescent="0.3">
      <c r="A2" s="4" t="s">
        <v>33</v>
      </c>
      <c r="B2" s="4"/>
      <c r="C2" s="4"/>
      <c r="D2" s="4"/>
      <c r="E2" s="4"/>
      <c r="F2" s="5"/>
      <c r="G2" s="5"/>
      <c r="H2" s="6"/>
      <c r="I2" s="6"/>
      <c r="K2" s="1"/>
      <c r="L2" s="1"/>
      <c r="M2" s="1"/>
      <c r="N2" s="1"/>
      <c r="S2" s="1"/>
      <c r="T2" s="1"/>
      <c r="U2" s="1"/>
      <c r="V2" s="1"/>
      <c r="W2" s="1"/>
      <c r="X2" s="1"/>
      <c r="Y2" s="4" t="s">
        <v>33</v>
      </c>
      <c r="Z2" s="4"/>
      <c r="AA2" s="4"/>
      <c r="AB2" s="4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6"/>
      <c r="AO2" s="6"/>
      <c r="AP2" s="6"/>
      <c r="AQ2" s="6"/>
      <c r="AR2" s="6"/>
      <c r="AS2" s="6"/>
      <c r="AT2" s="6"/>
      <c r="AU2" s="6"/>
    </row>
    <row r="3" spans="1:64" ht="14.4" customHeight="1" x14ac:dyDescent="0.3">
      <c r="A3" s="4" t="s">
        <v>97</v>
      </c>
      <c r="B3" s="4"/>
      <c r="C3" s="4"/>
      <c r="D3" s="4"/>
      <c r="E3" s="4"/>
      <c r="F3" s="5"/>
      <c r="G3" s="5"/>
      <c r="H3" s="6"/>
      <c r="I3" s="6"/>
      <c r="K3" s="1"/>
      <c r="L3" s="1"/>
      <c r="M3" s="1"/>
      <c r="N3" s="1"/>
      <c r="R3" s="4" t="s">
        <v>34</v>
      </c>
      <c r="S3" s="1"/>
      <c r="T3" s="33" t="s">
        <v>131</v>
      </c>
      <c r="U3" s="34"/>
      <c r="V3" s="34"/>
      <c r="W3" s="34"/>
      <c r="X3" s="1"/>
      <c r="Y3" s="4" t="s">
        <v>97</v>
      </c>
      <c r="Z3" s="4"/>
      <c r="AA3" s="4"/>
      <c r="AB3" s="5"/>
      <c r="AC3" s="5"/>
      <c r="AD3" s="6"/>
      <c r="AF3" s="6"/>
      <c r="AG3" s="6"/>
      <c r="AH3" s="6"/>
      <c r="AI3" s="6"/>
      <c r="AJ3" s="6"/>
      <c r="AK3" s="6"/>
      <c r="AL3" s="6"/>
      <c r="AM3" s="5"/>
      <c r="AN3" s="4" t="s">
        <v>34</v>
      </c>
      <c r="AO3" s="5"/>
      <c r="AP3" s="34" t="str">
        <f>IF(T3="","",T3)</f>
        <v>TASSILI AIRLINES</v>
      </c>
      <c r="AQ3" s="34"/>
      <c r="AR3" s="34"/>
      <c r="AS3" s="34"/>
      <c r="AT3" s="6"/>
      <c r="AU3" s="6"/>
    </row>
    <row r="4" spans="1:64" ht="15" x14ac:dyDescent="0.3">
      <c r="A4" s="6"/>
      <c r="B4" s="6"/>
      <c r="C4" s="6"/>
      <c r="D4" s="7"/>
      <c r="E4" s="6"/>
      <c r="F4" s="6"/>
      <c r="G4" s="6"/>
      <c r="H4" s="6"/>
      <c r="I4" s="6"/>
      <c r="K4" s="1"/>
      <c r="L4" s="1"/>
      <c r="M4" s="1"/>
      <c r="N4" s="1"/>
      <c r="R4" s="4" t="s">
        <v>35</v>
      </c>
      <c r="S4" s="8"/>
      <c r="T4" s="33"/>
      <c r="U4" s="34"/>
      <c r="V4" s="34"/>
      <c r="W4" s="34"/>
      <c r="X4" s="1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 t="s">
        <v>35</v>
      </c>
      <c r="AO4" s="9"/>
      <c r="AP4" s="34" t="str">
        <f t="shared" ref="AP4:AP5" si="0">IF(T4="","",T4)</f>
        <v/>
      </c>
      <c r="AQ4" s="34"/>
      <c r="AR4" s="34"/>
      <c r="AS4" s="34"/>
      <c r="AT4" s="6"/>
      <c r="AU4" s="6"/>
    </row>
    <row r="5" spans="1:64" ht="15" x14ac:dyDescent="0.3">
      <c r="A5" s="4" t="s">
        <v>83</v>
      </c>
      <c r="B5" s="35" t="s">
        <v>127</v>
      </c>
      <c r="C5" s="35"/>
      <c r="D5" s="35"/>
      <c r="E5" s="35"/>
      <c r="F5" s="35"/>
      <c r="G5" s="1"/>
      <c r="H5" s="1"/>
      <c r="I5" s="1"/>
      <c r="J5" s="1"/>
      <c r="K5" s="1"/>
      <c r="L5" s="1"/>
      <c r="M5" s="1"/>
      <c r="N5" s="1"/>
      <c r="R5" s="4" t="s">
        <v>36</v>
      </c>
      <c r="S5" s="8"/>
      <c r="T5" s="33"/>
      <c r="U5" s="34"/>
      <c r="V5" s="34"/>
      <c r="W5" s="34"/>
      <c r="X5" s="1"/>
      <c r="Y5" s="4" t="s">
        <v>83</v>
      </c>
      <c r="Z5" s="36" t="str">
        <f>IF(B5="","",B5)</f>
        <v>ALGER</v>
      </c>
      <c r="AA5" s="36"/>
      <c r="AB5" s="36"/>
      <c r="AC5" s="36"/>
      <c r="AD5" s="6"/>
      <c r="AE5" s="6"/>
      <c r="AF5" s="6"/>
      <c r="AG5" s="6"/>
      <c r="AH5" s="6"/>
      <c r="AI5" s="6"/>
      <c r="AJ5" s="6"/>
      <c r="AK5" s="6"/>
      <c r="AL5" s="6"/>
      <c r="AM5" s="6"/>
      <c r="AN5" s="4" t="s">
        <v>36</v>
      </c>
      <c r="AO5" s="9"/>
      <c r="AP5" s="34" t="str">
        <f t="shared" si="0"/>
        <v/>
      </c>
      <c r="AQ5" s="34"/>
      <c r="AR5" s="34"/>
      <c r="AS5" s="34"/>
      <c r="AT5" s="6"/>
      <c r="AU5" s="6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64" x14ac:dyDescent="0.3">
      <c r="A7" s="62" t="s">
        <v>125</v>
      </c>
      <c r="Y7" s="32" t="s">
        <v>120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64" ht="15" thickBot="1" x14ac:dyDescent="0.35">
      <c r="BI8" s="19"/>
      <c r="BK8" s="29"/>
    </row>
    <row r="9" spans="1:64" ht="14.4" customHeight="1" thickBot="1" x14ac:dyDescent="0.35">
      <c r="A9" s="63" t="s">
        <v>5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80" t="s">
        <v>4</v>
      </c>
      <c r="W9" s="80" t="s">
        <v>6</v>
      </c>
      <c r="X9" s="80" t="s">
        <v>7</v>
      </c>
      <c r="Y9" s="83" t="s">
        <v>10</v>
      </c>
      <c r="Z9" s="84"/>
      <c r="AA9" s="84"/>
      <c r="AB9" s="84"/>
      <c r="AC9" s="84"/>
      <c r="AD9" s="84"/>
      <c r="AE9" s="84"/>
      <c r="AF9" s="84"/>
      <c r="AG9" s="84"/>
      <c r="AH9" s="85"/>
      <c r="AI9" s="88" t="s">
        <v>76</v>
      </c>
      <c r="AJ9" s="90" t="s">
        <v>11</v>
      </c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2"/>
      <c r="AW9" s="88" t="s">
        <v>16</v>
      </c>
      <c r="AX9" s="93" t="s">
        <v>77</v>
      </c>
      <c r="AY9" s="75" t="s">
        <v>116</v>
      </c>
      <c r="AZ9" s="76"/>
      <c r="BA9" s="76"/>
      <c r="BB9" s="76"/>
      <c r="BC9" s="76"/>
      <c r="BD9" s="76"/>
      <c r="BE9" s="76"/>
      <c r="BF9" s="76"/>
      <c r="BG9" s="76"/>
      <c r="BH9" s="76"/>
      <c r="BI9" s="77"/>
      <c r="BJ9" s="75" t="s">
        <v>117</v>
      </c>
      <c r="BK9" s="76"/>
      <c r="BL9" s="77"/>
    </row>
    <row r="10" spans="1:64" ht="26.4" customHeight="1" x14ac:dyDescent="0.3">
      <c r="A10" s="64" t="s">
        <v>119</v>
      </c>
      <c r="B10" s="65" t="s">
        <v>121</v>
      </c>
      <c r="C10" s="65" t="s">
        <v>29</v>
      </c>
      <c r="D10" s="65" t="s">
        <v>95</v>
      </c>
      <c r="E10" s="65" t="s">
        <v>94</v>
      </c>
      <c r="F10" s="65" t="s">
        <v>25</v>
      </c>
      <c r="G10" s="66" t="s">
        <v>27</v>
      </c>
      <c r="H10" s="64" t="s">
        <v>115</v>
      </c>
      <c r="I10" s="65" t="s">
        <v>122</v>
      </c>
      <c r="J10" s="65" t="s">
        <v>30</v>
      </c>
      <c r="K10" s="65" t="s">
        <v>96</v>
      </c>
      <c r="L10" s="65" t="s">
        <v>1</v>
      </c>
      <c r="M10" s="65" t="s">
        <v>26</v>
      </c>
      <c r="N10" s="66" t="s">
        <v>28</v>
      </c>
      <c r="O10" s="67" t="s">
        <v>111</v>
      </c>
      <c r="P10" s="65" t="s">
        <v>0</v>
      </c>
      <c r="Q10" s="65" t="s">
        <v>2</v>
      </c>
      <c r="R10" s="65" t="s">
        <v>31</v>
      </c>
      <c r="S10" s="65" t="s">
        <v>110</v>
      </c>
      <c r="T10" s="65" t="s">
        <v>43</v>
      </c>
      <c r="U10" s="66" t="s">
        <v>19</v>
      </c>
      <c r="V10" s="81"/>
      <c r="W10" s="82"/>
      <c r="X10" s="82"/>
      <c r="Y10" s="68" t="s">
        <v>3</v>
      </c>
      <c r="Z10" s="86" t="s">
        <v>82</v>
      </c>
      <c r="AA10" s="87"/>
      <c r="AB10" s="69" t="s">
        <v>8</v>
      </c>
      <c r="AC10" s="70" t="s">
        <v>9</v>
      </c>
      <c r="AD10" s="70" t="s">
        <v>73</v>
      </c>
      <c r="AE10" s="86" t="s">
        <v>71</v>
      </c>
      <c r="AF10" s="87"/>
      <c r="AG10" s="86" t="s">
        <v>71</v>
      </c>
      <c r="AH10" s="87"/>
      <c r="AI10" s="89"/>
      <c r="AJ10" s="71" t="s">
        <v>22</v>
      </c>
      <c r="AK10" s="71" t="s">
        <v>24</v>
      </c>
      <c r="AL10" s="71" t="s">
        <v>72</v>
      </c>
      <c r="AM10" s="71" t="s">
        <v>12</v>
      </c>
      <c r="AN10" s="71" t="s">
        <v>74</v>
      </c>
      <c r="AO10" s="71" t="s">
        <v>75</v>
      </c>
      <c r="AP10" s="71" t="s">
        <v>18</v>
      </c>
      <c r="AQ10" s="78" t="s">
        <v>71</v>
      </c>
      <c r="AR10" s="79"/>
      <c r="AS10" s="78" t="s">
        <v>71</v>
      </c>
      <c r="AT10" s="79"/>
      <c r="AU10" s="78" t="s">
        <v>71</v>
      </c>
      <c r="AV10" s="79"/>
      <c r="AW10" s="88"/>
      <c r="AX10" s="94"/>
      <c r="AY10" s="22" t="s">
        <v>98</v>
      </c>
      <c r="AZ10" s="21" t="s">
        <v>99</v>
      </c>
      <c r="BA10" s="21" t="s">
        <v>100</v>
      </c>
      <c r="BB10" s="21" t="s">
        <v>112</v>
      </c>
      <c r="BC10" s="21" t="s">
        <v>101</v>
      </c>
      <c r="BD10" s="21" t="s">
        <v>106</v>
      </c>
      <c r="BE10" s="21" t="s">
        <v>105</v>
      </c>
      <c r="BF10" s="21" t="s">
        <v>104</v>
      </c>
      <c r="BG10" s="21" t="s">
        <v>107</v>
      </c>
      <c r="BH10" s="21" t="s">
        <v>108</v>
      </c>
      <c r="BI10" s="24" t="s">
        <v>109</v>
      </c>
      <c r="BJ10" s="22" t="s">
        <v>118</v>
      </c>
      <c r="BK10" s="21" t="s">
        <v>113</v>
      </c>
      <c r="BL10" s="27" t="s">
        <v>114</v>
      </c>
    </row>
    <row r="11" spans="1:64" ht="23.25" customHeight="1" x14ac:dyDescent="0.3">
      <c r="A11" s="37">
        <v>44303</v>
      </c>
      <c r="B11" s="17" t="s">
        <v>137</v>
      </c>
      <c r="C11" s="17" t="s">
        <v>138</v>
      </c>
      <c r="D11" s="18">
        <v>0.9375</v>
      </c>
      <c r="E11" s="18">
        <v>0.96527777777777779</v>
      </c>
      <c r="F11" s="17">
        <v>40</v>
      </c>
      <c r="G11" s="38">
        <v>4</v>
      </c>
      <c r="H11" s="37">
        <v>44304</v>
      </c>
      <c r="I11" s="17" t="s">
        <v>137</v>
      </c>
      <c r="J11" s="17" t="s">
        <v>138</v>
      </c>
      <c r="K11" s="18">
        <v>6.25E-2</v>
      </c>
      <c r="L11" s="18">
        <v>7.9861111111111105E-2</v>
      </c>
      <c r="M11" s="17">
        <v>40</v>
      </c>
      <c r="N11" s="38">
        <v>14</v>
      </c>
      <c r="O11" s="37" t="s">
        <v>137</v>
      </c>
      <c r="P11" s="17">
        <v>1111</v>
      </c>
      <c r="Q11" s="17" t="s">
        <v>80</v>
      </c>
      <c r="R11" s="17" t="s">
        <v>137</v>
      </c>
      <c r="S11" s="17">
        <v>147</v>
      </c>
      <c r="T11" s="17" t="s">
        <v>137</v>
      </c>
      <c r="U11" s="38" t="s">
        <v>137</v>
      </c>
      <c r="V11" s="43"/>
      <c r="W11" s="13">
        <f>V11*(BI11/100)</f>
        <v>0</v>
      </c>
      <c r="X11" s="13">
        <f t="shared" ref="X11:X33" si="1">IF(OR(H$5="ORAN",H$5="ALGER",H$5="constantine",H$5="orn",H$5="alg",H$5="czl"),IF(Q11="PAX",IF(OR(F11=0,M11=0),V11*0.25,0),0),0)</f>
        <v>0</v>
      </c>
      <c r="Y11" s="16">
        <f t="shared" ref="Y11:Y33" si="2">IF(H11="","",H11)</f>
        <v>44304</v>
      </c>
      <c r="Z11" s="17">
        <v>4</v>
      </c>
      <c r="AA11" s="20">
        <v>0.1875</v>
      </c>
      <c r="AB11" s="17" t="s">
        <v>137</v>
      </c>
      <c r="AC11" s="17" t="s">
        <v>137</v>
      </c>
      <c r="AD11" s="17" t="s">
        <v>137</v>
      </c>
      <c r="AE11" s="17" t="s">
        <v>55</v>
      </c>
      <c r="AF11" s="17" t="s">
        <v>137</v>
      </c>
      <c r="AG11" s="17" t="s">
        <v>56</v>
      </c>
      <c r="AH11" s="17">
        <v>4</v>
      </c>
      <c r="AI11" s="13"/>
      <c r="AJ11" s="12">
        <v>4</v>
      </c>
      <c r="AK11" s="17">
        <v>4</v>
      </c>
      <c r="AL11" s="12">
        <v>1</v>
      </c>
      <c r="AM11" s="17">
        <v>0</v>
      </c>
      <c r="AN11" s="17">
        <v>2</v>
      </c>
      <c r="AO11" s="17">
        <v>6</v>
      </c>
      <c r="AP11" s="17">
        <v>1</v>
      </c>
      <c r="AQ11" s="17" t="s">
        <v>87</v>
      </c>
      <c r="AR11" s="17">
        <v>4</v>
      </c>
      <c r="AS11" s="17" t="s">
        <v>86</v>
      </c>
      <c r="AT11" s="17">
        <v>4</v>
      </c>
      <c r="AU11" s="17" t="s">
        <v>90</v>
      </c>
      <c r="AV11" s="17">
        <v>7</v>
      </c>
      <c r="AW11" s="13"/>
      <c r="AX11" s="26">
        <f>V11+W11-X11+AI11+AW11</f>
        <v>0</v>
      </c>
      <c r="AY11" s="25">
        <f t="shared" ref="AY11:AY33" si="3">IF((A11+E11)&lt;(A11+D11),"- "&amp;TEXT(ABS((A11+D11)-(A11+E11)),"[hh]:mm"),(A11+E11)-(A11+D11))</f>
        <v>2.7777777781011537E-2</v>
      </c>
      <c r="AZ11" s="11">
        <f t="shared" ref="AZ11:AZ33" si="4">IF((H11+L11)&lt;(H11+K11),"- "&amp;TEXT(ABS((H11+K11)-(H11+L11)),"[hh]:mm"),(H11+L11)-(H11+K11))</f>
        <v>1.7361111109494232E-2</v>
      </c>
      <c r="BA11" s="11">
        <f t="shared" ref="BA11:BA33" si="5">(H11+L11)-(A11+E11)</f>
        <v>0.11458333332848269</v>
      </c>
      <c r="BB11" s="30" t="str">
        <f>IF(OR(IF(E11&gt;ALGOLAH!$O$8,IF(E11&gt;ALGOLAH!$O$9,"NUIT","JOUR"),"NUIT")="NUIT",IF(L11&gt;ALGOLAH!$O$8,IF(L11&gt;ALGOLAH!$O$9,"NUIT","JOUR"),"NUIT")="NUIT"),"NUIT","JOUR")</f>
        <v>NUIT</v>
      </c>
      <c r="BC11" s="10" t="str">
        <f t="shared" ref="BC11:BC33" si="6">IF(OR(WEEKDAY(A11,1)&gt;5,WEEKDAY(H11,1)&gt;5),"YES","NO")</f>
        <v>YES</v>
      </c>
      <c r="BD11" s="10">
        <f>IF(BA11&gt;=ALGOLAH!$N$9,25,0)</f>
        <v>0</v>
      </c>
      <c r="BE11" s="10">
        <f t="shared" ref="BE11:BE33" si="7">IF(BB11="NUIT",25,0)</f>
        <v>25</v>
      </c>
      <c r="BF11" s="10">
        <f>IF(BC11="yes",25,0)</f>
        <v>25</v>
      </c>
      <c r="BG11" s="10">
        <f t="shared" ref="BG11:BG33" si="8">IF(BF11+BE11=50,25+BD11,(BF11+BE11+BD11))</f>
        <v>25</v>
      </c>
      <c r="BH11" s="10">
        <f>IF(COUNTIF(AY11,"*-*"),0,IF(AY11&gt;ALGOLAH!$L$8,50,IF(AY11&gt;ALGOLAH!$L$7,30,IF(AY11&gt;ALGOLAH!$L$6,15,0))))</f>
        <v>0</v>
      </c>
      <c r="BI11" s="31">
        <f>BH11+BG11</f>
        <v>25</v>
      </c>
      <c r="BJ11" s="23" t="str">
        <f t="shared" ref="BJ11:BJ33" si="9">IF(A11=H11,"OUI","NON")</f>
        <v>NON</v>
      </c>
      <c r="BK11" s="28" t="str">
        <f t="shared" ref="BK11:BK33" si="10">IF(D11&gt;K11,"OUI","NON")</f>
        <v>OUI</v>
      </c>
      <c r="BL11" s="28" t="str">
        <f t="shared" ref="BL11:BL33" si="11">IF((A11+E11)&gt;(H11+L11),"OUI","NON")</f>
        <v>NON</v>
      </c>
    </row>
    <row r="12" spans="1:64" ht="23.25" customHeight="1" x14ac:dyDescent="0.3">
      <c r="A12" s="37"/>
      <c r="B12" s="17"/>
      <c r="C12" s="17"/>
      <c r="D12" s="18"/>
      <c r="E12" s="18"/>
      <c r="F12" s="17"/>
      <c r="G12" s="38"/>
      <c r="H12" s="37"/>
      <c r="I12" s="17"/>
      <c r="J12" s="17"/>
      <c r="K12" s="18"/>
      <c r="L12" s="18"/>
      <c r="M12" s="17"/>
      <c r="N12" s="38"/>
      <c r="O12" s="37"/>
      <c r="P12" s="17"/>
      <c r="Q12" s="17"/>
      <c r="R12" s="17"/>
      <c r="S12" s="17"/>
      <c r="T12" s="17"/>
      <c r="U12" s="38"/>
      <c r="V12" s="43"/>
      <c r="W12" s="13">
        <f t="shared" ref="W12:W33" si="12">V12*(BI12/100)</f>
        <v>0</v>
      </c>
      <c r="X12" s="13">
        <f t="shared" si="1"/>
        <v>0</v>
      </c>
      <c r="Y12" s="16" t="str">
        <f t="shared" si="2"/>
        <v/>
      </c>
      <c r="Z12" s="17"/>
      <c r="AA12" s="20"/>
      <c r="AB12" s="17"/>
      <c r="AC12" s="17"/>
      <c r="AD12" s="17"/>
      <c r="AE12" s="17"/>
      <c r="AF12" s="17"/>
      <c r="AG12" s="17"/>
      <c r="AH12" s="17"/>
      <c r="AI12" s="13"/>
      <c r="AJ12" s="12"/>
      <c r="AK12" s="17"/>
      <c r="AL12" s="12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3"/>
      <c r="AX12" s="26">
        <f t="shared" ref="AX12:AX13" si="13">V12+W12-X12+AI12+AW12</f>
        <v>0</v>
      </c>
      <c r="AY12" s="25">
        <f t="shared" si="3"/>
        <v>0</v>
      </c>
      <c r="AZ12" s="11">
        <f t="shared" si="4"/>
        <v>0</v>
      </c>
      <c r="BA12" s="11">
        <f t="shared" si="5"/>
        <v>0</v>
      </c>
      <c r="BB12" s="30" t="str">
        <f>IF(OR(IF(E12&gt;ALGOLAH!$O$8,IF(E12&gt;ALGOLAH!$O$9,"NUIT","JOUR"),"NUIT")="NUIT",IF(L12&gt;ALGOLAH!$O$8,IF(L12&gt;ALGOLAH!$O$9,"NUIT","JOUR"),"NUIT")="NUIT"),"NUIT","JOUR")</f>
        <v>NUIT</v>
      </c>
      <c r="BC12" s="10" t="str">
        <f t="shared" si="6"/>
        <v>YES</v>
      </c>
      <c r="BD12" s="10">
        <f>IF(BA12&gt;=ALGOLAH!$N$9,25,0)</f>
        <v>0</v>
      </c>
      <c r="BE12" s="10">
        <f t="shared" si="7"/>
        <v>25</v>
      </c>
      <c r="BF12" s="10">
        <f t="shared" ref="BF12:BF33" si="14">IF(BC12="yes",25,0)</f>
        <v>25</v>
      </c>
      <c r="BG12" s="10">
        <f t="shared" si="8"/>
        <v>25</v>
      </c>
      <c r="BH12" s="10">
        <f>IF(COUNTIF(AY12,"*-*"),0,IF(AY12&gt;ALGOLAH!$L$8,50,IF(AY12&gt;ALGOLAH!$L$7,30,IF(AY12&gt;ALGOLAH!$L$6,15,0))))</f>
        <v>0</v>
      </c>
      <c r="BI12" s="31">
        <f t="shared" ref="BI12:BI17" si="15">BH12+BG12</f>
        <v>25</v>
      </c>
      <c r="BJ12" s="23" t="str">
        <f t="shared" si="9"/>
        <v>OUI</v>
      </c>
      <c r="BK12" s="28" t="str">
        <f t="shared" si="10"/>
        <v>NON</v>
      </c>
      <c r="BL12" s="28" t="str">
        <f t="shared" si="11"/>
        <v>NON</v>
      </c>
    </row>
    <row r="13" spans="1:64" ht="23.25" customHeight="1" x14ac:dyDescent="0.3">
      <c r="A13" s="37"/>
      <c r="B13" s="17"/>
      <c r="C13" s="17"/>
      <c r="D13" s="18"/>
      <c r="E13" s="18"/>
      <c r="F13" s="17"/>
      <c r="G13" s="38"/>
      <c r="H13" s="37"/>
      <c r="I13" s="17"/>
      <c r="J13" s="17"/>
      <c r="K13" s="18"/>
      <c r="L13" s="18"/>
      <c r="M13" s="17"/>
      <c r="N13" s="38"/>
      <c r="O13" s="37"/>
      <c r="P13" s="17"/>
      <c r="Q13" s="17"/>
      <c r="R13" s="17"/>
      <c r="S13" s="17"/>
      <c r="T13" s="17"/>
      <c r="U13" s="38"/>
      <c r="V13" s="43"/>
      <c r="W13" s="13">
        <f t="shared" si="12"/>
        <v>0</v>
      </c>
      <c r="X13" s="13">
        <f t="shared" si="1"/>
        <v>0</v>
      </c>
      <c r="Y13" s="16" t="str">
        <f t="shared" si="2"/>
        <v/>
      </c>
      <c r="Z13" s="17"/>
      <c r="AA13" s="20"/>
      <c r="AB13" s="17"/>
      <c r="AC13" s="17"/>
      <c r="AD13" s="17"/>
      <c r="AE13" s="17"/>
      <c r="AF13" s="17"/>
      <c r="AG13" s="17"/>
      <c r="AH13" s="17"/>
      <c r="AI13" s="13"/>
      <c r="AJ13" s="12"/>
      <c r="AK13" s="17"/>
      <c r="AL13" s="12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3"/>
      <c r="AX13" s="26">
        <f t="shared" si="13"/>
        <v>0</v>
      </c>
      <c r="AY13" s="25">
        <f t="shared" si="3"/>
        <v>0</v>
      </c>
      <c r="AZ13" s="11">
        <f t="shared" si="4"/>
        <v>0</v>
      </c>
      <c r="BA13" s="11">
        <f t="shared" si="5"/>
        <v>0</v>
      </c>
      <c r="BB13" s="30" t="str">
        <f>IF(OR(IF(E13&gt;ALGOLAH!$O$8,IF(E13&gt;ALGOLAH!$O$9,"NUIT","JOUR"),"NUIT")="NUIT",IF(L13&gt;ALGOLAH!$O$8,IF(L13&gt;ALGOLAH!$O$9,"NUIT","JOUR"),"NUIT")="NUIT"),"NUIT","JOUR")</f>
        <v>NUIT</v>
      </c>
      <c r="BC13" s="10" t="str">
        <f t="shared" si="6"/>
        <v>YES</v>
      </c>
      <c r="BD13" s="10">
        <f>IF(BA13&gt;=ALGOLAH!$N$9,25,0)</f>
        <v>0</v>
      </c>
      <c r="BE13" s="10">
        <f t="shared" si="7"/>
        <v>25</v>
      </c>
      <c r="BF13" s="10">
        <f t="shared" si="14"/>
        <v>25</v>
      </c>
      <c r="BG13" s="10">
        <f t="shared" si="8"/>
        <v>25</v>
      </c>
      <c r="BH13" s="10">
        <f>IF(COUNTIF(AY13,"*-*"),0,IF(AY13&gt;ALGOLAH!$L$8,50,IF(AY13&gt;ALGOLAH!$L$7,30,IF(AY13&gt;ALGOLAH!$L$6,15,0))))</f>
        <v>0</v>
      </c>
      <c r="BI13" s="31">
        <f t="shared" si="15"/>
        <v>25</v>
      </c>
      <c r="BJ13" s="23" t="str">
        <f t="shared" si="9"/>
        <v>OUI</v>
      </c>
      <c r="BK13" s="28" t="str">
        <f t="shared" si="10"/>
        <v>NON</v>
      </c>
      <c r="BL13" s="28" t="str">
        <f t="shared" si="11"/>
        <v>NON</v>
      </c>
    </row>
    <row r="14" spans="1:64" ht="23.25" customHeight="1" x14ac:dyDescent="0.3">
      <c r="A14" s="37"/>
      <c r="B14" s="17"/>
      <c r="C14" s="17"/>
      <c r="D14" s="18"/>
      <c r="E14" s="18"/>
      <c r="F14" s="17"/>
      <c r="G14" s="38"/>
      <c r="H14" s="37"/>
      <c r="I14" s="17"/>
      <c r="J14" s="17"/>
      <c r="K14" s="18"/>
      <c r="L14" s="18"/>
      <c r="M14" s="17"/>
      <c r="N14" s="38"/>
      <c r="O14" s="37"/>
      <c r="P14" s="17"/>
      <c r="Q14" s="17"/>
      <c r="R14" s="17"/>
      <c r="S14" s="17"/>
      <c r="T14" s="17"/>
      <c r="U14" s="38"/>
      <c r="V14" s="43"/>
      <c r="W14" s="13">
        <f t="shared" si="12"/>
        <v>0</v>
      </c>
      <c r="X14" s="13">
        <f t="shared" si="1"/>
        <v>0</v>
      </c>
      <c r="Y14" s="16" t="str">
        <f t="shared" si="2"/>
        <v/>
      </c>
      <c r="Z14" s="17"/>
      <c r="AA14" s="20"/>
      <c r="AB14" s="17"/>
      <c r="AC14" s="17"/>
      <c r="AD14" s="17"/>
      <c r="AE14" s="17"/>
      <c r="AF14" s="17"/>
      <c r="AG14" s="17"/>
      <c r="AH14" s="17"/>
      <c r="AI14" s="13"/>
      <c r="AJ14" s="12"/>
      <c r="AK14" s="17"/>
      <c r="AL14" s="12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3"/>
      <c r="AX14" s="26">
        <f>V14+W14-X14+AI14+AW14</f>
        <v>0</v>
      </c>
      <c r="AY14" s="25">
        <f t="shared" si="3"/>
        <v>0</v>
      </c>
      <c r="AZ14" s="11">
        <f t="shared" si="4"/>
        <v>0</v>
      </c>
      <c r="BA14" s="11">
        <f t="shared" si="5"/>
        <v>0</v>
      </c>
      <c r="BB14" s="30" t="str">
        <f>IF(OR(IF(E14&gt;ALGOLAH!$O$8,IF(E14&gt;ALGOLAH!$O$9,"NUIT","JOUR"),"NUIT")="NUIT",IF(L14&gt;ALGOLAH!$O$8,IF(L14&gt;ALGOLAH!$O$9,"NUIT","JOUR"),"NUIT")="NUIT"),"NUIT","JOUR")</f>
        <v>NUIT</v>
      </c>
      <c r="BC14" s="10" t="str">
        <f t="shared" si="6"/>
        <v>YES</v>
      </c>
      <c r="BD14" s="10">
        <f>IF(BA14&gt;=ALGOLAH!$N$9,25,0)</f>
        <v>0</v>
      </c>
      <c r="BE14" s="10">
        <f t="shared" si="7"/>
        <v>25</v>
      </c>
      <c r="BF14" s="10">
        <f t="shared" si="14"/>
        <v>25</v>
      </c>
      <c r="BG14" s="10">
        <f t="shared" si="8"/>
        <v>25</v>
      </c>
      <c r="BH14" s="10">
        <f>IF(COUNTIF(AY14,"*-*"),0,IF(AY14&gt;ALGOLAH!$L$8,50,IF(AY14&gt;ALGOLAH!$L$7,30,IF(AY14&gt;ALGOLAH!$L$6,15,0))))</f>
        <v>0</v>
      </c>
      <c r="BI14" s="31">
        <f t="shared" si="15"/>
        <v>25</v>
      </c>
      <c r="BJ14" s="23" t="str">
        <f t="shared" si="9"/>
        <v>OUI</v>
      </c>
      <c r="BK14" s="28" t="str">
        <f t="shared" si="10"/>
        <v>NON</v>
      </c>
      <c r="BL14" s="28" t="str">
        <f t="shared" si="11"/>
        <v>NON</v>
      </c>
    </row>
    <row r="15" spans="1:64" ht="23.25" customHeight="1" x14ac:dyDescent="0.3">
      <c r="A15" s="37"/>
      <c r="B15" s="17"/>
      <c r="C15" s="17"/>
      <c r="D15" s="18"/>
      <c r="E15" s="18"/>
      <c r="F15" s="17"/>
      <c r="G15" s="38"/>
      <c r="H15" s="37"/>
      <c r="I15" s="17"/>
      <c r="J15" s="17"/>
      <c r="K15" s="18"/>
      <c r="L15" s="18"/>
      <c r="M15" s="17"/>
      <c r="N15" s="38"/>
      <c r="O15" s="37"/>
      <c r="P15" s="17"/>
      <c r="Q15" s="17"/>
      <c r="R15" s="17"/>
      <c r="S15" s="17"/>
      <c r="T15" s="17"/>
      <c r="U15" s="38"/>
      <c r="V15" s="43"/>
      <c r="W15" s="13">
        <f t="shared" si="12"/>
        <v>0</v>
      </c>
      <c r="X15" s="13">
        <f t="shared" si="1"/>
        <v>0</v>
      </c>
      <c r="Y15" s="16" t="str">
        <f t="shared" si="2"/>
        <v/>
      </c>
      <c r="Z15" s="17"/>
      <c r="AA15" s="20"/>
      <c r="AB15" s="17"/>
      <c r="AC15" s="17"/>
      <c r="AD15" s="17"/>
      <c r="AE15" s="17"/>
      <c r="AF15" s="17"/>
      <c r="AG15" s="17"/>
      <c r="AH15" s="17"/>
      <c r="AI15" s="13"/>
      <c r="AJ15" s="12"/>
      <c r="AK15" s="17"/>
      <c r="AL15" s="12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3"/>
      <c r="AX15" s="26">
        <f>V15+W15-X15+AI15+AW15</f>
        <v>0</v>
      </c>
      <c r="AY15" s="25">
        <f t="shared" si="3"/>
        <v>0</v>
      </c>
      <c r="AZ15" s="11">
        <f t="shared" si="4"/>
        <v>0</v>
      </c>
      <c r="BA15" s="11">
        <f t="shared" si="5"/>
        <v>0</v>
      </c>
      <c r="BB15" s="30" t="str">
        <f>IF(OR(IF(E15&gt;ALGOLAH!$O$8,IF(E15&gt;ALGOLAH!$O$9,"NUIT","JOUR"),"NUIT")="NUIT",IF(L15&gt;ALGOLAH!$O$8,IF(L15&gt;ALGOLAH!$O$9,"NUIT","JOUR"),"NUIT")="NUIT"),"NUIT","JOUR")</f>
        <v>NUIT</v>
      </c>
      <c r="BC15" s="10" t="str">
        <f t="shared" si="6"/>
        <v>YES</v>
      </c>
      <c r="BD15" s="10">
        <f>IF(BA15&gt;=ALGOLAH!$N$9,25,0)</f>
        <v>0</v>
      </c>
      <c r="BE15" s="10">
        <f t="shared" si="7"/>
        <v>25</v>
      </c>
      <c r="BF15" s="10">
        <f t="shared" si="14"/>
        <v>25</v>
      </c>
      <c r="BG15" s="10">
        <f t="shared" si="8"/>
        <v>25</v>
      </c>
      <c r="BH15" s="10">
        <f>IF(COUNTIF(AY15,"*-*"),0,IF(AY15&gt;ALGOLAH!$L$8,50,IF(AY15&gt;ALGOLAH!$L$7,30,IF(AY15&gt;ALGOLAH!$L$6,15,0))))</f>
        <v>0</v>
      </c>
      <c r="BI15" s="31">
        <f t="shared" si="15"/>
        <v>25</v>
      </c>
      <c r="BJ15" s="23" t="str">
        <f t="shared" si="9"/>
        <v>OUI</v>
      </c>
      <c r="BK15" s="28" t="str">
        <f t="shared" si="10"/>
        <v>NON</v>
      </c>
      <c r="BL15" s="28" t="str">
        <f t="shared" si="11"/>
        <v>NON</v>
      </c>
    </row>
    <row r="16" spans="1:64" ht="23.25" customHeight="1" x14ac:dyDescent="0.3">
      <c r="A16" s="37"/>
      <c r="B16" s="17"/>
      <c r="C16" s="17"/>
      <c r="D16" s="18"/>
      <c r="E16" s="18"/>
      <c r="F16" s="17"/>
      <c r="G16" s="38"/>
      <c r="H16" s="37"/>
      <c r="I16" s="17"/>
      <c r="J16" s="17"/>
      <c r="K16" s="18"/>
      <c r="L16" s="18"/>
      <c r="M16" s="17"/>
      <c r="N16" s="38"/>
      <c r="O16" s="37"/>
      <c r="P16" s="17"/>
      <c r="Q16" s="17"/>
      <c r="R16" s="17"/>
      <c r="S16" s="17"/>
      <c r="T16" s="17"/>
      <c r="U16" s="38"/>
      <c r="V16" s="43"/>
      <c r="W16" s="13">
        <f t="shared" si="12"/>
        <v>0</v>
      </c>
      <c r="X16" s="13">
        <f t="shared" si="1"/>
        <v>0</v>
      </c>
      <c r="Y16" s="16" t="str">
        <f t="shared" si="2"/>
        <v/>
      </c>
      <c r="Z16" s="17"/>
      <c r="AA16" s="20"/>
      <c r="AB16" s="17"/>
      <c r="AC16" s="17"/>
      <c r="AD16" s="17"/>
      <c r="AE16" s="17"/>
      <c r="AF16" s="17"/>
      <c r="AG16" s="17"/>
      <c r="AH16" s="17"/>
      <c r="AI16" s="13"/>
      <c r="AJ16" s="12"/>
      <c r="AK16" s="17"/>
      <c r="AL16" s="12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3"/>
      <c r="AX16" s="26">
        <f>V16+W16-X16+AI16+AW16</f>
        <v>0</v>
      </c>
      <c r="AY16" s="25">
        <f t="shared" si="3"/>
        <v>0</v>
      </c>
      <c r="AZ16" s="11">
        <f t="shared" si="4"/>
        <v>0</v>
      </c>
      <c r="BA16" s="11">
        <f t="shared" si="5"/>
        <v>0</v>
      </c>
      <c r="BB16" s="30" t="str">
        <f>IF(OR(IF(E16&gt;ALGOLAH!$O$8,IF(E16&gt;ALGOLAH!$O$9,"NUIT","JOUR"),"NUIT")="NUIT",IF(L16&gt;ALGOLAH!$O$8,IF(L16&gt;ALGOLAH!$O$9,"NUIT","JOUR"),"NUIT")="NUIT"),"NUIT","JOUR")</f>
        <v>NUIT</v>
      </c>
      <c r="BC16" s="10" t="str">
        <f t="shared" si="6"/>
        <v>YES</v>
      </c>
      <c r="BD16" s="10">
        <f>IF(BA16&gt;=ALGOLAH!$N$9,25,0)</f>
        <v>0</v>
      </c>
      <c r="BE16" s="10">
        <f t="shared" si="7"/>
        <v>25</v>
      </c>
      <c r="BF16" s="10">
        <f t="shared" si="14"/>
        <v>25</v>
      </c>
      <c r="BG16" s="10">
        <f t="shared" si="8"/>
        <v>25</v>
      </c>
      <c r="BH16" s="10">
        <f>IF(COUNTIF(AY16,"*-*"),0,IF(AY16&gt;ALGOLAH!$L$8,50,IF(AY16&gt;ALGOLAH!$L$7,30,IF(AY16&gt;ALGOLAH!$L$6,15,0))))</f>
        <v>0</v>
      </c>
      <c r="BI16" s="31">
        <f t="shared" si="15"/>
        <v>25</v>
      </c>
      <c r="BJ16" s="23" t="str">
        <f t="shared" si="9"/>
        <v>OUI</v>
      </c>
      <c r="BK16" s="28" t="str">
        <f t="shared" si="10"/>
        <v>NON</v>
      </c>
      <c r="BL16" s="28" t="str">
        <f t="shared" si="11"/>
        <v>NON</v>
      </c>
    </row>
    <row r="17" spans="1:64" ht="23.25" customHeight="1" x14ac:dyDescent="0.3">
      <c r="A17" s="37"/>
      <c r="B17" s="17"/>
      <c r="C17" s="17"/>
      <c r="D17" s="18"/>
      <c r="E17" s="18"/>
      <c r="F17" s="17"/>
      <c r="G17" s="38"/>
      <c r="H17" s="37"/>
      <c r="I17" s="17"/>
      <c r="J17" s="17"/>
      <c r="K17" s="18"/>
      <c r="L17" s="18"/>
      <c r="M17" s="17"/>
      <c r="N17" s="38"/>
      <c r="O17" s="37"/>
      <c r="P17" s="17"/>
      <c r="Q17" s="17"/>
      <c r="R17" s="17"/>
      <c r="S17" s="17"/>
      <c r="T17" s="17"/>
      <c r="U17" s="38"/>
      <c r="V17" s="43"/>
      <c r="W17" s="13">
        <f t="shared" si="12"/>
        <v>0</v>
      </c>
      <c r="X17" s="13">
        <f t="shared" si="1"/>
        <v>0</v>
      </c>
      <c r="Y17" s="16" t="str">
        <f t="shared" si="2"/>
        <v/>
      </c>
      <c r="Z17" s="17"/>
      <c r="AA17" s="20"/>
      <c r="AB17" s="17"/>
      <c r="AC17" s="17"/>
      <c r="AD17" s="17"/>
      <c r="AE17" s="17"/>
      <c r="AF17" s="17"/>
      <c r="AG17" s="17"/>
      <c r="AH17" s="17"/>
      <c r="AI17" s="13"/>
      <c r="AJ17" s="12"/>
      <c r="AK17" s="17"/>
      <c r="AL17" s="12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3"/>
      <c r="AX17" s="26">
        <f t="shared" ref="AX17:AX33" si="16">V17+W17-X17+AI17+AW17</f>
        <v>0</v>
      </c>
      <c r="AY17" s="25">
        <f t="shared" si="3"/>
        <v>0</v>
      </c>
      <c r="AZ17" s="11">
        <f t="shared" si="4"/>
        <v>0</v>
      </c>
      <c r="BA17" s="11">
        <f t="shared" si="5"/>
        <v>0</v>
      </c>
      <c r="BB17" s="30" t="str">
        <f>IF(OR(IF(E17&gt;ALGOLAH!$O$8,IF(E17&gt;ALGOLAH!$O$9,"NUIT","JOUR"),"NUIT")="NUIT",IF(L17&gt;ALGOLAH!$O$8,IF(L17&gt;ALGOLAH!$O$9,"NUIT","JOUR"),"NUIT")="NUIT"),"NUIT","JOUR")</f>
        <v>NUIT</v>
      </c>
      <c r="BC17" s="10" t="str">
        <f t="shared" si="6"/>
        <v>YES</v>
      </c>
      <c r="BD17" s="10">
        <f>IF(BA17&gt;=ALGOLAH!$N$9,25,0)</f>
        <v>0</v>
      </c>
      <c r="BE17" s="10">
        <f t="shared" si="7"/>
        <v>25</v>
      </c>
      <c r="BF17" s="10">
        <f t="shared" si="14"/>
        <v>25</v>
      </c>
      <c r="BG17" s="10">
        <f t="shared" si="8"/>
        <v>25</v>
      </c>
      <c r="BH17" s="10">
        <f>IF(COUNTIF(AY17,"*-*"),0,IF(AY17&gt;ALGOLAH!$L$8,50,IF(AY17&gt;ALGOLAH!$L$7,30,IF(AY17&gt;ALGOLAH!$L$6,15,0))))</f>
        <v>0</v>
      </c>
      <c r="BI17" s="31">
        <f t="shared" si="15"/>
        <v>25</v>
      </c>
      <c r="BJ17" s="23" t="str">
        <f t="shared" si="9"/>
        <v>OUI</v>
      </c>
      <c r="BK17" s="28" t="str">
        <f t="shared" si="10"/>
        <v>NON</v>
      </c>
      <c r="BL17" s="28" t="str">
        <f t="shared" si="11"/>
        <v>NON</v>
      </c>
    </row>
    <row r="18" spans="1:64" ht="23.25" customHeight="1" x14ac:dyDescent="0.3">
      <c r="A18" s="37"/>
      <c r="B18" s="17"/>
      <c r="C18" s="17"/>
      <c r="D18" s="18"/>
      <c r="E18" s="18"/>
      <c r="F18" s="17"/>
      <c r="G18" s="38"/>
      <c r="H18" s="37"/>
      <c r="I18" s="17"/>
      <c r="J18" s="17"/>
      <c r="K18" s="18"/>
      <c r="L18" s="18"/>
      <c r="M18" s="17"/>
      <c r="N18" s="38"/>
      <c r="O18" s="37"/>
      <c r="P18" s="17"/>
      <c r="Q18" s="17"/>
      <c r="R18" s="17"/>
      <c r="S18" s="17"/>
      <c r="T18" s="17"/>
      <c r="U18" s="38"/>
      <c r="V18" s="43"/>
      <c r="W18" s="13">
        <f t="shared" ref="W18:W23" si="17">V18*(BI18/100)</f>
        <v>0</v>
      </c>
      <c r="X18" s="13">
        <f t="shared" ref="X18:X23" si="18">IF(OR(H$5="ORAN",H$5="ALGER",H$5="constantine",H$5="orn",H$5="alg",H$5="czl"),IF(Q18="PAX",IF(OR(F18=0,M18=0),V18*0.25,0),0),0)</f>
        <v>0</v>
      </c>
      <c r="Y18" s="16" t="str">
        <f t="shared" ref="Y18:Y23" si="19">IF(H18="","",H18)</f>
        <v/>
      </c>
      <c r="Z18" s="17"/>
      <c r="AA18" s="20"/>
      <c r="AB18" s="17"/>
      <c r="AC18" s="17"/>
      <c r="AD18" s="17"/>
      <c r="AE18" s="17"/>
      <c r="AF18" s="17"/>
      <c r="AG18" s="17"/>
      <c r="AH18" s="17"/>
      <c r="AI18" s="13"/>
      <c r="AJ18" s="12"/>
      <c r="AK18" s="17"/>
      <c r="AL18" s="12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3"/>
      <c r="AX18" s="26">
        <f t="shared" si="16"/>
        <v>0</v>
      </c>
      <c r="AY18" s="25">
        <f t="shared" ref="AY18:AY23" si="20">IF((A18+E18)&lt;(A18+D18),"- "&amp;TEXT(ABS((A18+D18)-(A18+E18)),"[hh]:mm"),(A18+E18)-(A18+D18))</f>
        <v>0</v>
      </c>
      <c r="AZ18" s="11">
        <f t="shared" ref="AZ18:AZ23" si="21">IF((H18+L18)&lt;(H18+K18),"- "&amp;TEXT(ABS((H18+K18)-(H18+L18)),"[hh]:mm"),(H18+L18)-(H18+K18))</f>
        <v>0</v>
      </c>
      <c r="BA18" s="11">
        <f t="shared" ref="BA18:BA23" si="22">(H18+L18)-(A18+E18)</f>
        <v>0</v>
      </c>
      <c r="BB18" s="30" t="str">
        <f>IF(OR(IF(E18&gt;ALGOLAH!$O$8,IF(E18&gt;ALGOLAH!$O$9,"NUIT","JOUR"),"NUIT")="NUIT",IF(L18&gt;ALGOLAH!$O$8,IF(L18&gt;ALGOLAH!$O$9,"NUIT","JOUR"),"NUIT")="NUIT"),"NUIT","JOUR")</f>
        <v>NUIT</v>
      </c>
      <c r="BC18" s="10" t="str">
        <f t="shared" ref="BC18:BC23" si="23">IF(OR(WEEKDAY(A18,1)&gt;5,WEEKDAY(H18,1)&gt;5),"YES","NO")</f>
        <v>YES</v>
      </c>
      <c r="BD18" s="10">
        <f>IF(BA18&gt;=ALGOLAH!$N$9,25,0)</f>
        <v>0</v>
      </c>
      <c r="BE18" s="10">
        <f t="shared" ref="BE18:BE23" si="24">IF(BB18="NUIT",25,0)</f>
        <v>25</v>
      </c>
      <c r="BF18" s="10">
        <f t="shared" ref="BF18:BF23" si="25">IF(BC18="yes",25,0)</f>
        <v>25</v>
      </c>
      <c r="BG18" s="10">
        <f t="shared" ref="BG18:BG23" si="26">IF(BF18+BE18=50,25+BD18,(BF18+BE18+BD18))</f>
        <v>25</v>
      </c>
      <c r="BH18" s="10">
        <f>IF(COUNTIF(AY18,"*-*"),0,IF(AY18&gt;ALGOLAH!$L$8,50,IF(AY18&gt;ALGOLAH!$L$7,30,IF(AY18&gt;ALGOLAH!$L$6,15,0))))</f>
        <v>0</v>
      </c>
      <c r="BI18" s="31">
        <f t="shared" ref="BI18:BI23" si="27">BH18+BG18</f>
        <v>25</v>
      </c>
      <c r="BJ18" s="23" t="str">
        <f t="shared" ref="BJ18:BJ23" si="28">IF(A18=H18,"OUI","NON")</f>
        <v>OUI</v>
      </c>
      <c r="BK18" s="28" t="str">
        <f t="shared" ref="BK18:BK23" si="29">IF(D18&gt;K18,"OUI","NON")</f>
        <v>NON</v>
      </c>
      <c r="BL18" s="28" t="str">
        <f t="shared" ref="BL18:BL23" si="30">IF((A18+E18)&gt;(H18+L18),"OUI","NON")</f>
        <v>NON</v>
      </c>
    </row>
    <row r="19" spans="1:64" ht="23.25" customHeight="1" x14ac:dyDescent="0.3">
      <c r="A19" s="37"/>
      <c r="B19" s="17"/>
      <c r="C19" s="17"/>
      <c r="D19" s="18"/>
      <c r="E19" s="18"/>
      <c r="F19" s="17"/>
      <c r="G19" s="38"/>
      <c r="H19" s="37"/>
      <c r="I19" s="17"/>
      <c r="J19" s="17"/>
      <c r="K19" s="18"/>
      <c r="L19" s="18"/>
      <c r="M19" s="17"/>
      <c r="N19" s="38"/>
      <c r="O19" s="37"/>
      <c r="P19" s="17"/>
      <c r="Q19" s="17"/>
      <c r="R19" s="17"/>
      <c r="S19" s="17"/>
      <c r="T19" s="17"/>
      <c r="U19" s="38"/>
      <c r="V19" s="43"/>
      <c r="W19" s="13">
        <f t="shared" si="17"/>
        <v>0</v>
      </c>
      <c r="X19" s="13">
        <f t="shared" si="18"/>
        <v>0</v>
      </c>
      <c r="Y19" s="16" t="str">
        <f t="shared" si="19"/>
        <v/>
      </c>
      <c r="Z19" s="17"/>
      <c r="AA19" s="20"/>
      <c r="AB19" s="17"/>
      <c r="AC19" s="17"/>
      <c r="AD19" s="17"/>
      <c r="AE19" s="17"/>
      <c r="AF19" s="17"/>
      <c r="AG19" s="17"/>
      <c r="AH19" s="17"/>
      <c r="AI19" s="13"/>
      <c r="AJ19" s="12"/>
      <c r="AK19" s="17"/>
      <c r="AL19" s="12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3"/>
      <c r="AX19" s="26">
        <f t="shared" si="16"/>
        <v>0</v>
      </c>
      <c r="AY19" s="25">
        <f t="shared" si="20"/>
        <v>0</v>
      </c>
      <c r="AZ19" s="11">
        <f t="shared" si="21"/>
        <v>0</v>
      </c>
      <c r="BA19" s="11">
        <f t="shared" si="22"/>
        <v>0</v>
      </c>
      <c r="BB19" s="30" t="str">
        <f>IF(OR(IF(E19&gt;ALGOLAH!$O$8,IF(E19&gt;ALGOLAH!$O$9,"NUIT","JOUR"),"NUIT")="NUIT",IF(L19&gt;ALGOLAH!$O$8,IF(L19&gt;ALGOLAH!$O$9,"NUIT","JOUR"),"NUIT")="NUIT"),"NUIT","JOUR")</f>
        <v>NUIT</v>
      </c>
      <c r="BC19" s="10" t="str">
        <f t="shared" si="23"/>
        <v>YES</v>
      </c>
      <c r="BD19" s="10">
        <f>IF(BA19&gt;=ALGOLAH!$N$9,25,0)</f>
        <v>0</v>
      </c>
      <c r="BE19" s="10">
        <f t="shared" si="24"/>
        <v>25</v>
      </c>
      <c r="BF19" s="10">
        <f t="shared" si="25"/>
        <v>25</v>
      </c>
      <c r="BG19" s="10">
        <f t="shared" si="26"/>
        <v>25</v>
      </c>
      <c r="BH19" s="10">
        <f>IF(COUNTIF(AY19,"*-*"),0,IF(AY19&gt;ALGOLAH!$L$8,50,IF(AY19&gt;ALGOLAH!$L$7,30,IF(AY19&gt;ALGOLAH!$L$6,15,0))))</f>
        <v>0</v>
      </c>
      <c r="BI19" s="31">
        <f t="shared" si="27"/>
        <v>25</v>
      </c>
      <c r="BJ19" s="23" t="str">
        <f t="shared" si="28"/>
        <v>OUI</v>
      </c>
      <c r="BK19" s="28" t="str">
        <f t="shared" si="29"/>
        <v>NON</v>
      </c>
      <c r="BL19" s="28" t="str">
        <f t="shared" si="30"/>
        <v>NON</v>
      </c>
    </row>
    <row r="20" spans="1:64" ht="23.25" customHeight="1" x14ac:dyDescent="0.3">
      <c r="A20" s="37"/>
      <c r="B20" s="17"/>
      <c r="C20" s="17"/>
      <c r="D20" s="18"/>
      <c r="E20" s="18"/>
      <c r="F20" s="17"/>
      <c r="G20" s="38"/>
      <c r="H20" s="37"/>
      <c r="I20" s="17"/>
      <c r="J20" s="17"/>
      <c r="K20" s="18"/>
      <c r="L20" s="18"/>
      <c r="M20" s="17"/>
      <c r="N20" s="38"/>
      <c r="O20" s="37"/>
      <c r="P20" s="17"/>
      <c r="Q20" s="17"/>
      <c r="R20" s="17"/>
      <c r="S20" s="17"/>
      <c r="T20" s="17"/>
      <c r="U20" s="38"/>
      <c r="V20" s="43"/>
      <c r="W20" s="13">
        <f t="shared" si="17"/>
        <v>0</v>
      </c>
      <c r="X20" s="13">
        <f t="shared" si="18"/>
        <v>0</v>
      </c>
      <c r="Y20" s="16" t="str">
        <f t="shared" si="19"/>
        <v/>
      </c>
      <c r="Z20" s="17"/>
      <c r="AA20" s="20"/>
      <c r="AB20" s="17"/>
      <c r="AC20" s="17"/>
      <c r="AD20" s="17"/>
      <c r="AE20" s="17"/>
      <c r="AF20" s="17"/>
      <c r="AG20" s="17"/>
      <c r="AH20" s="17"/>
      <c r="AI20" s="13"/>
      <c r="AJ20" s="12"/>
      <c r="AK20" s="17"/>
      <c r="AL20" s="12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3"/>
      <c r="AX20" s="26">
        <f>V20+W20-X20+AI20+AW20</f>
        <v>0</v>
      </c>
      <c r="AY20" s="25">
        <f t="shared" si="20"/>
        <v>0</v>
      </c>
      <c r="AZ20" s="11">
        <f t="shared" si="21"/>
        <v>0</v>
      </c>
      <c r="BA20" s="11">
        <f t="shared" si="22"/>
        <v>0</v>
      </c>
      <c r="BB20" s="30" t="str">
        <f>IF(OR(IF(E20&gt;ALGOLAH!$O$8,IF(E20&gt;ALGOLAH!$O$9,"NUIT","JOUR"),"NUIT")="NUIT",IF(L20&gt;ALGOLAH!$O$8,IF(L20&gt;ALGOLAH!$O$9,"NUIT","JOUR"),"NUIT")="NUIT"),"NUIT","JOUR")</f>
        <v>NUIT</v>
      </c>
      <c r="BC20" s="10" t="str">
        <f t="shared" si="23"/>
        <v>YES</v>
      </c>
      <c r="BD20" s="10">
        <f>IF(BA20&gt;=ALGOLAH!$N$9,25,0)</f>
        <v>0</v>
      </c>
      <c r="BE20" s="10">
        <f t="shared" si="24"/>
        <v>25</v>
      </c>
      <c r="BF20" s="10">
        <f t="shared" si="25"/>
        <v>25</v>
      </c>
      <c r="BG20" s="10">
        <f t="shared" si="26"/>
        <v>25</v>
      </c>
      <c r="BH20" s="10">
        <f>IF(COUNTIF(AY20,"*-*"),0,IF(AY20&gt;ALGOLAH!$L$8,50,IF(AY20&gt;ALGOLAH!$L$7,30,IF(AY20&gt;ALGOLAH!$L$6,15,0))))</f>
        <v>0</v>
      </c>
      <c r="BI20" s="31">
        <f t="shared" si="27"/>
        <v>25</v>
      </c>
      <c r="BJ20" s="23" t="str">
        <f t="shared" si="28"/>
        <v>OUI</v>
      </c>
      <c r="BK20" s="28" t="str">
        <f t="shared" si="29"/>
        <v>NON</v>
      </c>
      <c r="BL20" s="28" t="str">
        <f t="shared" si="30"/>
        <v>NON</v>
      </c>
    </row>
    <row r="21" spans="1:64" ht="23.25" customHeight="1" x14ac:dyDescent="0.3">
      <c r="A21" s="37"/>
      <c r="B21" s="17"/>
      <c r="C21" s="17"/>
      <c r="D21" s="18"/>
      <c r="E21" s="18"/>
      <c r="F21" s="17"/>
      <c r="G21" s="38"/>
      <c r="H21" s="37"/>
      <c r="I21" s="17"/>
      <c r="J21" s="17"/>
      <c r="K21" s="18"/>
      <c r="L21" s="18"/>
      <c r="M21" s="17"/>
      <c r="N21" s="38"/>
      <c r="O21" s="37"/>
      <c r="P21" s="17"/>
      <c r="Q21" s="17"/>
      <c r="R21" s="17"/>
      <c r="S21" s="17"/>
      <c r="T21" s="17"/>
      <c r="U21" s="38"/>
      <c r="V21" s="43"/>
      <c r="W21" s="13">
        <f t="shared" si="17"/>
        <v>0</v>
      </c>
      <c r="X21" s="13">
        <f t="shared" si="18"/>
        <v>0</v>
      </c>
      <c r="Y21" s="16" t="str">
        <f t="shared" si="19"/>
        <v/>
      </c>
      <c r="Z21" s="17"/>
      <c r="AA21" s="20"/>
      <c r="AB21" s="17"/>
      <c r="AC21" s="17"/>
      <c r="AD21" s="17"/>
      <c r="AE21" s="17"/>
      <c r="AF21" s="17"/>
      <c r="AG21" s="17"/>
      <c r="AH21" s="17"/>
      <c r="AI21" s="13"/>
      <c r="AJ21" s="12"/>
      <c r="AK21" s="17"/>
      <c r="AL21" s="12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3"/>
      <c r="AX21" s="26">
        <f>V21+W21-X21+AI21+AW21</f>
        <v>0</v>
      </c>
      <c r="AY21" s="25">
        <f t="shared" si="20"/>
        <v>0</v>
      </c>
      <c r="AZ21" s="11">
        <f t="shared" si="21"/>
        <v>0</v>
      </c>
      <c r="BA21" s="11">
        <f t="shared" si="22"/>
        <v>0</v>
      </c>
      <c r="BB21" s="30" t="str">
        <f>IF(OR(IF(E21&gt;ALGOLAH!$O$8,IF(E21&gt;ALGOLAH!$O$9,"NUIT","JOUR"),"NUIT")="NUIT",IF(L21&gt;ALGOLAH!$O$8,IF(L21&gt;ALGOLAH!$O$9,"NUIT","JOUR"),"NUIT")="NUIT"),"NUIT","JOUR")</f>
        <v>NUIT</v>
      </c>
      <c r="BC21" s="10" t="str">
        <f t="shared" si="23"/>
        <v>YES</v>
      </c>
      <c r="BD21" s="10">
        <f>IF(BA21&gt;=ALGOLAH!$N$9,25,0)</f>
        <v>0</v>
      </c>
      <c r="BE21" s="10">
        <f t="shared" si="24"/>
        <v>25</v>
      </c>
      <c r="BF21" s="10">
        <f t="shared" si="25"/>
        <v>25</v>
      </c>
      <c r="BG21" s="10">
        <f t="shared" si="26"/>
        <v>25</v>
      </c>
      <c r="BH21" s="10">
        <f>IF(COUNTIF(AY21,"*-*"),0,IF(AY21&gt;ALGOLAH!$L$8,50,IF(AY21&gt;ALGOLAH!$L$7,30,IF(AY21&gt;ALGOLAH!$L$6,15,0))))</f>
        <v>0</v>
      </c>
      <c r="BI21" s="31">
        <f t="shared" si="27"/>
        <v>25</v>
      </c>
      <c r="BJ21" s="23" t="str">
        <f t="shared" si="28"/>
        <v>OUI</v>
      </c>
      <c r="BK21" s="28" t="str">
        <f t="shared" si="29"/>
        <v>NON</v>
      </c>
      <c r="BL21" s="28" t="str">
        <f t="shared" si="30"/>
        <v>NON</v>
      </c>
    </row>
    <row r="22" spans="1:64" ht="23.25" customHeight="1" x14ac:dyDescent="0.3">
      <c r="A22" s="37"/>
      <c r="B22" s="17"/>
      <c r="C22" s="17"/>
      <c r="D22" s="18"/>
      <c r="E22" s="18"/>
      <c r="F22" s="17"/>
      <c r="G22" s="38"/>
      <c r="H22" s="37"/>
      <c r="I22" s="17"/>
      <c r="J22" s="17"/>
      <c r="K22" s="18"/>
      <c r="L22" s="18"/>
      <c r="M22" s="17"/>
      <c r="N22" s="38"/>
      <c r="O22" s="37"/>
      <c r="P22" s="17"/>
      <c r="Q22" s="17"/>
      <c r="R22" s="17"/>
      <c r="S22" s="17"/>
      <c r="T22" s="17"/>
      <c r="U22" s="38"/>
      <c r="V22" s="43"/>
      <c r="W22" s="13">
        <f t="shared" si="17"/>
        <v>0</v>
      </c>
      <c r="X22" s="13">
        <f t="shared" si="18"/>
        <v>0</v>
      </c>
      <c r="Y22" s="16" t="str">
        <f t="shared" si="19"/>
        <v/>
      </c>
      <c r="Z22" s="17"/>
      <c r="AA22" s="20"/>
      <c r="AB22" s="17"/>
      <c r="AC22" s="17"/>
      <c r="AD22" s="17"/>
      <c r="AE22" s="17"/>
      <c r="AF22" s="17"/>
      <c r="AG22" s="17"/>
      <c r="AH22" s="17"/>
      <c r="AI22" s="13"/>
      <c r="AJ22" s="12"/>
      <c r="AK22" s="17"/>
      <c r="AL22" s="12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3"/>
      <c r="AX22" s="26">
        <f>V22+W22-X22+AI22+AW22</f>
        <v>0</v>
      </c>
      <c r="AY22" s="25">
        <f t="shared" si="20"/>
        <v>0</v>
      </c>
      <c r="AZ22" s="11">
        <f t="shared" si="21"/>
        <v>0</v>
      </c>
      <c r="BA22" s="11">
        <f t="shared" si="22"/>
        <v>0</v>
      </c>
      <c r="BB22" s="30" t="str">
        <f>IF(OR(IF(E22&gt;ALGOLAH!$O$8,IF(E22&gt;ALGOLAH!$O$9,"NUIT","JOUR"),"NUIT")="NUIT",IF(L22&gt;ALGOLAH!$O$8,IF(L22&gt;ALGOLAH!$O$9,"NUIT","JOUR"),"NUIT")="NUIT"),"NUIT","JOUR")</f>
        <v>NUIT</v>
      </c>
      <c r="BC22" s="10" t="str">
        <f t="shared" si="23"/>
        <v>YES</v>
      </c>
      <c r="BD22" s="10">
        <f>IF(BA22&gt;=ALGOLAH!$N$9,25,0)</f>
        <v>0</v>
      </c>
      <c r="BE22" s="10">
        <f t="shared" si="24"/>
        <v>25</v>
      </c>
      <c r="BF22" s="10">
        <f t="shared" si="25"/>
        <v>25</v>
      </c>
      <c r="BG22" s="10">
        <f t="shared" si="26"/>
        <v>25</v>
      </c>
      <c r="BH22" s="10">
        <f>IF(COUNTIF(AY22,"*-*"),0,IF(AY22&gt;ALGOLAH!$L$8,50,IF(AY22&gt;ALGOLAH!$L$7,30,IF(AY22&gt;ALGOLAH!$L$6,15,0))))</f>
        <v>0</v>
      </c>
      <c r="BI22" s="31">
        <f t="shared" si="27"/>
        <v>25</v>
      </c>
      <c r="BJ22" s="23" t="str">
        <f t="shared" si="28"/>
        <v>OUI</v>
      </c>
      <c r="BK22" s="28" t="str">
        <f t="shared" si="29"/>
        <v>NON</v>
      </c>
      <c r="BL22" s="28" t="str">
        <f t="shared" si="30"/>
        <v>NON</v>
      </c>
    </row>
    <row r="23" spans="1:64" ht="23.25" customHeight="1" x14ac:dyDescent="0.3">
      <c r="A23" s="37"/>
      <c r="B23" s="17"/>
      <c r="C23" s="17"/>
      <c r="D23" s="18"/>
      <c r="E23" s="18"/>
      <c r="F23" s="17"/>
      <c r="G23" s="38"/>
      <c r="H23" s="37"/>
      <c r="I23" s="17"/>
      <c r="J23" s="17"/>
      <c r="K23" s="18"/>
      <c r="L23" s="18"/>
      <c r="M23" s="17"/>
      <c r="N23" s="38"/>
      <c r="O23" s="37"/>
      <c r="P23" s="17"/>
      <c r="Q23" s="17"/>
      <c r="R23" s="17"/>
      <c r="S23" s="17"/>
      <c r="T23" s="17"/>
      <c r="U23" s="38"/>
      <c r="V23" s="43"/>
      <c r="W23" s="13">
        <f t="shared" si="17"/>
        <v>0</v>
      </c>
      <c r="X23" s="13">
        <f t="shared" si="18"/>
        <v>0</v>
      </c>
      <c r="Y23" s="16" t="str">
        <f t="shared" si="19"/>
        <v/>
      </c>
      <c r="Z23" s="17"/>
      <c r="AA23" s="20"/>
      <c r="AB23" s="17"/>
      <c r="AC23" s="17"/>
      <c r="AD23" s="17"/>
      <c r="AE23" s="17"/>
      <c r="AF23" s="17"/>
      <c r="AG23" s="17"/>
      <c r="AH23" s="17"/>
      <c r="AI23" s="13"/>
      <c r="AJ23" s="12"/>
      <c r="AK23" s="17"/>
      <c r="AL23" s="12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3"/>
      <c r="AX23" s="26">
        <f t="shared" ref="AX23" si="31">V23+W23-X23+AI23+AW23</f>
        <v>0</v>
      </c>
      <c r="AY23" s="25">
        <f t="shared" si="20"/>
        <v>0</v>
      </c>
      <c r="AZ23" s="11">
        <f t="shared" si="21"/>
        <v>0</v>
      </c>
      <c r="BA23" s="11">
        <f t="shared" si="22"/>
        <v>0</v>
      </c>
      <c r="BB23" s="30" t="str">
        <f>IF(OR(IF(E23&gt;ALGOLAH!$O$8,IF(E23&gt;ALGOLAH!$O$9,"NUIT","JOUR"),"NUIT")="NUIT",IF(L23&gt;ALGOLAH!$O$8,IF(L23&gt;ALGOLAH!$O$9,"NUIT","JOUR"),"NUIT")="NUIT"),"NUIT","JOUR")</f>
        <v>NUIT</v>
      </c>
      <c r="BC23" s="10" t="str">
        <f t="shared" si="23"/>
        <v>YES</v>
      </c>
      <c r="BD23" s="10">
        <f>IF(BA23&gt;=ALGOLAH!$N$9,25,0)</f>
        <v>0</v>
      </c>
      <c r="BE23" s="10">
        <f t="shared" si="24"/>
        <v>25</v>
      </c>
      <c r="BF23" s="10">
        <f t="shared" si="25"/>
        <v>25</v>
      </c>
      <c r="BG23" s="10">
        <f t="shared" si="26"/>
        <v>25</v>
      </c>
      <c r="BH23" s="10">
        <f>IF(COUNTIF(AY23,"*-*"),0,IF(AY23&gt;ALGOLAH!$L$8,50,IF(AY23&gt;ALGOLAH!$L$7,30,IF(AY23&gt;ALGOLAH!$L$6,15,0))))</f>
        <v>0</v>
      </c>
      <c r="BI23" s="31">
        <f t="shared" si="27"/>
        <v>25</v>
      </c>
      <c r="BJ23" s="23" t="str">
        <f t="shared" si="28"/>
        <v>OUI</v>
      </c>
      <c r="BK23" s="28" t="str">
        <f t="shared" si="29"/>
        <v>NON</v>
      </c>
      <c r="BL23" s="28" t="str">
        <f t="shared" si="30"/>
        <v>NON</v>
      </c>
    </row>
    <row r="24" spans="1:64" ht="23.25" customHeight="1" x14ac:dyDescent="0.3">
      <c r="A24" s="37"/>
      <c r="B24" s="17"/>
      <c r="C24" s="17"/>
      <c r="D24" s="18"/>
      <c r="E24" s="18"/>
      <c r="F24" s="17"/>
      <c r="G24" s="38"/>
      <c r="H24" s="37"/>
      <c r="I24" s="17"/>
      <c r="J24" s="17"/>
      <c r="K24" s="18"/>
      <c r="L24" s="18"/>
      <c r="M24" s="17"/>
      <c r="N24" s="38"/>
      <c r="O24" s="37"/>
      <c r="P24" s="17"/>
      <c r="Q24" s="17"/>
      <c r="R24" s="17"/>
      <c r="S24" s="17"/>
      <c r="T24" s="17"/>
      <c r="U24" s="38"/>
      <c r="V24" s="43"/>
      <c r="W24" s="13">
        <f t="shared" si="12"/>
        <v>0</v>
      </c>
      <c r="X24" s="13">
        <f t="shared" si="1"/>
        <v>0</v>
      </c>
      <c r="Y24" s="16" t="str">
        <f t="shared" si="2"/>
        <v/>
      </c>
      <c r="Z24" s="17"/>
      <c r="AA24" s="20"/>
      <c r="AB24" s="17"/>
      <c r="AC24" s="17"/>
      <c r="AD24" s="17"/>
      <c r="AE24" s="17"/>
      <c r="AF24" s="17"/>
      <c r="AG24" s="17"/>
      <c r="AH24" s="17"/>
      <c r="AI24" s="13"/>
      <c r="AJ24" s="12"/>
      <c r="AK24" s="17"/>
      <c r="AL24" s="12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3"/>
      <c r="AX24" s="26">
        <f t="shared" si="16"/>
        <v>0</v>
      </c>
      <c r="AY24" s="25">
        <f t="shared" si="3"/>
        <v>0</v>
      </c>
      <c r="AZ24" s="11">
        <f t="shared" si="4"/>
        <v>0</v>
      </c>
      <c r="BA24" s="11">
        <f t="shared" si="5"/>
        <v>0</v>
      </c>
      <c r="BB24" s="30" t="str">
        <f>IF(OR(IF(E24&gt;ALGOLAH!$O$8,IF(E24&gt;ALGOLAH!$O$9,"NUIT","JOUR"),"NUIT")="NUIT",IF(L24&gt;ALGOLAH!$O$8,IF(L24&gt;ALGOLAH!$O$9,"NUIT","JOUR"),"NUIT")="NUIT"),"NUIT","JOUR")</f>
        <v>NUIT</v>
      </c>
      <c r="BC24" s="10" t="str">
        <f t="shared" si="6"/>
        <v>YES</v>
      </c>
      <c r="BD24" s="10">
        <f>IF(BA24&gt;=ALGOLAH!$N$9,25,0)</f>
        <v>0</v>
      </c>
      <c r="BE24" s="10">
        <f t="shared" si="7"/>
        <v>25</v>
      </c>
      <c r="BF24" s="10">
        <f t="shared" si="14"/>
        <v>25</v>
      </c>
      <c r="BG24" s="10">
        <f t="shared" si="8"/>
        <v>25</v>
      </c>
      <c r="BH24" s="10">
        <f>IF(COUNTIF(AY24,"*-*"),0,IF(AY24&gt;ALGOLAH!$L$8,50,IF(AY24&gt;ALGOLAH!$L$7,30,IF(AY24&gt;ALGOLAH!$L$6,15,0))))</f>
        <v>0</v>
      </c>
      <c r="BI24" s="31">
        <f>BH24+BG24</f>
        <v>25</v>
      </c>
      <c r="BJ24" s="23" t="str">
        <f t="shared" si="9"/>
        <v>OUI</v>
      </c>
      <c r="BK24" s="28" t="str">
        <f t="shared" si="10"/>
        <v>NON</v>
      </c>
      <c r="BL24" s="28" t="str">
        <f t="shared" si="11"/>
        <v>NON</v>
      </c>
    </row>
    <row r="25" spans="1:64" ht="23.25" customHeight="1" x14ac:dyDescent="0.3">
      <c r="A25" s="37"/>
      <c r="B25" s="17"/>
      <c r="C25" s="17"/>
      <c r="D25" s="18"/>
      <c r="E25" s="18"/>
      <c r="F25" s="17"/>
      <c r="G25" s="38"/>
      <c r="H25" s="37"/>
      <c r="I25" s="17"/>
      <c r="J25" s="17"/>
      <c r="K25" s="18"/>
      <c r="L25" s="18"/>
      <c r="M25" s="17"/>
      <c r="N25" s="38"/>
      <c r="O25" s="37"/>
      <c r="P25" s="17"/>
      <c r="Q25" s="17"/>
      <c r="R25" s="17"/>
      <c r="S25" s="17"/>
      <c r="T25" s="17"/>
      <c r="U25" s="38"/>
      <c r="V25" s="43"/>
      <c r="W25" s="13">
        <f t="shared" si="12"/>
        <v>0</v>
      </c>
      <c r="X25" s="13">
        <f t="shared" si="1"/>
        <v>0</v>
      </c>
      <c r="Y25" s="16" t="str">
        <f t="shared" si="2"/>
        <v/>
      </c>
      <c r="Z25" s="17"/>
      <c r="AA25" s="20"/>
      <c r="AB25" s="17"/>
      <c r="AC25" s="17"/>
      <c r="AD25" s="17"/>
      <c r="AE25" s="17"/>
      <c r="AF25" s="17"/>
      <c r="AG25" s="17"/>
      <c r="AH25" s="17"/>
      <c r="AI25" s="13"/>
      <c r="AJ25" s="12"/>
      <c r="AK25" s="17"/>
      <c r="AL25" s="12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3"/>
      <c r="AX25" s="26">
        <f t="shared" si="16"/>
        <v>0</v>
      </c>
      <c r="AY25" s="25">
        <f t="shared" si="3"/>
        <v>0</v>
      </c>
      <c r="AZ25" s="11">
        <f t="shared" si="4"/>
        <v>0</v>
      </c>
      <c r="BA25" s="11">
        <f t="shared" si="5"/>
        <v>0</v>
      </c>
      <c r="BB25" s="30" t="str">
        <f>IF(OR(IF(E25&gt;ALGOLAH!$O$8,IF(E25&gt;ALGOLAH!$O$9,"NUIT","JOUR"),"NUIT")="NUIT",IF(L25&gt;ALGOLAH!$O$8,IF(L25&gt;ALGOLAH!$O$9,"NUIT","JOUR"),"NUIT")="NUIT"),"NUIT","JOUR")</f>
        <v>NUIT</v>
      </c>
      <c r="BC25" s="10" t="str">
        <f t="shared" si="6"/>
        <v>YES</v>
      </c>
      <c r="BD25" s="10">
        <f>IF(BA25&gt;=ALGOLAH!$N$9,25,0)</f>
        <v>0</v>
      </c>
      <c r="BE25" s="10">
        <f t="shared" si="7"/>
        <v>25</v>
      </c>
      <c r="BF25" s="10">
        <f t="shared" si="14"/>
        <v>25</v>
      </c>
      <c r="BG25" s="10">
        <f t="shared" si="8"/>
        <v>25</v>
      </c>
      <c r="BH25" s="10">
        <f>IF(COUNTIF(AY25,"*-*"),0,IF(AY25&gt;ALGOLAH!$L$8,50,IF(AY25&gt;ALGOLAH!$L$7,30,IF(AY25&gt;ALGOLAH!$L$6,15,0))))</f>
        <v>0</v>
      </c>
      <c r="BI25" s="31">
        <f t="shared" ref="BI25:BI33" si="32">BH25+BG25</f>
        <v>25</v>
      </c>
      <c r="BJ25" s="23" t="str">
        <f t="shared" si="9"/>
        <v>OUI</v>
      </c>
      <c r="BK25" s="28" t="str">
        <f t="shared" si="10"/>
        <v>NON</v>
      </c>
      <c r="BL25" s="28" t="str">
        <f t="shared" si="11"/>
        <v>NON</v>
      </c>
    </row>
    <row r="26" spans="1:64" ht="23.25" customHeight="1" x14ac:dyDescent="0.3">
      <c r="A26" s="37"/>
      <c r="B26" s="17"/>
      <c r="C26" s="17"/>
      <c r="D26" s="18"/>
      <c r="E26" s="18"/>
      <c r="F26" s="17"/>
      <c r="G26" s="38"/>
      <c r="H26" s="37"/>
      <c r="I26" s="17"/>
      <c r="J26" s="17"/>
      <c r="K26" s="18"/>
      <c r="L26" s="18"/>
      <c r="M26" s="17"/>
      <c r="N26" s="38"/>
      <c r="O26" s="37"/>
      <c r="P26" s="17"/>
      <c r="Q26" s="17"/>
      <c r="R26" s="17"/>
      <c r="S26" s="17"/>
      <c r="T26" s="17"/>
      <c r="U26" s="38"/>
      <c r="V26" s="43"/>
      <c r="W26" s="13">
        <f t="shared" si="12"/>
        <v>0</v>
      </c>
      <c r="X26" s="13">
        <f t="shared" si="1"/>
        <v>0</v>
      </c>
      <c r="Y26" s="16" t="str">
        <f t="shared" si="2"/>
        <v/>
      </c>
      <c r="Z26" s="17"/>
      <c r="AA26" s="20"/>
      <c r="AB26" s="17"/>
      <c r="AC26" s="17"/>
      <c r="AD26" s="17"/>
      <c r="AE26" s="17"/>
      <c r="AF26" s="17"/>
      <c r="AG26" s="17"/>
      <c r="AH26" s="17"/>
      <c r="AI26" s="13"/>
      <c r="AJ26" s="12"/>
      <c r="AK26" s="17"/>
      <c r="AL26" s="12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3"/>
      <c r="AX26" s="26">
        <f t="shared" si="16"/>
        <v>0</v>
      </c>
      <c r="AY26" s="25">
        <f t="shared" si="3"/>
        <v>0</v>
      </c>
      <c r="AZ26" s="11">
        <f t="shared" si="4"/>
        <v>0</v>
      </c>
      <c r="BA26" s="11">
        <f t="shared" si="5"/>
        <v>0</v>
      </c>
      <c r="BB26" s="30" t="str">
        <f>IF(OR(IF(E26&gt;ALGOLAH!$O$8,IF(E26&gt;ALGOLAH!$O$9,"NUIT","JOUR"),"NUIT")="NUIT",IF(L26&gt;ALGOLAH!$O$8,IF(L26&gt;ALGOLAH!$O$9,"NUIT","JOUR"),"NUIT")="NUIT"),"NUIT","JOUR")</f>
        <v>NUIT</v>
      </c>
      <c r="BC26" s="10" t="str">
        <f t="shared" si="6"/>
        <v>YES</v>
      </c>
      <c r="BD26" s="10">
        <f>IF(BA26&gt;=ALGOLAH!$N$9,25,0)</f>
        <v>0</v>
      </c>
      <c r="BE26" s="10">
        <f t="shared" si="7"/>
        <v>25</v>
      </c>
      <c r="BF26" s="10">
        <f t="shared" si="14"/>
        <v>25</v>
      </c>
      <c r="BG26" s="10">
        <f t="shared" si="8"/>
        <v>25</v>
      </c>
      <c r="BH26" s="10">
        <f>IF(COUNTIF(AY26,"*-*"),0,IF(AY26&gt;ALGOLAH!$L$8,50,IF(AY26&gt;ALGOLAH!$L$7,30,IF(AY26&gt;ALGOLAH!$L$6,15,0))))</f>
        <v>0</v>
      </c>
      <c r="BI26" s="31">
        <f t="shared" si="32"/>
        <v>25</v>
      </c>
      <c r="BJ26" s="23" t="str">
        <f t="shared" si="9"/>
        <v>OUI</v>
      </c>
      <c r="BK26" s="28" t="str">
        <f t="shared" si="10"/>
        <v>NON</v>
      </c>
      <c r="BL26" s="28" t="str">
        <f t="shared" si="11"/>
        <v>NON</v>
      </c>
    </row>
    <row r="27" spans="1:64" ht="23.25" customHeight="1" x14ac:dyDescent="0.3">
      <c r="A27" s="37"/>
      <c r="B27" s="17"/>
      <c r="C27" s="17"/>
      <c r="D27" s="18"/>
      <c r="E27" s="18"/>
      <c r="F27" s="17"/>
      <c r="G27" s="38"/>
      <c r="H27" s="37"/>
      <c r="I27" s="17"/>
      <c r="J27" s="17"/>
      <c r="K27" s="18"/>
      <c r="L27" s="18"/>
      <c r="M27" s="17"/>
      <c r="N27" s="38"/>
      <c r="O27" s="37"/>
      <c r="P27" s="17"/>
      <c r="Q27" s="17"/>
      <c r="R27" s="17"/>
      <c r="S27" s="17"/>
      <c r="T27" s="17"/>
      <c r="U27" s="38"/>
      <c r="V27" s="43"/>
      <c r="W27" s="13">
        <f t="shared" si="12"/>
        <v>0</v>
      </c>
      <c r="X27" s="13">
        <f t="shared" si="1"/>
        <v>0</v>
      </c>
      <c r="Y27" s="16" t="str">
        <f t="shared" si="2"/>
        <v/>
      </c>
      <c r="Z27" s="17"/>
      <c r="AA27" s="20"/>
      <c r="AB27" s="17"/>
      <c r="AC27" s="17"/>
      <c r="AD27" s="17"/>
      <c r="AE27" s="17"/>
      <c r="AF27" s="17"/>
      <c r="AG27" s="17"/>
      <c r="AH27" s="17"/>
      <c r="AI27" s="13"/>
      <c r="AJ27" s="12"/>
      <c r="AK27" s="17"/>
      <c r="AL27" s="12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3"/>
      <c r="AX27" s="26">
        <f t="shared" si="16"/>
        <v>0</v>
      </c>
      <c r="AY27" s="25">
        <f t="shared" si="3"/>
        <v>0</v>
      </c>
      <c r="AZ27" s="11">
        <f t="shared" si="4"/>
        <v>0</v>
      </c>
      <c r="BA27" s="11">
        <f t="shared" si="5"/>
        <v>0</v>
      </c>
      <c r="BB27" s="30" t="str">
        <f>IF(OR(IF(E27&gt;ALGOLAH!$O$8,IF(E27&gt;ALGOLAH!$O$9,"NUIT","JOUR"),"NUIT")="NUIT",IF(L27&gt;ALGOLAH!$O$8,IF(L27&gt;ALGOLAH!$O$9,"NUIT","JOUR"),"NUIT")="NUIT"),"NUIT","JOUR")</f>
        <v>NUIT</v>
      </c>
      <c r="BC27" s="10" t="str">
        <f t="shared" si="6"/>
        <v>YES</v>
      </c>
      <c r="BD27" s="10">
        <f>IF(BA27&gt;=ALGOLAH!$N$9,25,0)</f>
        <v>0</v>
      </c>
      <c r="BE27" s="10">
        <f t="shared" si="7"/>
        <v>25</v>
      </c>
      <c r="BF27" s="10">
        <f t="shared" si="14"/>
        <v>25</v>
      </c>
      <c r="BG27" s="10">
        <f t="shared" si="8"/>
        <v>25</v>
      </c>
      <c r="BH27" s="10">
        <f>IF(COUNTIF(AY27,"*-*"),0,IF(AY27&gt;ALGOLAH!$L$8,50,IF(AY27&gt;ALGOLAH!$L$7,30,IF(AY27&gt;ALGOLAH!$L$6,15,0))))</f>
        <v>0</v>
      </c>
      <c r="BI27" s="31">
        <f t="shared" si="32"/>
        <v>25</v>
      </c>
      <c r="BJ27" s="23" t="str">
        <f t="shared" si="9"/>
        <v>OUI</v>
      </c>
      <c r="BK27" s="28" t="str">
        <f t="shared" si="10"/>
        <v>NON</v>
      </c>
      <c r="BL27" s="28" t="str">
        <f t="shared" si="11"/>
        <v>NON</v>
      </c>
    </row>
    <row r="28" spans="1:64" ht="23.25" customHeight="1" x14ac:dyDescent="0.3">
      <c r="A28" s="37"/>
      <c r="B28" s="17"/>
      <c r="C28" s="17"/>
      <c r="D28" s="18"/>
      <c r="E28" s="18"/>
      <c r="F28" s="17"/>
      <c r="G28" s="38"/>
      <c r="H28" s="37"/>
      <c r="I28" s="17"/>
      <c r="J28" s="17"/>
      <c r="K28" s="18"/>
      <c r="L28" s="18"/>
      <c r="M28" s="17"/>
      <c r="N28" s="38"/>
      <c r="O28" s="37"/>
      <c r="P28" s="17"/>
      <c r="Q28" s="17"/>
      <c r="R28" s="17"/>
      <c r="S28" s="17"/>
      <c r="T28" s="17"/>
      <c r="U28" s="38"/>
      <c r="V28" s="43"/>
      <c r="W28" s="13">
        <f t="shared" si="12"/>
        <v>0</v>
      </c>
      <c r="X28" s="13">
        <f t="shared" si="1"/>
        <v>0</v>
      </c>
      <c r="Y28" s="16" t="str">
        <f t="shared" si="2"/>
        <v/>
      </c>
      <c r="Z28" s="17"/>
      <c r="AA28" s="20"/>
      <c r="AB28" s="17"/>
      <c r="AC28" s="17"/>
      <c r="AD28" s="17"/>
      <c r="AE28" s="17"/>
      <c r="AF28" s="17"/>
      <c r="AG28" s="17"/>
      <c r="AH28" s="17"/>
      <c r="AI28" s="13"/>
      <c r="AJ28" s="12"/>
      <c r="AK28" s="17"/>
      <c r="AL28" s="12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3"/>
      <c r="AX28" s="26">
        <f t="shared" si="16"/>
        <v>0</v>
      </c>
      <c r="AY28" s="25">
        <f t="shared" si="3"/>
        <v>0</v>
      </c>
      <c r="AZ28" s="11">
        <f t="shared" si="4"/>
        <v>0</v>
      </c>
      <c r="BA28" s="11">
        <f t="shared" si="5"/>
        <v>0</v>
      </c>
      <c r="BB28" s="30" t="str">
        <f>IF(OR(IF(E28&gt;ALGOLAH!$O$8,IF(E28&gt;ALGOLAH!$O$9,"NUIT","JOUR"),"NUIT")="NUIT",IF(L28&gt;ALGOLAH!$O$8,IF(L28&gt;ALGOLAH!$O$9,"NUIT","JOUR"),"NUIT")="NUIT"),"NUIT","JOUR")</f>
        <v>NUIT</v>
      </c>
      <c r="BC28" s="10" t="str">
        <f t="shared" si="6"/>
        <v>YES</v>
      </c>
      <c r="BD28" s="10">
        <f>IF(BA28&gt;=ALGOLAH!$N$9,25,0)</f>
        <v>0</v>
      </c>
      <c r="BE28" s="10">
        <f t="shared" si="7"/>
        <v>25</v>
      </c>
      <c r="BF28" s="10">
        <f t="shared" si="14"/>
        <v>25</v>
      </c>
      <c r="BG28" s="10">
        <f t="shared" si="8"/>
        <v>25</v>
      </c>
      <c r="BH28" s="10">
        <f>IF(COUNTIF(AY28,"*-*"),0,IF(AY28&gt;ALGOLAH!$L$8,50,IF(AY28&gt;ALGOLAH!$L$7,30,IF(AY28&gt;ALGOLAH!$L$6,15,0))))</f>
        <v>0</v>
      </c>
      <c r="BI28" s="31">
        <f t="shared" si="32"/>
        <v>25</v>
      </c>
      <c r="BJ28" s="23" t="str">
        <f t="shared" si="9"/>
        <v>OUI</v>
      </c>
      <c r="BK28" s="28" t="str">
        <f t="shared" si="10"/>
        <v>NON</v>
      </c>
      <c r="BL28" s="28" t="str">
        <f t="shared" si="11"/>
        <v>NON</v>
      </c>
    </row>
    <row r="29" spans="1:64" ht="23.25" customHeight="1" x14ac:dyDescent="0.3">
      <c r="A29" s="37"/>
      <c r="B29" s="17"/>
      <c r="C29" s="17"/>
      <c r="D29" s="18"/>
      <c r="E29" s="18"/>
      <c r="F29" s="17"/>
      <c r="G29" s="38"/>
      <c r="H29" s="37"/>
      <c r="I29" s="17"/>
      <c r="J29" s="17"/>
      <c r="K29" s="18"/>
      <c r="L29" s="18"/>
      <c r="M29" s="17"/>
      <c r="N29" s="38"/>
      <c r="O29" s="37"/>
      <c r="P29" s="17"/>
      <c r="Q29" s="17"/>
      <c r="R29" s="17"/>
      <c r="S29" s="17"/>
      <c r="T29" s="17"/>
      <c r="U29" s="38"/>
      <c r="V29" s="43"/>
      <c r="W29" s="13">
        <f t="shared" si="12"/>
        <v>0</v>
      </c>
      <c r="X29" s="13">
        <f t="shared" si="1"/>
        <v>0</v>
      </c>
      <c r="Y29" s="16" t="str">
        <f t="shared" si="2"/>
        <v/>
      </c>
      <c r="Z29" s="17"/>
      <c r="AA29" s="20"/>
      <c r="AB29" s="17"/>
      <c r="AC29" s="17"/>
      <c r="AD29" s="17"/>
      <c r="AE29" s="17"/>
      <c r="AF29" s="17"/>
      <c r="AG29" s="17"/>
      <c r="AH29" s="17"/>
      <c r="AI29" s="13"/>
      <c r="AJ29" s="12"/>
      <c r="AK29" s="17"/>
      <c r="AL29" s="12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3"/>
      <c r="AX29" s="26">
        <f t="shared" si="16"/>
        <v>0</v>
      </c>
      <c r="AY29" s="25">
        <f t="shared" si="3"/>
        <v>0</v>
      </c>
      <c r="AZ29" s="11">
        <f t="shared" si="4"/>
        <v>0</v>
      </c>
      <c r="BA29" s="11">
        <f t="shared" si="5"/>
        <v>0</v>
      </c>
      <c r="BB29" s="30" t="str">
        <f>IF(OR(IF(E29&gt;ALGOLAH!$O$8,IF(E29&gt;ALGOLAH!$O$9,"NUIT","JOUR"),"NUIT")="NUIT",IF(L29&gt;ALGOLAH!$O$8,IF(L29&gt;ALGOLAH!$O$9,"NUIT","JOUR"),"NUIT")="NUIT"),"NUIT","JOUR")</f>
        <v>NUIT</v>
      </c>
      <c r="BC29" s="10" t="str">
        <f t="shared" si="6"/>
        <v>YES</v>
      </c>
      <c r="BD29" s="10">
        <f>IF(BA29&gt;=ALGOLAH!$N$9,25,0)</f>
        <v>0</v>
      </c>
      <c r="BE29" s="10">
        <f t="shared" si="7"/>
        <v>25</v>
      </c>
      <c r="BF29" s="10">
        <f t="shared" si="14"/>
        <v>25</v>
      </c>
      <c r="BG29" s="10">
        <f t="shared" si="8"/>
        <v>25</v>
      </c>
      <c r="BH29" s="10">
        <f>IF(COUNTIF(AY29,"*-*"),0,IF(AY29&gt;ALGOLAH!$L$8,50,IF(AY29&gt;ALGOLAH!$L$7,30,IF(AY29&gt;ALGOLAH!$L$6,15,0))))</f>
        <v>0</v>
      </c>
      <c r="BI29" s="31">
        <f t="shared" si="32"/>
        <v>25</v>
      </c>
      <c r="BJ29" s="23" t="str">
        <f t="shared" si="9"/>
        <v>OUI</v>
      </c>
      <c r="BK29" s="28" t="str">
        <f t="shared" si="10"/>
        <v>NON</v>
      </c>
      <c r="BL29" s="28" t="str">
        <f t="shared" si="11"/>
        <v>NON</v>
      </c>
    </row>
    <row r="30" spans="1:64" ht="23.25" customHeight="1" x14ac:dyDescent="0.3">
      <c r="A30" s="37"/>
      <c r="B30" s="17"/>
      <c r="C30" s="17"/>
      <c r="D30" s="18"/>
      <c r="E30" s="18"/>
      <c r="F30" s="17"/>
      <c r="G30" s="38"/>
      <c r="H30" s="37"/>
      <c r="I30" s="17"/>
      <c r="J30" s="17"/>
      <c r="K30" s="18"/>
      <c r="L30" s="18"/>
      <c r="M30" s="17"/>
      <c r="N30" s="38"/>
      <c r="O30" s="37"/>
      <c r="P30" s="17"/>
      <c r="Q30" s="17"/>
      <c r="R30" s="17"/>
      <c r="S30" s="17"/>
      <c r="T30" s="17"/>
      <c r="U30" s="38"/>
      <c r="V30" s="43"/>
      <c r="W30" s="13">
        <f t="shared" si="12"/>
        <v>0</v>
      </c>
      <c r="X30" s="13">
        <f t="shared" si="1"/>
        <v>0</v>
      </c>
      <c r="Y30" s="16" t="str">
        <f t="shared" si="2"/>
        <v/>
      </c>
      <c r="Z30" s="17"/>
      <c r="AA30" s="20"/>
      <c r="AB30" s="17"/>
      <c r="AC30" s="17"/>
      <c r="AD30" s="17"/>
      <c r="AE30" s="17"/>
      <c r="AF30" s="17"/>
      <c r="AG30" s="17"/>
      <c r="AH30" s="17"/>
      <c r="AI30" s="13"/>
      <c r="AJ30" s="12"/>
      <c r="AK30" s="17"/>
      <c r="AL30" s="12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3"/>
      <c r="AX30" s="26">
        <f t="shared" si="16"/>
        <v>0</v>
      </c>
      <c r="AY30" s="25">
        <f t="shared" si="3"/>
        <v>0</v>
      </c>
      <c r="AZ30" s="11">
        <f t="shared" si="4"/>
        <v>0</v>
      </c>
      <c r="BA30" s="11">
        <f t="shared" si="5"/>
        <v>0</v>
      </c>
      <c r="BB30" s="30" t="str">
        <f>IF(OR(IF(E30&gt;ALGOLAH!$O$8,IF(E30&gt;ALGOLAH!$O$9,"NUIT","JOUR"),"NUIT")="NUIT",IF(L30&gt;ALGOLAH!$O$8,IF(L30&gt;ALGOLAH!$O$9,"NUIT","JOUR"),"NUIT")="NUIT"),"NUIT","JOUR")</f>
        <v>NUIT</v>
      </c>
      <c r="BC30" s="10" t="str">
        <f t="shared" si="6"/>
        <v>YES</v>
      </c>
      <c r="BD30" s="10">
        <f>IF(BA30&gt;=ALGOLAH!$N$9,25,0)</f>
        <v>0</v>
      </c>
      <c r="BE30" s="10">
        <f t="shared" si="7"/>
        <v>25</v>
      </c>
      <c r="BF30" s="10">
        <f t="shared" si="14"/>
        <v>25</v>
      </c>
      <c r="BG30" s="10">
        <f t="shared" si="8"/>
        <v>25</v>
      </c>
      <c r="BH30" s="10">
        <f>IF(COUNTIF(AY30,"*-*"),0,IF(AY30&gt;ALGOLAH!$L$8,50,IF(AY30&gt;ALGOLAH!$L$7,30,IF(AY30&gt;ALGOLAH!$L$6,15,0))))</f>
        <v>0</v>
      </c>
      <c r="BI30" s="31">
        <f t="shared" si="32"/>
        <v>25</v>
      </c>
      <c r="BJ30" s="23" t="str">
        <f t="shared" si="9"/>
        <v>OUI</v>
      </c>
      <c r="BK30" s="28" t="str">
        <f t="shared" si="10"/>
        <v>NON</v>
      </c>
      <c r="BL30" s="28" t="str">
        <f t="shared" si="11"/>
        <v>NON</v>
      </c>
    </row>
    <row r="31" spans="1:64" ht="23.25" customHeight="1" x14ac:dyDescent="0.3">
      <c r="A31" s="37"/>
      <c r="B31" s="17"/>
      <c r="C31" s="17"/>
      <c r="D31" s="18"/>
      <c r="E31" s="18"/>
      <c r="F31" s="17"/>
      <c r="G31" s="38"/>
      <c r="H31" s="37"/>
      <c r="I31" s="17"/>
      <c r="J31" s="17"/>
      <c r="K31" s="18"/>
      <c r="L31" s="18"/>
      <c r="M31" s="17"/>
      <c r="N31" s="38"/>
      <c r="O31" s="37"/>
      <c r="P31" s="17"/>
      <c r="Q31" s="17"/>
      <c r="R31" s="17"/>
      <c r="S31" s="17"/>
      <c r="T31" s="17"/>
      <c r="U31" s="38"/>
      <c r="V31" s="43"/>
      <c r="W31" s="13">
        <f t="shared" si="12"/>
        <v>0</v>
      </c>
      <c r="X31" s="13">
        <f t="shared" si="1"/>
        <v>0</v>
      </c>
      <c r="Y31" s="16" t="str">
        <f t="shared" si="2"/>
        <v/>
      </c>
      <c r="Z31" s="17"/>
      <c r="AA31" s="20"/>
      <c r="AB31" s="17"/>
      <c r="AC31" s="17"/>
      <c r="AD31" s="17"/>
      <c r="AE31" s="17"/>
      <c r="AF31" s="17"/>
      <c r="AG31" s="17"/>
      <c r="AH31" s="17"/>
      <c r="AI31" s="13"/>
      <c r="AJ31" s="12"/>
      <c r="AK31" s="17"/>
      <c r="AL31" s="12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3"/>
      <c r="AX31" s="26">
        <f t="shared" si="16"/>
        <v>0</v>
      </c>
      <c r="AY31" s="25">
        <f t="shared" si="3"/>
        <v>0</v>
      </c>
      <c r="AZ31" s="11">
        <f t="shared" si="4"/>
        <v>0</v>
      </c>
      <c r="BA31" s="11">
        <f t="shared" si="5"/>
        <v>0</v>
      </c>
      <c r="BB31" s="30" t="str">
        <f>IF(OR(IF(E31&gt;ALGOLAH!$O$8,IF(E31&gt;ALGOLAH!$O$9,"NUIT","JOUR"),"NUIT")="NUIT",IF(L31&gt;ALGOLAH!$O$8,IF(L31&gt;ALGOLAH!$O$9,"NUIT","JOUR"),"NUIT")="NUIT"),"NUIT","JOUR")</f>
        <v>NUIT</v>
      </c>
      <c r="BC31" s="10" t="str">
        <f t="shared" si="6"/>
        <v>YES</v>
      </c>
      <c r="BD31" s="10">
        <f>IF(BA31&gt;=ALGOLAH!$N$9,25,0)</f>
        <v>0</v>
      </c>
      <c r="BE31" s="10">
        <f t="shared" si="7"/>
        <v>25</v>
      </c>
      <c r="BF31" s="10">
        <f t="shared" si="14"/>
        <v>25</v>
      </c>
      <c r="BG31" s="10">
        <f t="shared" si="8"/>
        <v>25</v>
      </c>
      <c r="BH31" s="10">
        <f>IF(COUNTIF(AY31,"*-*"),0,IF(AY31&gt;ALGOLAH!$L$8,50,IF(AY31&gt;ALGOLAH!$L$7,30,IF(AY31&gt;ALGOLAH!$L$6,15,0))))</f>
        <v>0</v>
      </c>
      <c r="BI31" s="31">
        <f t="shared" si="32"/>
        <v>25</v>
      </c>
      <c r="BJ31" s="23" t="str">
        <f t="shared" si="9"/>
        <v>OUI</v>
      </c>
      <c r="BK31" s="28" t="str">
        <f t="shared" si="10"/>
        <v>NON</v>
      </c>
      <c r="BL31" s="28" t="str">
        <f t="shared" si="11"/>
        <v>NON</v>
      </c>
    </row>
    <row r="32" spans="1:64" ht="23.25" customHeight="1" x14ac:dyDescent="0.3">
      <c r="A32" s="37"/>
      <c r="B32" s="17"/>
      <c r="C32" s="17"/>
      <c r="D32" s="18"/>
      <c r="E32" s="18"/>
      <c r="F32" s="17"/>
      <c r="G32" s="38"/>
      <c r="H32" s="37"/>
      <c r="I32" s="17"/>
      <c r="J32" s="17"/>
      <c r="K32" s="18"/>
      <c r="L32" s="18"/>
      <c r="M32" s="17"/>
      <c r="N32" s="38"/>
      <c r="O32" s="37"/>
      <c r="P32" s="17"/>
      <c r="Q32" s="17"/>
      <c r="R32" s="17"/>
      <c r="S32" s="17"/>
      <c r="T32" s="17"/>
      <c r="U32" s="38"/>
      <c r="V32" s="43"/>
      <c r="W32" s="13">
        <f t="shared" si="12"/>
        <v>0</v>
      </c>
      <c r="X32" s="13">
        <f t="shared" si="1"/>
        <v>0</v>
      </c>
      <c r="Y32" s="16" t="str">
        <f t="shared" si="2"/>
        <v/>
      </c>
      <c r="Z32" s="17"/>
      <c r="AA32" s="20"/>
      <c r="AB32" s="17"/>
      <c r="AC32" s="17"/>
      <c r="AD32" s="17"/>
      <c r="AE32" s="17"/>
      <c r="AF32" s="17"/>
      <c r="AG32" s="17"/>
      <c r="AH32" s="17"/>
      <c r="AI32" s="13"/>
      <c r="AJ32" s="12"/>
      <c r="AK32" s="17"/>
      <c r="AL32" s="12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3"/>
      <c r="AX32" s="26">
        <f t="shared" si="16"/>
        <v>0</v>
      </c>
      <c r="AY32" s="25">
        <f t="shared" si="3"/>
        <v>0</v>
      </c>
      <c r="AZ32" s="11">
        <f t="shared" si="4"/>
        <v>0</v>
      </c>
      <c r="BA32" s="11">
        <f t="shared" si="5"/>
        <v>0</v>
      </c>
      <c r="BB32" s="30" t="str">
        <f>IF(OR(IF(E32&gt;ALGOLAH!$O$8,IF(E32&gt;ALGOLAH!$O$9,"NUIT","JOUR"),"NUIT")="NUIT",IF(L32&gt;ALGOLAH!$O$8,IF(L32&gt;ALGOLAH!$O$9,"NUIT","JOUR"),"NUIT")="NUIT"),"NUIT","JOUR")</f>
        <v>NUIT</v>
      </c>
      <c r="BC32" s="10" t="str">
        <f t="shared" si="6"/>
        <v>YES</v>
      </c>
      <c r="BD32" s="10">
        <f>IF(BA32&gt;=ALGOLAH!$N$9,25,0)</f>
        <v>0</v>
      </c>
      <c r="BE32" s="10">
        <f t="shared" si="7"/>
        <v>25</v>
      </c>
      <c r="BF32" s="10">
        <f t="shared" si="14"/>
        <v>25</v>
      </c>
      <c r="BG32" s="10">
        <f t="shared" si="8"/>
        <v>25</v>
      </c>
      <c r="BH32" s="10">
        <f>IF(COUNTIF(AY32,"*-*"),0,IF(AY32&gt;ALGOLAH!$L$8,50,IF(AY32&gt;ALGOLAH!$L$7,30,IF(AY32&gt;ALGOLAH!$L$6,15,0))))</f>
        <v>0</v>
      </c>
      <c r="BI32" s="31">
        <f t="shared" si="32"/>
        <v>25</v>
      </c>
      <c r="BJ32" s="23" t="str">
        <f t="shared" si="9"/>
        <v>OUI</v>
      </c>
      <c r="BK32" s="28" t="str">
        <f t="shared" si="10"/>
        <v>NON</v>
      </c>
      <c r="BL32" s="28" t="str">
        <f t="shared" si="11"/>
        <v>NON</v>
      </c>
    </row>
    <row r="33" spans="1:64" ht="23.25" customHeight="1" x14ac:dyDescent="0.3">
      <c r="A33" s="37"/>
      <c r="B33" s="17"/>
      <c r="C33" s="17"/>
      <c r="D33" s="18"/>
      <c r="E33" s="18"/>
      <c r="F33" s="17"/>
      <c r="G33" s="38"/>
      <c r="H33" s="37"/>
      <c r="I33" s="17"/>
      <c r="J33" s="17"/>
      <c r="K33" s="18"/>
      <c r="L33" s="18"/>
      <c r="M33" s="17"/>
      <c r="N33" s="38"/>
      <c r="O33" s="37"/>
      <c r="P33" s="17"/>
      <c r="Q33" s="17"/>
      <c r="R33" s="17"/>
      <c r="S33" s="17"/>
      <c r="T33" s="17"/>
      <c r="U33" s="38"/>
      <c r="V33" s="43"/>
      <c r="W33" s="13">
        <f t="shared" si="12"/>
        <v>0</v>
      </c>
      <c r="X33" s="13">
        <f t="shared" si="1"/>
        <v>0</v>
      </c>
      <c r="Y33" s="16" t="str">
        <f t="shared" si="2"/>
        <v/>
      </c>
      <c r="Z33" s="17"/>
      <c r="AA33" s="20"/>
      <c r="AB33" s="17"/>
      <c r="AC33" s="17"/>
      <c r="AD33" s="17"/>
      <c r="AE33" s="17"/>
      <c r="AF33" s="17"/>
      <c r="AG33" s="17"/>
      <c r="AH33" s="17"/>
      <c r="AI33" s="13"/>
      <c r="AJ33" s="12"/>
      <c r="AK33" s="17"/>
      <c r="AL33" s="12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3"/>
      <c r="AX33" s="26">
        <f t="shared" si="16"/>
        <v>0</v>
      </c>
      <c r="AY33" s="25">
        <f t="shared" si="3"/>
        <v>0</v>
      </c>
      <c r="AZ33" s="11">
        <f t="shared" si="4"/>
        <v>0</v>
      </c>
      <c r="BA33" s="11">
        <f t="shared" si="5"/>
        <v>0</v>
      </c>
      <c r="BB33" s="30" t="str">
        <f>IF(OR(IF(E33&gt;ALGOLAH!$O$8,IF(E33&gt;ALGOLAH!$O$9,"NUIT","JOUR"),"NUIT")="NUIT",IF(L33&gt;ALGOLAH!$O$8,IF(L33&gt;ALGOLAH!$O$9,"NUIT","JOUR"),"NUIT")="NUIT"),"NUIT","JOUR")</f>
        <v>NUIT</v>
      </c>
      <c r="BC33" s="10" t="str">
        <f t="shared" si="6"/>
        <v>YES</v>
      </c>
      <c r="BD33" s="10">
        <f>IF(BA33&gt;=ALGOLAH!$N$9,25,0)</f>
        <v>0</v>
      </c>
      <c r="BE33" s="10">
        <f t="shared" si="7"/>
        <v>25</v>
      </c>
      <c r="BF33" s="10">
        <f t="shared" si="14"/>
        <v>25</v>
      </c>
      <c r="BG33" s="10">
        <f t="shared" si="8"/>
        <v>25</v>
      </c>
      <c r="BH33" s="10">
        <f>IF(COUNTIF(AY33,"*-*"),0,IF(AY33&gt;ALGOLAH!$L$8,50,IF(AY33&gt;ALGOLAH!$L$7,30,IF(AY33&gt;ALGOLAH!$L$6,15,0))))</f>
        <v>0</v>
      </c>
      <c r="BI33" s="31">
        <f t="shared" si="32"/>
        <v>25</v>
      </c>
      <c r="BJ33" s="23" t="str">
        <f t="shared" si="9"/>
        <v>OUI</v>
      </c>
      <c r="BK33" s="28" t="str">
        <f t="shared" si="10"/>
        <v>NON</v>
      </c>
      <c r="BL33" s="28" t="str">
        <f t="shared" si="11"/>
        <v>NON</v>
      </c>
    </row>
    <row r="34" spans="1:64" ht="18.75" customHeight="1" thickBot="1" x14ac:dyDescent="0.35">
      <c r="A34" s="39" t="s">
        <v>17</v>
      </c>
      <c r="B34" s="40"/>
      <c r="C34" s="40"/>
      <c r="D34" s="40"/>
      <c r="E34" s="40"/>
      <c r="F34" s="41">
        <f>SUM(F11:F33)</f>
        <v>40</v>
      </c>
      <c r="G34" s="42">
        <f>SUM(G11:G33)</f>
        <v>4</v>
      </c>
      <c r="H34" s="39"/>
      <c r="I34" s="40"/>
      <c r="J34" s="40"/>
      <c r="K34" s="40"/>
      <c r="L34" s="40"/>
      <c r="M34" s="41">
        <f>SUM(M11:M33)</f>
        <v>40</v>
      </c>
      <c r="N34" s="42">
        <f>SUM(N11:N33)</f>
        <v>14</v>
      </c>
      <c r="O34" s="39"/>
      <c r="P34" s="40"/>
      <c r="Q34" s="40"/>
      <c r="R34" s="40"/>
      <c r="S34" s="40"/>
      <c r="T34" s="40"/>
      <c r="U34" s="42"/>
      <c r="V34" s="44">
        <f>SUM(V11:V33)</f>
        <v>0</v>
      </c>
      <c r="W34" s="14">
        <f>SUM(W11:W33)</f>
        <v>0</v>
      </c>
      <c r="X34" s="14">
        <f>SUM(X11:X33)</f>
        <v>0</v>
      </c>
      <c r="Y34" s="2"/>
      <c r="Z34" s="2">
        <f>SUM(Z11:Z33)</f>
        <v>4</v>
      </c>
      <c r="AA34" s="2">
        <f>SUM(AA11:AA33)</f>
        <v>0.1875</v>
      </c>
      <c r="AB34" s="2">
        <f>SUM(AB11:AB33)</f>
        <v>0</v>
      </c>
      <c r="AC34" s="2">
        <f>SUM(AC11:AC33)</f>
        <v>0</v>
      </c>
      <c r="AD34" s="2"/>
      <c r="AE34" s="2"/>
      <c r="AF34" s="2"/>
      <c r="AG34" s="2"/>
      <c r="AH34" s="2"/>
      <c r="AI34" s="14">
        <f t="shared" ref="AI34:AV34" si="33">SUM(AI11:AI33)</f>
        <v>0</v>
      </c>
      <c r="AJ34" s="3">
        <f t="shared" si="33"/>
        <v>4</v>
      </c>
      <c r="AK34" s="3">
        <f t="shared" si="33"/>
        <v>4</v>
      </c>
      <c r="AL34" s="3">
        <f t="shared" si="33"/>
        <v>1</v>
      </c>
      <c r="AM34" s="3">
        <f t="shared" si="33"/>
        <v>0</v>
      </c>
      <c r="AN34" s="3">
        <f t="shared" si="33"/>
        <v>2</v>
      </c>
      <c r="AO34" s="3">
        <f t="shared" si="33"/>
        <v>6</v>
      </c>
      <c r="AP34" s="3">
        <f t="shared" si="33"/>
        <v>1</v>
      </c>
      <c r="AQ34" s="3">
        <f t="shared" si="33"/>
        <v>0</v>
      </c>
      <c r="AR34" s="3">
        <f t="shared" si="33"/>
        <v>4</v>
      </c>
      <c r="AS34" s="3">
        <f t="shared" si="33"/>
        <v>0</v>
      </c>
      <c r="AT34" s="3">
        <f t="shared" si="33"/>
        <v>4</v>
      </c>
      <c r="AU34" s="3">
        <f t="shared" si="33"/>
        <v>0</v>
      </c>
      <c r="AV34" s="3">
        <f t="shared" si="33"/>
        <v>7</v>
      </c>
      <c r="AW34" s="14">
        <f>SUM(AW11:AW33)</f>
        <v>0</v>
      </c>
      <c r="AX34" s="15">
        <f>SUM(AX11:AX33)</f>
        <v>0</v>
      </c>
    </row>
  </sheetData>
  <sheetProtection algorithmName="SHA-512" hashValue="t/yj49NFaxD3QmmW0sugP7yAHstE4E4/8rWeNXlCau3SdN40cxvLpElchlWSz01WrejHeRRvLipNRmsXF/EXOQ==" saltValue="W+tr+gqMLG6rHj03bA/IeA==" spinCount="100000" sheet="1" objects="1" scenarios="1" insertRows="0" selectLockedCells="1"/>
  <mergeCells count="16">
    <mergeCell ref="V9:V10"/>
    <mergeCell ref="W9:W10"/>
    <mergeCell ref="X9:X10"/>
    <mergeCell ref="Y9:AH9"/>
    <mergeCell ref="AI9:AI10"/>
    <mergeCell ref="AW9:AW10"/>
    <mergeCell ref="AX9:AX10"/>
    <mergeCell ref="AY9:BI9"/>
    <mergeCell ref="BJ9:BL9"/>
    <mergeCell ref="Z10:AA10"/>
    <mergeCell ref="AE10:AF10"/>
    <mergeCell ref="AG10:AH10"/>
    <mergeCell ref="AQ10:AR10"/>
    <mergeCell ref="AS10:AT10"/>
    <mergeCell ref="AU10:AV10"/>
    <mergeCell ref="AJ9:AV9"/>
  </mergeCells>
  <conditionalFormatting sqref="BB11:BB17 BB24:BB33">
    <cfRule type="containsText" dxfId="238" priority="26" operator="containsText" text="NUIT">
      <formula>NOT(ISERROR(SEARCH("NUIT",BB11)))</formula>
    </cfRule>
  </conditionalFormatting>
  <conditionalFormatting sqref="BC11:BC17 BC24:BC33">
    <cfRule type="containsText" dxfId="237" priority="25" operator="containsText" text="yes">
      <formula>NOT(ISERROR(SEARCH("yes",BC11)))</formula>
    </cfRule>
  </conditionalFormatting>
  <conditionalFormatting sqref="BL31:BL33 BL11:BL17 BL24:BL28">
    <cfRule type="containsText" dxfId="236" priority="22" operator="containsText" text="OUI">
      <formula>NOT(ISERROR(SEARCH("OUI",BL11)))</formula>
    </cfRule>
  </conditionalFormatting>
  <conditionalFormatting sqref="BK31:BK33 BK11:BK17 BK24:BK28">
    <cfRule type="containsText" dxfId="235" priority="21" operator="containsText" text="OUI">
      <formula>NOT(ISERROR(SEARCH("OUI",BK11)))</formula>
    </cfRule>
  </conditionalFormatting>
  <conditionalFormatting sqref="BL30">
    <cfRule type="containsText" dxfId="234" priority="18" operator="containsText" text="OUI">
      <formula>NOT(ISERROR(SEARCH("OUI",BL30)))</formula>
    </cfRule>
  </conditionalFormatting>
  <conditionalFormatting sqref="BK30">
    <cfRule type="containsText" dxfId="233" priority="17" operator="containsText" text="OUI">
      <formula>NOT(ISERROR(SEARCH("OUI",BK30)))</formula>
    </cfRule>
  </conditionalFormatting>
  <conditionalFormatting sqref="BL29">
    <cfRule type="containsText" dxfId="232" priority="14" operator="containsText" text="OUI">
      <formula>NOT(ISERROR(SEARCH("OUI",BL29)))</formula>
    </cfRule>
  </conditionalFormatting>
  <conditionalFormatting sqref="BK29">
    <cfRule type="containsText" dxfId="231" priority="13" operator="containsText" text="OUI">
      <formula>NOT(ISERROR(SEARCH("OUI",BK29)))</formula>
    </cfRule>
  </conditionalFormatting>
  <conditionalFormatting sqref="BL30">
    <cfRule type="containsText" dxfId="230" priority="20" operator="containsText" text="OUI">
      <formula>NOT(ISERROR(SEARCH("OUI",BL30)))</formula>
    </cfRule>
  </conditionalFormatting>
  <conditionalFormatting sqref="BK30">
    <cfRule type="containsText" dxfId="229" priority="19" operator="containsText" text="OUI">
      <formula>NOT(ISERROR(SEARCH("OUI",BK30)))</formula>
    </cfRule>
  </conditionalFormatting>
  <conditionalFormatting sqref="BL29">
    <cfRule type="containsText" dxfId="228" priority="16" operator="containsText" text="OUI">
      <formula>NOT(ISERROR(SEARCH("OUI",BL29)))</formula>
    </cfRule>
  </conditionalFormatting>
  <conditionalFormatting sqref="BK29">
    <cfRule type="containsText" dxfId="227" priority="15" operator="containsText" text="OUI">
      <formula>NOT(ISERROR(SEARCH("OUI",BK29)))</formula>
    </cfRule>
  </conditionalFormatting>
  <conditionalFormatting sqref="H11:H17 H24:H33">
    <cfRule type="expression" dxfId="226" priority="12">
      <formula>H11&lt;A11</formula>
    </cfRule>
  </conditionalFormatting>
  <conditionalFormatting sqref="L11:L17 L24:L33">
    <cfRule type="expression" dxfId="225" priority="30">
      <formula>IF((A11+E11)&gt;(H11+L11),1,0)</formula>
    </cfRule>
  </conditionalFormatting>
  <conditionalFormatting sqref="BB18:BB23">
    <cfRule type="containsText" dxfId="224" priority="7" operator="containsText" text="NUIT">
      <formula>NOT(ISERROR(SEARCH("NUIT",BB18)))</formula>
    </cfRule>
  </conditionalFormatting>
  <conditionalFormatting sqref="BC18:BC23">
    <cfRule type="containsText" dxfId="223" priority="6" operator="containsText" text="yes">
      <formula>NOT(ISERROR(SEARCH("yes",BC18)))</formula>
    </cfRule>
  </conditionalFormatting>
  <conditionalFormatting sqref="BL18:BL23">
    <cfRule type="containsText" dxfId="222" priority="3" operator="containsText" text="OUI">
      <formula>NOT(ISERROR(SEARCH("OUI",BL18)))</formula>
    </cfRule>
  </conditionalFormatting>
  <conditionalFormatting sqref="BK18:BK23">
    <cfRule type="containsText" dxfId="221" priority="2" operator="containsText" text="OUI">
      <formula>NOT(ISERROR(SEARCH("OUI",BK18)))</formula>
    </cfRule>
  </conditionalFormatting>
  <conditionalFormatting sqref="H18:H23">
    <cfRule type="expression" dxfId="220" priority="1">
      <formula>H18&lt;A18</formula>
    </cfRule>
  </conditionalFormatting>
  <conditionalFormatting sqref="L18:L23">
    <cfRule type="expression" dxfId="219" priority="11">
      <formula>IF((A18+E18)&gt;(H18+L18),1,0)</formula>
    </cfRule>
  </conditionalFormatting>
  <dataValidations count="17">
    <dataValidation type="list" allowBlank="1" showInputMessage="1" showErrorMessage="1" sqref="T5:W5" xr:uid="{00000000-0002-0000-0300-000000000000}">
      <formula1>MONNAIE</formula1>
    </dataValidation>
    <dataValidation type="textLength" operator="equal" allowBlank="1" showInputMessage="1" showErrorMessage="1" error="code IATA" sqref="B11:B33 I11:I33" xr:uid="{00000000-0002-0000-0300-000001000000}">
      <formula1>3</formula1>
    </dataValidation>
    <dataValidation type="decimal" operator="greaterThanOrEqual" allowBlank="1" showInputMessage="1" showErrorMessage="1" sqref="N11:N33 G11:G33" xr:uid="{00000000-0002-0000-0300-000002000000}">
      <formula1>0</formula1>
    </dataValidation>
    <dataValidation type="whole" allowBlank="1" showInputMessage="1" showErrorMessage="1" sqref="M11:M33 F11:F33" xr:uid="{00000000-0002-0000-0300-000003000000}">
      <formula1>0</formula1>
      <formula2>500</formula2>
    </dataValidation>
    <dataValidation type="time" allowBlank="1" showInputMessage="1" showErrorMessage="1" error="FORMAT_x000a_HH:MM" sqref="K11:L33 D11:E33" xr:uid="{00000000-0002-0000-0300-000004000000}">
      <formula1>0</formula1>
      <formula2>0.999305555555556</formula2>
    </dataValidation>
    <dataValidation type="custom" allowBlank="1" showDropDown="1" showInputMessage="1" showErrorMessage="1" sqref="BL11:BL12 BL14:BL18 BL20:BL33" xr:uid="{00000000-0002-0000-0300-000005000000}">
      <formula1>IF(BL11="NON",1,0)</formula1>
    </dataValidation>
    <dataValidation type="custom" allowBlank="1" showDropDown="1" showInputMessage="1" showErrorMessage="1" error="ATTENTION_x000a_ATA &gt;ATD_x000a_Verifiez SVP," sqref="BL13 BL19" xr:uid="{00000000-0002-0000-0300-000006000000}">
      <formula1>IF(BL13="NON",1,0)</formula1>
    </dataValidation>
    <dataValidation type="list" allowBlank="1" showInputMessage="1" showErrorMessage="1" sqref="AS11:AS33 AQ11:AQ33 AU11:AU33" xr:uid="{00000000-0002-0000-0300-000007000000}">
      <formula1>AUTRES</formula1>
    </dataValidation>
    <dataValidation type="list" allowBlank="1" showInputMessage="1" showErrorMessage="1" sqref="AG11:AG33 AE11:AE33" xr:uid="{00000000-0002-0000-0300-000008000000}">
      <formula1>AUTRE</formula1>
    </dataValidation>
    <dataValidation type="list" allowBlank="1" showInputMessage="1" showErrorMessage="1" sqref="Q11:Q33" xr:uid="{00000000-0002-0000-0300-000009000000}">
      <formula1>nature</formula1>
    </dataValidation>
    <dataValidation type="date" operator="greaterThan" allowBlank="1" showInputMessage="1" showErrorMessage="1" error="FORMAT_x000a_DD/MM/YY" sqref="A11:A33 H11:H33" xr:uid="{00000000-0002-0000-0300-00000A000000}">
      <formula1>36526</formula1>
    </dataValidation>
    <dataValidation type="decimal" operator="greaterThan" allowBlank="1" showInputMessage="1" showErrorMessage="1" sqref="S11:S33" xr:uid="{00000000-0002-0000-0300-00000B000000}">
      <formula1>0</formula1>
    </dataValidation>
    <dataValidation type="whole" operator="greaterThanOrEqual" allowBlank="1" showInputMessage="1" showErrorMessage="1" error="LE TEMPS EN MINUTES" sqref="AJ11:AJ33 AL11:AL33" xr:uid="{00000000-0002-0000-0300-00000C000000}">
      <formula1>0</formula1>
    </dataValidation>
    <dataValidation type="time" operator="greaterThan" allowBlank="1" showInputMessage="1" showErrorMessage="1" error="FORMAT_x000a_HH:MM" sqref="AA11:AA33" xr:uid="{00000000-0002-0000-0300-00000D000000}">
      <formula1>0</formula1>
    </dataValidation>
    <dataValidation type="whole" operator="lessThan" allowBlank="1" showInputMessage="1" showErrorMessage="1" error="Verifier la valeur" sqref="AK11:AK33 AP11:AP33" xr:uid="{00000000-0002-0000-0300-00000E000000}">
      <formula1>10</formula1>
    </dataValidation>
    <dataValidation type="whole" operator="lessThan" allowBlank="1" showInputMessage="1" showErrorMessage="1" error="Nombre de Guichet" sqref="Z11:Z33" xr:uid="{00000000-0002-0000-0300-00000F000000}">
      <formula1>10</formula1>
    </dataValidation>
    <dataValidation operator="greaterThan" allowBlank="1" showInputMessage="1" showErrorMessage="1" error="FORMAT_x000a_DD/MM/YY" sqref="O11:O33" xr:uid="{00000000-0002-0000-0300-000010000000}"/>
  </dataValidations>
  <pageMargins left="0.19685039370078741" right="0.19685039370078741" top="0.19685039370078741" bottom="0.19685039370078741" header="0.19685039370078741" footer="0.19685039370078741"/>
  <pageSetup paperSize="9" scale="81" orientation="landscape" horizontalDpi="300" verticalDpi="300" r:id="rId1"/>
  <colBreaks count="1" manualBreakCount="1">
    <brk id="24" max="1048575" man="1"/>
  </colBreak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" operator="greaterThan" id="{7E0FD8AB-1DD2-4C9D-AA37-EC166C4BE3E7}">
            <xm:f>ALGOLAH!$L$8</xm:f>
            <x14:dxf>
              <fill>
                <patternFill>
                  <bgColor rgb="FFFF0000"/>
                </patternFill>
              </fill>
            </x14:dxf>
          </x14:cfRule>
          <x14:cfRule type="cellIs" priority="28" operator="between" id="{EB59202F-D673-41D1-9DA7-C1F316216373}">
            <xm:f>ALGOLAH!$L$6</xm:f>
            <xm:f>ALGOLAH!$L$7</xm:f>
            <x14:dxf>
              <fill>
                <patternFill>
                  <bgColor rgb="FF92D050"/>
                </patternFill>
              </fill>
            </x14:dxf>
          </x14:cfRule>
          <x14:cfRule type="cellIs" priority="29" operator="between" id="{38B24816-94E6-4274-A841-600F420B1D9A}">
            <xm:f>ALGOLAH!$L$7</xm:f>
            <xm:f>ALGOLAH!$L$8</xm:f>
            <x14:dxf>
              <fill>
                <patternFill>
                  <bgColor rgb="FFFFC000"/>
                </patternFill>
              </fill>
            </x14:dxf>
          </x14:cfRule>
          <xm:sqref>AY11:AZ17 AY24:AZ33</xm:sqref>
        </x14:conditionalFormatting>
        <x14:conditionalFormatting xmlns:xm="http://schemas.microsoft.com/office/excel/2006/main">
          <x14:cfRule type="cellIs" priority="23" operator="greaterThan" id="{2D31866B-A49A-4775-96D7-DA5CEFBCBC40}">
            <xm:f>ALGOLAH!$N$9</xm:f>
            <x14:dxf>
              <fill>
                <patternFill>
                  <bgColor rgb="FFFF0000"/>
                </patternFill>
              </fill>
            </x14:dxf>
          </x14:cfRule>
          <xm:sqref>BA11:BA17 BA24:BA33</xm:sqref>
        </x14:conditionalFormatting>
        <x14:conditionalFormatting xmlns:xm="http://schemas.microsoft.com/office/excel/2006/main">
          <x14:cfRule type="containsText" priority="24" operator="containsText" id="{43F89BC8-1D48-43E8-B14F-B9534534CDBD}">
            <xm:f>NOT(ISERROR(SEARCH("-",AY11)))</xm:f>
            <xm:f>"-"</xm:f>
            <x14:dxf>
              <font>
                <color rgb="FFFF0000"/>
              </font>
              <fill>
                <patternFill>
                  <bgColor theme="0"/>
                </patternFill>
              </fill>
            </x14:dxf>
          </x14:cfRule>
          <xm:sqref>AY11:AZ17 AY24:AZ33</xm:sqref>
        </x14:conditionalFormatting>
        <x14:conditionalFormatting xmlns:xm="http://schemas.microsoft.com/office/excel/2006/main">
          <x14:cfRule type="cellIs" priority="8" operator="greaterThan" id="{06E47BE7-7EB9-4FCA-8CDD-53BB4C42F968}">
            <xm:f>ALGOLAH!$L$8</xm:f>
            <x14:dxf>
              <fill>
                <patternFill>
                  <bgColor rgb="FFFF0000"/>
                </patternFill>
              </fill>
            </x14:dxf>
          </x14:cfRule>
          <x14:cfRule type="cellIs" priority="9" operator="between" id="{615C85B9-DD1C-4A27-9676-13D10475CC0F}">
            <xm:f>ALGOLAH!$L$6</xm:f>
            <xm:f>ALGOLAH!$L$7</xm:f>
            <x14:dxf>
              <fill>
                <patternFill>
                  <bgColor rgb="FF92D050"/>
                </patternFill>
              </fill>
            </x14:dxf>
          </x14:cfRule>
          <x14:cfRule type="cellIs" priority="10" operator="between" id="{C6C96844-85DF-44B7-A18E-60B6462107D6}">
            <xm:f>ALGOLAH!$L$7</xm:f>
            <xm:f>ALGOLAH!$L$8</xm:f>
            <x14:dxf>
              <fill>
                <patternFill>
                  <bgColor rgb="FFFFC000"/>
                </patternFill>
              </fill>
            </x14:dxf>
          </x14:cfRule>
          <xm:sqref>AY18:AZ23</xm:sqref>
        </x14:conditionalFormatting>
        <x14:conditionalFormatting xmlns:xm="http://schemas.microsoft.com/office/excel/2006/main">
          <x14:cfRule type="cellIs" priority="4" operator="greaterThan" id="{3E2B068E-2F6E-43F0-900B-CD34ED5E5F2C}">
            <xm:f>ALGOLAH!$N$9</xm:f>
            <x14:dxf>
              <fill>
                <patternFill>
                  <bgColor rgb="FFFF0000"/>
                </patternFill>
              </fill>
            </x14:dxf>
          </x14:cfRule>
          <xm:sqref>BA18:BA23</xm:sqref>
        </x14:conditionalFormatting>
        <x14:conditionalFormatting xmlns:xm="http://schemas.microsoft.com/office/excel/2006/main">
          <x14:cfRule type="containsText" priority="5" operator="containsText" id="{DF7D5C35-A4BD-4FE6-AD1F-F2C34110A4C5}">
            <xm:f>NOT(ISERROR(SEARCH("-",AY18)))</xm:f>
            <xm:f>"-"</xm:f>
            <x14:dxf>
              <font>
                <color rgb="FFFF0000"/>
              </font>
              <fill>
                <patternFill>
                  <bgColor theme="0"/>
                </patternFill>
              </fill>
            </x14:dxf>
          </x14:cfRule>
          <xm:sqref>AY18:AZ23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34"/>
  <sheetViews>
    <sheetView view="pageBreakPreview" topLeftCell="K4" zoomScaleNormal="110" zoomScaleSheetLayoutView="100" workbookViewId="0">
      <selection activeCell="O26" sqref="O26"/>
    </sheetView>
  </sheetViews>
  <sheetFormatPr baseColWidth="10" defaultColWidth="11.5546875" defaultRowHeight="14.4" x14ac:dyDescent="0.3"/>
  <cols>
    <col min="1" max="1" width="7.33203125" style="19" customWidth="1"/>
    <col min="2" max="2" width="4.88671875" style="19" customWidth="1"/>
    <col min="3" max="3" width="7.33203125" style="19" customWidth="1"/>
    <col min="4" max="4" width="5.44140625" style="19" customWidth="1"/>
    <col min="5" max="5" width="6.33203125" style="19" customWidth="1"/>
    <col min="6" max="6" width="6" style="19" customWidth="1"/>
    <col min="7" max="7" width="6.33203125" style="19" customWidth="1"/>
    <col min="8" max="8" width="7.109375" style="19" customWidth="1"/>
    <col min="9" max="9" width="4.88671875" style="19" customWidth="1"/>
    <col min="10" max="10" width="6.6640625" style="19" customWidth="1"/>
    <col min="11" max="11" width="5.33203125" style="19" customWidth="1"/>
    <col min="12" max="12" width="5" style="19" customWidth="1"/>
    <col min="13" max="13" width="6" style="19" customWidth="1"/>
    <col min="14" max="14" width="6.44140625" style="19" customWidth="1"/>
    <col min="15" max="15" width="9.109375" style="19" customWidth="1"/>
    <col min="16" max="16" width="7.44140625" style="19" customWidth="1"/>
    <col min="17" max="17" width="8.44140625" style="19" customWidth="1"/>
    <col min="18" max="18" width="6.5546875" style="19" customWidth="1"/>
    <col min="19" max="19" width="6.6640625" style="19" customWidth="1"/>
    <col min="20" max="20" width="8.5546875" style="19" customWidth="1"/>
    <col min="21" max="21" width="6.109375" style="19" customWidth="1"/>
    <col min="22" max="22" width="10.109375" style="19" customWidth="1"/>
    <col min="23" max="23" width="11.5546875" style="19" customWidth="1"/>
    <col min="24" max="24" width="11.88671875" style="19" customWidth="1"/>
    <col min="25" max="25" width="10.6640625" style="19" customWidth="1"/>
    <col min="26" max="26" width="3.88671875" style="19" customWidth="1"/>
    <col min="27" max="27" width="6.33203125" style="19" customWidth="1"/>
    <col min="28" max="28" width="4.109375" style="19" customWidth="1"/>
    <col min="29" max="29" width="4.44140625" style="19" customWidth="1"/>
    <col min="30" max="30" width="7.88671875" style="19" customWidth="1"/>
    <col min="31" max="31" width="4.88671875" style="19" customWidth="1"/>
    <col min="32" max="32" width="4.33203125" style="19" customWidth="1"/>
    <col min="33" max="33" width="4.109375" style="19" customWidth="1"/>
    <col min="34" max="34" width="5.109375" style="19" customWidth="1"/>
    <col min="35" max="35" width="8.44140625" style="19" customWidth="1"/>
    <col min="36" max="36" width="6.5546875" style="19" customWidth="1"/>
    <col min="37" max="37" width="5" style="19" customWidth="1"/>
    <col min="38" max="38" width="6.5546875" style="19" customWidth="1"/>
    <col min="39" max="39" width="6.44140625" style="19" customWidth="1"/>
    <col min="40" max="40" width="7.44140625" style="19" customWidth="1"/>
    <col min="41" max="41" width="5.88671875" style="19" customWidth="1"/>
    <col min="42" max="42" width="5.109375" style="19" customWidth="1"/>
    <col min="43" max="43" width="14.109375" style="19" customWidth="1"/>
    <col min="44" max="44" width="4.33203125" style="19" customWidth="1"/>
    <col min="45" max="45" width="13.109375" style="19" customWidth="1"/>
    <col min="46" max="46" width="4.33203125" style="19" customWidth="1"/>
    <col min="47" max="47" width="13" style="19" customWidth="1"/>
    <col min="48" max="48" width="4" style="19" customWidth="1"/>
    <col min="49" max="49" width="8.6640625" style="19" customWidth="1"/>
    <col min="50" max="50" width="12.44140625" style="19" customWidth="1"/>
    <col min="51" max="51" width="14" style="19" hidden="1" customWidth="1"/>
    <col min="52" max="55" width="11.5546875" style="19" hidden="1" customWidth="1"/>
    <col min="56" max="56" width="9.88671875" style="19" hidden="1" customWidth="1"/>
    <col min="57" max="57" width="8.88671875" style="19" hidden="1" customWidth="1"/>
    <col min="58" max="58" width="11.5546875" style="19" hidden="1" customWidth="1"/>
    <col min="59" max="59" width="14.88671875" style="19" hidden="1" customWidth="1"/>
    <col min="60" max="60" width="8.44140625" style="19" hidden="1" customWidth="1"/>
    <col min="61" max="61" width="10.109375" style="29" hidden="1" customWidth="1"/>
    <col min="62" max="62" width="12.33203125" style="19" hidden="1" customWidth="1"/>
    <col min="63" max="64" width="11.5546875" style="19" hidden="1" customWidth="1"/>
    <col min="65" max="16384" width="11.5546875" style="19"/>
  </cols>
  <sheetData>
    <row r="1" spans="1:64" x14ac:dyDescent="0.3">
      <c r="A1" s="4" t="s">
        <v>32</v>
      </c>
      <c r="B1" s="4"/>
      <c r="C1" s="4"/>
      <c r="D1" s="4"/>
      <c r="E1" s="4"/>
      <c r="F1" s="5"/>
      <c r="G1" s="5"/>
      <c r="H1" s="5"/>
      <c r="I1" s="5"/>
      <c r="J1" s="1"/>
      <c r="K1" s="1"/>
      <c r="L1" s="1"/>
      <c r="M1" s="1"/>
      <c r="N1" s="1"/>
      <c r="S1" s="1"/>
      <c r="T1" s="1"/>
      <c r="U1" s="1"/>
      <c r="V1" s="1"/>
      <c r="W1" s="1"/>
      <c r="X1" s="1"/>
      <c r="Y1" s="4" t="s">
        <v>32</v>
      </c>
      <c r="Z1" s="4"/>
      <c r="AA1" s="4"/>
      <c r="AB1" s="4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6"/>
      <c r="AO1" s="6"/>
      <c r="AP1" s="6"/>
      <c r="AQ1" s="6"/>
      <c r="AR1" s="6"/>
      <c r="AS1" s="6"/>
      <c r="AT1" s="6"/>
      <c r="AU1" s="6"/>
    </row>
    <row r="2" spans="1:64" x14ac:dyDescent="0.3">
      <c r="A2" s="4" t="s">
        <v>33</v>
      </c>
      <c r="B2" s="4"/>
      <c r="C2" s="4"/>
      <c r="D2" s="4"/>
      <c r="E2" s="4"/>
      <c r="F2" s="5"/>
      <c r="G2" s="5"/>
      <c r="H2" s="6"/>
      <c r="I2" s="6"/>
      <c r="K2" s="1"/>
      <c r="L2" s="1"/>
      <c r="M2" s="1"/>
      <c r="N2" s="1"/>
      <c r="S2" s="1"/>
      <c r="T2" s="1"/>
      <c r="U2" s="1"/>
      <c r="V2" s="1"/>
      <c r="W2" s="1"/>
      <c r="X2" s="1"/>
      <c r="Y2" s="4" t="s">
        <v>33</v>
      </c>
      <c r="Z2" s="4"/>
      <c r="AA2" s="4"/>
      <c r="AB2" s="4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6"/>
      <c r="AO2" s="6"/>
      <c r="AP2" s="6"/>
      <c r="AQ2" s="6"/>
      <c r="AR2" s="6"/>
      <c r="AS2" s="6"/>
      <c r="AT2" s="6"/>
      <c r="AU2" s="6"/>
    </row>
    <row r="3" spans="1:64" ht="14.4" customHeight="1" x14ac:dyDescent="0.3">
      <c r="A3" s="4" t="s">
        <v>97</v>
      </c>
      <c r="B3" s="4"/>
      <c r="C3" s="4"/>
      <c r="D3" s="4"/>
      <c r="E3" s="4"/>
      <c r="F3" s="5"/>
      <c r="G3" s="5"/>
      <c r="H3" s="6"/>
      <c r="I3" s="6"/>
      <c r="K3" s="1"/>
      <c r="L3" s="1"/>
      <c r="M3" s="1"/>
      <c r="N3" s="1"/>
      <c r="R3" s="4" t="s">
        <v>34</v>
      </c>
      <c r="S3" s="1"/>
      <c r="T3" s="33" t="s">
        <v>132</v>
      </c>
      <c r="U3" s="34"/>
      <c r="V3" s="34"/>
      <c r="W3" s="34"/>
      <c r="X3" s="1"/>
      <c r="Y3" s="4" t="s">
        <v>97</v>
      </c>
      <c r="Z3" s="4"/>
      <c r="AA3" s="4"/>
      <c r="AB3" s="5"/>
      <c r="AC3" s="5"/>
      <c r="AD3" s="6"/>
      <c r="AF3" s="6"/>
      <c r="AG3" s="6"/>
      <c r="AH3" s="6"/>
      <c r="AI3" s="6"/>
      <c r="AJ3" s="6"/>
      <c r="AK3" s="6"/>
      <c r="AL3" s="6"/>
      <c r="AM3" s="5"/>
      <c r="AN3" s="4" t="s">
        <v>34</v>
      </c>
      <c r="AO3" s="5"/>
      <c r="AP3" s="34" t="str">
        <f>IF(T3="","",T3)</f>
        <v>M N G</v>
      </c>
      <c r="AQ3" s="34"/>
      <c r="AR3" s="34"/>
      <c r="AS3" s="34"/>
      <c r="AT3" s="6"/>
      <c r="AU3" s="6"/>
    </row>
    <row r="4" spans="1:64" ht="15" x14ac:dyDescent="0.3">
      <c r="A4" s="6"/>
      <c r="B4" s="6"/>
      <c r="C4" s="6"/>
      <c r="D4" s="7"/>
      <c r="E4" s="6"/>
      <c r="F4" s="6"/>
      <c r="G4" s="6"/>
      <c r="H4" s="6"/>
      <c r="I4" s="6"/>
      <c r="K4" s="1"/>
      <c r="L4" s="1"/>
      <c r="M4" s="1"/>
      <c r="N4" s="1"/>
      <c r="R4" s="4" t="s">
        <v>35</v>
      </c>
      <c r="S4" s="8"/>
      <c r="T4" s="33"/>
      <c r="U4" s="34"/>
      <c r="V4" s="34"/>
      <c r="W4" s="34"/>
      <c r="X4" s="1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 t="s">
        <v>35</v>
      </c>
      <c r="AO4" s="9"/>
      <c r="AP4" s="34" t="str">
        <f t="shared" ref="AP4:AP5" si="0">IF(T4="","",T4)</f>
        <v/>
      </c>
      <c r="AQ4" s="34"/>
      <c r="AR4" s="34"/>
      <c r="AS4" s="34"/>
      <c r="AT4" s="6"/>
      <c r="AU4" s="6"/>
    </row>
    <row r="5" spans="1:64" ht="15" x14ac:dyDescent="0.3">
      <c r="A5" s="4" t="s">
        <v>83</v>
      </c>
      <c r="B5" s="35" t="s">
        <v>127</v>
      </c>
      <c r="C5" s="35"/>
      <c r="D5" s="35"/>
      <c r="E5" s="35"/>
      <c r="F5" s="35"/>
      <c r="G5" s="1"/>
      <c r="H5" s="1"/>
      <c r="I5" s="1"/>
      <c r="J5" s="1"/>
      <c r="K5" s="1"/>
      <c r="L5" s="1"/>
      <c r="M5" s="1"/>
      <c r="N5" s="1"/>
      <c r="R5" s="4" t="s">
        <v>36</v>
      </c>
      <c r="S5" s="8"/>
      <c r="T5" s="33"/>
      <c r="U5" s="34"/>
      <c r="V5" s="34"/>
      <c r="W5" s="34"/>
      <c r="X5" s="1"/>
      <c r="Y5" s="4" t="s">
        <v>83</v>
      </c>
      <c r="Z5" s="36" t="str">
        <f>IF(B5="","",B5)</f>
        <v>ALGER</v>
      </c>
      <c r="AA5" s="36"/>
      <c r="AB5" s="36"/>
      <c r="AC5" s="36"/>
      <c r="AD5" s="6"/>
      <c r="AE5" s="6"/>
      <c r="AF5" s="6"/>
      <c r="AG5" s="6"/>
      <c r="AH5" s="6"/>
      <c r="AI5" s="6"/>
      <c r="AJ5" s="6"/>
      <c r="AK5" s="6"/>
      <c r="AL5" s="6"/>
      <c r="AM5" s="6"/>
      <c r="AN5" s="4" t="s">
        <v>36</v>
      </c>
      <c r="AO5" s="9"/>
      <c r="AP5" s="34" t="str">
        <f t="shared" si="0"/>
        <v/>
      </c>
      <c r="AQ5" s="34"/>
      <c r="AR5" s="34"/>
      <c r="AS5" s="34"/>
      <c r="AT5" s="6"/>
      <c r="AU5" s="6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64" x14ac:dyDescent="0.3">
      <c r="A7" s="62" t="s">
        <v>125</v>
      </c>
      <c r="Y7" s="32" t="s">
        <v>120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64" ht="15" thickBot="1" x14ac:dyDescent="0.35">
      <c r="BI8" s="19"/>
      <c r="BK8" s="29"/>
    </row>
    <row r="9" spans="1:64" ht="14.4" customHeight="1" thickBot="1" x14ac:dyDescent="0.35">
      <c r="A9" s="63" t="s">
        <v>5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80" t="s">
        <v>4</v>
      </c>
      <c r="W9" s="80" t="s">
        <v>6</v>
      </c>
      <c r="X9" s="80" t="s">
        <v>7</v>
      </c>
      <c r="Y9" s="83" t="s">
        <v>10</v>
      </c>
      <c r="Z9" s="84"/>
      <c r="AA9" s="84"/>
      <c r="AB9" s="84"/>
      <c r="AC9" s="84"/>
      <c r="AD9" s="84"/>
      <c r="AE9" s="84"/>
      <c r="AF9" s="84"/>
      <c r="AG9" s="84"/>
      <c r="AH9" s="85"/>
      <c r="AI9" s="88" t="s">
        <v>76</v>
      </c>
      <c r="AJ9" s="90" t="s">
        <v>11</v>
      </c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2"/>
      <c r="AW9" s="88" t="s">
        <v>16</v>
      </c>
      <c r="AX9" s="93" t="s">
        <v>77</v>
      </c>
      <c r="AY9" s="75" t="s">
        <v>116</v>
      </c>
      <c r="AZ9" s="76"/>
      <c r="BA9" s="76"/>
      <c r="BB9" s="76"/>
      <c r="BC9" s="76"/>
      <c r="BD9" s="76"/>
      <c r="BE9" s="76"/>
      <c r="BF9" s="76"/>
      <c r="BG9" s="76"/>
      <c r="BH9" s="76"/>
      <c r="BI9" s="77"/>
      <c r="BJ9" s="75" t="s">
        <v>117</v>
      </c>
      <c r="BK9" s="76"/>
      <c r="BL9" s="77"/>
    </row>
    <row r="10" spans="1:64" ht="26.4" customHeight="1" x14ac:dyDescent="0.3">
      <c r="A10" s="64" t="s">
        <v>119</v>
      </c>
      <c r="B10" s="65" t="s">
        <v>121</v>
      </c>
      <c r="C10" s="65" t="s">
        <v>29</v>
      </c>
      <c r="D10" s="65" t="s">
        <v>95</v>
      </c>
      <c r="E10" s="65" t="s">
        <v>94</v>
      </c>
      <c r="F10" s="65" t="s">
        <v>25</v>
      </c>
      <c r="G10" s="66" t="s">
        <v>27</v>
      </c>
      <c r="H10" s="64" t="s">
        <v>115</v>
      </c>
      <c r="I10" s="65" t="s">
        <v>122</v>
      </c>
      <c r="J10" s="65" t="s">
        <v>30</v>
      </c>
      <c r="K10" s="65" t="s">
        <v>96</v>
      </c>
      <c r="L10" s="65" t="s">
        <v>1</v>
      </c>
      <c r="M10" s="65" t="s">
        <v>26</v>
      </c>
      <c r="N10" s="66" t="s">
        <v>28</v>
      </c>
      <c r="O10" s="67" t="s">
        <v>111</v>
      </c>
      <c r="P10" s="65" t="s">
        <v>0</v>
      </c>
      <c r="Q10" s="65" t="s">
        <v>2</v>
      </c>
      <c r="R10" s="65" t="s">
        <v>31</v>
      </c>
      <c r="S10" s="65" t="s">
        <v>110</v>
      </c>
      <c r="T10" s="65" t="s">
        <v>43</v>
      </c>
      <c r="U10" s="66" t="s">
        <v>19</v>
      </c>
      <c r="V10" s="81"/>
      <c r="W10" s="82"/>
      <c r="X10" s="82"/>
      <c r="Y10" s="68" t="s">
        <v>3</v>
      </c>
      <c r="Z10" s="86" t="s">
        <v>82</v>
      </c>
      <c r="AA10" s="87"/>
      <c r="AB10" s="69" t="s">
        <v>8</v>
      </c>
      <c r="AC10" s="70" t="s">
        <v>9</v>
      </c>
      <c r="AD10" s="70" t="s">
        <v>73</v>
      </c>
      <c r="AE10" s="86" t="s">
        <v>71</v>
      </c>
      <c r="AF10" s="87"/>
      <c r="AG10" s="86" t="s">
        <v>71</v>
      </c>
      <c r="AH10" s="87"/>
      <c r="AI10" s="89"/>
      <c r="AJ10" s="71" t="s">
        <v>22</v>
      </c>
      <c r="AK10" s="71" t="s">
        <v>24</v>
      </c>
      <c r="AL10" s="71" t="s">
        <v>72</v>
      </c>
      <c r="AM10" s="71" t="s">
        <v>12</v>
      </c>
      <c r="AN10" s="71" t="s">
        <v>74</v>
      </c>
      <c r="AO10" s="71" t="s">
        <v>75</v>
      </c>
      <c r="AP10" s="71" t="s">
        <v>18</v>
      </c>
      <c r="AQ10" s="78" t="s">
        <v>71</v>
      </c>
      <c r="AR10" s="79"/>
      <c r="AS10" s="78" t="s">
        <v>71</v>
      </c>
      <c r="AT10" s="79"/>
      <c r="AU10" s="78" t="s">
        <v>71</v>
      </c>
      <c r="AV10" s="79"/>
      <c r="AW10" s="88"/>
      <c r="AX10" s="94"/>
      <c r="AY10" s="22" t="s">
        <v>98</v>
      </c>
      <c r="AZ10" s="21" t="s">
        <v>99</v>
      </c>
      <c r="BA10" s="21" t="s">
        <v>100</v>
      </c>
      <c r="BB10" s="21" t="s">
        <v>112</v>
      </c>
      <c r="BC10" s="21" t="s">
        <v>101</v>
      </c>
      <c r="BD10" s="21" t="s">
        <v>106</v>
      </c>
      <c r="BE10" s="21" t="s">
        <v>105</v>
      </c>
      <c r="BF10" s="21" t="s">
        <v>104</v>
      </c>
      <c r="BG10" s="21" t="s">
        <v>107</v>
      </c>
      <c r="BH10" s="21" t="s">
        <v>108</v>
      </c>
      <c r="BI10" s="24" t="s">
        <v>109</v>
      </c>
      <c r="BJ10" s="22" t="s">
        <v>118</v>
      </c>
      <c r="BK10" s="21" t="s">
        <v>113</v>
      </c>
      <c r="BL10" s="27" t="s">
        <v>114</v>
      </c>
    </row>
    <row r="11" spans="1:64" ht="23.25" customHeight="1" x14ac:dyDescent="0.3">
      <c r="A11" s="37"/>
      <c r="B11" s="17"/>
      <c r="C11" s="17"/>
      <c r="D11" s="18"/>
      <c r="E11" s="18"/>
      <c r="F11" s="17"/>
      <c r="G11" s="38"/>
      <c r="H11" s="37"/>
      <c r="I11" s="17"/>
      <c r="J11" s="17"/>
      <c r="K11" s="18"/>
      <c r="L11" s="18"/>
      <c r="M11" s="17"/>
      <c r="N11" s="38"/>
      <c r="O11" s="37"/>
      <c r="P11" s="17"/>
      <c r="Q11" s="17"/>
      <c r="R11" s="17"/>
      <c r="S11" s="17"/>
      <c r="T11" s="17"/>
      <c r="U11" s="38"/>
      <c r="V11" s="43"/>
      <c r="W11" s="13">
        <f>V11*(BI11/100)</f>
        <v>0</v>
      </c>
      <c r="X11" s="13">
        <f t="shared" ref="X11:X33" si="1">IF(OR(H$5="ORAN",H$5="ALGER",H$5="constantine",H$5="orn",H$5="alg",H$5="czl"),IF(Q11="PAX",IF(OR(F11=0,M11=0),V11*0.25,0),0),0)</f>
        <v>0</v>
      </c>
      <c r="Y11" s="16" t="str">
        <f t="shared" ref="Y11:Y33" si="2">IF(H11="","",H11)</f>
        <v/>
      </c>
      <c r="Z11" s="17"/>
      <c r="AA11" s="20"/>
      <c r="AB11" s="17"/>
      <c r="AC11" s="17"/>
      <c r="AD11" s="17"/>
      <c r="AE11" s="17"/>
      <c r="AF11" s="17"/>
      <c r="AG11" s="17"/>
      <c r="AH11" s="17"/>
      <c r="AI11" s="13"/>
      <c r="AJ11" s="12"/>
      <c r="AK11" s="17"/>
      <c r="AL11" s="12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3"/>
      <c r="AX11" s="26">
        <f>V11+W11-X11+AI11+AW11</f>
        <v>0</v>
      </c>
      <c r="AY11" s="25">
        <f t="shared" ref="AY11:AY33" si="3">IF((A11+E11)&lt;(A11+D11),"- "&amp;TEXT(ABS((A11+D11)-(A11+E11)),"[hh]:mm"),(A11+E11)-(A11+D11))</f>
        <v>0</v>
      </c>
      <c r="AZ11" s="11">
        <f t="shared" ref="AZ11:AZ33" si="4">IF((H11+L11)&lt;(H11+K11),"- "&amp;TEXT(ABS((H11+K11)-(H11+L11)),"[hh]:mm"),(H11+L11)-(H11+K11))</f>
        <v>0</v>
      </c>
      <c r="BA11" s="11">
        <f t="shared" ref="BA11:BA33" si="5">(H11+L11)-(A11+E11)</f>
        <v>0</v>
      </c>
      <c r="BB11" s="30" t="str">
        <f>IF(OR(IF(E11&gt;ALGOLAH!$O$8,IF(E11&gt;ALGOLAH!$O$9,"NUIT","JOUR"),"NUIT")="NUIT",IF(L11&gt;ALGOLAH!$O$8,IF(L11&gt;ALGOLAH!$O$9,"NUIT","JOUR"),"NUIT")="NUIT"),"NUIT","JOUR")</f>
        <v>NUIT</v>
      </c>
      <c r="BC11" s="10" t="str">
        <f t="shared" ref="BC11:BC33" si="6">IF(OR(WEEKDAY(A11,1)&gt;5,WEEKDAY(H11,1)&gt;5),"YES","NO")</f>
        <v>YES</v>
      </c>
      <c r="BD11" s="10">
        <f>IF(BA11&gt;=ALGOLAH!$N$9,25,0)</f>
        <v>0</v>
      </c>
      <c r="BE11" s="10">
        <f t="shared" ref="BE11:BE33" si="7">IF(BB11="NUIT",25,0)</f>
        <v>25</v>
      </c>
      <c r="BF11" s="10">
        <f>IF(BC11="yes",25,0)</f>
        <v>25</v>
      </c>
      <c r="BG11" s="10">
        <f t="shared" ref="BG11:BG33" si="8">IF(BF11+BE11=50,25+BD11,(BF11+BE11+BD11))</f>
        <v>25</v>
      </c>
      <c r="BH11" s="10">
        <f>IF(COUNTIF(AY11,"*-*"),0,IF(AY11&gt;ALGOLAH!$L$8,50,IF(AY11&gt;ALGOLAH!$L$7,30,IF(AY11&gt;ALGOLAH!$L$6,15,0))))</f>
        <v>0</v>
      </c>
      <c r="BI11" s="31">
        <f>BH11+BG11</f>
        <v>25</v>
      </c>
      <c r="BJ11" s="23" t="str">
        <f t="shared" ref="BJ11:BJ33" si="9">IF(A11=H11,"OUI","NON")</f>
        <v>OUI</v>
      </c>
      <c r="BK11" s="28" t="str">
        <f t="shared" ref="BK11:BK33" si="10">IF(D11&gt;K11,"OUI","NON")</f>
        <v>NON</v>
      </c>
      <c r="BL11" s="28" t="str">
        <f t="shared" ref="BL11:BL33" si="11">IF((A11+E11)&gt;(H11+L11),"OUI","NON")</f>
        <v>NON</v>
      </c>
    </row>
    <row r="12" spans="1:64" ht="23.25" customHeight="1" x14ac:dyDescent="0.3">
      <c r="A12" s="37"/>
      <c r="B12" s="17"/>
      <c r="C12" s="17"/>
      <c r="D12" s="18"/>
      <c r="E12" s="18"/>
      <c r="F12" s="17"/>
      <c r="G12" s="38"/>
      <c r="H12" s="37"/>
      <c r="I12" s="17"/>
      <c r="J12" s="17"/>
      <c r="K12" s="18"/>
      <c r="L12" s="18"/>
      <c r="M12" s="17"/>
      <c r="N12" s="38"/>
      <c r="O12" s="37"/>
      <c r="P12" s="17"/>
      <c r="Q12" s="17"/>
      <c r="R12" s="17"/>
      <c r="S12" s="17"/>
      <c r="T12" s="17"/>
      <c r="U12" s="38"/>
      <c r="V12" s="43"/>
      <c r="W12" s="13">
        <f t="shared" ref="W12:W33" si="12">V12*(BI12/100)</f>
        <v>0</v>
      </c>
      <c r="X12" s="13">
        <f t="shared" si="1"/>
        <v>0</v>
      </c>
      <c r="Y12" s="16" t="str">
        <f t="shared" si="2"/>
        <v/>
      </c>
      <c r="Z12" s="17"/>
      <c r="AA12" s="20"/>
      <c r="AB12" s="17"/>
      <c r="AC12" s="17"/>
      <c r="AD12" s="17"/>
      <c r="AE12" s="17"/>
      <c r="AF12" s="17"/>
      <c r="AG12" s="17"/>
      <c r="AH12" s="17"/>
      <c r="AI12" s="13"/>
      <c r="AJ12" s="12"/>
      <c r="AK12" s="17"/>
      <c r="AL12" s="12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3"/>
      <c r="AX12" s="26">
        <f t="shared" ref="AX12:AX13" si="13">V12+W12-X12+AI12+AW12</f>
        <v>0</v>
      </c>
      <c r="AY12" s="25">
        <f t="shared" si="3"/>
        <v>0</v>
      </c>
      <c r="AZ12" s="11">
        <f t="shared" si="4"/>
        <v>0</v>
      </c>
      <c r="BA12" s="11">
        <f t="shared" si="5"/>
        <v>0</v>
      </c>
      <c r="BB12" s="30" t="str">
        <f>IF(OR(IF(E12&gt;ALGOLAH!$O$8,IF(E12&gt;ALGOLAH!$O$9,"NUIT","JOUR"),"NUIT")="NUIT",IF(L12&gt;ALGOLAH!$O$8,IF(L12&gt;ALGOLAH!$O$9,"NUIT","JOUR"),"NUIT")="NUIT"),"NUIT","JOUR")</f>
        <v>NUIT</v>
      </c>
      <c r="BC12" s="10" t="str">
        <f t="shared" si="6"/>
        <v>YES</v>
      </c>
      <c r="BD12" s="10">
        <f>IF(BA12&gt;=ALGOLAH!$N$9,25,0)</f>
        <v>0</v>
      </c>
      <c r="BE12" s="10">
        <f t="shared" si="7"/>
        <v>25</v>
      </c>
      <c r="BF12" s="10">
        <f t="shared" ref="BF12:BF33" si="14">IF(BC12="yes",25,0)</f>
        <v>25</v>
      </c>
      <c r="BG12" s="10">
        <f t="shared" si="8"/>
        <v>25</v>
      </c>
      <c r="BH12" s="10">
        <f>IF(COUNTIF(AY12,"*-*"),0,IF(AY12&gt;ALGOLAH!$L$8,50,IF(AY12&gt;ALGOLAH!$L$7,30,IF(AY12&gt;ALGOLAH!$L$6,15,0))))</f>
        <v>0</v>
      </c>
      <c r="BI12" s="31">
        <f t="shared" ref="BI12:BI17" si="15">BH12+BG12</f>
        <v>25</v>
      </c>
      <c r="BJ12" s="23" t="str">
        <f t="shared" si="9"/>
        <v>OUI</v>
      </c>
      <c r="BK12" s="28" t="str">
        <f t="shared" si="10"/>
        <v>NON</v>
      </c>
      <c r="BL12" s="28" t="str">
        <f t="shared" si="11"/>
        <v>NON</v>
      </c>
    </row>
    <row r="13" spans="1:64" ht="23.25" customHeight="1" x14ac:dyDescent="0.3">
      <c r="A13" s="37"/>
      <c r="B13" s="17"/>
      <c r="C13" s="17"/>
      <c r="D13" s="18"/>
      <c r="E13" s="18"/>
      <c r="F13" s="17"/>
      <c r="G13" s="38"/>
      <c r="H13" s="37"/>
      <c r="I13" s="17"/>
      <c r="J13" s="17"/>
      <c r="K13" s="18"/>
      <c r="L13" s="18"/>
      <c r="M13" s="17"/>
      <c r="N13" s="38"/>
      <c r="O13" s="37"/>
      <c r="P13" s="17"/>
      <c r="Q13" s="17"/>
      <c r="R13" s="17"/>
      <c r="S13" s="17"/>
      <c r="T13" s="17"/>
      <c r="U13" s="38"/>
      <c r="V13" s="43"/>
      <c r="W13" s="13">
        <f t="shared" si="12"/>
        <v>0</v>
      </c>
      <c r="X13" s="13">
        <f t="shared" si="1"/>
        <v>0</v>
      </c>
      <c r="Y13" s="16" t="str">
        <f t="shared" si="2"/>
        <v/>
      </c>
      <c r="Z13" s="17"/>
      <c r="AA13" s="20"/>
      <c r="AB13" s="17"/>
      <c r="AC13" s="17"/>
      <c r="AD13" s="17"/>
      <c r="AE13" s="17"/>
      <c r="AF13" s="17"/>
      <c r="AG13" s="17"/>
      <c r="AH13" s="17"/>
      <c r="AI13" s="13"/>
      <c r="AJ13" s="12"/>
      <c r="AK13" s="17"/>
      <c r="AL13" s="12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3"/>
      <c r="AX13" s="26">
        <f t="shared" si="13"/>
        <v>0</v>
      </c>
      <c r="AY13" s="25">
        <f t="shared" si="3"/>
        <v>0</v>
      </c>
      <c r="AZ13" s="11">
        <f t="shared" si="4"/>
        <v>0</v>
      </c>
      <c r="BA13" s="11">
        <f t="shared" si="5"/>
        <v>0</v>
      </c>
      <c r="BB13" s="30" t="str">
        <f>IF(OR(IF(E13&gt;ALGOLAH!$O$8,IF(E13&gt;ALGOLAH!$O$9,"NUIT","JOUR"),"NUIT")="NUIT",IF(L13&gt;ALGOLAH!$O$8,IF(L13&gt;ALGOLAH!$O$9,"NUIT","JOUR"),"NUIT")="NUIT"),"NUIT","JOUR")</f>
        <v>NUIT</v>
      </c>
      <c r="BC13" s="10" t="str">
        <f t="shared" si="6"/>
        <v>YES</v>
      </c>
      <c r="BD13" s="10">
        <f>IF(BA13&gt;=ALGOLAH!$N$9,25,0)</f>
        <v>0</v>
      </c>
      <c r="BE13" s="10">
        <f t="shared" si="7"/>
        <v>25</v>
      </c>
      <c r="BF13" s="10">
        <f t="shared" si="14"/>
        <v>25</v>
      </c>
      <c r="BG13" s="10">
        <f t="shared" si="8"/>
        <v>25</v>
      </c>
      <c r="BH13" s="10">
        <f>IF(COUNTIF(AY13,"*-*"),0,IF(AY13&gt;ALGOLAH!$L$8,50,IF(AY13&gt;ALGOLAH!$L$7,30,IF(AY13&gt;ALGOLAH!$L$6,15,0))))</f>
        <v>0</v>
      </c>
      <c r="BI13" s="31">
        <f t="shared" si="15"/>
        <v>25</v>
      </c>
      <c r="BJ13" s="23" t="str">
        <f t="shared" si="9"/>
        <v>OUI</v>
      </c>
      <c r="BK13" s="28" t="str">
        <f t="shared" si="10"/>
        <v>NON</v>
      </c>
      <c r="BL13" s="28" t="str">
        <f t="shared" si="11"/>
        <v>NON</v>
      </c>
    </row>
    <row r="14" spans="1:64" ht="23.25" customHeight="1" x14ac:dyDescent="0.3">
      <c r="A14" s="37"/>
      <c r="B14" s="17"/>
      <c r="C14" s="17"/>
      <c r="D14" s="18"/>
      <c r="E14" s="18"/>
      <c r="F14" s="17"/>
      <c r="G14" s="38"/>
      <c r="H14" s="37"/>
      <c r="I14" s="17"/>
      <c r="J14" s="17"/>
      <c r="K14" s="18"/>
      <c r="L14" s="18"/>
      <c r="M14" s="17"/>
      <c r="N14" s="38"/>
      <c r="O14" s="37"/>
      <c r="P14" s="17"/>
      <c r="Q14" s="17"/>
      <c r="R14" s="17"/>
      <c r="S14" s="17"/>
      <c r="T14" s="17"/>
      <c r="U14" s="38"/>
      <c r="V14" s="43"/>
      <c r="W14" s="13">
        <f t="shared" si="12"/>
        <v>0</v>
      </c>
      <c r="X14" s="13">
        <f t="shared" si="1"/>
        <v>0</v>
      </c>
      <c r="Y14" s="16" t="str">
        <f t="shared" si="2"/>
        <v/>
      </c>
      <c r="Z14" s="17"/>
      <c r="AA14" s="20"/>
      <c r="AB14" s="17"/>
      <c r="AC14" s="17"/>
      <c r="AD14" s="17"/>
      <c r="AE14" s="17"/>
      <c r="AF14" s="17"/>
      <c r="AG14" s="17"/>
      <c r="AH14" s="17"/>
      <c r="AI14" s="13"/>
      <c r="AJ14" s="12"/>
      <c r="AK14" s="17"/>
      <c r="AL14" s="12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3"/>
      <c r="AX14" s="26">
        <f>V14+W14-X14+AI14+AW14</f>
        <v>0</v>
      </c>
      <c r="AY14" s="25">
        <f t="shared" si="3"/>
        <v>0</v>
      </c>
      <c r="AZ14" s="11">
        <f t="shared" si="4"/>
        <v>0</v>
      </c>
      <c r="BA14" s="11">
        <f t="shared" si="5"/>
        <v>0</v>
      </c>
      <c r="BB14" s="30" t="str">
        <f>IF(OR(IF(E14&gt;ALGOLAH!$O$8,IF(E14&gt;ALGOLAH!$O$9,"NUIT","JOUR"),"NUIT")="NUIT",IF(L14&gt;ALGOLAH!$O$8,IF(L14&gt;ALGOLAH!$O$9,"NUIT","JOUR"),"NUIT")="NUIT"),"NUIT","JOUR")</f>
        <v>NUIT</v>
      </c>
      <c r="BC14" s="10" t="str">
        <f t="shared" si="6"/>
        <v>YES</v>
      </c>
      <c r="BD14" s="10">
        <f>IF(BA14&gt;=ALGOLAH!$N$9,25,0)</f>
        <v>0</v>
      </c>
      <c r="BE14" s="10">
        <f t="shared" si="7"/>
        <v>25</v>
      </c>
      <c r="BF14" s="10">
        <f t="shared" si="14"/>
        <v>25</v>
      </c>
      <c r="BG14" s="10">
        <f t="shared" si="8"/>
        <v>25</v>
      </c>
      <c r="BH14" s="10">
        <f>IF(COUNTIF(AY14,"*-*"),0,IF(AY14&gt;ALGOLAH!$L$8,50,IF(AY14&gt;ALGOLAH!$L$7,30,IF(AY14&gt;ALGOLAH!$L$6,15,0))))</f>
        <v>0</v>
      </c>
      <c r="BI14" s="31">
        <f t="shared" si="15"/>
        <v>25</v>
      </c>
      <c r="BJ14" s="23" t="str">
        <f t="shared" si="9"/>
        <v>OUI</v>
      </c>
      <c r="BK14" s="28" t="str">
        <f t="shared" si="10"/>
        <v>NON</v>
      </c>
      <c r="BL14" s="28" t="str">
        <f t="shared" si="11"/>
        <v>NON</v>
      </c>
    </row>
    <row r="15" spans="1:64" ht="23.25" customHeight="1" x14ac:dyDescent="0.3">
      <c r="A15" s="37"/>
      <c r="B15" s="17"/>
      <c r="C15" s="17"/>
      <c r="D15" s="18"/>
      <c r="E15" s="18"/>
      <c r="F15" s="17"/>
      <c r="G15" s="38"/>
      <c r="H15" s="37"/>
      <c r="I15" s="17"/>
      <c r="J15" s="17"/>
      <c r="K15" s="18"/>
      <c r="L15" s="18"/>
      <c r="M15" s="17"/>
      <c r="N15" s="38"/>
      <c r="O15" s="37"/>
      <c r="P15" s="17"/>
      <c r="Q15" s="17"/>
      <c r="R15" s="17"/>
      <c r="S15" s="17"/>
      <c r="T15" s="17"/>
      <c r="U15" s="38"/>
      <c r="V15" s="43"/>
      <c r="W15" s="13">
        <f t="shared" si="12"/>
        <v>0</v>
      </c>
      <c r="X15" s="13">
        <f t="shared" si="1"/>
        <v>0</v>
      </c>
      <c r="Y15" s="16" t="str">
        <f t="shared" si="2"/>
        <v/>
      </c>
      <c r="Z15" s="17"/>
      <c r="AA15" s="20"/>
      <c r="AB15" s="17"/>
      <c r="AC15" s="17"/>
      <c r="AD15" s="17"/>
      <c r="AE15" s="17"/>
      <c r="AF15" s="17"/>
      <c r="AG15" s="17"/>
      <c r="AH15" s="17"/>
      <c r="AI15" s="13"/>
      <c r="AJ15" s="12"/>
      <c r="AK15" s="17"/>
      <c r="AL15" s="12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3"/>
      <c r="AX15" s="26">
        <f>V15+W15-X15+AI15+AW15</f>
        <v>0</v>
      </c>
      <c r="AY15" s="25">
        <f t="shared" si="3"/>
        <v>0</v>
      </c>
      <c r="AZ15" s="11">
        <f t="shared" si="4"/>
        <v>0</v>
      </c>
      <c r="BA15" s="11">
        <f t="shared" si="5"/>
        <v>0</v>
      </c>
      <c r="BB15" s="30" t="str">
        <f>IF(OR(IF(E15&gt;ALGOLAH!$O$8,IF(E15&gt;ALGOLAH!$O$9,"NUIT","JOUR"),"NUIT")="NUIT",IF(L15&gt;ALGOLAH!$O$8,IF(L15&gt;ALGOLAH!$O$9,"NUIT","JOUR"),"NUIT")="NUIT"),"NUIT","JOUR")</f>
        <v>NUIT</v>
      </c>
      <c r="BC15" s="10" t="str">
        <f t="shared" si="6"/>
        <v>YES</v>
      </c>
      <c r="BD15" s="10">
        <f>IF(BA15&gt;=ALGOLAH!$N$9,25,0)</f>
        <v>0</v>
      </c>
      <c r="BE15" s="10">
        <f t="shared" si="7"/>
        <v>25</v>
      </c>
      <c r="BF15" s="10">
        <f t="shared" si="14"/>
        <v>25</v>
      </c>
      <c r="BG15" s="10">
        <f t="shared" si="8"/>
        <v>25</v>
      </c>
      <c r="BH15" s="10">
        <f>IF(COUNTIF(AY15,"*-*"),0,IF(AY15&gt;ALGOLAH!$L$8,50,IF(AY15&gt;ALGOLAH!$L$7,30,IF(AY15&gt;ALGOLAH!$L$6,15,0))))</f>
        <v>0</v>
      </c>
      <c r="BI15" s="31">
        <f t="shared" si="15"/>
        <v>25</v>
      </c>
      <c r="BJ15" s="23" t="str">
        <f t="shared" si="9"/>
        <v>OUI</v>
      </c>
      <c r="BK15" s="28" t="str">
        <f t="shared" si="10"/>
        <v>NON</v>
      </c>
      <c r="BL15" s="28" t="str">
        <f t="shared" si="11"/>
        <v>NON</v>
      </c>
    </row>
    <row r="16" spans="1:64" ht="23.25" customHeight="1" x14ac:dyDescent="0.3">
      <c r="A16" s="37"/>
      <c r="B16" s="17"/>
      <c r="C16" s="17"/>
      <c r="D16" s="18"/>
      <c r="E16" s="18"/>
      <c r="F16" s="17"/>
      <c r="G16" s="38"/>
      <c r="H16" s="37"/>
      <c r="I16" s="17"/>
      <c r="J16" s="17"/>
      <c r="K16" s="18"/>
      <c r="L16" s="18"/>
      <c r="M16" s="17"/>
      <c r="N16" s="38"/>
      <c r="O16" s="37"/>
      <c r="P16" s="17"/>
      <c r="Q16" s="17"/>
      <c r="R16" s="17"/>
      <c r="S16" s="17"/>
      <c r="T16" s="17"/>
      <c r="U16" s="38"/>
      <c r="V16" s="43"/>
      <c r="W16" s="13">
        <f t="shared" si="12"/>
        <v>0</v>
      </c>
      <c r="X16" s="13">
        <f t="shared" si="1"/>
        <v>0</v>
      </c>
      <c r="Y16" s="16" t="str">
        <f t="shared" si="2"/>
        <v/>
      </c>
      <c r="Z16" s="17"/>
      <c r="AA16" s="20"/>
      <c r="AB16" s="17"/>
      <c r="AC16" s="17"/>
      <c r="AD16" s="17"/>
      <c r="AE16" s="17"/>
      <c r="AF16" s="17"/>
      <c r="AG16" s="17"/>
      <c r="AH16" s="17"/>
      <c r="AI16" s="13"/>
      <c r="AJ16" s="12"/>
      <c r="AK16" s="17"/>
      <c r="AL16" s="12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3"/>
      <c r="AX16" s="26">
        <f>V16+W16-X16+AI16+AW16</f>
        <v>0</v>
      </c>
      <c r="AY16" s="25">
        <f t="shared" si="3"/>
        <v>0</v>
      </c>
      <c r="AZ16" s="11">
        <f t="shared" si="4"/>
        <v>0</v>
      </c>
      <c r="BA16" s="11">
        <f t="shared" si="5"/>
        <v>0</v>
      </c>
      <c r="BB16" s="30" t="str">
        <f>IF(OR(IF(E16&gt;ALGOLAH!$O$8,IF(E16&gt;ALGOLAH!$O$9,"NUIT","JOUR"),"NUIT")="NUIT",IF(L16&gt;ALGOLAH!$O$8,IF(L16&gt;ALGOLAH!$O$9,"NUIT","JOUR"),"NUIT")="NUIT"),"NUIT","JOUR")</f>
        <v>NUIT</v>
      </c>
      <c r="BC16" s="10" t="str">
        <f t="shared" si="6"/>
        <v>YES</v>
      </c>
      <c r="BD16" s="10">
        <f>IF(BA16&gt;=ALGOLAH!$N$9,25,0)</f>
        <v>0</v>
      </c>
      <c r="BE16" s="10">
        <f t="shared" si="7"/>
        <v>25</v>
      </c>
      <c r="BF16" s="10">
        <f t="shared" si="14"/>
        <v>25</v>
      </c>
      <c r="BG16" s="10">
        <f t="shared" si="8"/>
        <v>25</v>
      </c>
      <c r="BH16" s="10">
        <f>IF(COUNTIF(AY16,"*-*"),0,IF(AY16&gt;ALGOLAH!$L$8,50,IF(AY16&gt;ALGOLAH!$L$7,30,IF(AY16&gt;ALGOLAH!$L$6,15,0))))</f>
        <v>0</v>
      </c>
      <c r="BI16" s="31">
        <f t="shared" si="15"/>
        <v>25</v>
      </c>
      <c r="BJ16" s="23" t="str">
        <f t="shared" si="9"/>
        <v>OUI</v>
      </c>
      <c r="BK16" s="28" t="str">
        <f t="shared" si="10"/>
        <v>NON</v>
      </c>
      <c r="BL16" s="28" t="str">
        <f t="shared" si="11"/>
        <v>NON</v>
      </c>
    </row>
    <row r="17" spans="1:64" ht="23.25" customHeight="1" x14ac:dyDescent="0.3">
      <c r="A17" s="37"/>
      <c r="B17" s="17"/>
      <c r="C17" s="17"/>
      <c r="D17" s="18"/>
      <c r="E17" s="18"/>
      <c r="F17" s="17"/>
      <c r="G17" s="38"/>
      <c r="H17" s="37"/>
      <c r="I17" s="17"/>
      <c r="J17" s="17"/>
      <c r="K17" s="18"/>
      <c r="L17" s="18"/>
      <c r="M17" s="17"/>
      <c r="N17" s="38"/>
      <c r="O17" s="37"/>
      <c r="P17" s="17"/>
      <c r="Q17" s="17"/>
      <c r="R17" s="17"/>
      <c r="S17" s="17"/>
      <c r="T17" s="17"/>
      <c r="U17" s="38"/>
      <c r="V17" s="43"/>
      <c r="W17" s="13">
        <f t="shared" si="12"/>
        <v>0</v>
      </c>
      <c r="X17" s="13">
        <f t="shared" si="1"/>
        <v>0</v>
      </c>
      <c r="Y17" s="16" t="str">
        <f t="shared" si="2"/>
        <v/>
      </c>
      <c r="Z17" s="17"/>
      <c r="AA17" s="20"/>
      <c r="AB17" s="17"/>
      <c r="AC17" s="17"/>
      <c r="AD17" s="17"/>
      <c r="AE17" s="17"/>
      <c r="AF17" s="17"/>
      <c r="AG17" s="17"/>
      <c r="AH17" s="17"/>
      <c r="AI17" s="13"/>
      <c r="AJ17" s="12"/>
      <c r="AK17" s="17"/>
      <c r="AL17" s="12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3"/>
      <c r="AX17" s="26">
        <f t="shared" ref="AX17:AX33" si="16">V17+W17-X17+AI17+AW17</f>
        <v>0</v>
      </c>
      <c r="AY17" s="25">
        <f t="shared" si="3"/>
        <v>0</v>
      </c>
      <c r="AZ17" s="11">
        <f t="shared" si="4"/>
        <v>0</v>
      </c>
      <c r="BA17" s="11">
        <f t="shared" si="5"/>
        <v>0</v>
      </c>
      <c r="BB17" s="30" t="str">
        <f>IF(OR(IF(E17&gt;ALGOLAH!$O$8,IF(E17&gt;ALGOLAH!$O$9,"NUIT","JOUR"),"NUIT")="NUIT",IF(L17&gt;ALGOLAH!$O$8,IF(L17&gt;ALGOLAH!$O$9,"NUIT","JOUR"),"NUIT")="NUIT"),"NUIT","JOUR")</f>
        <v>NUIT</v>
      </c>
      <c r="BC17" s="10" t="str">
        <f t="shared" si="6"/>
        <v>YES</v>
      </c>
      <c r="BD17" s="10">
        <f>IF(BA17&gt;=ALGOLAH!$N$9,25,0)</f>
        <v>0</v>
      </c>
      <c r="BE17" s="10">
        <f t="shared" si="7"/>
        <v>25</v>
      </c>
      <c r="BF17" s="10">
        <f t="shared" si="14"/>
        <v>25</v>
      </c>
      <c r="BG17" s="10">
        <f t="shared" si="8"/>
        <v>25</v>
      </c>
      <c r="BH17" s="10">
        <f>IF(COUNTIF(AY17,"*-*"),0,IF(AY17&gt;ALGOLAH!$L$8,50,IF(AY17&gt;ALGOLAH!$L$7,30,IF(AY17&gt;ALGOLAH!$L$6,15,0))))</f>
        <v>0</v>
      </c>
      <c r="BI17" s="31">
        <f t="shared" si="15"/>
        <v>25</v>
      </c>
      <c r="BJ17" s="23" t="str">
        <f t="shared" si="9"/>
        <v>OUI</v>
      </c>
      <c r="BK17" s="28" t="str">
        <f t="shared" si="10"/>
        <v>NON</v>
      </c>
      <c r="BL17" s="28" t="str">
        <f t="shared" si="11"/>
        <v>NON</v>
      </c>
    </row>
    <row r="18" spans="1:64" ht="23.25" customHeight="1" x14ac:dyDescent="0.3">
      <c r="A18" s="37"/>
      <c r="B18" s="17"/>
      <c r="C18" s="17"/>
      <c r="D18" s="18"/>
      <c r="E18" s="18"/>
      <c r="F18" s="17"/>
      <c r="G18" s="38"/>
      <c r="H18" s="37"/>
      <c r="I18" s="17"/>
      <c r="J18" s="17"/>
      <c r="K18" s="18"/>
      <c r="L18" s="18"/>
      <c r="M18" s="17"/>
      <c r="N18" s="38"/>
      <c r="O18" s="37"/>
      <c r="P18" s="17"/>
      <c r="Q18" s="17"/>
      <c r="R18" s="17"/>
      <c r="S18" s="17"/>
      <c r="T18" s="17"/>
      <c r="U18" s="38"/>
      <c r="V18" s="43"/>
      <c r="W18" s="13">
        <f t="shared" si="12"/>
        <v>0</v>
      </c>
      <c r="X18" s="13">
        <f t="shared" si="1"/>
        <v>0</v>
      </c>
      <c r="Y18" s="16" t="str">
        <f t="shared" si="2"/>
        <v/>
      </c>
      <c r="Z18" s="17"/>
      <c r="AA18" s="20"/>
      <c r="AB18" s="17"/>
      <c r="AC18" s="17"/>
      <c r="AD18" s="17"/>
      <c r="AE18" s="17"/>
      <c r="AF18" s="17"/>
      <c r="AG18" s="17"/>
      <c r="AH18" s="17"/>
      <c r="AI18" s="13"/>
      <c r="AJ18" s="12"/>
      <c r="AK18" s="17"/>
      <c r="AL18" s="12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3"/>
      <c r="AX18" s="26">
        <f t="shared" si="16"/>
        <v>0</v>
      </c>
      <c r="AY18" s="25">
        <f t="shared" si="3"/>
        <v>0</v>
      </c>
      <c r="AZ18" s="11">
        <f t="shared" si="4"/>
        <v>0</v>
      </c>
      <c r="BA18" s="11">
        <f t="shared" si="5"/>
        <v>0</v>
      </c>
      <c r="BB18" s="30" t="str">
        <f>IF(OR(IF(E18&gt;ALGOLAH!$O$8,IF(E18&gt;ALGOLAH!$O$9,"NUIT","JOUR"),"NUIT")="NUIT",IF(L18&gt;ALGOLAH!$O$8,IF(L18&gt;ALGOLAH!$O$9,"NUIT","JOUR"),"NUIT")="NUIT"),"NUIT","JOUR")</f>
        <v>NUIT</v>
      </c>
      <c r="BC18" s="10" t="str">
        <f t="shared" si="6"/>
        <v>YES</v>
      </c>
      <c r="BD18" s="10">
        <f>IF(BA18&gt;=ALGOLAH!$N$9,25,0)</f>
        <v>0</v>
      </c>
      <c r="BE18" s="10">
        <f t="shared" si="7"/>
        <v>25</v>
      </c>
      <c r="BF18" s="10">
        <f t="shared" si="14"/>
        <v>25</v>
      </c>
      <c r="BG18" s="10">
        <f t="shared" si="8"/>
        <v>25</v>
      </c>
      <c r="BH18" s="10">
        <f>IF(COUNTIF(AY18,"*-*"),0,IF(AY18&gt;ALGOLAH!$L$8,50,IF(AY18&gt;ALGOLAH!$L$7,30,IF(AY18&gt;ALGOLAH!$L$6,15,0))))</f>
        <v>0</v>
      </c>
      <c r="BI18" s="31">
        <f>BH18+BG18</f>
        <v>25</v>
      </c>
      <c r="BJ18" s="23" t="str">
        <f t="shared" si="9"/>
        <v>OUI</v>
      </c>
      <c r="BK18" s="28" t="str">
        <f t="shared" si="10"/>
        <v>NON</v>
      </c>
      <c r="BL18" s="28" t="str">
        <f t="shared" si="11"/>
        <v>NON</v>
      </c>
    </row>
    <row r="19" spans="1:64" ht="23.25" customHeight="1" x14ac:dyDescent="0.3">
      <c r="A19" s="37"/>
      <c r="B19" s="17"/>
      <c r="C19" s="17"/>
      <c r="D19" s="18"/>
      <c r="E19" s="18"/>
      <c r="F19" s="17"/>
      <c r="G19" s="38"/>
      <c r="H19" s="37"/>
      <c r="I19" s="17"/>
      <c r="J19" s="17"/>
      <c r="K19" s="18"/>
      <c r="L19" s="18"/>
      <c r="M19" s="17"/>
      <c r="N19" s="38"/>
      <c r="O19" s="37"/>
      <c r="P19" s="17"/>
      <c r="Q19" s="17"/>
      <c r="R19" s="17"/>
      <c r="S19" s="17"/>
      <c r="T19" s="17"/>
      <c r="U19" s="38"/>
      <c r="V19" s="43"/>
      <c r="W19" s="13">
        <f t="shared" ref="W19:W24" si="17">V19*(BI19/100)</f>
        <v>0</v>
      </c>
      <c r="X19" s="13">
        <f t="shared" ref="X19:X24" si="18">IF(OR(H$5="ORAN",H$5="ALGER",H$5="constantine",H$5="orn",H$5="alg",H$5="czl"),IF(Q19="PAX",IF(OR(F19=0,M19=0),V19*0.25,0),0),0)</f>
        <v>0</v>
      </c>
      <c r="Y19" s="16" t="str">
        <f t="shared" ref="Y19:Y24" si="19">IF(H19="","",H19)</f>
        <v/>
      </c>
      <c r="Z19" s="17"/>
      <c r="AA19" s="20"/>
      <c r="AB19" s="17"/>
      <c r="AC19" s="17"/>
      <c r="AD19" s="17"/>
      <c r="AE19" s="17"/>
      <c r="AF19" s="17"/>
      <c r="AG19" s="17"/>
      <c r="AH19" s="17"/>
      <c r="AI19" s="13"/>
      <c r="AJ19" s="12"/>
      <c r="AK19" s="17"/>
      <c r="AL19" s="12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3"/>
      <c r="AX19" s="26">
        <f t="shared" si="16"/>
        <v>0</v>
      </c>
      <c r="AY19" s="25">
        <f t="shared" ref="AY19:AY24" si="20">IF((A19+E19)&lt;(A19+D19),"- "&amp;TEXT(ABS((A19+D19)-(A19+E19)),"[hh]:mm"),(A19+E19)-(A19+D19))</f>
        <v>0</v>
      </c>
      <c r="AZ19" s="11">
        <f t="shared" ref="AZ19:AZ24" si="21">IF((H19+L19)&lt;(H19+K19),"- "&amp;TEXT(ABS((H19+K19)-(H19+L19)),"[hh]:mm"),(H19+L19)-(H19+K19))</f>
        <v>0</v>
      </c>
      <c r="BA19" s="11">
        <f t="shared" ref="BA19:BA24" si="22">(H19+L19)-(A19+E19)</f>
        <v>0</v>
      </c>
      <c r="BB19" s="30" t="str">
        <f>IF(OR(IF(E19&gt;ALGOLAH!$O$8,IF(E19&gt;ALGOLAH!$O$9,"NUIT","JOUR"),"NUIT")="NUIT",IF(L19&gt;ALGOLAH!$O$8,IF(L19&gt;ALGOLAH!$O$9,"NUIT","JOUR"),"NUIT")="NUIT"),"NUIT","JOUR")</f>
        <v>NUIT</v>
      </c>
      <c r="BC19" s="10" t="str">
        <f t="shared" ref="BC19:BC24" si="23">IF(OR(WEEKDAY(A19,1)&gt;5,WEEKDAY(H19,1)&gt;5),"YES","NO")</f>
        <v>YES</v>
      </c>
      <c r="BD19" s="10">
        <f>IF(BA19&gt;=ALGOLAH!$N$9,25,0)</f>
        <v>0</v>
      </c>
      <c r="BE19" s="10">
        <f t="shared" ref="BE19:BE24" si="24">IF(BB19="NUIT",25,0)</f>
        <v>25</v>
      </c>
      <c r="BF19" s="10">
        <f t="shared" ref="BF19:BF24" si="25">IF(BC19="yes",25,0)</f>
        <v>25</v>
      </c>
      <c r="BG19" s="10">
        <f t="shared" ref="BG19:BG24" si="26">IF(BF19+BE19=50,25+BD19,(BF19+BE19+BD19))</f>
        <v>25</v>
      </c>
      <c r="BH19" s="10">
        <f>IF(COUNTIF(AY19,"*-*"),0,IF(AY19&gt;ALGOLAH!$L$8,50,IF(AY19&gt;ALGOLAH!$L$7,30,IF(AY19&gt;ALGOLAH!$L$6,15,0))))</f>
        <v>0</v>
      </c>
      <c r="BI19" s="31">
        <f t="shared" ref="BI19:BI23" si="27">BH19+BG19</f>
        <v>25</v>
      </c>
      <c r="BJ19" s="23" t="str">
        <f t="shared" ref="BJ19:BJ24" si="28">IF(A19=H19,"OUI","NON")</f>
        <v>OUI</v>
      </c>
      <c r="BK19" s="28" t="str">
        <f t="shared" ref="BK19:BK24" si="29">IF(D19&gt;K19,"OUI","NON")</f>
        <v>NON</v>
      </c>
      <c r="BL19" s="28" t="str">
        <f t="shared" ref="BL19:BL24" si="30">IF((A19+E19)&gt;(H19+L19),"OUI","NON")</f>
        <v>NON</v>
      </c>
    </row>
    <row r="20" spans="1:64" ht="23.25" customHeight="1" x14ac:dyDescent="0.3">
      <c r="A20" s="37"/>
      <c r="B20" s="17"/>
      <c r="C20" s="17"/>
      <c r="D20" s="18"/>
      <c r="E20" s="18"/>
      <c r="F20" s="17"/>
      <c r="G20" s="38"/>
      <c r="H20" s="37"/>
      <c r="I20" s="17"/>
      <c r="J20" s="17"/>
      <c r="K20" s="18"/>
      <c r="L20" s="18"/>
      <c r="M20" s="17"/>
      <c r="N20" s="38"/>
      <c r="O20" s="37"/>
      <c r="P20" s="17"/>
      <c r="Q20" s="17"/>
      <c r="R20" s="17"/>
      <c r="S20" s="17"/>
      <c r="T20" s="17"/>
      <c r="U20" s="38"/>
      <c r="V20" s="43"/>
      <c r="W20" s="13">
        <f t="shared" si="17"/>
        <v>0</v>
      </c>
      <c r="X20" s="13">
        <f t="shared" si="18"/>
        <v>0</v>
      </c>
      <c r="Y20" s="16" t="str">
        <f t="shared" si="19"/>
        <v/>
      </c>
      <c r="Z20" s="17"/>
      <c r="AA20" s="20"/>
      <c r="AB20" s="17"/>
      <c r="AC20" s="17"/>
      <c r="AD20" s="17"/>
      <c r="AE20" s="17"/>
      <c r="AF20" s="17"/>
      <c r="AG20" s="17"/>
      <c r="AH20" s="17"/>
      <c r="AI20" s="13"/>
      <c r="AJ20" s="12"/>
      <c r="AK20" s="17"/>
      <c r="AL20" s="12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3"/>
      <c r="AX20" s="26">
        <f>V20+W20-X20+AI20+AW20</f>
        <v>0</v>
      </c>
      <c r="AY20" s="25">
        <f t="shared" si="20"/>
        <v>0</v>
      </c>
      <c r="AZ20" s="11">
        <f t="shared" si="21"/>
        <v>0</v>
      </c>
      <c r="BA20" s="11">
        <f t="shared" si="22"/>
        <v>0</v>
      </c>
      <c r="BB20" s="30" t="str">
        <f>IF(OR(IF(E20&gt;ALGOLAH!$O$8,IF(E20&gt;ALGOLAH!$O$9,"NUIT","JOUR"),"NUIT")="NUIT",IF(L20&gt;ALGOLAH!$O$8,IF(L20&gt;ALGOLAH!$O$9,"NUIT","JOUR"),"NUIT")="NUIT"),"NUIT","JOUR")</f>
        <v>NUIT</v>
      </c>
      <c r="BC20" s="10" t="str">
        <f t="shared" si="23"/>
        <v>YES</v>
      </c>
      <c r="BD20" s="10">
        <f>IF(BA20&gt;=ALGOLAH!$N$9,25,0)</f>
        <v>0</v>
      </c>
      <c r="BE20" s="10">
        <f t="shared" si="24"/>
        <v>25</v>
      </c>
      <c r="BF20" s="10">
        <f t="shared" si="25"/>
        <v>25</v>
      </c>
      <c r="BG20" s="10">
        <f t="shared" si="26"/>
        <v>25</v>
      </c>
      <c r="BH20" s="10">
        <f>IF(COUNTIF(AY20,"*-*"),0,IF(AY20&gt;ALGOLAH!$L$8,50,IF(AY20&gt;ALGOLAH!$L$7,30,IF(AY20&gt;ALGOLAH!$L$6,15,0))))</f>
        <v>0</v>
      </c>
      <c r="BI20" s="31">
        <f t="shared" si="27"/>
        <v>25</v>
      </c>
      <c r="BJ20" s="23" t="str">
        <f t="shared" si="28"/>
        <v>OUI</v>
      </c>
      <c r="BK20" s="28" t="str">
        <f t="shared" si="29"/>
        <v>NON</v>
      </c>
      <c r="BL20" s="28" t="str">
        <f t="shared" si="30"/>
        <v>NON</v>
      </c>
    </row>
    <row r="21" spans="1:64" ht="23.25" customHeight="1" x14ac:dyDescent="0.3">
      <c r="A21" s="37"/>
      <c r="B21" s="17"/>
      <c r="C21" s="17"/>
      <c r="D21" s="18"/>
      <c r="E21" s="18"/>
      <c r="F21" s="17"/>
      <c r="G21" s="38"/>
      <c r="H21" s="37"/>
      <c r="I21" s="17"/>
      <c r="J21" s="17"/>
      <c r="K21" s="18"/>
      <c r="L21" s="18"/>
      <c r="M21" s="17"/>
      <c r="N21" s="38"/>
      <c r="O21" s="37"/>
      <c r="P21" s="17"/>
      <c r="Q21" s="17"/>
      <c r="R21" s="17"/>
      <c r="S21" s="17"/>
      <c r="T21" s="17"/>
      <c r="U21" s="38"/>
      <c r="V21" s="43"/>
      <c r="W21" s="13">
        <f t="shared" si="17"/>
        <v>0</v>
      </c>
      <c r="X21" s="13">
        <f t="shared" si="18"/>
        <v>0</v>
      </c>
      <c r="Y21" s="16" t="str">
        <f t="shared" si="19"/>
        <v/>
      </c>
      <c r="Z21" s="17"/>
      <c r="AA21" s="20"/>
      <c r="AB21" s="17"/>
      <c r="AC21" s="17"/>
      <c r="AD21" s="17"/>
      <c r="AE21" s="17"/>
      <c r="AF21" s="17"/>
      <c r="AG21" s="17"/>
      <c r="AH21" s="17"/>
      <c r="AI21" s="13"/>
      <c r="AJ21" s="12"/>
      <c r="AK21" s="17"/>
      <c r="AL21" s="12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3"/>
      <c r="AX21" s="26">
        <f>V21+W21-X21+AI21+AW21</f>
        <v>0</v>
      </c>
      <c r="AY21" s="25">
        <f t="shared" si="20"/>
        <v>0</v>
      </c>
      <c r="AZ21" s="11">
        <f t="shared" si="21"/>
        <v>0</v>
      </c>
      <c r="BA21" s="11">
        <f t="shared" si="22"/>
        <v>0</v>
      </c>
      <c r="BB21" s="30" t="str">
        <f>IF(OR(IF(E21&gt;ALGOLAH!$O$8,IF(E21&gt;ALGOLAH!$O$9,"NUIT","JOUR"),"NUIT")="NUIT",IF(L21&gt;ALGOLAH!$O$8,IF(L21&gt;ALGOLAH!$O$9,"NUIT","JOUR"),"NUIT")="NUIT"),"NUIT","JOUR")</f>
        <v>NUIT</v>
      </c>
      <c r="BC21" s="10" t="str">
        <f t="shared" si="23"/>
        <v>YES</v>
      </c>
      <c r="BD21" s="10">
        <f>IF(BA21&gt;=ALGOLAH!$N$9,25,0)</f>
        <v>0</v>
      </c>
      <c r="BE21" s="10">
        <f t="shared" si="24"/>
        <v>25</v>
      </c>
      <c r="BF21" s="10">
        <f t="shared" si="25"/>
        <v>25</v>
      </c>
      <c r="BG21" s="10">
        <f t="shared" si="26"/>
        <v>25</v>
      </c>
      <c r="BH21" s="10">
        <f>IF(COUNTIF(AY21,"*-*"),0,IF(AY21&gt;ALGOLAH!$L$8,50,IF(AY21&gt;ALGOLAH!$L$7,30,IF(AY21&gt;ALGOLAH!$L$6,15,0))))</f>
        <v>0</v>
      </c>
      <c r="BI21" s="31">
        <f t="shared" si="27"/>
        <v>25</v>
      </c>
      <c r="BJ21" s="23" t="str">
        <f t="shared" si="28"/>
        <v>OUI</v>
      </c>
      <c r="BK21" s="28" t="str">
        <f t="shared" si="29"/>
        <v>NON</v>
      </c>
      <c r="BL21" s="28" t="str">
        <f t="shared" si="30"/>
        <v>NON</v>
      </c>
    </row>
    <row r="22" spans="1:64" ht="23.25" customHeight="1" x14ac:dyDescent="0.3">
      <c r="A22" s="37"/>
      <c r="B22" s="17"/>
      <c r="C22" s="17"/>
      <c r="D22" s="18"/>
      <c r="E22" s="18"/>
      <c r="F22" s="17"/>
      <c r="G22" s="38"/>
      <c r="H22" s="37"/>
      <c r="I22" s="17"/>
      <c r="J22" s="17"/>
      <c r="K22" s="18"/>
      <c r="L22" s="18"/>
      <c r="M22" s="17"/>
      <c r="N22" s="38"/>
      <c r="O22" s="37"/>
      <c r="P22" s="17"/>
      <c r="Q22" s="17"/>
      <c r="R22" s="17"/>
      <c r="S22" s="17"/>
      <c r="T22" s="17"/>
      <c r="U22" s="38"/>
      <c r="V22" s="43"/>
      <c r="W22" s="13">
        <f t="shared" si="17"/>
        <v>0</v>
      </c>
      <c r="X22" s="13">
        <f t="shared" si="18"/>
        <v>0</v>
      </c>
      <c r="Y22" s="16" t="str">
        <f t="shared" si="19"/>
        <v/>
      </c>
      <c r="Z22" s="17"/>
      <c r="AA22" s="20"/>
      <c r="AB22" s="17"/>
      <c r="AC22" s="17"/>
      <c r="AD22" s="17"/>
      <c r="AE22" s="17"/>
      <c r="AF22" s="17"/>
      <c r="AG22" s="17"/>
      <c r="AH22" s="17"/>
      <c r="AI22" s="13"/>
      <c r="AJ22" s="12"/>
      <c r="AK22" s="17"/>
      <c r="AL22" s="12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3"/>
      <c r="AX22" s="26">
        <f>V22+W22-X22+AI22+AW22</f>
        <v>0</v>
      </c>
      <c r="AY22" s="25">
        <f t="shared" si="20"/>
        <v>0</v>
      </c>
      <c r="AZ22" s="11">
        <f t="shared" si="21"/>
        <v>0</v>
      </c>
      <c r="BA22" s="11">
        <f t="shared" si="22"/>
        <v>0</v>
      </c>
      <c r="BB22" s="30" t="str">
        <f>IF(OR(IF(E22&gt;ALGOLAH!$O$8,IF(E22&gt;ALGOLAH!$O$9,"NUIT","JOUR"),"NUIT")="NUIT",IF(L22&gt;ALGOLAH!$O$8,IF(L22&gt;ALGOLAH!$O$9,"NUIT","JOUR"),"NUIT")="NUIT"),"NUIT","JOUR")</f>
        <v>NUIT</v>
      </c>
      <c r="BC22" s="10" t="str">
        <f t="shared" si="23"/>
        <v>YES</v>
      </c>
      <c r="BD22" s="10">
        <f>IF(BA22&gt;=ALGOLAH!$N$9,25,0)</f>
        <v>0</v>
      </c>
      <c r="BE22" s="10">
        <f t="shared" si="24"/>
        <v>25</v>
      </c>
      <c r="BF22" s="10">
        <f t="shared" si="25"/>
        <v>25</v>
      </c>
      <c r="BG22" s="10">
        <f t="shared" si="26"/>
        <v>25</v>
      </c>
      <c r="BH22" s="10">
        <f>IF(COUNTIF(AY22,"*-*"),0,IF(AY22&gt;ALGOLAH!$L$8,50,IF(AY22&gt;ALGOLAH!$L$7,30,IF(AY22&gt;ALGOLAH!$L$6,15,0))))</f>
        <v>0</v>
      </c>
      <c r="BI22" s="31">
        <f t="shared" si="27"/>
        <v>25</v>
      </c>
      <c r="BJ22" s="23" t="str">
        <f t="shared" si="28"/>
        <v>OUI</v>
      </c>
      <c r="BK22" s="28" t="str">
        <f t="shared" si="29"/>
        <v>NON</v>
      </c>
      <c r="BL22" s="28" t="str">
        <f t="shared" si="30"/>
        <v>NON</v>
      </c>
    </row>
    <row r="23" spans="1:64" ht="23.25" customHeight="1" x14ac:dyDescent="0.3">
      <c r="A23" s="37"/>
      <c r="B23" s="17"/>
      <c r="C23" s="17"/>
      <c r="D23" s="18"/>
      <c r="E23" s="18"/>
      <c r="F23" s="17"/>
      <c r="G23" s="38"/>
      <c r="H23" s="37"/>
      <c r="I23" s="17"/>
      <c r="J23" s="17"/>
      <c r="K23" s="18"/>
      <c r="L23" s="18"/>
      <c r="M23" s="17"/>
      <c r="N23" s="38"/>
      <c r="O23" s="37"/>
      <c r="P23" s="17"/>
      <c r="Q23" s="17"/>
      <c r="R23" s="17"/>
      <c r="S23" s="17"/>
      <c r="T23" s="17"/>
      <c r="U23" s="38"/>
      <c r="V23" s="43"/>
      <c r="W23" s="13">
        <f t="shared" si="17"/>
        <v>0</v>
      </c>
      <c r="X23" s="13">
        <f t="shared" si="18"/>
        <v>0</v>
      </c>
      <c r="Y23" s="16" t="str">
        <f t="shared" si="19"/>
        <v/>
      </c>
      <c r="Z23" s="17"/>
      <c r="AA23" s="20"/>
      <c r="AB23" s="17"/>
      <c r="AC23" s="17"/>
      <c r="AD23" s="17"/>
      <c r="AE23" s="17"/>
      <c r="AF23" s="17"/>
      <c r="AG23" s="17"/>
      <c r="AH23" s="17"/>
      <c r="AI23" s="13"/>
      <c r="AJ23" s="12"/>
      <c r="AK23" s="17"/>
      <c r="AL23" s="12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3"/>
      <c r="AX23" s="26">
        <f t="shared" ref="AX23:AX24" si="31">V23+W23-X23+AI23+AW23</f>
        <v>0</v>
      </c>
      <c r="AY23" s="25">
        <f t="shared" si="20"/>
        <v>0</v>
      </c>
      <c r="AZ23" s="11">
        <f t="shared" si="21"/>
        <v>0</v>
      </c>
      <c r="BA23" s="11">
        <f t="shared" si="22"/>
        <v>0</v>
      </c>
      <c r="BB23" s="30" t="str">
        <f>IF(OR(IF(E23&gt;ALGOLAH!$O$8,IF(E23&gt;ALGOLAH!$O$9,"NUIT","JOUR"),"NUIT")="NUIT",IF(L23&gt;ALGOLAH!$O$8,IF(L23&gt;ALGOLAH!$O$9,"NUIT","JOUR"),"NUIT")="NUIT"),"NUIT","JOUR")</f>
        <v>NUIT</v>
      </c>
      <c r="BC23" s="10" t="str">
        <f t="shared" si="23"/>
        <v>YES</v>
      </c>
      <c r="BD23" s="10">
        <f>IF(BA23&gt;=ALGOLAH!$N$9,25,0)</f>
        <v>0</v>
      </c>
      <c r="BE23" s="10">
        <f t="shared" si="24"/>
        <v>25</v>
      </c>
      <c r="BF23" s="10">
        <f t="shared" si="25"/>
        <v>25</v>
      </c>
      <c r="BG23" s="10">
        <f t="shared" si="26"/>
        <v>25</v>
      </c>
      <c r="BH23" s="10">
        <f>IF(COUNTIF(AY23,"*-*"),0,IF(AY23&gt;ALGOLAH!$L$8,50,IF(AY23&gt;ALGOLAH!$L$7,30,IF(AY23&gt;ALGOLAH!$L$6,15,0))))</f>
        <v>0</v>
      </c>
      <c r="BI23" s="31">
        <f t="shared" si="27"/>
        <v>25</v>
      </c>
      <c r="BJ23" s="23" t="str">
        <f t="shared" si="28"/>
        <v>OUI</v>
      </c>
      <c r="BK23" s="28" t="str">
        <f t="shared" si="29"/>
        <v>NON</v>
      </c>
      <c r="BL23" s="28" t="str">
        <f t="shared" si="30"/>
        <v>NON</v>
      </c>
    </row>
    <row r="24" spans="1:64" ht="23.25" customHeight="1" x14ac:dyDescent="0.3">
      <c r="A24" s="37"/>
      <c r="B24" s="17"/>
      <c r="C24" s="17"/>
      <c r="D24" s="18"/>
      <c r="E24" s="18"/>
      <c r="F24" s="17"/>
      <c r="G24" s="38"/>
      <c r="H24" s="37"/>
      <c r="I24" s="17"/>
      <c r="J24" s="17"/>
      <c r="K24" s="18"/>
      <c r="L24" s="18"/>
      <c r="M24" s="17"/>
      <c r="N24" s="38"/>
      <c r="O24" s="37"/>
      <c r="P24" s="17"/>
      <c r="Q24" s="17"/>
      <c r="R24" s="17"/>
      <c r="S24" s="17"/>
      <c r="T24" s="17"/>
      <c r="U24" s="38"/>
      <c r="V24" s="43"/>
      <c r="W24" s="13">
        <f t="shared" si="17"/>
        <v>0</v>
      </c>
      <c r="X24" s="13">
        <f t="shared" si="18"/>
        <v>0</v>
      </c>
      <c r="Y24" s="16" t="str">
        <f t="shared" si="19"/>
        <v/>
      </c>
      <c r="Z24" s="17"/>
      <c r="AA24" s="20"/>
      <c r="AB24" s="17"/>
      <c r="AC24" s="17"/>
      <c r="AD24" s="17"/>
      <c r="AE24" s="17"/>
      <c r="AF24" s="17"/>
      <c r="AG24" s="17"/>
      <c r="AH24" s="17"/>
      <c r="AI24" s="13"/>
      <c r="AJ24" s="12"/>
      <c r="AK24" s="17"/>
      <c r="AL24" s="12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3"/>
      <c r="AX24" s="26">
        <f t="shared" si="31"/>
        <v>0</v>
      </c>
      <c r="AY24" s="25">
        <f t="shared" si="20"/>
        <v>0</v>
      </c>
      <c r="AZ24" s="11">
        <f t="shared" si="21"/>
        <v>0</v>
      </c>
      <c r="BA24" s="11">
        <f t="shared" si="22"/>
        <v>0</v>
      </c>
      <c r="BB24" s="30" t="str">
        <f>IF(OR(IF(E24&gt;ALGOLAH!$O$8,IF(E24&gt;ALGOLAH!$O$9,"NUIT","JOUR"),"NUIT")="NUIT",IF(L24&gt;ALGOLAH!$O$8,IF(L24&gt;ALGOLAH!$O$9,"NUIT","JOUR"),"NUIT")="NUIT"),"NUIT","JOUR")</f>
        <v>NUIT</v>
      </c>
      <c r="BC24" s="10" t="str">
        <f t="shared" si="23"/>
        <v>YES</v>
      </c>
      <c r="BD24" s="10">
        <f>IF(BA24&gt;=ALGOLAH!$N$9,25,0)</f>
        <v>0</v>
      </c>
      <c r="BE24" s="10">
        <f t="shared" si="24"/>
        <v>25</v>
      </c>
      <c r="BF24" s="10">
        <f t="shared" si="25"/>
        <v>25</v>
      </c>
      <c r="BG24" s="10">
        <f t="shared" si="26"/>
        <v>25</v>
      </c>
      <c r="BH24" s="10">
        <f>IF(COUNTIF(AY24,"*-*"),0,IF(AY24&gt;ALGOLAH!$L$8,50,IF(AY24&gt;ALGOLAH!$L$7,30,IF(AY24&gt;ALGOLAH!$L$6,15,0))))</f>
        <v>0</v>
      </c>
      <c r="BI24" s="31">
        <f>BH24+BG24</f>
        <v>25</v>
      </c>
      <c r="BJ24" s="23" t="str">
        <f t="shared" si="28"/>
        <v>OUI</v>
      </c>
      <c r="BK24" s="28" t="str">
        <f t="shared" si="29"/>
        <v>NON</v>
      </c>
      <c r="BL24" s="28" t="str">
        <f t="shared" si="30"/>
        <v>NON</v>
      </c>
    </row>
    <row r="25" spans="1:64" ht="23.25" customHeight="1" x14ac:dyDescent="0.3">
      <c r="A25" s="37"/>
      <c r="B25" s="17"/>
      <c r="C25" s="17"/>
      <c r="D25" s="18"/>
      <c r="E25" s="18"/>
      <c r="F25" s="17"/>
      <c r="G25" s="38"/>
      <c r="H25" s="37"/>
      <c r="I25" s="17"/>
      <c r="J25" s="17"/>
      <c r="K25" s="18"/>
      <c r="L25" s="18"/>
      <c r="M25" s="17"/>
      <c r="N25" s="38"/>
      <c r="O25" s="37"/>
      <c r="P25" s="17"/>
      <c r="Q25" s="17"/>
      <c r="R25" s="17"/>
      <c r="S25" s="17"/>
      <c r="T25" s="17"/>
      <c r="U25" s="38"/>
      <c r="V25" s="43"/>
      <c r="W25" s="13">
        <f t="shared" si="12"/>
        <v>0</v>
      </c>
      <c r="X25" s="13">
        <f t="shared" si="1"/>
        <v>0</v>
      </c>
      <c r="Y25" s="16" t="str">
        <f t="shared" si="2"/>
        <v/>
      </c>
      <c r="Z25" s="17"/>
      <c r="AA25" s="20"/>
      <c r="AB25" s="17"/>
      <c r="AC25" s="17"/>
      <c r="AD25" s="17"/>
      <c r="AE25" s="17"/>
      <c r="AF25" s="17"/>
      <c r="AG25" s="17"/>
      <c r="AH25" s="17"/>
      <c r="AI25" s="13"/>
      <c r="AJ25" s="12"/>
      <c r="AK25" s="17"/>
      <c r="AL25" s="12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3"/>
      <c r="AX25" s="26">
        <f t="shared" si="16"/>
        <v>0</v>
      </c>
      <c r="AY25" s="25">
        <f t="shared" si="3"/>
        <v>0</v>
      </c>
      <c r="AZ25" s="11">
        <f t="shared" si="4"/>
        <v>0</v>
      </c>
      <c r="BA25" s="11">
        <f t="shared" si="5"/>
        <v>0</v>
      </c>
      <c r="BB25" s="30" t="str">
        <f>IF(OR(IF(E25&gt;ALGOLAH!$O$8,IF(E25&gt;ALGOLAH!$O$9,"NUIT","JOUR"),"NUIT")="NUIT",IF(L25&gt;ALGOLAH!$O$8,IF(L25&gt;ALGOLAH!$O$9,"NUIT","JOUR"),"NUIT")="NUIT"),"NUIT","JOUR")</f>
        <v>NUIT</v>
      </c>
      <c r="BC25" s="10" t="str">
        <f t="shared" si="6"/>
        <v>YES</v>
      </c>
      <c r="BD25" s="10">
        <f>IF(BA25&gt;=ALGOLAH!$N$9,25,0)</f>
        <v>0</v>
      </c>
      <c r="BE25" s="10">
        <f t="shared" si="7"/>
        <v>25</v>
      </c>
      <c r="BF25" s="10">
        <f t="shared" si="14"/>
        <v>25</v>
      </c>
      <c r="BG25" s="10">
        <f t="shared" si="8"/>
        <v>25</v>
      </c>
      <c r="BH25" s="10">
        <f>IF(COUNTIF(AY25,"*-*"),0,IF(AY25&gt;ALGOLAH!$L$8,50,IF(AY25&gt;ALGOLAH!$L$7,30,IF(AY25&gt;ALGOLAH!$L$6,15,0))))</f>
        <v>0</v>
      </c>
      <c r="BI25" s="31">
        <f t="shared" ref="BI25:BI33" si="32">BH25+BG25</f>
        <v>25</v>
      </c>
      <c r="BJ25" s="23" t="str">
        <f t="shared" si="9"/>
        <v>OUI</v>
      </c>
      <c r="BK25" s="28" t="str">
        <f t="shared" si="10"/>
        <v>NON</v>
      </c>
      <c r="BL25" s="28" t="str">
        <f t="shared" si="11"/>
        <v>NON</v>
      </c>
    </row>
    <row r="26" spans="1:64" ht="23.25" customHeight="1" x14ac:dyDescent="0.3">
      <c r="A26" s="37"/>
      <c r="B26" s="17"/>
      <c r="C26" s="17"/>
      <c r="D26" s="18"/>
      <c r="E26" s="18"/>
      <c r="F26" s="17"/>
      <c r="G26" s="38"/>
      <c r="H26" s="37"/>
      <c r="I26" s="17"/>
      <c r="J26" s="17"/>
      <c r="K26" s="18"/>
      <c r="L26" s="18"/>
      <c r="M26" s="17"/>
      <c r="N26" s="38"/>
      <c r="O26" s="37"/>
      <c r="P26" s="17"/>
      <c r="Q26" s="17"/>
      <c r="R26" s="17"/>
      <c r="S26" s="17"/>
      <c r="T26" s="17"/>
      <c r="U26" s="38"/>
      <c r="V26" s="43"/>
      <c r="W26" s="13">
        <f t="shared" si="12"/>
        <v>0</v>
      </c>
      <c r="X26" s="13">
        <f t="shared" si="1"/>
        <v>0</v>
      </c>
      <c r="Y26" s="16" t="str">
        <f t="shared" si="2"/>
        <v/>
      </c>
      <c r="Z26" s="17"/>
      <c r="AA26" s="20"/>
      <c r="AB26" s="17"/>
      <c r="AC26" s="17"/>
      <c r="AD26" s="17"/>
      <c r="AE26" s="17"/>
      <c r="AF26" s="17"/>
      <c r="AG26" s="17"/>
      <c r="AH26" s="17"/>
      <c r="AI26" s="13"/>
      <c r="AJ26" s="12"/>
      <c r="AK26" s="17"/>
      <c r="AL26" s="12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3"/>
      <c r="AX26" s="26">
        <f t="shared" si="16"/>
        <v>0</v>
      </c>
      <c r="AY26" s="25">
        <f t="shared" si="3"/>
        <v>0</v>
      </c>
      <c r="AZ26" s="11">
        <f t="shared" si="4"/>
        <v>0</v>
      </c>
      <c r="BA26" s="11">
        <f t="shared" si="5"/>
        <v>0</v>
      </c>
      <c r="BB26" s="30" t="str">
        <f>IF(OR(IF(E26&gt;ALGOLAH!$O$8,IF(E26&gt;ALGOLAH!$O$9,"NUIT","JOUR"),"NUIT")="NUIT",IF(L26&gt;ALGOLAH!$O$8,IF(L26&gt;ALGOLAH!$O$9,"NUIT","JOUR"),"NUIT")="NUIT"),"NUIT","JOUR")</f>
        <v>NUIT</v>
      </c>
      <c r="BC26" s="10" t="str">
        <f t="shared" si="6"/>
        <v>YES</v>
      </c>
      <c r="BD26" s="10">
        <f>IF(BA26&gt;=ALGOLAH!$N$9,25,0)</f>
        <v>0</v>
      </c>
      <c r="BE26" s="10">
        <f t="shared" si="7"/>
        <v>25</v>
      </c>
      <c r="BF26" s="10">
        <f t="shared" si="14"/>
        <v>25</v>
      </c>
      <c r="BG26" s="10">
        <f t="shared" si="8"/>
        <v>25</v>
      </c>
      <c r="BH26" s="10">
        <f>IF(COUNTIF(AY26,"*-*"),0,IF(AY26&gt;ALGOLAH!$L$8,50,IF(AY26&gt;ALGOLAH!$L$7,30,IF(AY26&gt;ALGOLAH!$L$6,15,0))))</f>
        <v>0</v>
      </c>
      <c r="BI26" s="31">
        <f t="shared" si="32"/>
        <v>25</v>
      </c>
      <c r="BJ26" s="23" t="str">
        <f t="shared" si="9"/>
        <v>OUI</v>
      </c>
      <c r="BK26" s="28" t="str">
        <f t="shared" si="10"/>
        <v>NON</v>
      </c>
      <c r="BL26" s="28" t="str">
        <f t="shared" si="11"/>
        <v>NON</v>
      </c>
    </row>
    <row r="27" spans="1:64" ht="23.25" customHeight="1" x14ac:dyDescent="0.3">
      <c r="A27" s="37"/>
      <c r="B27" s="17"/>
      <c r="C27" s="17"/>
      <c r="D27" s="18"/>
      <c r="E27" s="18"/>
      <c r="F27" s="17"/>
      <c r="G27" s="38"/>
      <c r="H27" s="37"/>
      <c r="I27" s="17"/>
      <c r="J27" s="17"/>
      <c r="K27" s="18"/>
      <c r="L27" s="18"/>
      <c r="M27" s="17"/>
      <c r="N27" s="38"/>
      <c r="O27" s="37"/>
      <c r="P27" s="17"/>
      <c r="Q27" s="17"/>
      <c r="R27" s="17"/>
      <c r="S27" s="17"/>
      <c r="T27" s="17"/>
      <c r="U27" s="38"/>
      <c r="V27" s="43"/>
      <c r="W27" s="13">
        <f t="shared" si="12"/>
        <v>0</v>
      </c>
      <c r="X27" s="13">
        <f t="shared" si="1"/>
        <v>0</v>
      </c>
      <c r="Y27" s="16" t="str">
        <f t="shared" si="2"/>
        <v/>
      </c>
      <c r="Z27" s="17"/>
      <c r="AA27" s="20"/>
      <c r="AB27" s="17"/>
      <c r="AC27" s="17"/>
      <c r="AD27" s="17"/>
      <c r="AE27" s="17"/>
      <c r="AF27" s="17"/>
      <c r="AG27" s="17"/>
      <c r="AH27" s="17"/>
      <c r="AI27" s="13"/>
      <c r="AJ27" s="12"/>
      <c r="AK27" s="17"/>
      <c r="AL27" s="12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3"/>
      <c r="AX27" s="26">
        <f t="shared" si="16"/>
        <v>0</v>
      </c>
      <c r="AY27" s="25">
        <f t="shared" si="3"/>
        <v>0</v>
      </c>
      <c r="AZ27" s="11">
        <f t="shared" si="4"/>
        <v>0</v>
      </c>
      <c r="BA27" s="11">
        <f t="shared" si="5"/>
        <v>0</v>
      </c>
      <c r="BB27" s="30" t="str">
        <f>IF(OR(IF(E27&gt;ALGOLAH!$O$8,IF(E27&gt;ALGOLAH!$O$9,"NUIT","JOUR"),"NUIT")="NUIT",IF(L27&gt;ALGOLAH!$O$8,IF(L27&gt;ALGOLAH!$O$9,"NUIT","JOUR"),"NUIT")="NUIT"),"NUIT","JOUR")</f>
        <v>NUIT</v>
      </c>
      <c r="BC27" s="10" t="str">
        <f t="shared" si="6"/>
        <v>YES</v>
      </c>
      <c r="BD27" s="10">
        <f>IF(BA27&gt;=ALGOLAH!$N$9,25,0)</f>
        <v>0</v>
      </c>
      <c r="BE27" s="10">
        <f t="shared" si="7"/>
        <v>25</v>
      </c>
      <c r="BF27" s="10">
        <f t="shared" si="14"/>
        <v>25</v>
      </c>
      <c r="BG27" s="10">
        <f t="shared" si="8"/>
        <v>25</v>
      </c>
      <c r="BH27" s="10">
        <f>IF(COUNTIF(AY27,"*-*"),0,IF(AY27&gt;ALGOLAH!$L$8,50,IF(AY27&gt;ALGOLAH!$L$7,30,IF(AY27&gt;ALGOLAH!$L$6,15,0))))</f>
        <v>0</v>
      </c>
      <c r="BI27" s="31">
        <f t="shared" si="32"/>
        <v>25</v>
      </c>
      <c r="BJ27" s="23" t="str">
        <f t="shared" si="9"/>
        <v>OUI</v>
      </c>
      <c r="BK27" s="28" t="str">
        <f t="shared" si="10"/>
        <v>NON</v>
      </c>
      <c r="BL27" s="28" t="str">
        <f t="shared" si="11"/>
        <v>NON</v>
      </c>
    </row>
    <row r="28" spans="1:64" ht="23.25" customHeight="1" x14ac:dyDescent="0.3">
      <c r="A28" s="37"/>
      <c r="B28" s="17"/>
      <c r="C28" s="17"/>
      <c r="D28" s="18"/>
      <c r="E28" s="18"/>
      <c r="F28" s="17"/>
      <c r="G28" s="38"/>
      <c r="H28" s="37"/>
      <c r="I28" s="17"/>
      <c r="J28" s="17"/>
      <c r="K28" s="18"/>
      <c r="L28" s="18"/>
      <c r="M28" s="17"/>
      <c r="N28" s="38"/>
      <c r="O28" s="37"/>
      <c r="P28" s="17"/>
      <c r="Q28" s="17"/>
      <c r="R28" s="17"/>
      <c r="S28" s="17"/>
      <c r="T28" s="17"/>
      <c r="U28" s="38"/>
      <c r="V28" s="43"/>
      <c r="W28" s="13">
        <f t="shared" si="12"/>
        <v>0</v>
      </c>
      <c r="X28" s="13">
        <f t="shared" si="1"/>
        <v>0</v>
      </c>
      <c r="Y28" s="16" t="str">
        <f t="shared" si="2"/>
        <v/>
      </c>
      <c r="Z28" s="17"/>
      <c r="AA28" s="20"/>
      <c r="AB28" s="17"/>
      <c r="AC28" s="17"/>
      <c r="AD28" s="17"/>
      <c r="AE28" s="17"/>
      <c r="AF28" s="17"/>
      <c r="AG28" s="17"/>
      <c r="AH28" s="17"/>
      <c r="AI28" s="13"/>
      <c r="AJ28" s="12"/>
      <c r="AK28" s="17"/>
      <c r="AL28" s="12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3"/>
      <c r="AX28" s="26">
        <f t="shared" si="16"/>
        <v>0</v>
      </c>
      <c r="AY28" s="25">
        <f t="shared" si="3"/>
        <v>0</v>
      </c>
      <c r="AZ28" s="11">
        <f t="shared" si="4"/>
        <v>0</v>
      </c>
      <c r="BA28" s="11">
        <f t="shared" si="5"/>
        <v>0</v>
      </c>
      <c r="BB28" s="30" t="str">
        <f>IF(OR(IF(E28&gt;ALGOLAH!$O$8,IF(E28&gt;ALGOLAH!$O$9,"NUIT","JOUR"),"NUIT")="NUIT",IF(L28&gt;ALGOLAH!$O$8,IF(L28&gt;ALGOLAH!$O$9,"NUIT","JOUR"),"NUIT")="NUIT"),"NUIT","JOUR")</f>
        <v>NUIT</v>
      </c>
      <c r="BC28" s="10" t="str">
        <f t="shared" si="6"/>
        <v>YES</v>
      </c>
      <c r="BD28" s="10">
        <f>IF(BA28&gt;=ALGOLAH!$N$9,25,0)</f>
        <v>0</v>
      </c>
      <c r="BE28" s="10">
        <f t="shared" si="7"/>
        <v>25</v>
      </c>
      <c r="BF28" s="10">
        <f t="shared" si="14"/>
        <v>25</v>
      </c>
      <c r="BG28" s="10">
        <f t="shared" si="8"/>
        <v>25</v>
      </c>
      <c r="BH28" s="10">
        <f>IF(COUNTIF(AY28,"*-*"),0,IF(AY28&gt;ALGOLAH!$L$8,50,IF(AY28&gt;ALGOLAH!$L$7,30,IF(AY28&gt;ALGOLAH!$L$6,15,0))))</f>
        <v>0</v>
      </c>
      <c r="BI28" s="31">
        <f t="shared" si="32"/>
        <v>25</v>
      </c>
      <c r="BJ28" s="23" t="str">
        <f t="shared" si="9"/>
        <v>OUI</v>
      </c>
      <c r="BK28" s="28" t="str">
        <f t="shared" si="10"/>
        <v>NON</v>
      </c>
      <c r="BL28" s="28" t="str">
        <f t="shared" si="11"/>
        <v>NON</v>
      </c>
    </row>
    <row r="29" spans="1:64" ht="23.25" customHeight="1" x14ac:dyDescent="0.3">
      <c r="A29" s="37"/>
      <c r="B29" s="17"/>
      <c r="C29" s="17"/>
      <c r="D29" s="18"/>
      <c r="E29" s="18"/>
      <c r="F29" s="17"/>
      <c r="G29" s="38"/>
      <c r="H29" s="37"/>
      <c r="I29" s="17"/>
      <c r="J29" s="17"/>
      <c r="K29" s="18"/>
      <c r="L29" s="18"/>
      <c r="M29" s="17"/>
      <c r="N29" s="38"/>
      <c r="O29" s="37"/>
      <c r="P29" s="17"/>
      <c r="Q29" s="17"/>
      <c r="R29" s="17"/>
      <c r="S29" s="17"/>
      <c r="T29" s="17"/>
      <c r="U29" s="38"/>
      <c r="V29" s="43"/>
      <c r="W29" s="13">
        <f t="shared" si="12"/>
        <v>0</v>
      </c>
      <c r="X29" s="13">
        <f t="shared" si="1"/>
        <v>0</v>
      </c>
      <c r="Y29" s="16" t="str">
        <f t="shared" si="2"/>
        <v/>
      </c>
      <c r="Z29" s="17"/>
      <c r="AA29" s="20"/>
      <c r="AB29" s="17"/>
      <c r="AC29" s="17"/>
      <c r="AD29" s="17"/>
      <c r="AE29" s="17"/>
      <c r="AF29" s="17"/>
      <c r="AG29" s="17"/>
      <c r="AH29" s="17"/>
      <c r="AI29" s="13"/>
      <c r="AJ29" s="12"/>
      <c r="AK29" s="17"/>
      <c r="AL29" s="12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3"/>
      <c r="AX29" s="26">
        <f t="shared" si="16"/>
        <v>0</v>
      </c>
      <c r="AY29" s="25">
        <f t="shared" si="3"/>
        <v>0</v>
      </c>
      <c r="AZ29" s="11">
        <f t="shared" si="4"/>
        <v>0</v>
      </c>
      <c r="BA29" s="11">
        <f t="shared" si="5"/>
        <v>0</v>
      </c>
      <c r="BB29" s="30" t="str">
        <f>IF(OR(IF(E29&gt;ALGOLAH!$O$8,IF(E29&gt;ALGOLAH!$O$9,"NUIT","JOUR"),"NUIT")="NUIT",IF(L29&gt;ALGOLAH!$O$8,IF(L29&gt;ALGOLAH!$O$9,"NUIT","JOUR"),"NUIT")="NUIT"),"NUIT","JOUR")</f>
        <v>NUIT</v>
      </c>
      <c r="BC29" s="10" t="str">
        <f t="shared" si="6"/>
        <v>YES</v>
      </c>
      <c r="BD29" s="10">
        <f>IF(BA29&gt;=ALGOLAH!$N$9,25,0)</f>
        <v>0</v>
      </c>
      <c r="BE29" s="10">
        <f t="shared" si="7"/>
        <v>25</v>
      </c>
      <c r="BF29" s="10">
        <f t="shared" si="14"/>
        <v>25</v>
      </c>
      <c r="BG29" s="10">
        <f t="shared" si="8"/>
        <v>25</v>
      </c>
      <c r="BH29" s="10">
        <f>IF(COUNTIF(AY29,"*-*"),0,IF(AY29&gt;ALGOLAH!$L$8,50,IF(AY29&gt;ALGOLAH!$L$7,30,IF(AY29&gt;ALGOLAH!$L$6,15,0))))</f>
        <v>0</v>
      </c>
      <c r="BI29" s="31">
        <f t="shared" si="32"/>
        <v>25</v>
      </c>
      <c r="BJ29" s="23" t="str">
        <f t="shared" si="9"/>
        <v>OUI</v>
      </c>
      <c r="BK29" s="28" t="str">
        <f t="shared" si="10"/>
        <v>NON</v>
      </c>
      <c r="BL29" s="28" t="str">
        <f t="shared" si="11"/>
        <v>NON</v>
      </c>
    </row>
    <row r="30" spans="1:64" ht="23.25" customHeight="1" x14ac:dyDescent="0.3">
      <c r="A30" s="37"/>
      <c r="B30" s="17"/>
      <c r="C30" s="17"/>
      <c r="D30" s="18"/>
      <c r="E30" s="18"/>
      <c r="F30" s="17"/>
      <c r="G30" s="38"/>
      <c r="H30" s="37"/>
      <c r="I30" s="17"/>
      <c r="J30" s="17"/>
      <c r="K30" s="18"/>
      <c r="L30" s="18"/>
      <c r="M30" s="17"/>
      <c r="N30" s="38"/>
      <c r="O30" s="37"/>
      <c r="P30" s="17"/>
      <c r="Q30" s="17"/>
      <c r="R30" s="17"/>
      <c r="S30" s="17"/>
      <c r="T30" s="17"/>
      <c r="U30" s="38"/>
      <c r="V30" s="43"/>
      <c r="W30" s="13">
        <f t="shared" si="12"/>
        <v>0</v>
      </c>
      <c r="X30" s="13">
        <f t="shared" si="1"/>
        <v>0</v>
      </c>
      <c r="Y30" s="16" t="str">
        <f t="shared" si="2"/>
        <v/>
      </c>
      <c r="Z30" s="17"/>
      <c r="AA30" s="20"/>
      <c r="AB30" s="17"/>
      <c r="AC30" s="17"/>
      <c r="AD30" s="17"/>
      <c r="AE30" s="17"/>
      <c r="AF30" s="17"/>
      <c r="AG30" s="17"/>
      <c r="AH30" s="17"/>
      <c r="AI30" s="13"/>
      <c r="AJ30" s="12"/>
      <c r="AK30" s="17"/>
      <c r="AL30" s="12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3"/>
      <c r="AX30" s="26">
        <f t="shared" si="16"/>
        <v>0</v>
      </c>
      <c r="AY30" s="25">
        <f t="shared" si="3"/>
        <v>0</v>
      </c>
      <c r="AZ30" s="11">
        <f t="shared" si="4"/>
        <v>0</v>
      </c>
      <c r="BA30" s="11">
        <f t="shared" si="5"/>
        <v>0</v>
      </c>
      <c r="BB30" s="30" t="str">
        <f>IF(OR(IF(E30&gt;ALGOLAH!$O$8,IF(E30&gt;ALGOLAH!$O$9,"NUIT","JOUR"),"NUIT")="NUIT",IF(L30&gt;ALGOLAH!$O$8,IF(L30&gt;ALGOLAH!$O$9,"NUIT","JOUR"),"NUIT")="NUIT"),"NUIT","JOUR")</f>
        <v>NUIT</v>
      </c>
      <c r="BC30" s="10" t="str">
        <f t="shared" si="6"/>
        <v>YES</v>
      </c>
      <c r="BD30" s="10">
        <f>IF(BA30&gt;=ALGOLAH!$N$9,25,0)</f>
        <v>0</v>
      </c>
      <c r="BE30" s="10">
        <f t="shared" si="7"/>
        <v>25</v>
      </c>
      <c r="BF30" s="10">
        <f t="shared" si="14"/>
        <v>25</v>
      </c>
      <c r="BG30" s="10">
        <f t="shared" si="8"/>
        <v>25</v>
      </c>
      <c r="BH30" s="10">
        <f>IF(COUNTIF(AY30,"*-*"),0,IF(AY30&gt;ALGOLAH!$L$8,50,IF(AY30&gt;ALGOLAH!$L$7,30,IF(AY30&gt;ALGOLAH!$L$6,15,0))))</f>
        <v>0</v>
      </c>
      <c r="BI30" s="31">
        <f t="shared" si="32"/>
        <v>25</v>
      </c>
      <c r="BJ30" s="23" t="str">
        <f t="shared" si="9"/>
        <v>OUI</v>
      </c>
      <c r="BK30" s="28" t="str">
        <f t="shared" si="10"/>
        <v>NON</v>
      </c>
      <c r="BL30" s="28" t="str">
        <f t="shared" si="11"/>
        <v>NON</v>
      </c>
    </row>
    <row r="31" spans="1:64" ht="23.25" customHeight="1" x14ac:dyDescent="0.3">
      <c r="A31" s="37"/>
      <c r="B31" s="17"/>
      <c r="C31" s="17"/>
      <c r="D31" s="18"/>
      <c r="E31" s="18"/>
      <c r="F31" s="17"/>
      <c r="G31" s="38"/>
      <c r="H31" s="37"/>
      <c r="I31" s="17"/>
      <c r="J31" s="17"/>
      <c r="K31" s="18"/>
      <c r="L31" s="18"/>
      <c r="M31" s="17"/>
      <c r="N31" s="38"/>
      <c r="O31" s="37"/>
      <c r="P31" s="17"/>
      <c r="Q31" s="17"/>
      <c r="R31" s="17"/>
      <c r="S31" s="17"/>
      <c r="T31" s="17"/>
      <c r="U31" s="38"/>
      <c r="V31" s="43"/>
      <c r="W31" s="13">
        <f t="shared" si="12"/>
        <v>0</v>
      </c>
      <c r="X31" s="13">
        <f t="shared" si="1"/>
        <v>0</v>
      </c>
      <c r="Y31" s="16" t="str">
        <f t="shared" si="2"/>
        <v/>
      </c>
      <c r="Z31" s="17"/>
      <c r="AA31" s="20"/>
      <c r="AB31" s="17"/>
      <c r="AC31" s="17"/>
      <c r="AD31" s="17"/>
      <c r="AE31" s="17"/>
      <c r="AF31" s="17"/>
      <c r="AG31" s="17"/>
      <c r="AH31" s="17"/>
      <c r="AI31" s="13"/>
      <c r="AJ31" s="12"/>
      <c r="AK31" s="17"/>
      <c r="AL31" s="12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3"/>
      <c r="AX31" s="26">
        <f t="shared" si="16"/>
        <v>0</v>
      </c>
      <c r="AY31" s="25">
        <f t="shared" si="3"/>
        <v>0</v>
      </c>
      <c r="AZ31" s="11">
        <f t="shared" si="4"/>
        <v>0</v>
      </c>
      <c r="BA31" s="11">
        <f t="shared" si="5"/>
        <v>0</v>
      </c>
      <c r="BB31" s="30" t="str">
        <f>IF(OR(IF(E31&gt;ALGOLAH!$O$8,IF(E31&gt;ALGOLAH!$O$9,"NUIT","JOUR"),"NUIT")="NUIT",IF(L31&gt;ALGOLAH!$O$8,IF(L31&gt;ALGOLAH!$O$9,"NUIT","JOUR"),"NUIT")="NUIT"),"NUIT","JOUR")</f>
        <v>NUIT</v>
      </c>
      <c r="BC31" s="10" t="str">
        <f t="shared" si="6"/>
        <v>YES</v>
      </c>
      <c r="BD31" s="10">
        <f>IF(BA31&gt;=ALGOLAH!$N$9,25,0)</f>
        <v>0</v>
      </c>
      <c r="BE31" s="10">
        <f t="shared" si="7"/>
        <v>25</v>
      </c>
      <c r="BF31" s="10">
        <f t="shared" si="14"/>
        <v>25</v>
      </c>
      <c r="BG31" s="10">
        <f t="shared" si="8"/>
        <v>25</v>
      </c>
      <c r="BH31" s="10">
        <f>IF(COUNTIF(AY31,"*-*"),0,IF(AY31&gt;ALGOLAH!$L$8,50,IF(AY31&gt;ALGOLAH!$L$7,30,IF(AY31&gt;ALGOLAH!$L$6,15,0))))</f>
        <v>0</v>
      </c>
      <c r="BI31" s="31">
        <f t="shared" si="32"/>
        <v>25</v>
      </c>
      <c r="BJ31" s="23" t="str">
        <f t="shared" si="9"/>
        <v>OUI</v>
      </c>
      <c r="BK31" s="28" t="str">
        <f t="shared" si="10"/>
        <v>NON</v>
      </c>
      <c r="BL31" s="28" t="str">
        <f t="shared" si="11"/>
        <v>NON</v>
      </c>
    </row>
    <row r="32" spans="1:64" ht="23.25" customHeight="1" x14ac:dyDescent="0.3">
      <c r="A32" s="37"/>
      <c r="B32" s="17"/>
      <c r="C32" s="17"/>
      <c r="D32" s="18"/>
      <c r="E32" s="18"/>
      <c r="F32" s="17"/>
      <c r="G32" s="38"/>
      <c r="H32" s="37"/>
      <c r="I32" s="17"/>
      <c r="J32" s="17"/>
      <c r="K32" s="18"/>
      <c r="L32" s="18"/>
      <c r="M32" s="17"/>
      <c r="N32" s="38"/>
      <c r="O32" s="37"/>
      <c r="P32" s="17"/>
      <c r="Q32" s="17"/>
      <c r="R32" s="17"/>
      <c r="S32" s="17"/>
      <c r="T32" s="17"/>
      <c r="U32" s="38"/>
      <c r="V32" s="43"/>
      <c r="W32" s="13">
        <f t="shared" si="12"/>
        <v>0</v>
      </c>
      <c r="X32" s="13">
        <f t="shared" si="1"/>
        <v>0</v>
      </c>
      <c r="Y32" s="16" t="str">
        <f t="shared" si="2"/>
        <v/>
      </c>
      <c r="Z32" s="17"/>
      <c r="AA32" s="20"/>
      <c r="AB32" s="17"/>
      <c r="AC32" s="17"/>
      <c r="AD32" s="17"/>
      <c r="AE32" s="17"/>
      <c r="AF32" s="17"/>
      <c r="AG32" s="17"/>
      <c r="AH32" s="17"/>
      <c r="AI32" s="13"/>
      <c r="AJ32" s="12"/>
      <c r="AK32" s="17"/>
      <c r="AL32" s="12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3"/>
      <c r="AX32" s="26">
        <f t="shared" si="16"/>
        <v>0</v>
      </c>
      <c r="AY32" s="25">
        <f t="shared" si="3"/>
        <v>0</v>
      </c>
      <c r="AZ32" s="11">
        <f t="shared" si="4"/>
        <v>0</v>
      </c>
      <c r="BA32" s="11">
        <f t="shared" si="5"/>
        <v>0</v>
      </c>
      <c r="BB32" s="30" t="str">
        <f>IF(OR(IF(E32&gt;ALGOLAH!$O$8,IF(E32&gt;ALGOLAH!$O$9,"NUIT","JOUR"),"NUIT")="NUIT",IF(L32&gt;ALGOLAH!$O$8,IF(L32&gt;ALGOLAH!$O$9,"NUIT","JOUR"),"NUIT")="NUIT"),"NUIT","JOUR")</f>
        <v>NUIT</v>
      </c>
      <c r="BC32" s="10" t="str">
        <f t="shared" si="6"/>
        <v>YES</v>
      </c>
      <c r="BD32" s="10">
        <f>IF(BA32&gt;=ALGOLAH!$N$9,25,0)</f>
        <v>0</v>
      </c>
      <c r="BE32" s="10">
        <f t="shared" si="7"/>
        <v>25</v>
      </c>
      <c r="BF32" s="10">
        <f t="shared" si="14"/>
        <v>25</v>
      </c>
      <c r="BG32" s="10">
        <f t="shared" si="8"/>
        <v>25</v>
      </c>
      <c r="BH32" s="10">
        <f>IF(COUNTIF(AY32,"*-*"),0,IF(AY32&gt;ALGOLAH!$L$8,50,IF(AY32&gt;ALGOLAH!$L$7,30,IF(AY32&gt;ALGOLAH!$L$6,15,0))))</f>
        <v>0</v>
      </c>
      <c r="BI32" s="31">
        <f t="shared" si="32"/>
        <v>25</v>
      </c>
      <c r="BJ32" s="23" t="str">
        <f t="shared" si="9"/>
        <v>OUI</v>
      </c>
      <c r="BK32" s="28" t="str">
        <f t="shared" si="10"/>
        <v>NON</v>
      </c>
      <c r="BL32" s="28" t="str">
        <f t="shared" si="11"/>
        <v>NON</v>
      </c>
    </row>
    <row r="33" spans="1:64" ht="23.25" customHeight="1" x14ac:dyDescent="0.3">
      <c r="A33" s="37"/>
      <c r="B33" s="17"/>
      <c r="C33" s="17"/>
      <c r="D33" s="18"/>
      <c r="E33" s="18"/>
      <c r="F33" s="17"/>
      <c r="G33" s="38"/>
      <c r="H33" s="37"/>
      <c r="I33" s="17"/>
      <c r="J33" s="17"/>
      <c r="K33" s="18"/>
      <c r="L33" s="18"/>
      <c r="M33" s="17"/>
      <c r="N33" s="38"/>
      <c r="O33" s="37"/>
      <c r="P33" s="17"/>
      <c r="Q33" s="17"/>
      <c r="R33" s="17"/>
      <c r="S33" s="17"/>
      <c r="T33" s="17"/>
      <c r="U33" s="38"/>
      <c r="V33" s="43"/>
      <c r="W33" s="13">
        <f t="shared" si="12"/>
        <v>0</v>
      </c>
      <c r="X33" s="13">
        <f t="shared" si="1"/>
        <v>0</v>
      </c>
      <c r="Y33" s="16" t="str">
        <f t="shared" si="2"/>
        <v/>
      </c>
      <c r="Z33" s="17"/>
      <c r="AA33" s="20"/>
      <c r="AB33" s="17"/>
      <c r="AC33" s="17"/>
      <c r="AD33" s="17"/>
      <c r="AE33" s="17"/>
      <c r="AF33" s="17"/>
      <c r="AG33" s="17"/>
      <c r="AH33" s="17"/>
      <c r="AI33" s="13"/>
      <c r="AJ33" s="12"/>
      <c r="AK33" s="17"/>
      <c r="AL33" s="12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3"/>
      <c r="AX33" s="26">
        <f t="shared" si="16"/>
        <v>0</v>
      </c>
      <c r="AY33" s="25">
        <f t="shared" si="3"/>
        <v>0</v>
      </c>
      <c r="AZ33" s="11">
        <f t="shared" si="4"/>
        <v>0</v>
      </c>
      <c r="BA33" s="11">
        <f t="shared" si="5"/>
        <v>0</v>
      </c>
      <c r="BB33" s="30" t="str">
        <f>IF(OR(IF(E33&gt;ALGOLAH!$O$8,IF(E33&gt;ALGOLAH!$O$9,"NUIT","JOUR"),"NUIT")="NUIT",IF(L33&gt;ALGOLAH!$O$8,IF(L33&gt;ALGOLAH!$O$9,"NUIT","JOUR"),"NUIT")="NUIT"),"NUIT","JOUR")</f>
        <v>NUIT</v>
      </c>
      <c r="BC33" s="10" t="str">
        <f t="shared" si="6"/>
        <v>YES</v>
      </c>
      <c r="BD33" s="10">
        <f>IF(BA33&gt;=ALGOLAH!$N$9,25,0)</f>
        <v>0</v>
      </c>
      <c r="BE33" s="10">
        <f t="shared" si="7"/>
        <v>25</v>
      </c>
      <c r="BF33" s="10">
        <f t="shared" si="14"/>
        <v>25</v>
      </c>
      <c r="BG33" s="10">
        <f t="shared" si="8"/>
        <v>25</v>
      </c>
      <c r="BH33" s="10">
        <f>IF(COUNTIF(AY33,"*-*"),0,IF(AY33&gt;ALGOLAH!$L$8,50,IF(AY33&gt;ALGOLAH!$L$7,30,IF(AY33&gt;ALGOLAH!$L$6,15,0))))</f>
        <v>0</v>
      </c>
      <c r="BI33" s="31">
        <f t="shared" si="32"/>
        <v>25</v>
      </c>
      <c r="BJ33" s="23" t="str">
        <f t="shared" si="9"/>
        <v>OUI</v>
      </c>
      <c r="BK33" s="28" t="str">
        <f t="shared" si="10"/>
        <v>NON</v>
      </c>
      <c r="BL33" s="28" t="str">
        <f t="shared" si="11"/>
        <v>NON</v>
      </c>
    </row>
    <row r="34" spans="1:64" ht="18.75" customHeight="1" thickBot="1" x14ac:dyDescent="0.35">
      <c r="A34" s="39" t="s">
        <v>17</v>
      </c>
      <c r="B34" s="40"/>
      <c r="C34" s="40"/>
      <c r="D34" s="40"/>
      <c r="E34" s="40"/>
      <c r="F34" s="41">
        <f>SUM(F11:F33)</f>
        <v>0</v>
      </c>
      <c r="G34" s="42">
        <f>SUM(G11:G33)</f>
        <v>0</v>
      </c>
      <c r="H34" s="39"/>
      <c r="I34" s="40"/>
      <c r="J34" s="40"/>
      <c r="K34" s="40"/>
      <c r="L34" s="40"/>
      <c r="M34" s="41">
        <f>SUM(M11:M33)</f>
        <v>0</v>
      </c>
      <c r="N34" s="42">
        <f>SUM(N11:N33)</f>
        <v>0</v>
      </c>
      <c r="O34" s="39"/>
      <c r="P34" s="40"/>
      <c r="Q34" s="40"/>
      <c r="R34" s="40"/>
      <c r="S34" s="40"/>
      <c r="T34" s="40"/>
      <c r="U34" s="42"/>
      <c r="V34" s="44">
        <f>SUM(V11:V33)</f>
        <v>0</v>
      </c>
      <c r="W34" s="14">
        <f>SUM(W11:W33)</f>
        <v>0</v>
      </c>
      <c r="X34" s="14">
        <f>SUM(X11:X33)</f>
        <v>0</v>
      </c>
      <c r="Y34" s="2"/>
      <c r="Z34" s="2">
        <f>SUM(Z11:Z33)</f>
        <v>0</v>
      </c>
      <c r="AA34" s="2">
        <f>SUM(AA11:AA33)</f>
        <v>0</v>
      </c>
      <c r="AB34" s="2">
        <f>SUM(AB11:AB33)</f>
        <v>0</v>
      </c>
      <c r="AC34" s="2">
        <f>SUM(AC11:AC33)</f>
        <v>0</v>
      </c>
      <c r="AD34" s="2"/>
      <c r="AE34" s="2"/>
      <c r="AF34" s="2"/>
      <c r="AG34" s="2"/>
      <c r="AH34" s="2"/>
      <c r="AI34" s="14">
        <f t="shared" ref="AI34:AV34" si="33">SUM(AI11:AI33)</f>
        <v>0</v>
      </c>
      <c r="AJ34" s="3">
        <f t="shared" si="33"/>
        <v>0</v>
      </c>
      <c r="AK34" s="3">
        <f t="shared" si="33"/>
        <v>0</v>
      </c>
      <c r="AL34" s="3">
        <f t="shared" si="33"/>
        <v>0</v>
      </c>
      <c r="AM34" s="3">
        <f t="shared" si="33"/>
        <v>0</v>
      </c>
      <c r="AN34" s="3">
        <f t="shared" si="33"/>
        <v>0</v>
      </c>
      <c r="AO34" s="3">
        <f t="shared" si="33"/>
        <v>0</v>
      </c>
      <c r="AP34" s="3">
        <f t="shared" si="33"/>
        <v>0</v>
      </c>
      <c r="AQ34" s="3">
        <f t="shared" si="33"/>
        <v>0</v>
      </c>
      <c r="AR34" s="3">
        <f t="shared" si="33"/>
        <v>0</v>
      </c>
      <c r="AS34" s="3">
        <f t="shared" si="33"/>
        <v>0</v>
      </c>
      <c r="AT34" s="3">
        <f t="shared" si="33"/>
        <v>0</v>
      </c>
      <c r="AU34" s="3">
        <f t="shared" si="33"/>
        <v>0</v>
      </c>
      <c r="AV34" s="3">
        <f t="shared" si="33"/>
        <v>0</v>
      </c>
      <c r="AW34" s="14">
        <f>SUM(AW11:AW33)</f>
        <v>0</v>
      </c>
      <c r="AX34" s="15">
        <f>SUM(AX11:AX33)</f>
        <v>0</v>
      </c>
    </row>
  </sheetData>
  <sheetProtection algorithmName="SHA-512" hashValue="qBZOQlcsNBOft3tI6iJCZWk118N5KsA0FM3V9qfaMS1X42hdu6+A52u2OwDRHDV9F3FhMBS3pz1GSofgbINc8g==" saltValue="9nWM6Zky5s9QrTwd7Lby6w==" spinCount="100000" sheet="1" objects="1" scenarios="1" insertRows="0" selectLockedCells="1"/>
  <mergeCells count="16">
    <mergeCell ref="AW9:AW10"/>
    <mergeCell ref="AX9:AX10"/>
    <mergeCell ref="AY9:BI9"/>
    <mergeCell ref="BJ9:BL9"/>
    <mergeCell ref="Z10:AA10"/>
    <mergeCell ref="AE10:AF10"/>
    <mergeCell ref="AG10:AH10"/>
    <mergeCell ref="AQ10:AR10"/>
    <mergeCell ref="AS10:AT10"/>
    <mergeCell ref="AU10:AV10"/>
    <mergeCell ref="AJ9:AV9"/>
    <mergeCell ref="V9:V10"/>
    <mergeCell ref="W9:W10"/>
    <mergeCell ref="X9:X10"/>
    <mergeCell ref="Y9:AH9"/>
    <mergeCell ref="AI9:AI10"/>
  </mergeCells>
  <conditionalFormatting sqref="BB11:BB18 BB25:BB33">
    <cfRule type="containsText" dxfId="208" priority="20" operator="containsText" text="NUIT">
      <formula>NOT(ISERROR(SEARCH("NUIT",BB11)))</formula>
    </cfRule>
  </conditionalFormatting>
  <conditionalFormatting sqref="BC11:BC18 BC25:BC33">
    <cfRule type="containsText" dxfId="207" priority="19" operator="containsText" text="yes">
      <formula>NOT(ISERROR(SEARCH("yes",BC11)))</formula>
    </cfRule>
  </conditionalFormatting>
  <conditionalFormatting sqref="BL31:BL33 BL11:BL18 BL25:BL28">
    <cfRule type="containsText" dxfId="206" priority="18" operator="containsText" text="OUI">
      <formula>NOT(ISERROR(SEARCH("OUI",BL11)))</formula>
    </cfRule>
  </conditionalFormatting>
  <conditionalFormatting sqref="BK31:BK33 BK11:BK18 BK25:BK28">
    <cfRule type="containsText" dxfId="205" priority="17" operator="containsText" text="OUI">
      <formula>NOT(ISERROR(SEARCH("OUI",BK11)))</formula>
    </cfRule>
  </conditionalFormatting>
  <conditionalFormatting sqref="BL30">
    <cfRule type="containsText" dxfId="204" priority="16" operator="containsText" text="OUI">
      <formula>NOT(ISERROR(SEARCH("OUI",BL30)))</formula>
    </cfRule>
  </conditionalFormatting>
  <conditionalFormatting sqref="BK30">
    <cfRule type="containsText" dxfId="203" priority="15" operator="containsText" text="OUI">
      <formula>NOT(ISERROR(SEARCH("OUI",BK30)))</formula>
    </cfRule>
  </conditionalFormatting>
  <conditionalFormatting sqref="BL29">
    <cfRule type="containsText" dxfId="202" priority="14" operator="containsText" text="OUI">
      <formula>NOT(ISERROR(SEARCH("OUI",BL29)))</formula>
    </cfRule>
  </conditionalFormatting>
  <conditionalFormatting sqref="BK29">
    <cfRule type="containsText" dxfId="201" priority="13" operator="containsText" text="OUI">
      <formula>NOT(ISERROR(SEARCH("OUI",BK29)))</formula>
    </cfRule>
  </conditionalFormatting>
  <conditionalFormatting sqref="BL30">
    <cfRule type="containsText" dxfId="200" priority="12" operator="containsText" text="OUI">
      <formula>NOT(ISERROR(SEARCH("OUI",BL30)))</formula>
    </cfRule>
  </conditionalFormatting>
  <conditionalFormatting sqref="BK30">
    <cfRule type="containsText" dxfId="199" priority="11" operator="containsText" text="OUI">
      <formula>NOT(ISERROR(SEARCH("OUI",BK30)))</formula>
    </cfRule>
  </conditionalFormatting>
  <conditionalFormatting sqref="BL29">
    <cfRule type="containsText" dxfId="198" priority="10" operator="containsText" text="OUI">
      <formula>NOT(ISERROR(SEARCH("OUI",BL29)))</formula>
    </cfRule>
  </conditionalFormatting>
  <conditionalFormatting sqref="BK29">
    <cfRule type="containsText" dxfId="197" priority="9" operator="containsText" text="OUI">
      <formula>NOT(ISERROR(SEARCH("OUI",BK29)))</formula>
    </cfRule>
  </conditionalFormatting>
  <conditionalFormatting sqref="H11:H18 H25:H33">
    <cfRule type="expression" dxfId="196" priority="8">
      <formula>H11&lt;A11</formula>
    </cfRule>
  </conditionalFormatting>
  <conditionalFormatting sqref="L11:L18 L25:L33">
    <cfRule type="expression" dxfId="195" priority="7">
      <formula>IF((A11+E11)&gt;(H11+L11),1,0)</formula>
    </cfRule>
  </conditionalFormatting>
  <conditionalFormatting sqref="BB19:BB24">
    <cfRule type="containsText" dxfId="194" priority="6" operator="containsText" text="NUIT">
      <formula>NOT(ISERROR(SEARCH("NUIT",BB19)))</formula>
    </cfRule>
  </conditionalFormatting>
  <conditionalFormatting sqref="BC19:BC24">
    <cfRule type="containsText" dxfId="193" priority="5" operator="containsText" text="yes">
      <formula>NOT(ISERROR(SEARCH("yes",BC19)))</formula>
    </cfRule>
  </conditionalFormatting>
  <conditionalFormatting sqref="BL19:BL24">
    <cfRule type="containsText" dxfId="192" priority="4" operator="containsText" text="OUI">
      <formula>NOT(ISERROR(SEARCH("OUI",BL19)))</formula>
    </cfRule>
  </conditionalFormatting>
  <conditionalFormatting sqref="BK19:BK24">
    <cfRule type="containsText" dxfId="191" priority="3" operator="containsText" text="OUI">
      <formula>NOT(ISERROR(SEARCH("OUI",BK19)))</formula>
    </cfRule>
  </conditionalFormatting>
  <conditionalFormatting sqref="H19:H24">
    <cfRule type="expression" dxfId="190" priority="2">
      <formula>H19&lt;A19</formula>
    </cfRule>
  </conditionalFormatting>
  <conditionalFormatting sqref="L19:L24">
    <cfRule type="expression" dxfId="189" priority="1">
      <formula>IF((A19+E19)&gt;(H19+L19),1,0)</formula>
    </cfRule>
  </conditionalFormatting>
  <dataValidations count="17">
    <dataValidation type="list" allowBlank="1" showInputMessage="1" showErrorMessage="1" sqref="T5:W5" xr:uid="{00000000-0002-0000-0400-000000000000}">
      <formula1>MONNAIE</formula1>
    </dataValidation>
    <dataValidation type="textLength" operator="equal" allowBlank="1" showInputMessage="1" showErrorMessage="1" error="code IATA" sqref="B11:B33 I11:I33" xr:uid="{00000000-0002-0000-0400-000001000000}">
      <formula1>3</formula1>
    </dataValidation>
    <dataValidation type="decimal" operator="greaterThanOrEqual" allowBlank="1" showInputMessage="1" showErrorMessage="1" sqref="N11:N33 G11:G33" xr:uid="{00000000-0002-0000-0400-000002000000}">
      <formula1>0</formula1>
    </dataValidation>
    <dataValidation type="whole" allowBlank="1" showInputMessage="1" showErrorMessage="1" sqref="M11:M33 F11:F33" xr:uid="{00000000-0002-0000-0400-000003000000}">
      <formula1>0</formula1>
      <formula2>500</formula2>
    </dataValidation>
    <dataValidation type="time" allowBlank="1" showInputMessage="1" showErrorMessage="1" error="FORMAT_x000a_HH:MM" sqref="K11:L33 D11:E33" xr:uid="{00000000-0002-0000-0400-000004000000}">
      <formula1>0</formula1>
      <formula2>0.999305555555556</formula2>
    </dataValidation>
    <dataValidation type="custom" allowBlank="1" showDropDown="1" showInputMessage="1" showErrorMessage="1" sqref="BL11:BL12 BL14:BL18 BL20:BL33" xr:uid="{00000000-0002-0000-0400-000005000000}">
      <formula1>IF(BL11="NON",1,0)</formula1>
    </dataValidation>
    <dataValidation type="custom" allowBlank="1" showDropDown="1" showInputMessage="1" showErrorMessage="1" error="ATTENTION_x000a_ATA &gt;ATD_x000a_Verifiez SVP," sqref="BL13 BL19" xr:uid="{00000000-0002-0000-0400-000006000000}">
      <formula1>IF(BL13="NON",1,0)</formula1>
    </dataValidation>
    <dataValidation type="list" allowBlank="1" showInputMessage="1" showErrorMessage="1" sqref="AS11:AS33 AQ11:AQ33 AU11:AU33" xr:uid="{00000000-0002-0000-0400-000007000000}">
      <formula1>AUTRES</formula1>
    </dataValidation>
    <dataValidation type="list" allowBlank="1" showInputMessage="1" showErrorMessage="1" sqref="AG11:AG33 AE11:AE33" xr:uid="{00000000-0002-0000-0400-000008000000}">
      <formula1>AUTRE</formula1>
    </dataValidation>
    <dataValidation type="list" allowBlank="1" showInputMessage="1" showErrorMessage="1" sqref="Q11:Q33" xr:uid="{00000000-0002-0000-0400-000009000000}">
      <formula1>nature</formula1>
    </dataValidation>
    <dataValidation type="date" operator="greaterThan" allowBlank="1" showInputMessage="1" showErrorMessage="1" error="FORMAT_x000a_DD/MM/YY" sqref="A11:A33 H11:H33" xr:uid="{00000000-0002-0000-0400-00000A000000}">
      <formula1>36526</formula1>
    </dataValidation>
    <dataValidation type="decimal" operator="greaterThan" allowBlank="1" showInputMessage="1" showErrorMessage="1" sqref="S11:S33" xr:uid="{00000000-0002-0000-0400-00000B000000}">
      <formula1>0</formula1>
    </dataValidation>
    <dataValidation type="whole" operator="greaterThanOrEqual" allowBlank="1" showInputMessage="1" showErrorMessage="1" error="LE TEMPS EN MINUTES" sqref="AJ11:AJ33 AL11:AL33" xr:uid="{00000000-0002-0000-0400-00000C000000}">
      <formula1>0</formula1>
    </dataValidation>
    <dataValidation type="time" operator="greaterThan" allowBlank="1" showInputMessage="1" showErrorMessage="1" error="FORMAT_x000a_HH:MM" sqref="AA11:AA33" xr:uid="{00000000-0002-0000-0400-00000D000000}">
      <formula1>0</formula1>
    </dataValidation>
    <dataValidation type="whole" operator="lessThan" allowBlank="1" showInputMessage="1" showErrorMessage="1" error="Verifier la valeur" sqref="AK11:AK33 AP11:AP33" xr:uid="{00000000-0002-0000-0400-00000E000000}">
      <formula1>10</formula1>
    </dataValidation>
    <dataValidation type="whole" operator="lessThan" allowBlank="1" showInputMessage="1" showErrorMessage="1" error="Nombre de Guichet" sqref="Z11:Z33" xr:uid="{00000000-0002-0000-0400-00000F000000}">
      <formula1>10</formula1>
    </dataValidation>
    <dataValidation operator="greaterThan" allowBlank="1" showInputMessage="1" showErrorMessage="1" error="FORMAT_x000a_DD/MM/YY" sqref="O11:O33" xr:uid="{00000000-0002-0000-0400-000010000000}"/>
  </dataValidations>
  <pageMargins left="0.19685039370078741" right="0.19685039370078741" top="0.19685039370078741" bottom="0.19685039370078741" header="0.19685039370078741" footer="0.19685039370078741"/>
  <pageSetup paperSize="9" scale="81" orientation="landscape" horizontalDpi="300" verticalDpi="300" r:id="rId1"/>
  <colBreaks count="1" manualBreakCount="1"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34"/>
  <sheetViews>
    <sheetView view="pageBreakPreview" topLeftCell="A8" zoomScale="96" zoomScaleNormal="110" zoomScaleSheetLayoutView="100" workbookViewId="0">
      <selection activeCell="S12" sqref="S12"/>
    </sheetView>
  </sheetViews>
  <sheetFormatPr baseColWidth="10" defaultColWidth="11.5546875" defaultRowHeight="14.4" x14ac:dyDescent="0.3"/>
  <cols>
    <col min="1" max="1" width="7.33203125" style="19" customWidth="1"/>
    <col min="2" max="2" width="4.88671875" style="19" customWidth="1"/>
    <col min="3" max="3" width="7.33203125" style="19" customWidth="1"/>
    <col min="4" max="4" width="5.44140625" style="19" customWidth="1"/>
    <col min="5" max="5" width="6.33203125" style="19" customWidth="1"/>
    <col min="6" max="6" width="6" style="19" customWidth="1"/>
    <col min="7" max="7" width="6.33203125" style="19" customWidth="1"/>
    <col min="8" max="8" width="7.109375" style="19" customWidth="1"/>
    <col min="9" max="9" width="4.88671875" style="19" customWidth="1"/>
    <col min="10" max="10" width="6.6640625" style="19" customWidth="1"/>
    <col min="11" max="11" width="5.33203125" style="19" customWidth="1"/>
    <col min="12" max="12" width="5" style="19" customWidth="1"/>
    <col min="13" max="13" width="6" style="19" customWidth="1"/>
    <col min="14" max="14" width="6.44140625" style="19" customWidth="1"/>
    <col min="15" max="15" width="9.109375" style="19" customWidth="1"/>
    <col min="16" max="16" width="7.44140625" style="19" customWidth="1"/>
    <col min="17" max="17" width="8.44140625" style="19" customWidth="1"/>
    <col min="18" max="18" width="6.5546875" style="19" customWidth="1"/>
    <col min="19" max="19" width="6.6640625" style="19" customWidth="1"/>
    <col min="20" max="20" width="8.5546875" style="19" customWidth="1"/>
    <col min="21" max="21" width="6.109375" style="19" customWidth="1"/>
    <col min="22" max="22" width="10.109375" style="19" customWidth="1"/>
    <col min="23" max="23" width="11.5546875" style="19" customWidth="1"/>
    <col min="24" max="24" width="11.88671875" style="19" customWidth="1"/>
    <col min="25" max="25" width="10.6640625" style="19" customWidth="1"/>
    <col min="26" max="26" width="3.88671875" style="19" customWidth="1"/>
    <col min="27" max="27" width="6.33203125" style="19" customWidth="1"/>
    <col min="28" max="28" width="4.109375" style="19" customWidth="1"/>
    <col min="29" max="29" width="4.44140625" style="19" customWidth="1"/>
    <col min="30" max="30" width="7.88671875" style="19" customWidth="1"/>
    <col min="31" max="31" width="4.88671875" style="19" customWidth="1"/>
    <col min="32" max="32" width="4.33203125" style="19" customWidth="1"/>
    <col min="33" max="33" width="4.109375" style="19" customWidth="1"/>
    <col min="34" max="34" width="5.109375" style="19" customWidth="1"/>
    <col min="35" max="35" width="8.44140625" style="19" customWidth="1"/>
    <col min="36" max="36" width="6.5546875" style="19" customWidth="1"/>
    <col min="37" max="37" width="5" style="19" customWidth="1"/>
    <col min="38" max="38" width="6.5546875" style="19" customWidth="1"/>
    <col min="39" max="39" width="6.44140625" style="19" customWidth="1"/>
    <col min="40" max="40" width="7.44140625" style="19" customWidth="1"/>
    <col min="41" max="41" width="5.88671875" style="19" customWidth="1"/>
    <col min="42" max="42" width="5.109375" style="19" customWidth="1"/>
    <col min="43" max="43" width="14.109375" style="19" customWidth="1"/>
    <col min="44" max="44" width="4.33203125" style="19" customWidth="1"/>
    <col min="45" max="45" width="13.109375" style="19" customWidth="1"/>
    <col min="46" max="46" width="4.33203125" style="19" customWidth="1"/>
    <col min="47" max="47" width="13" style="19" customWidth="1"/>
    <col min="48" max="48" width="4" style="19" customWidth="1"/>
    <col min="49" max="49" width="8.6640625" style="19" customWidth="1"/>
    <col min="50" max="50" width="12.44140625" style="19" customWidth="1"/>
    <col min="51" max="51" width="14" style="19" hidden="1" customWidth="1"/>
    <col min="52" max="55" width="11.5546875" style="19" hidden="1" customWidth="1"/>
    <col min="56" max="56" width="9.88671875" style="19" hidden="1" customWidth="1"/>
    <col min="57" max="57" width="8.88671875" style="19" hidden="1" customWidth="1"/>
    <col min="58" max="58" width="11.5546875" style="19" hidden="1" customWidth="1"/>
    <col min="59" max="59" width="14.88671875" style="19" hidden="1" customWidth="1"/>
    <col min="60" max="60" width="8.44140625" style="19" hidden="1" customWidth="1"/>
    <col min="61" max="61" width="10.109375" style="29" hidden="1" customWidth="1"/>
    <col min="62" max="62" width="12.33203125" style="19" hidden="1" customWidth="1"/>
    <col min="63" max="64" width="11.5546875" style="19" hidden="1" customWidth="1"/>
    <col min="65" max="16384" width="11.5546875" style="19"/>
  </cols>
  <sheetData>
    <row r="1" spans="1:64" x14ac:dyDescent="0.3">
      <c r="A1" s="4" t="s">
        <v>32</v>
      </c>
      <c r="B1" s="4"/>
      <c r="C1" s="4"/>
      <c r="D1" s="4"/>
      <c r="E1" s="4"/>
      <c r="F1" s="5"/>
      <c r="G1" s="5"/>
      <c r="H1" s="5"/>
      <c r="I1" s="5"/>
      <c r="J1" s="1"/>
      <c r="K1" s="1"/>
      <c r="L1" s="1"/>
      <c r="M1" s="1"/>
      <c r="N1" s="1"/>
      <c r="S1" s="1"/>
      <c r="T1" s="1"/>
      <c r="U1" s="1"/>
      <c r="V1" s="1"/>
      <c r="W1" s="1"/>
      <c r="X1" s="1"/>
      <c r="Y1" s="4" t="s">
        <v>32</v>
      </c>
      <c r="Z1" s="4"/>
      <c r="AA1" s="4"/>
      <c r="AB1" s="4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6"/>
      <c r="AO1" s="6"/>
      <c r="AP1" s="6"/>
      <c r="AQ1" s="6"/>
      <c r="AR1" s="6"/>
      <c r="AS1" s="6"/>
      <c r="AT1" s="6"/>
      <c r="AU1" s="6"/>
    </row>
    <row r="2" spans="1:64" x14ac:dyDescent="0.3">
      <c r="A2" s="4" t="s">
        <v>33</v>
      </c>
      <c r="B2" s="4"/>
      <c r="C2" s="4"/>
      <c r="D2" s="4"/>
      <c r="E2" s="4"/>
      <c r="F2" s="5"/>
      <c r="G2" s="5"/>
      <c r="H2" s="6"/>
      <c r="I2" s="6"/>
      <c r="K2" s="1"/>
      <c r="L2" s="1"/>
      <c r="M2" s="1"/>
      <c r="N2" s="1"/>
      <c r="S2" s="1"/>
      <c r="T2" s="1"/>
      <c r="U2" s="1"/>
      <c r="V2" s="1"/>
      <c r="W2" s="1"/>
      <c r="X2" s="1"/>
      <c r="Y2" s="4" t="s">
        <v>33</v>
      </c>
      <c r="Z2" s="4"/>
      <c r="AA2" s="4"/>
      <c r="AB2" s="4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6"/>
      <c r="AO2" s="6"/>
      <c r="AP2" s="6"/>
      <c r="AQ2" s="6"/>
      <c r="AR2" s="6"/>
      <c r="AS2" s="6"/>
      <c r="AT2" s="6"/>
      <c r="AU2" s="6"/>
    </row>
    <row r="3" spans="1:64" ht="14.4" customHeight="1" x14ac:dyDescent="0.3">
      <c r="A3" s="4" t="s">
        <v>97</v>
      </c>
      <c r="B3" s="4"/>
      <c r="C3" s="4"/>
      <c r="D3" s="4"/>
      <c r="E3" s="4"/>
      <c r="F3" s="5"/>
      <c r="G3" s="5"/>
      <c r="H3" s="6"/>
      <c r="I3" s="6"/>
      <c r="K3" s="1"/>
      <c r="L3" s="1"/>
      <c r="M3" s="1"/>
      <c r="N3" s="1"/>
      <c r="R3" s="4" t="s">
        <v>34</v>
      </c>
      <c r="S3" s="1"/>
      <c r="T3" s="33" t="s">
        <v>128</v>
      </c>
      <c r="U3" s="34"/>
      <c r="V3" s="34"/>
      <c r="W3" s="34"/>
      <c r="X3" s="1"/>
      <c r="Y3" s="4" t="s">
        <v>97</v>
      </c>
      <c r="Z3" s="4"/>
      <c r="AA3" s="4"/>
      <c r="AB3" s="5"/>
      <c r="AC3" s="5"/>
      <c r="AD3" s="6"/>
      <c r="AF3" s="6"/>
      <c r="AG3" s="6"/>
      <c r="AH3" s="6"/>
      <c r="AI3" s="6"/>
      <c r="AJ3" s="6"/>
      <c r="AK3" s="6"/>
      <c r="AL3" s="6"/>
      <c r="AM3" s="5"/>
      <c r="AN3" s="4" t="s">
        <v>34</v>
      </c>
      <c r="AO3" s="5"/>
      <c r="AP3" s="34" t="str">
        <f>IF(T3="","",T3)</f>
        <v>ASL</v>
      </c>
      <c r="AQ3" s="34"/>
      <c r="AR3" s="34"/>
      <c r="AS3" s="34"/>
      <c r="AT3" s="6"/>
      <c r="AU3" s="6"/>
    </row>
    <row r="4" spans="1:64" ht="15" x14ac:dyDescent="0.3">
      <c r="A4" s="6"/>
      <c r="B4" s="6"/>
      <c r="C4" s="6"/>
      <c r="D4" s="7"/>
      <c r="E4" s="6"/>
      <c r="F4" s="6"/>
      <c r="G4" s="6"/>
      <c r="H4" s="6"/>
      <c r="I4" s="6"/>
      <c r="K4" s="1"/>
      <c r="L4" s="1"/>
      <c r="M4" s="1"/>
      <c r="N4" s="1"/>
      <c r="R4" s="4" t="s">
        <v>35</v>
      </c>
      <c r="S4" s="8"/>
      <c r="T4" s="73"/>
      <c r="U4" s="34"/>
      <c r="V4" s="34"/>
      <c r="W4" s="34"/>
      <c r="X4" s="1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 t="s">
        <v>35</v>
      </c>
      <c r="AO4" s="9"/>
      <c r="AP4" s="34" t="str">
        <f t="shared" ref="AP4:AP5" si="0">IF(T4="","",T4)</f>
        <v/>
      </c>
      <c r="AQ4" s="34"/>
      <c r="AR4" s="34"/>
      <c r="AS4" s="34"/>
      <c r="AT4" s="6"/>
      <c r="AU4" s="6"/>
    </row>
    <row r="5" spans="1:64" ht="15" x14ac:dyDescent="0.3">
      <c r="A5" s="4" t="s">
        <v>83</v>
      </c>
      <c r="B5" s="35" t="s">
        <v>127</v>
      </c>
      <c r="C5" s="35"/>
      <c r="D5" s="35"/>
      <c r="E5" s="35"/>
      <c r="F5" s="35"/>
      <c r="G5" s="1"/>
      <c r="H5" s="1"/>
      <c r="I5" s="1"/>
      <c r="J5" s="1"/>
      <c r="K5" s="1"/>
      <c r="L5" s="1"/>
      <c r="M5" s="1"/>
      <c r="N5" s="1"/>
      <c r="R5" s="4" t="s">
        <v>36</v>
      </c>
      <c r="S5" s="8"/>
      <c r="T5" s="33"/>
      <c r="U5" s="34"/>
      <c r="V5" s="34"/>
      <c r="W5" s="34"/>
      <c r="X5" s="1"/>
      <c r="Y5" s="4" t="s">
        <v>83</v>
      </c>
      <c r="Z5" s="36" t="str">
        <f>IF(B5="","",B5)</f>
        <v>ALGER</v>
      </c>
      <c r="AA5" s="36"/>
      <c r="AB5" s="36"/>
      <c r="AC5" s="36"/>
      <c r="AD5" s="6"/>
      <c r="AE5" s="6"/>
      <c r="AF5" s="6"/>
      <c r="AG5" s="6"/>
      <c r="AH5" s="6"/>
      <c r="AI5" s="6"/>
      <c r="AJ5" s="6"/>
      <c r="AK5" s="6"/>
      <c r="AL5" s="6"/>
      <c r="AM5" s="6"/>
      <c r="AN5" s="4" t="s">
        <v>36</v>
      </c>
      <c r="AO5" s="9"/>
      <c r="AP5" s="34" t="str">
        <f t="shared" si="0"/>
        <v/>
      </c>
      <c r="AQ5" s="34"/>
      <c r="AR5" s="34"/>
      <c r="AS5" s="34"/>
      <c r="AT5" s="6"/>
      <c r="AU5" s="6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64" x14ac:dyDescent="0.3">
      <c r="A7" s="62" t="s">
        <v>125</v>
      </c>
      <c r="Y7" s="32" t="s">
        <v>120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64" ht="15" thickBot="1" x14ac:dyDescent="0.35">
      <c r="BI8" s="19"/>
      <c r="BK8" s="29"/>
    </row>
    <row r="9" spans="1:64" ht="14.4" customHeight="1" thickBot="1" x14ac:dyDescent="0.35">
      <c r="A9" s="63" t="s">
        <v>5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80" t="s">
        <v>4</v>
      </c>
      <c r="W9" s="80" t="s">
        <v>6</v>
      </c>
      <c r="X9" s="80" t="s">
        <v>7</v>
      </c>
      <c r="Y9" s="83" t="s">
        <v>10</v>
      </c>
      <c r="Z9" s="84"/>
      <c r="AA9" s="84"/>
      <c r="AB9" s="84"/>
      <c r="AC9" s="84"/>
      <c r="AD9" s="84"/>
      <c r="AE9" s="84"/>
      <c r="AF9" s="84"/>
      <c r="AG9" s="84"/>
      <c r="AH9" s="85"/>
      <c r="AI9" s="88" t="s">
        <v>76</v>
      </c>
      <c r="AJ9" s="90" t="s">
        <v>11</v>
      </c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2"/>
      <c r="AW9" s="88" t="s">
        <v>16</v>
      </c>
      <c r="AX9" s="93" t="s">
        <v>77</v>
      </c>
      <c r="AY9" s="75" t="s">
        <v>116</v>
      </c>
      <c r="AZ9" s="76"/>
      <c r="BA9" s="76"/>
      <c r="BB9" s="76"/>
      <c r="BC9" s="76"/>
      <c r="BD9" s="76"/>
      <c r="BE9" s="76"/>
      <c r="BF9" s="76"/>
      <c r="BG9" s="76"/>
      <c r="BH9" s="76"/>
      <c r="BI9" s="77"/>
      <c r="BJ9" s="75" t="s">
        <v>117</v>
      </c>
      <c r="BK9" s="76"/>
      <c r="BL9" s="77"/>
    </row>
    <row r="10" spans="1:64" ht="26.4" customHeight="1" x14ac:dyDescent="0.3">
      <c r="A10" s="64" t="s">
        <v>119</v>
      </c>
      <c r="B10" s="65" t="s">
        <v>121</v>
      </c>
      <c r="C10" s="65" t="s">
        <v>29</v>
      </c>
      <c r="D10" s="65" t="s">
        <v>95</v>
      </c>
      <c r="E10" s="65" t="s">
        <v>94</v>
      </c>
      <c r="F10" s="65" t="s">
        <v>25</v>
      </c>
      <c r="G10" s="66" t="s">
        <v>27</v>
      </c>
      <c r="H10" s="64" t="s">
        <v>115</v>
      </c>
      <c r="I10" s="65" t="s">
        <v>122</v>
      </c>
      <c r="J10" s="65" t="s">
        <v>30</v>
      </c>
      <c r="K10" s="65" t="s">
        <v>96</v>
      </c>
      <c r="L10" s="65" t="s">
        <v>1</v>
      </c>
      <c r="M10" s="65" t="s">
        <v>26</v>
      </c>
      <c r="N10" s="66" t="s">
        <v>28</v>
      </c>
      <c r="O10" s="67" t="s">
        <v>111</v>
      </c>
      <c r="P10" s="65" t="s">
        <v>0</v>
      </c>
      <c r="Q10" s="65" t="s">
        <v>2</v>
      </c>
      <c r="R10" s="65" t="s">
        <v>31</v>
      </c>
      <c r="S10" s="65" t="s">
        <v>110</v>
      </c>
      <c r="T10" s="65" t="s">
        <v>43</v>
      </c>
      <c r="U10" s="66" t="s">
        <v>19</v>
      </c>
      <c r="V10" s="81"/>
      <c r="W10" s="82"/>
      <c r="X10" s="82"/>
      <c r="Y10" s="68" t="s">
        <v>3</v>
      </c>
      <c r="Z10" s="86" t="s">
        <v>82</v>
      </c>
      <c r="AA10" s="87"/>
      <c r="AB10" s="69" t="s">
        <v>8</v>
      </c>
      <c r="AC10" s="70" t="s">
        <v>9</v>
      </c>
      <c r="AD10" s="70" t="s">
        <v>73</v>
      </c>
      <c r="AE10" s="86" t="s">
        <v>71</v>
      </c>
      <c r="AF10" s="87"/>
      <c r="AG10" s="86" t="s">
        <v>71</v>
      </c>
      <c r="AH10" s="87"/>
      <c r="AI10" s="89"/>
      <c r="AJ10" s="71" t="s">
        <v>22</v>
      </c>
      <c r="AK10" s="71" t="s">
        <v>24</v>
      </c>
      <c r="AL10" s="71" t="s">
        <v>72</v>
      </c>
      <c r="AM10" s="71" t="s">
        <v>12</v>
      </c>
      <c r="AN10" s="71" t="s">
        <v>74</v>
      </c>
      <c r="AO10" s="71" t="s">
        <v>75</v>
      </c>
      <c r="AP10" s="71" t="s">
        <v>18</v>
      </c>
      <c r="AQ10" s="78" t="s">
        <v>71</v>
      </c>
      <c r="AR10" s="79"/>
      <c r="AS10" s="78" t="s">
        <v>71</v>
      </c>
      <c r="AT10" s="79"/>
      <c r="AU10" s="78" t="s">
        <v>71</v>
      </c>
      <c r="AV10" s="79"/>
      <c r="AW10" s="88"/>
      <c r="AX10" s="94"/>
      <c r="AY10" s="22" t="s">
        <v>98</v>
      </c>
      <c r="AZ10" s="21" t="s">
        <v>99</v>
      </c>
      <c r="BA10" s="21" t="s">
        <v>100</v>
      </c>
      <c r="BB10" s="21" t="s">
        <v>112</v>
      </c>
      <c r="BC10" s="21" t="s">
        <v>101</v>
      </c>
      <c r="BD10" s="21" t="s">
        <v>106</v>
      </c>
      <c r="BE10" s="21" t="s">
        <v>105</v>
      </c>
      <c r="BF10" s="21" t="s">
        <v>104</v>
      </c>
      <c r="BG10" s="21" t="s">
        <v>107</v>
      </c>
      <c r="BH10" s="21" t="s">
        <v>108</v>
      </c>
      <c r="BI10" s="24" t="s">
        <v>109</v>
      </c>
      <c r="BJ10" s="22" t="s">
        <v>118</v>
      </c>
      <c r="BK10" s="21" t="s">
        <v>113</v>
      </c>
      <c r="BL10" s="27" t="s">
        <v>114</v>
      </c>
    </row>
    <row r="11" spans="1:64" ht="23.25" customHeight="1" x14ac:dyDescent="0.3">
      <c r="A11" s="37"/>
      <c r="B11" s="17"/>
      <c r="C11" s="17"/>
      <c r="D11" s="18"/>
      <c r="E11" s="18"/>
      <c r="F11" s="17"/>
      <c r="G11" s="38"/>
      <c r="H11" s="37"/>
      <c r="I11" s="17"/>
      <c r="J11" s="17"/>
      <c r="K11" s="18"/>
      <c r="L11" s="18"/>
      <c r="M11" s="17"/>
      <c r="N11" s="38"/>
      <c r="O11" s="37"/>
      <c r="P11" s="17"/>
      <c r="Q11" s="17"/>
      <c r="R11" s="17"/>
      <c r="S11" s="17"/>
      <c r="T11" s="17"/>
      <c r="U11" s="38"/>
      <c r="V11" s="43"/>
      <c r="W11" s="13">
        <f>V11*(BI11/100)</f>
        <v>0</v>
      </c>
      <c r="X11" s="13">
        <f t="shared" ref="X11:X33" si="1">IF(OR(H$5="ORAN",H$5="ALGER",H$5="constantine",H$5="orn",H$5="alg",H$5="czl"),IF(Q11="PAX",IF(OR(F11=0,M11=0),V11*0.25,0),0),0)</f>
        <v>0</v>
      </c>
      <c r="Y11" s="16" t="str">
        <f t="shared" ref="Y11:Y33" si="2">IF(H11="","",H11)</f>
        <v/>
      </c>
      <c r="Z11" s="17"/>
      <c r="AA11" s="20"/>
      <c r="AB11" s="17"/>
      <c r="AC11" s="17"/>
      <c r="AD11" s="17"/>
      <c r="AE11" s="17"/>
      <c r="AF11" s="17"/>
      <c r="AG11" s="17"/>
      <c r="AH11" s="17"/>
      <c r="AI11" s="13"/>
      <c r="AJ11" s="12"/>
      <c r="AK11" s="17"/>
      <c r="AL11" s="12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3"/>
      <c r="AX11" s="26">
        <f>V11+W11-X11+AI11+AW11</f>
        <v>0</v>
      </c>
      <c r="AY11" s="25">
        <f t="shared" ref="AY11:AY33" si="3">IF((A11+E11)&lt;(A11+D11),"- "&amp;TEXT(ABS((A11+D11)-(A11+E11)),"[hh]:mm"),(A11+E11)-(A11+D11))</f>
        <v>0</v>
      </c>
      <c r="AZ11" s="11">
        <f t="shared" ref="AZ11:AZ33" si="4">IF((H11+L11)&lt;(H11+K11),"- "&amp;TEXT(ABS((H11+K11)-(H11+L11)),"[hh]:mm"),(H11+L11)-(H11+K11))</f>
        <v>0</v>
      </c>
      <c r="BA11" s="11">
        <f t="shared" ref="BA11:BA33" si="5">(H11+L11)-(A11+E11)</f>
        <v>0</v>
      </c>
      <c r="BB11" s="30" t="str">
        <f>IF(OR(IF(E11&gt;ALGOLAH!$O$8,IF(E11&gt;ALGOLAH!$O$9,"NUIT","JOUR"),"NUIT")="NUIT",IF(L11&gt;ALGOLAH!$O$8,IF(L11&gt;ALGOLAH!$O$9,"NUIT","JOUR"),"NUIT")="NUIT"),"NUIT","JOUR")</f>
        <v>NUIT</v>
      </c>
      <c r="BC11" s="10" t="str">
        <f t="shared" ref="BC11:BC33" si="6">IF(OR(WEEKDAY(A11,1)&gt;5,WEEKDAY(H11,1)&gt;5),"YES","NO")</f>
        <v>YES</v>
      </c>
      <c r="BD11" s="10">
        <f>IF(BA11&gt;=ALGOLAH!$N$9,25,0)</f>
        <v>0</v>
      </c>
      <c r="BE11" s="10">
        <f t="shared" ref="BE11:BE33" si="7">IF(BB11="NUIT",25,0)</f>
        <v>25</v>
      </c>
      <c r="BF11" s="10">
        <f>IF(BC11="yes",25,0)</f>
        <v>25</v>
      </c>
      <c r="BG11" s="10">
        <f t="shared" ref="BG11:BG33" si="8">IF(BF11+BE11=50,25+BD11,(BF11+BE11+BD11))</f>
        <v>25</v>
      </c>
      <c r="BH11" s="10">
        <f>IF(COUNTIF(AY11,"*-*"),0,IF(AY11&gt;ALGOLAH!$L$8,50,IF(AY11&gt;ALGOLAH!$L$7,30,IF(AY11&gt;ALGOLAH!$L$6,15,0))))</f>
        <v>0</v>
      </c>
      <c r="BI11" s="31">
        <f>BH11+BG11</f>
        <v>25</v>
      </c>
      <c r="BJ11" s="23" t="str">
        <f t="shared" ref="BJ11:BJ33" si="9">IF(A11=H11,"OUI","NON")</f>
        <v>OUI</v>
      </c>
      <c r="BK11" s="28" t="str">
        <f t="shared" ref="BK11:BK33" si="10">IF(D11&gt;K11,"OUI","NON")</f>
        <v>NON</v>
      </c>
      <c r="BL11" s="28" t="str">
        <f t="shared" ref="BL11:BL33" si="11">IF((A11+E11)&gt;(H11+L11),"OUI","NON")</f>
        <v>NON</v>
      </c>
    </row>
    <row r="12" spans="1:64" ht="23.25" customHeight="1" x14ac:dyDescent="0.3">
      <c r="A12" s="37"/>
      <c r="B12" s="17"/>
      <c r="C12" s="17"/>
      <c r="D12" s="18"/>
      <c r="E12" s="18"/>
      <c r="F12" s="17"/>
      <c r="G12" s="38"/>
      <c r="H12" s="37"/>
      <c r="I12" s="17"/>
      <c r="J12" s="17"/>
      <c r="K12" s="18"/>
      <c r="L12" s="18"/>
      <c r="M12" s="17"/>
      <c r="N12" s="38"/>
      <c r="O12" s="37"/>
      <c r="P12" s="17"/>
      <c r="Q12" s="17"/>
      <c r="R12" s="17"/>
      <c r="S12" s="17"/>
      <c r="T12" s="17"/>
      <c r="U12" s="38"/>
      <c r="V12" s="43"/>
      <c r="W12" s="13">
        <f t="shared" ref="W12:W33" si="12">V12*(BI12/100)</f>
        <v>0</v>
      </c>
      <c r="X12" s="13">
        <f t="shared" si="1"/>
        <v>0</v>
      </c>
      <c r="Y12" s="16" t="str">
        <f t="shared" si="2"/>
        <v/>
      </c>
      <c r="Z12" s="17"/>
      <c r="AA12" s="20"/>
      <c r="AB12" s="17"/>
      <c r="AC12" s="17"/>
      <c r="AD12" s="17"/>
      <c r="AE12" s="17"/>
      <c r="AF12" s="17"/>
      <c r="AG12" s="17"/>
      <c r="AH12" s="17"/>
      <c r="AI12" s="13"/>
      <c r="AJ12" s="12"/>
      <c r="AK12" s="17"/>
      <c r="AL12" s="12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3"/>
      <c r="AX12" s="26">
        <f t="shared" ref="AX12:AX13" si="13">V12+W12-X12+AI12+AW12</f>
        <v>0</v>
      </c>
      <c r="AY12" s="25">
        <f t="shared" si="3"/>
        <v>0</v>
      </c>
      <c r="AZ12" s="11">
        <f t="shared" si="4"/>
        <v>0</v>
      </c>
      <c r="BA12" s="11">
        <f t="shared" si="5"/>
        <v>0</v>
      </c>
      <c r="BB12" s="30" t="str">
        <f>IF(OR(IF(E12&gt;ALGOLAH!$O$8,IF(E12&gt;ALGOLAH!$O$9,"NUIT","JOUR"),"NUIT")="NUIT",IF(L12&gt;ALGOLAH!$O$8,IF(L12&gt;ALGOLAH!$O$9,"NUIT","JOUR"),"NUIT")="NUIT"),"NUIT","JOUR")</f>
        <v>NUIT</v>
      </c>
      <c r="BC12" s="10" t="str">
        <f t="shared" si="6"/>
        <v>YES</v>
      </c>
      <c r="BD12" s="10">
        <f>IF(BA12&gt;=ALGOLAH!$N$9,25,0)</f>
        <v>0</v>
      </c>
      <c r="BE12" s="10">
        <f t="shared" si="7"/>
        <v>25</v>
      </c>
      <c r="BF12" s="10">
        <f t="shared" ref="BF12:BF33" si="14">IF(BC12="yes",25,0)</f>
        <v>25</v>
      </c>
      <c r="BG12" s="10">
        <f t="shared" si="8"/>
        <v>25</v>
      </c>
      <c r="BH12" s="10">
        <f>IF(COUNTIF(AY12,"*-*"),0,IF(AY12&gt;ALGOLAH!$L$8,50,IF(AY12&gt;ALGOLAH!$L$7,30,IF(AY12&gt;ALGOLAH!$L$6,15,0))))</f>
        <v>0</v>
      </c>
      <c r="BI12" s="31">
        <f t="shared" ref="BI12:BI17" si="15">BH12+BG12</f>
        <v>25</v>
      </c>
      <c r="BJ12" s="23" t="str">
        <f t="shared" si="9"/>
        <v>OUI</v>
      </c>
      <c r="BK12" s="28" t="str">
        <f t="shared" si="10"/>
        <v>NON</v>
      </c>
      <c r="BL12" s="28" t="str">
        <f t="shared" si="11"/>
        <v>NON</v>
      </c>
    </row>
    <row r="13" spans="1:64" ht="23.25" customHeight="1" x14ac:dyDescent="0.3">
      <c r="A13" s="37"/>
      <c r="B13" s="17"/>
      <c r="C13" s="17"/>
      <c r="D13" s="18"/>
      <c r="E13" s="18"/>
      <c r="F13" s="17"/>
      <c r="G13" s="38"/>
      <c r="H13" s="37"/>
      <c r="I13" s="17"/>
      <c r="J13" s="17"/>
      <c r="K13" s="18"/>
      <c r="L13" s="18"/>
      <c r="M13" s="17"/>
      <c r="N13" s="38"/>
      <c r="O13" s="37"/>
      <c r="P13" s="17"/>
      <c r="Q13" s="17"/>
      <c r="R13" s="17"/>
      <c r="S13" s="17"/>
      <c r="T13" s="17"/>
      <c r="U13" s="38"/>
      <c r="V13" s="43"/>
      <c r="W13" s="13">
        <f t="shared" si="12"/>
        <v>0</v>
      </c>
      <c r="X13" s="13">
        <f t="shared" si="1"/>
        <v>0</v>
      </c>
      <c r="Y13" s="16" t="str">
        <f t="shared" si="2"/>
        <v/>
      </c>
      <c r="Z13" s="17"/>
      <c r="AA13" s="20"/>
      <c r="AB13" s="17"/>
      <c r="AC13" s="17"/>
      <c r="AD13" s="17"/>
      <c r="AE13" s="17"/>
      <c r="AF13" s="17"/>
      <c r="AG13" s="17"/>
      <c r="AH13" s="17"/>
      <c r="AI13" s="13"/>
      <c r="AJ13" s="12"/>
      <c r="AK13" s="17"/>
      <c r="AL13" s="12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3"/>
      <c r="AX13" s="26">
        <f t="shared" si="13"/>
        <v>0</v>
      </c>
      <c r="AY13" s="25">
        <f t="shared" si="3"/>
        <v>0</v>
      </c>
      <c r="AZ13" s="11">
        <f t="shared" si="4"/>
        <v>0</v>
      </c>
      <c r="BA13" s="11">
        <f t="shared" si="5"/>
        <v>0</v>
      </c>
      <c r="BB13" s="30" t="str">
        <f>IF(OR(IF(E13&gt;ALGOLAH!$O$8,IF(E13&gt;ALGOLAH!$O$9,"NUIT","JOUR"),"NUIT")="NUIT",IF(L13&gt;ALGOLAH!$O$8,IF(L13&gt;ALGOLAH!$O$9,"NUIT","JOUR"),"NUIT")="NUIT"),"NUIT","JOUR")</f>
        <v>NUIT</v>
      </c>
      <c r="BC13" s="10" t="str">
        <f t="shared" si="6"/>
        <v>YES</v>
      </c>
      <c r="BD13" s="10">
        <f>IF(BA13&gt;=ALGOLAH!$N$9,25,0)</f>
        <v>0</v>
      </c>
      <c r="BE13" s="10">
        <f t="shared" si="7"/>
        <v>25</v>
      </c>
      <c r="BF13" s="10">
        <f t="shared" si="14"/>
        <v>25</v>
      </c>
      <c r="BG13" s="10">
        <f t="shared" si="8"/>
        <v>25</v>
      </c>
      <c r="BH13" s="10">
        <f>IF(COUNTIF(AY13,"*-*"),0,IF(AY13&gt;ALGOLAH!$L$8,50,IF(AY13&gt;ALGOLAH!$L$7,30,IF(AY13&gt;ALGOLAH!$L$6,15,0))))</f>
        <v>0</v>
      </c>
      <c r="BI13" s="31">
        <f t="shared" si="15"/>
        <v>25</v>
      </c>
      <c r="BJ13" s="23" t="str">
        <f t="shared" si="9"/>
        <v>OUI</v>
      </c>
      <c r="BK13" s="28" t="str">
        <f t="shared" si="10"/>
        <v>NON</v>
      </c>
      <c r="BL13" s="28" t="str">
        <f t="shared" si="11"/>
        <v>NON</v>
      </c>
    </row>
    <row r="14" spans="1:64" ht="23.25" customHeight="1" x14ac:dyDescent="0.3">
      <c r="A14" s="37"/>
      <c r="B14" s="17"/>
      <c r="C14" s="17"/>
      <c r="D14" s="18"/>
      <c r="E14" s="18"/>
      <c r="F14" s="17"/>
      <c r="G14" s="38"/>
      <c r="H14" s="37"/>
      <c r="I14" s="17"/>
      <c r="J14" s="17"/>
      <c r="K14" s="18"/>
      <c r="L14" s="18"/>
      <c r="M14" s="17"/>
      <c r="N14" s="38"/>
      <c r="O14" s="37"/>
      <c r="P14" s="17"/>
      <c r="Q14" s="17"/>
      <c r="R14" s="17"/>
      <c r="S14" s="17"/>
      <c r="T14" s="17"/>
      <c r="U14" s="38"/>
      <c r="V14" s="43"/>
      <c r="W14" s="13">
        <f t="shared" si="12"/>
        <v>0</v>
      </c>
      <c r="X14" s="13">
        <f t="shared" si="1"/>
        <v>0</v>
      </c>
      <c r="Y14" s="16" t="str">
        <f t="shared" si="2"/>
        <v/>
      </c>
      <c r="Z14" s="17"/>
      <c r="AA14" s="20"/>
      <c r="AB14" s="17"/>
      <c r="AC14" s="17"/>
      <c r="AD14" s="17"/>
      <c r="AE14" s="17"/>
      <c r="AF14" s="17"/>
      <c r="AG14" s="17"/>
      <c r="AH14" s="17"/>
      <c r="AI14" s="13"/>
      <c r="AJ14" s="12"/>
      <c r="AK14" s="17"/>
      <c r="AL14" s="12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3"/>
      <c r="AX14" s="26">
        <f>V14+W14-X14+AI14+AW14</f>
        <v>0</v>
      </c>
      <c r="AY14" s="25">
        <f t="shared" si="3"/>
        <v>0</v>
      </c>
      <c r="AZ14" s="11">
        <f t="shared" si="4"/>
        <v>0</v>
      </c>
      <c r="BA14" s="11">
        <f t="shared" si="5"/>
        <v>0</v>
      </c>
      <c r="BB14" s="30" t="str">
        <f>IF(OR(IF(E14&gt;ALGOLAH!$O$8,IF(E14&gt;ALGOLAH!$O$9,"NUIT","JOUR"),"NUIT")="NUIT",IF(L14&gt;ALGOLAH!$O$8,IF(L14&gt;ALGOLAH!$O$9,"NUIT","JOUR"),"NUIT")="NUIT"),"NUIT","JOUR")</f>
        <v>NUIT</v>
      </c>
      <c r="BC14" s="10" t="str">
        <f t="shared" si="6"/>
        <v>YES</v>
      </c>
      <c r="BD14" s="10">
        <f>IF(BA14&gt;=ALGOLAH!$N$9,25,0)</f>
        <v>0</v>
      </c>
      <c r="BE14" s="10">
        <f t="shared" si="7"/>
        <v>25</v>
      </c>
      <c r="BF14" s="10">
        <f t="shared" si="14"/>
        <v>25</v>
      </c>
      <c r="BG14" s="10">
        <f t="shared" si="8"/>
        <v>25</v>
      </c>
      <c r="BH14" s="10">
        <f>IF(COUNTIF(AY14,"*-*"),0,IF(AY14&gt;ALGOLAH!$L$8,50,IF(AY14&gt;ALGOLAH!$L$7,30,IF(AY14&gt;ALGOLAH!$L$6,15,0))))</f>
        <v>0</v>
      </c>
      <c r="BI14" s="31">
        <f t="shared" si="15"/>
        <v>25</v>
      </c>
      <c r="BJ14" s="23" t="str">
        <f t="shared" si="9"/>
        <v>OUI</v>
      </c>
      <c r="BK14" s="28" t="str">
        <f t="shared" si="10"/>
        <v>NON</v>
      </c>
      <c r="BL14" s="28" t="str">
        <f t="shared" si="11"/>
        <v>NON</v>
      </c>
    </row>
    <row r="15" spans="1:64" ht="23.25" customHeight="1" x14ac:dyDescent="0.3">
      <c r="A15" s="37"/>
      <c r="B15" s="17"/>
      <c r="C15" s="17"/>
      <c r="D15" s="18"/>
      <c r="E15" s="18"/>
      <c r="F15" s="17"/>
      <c r="G15" s="38"/>
      <c r="H15" s="37"/>
      <c r="I15" s="17"/>
      <c r="J15" s="17"/>
      <c r="K15" s="18"/>
      <c r="L15" s="18"/>
      <c r="M15" s="17"/>
      <c r="N15" s="38"/>
      <c r="O15" s="37"/>
      <c r="P15" s="17"/>
      <c r="Q15" s="17"/>
      <c r="R15" s="17"/>
      <c r="S15" s="17"/>
      <c r="T15" s="17"/>
      <c r="U15" s="38"/>
      <c r="V15" s="43"/>
      <c r="W15" s="13">
        <f t="shared" si="12"/>
        <v>0</v>
      </c>
      <c r="X15" s="13">
        <f t="shared" si="1"/>
        <v>0</v>
      </c>
      <c r="Y15" s="16" t="str">
        <f t="shared" si="2"/>
        <v/>
      </c>
      <c r="Z15" s="17"/>
      <c r="AA15" s="20"/>
      <c r="AB15" s="17"/>
      <c r="AC15" s="17"/>
      <c r="AD15" s="17"/>
      <c r="AE15" s="17"/>
      <c r="AF15" s="17"/>
      <c r="AG15" s="17"/>
      <c r="AH15" s="17"/>
      <c r="AI15" s="13"/>
      <c r="AJ15" s="12"/>
      <c r="AK15" s="17"/>
      <c r="AL15" s="12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3"/>
      <c r="AX15" s="26">
        <f>V15+W15-X15+AI15+AW15</f>
        <v>0</v>
      </c>
      <c r="AY15" s="25">
        <f t="shared" si="3"/>
        <v>0</v>
      </c>
      <c r="AZ15" s="11">
        <f t="shared" si="4"/>
        <v>0</v>
      </c>
      <c r="BA15" s="11">
        <f t="shared" si="5"/>
        <v>0</v>
      </c>
      <c r="BB15" s="30" t="str">
        <f>IF(OR(IF(E15&gt;ALGOLAH!$O$8,IF(E15&gt;ALGOLAH!$O$9,"NUIT","JOUR"),"NUIT")="NUIT",IF(L15&gt;ALGOLAH!$O$8,IF(L15&gt;ALGOLAH!$O$9,"NUIT","JOUR"),"NUIT")="NUIT"),"NUIT","JOUR")</f>
        <v>NUIT</v>
      </c>
      <c r="BC15" s="10" t="str">
        <f t="shared" si="6"/>
        <v>YES</v>
      </c>
      <c r="BD15" s="10">
        <f>IF(BA15&gt;=ALGOLAH!$N$9,25,0)</f>
        <v>0</v>
      </c>
      <c r="BE15" s="10">
        <f t="shared" si="7"/>
        <v>25</v>
      </c>
      <c r="BF15" s="10">
        <f t="shared" si="14"/>
        <v>25</v>
      </c>
      <c r="BG15" s="10">
        <f t="shared" si="8"/>
        <v>25</v>
      </c>
      <c r="BH15" s="10">
        <f>IF(COUNTIF(AY15,"*-*"),0,IF(AY15&gt;ALGOLAH!$L$8,50,IF(AY15&gt;ALGOLAH!$L$7,30,IF(AY15&gt;ALGOLAH!$L$6,15,0))))</f>
        <v>0</v>
      </c>
      <c r="BI15" s="31">
        <f t="shared" si="15"/>
        <v>25</v>
      </c>
      <c r="BJ15" s="23" t="str">
        <f t="shared" si="9"/>
        <v>OUI</v>
      </c>
      <c r="BK15" s="28" t="str">
        <f t="shared" si="10"/>
        <v>NON</v>
      </c>
      <c r="BL15" s="28" t="str">
        <f t="shared" si="11"/>
        <v>NON</v>
      </c>
    </row>
    <row r="16" spans="1:64" ht="23.25" customHeight="1" x14ac:dyDescent="0.3">
      <c r="A16" s="37"/>
      <c r="B16" s="17"/>
      <c r="C16" s="17"/>
      <c r="D16" s="18"/>
      <c r="E16" s="18"/>
      <c r="F16" s="17"/>
      <c r="G16" s="38"/>
      <c r="H16" s="37"/>
      <c r="I16" s="17"/>
      <c r="J16" s="17"/>
      <c r="K16" s="18"/>
      <c r="L16" s="18"/>
      <c r="M16" s="17"/>
      <c r="N16" s="38"/>
      <c r="O16" s="37"/>
      <c r="P16" s="17"/>
      <c r="Q16" s="17"/>
      <c r="R16" s="17"/>
      <c r="S16" s="17"/>
      <c r="T16" s="17"/>
      <c r="U16" s="38"/>
      <c r="V16" s="43"/>
      <c r="W16" s="13">
        <f t="shared" si="12"/>
        <v>0</v>
      </c>
      <c r="X16" s="13">
        <f t="shared" si="1"/>
        <v>0</v>
      </c>
      <c r="Y16" s="16" t="str">
        <f t="shared" si="2"/>
        <v/>
      </c>
      <c r="Z16" s="17"/>
      <c r="AA16" s="20"/>
      <c r="AB16" s="17"/>
      <c r="AC16" s="17"/>
      <c r="AD16" s="17"/>
      <c r="AE16" s="17"/>
      <c r="AF16" s="17"/>
      <c r="AG16" s="17"/>
      <c r="AH16" s="17"/>
      <c r="AI16" s="13"/>
      <c r="AJ16" s="12"/>
      <c r="AK16" s="17"/>
      <c r="AL16" s="12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3"/>
      <c r="AX16" s="26">
        <f>V16+W16-X16+AI16+AW16</f>
        <v>0</v>
      </c>
      <c r="AY16" s="25">
        <f t="shared" si="3"/>
        <v>0</v>
      </c>
      <c r="AZ16" s="11">
        <f t="shared" si="4"/>
        <v>0</v>
      </c>
      <c r="BA16" s="11">
        <f t="shared" si="5"/>
        <v>0</v>
      </c>
      <c r="BB16" s="30" t="str">
        <f>IF(OR(IF(E16&gt;ALGOLAH!$O$8,IF(E16&gt;ALGOLAH!$O$9,"NUIT","JOUR"),"NUIT")="NUIT",IF(L16&gt;ALGOLAH!$O$8,IF(L16&gt;ALGOLAH!$O$9,"NUIT","JOUR"),"NUIT")="NUIT"),"NUIT","JOUR")</f>
        <v>NUIT</v>
      </c>
      <c r="BC16" s="10" t="str">
        <f t="shared" si="6"/>
        <v>YES</v>
      </c>
      <c r="BD16" s="10">
        <f>IF(BA16&gt;=ALGOLAH!$N$9,25,0)</f>
        <v>0</v>
      </c>
      <c r="BE16" s="10">
        <f t="shared" si="7"/>
        <v>25</v>
      </c>
      <c r="BF16" s="10">
        <f t="shared" si="14"/>
        <v>25</v>
      </c>
      <c r="BG16" s="10">
        <f t="shared" si="8"/>
        <v>25</v>
      </c>
      <c r="BH16" s="10">
        <f>IF(COUNTIF(AY16,"*-*"),0,IF(AY16&gt;ALGOLAH!$L$8,50,IF(AY16&gt;ALGOLAH!$L$7,30,IF(AY16&gt;ALGOLAH!$L$6,15,0))))</f>
        <v>0</v>
      </c>
      <c r="BI16" s="31">
        <f t="shared" si="15"/>
        <v>25</v>
      </c>
      <c r="BJ16" s="23" t="str">
        <f t="shared" si="9"/>
        <v>OUI</v>
      </c>
      <c r="BK16" s="28" t="str">
        <f t="shared" si="10"/>
        <v>NON</v>
      </c>
      <c r="BL16" s="28" t="str">
        <f t="shared" si="11"/>
        <v>NON</v>
      </c>
    </row>
    <row r="17" spans="1:64" ht="23.25" customHeight="1" x14ac:dyDescent="0.3">
      <c r="A17" s="37"/>
      <c r="B17" s="17"/>
      <c r="C17" s="17"/>
      <c r="D17" s="18"/>
      <c r="E17" s="18"/>
      <c r="F17" s="17"/>
      <c r="G17" s="38"/>
      <c r="H17" s="37"/>
      <c r="I17" s="17"/>
      <c r="J17" s="17"/>
      <c r="K17" s="18"/>
      <c r="L17" s="18"/>
      <c r="M17" s="17"/>
      <c r="N17" s="38"/>
      <c r="O17" s="37"/>
      <c r="P17" s="17"/>
      <c r="Q17" s="17"/>
      <c r="R17" s="17"/>
      <c r="S17" s="17"/>
      <c r="T17" s="17"/>
      <c r="U17" s="38"/>
      <c r="V17" s="43"/>
      <c r="W17" s="13">
        <f t="shared" si="12"/>
        <v>0</v>
      </c>
      <c r="X17" s="13">
        <f t="shared" si="1"/>
        <v>0</v>
      </c>
      <c r="Y17" s="16" t="str">
        <f t="shared" si="2"/>
        <v/>
      </c>
      <c r="Z17" s="17"/>
      <c r="AA17" s="20"/>
      <c r="AB17" s="17"/>
      <c r="AC17" s="17"/>
      <c r="AD17" s="17"/>
      <c r="AE17" s="17"/>
      <c r="AF17" s="17"/>
      <c r="AG17" s="17"/>
      <c r="AH17" s="17"/>
      <c r="AI17" s="13"/>
      <c r="AJ17" s="12"/>
      <c r="AK17" s="17"/>
      <c r="AL17" s="12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3"/>
      <c r="AX17" s="26">
        <f t="shared" ref="AX17:AX33" si="16">V17+W17-X17+AI17+AW17</f>
        <v>0</v>
      </c>
      <c r="AY17" s="25">
        <f t="shared" si="3"/>
        <v>0</v>
      </c>
      <c r="AZ17" s="11">
        <f t="shared" si="4"/>
        <v>0</v>
      </c>
      <c r="BA17" s="11">
        <f t="shared" si="5"/>
        <v>0</v>
      </c>
      <c r="BB17" s="30" t="str">
        <f>IF(OR(IF(E17&gt;ALGOLAH!$O$8,IF(E17&gt;ALGOLAH!$O$9,"NUIT","JOUR"),"NUIT")="NUIT",IF(L17&gt;ALGOLAH!$O$8,IF(L17&gt;ALGOLAH!$O$9,"NUIT","JOUR"),"NUIT")="NUIT"),"NUIT","JOUR")</f>
        <v>NUIT</v>
      </c>
      <c r="BC17" s="10" t="str">
        <f t="shared" si="6"/>
        <v>YES</v>
      </c>
      <c r="BD17" s="10">
        <f>IF(BA17&gt;=ALGOLAH!$N$9,25,0)</f>
        <v>0</v>
      </c>
      <c r="BE17" s="10">
        <f t="shared" si="7"/>
        <v>25</v>
      </c>
      <c r="BF17" s="10">
        <f t="shared" si="14"/>
        <v>25</v>
      </c>
      <c r="BG17" s="10">
        <f t="shared" si="8"/>
        <v>25</v>
      </c>
      <c r="BH17" s="10">
        <f>IF(COUNTIF(AY17,"*-*"),0,IF(AY17&gt;ALGOLAH!$L$8,50,IF(AY17&gt;ALGOLAH!$L$7,30,IF(AY17&gt;ALGOLAH!$L$6,15,0))))</f>
        <v>0</v>
      </c>
      <c r="BI17" s="31">
        <f t="shared" si="15"/>
        <v>25</v>
      </c>
      <c r="BJ17" s="23" t="str">
        <f t="shared" si="9"/>
        <v>OUI</v>
      </c>
      <c r="BK17" s="28" t="str">
        <f t="shared" si="10"/>
        <v>NON</v>
      </c>
      <c r="BL17" s="28" t="str">
        <f t="shared" si="11"/>
        <v>NON</v>
      </c>
    </row>
    <row r="18" spans="1:64" ht="23.25" customHeight="1" x14ac:dyDescent="0.3">
      <c r="A18" s="37"/>
      <c r="B18" s="17"/>
      <c r="C18" s="17"/>
      <c r="D18" s="18"/>
      <c r="E18" s="18"/>
      <c r="F18" s="17"/>
      <c r="G18" s="38"/>
      <c r="H18" s="37"/>
      <c r="I18" s="17"/>
      <c r="J18" s="17"/>
      <c r="K18" s="18"/>
      <c r="L18" s="18"/>
      <c r="M18" s="17"/>
      <c r="N18" s="38"/>
      <c r="O18" s="37"/>
      <c r="P18" s="17"/>
      <c r="Q18" s="17"/>
      <c r="R18" s="17"/>
      <c r="S18" s="17"/>
      <c r="T18" s="17"/>
      <c r="U18" s="38"/>
      <c r="V18" s="43"/>
      <c r="W18" s="13">
        <f t="shared" si="12"/>
        <v>0</v>
      </c>
      <c r="X18" s="13">
        <f t="shared" si="1"/>
        <v>0</v>
      </c>
      <c r="Y18" s="16" t="str">
        <f t="shared" si="2"/>
        <v/>
      </c>
      <c r="Z18" s="17"/>
      <c r="AA18" s="20"/>
      <c r="AB18" s="17"/>
      <c r="AC18" s="17"/>
      <c r="AD18" s="17"/>
      <c r="AE18" s="17"/>
      <c r="AF18" s="17"/>
      <c r="AG18" s="17"/>
      <c r="AH18" s="17"/>
      <c r="AI18" s="13"/>
      <c r="AJ18" s="12"/>
      <c r="AK18" s="17"/>
      <c r="AL18" s="12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3"/>
      <c r="AX18" s="26">
        <f t="shared" si="16"/>
        <v>0</v>
      </c>
      <c r="AY18" s="25">
        <f t="shared" si="3"/>
        <v>0</v>
      </c>
      <c r="AZ18" s="11">
        <f t="shared" si="4"/>
        <v>0</v>
      </c>
      <c r="BA18" s="11">
        <f t="shared" si="5"/>
        <v>0</v>
      </c>
      <c r="BB18" s="30" t="str">
        <f>IF(OR(IF(E18&gt;ALGOLAH!$O$8,IF(E18&gt;ALGOLAH!$O$9,"NUIT","JOUR"),"NUIT")="NUIT",IF(L18&gt;ALGOLAH!$O$8,IF(L18&gt;ALGOLAH!$O$9,"NUIT","JOUR"),"NUIT")="NUIT"),"NUIT","JOUR")</f>
        <v>NUIT</v>
      </c>
      <c r="BC18" s="10" t="str">
        <f t="shared" si="6"/>
        <v>YES</v>
      </c>
      <c r="BD18" s="10">
        <f>IF(BA18&gt;=ALGOLAH!$N$9,25,0)</f>
        <v>0</v>
      </c>
      <c r="BE18" s="10">
        <f t="shared" si="7"/>
        <v>25</v>
      </c>
      <c r="BF18" s="10">
        <f t="shared" si="14"/>
        <v>25</v>
      </c>
      <c r="BG18" s="10">
        <f t="shared" si="8"/>
        <v>25</v>
      </c>
      <c r="BH18" s="10">
        <f>IF(COUNTIF(AY18,"*-*"),0,IF(AY18&gt;ALGOLAH!$L$8,50,IF(AY18&gt;ALGOLAH!$L$7,30,IF(AY18&gt;ALGOLAH!$L$6,15,0))))</f>
        <v>0</v>
      </c>
      <c r="BI18" s="31">
        <f>BH18+BG18</f>
        <v>25</v>
      </c>
      <c r="BJ18" s="23" t="str">
        <f t="shared" si="9"/>
        <v>OUI</v>
      </c>
      <c r="BK18" s="28" t="str">
        <f t="shared" si="10"/>
        <v>NON</v>
      </c>
      <c r="BL18" s="28" t="str">
        <f t="shared" si="11"/>
        <v>NON</v>
      </c>
    </row>
    <row r="19" spans="1:64" ht="23.25" customHeight="1" x14ac:dyDescent="0.3">
      <c r="A19" s="37"/>
      <c r="B19" s="17"/>
      <c r="C19" s="17"/>
      <c r="D19" s="18"/>
      <c r="E19" s="18"/>
      <c r="F19" s="17"/>
      <c r="G19" s="38"/>
      <c r="H19" s="37"/>
      <c r="I19" s="17"/>
      <c r="J19" s="17"/>
      <c r="K19" s="18"/>
      <c r="L19" s="18"/>
      <c r="M19" s="17"/>
      <c r="N19" s="38"/>
      <c r="O19" s="37"/>
      <c r="P19" s="17"/>
      <c r="Q19" s="17"/>
      <c r="R19" s="17"/>
      <c r="S19" s="17"/>
      <c r="T19" s="17"/>
      <c r="U19" s="38"/>
      <c r="V19" s="43"/>
      <c r="W19" s="13">
        <f t="shared" si="12"/>
        <v>0</v>
      </c>
      <c r="X19" s="13">
        <f t="shared" si="1"/>
        <v>0</v>
      </c>
      <c r="Y19" s="16" t="str">
        <f t="shared" si="2"/>
        <v/>
      </c>
      <c r="Z19" s="17"/>
      <c r="AA19" s="20"/>
      <c r="AB19" s="17"/>
      <c r="AC19" s="17"/>
      <c r="AD19" s="17"/>
      <c r="AE19" s="17"/>
      <c r="AF19" s="17"/>
      <c r="AG19" s="17"/>
      <c r="AH19" s="17"/>
      <c r="AI19" s="13"/>
      <c r="AJ19" s="12"/>
      <c r="AK19" s="17"/>
      <c r="AL19" s="12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3"/>
      <c r="AX19" s="26">
        <f t="shared" si="16"/>
        <v>0</v>
      </c>
      <c r="AY19" s="25">
        <f t="shared" si="3"/>
        <v>0</v>
      </c>
      <c r="AZ19" s="11">
        <f t="shared" si="4"/>
        <v>0</v>
      </c>
      <c r="BA19" s="11">
        <f t="shared" si="5"/>
        <v>0</v>
      </c>
      <c r="BB19" s="30" t="str">
        <f>IF(OR(IF(E19&gt;ALGOLAH!$O$8,IF(E19&gt;ALGOLAH!$O$9,"NUIT","JOUR"),"NUIT")="NUIT",IF(L19&gt;ALGOLAH!$O$8,IF(L19&gt;ALGOLAH!$O$9,"NUIT","JOUR"),"NUIT")="NUIT"),"NUIT","JOUR")</f>
        <v>NUIT</v>
      </c>
      <c r="BC19" s="10" t="str">
        <f t="shared" si="6"/>
        <v>YES</v>
      </c>
      <c r="BD19" s="10">
        <f>IF(BA19&gt;=ALGOLAH!$N$9,25,0)</f>
        <v>0</v>
      </c>
      <c r="BE19" s="10">
        <f t="shared" si="7"/>
        <v>25</v>
      </c>
      <c r="BF19" s="10">
        <f t="shared" si="14"/>
        <v>25</v>
      </c>
      <c r="BG19" s="10">
        <f t="shared" si="8"/>
        <v>25</v>
      </c>
      <c r="BH19" s="10">
        <f>IF(COUNTIF(AY19,"*-*"),0,IF(AY19&gt;ALGOLAH!$L$8,50,IF(AY19&gt;ALGOLAH!$L$7,30,IF(AY19&gt;ALGOLAH!$L$6,15,0))))</f>
        <v>0</v>
      </c>
      <c r="BI19" s="31">
        <f t="shared" ref="BI19:BI33" si="17">BH19+BG19</f>
        <v>25</v>
      </c>
      <c r="BJ19" s="23" t="str">
        <f t="shared" si="9"/>
        <v>OUI</v>
      </c>
      <c r="BK19" s="28" t="str">
        <f t="shared" si="10"/>
        <v>NON</v>
      </c>
      <c r="BL19" s="28" t="str">
        <f t="shared" si="11"/>
        <v>NON</v>
      </c>
    </row>
    <row r="20" spans="1:64" ht="23.25" customHeight="1" x14ac:dyDescent="0.3">
      <c r="A20" s="37"/>
      <c r="B20" s="17"/>
      <c r="C20" s="17"/>
      <c r="D20" s="18"/>
      <c r="E20" s="18"/>
      <c r="F20" s="17"/>
      <c r="G20" s="38"/>
      <c r="H20" s="37"/>
      <c r="I20" s="17"/>
      <c r="J20" s="17"/>
      <c r="K20" s="18"/>
      <c r="L20" s="18"/>
      <c r="M20" s="17"/>
      <c r="N20" s="38"/>
      <c r="O20" s="37"/>
      <c r="P20" s="17"/>
      <c r="Q20" s="17"/>
      <c r="R20" s="17"/>
      <c r="S20" s="17"/>
      <c r="T20" s="17"/>
      <c r="U20" s="38"/>
      <c r="V20" s="43"/>
      <c r="W20" s="13">
        <f t="shared" si="12"/>
        <v>0</v>
      </c>
      <c r="X20" s="13">
        <f t="shared" si="1"/>
        <v>0</v>
      </c>
      <c r="Y20" s="16" t="str">
        <f t="shared" si="2"/>
        <v/>
      </c>
      <c r="Z20" s="17"/>
      <c r="AA20" s="20"/>
      <c r="AB20" s="17"/>
      <c r="AC20" s="17"/>
      <c r="AD20" s="17"/>
      <c r="AE20" s="17"/>
      <c r="AF20" s="17"/>
      <c r="AG20" s="17"/>
      <c r="AH20" s="17"/>
      <c r="AI20" s="13"/>
      <c r="AJ20" s="12"/>
      <c r="AK20" s="17"/>
      <c r="AL20" s="12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3"/>
      <c r="AX20" s="26">
        <f t="shared" si="16"/>
        <v>0</v>
      </c>
      <c r="AY20" s="25">
        <f t="shared" si="3"/>
        <v>0</v>
      </c>
      <c r="AZ20" s="11">
        <f t="shared" si="4"/>
        <v>0</v>
      </c>
      <c r="BA20" s="11">
        <f t="shared" si="5"/>
        <v>0</v>
      </c>
      <c r="BB20" s="30" t="str">
        <f>IF(OR(IF(E20&gt;ALGOLAH!$O$8,IF(E20&gt;ALGOLAH!$O$9,"NUIT","JOUR"),"NUIT")="NUIT",IF(L20&gt;ALGOLAH!$O$8,IF(L20&gt;ALGOLAH!$O$9,"NUIT","JOUR"),"NUIT")="NUIT"),"NUIT","JOUR")</f>
        <v>NUIT</v>
      </c>
      <c r="BC20" s="10" t="str">
        <f t="shared" si="6"/>
        <v>YES</v>
      </c>
      <c r="BD20" s="10">
        <f>IF(BA20&gt;=ALGOLAH!$N$9,25,0)</f>
        <v>0</v>
      </c>
      <c r="BE20" s="10">
        <f t="shared" si="7"/>
        <v>25</v>
      </c>
      <c r="BF20" s="10">
        <f t="shared" si="14"/>
        <v>25</v>
      </c>
      <c r="BG20" s="10">
        <f t="shared" si="8"/>
        <v>25</v>
      </c>
      <c r="BH20" s="10">
        <f>IF(COUNTIF(AY20,"*-*"),0,IF(AY20&gt;ALGOLAH!$L$8,50,IF(AY20&gt;ALGOLAH!$L$7,30,IF(AY20&gt;ALGOLAH!$L$6,15,0))))</f>
        <v>0</v>
      </c>
      <c r="BI20" s="31">
        <f t="shared" si="17"/>
        <v>25</v>
      </c>
      <c r="BJ20" s="23" t="str">
        <f t="shared" si="9"/>
        <v>OUI</v>
      </c>
      <c r="BK20" s="28" t="str">
        <f t="shared" si="10"/>
        <v>NON</v>
      </c>
      <c r="BL20" s="28" t="str">
        <f t="shared" si="11"/>
        <v>NON</v>
      </c>
    </row>
    <row r="21" spans="1:64" ht="23.25" customHeight="1" x14ac:dyDescent="0.3">
      <c r="A21" s="37"/>
      <c r="B21" s="17"/>
      <c r="C21" s="17"/>
      <c r="D21" s="18"/>
      <c r="E21" s="18"/>
      <c r="F21" s="17"/>
      <c r="G21" s="38"/>
      <c r="H21" s="37"/>
      <c r="I21" s="17"/>
      <c r="J21" s="17"/>
      <c r="K21" s="18"/>
      <c r="L21" s="18"/>
      <c r="M21" s="17"/>
      <c r="N21" s="38"/>
      <c r="O21" s="37"/>
      <c r="P21" s="17"/>
      <c r="Q21" s="17"/>
      <c r="R21" s="17"/>
      <c r="S21" s="17"/>
      <c r="T21" s="17"/>
      <c r="U21" s="38"/>
      <c r="V21" s="43"/>
      <c r="W21" s="13">
        <f t="shared" si="12"/>
        <v>0</v>
      </c>
      <c r="X21" s="13">
        <f t="shared" si="1"/>
        <v>0</v>
      </c>
      <c r="Y21" s="16" t="str">
        <f t="shared" si="2"/>
        <v/>
      </c>
      <c r="Z21" s="17"/>
      <c r="AA21" s="20"/>
      <c r="AB21" s="17"/>
      <c r="AC21" s="17"/>
      <c r="AD21" s="17"/>
      <c r="AE21" s="17"/>
      <c r="AF21" s="17"/>
      <c r="AG21" s="17"/>
      <c r="AH21" s="17"/>
      <c r="AI21" s="13"/>
      <c r="AJ21" s="12"/>
      <c r="AK21" s="17"/>
      <c r="AL21" s="12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3"/>
      <c r="AX21" s="26">
        <f t="shared" si="16"/>
        <v>0</v>
      </c>
      <c r="AY21" s="25">
        <f t="shared" si="3"/>
        <v>0</v>
      </c>
      <c r="AZ21" s="11">
        <f t="shared" si="4"/>
        <v>0</v>
      </c>
      <c r="BA21" s="11">
        <f t="shared" si="5"/>
        <v>0</v>
      </c>
      <c r="BB21" s="30" t="str">
        <f>IF(OR(IF(E21&gt;ALGOLAH!$O$8,IF(E21&gt;ALGOLAH!$O$9,"NUIT","JOUR"),"NUIT")="NUIT",IF(L21&gt;ALGOLAH!$O$8,IF(L21&gt;ALGOLAH!$O$9,"NUIT","JOUR"),"NUIT")="NUIT"),"NUIT","JOUR")</f>
        <v>NUIT</v>
      </c>
      <c r="BC21" s="10" t="str">
        <f t="shared" si="6"/>
        <v>YES</v>
      </c>
      <c r="BD21" s="10">
        <f>IF(BA21&gt;=ALGOLAH!$N$9,25,0)</f>
        <v>0</v>
      </c>
      <c r="BE21" s="10">
        <f t="shared" si="7"/>
        <v>25</v>
      </c>
      <c r="BF21" s="10">
        <f t="shared" si="14"/>
        <v>25</v>
      </c>
      <c r="BG21" s="10">
        <f t="shared" si="8"/>
        <v>25</v>
      </c>
      <c r="BH21" s="10">
        <f>IF(COUNTIF(AY21,"*-*"),0,IF(AY21&gt;ALGOLAH!$L$8,50,IF(AY21&gt;ALGOLAH!$L$7,30,IF(AY21&gt;ALGOLAH!$L$6,15,0))))</f>
        <v>0</v>
      </c>
      <c r="BI21" s="31">
        <f t="shared" si="17"/>
        <v>25</v>
      </c>
      <c r="BJ21" s="23" t="str">
        <f t="shared" si="9"/>
        <v>OUI</v>
      </c>
      <c r="BK21" s="28" t="str">
        <f t="shared" si="10"/>
        <v>NON</v>
      </c>
      <c r="BL21" s="28" t="str">
        <f t="shared" si="11"/>
        <v>NON</v>
      </c>
    </row>
    <row r="22" spans="1:64" ht="23.25" customHeight="1" x14ac:dyDescent="0.3">
      <c r="A22" s="37"/>
      <c r="B22" s="17"/>
      <c r="C22" s="17"/>
      <c r="D22" s="18"/>
      <c r="E22" s="18"/>
      <c r="F22" s="17"/>
      <c r="G22" s="38"/>
      <c r="H22" s="37"/>
      <c r="I22" s="17"/>
      <c r="J22" s="17"/>
      <c r="K22" s="18"/>
      <c r="L22" s="18"/>
      <c r="M22" s="17"/>
      <c r="N22" s="38"/>
      <c r="O22" s="37"/>
      <c r="P22" s="17"/>
      <c r="Q22" s="17"/>
      <c r="R22" s="17"/>
      <c r="S22" s="17"/>
      <c r="T22" s="17"/>
      <c r="U22" s="38"/>
      <c r="V22" s="43"/>
      <c r="W22" s="13">
        <f t="shared" si="12"/>
        <v>0</v>
      </c>
      <c r="X22" s="13">
        <f t="shared" si="1"/>
        <v>0</v>
      </c>
      <c r="Y22" s="16" t="str">
        <f t="shared" si="2"/>
        <v/>
      </c>
      <c r="Z22" s="17"/>
      <c r="AA22" s="20"/>
      <c r="AB22" s="17"/>
      <c r="AC22" s="17"/>
      <c r="AD22" s="17"/>
      <c r="AE22" s="17"/>
      <c r="AF22" s="17"/>
      <c r="AG22" s="17"/>
      <c r="AH22" s="17"/>
      <c r="AI22" s="13"/>
      <c r="AJ22" s="12"/>
      <c r="AK22" s="17"/>
      <c r="AL22" s="12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3"/>
      <c r="AX22" s="26">
        <f t="shared" si="16"/>
        <v>0</v>
      </c>
      <c r="AY22" s="25">
        <f t="shared" si="3"/>
        <v>0</v>
      </c>
      <c r="AZ22" s="11">
        <f t="shared" si="4"/>
        <v>0</v>
      </c>
      <c r="BA22" s="11">
        <f t="shared" si="5"/>
        <v>0</v>
      </c>
      <c r="BB22" s="30" t="str">
        <f>IF(OR(IF(E22&gt;ALGOLAH!$O$8,IF(E22&gt;ALGOLAH!$O$9,"NUIT","JOUR"),"NUIT")="NUIT",IF(L22&gt;ALGOLAH!$O$8,IF(L22&gt;ALGOLAH!$O$9,"NUIT","JOUR"),"NUIT")="NUIT"),"NUIT","JOUR")</f>
        <v>NUIT</v>
      </c>
      <c r="BC22" s="10" t="str">
        <f t="shared" si="6"/>
        <v>YES</v>
      </c>
      <c r="BD22" s="10">
        <f>IF(BA22&gt;=ALGOLAH!$N$9,25,0)</f>
        <v>0</v>
      </c>
      <c r="BE22" s="10">
        <f t="shared" si="7"/>
        <v>25</v>
      </c>
      <c r="BF22" s="10">
        <f t="shared" si="14"/>
        <v>25</v>
      </c>
      <c r="BG22" s="10">
        <f t="shared" si="8"/>
        <v>25</v>
      </c>
      <c r="BH22" s="10">
        <f>IF(COUNTIF(AY22,"*-*"),0,IF(AY22&gt;ALGOLAH!$L$8,50,IF(AY22&gt;ALGOLAH!$L$7,30,IF(AY22&gt;ALGOLAH!$L$6,15,0))))</f>
        <v>0</v>
      </c>
      <c r="BI22" s="31">
        <f t="shared" si="17"/>
        <v>25</v>
      </c>
      <c r="BJ22" s="23" t="str">
        <f t="shared" si="9"/>
        <v>OUI</v>
      </c>
      <c r="BK22" s="28" t="str">
        <f t="shared" si="10"/>
        <v>NON</v>
      </c>
      <c r="BL22" s="28" t="str">
        <f t="shared" si="11"/>
        <v>NON</v>
      </c>
    </row>
    <row r="23" spans="1:64" ht="23.25" customHeight="1" x14ac:dyDescent="0.3">
      <c r="A23" s="37"/>
      <c r="B23" s="17"/>
      <c r="C23" s="17"/>
      <c r="D23" s="18"/>
      <c r="E23" s="18"/>
      <c r="F23" s="17"/>
      <c r="G23" s="38"/>
      <c r="H23" s="37"/>
      <c r="I23" s="17"/>
      <c r="J23" s="17"/>
      <c r="K23" s="18"/>
      <c r="L23" s="18"/>
      <c r="M23" s="17"/>
      <c r="N23" s="38"/>
      <c r="O23" s="37"/>
      <c r="P23" s="17"/>
      <c r="Q23" s="17"/>
      <c r="R23" s="17"/>
      <c r="S23" s="17"/>
      <c r="T23" s="17"/>
      <c r="U23" s="38"/>
      <c r="V23" s="43"/>
      <c r="W23" s="13">
        <f t="shared" si="12"/>
        <v>0</v>
      </c>
      <c r="X23" s="13">
        <f t="shared" si="1"/>
        <v>0</v>
      </c>
      <c r="Y23" s="16" t="str">
        <f t="shared" si="2"/>
        <v/>
      </c>
      <c r="Z23" s="17"/>
      <c r="AA23" s="20"/>
      <c r="AB23" s="17"/>
      <c r="AC23" s="17"/>
      <c r="AD23" s="17"/>
      <c r="AE23" s="17"/>
      <c r="AF23" s="17"/>
      <c r="AG23" s="17"/>
      <c r="AH23" s="17"/>
      <c r="AI23" s="13"/>
      <c r="AJ23" s="12"/>
      <c r="AK23" s="17"/>
      <c r="AL23" s="12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3"/>
      <c r="AX23" s="26">
        <f t="shared" si="16"/>
        <v>0</v>
      </c>
      <c r="AY23" s="25">
        <f t="shared" si="3"/>
        <v>0</v>
      </c>
      <c r="AZ23" s="11">
        <f t="shared" si="4"/>
        <v>0</v>
      </c>
      <c r="BA23" s="11">
        <f t="shared" si="5"/>
        <v>0</v>
      </c>
      <c r="BB23" s="30" t="str">
        <f>IF(OR(IF(E23&gt;ALGOLAH!$O$8,IF(E23&gt;ALGOLAH!$O$9,"NUIT","JOUR"),"NUIT")="NUIT",IF(L23&gt;ALGOLAH!$O$8,IF(L23&gt;ALGOLAH!$O$9,"NUIT","JOUR"),"NUIT")="NUIT"),"NUIT","JOUR")</f>
        <v>NUIT</v>
      </c>
      <c r="BC23" s="10" t="str">
        <f t="shared" si="6"/>
        <v>YES</v>
      </c>
      <c r="BD23" s="10">
        <f>IF(BA23&gt;=ALGOLAH!$N$9,25,0)</f>
        <v>0</v>
      </c>
      <c r="BE23" s="10">
        <f t="shared" si="7"/>
        <v>25</v>
      </c>
      <c r="BF23" s="10">
        <f t="shared" si="14"/>
        <v>25</v>
      </c>
      <c r="BG23" s="10">
        <f t="shared" si="8"/>
        <v>25</v>
      </c>
      <c r="BH23" s="10">
        <f>IF(COUNTIF(AY23,"*-*"),0,IF(AY23&gt;ALGOLAH!$L$8,50,IF(AY23&gt;ALGOLAH!$L$7,30,IF(AY23&gt;ALGOLAH!$L$6,15,0))))</f>
        <v>0</v>
      </c>
      <c r="BI23" s="31">
        <f t="shared" si="17"/>
        <v>25</v>
      </c>
      <c r="BJ23" s="23" t="str">
        <f t="shared" si="9"/>
        <v>OUI</v>
      </c>
      <c r="BK23" s="28" t="str">
        <f t="shared" si="10"/>
        <v>NON</v>
      </c>
      <c r="BL23" s="28" t="str">
        <f t="shared" si="11"/>
        <v>NON</v>
      </c>
    </row>
    <row r="24" spans="1:64" ht="23.25" customHeight="1" x14ac:dyDescent="0.3">
      <c r="A24" s="37"/>
      <c r="B24" s="17"/>
      <c r="C24" s="17"/>
      <c r="D24" s="18"/>
      <c r="E24" s="18"/>
      <c r="F24" s="17"/>
      <c r="G24" s="38"/>
      <c r="H24" s="37"/>
      <c r="I24" s="17"/>
      <c r="J24" s="17"/>
      <c r="K24" s="18"/>
      <c r="L24" s="18"/>
      <c r="M24" s="17"/>
      <c r="N24" s="38"/>
      <c r="O24" s="37"/>
      <c r="P24" s="17"/>
      <c r="Q24" s="17"/>
      <c r="R24" s="17"/>
      <c r="S24" s="17"/>
      <c r="T24" s="17"/>
      <c r="U24" s="38"/>
      <c r="V24" s="43"/>
      <c r="W24" s="13">
        <f t="shared" si="12"/>
        <v>0</v>
      </c>
      <c r="X24" s="13">
        <f t="shared" si="1"/>
        <v>0</v>
      </c>
      <c r="Y24" s="16" t="str">
        <f t="shared" si="2"/>
        <v/>
      </c>
      <c r="Z24" s="17"/>
      <c r="AA24" s="20"/>
      <c r="AB24" s="17"/>
      <c r="AC24" s="17"/>
      <c r="AD24" s="17"/>
      <c r="AE24" s="17"/>
      <c r="AF24" s="17"/>
      <c r="AG24" s="17"/>
      <c r="AH24" s="17"/>
      <c r="AI24" s="13"/>
      <c r="AJ24" s="12"/>
      <c r="AK24" s="17"/>
      <c r="AL24" s="12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3"/>
      <c r="AX24" s="26">
        <f t="shared" si="16"/>
        <v>0</v>
      </c>
      <c r="AY24" s="25">
        <f t="shared" si="3"/>
        <v>0</v>
      </c>
      <c r="AZ24" s="11">
        <f t="shared" si="4"/>
        <v>0</v>
      </c>
      <c r="BA24" s="11">
        <f t="shared" si="5"/>
        <v>0</v>
      </c>
      <c r="BB24" s="30" t="str">
        <f>IF(OR(IF(E24&gt;ALGOLAH!$O$8,IF(E24&gt;ALGOLAH!$O$9,"NUIT","JOUR"),"NUIT")="NUIT",IF(L24&gt;ALGOLAH!$O$8,IF(L24&gt;ALGOLAH!$O$9,"NUIT","JOUR"),"NUIT")="NUIT"),"NUIT","JOUR")</f>
        <v>NUIT</v>
      </c>
      <c r="BC24" s="10" t="str">
        <f t="shared" si="6"/>
        <v>YES</v>
      </c>
      <c r="BD24" s="10">
        <f>IF(BA24&gt;=ALGOLAH!$N$9,25,0)</f>
        <v>0</v>
      </c>
      <c r="BE24" s="10">
        <f t="shared" si="7"/>
        <v>25</v>
      </c>
      <c r="BF24" s="10">
        <f t="shared" si="14"/>
        <v>25</v>
      </c>
      <c r="BG24" s="10">
        <f t="shared" si="8"/>
        <v>25</v>
      </c>
      <c r="BH24" s="10">
        <f>IF(COUNTIF(AY24,"*-*"),0,IF(AY24&gt;ALGOLAH!$L$8,50,IF(AY24&gt;ALGOLAH!$L$7,30,IF(AY24&gt;ALGOLAH!$L$6,15,0))))</f>
        <v>0</v>
      </c>
      <c r="BI24" s="31">
        <f t="shared" si="17"/>
        <v>25</v>
      </c>
      <c r="BJ24" s="23" t="str">
        <f t="shared" si="9"/>
        <v>OUI</v>
      </c>
      <c r="BK24" s="28" t="str">
        <f t="shared" si="10"/>
        <v>NON</v>
      </c>
      <c r="BL24" s="28" t="str">
        <f t="shared" si="11"/>
        <v>NON</v>
      </c>
    </row>
    <row r="25" spans="1:64" ht="23.25" customHeight="1" x14ac:dyDescent="0.3">
      <c r="A25" s="37"/>
      <c r="B25" s="17"/>
      <c r="C25" s="17"/>
      <c r="D25" s="18"/>
      <c r="E25" s="18"/>
      <c r="F25" s="17"/>
      <c r="G25" s="38"/>
      <c r="H25" s="37"/>
      <c r="I25" s="17"/>
      <c r="J25" s="17"/>
      <c r="K25" s="18"/>
      <c r="L25" s="18"/>
      <c r="M25" s="17"/>
      <c r="N25" s="38"/>
      <c r="O25" s="37"/>
      <c r="P25" s="17"/>
      <c r="Q25" s="17"/>
      <c r="R25" s="17"/>
      <c r="S25" s="17"/>
      <c r="T25" s="17"/>
      <c r="U25" s="38"/>
      <c r="V25" s="43"/>
      <c r="W25" s="13">
        <f t="shared" ref="W25:W32" si="18">V25*(BI25/100)</f>
        <v>0</v>
      </c>
      <c r="X25" s="13">
        <f t="shared" ref="X25:X32" si="19">IF(OR(H$5="ORAN",H$5="ALGER",H$5="constantine",H$5="orn",H$5="alg",H$5="czl"),IF(Q25="PAX",IF(OR(F25=0,M25=0),V25*0.25,0),0),0)</f>
        <v>0</v>
      </c>
      <c r="Y25" s="16" t="str">
        <f t="shared" ref="Y25:Y32" si="20">IF(H25="","",H25)</f>
        <v/>
      </c>
      <c r="Z25" s="17"/>
      <c r="AA25" s="20"/>
      <c r="AB25" s="17"/>
      <c r="AC25" s="17"/>
      <c r="AD25" s="17"/>
      <c r="AE25" s="17"/>
      <c r="AF25" s="17"/>
      <c r="AG25" s="17"/>
      <c r="AH25" s="17"/>
      <c r="AI25" s="13"/>
      <c r="AJ25" s="12"/>
      <c r="AK25" s="17"/>
      <c r="AL25" s="12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3"/>
      <c r="AX25" s="26">
        <f t="shared" ref="AX25:AX32" si="21">V25+W25-X25+AI25+AW25</f>
        <v>0</v>
      </c>
      <c r="AY25" s="25">
        <f t="shared" ref="AY25:AY32" si="22">IF((A25+E25)&lt;(A25+D25),"- "&amp;TEXT(ABS((A25+D25)-(A25+E25)),"[hh]:mm"),(A25+E25)-(A25+D25))</f>
        <v>0</v>
      </c>
      <c r="AZ25" s="11">
        <f t="shared" ref="AZ25:AZ32" si="23">IF((H25+L25)&lt;(H25+K25),"- "&amp;TEXT(ABS((H25+K25)-(H25+L25)),"[hh]:mm"),(H25+L25)-(H25+K25))</f>
        <v>0</v>
      </c>
      <c r="BA25" s="11">
        <f t="shared" ref="BA25:BA32" si="24">(H25+L25)-(A25+E25)</f>
        <v>0</v>
      </c>
      <c r="BB25" s="30" t="str">
        <f>IF(OR(IF(E25&gt;ALGOLAH!$O$8,IF(E25&gt;ALGOLAH!$O$9,"NUIT","JOUR"),"NUIT")="NUIT",IF(L25&gt;ALGOLAH!$O$8,IF(L25&gt;ALGOLAH!$O$9,"NUIT","JOUR"),"NUIT")="NUIT"),"NUIT","JOUR")</f>
        <v>NUIT</v>
      </c>
      <c r="BC25" s="10" t="str">
        <f t="shared" ref="BC25:BC32" si="25">IF(OR(WEEKDAY(A25,1)&gt;5,WEEKDAY(H25,1)&gt;5),"YES","NO")</f>
        <v>YES</v>
      </c>
      <c r="BD25" s="10">
        <f>IF(BA25&gt;=ALGOLAH!$N$9,25,0)</f>
        <v>0</v>
      </c>
      <c r="BE25" s="10">
        <f t="shared" ref="BE25:BE32" si="26">IF(BB25="NUIT",25,0)</f>
        <v>25</v>
      </c>
      <c r="BF25" s="10">
        <f t="shared" ref="BF25:BF32" si="27">IF(BC25="yes",25,0)</f>
        <v>25</v>
      </c>
      <c r="BG25" s="10">
        <f t="shared" ref="BG25:BG32" si="28">IF(BF25+BE25=50,25+BD25,(BF25+BE25+BD25))</f>
        <v>25</v>
      </c>
      <c r="BH25" s="10">
        <f>IF(COUNTIF(AY25,"*-*"),0,IF(AY25&gt;ALGOLAH!$L$8,50,IF(AY25&gt;ALGOLAH!$L$7,30,IF(AY25&gt;ALGOLAH!$L$6,15,0))))</f>
        <v>0</v>
      </c>
      <c r="BI25" s="31">
        <f t="shared" ref="BI25:BI32" si="29">BH25+BG25</f>
        <v>25</v>
      </c>
      <c r="BJ25" s="23" t="str">
        <f t="shared" ref="BJ25:BJ32" si="30">IF(A25=H25,"OUI","NON")</f>
        <v>OUI</v>
      </c>
      <c r="BK25" s="28" t="str">
        <f t="shared" ref="BK25:BK32" si="31">IF(D25&gt;K25,"OUI","NON")</f>
        <v>NON</v>
      </c>
      <c r="BL25" s="28" t="str">
        <f t="shared" ref="BL25:BL32" si="32">IF((A25+E25)&gt;(H25+L25),"OUI","NON")</f>
        <v>NON</v>
      </c>
    </row>
    <row r="26" spans="1:64" ht="23.25" customHeight="1" x14ac:dyDescent="0.3">
      <c r="A26" s="37"/>
      <c r="B26" s="17"/>
      <c r="C26" s="17"/>
      <c r="D26" s="18"/>
      <c r="E26" s="18"/>
      <c r="F26" s="17"/>
      <c r="G26" s="38"/>
      <c r="H26" s="37"/>
      <c r="I26" s="17"/>
      <c r="J26" s="17"/>
      <c r="K26" s="18"/>
      <c r="L26" s="18"/>
      <c r="M26" s="17"/>
      <c r="N26" s="38"/>
      <c r="O26" s="37"/>
      <c r="P26" s="17"/>
      <c r="Q26" s="17"/>
      <c r="R26" s="17"/>
      <c r="S26" s="17"/>
      <c r="T26" s="17"/>
      <c r="U26" s="38"/>
      <c r="V26" s="43"/>
      <c r="W26" s="13">
        <f t="shared" si="18"/>
        <v>0</v>
      </c>
      <c r="X26" s="13">
        <f t="shared" si="19"/>
        <v>0</v>
      </c>
      <c r="Y26" s="16" t="str">
        <f t="shared" si="20"/>
        <v/>
      </c>
      <c r="Z26" s="17"/>
      <c r="AA26" s="20"/>
      <c r="AB26" s="17"/>
      <c r="AC26" s="17"/>
      <c r="AD26" s="17"/>
      <c r="AE26" s="17"/>
      <c r="AF26" s="17"/>
      <c r="AG26" s="17"/>
      <c r="AH26" s="17"/>
      <c r="AI26" s="13"/>
      <c r="AJ26" s="12"/>
      <c r="AK26" s="17"/>
      <c r="AL26" s="12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3"/>
      <c r="AX26" s="26">
        <f t="shared" si="21"/>
        <v>0</v>
      </c>
      <c r="AY26" s="25">
        <f t="shared" si="22"/>
        <v>0</v>
      </c>
      <c r="AZ26" s="11">
        <f t="shared" si="23"/>
        <v>0</v>
      </c>
      <c r="BA26" s="11">
        <f t="shared" si="24"/>
        <v>0</v>
      </c>
      <c r="BB26" s="30" t="str">
        <f>IF(OR(IF(E26&gt;ALGOLAH!$O$8,IF(E26&gt;ALGOLAH!$O$9,"NUIT","JOUR"),"NUIT")="NUIT",IF(L26&gt;ALGOLAH!$O$8,IF(L26&gt;ALGOLAH!$O$9,"NUIT","JOUR"),"NUIT")="NUIT"),"NUIT","JOUR")</f>
        <v>NUIT</v>
      </c>
      <c r="BC26" s="10" t="str">
        <f t="shared" si="25"/>
        <v>YES</v>
      </c>
      <c r="BD26" s="10">
        <f>IF(BA26&gt;=ALGOLAH!$N$9,25,0)</f>
        <v>0</v>
      </c>
      <c r="BE26" s="10">
        <f t="shared" si="26"/>
        <v>25</v>
      </c>
      <c r="BF26" s="10">
        <f t="shared" si="27"/>
        <v>25</v>
      </c>
      <c r="BG26" s="10">
        <f t="shared" si="28"/>
        <v>25</v>
      </c>
      <c r="BH26" s="10">
        <f>IF(COUNTIF(AY26,"*-*"),0,IF(AY26&gt;ALGOLAH!$L$8,50,IF(AY26&gt;ALGOLAH!$L$7,30,IF(AY26&gt;ALGOLAH!$L$6,15,0))))</f>
        <v>0</v>
      </c>
      <c r="BI26" s="31">
        <f t="shared" si="29"/>
        <v>25</v>
      </c>
      <c r="BJ26" s="23" t="str">
        <f t="shared" si="30"/>
        <v>OUI</v>
      </c>
      <c r="BK26" s="28" t="str">
        <f t="shared" si="31"/>
        <v>NON</v>
      </c>
      <c r="BL26" s="28" t="str">
        <f t="shared" si="32"/>
        <v>NON</v>
      </c>
    </row>
    <row r="27" spans="1:64" ht="23.25" customHeight="1" x14ac:dyDescent="0.3">
      <c r="A27" s="37"/>
      <c r="B27" s="17"/>
      <c r="C27" s="17"/>
      <c r="D27" s="18"/>
      <c r="E27" s="18"/>
      <c r="F27" s="17"/>
      <c r="G27" s="38"/>
      <c r="H27" s="37"/>
      <c r="I27" s="17"/>
      <c r="J27" s="17"/>
      <c r="K27" s="18"/>
      <c r="L27" s="18"/>
      <c r="M27" s="17"/>
      <c r="N27" s="38"/>
      <c r="O27" s="37"/>
      <c r="P27" s="17"/>
      <c r="Q27" s="17"/>
      <c r="R27" s="17"/>
      <c r="S27" s="17"/>
      <c r="T27" s="17"/>
      <c r="U27" s="38"/>
      <c r="V27" s="43"/>
      <c r="W27" s="13">
        <f t="shared" si="18"/>
        <v>0</v>
      </c>
      <c r="X27" s="13">
        <f t="shared" si="19"/>
        <v>0</v>
      </c>
      <c r="Y27" s="16" t="str">
        <f t="shared" si="20"/>
        <v/>
      </c>
      <c r="Z27" s="17"/>
      <c r="AA27" s="20"/>
      <c r="AB27" s="17"/>
      <c r="AC27" s="17"/>
      <c r="AD27" s="17"/>
      <c r="AE27" s="17"/>
      <c r="AF27" s="17"/>
      <c r="AG27" s="17"/>
      <c r="AH27" s="17"/>
      <c r="AI27" s="13"/>
      <c r="AJ27" s="12"/>
      <c r="AK27" s="17"/>
      <c r="AL27" s="12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3"/>
      <c r="AX27" s="26">
        <f t="shared" si="21"/>
        <v>0</v>
      </c>
      <c r="AY27" s="25">
        <f t="shared" si="22"/>
        <v>0</v>
      </c>
      <c r="AZ27" s="11">
        <f t="shared" si="23"/>
        <v>0</v>
      </c>
      <c r="BA27" s="11">
        <f t="shared" si="24"/>
        <v>0</v>
      </c>
      <c r="BB27" s="30" t="str">
        <f>IF(OR(IF(E27&gt;ALGOLAH!$O$8,IF(E27&gt;ALGOLAH!$O$9,"NUIT","JOUR"),"NUIT")="NUIT",IF(L27&gt;ALGOLAH!$O$8,IF(L27&gt;ALGOLAH!$O$9,"NUIT","JOUR"),"NUIT")="NUIT"),"NUIT","JOUR")</f>
        <v>NUIT</v>
      </c>
      <c r="BC27" s="10" t="str">
        <f t="shared" si="25"/>
        <v>YES</v>
      </c>
      <c r="BD27" s="10">
        <f>IF(BA27&gt;=ALGOLAH!$N$9,25,0)</f>
        <v>0</v>
      </c>
      <c r="BE27" s="10">
        <f t="shared" si="26"/>
        <v>25</v>
      </c>
      <c r="BF27" s="10">
        <f t="shared" si="27"/>
        <v>25</v>
      </c>
      <c r="BG27" s="10">
        <f t="shared" si="28"/>
        <v>25</v>
      </c>
      <c r="BH27" s="10">
        <f>IF(COUNTIF(AY27,"*-*"),0,IF(AY27&gt;ALGOLAH!$L$8,50,IF(AY27&gt;ALGOLAH!$L$7,30,IF(AY27&gt;ALGOLAH!$L$6,15,0))))</f>
        <v>0</v>
      </c>
      <c r="BI27" s="31">
        <f t="shared" si="29"/>
        <v>25</v>
      </c>
      <c r="BJ27" s="23" t="str">
        <f t="shared" si="30"/>
        <v>OUI</v>
      </c>
      <c r="BK27" s="28" t="str">
        <f t="shared" si="31"/>
        <v>NON</v>
      </c>
      <c r="BL27" s="28" t="str">
        <f t="shared" si="32"/>
        <v>NON</v>
      </c>
    </row>
    <row r="28" spans="1:64" ht="23.25" customHeight="1" x14ac:dyDescent="0.3">
      <c r="A28" s="37"/>
      <c r="B28" s="17"/>
      <c r="C28" s="17"/>
      <c r="D28" s="18"/>
      <c r="E28" s="18"/>
      <c r="F28" s="17"/>
      <c r="G28" s="38"/>
      <c r="H28" s="37"/>
      <c r="I28" s="17"/>
      <c r="J28" s="17"/>
      <c r="K28" s="18"/>
      <c r="L28" s="18"/>
      <c r="M28" s="17"/>
      <c r="N28" s="38"/>
      <c r="O28" s="37"/>
      <c r="P28" s="17"/>
      <c r="Q28" s="17"/>
      <c r="R28" s="17"/>
      <c r="S28" s="17"/>
      <c r="T28" s="17"/>
      <c r="U28" s="38"/>
      <c r="V28" s="43"/>
      <c r="W28" s="13">
        <f t="shared" si="18"/>
        <v>0</v>
      </c>
      <c r="X28" s="13">
        <f t="shared" si="19"/>
        <v>0</v>
      </c>
      <c r="Y28" s="16" t="str">
        <f t="shared" si="20"/>
        <v/>
      </c>
      <c r="Z28" s="17"/>
      <c r="AA28" s="20"/>
      <c r="AB28" s="17"/>
      <c r="AC28" s="17"/>
      <c r="AD28" s="17"/>
      <c r="AE28" s="17"/>
      <c r="AF28" s="17"/>
      <c r="AG28" s="17"/>
      <c r="AH28" s="17"/>
      <c r="AI28" s="13"/>
      <c r="AJ28" s="12"/>
      <c r="AK28" s="17"/>
      <c r="AL28" s="12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3"/>
      <c r="AX28" s="26">
        <f t="shared" si="21"/>
        <v>0</v>
      </c>
      <c r="AY28" s="25">
        <f t="shared" si="22"/>
        <v>0</v>
      </c>
      <c r="AZ28" s="11">
        <f t="shared" si="23"/>
        <v>0</v>
      </c>
      <c r="BA28" s="11">
        <f t="shared" si="24"/>
        <v>0</v>
      </c>
      <c r="BB28" s="30" t="str">
        <f>IF(OR(IF(E28&gt;ALGOLAH!$O$8,IF(E28&gt;ALGOLAH!$O$9,"NUIT","JOUR"),"NUIT")="NUIT",IF(L28&gt;ALGOLAH!$O$8,IF(L28&gt;ALGOLAH!$O$9,"NUIT","JOUR"),"NUIT")="NUIT"),"NUIT","JOUR")</f>
        <v>NUIT</v>
      </c>
      <c r="BC28" s="10" t="str">
        <f t="shared" si="25"/>
        <v>YES</v>
      </c>
      <c r="BD28" s="10">
        <f>IF(BA28&gt;=ALGOLAH!$N$9,25,0)</f>
        <v>0</v>
      </c>
      <c r="BE28" s="10">
        <f t="shared" si="26"/>
        <v>25</v>
      </c>
      <c r="BF28" s="10">
        <f t="shared" si="27"/>
        <v>25</v>
      </c>
      <c r="BG28" s="10">
        <f t="shared" si="28"/>
        <v>25</v>
      </c>
      <c r="BH28" s="10">
        <f>IF(COUNTIF(AY28,"*-*"),0,IF(AY28&gt;ALGOLAH!$L$8,50,IF(AY28&gt;ALGOLAH!$L$7,30,IF(AY28&gt;ALGOLAH!$L$6,15,0))))</f>
        <v>0</v>
      </c>
      <c r="BI28" s="31">
        <f t="shared" si="29"/>
        <v>25</v>
      </c>
      <c r="BJ28" s="23" t="str">
        <f t="shared" si="30"/>
        <v>OUI</v>
      </c>
      <c r="BK28" s="28" t="str">
        <f t="shared" si="31"/>
        <v>NON</v>
      </c>
      <c r="BL28" s="28" t="str">
        <f t="shared" si="32"/>
        <v>NON</v>
      </c>
    </row>
    <row r="29" spans="1:64" ht="23.25" customHeight="1" x14ac:dyDescent="0.3">
      <c r="A29" s="37"/>
      <c r="B29" s="17"/>
      <c r="C29" s="17"/>
      <c r="D29" s="18"/>
      <c r="E29" s="18"/>
      <c r="F29" s="17"/>
      <c r="G29" s="38"/>
      <c r="H29" s="37"/>
      <c r="I29" s="17"/>
      <c r="J29" s="17"/>
      <c r="K29" s="18"/>
      <c r="L29" s="18"/>
      <c r="M29" s="17"/>
      <c r="N29" s="38"/>
      <c r="O29" s="37"/>
      <c r="P29" s="17"/>
      <c r="Q29" s="17"/>
      <c r="R29" s="17"/>
      <c r="S29" s="17"/>
      <c r="T29" s="17"/>
      <c r="U29" s="38"/>
      <c r="V29" s="43"/>
      <c r="W29" s="13">
        <f t="shared" si="18"/>
        <v>0</v>
      </c>
      <c r="X29" s="13">
        <f t="shared" si="19"/>
        <v>0</v>
      </c>
      <c r="Y29" s="16" t="str">
        <f t="shared" si="20"/>
        <v/>
      </c>
      <c r="Z29" s="17"/>
      <c r="AA29" s="20"/>
      <c r="AB29" s="17"/>
      <c r="AC29" s="17"/>
      <c r="AD29" s="17"/>
      <c r="AE29" s="17"/>
      <c r="AF29" s="17"/>
      <c r="AG29" s="17"/>
      <c r="AH29" s="17"/>
      <c r="AI29" s="13"/>
      <c r="AJ29" s="12"/>
      <c r="AK29" s="17"/>
      <c r="AL29" s="12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3"/>
      <c r="AX29" s="26">
        <f t="shared" si="21"/>
        <v>0</v>
      </c>
      <c r="AY29" s="25">
        <f t="shared" si="22"/>
        <v>0</v>
      </c>
      <c r="AZ29" s="11">
        <f t="shared" si="23"/>
        <v>0</v>
      </c>
      <c r="BA29" s="11">
        <f t="shared" si="24"/>
        <v>0</v>
      </c>
      <c r="BB29" s="30" t="str">
        <f>IF(OR(IF(E29&gt;ALGOLAH!$O$8,IF(E29&gt;ALGOLAH!$O$9,"NUIT","JOUR"),"NUIT")="NUIT",IF(L29&gt;ALGOLAH!$O$8,IF(L29&gt;ALGOLAH!$O$9,"NUIT","JOUR"),"NUIT")="NUIT"),"NUIT","JOUR")</f>
        <v>NUIT</v>
      </c>
      <c r="BC29" s="10" t="str">
        <f t="shared" si="25"/>
        <v>YES</v>
      </c>
      <c r="BD29" s="10">
        <f>IF(BA29&gt;=ALGOLAH!$N$9,25,0)</f>
        <v>0</v>
      </c>
      <c r="BE29" s="10">
        <f t="shared" si="26"/>
        <v>25</v>
      </c>
      <c r="BF29" s="10">
        <f t="shared" si="27"/>
        <v>25</v>
      </c>
      <c r="BG29" s="10">
        <f t="shared" si="28"/>
        <v>25</v>
      </c>
      <c r="BH29" s="10">
        <f>IF(COUNTIF(AY29,"*-*"),0,IF(AY29&gt;ALGOLAH!$L$8,50,IF(AY29&gt;ALGOLAH!$L$7,30,IF(AY29&gt;ALGOLAH!$L$6,15,0))))</f>
        <v>0</v>
      </c>
      <c r="BI29" s="31">
        <f t="shared" si="29"/>
        <v>25</v>
      </c>
      <c r="BJ29" s="23" t="str">
        <f t="shared" si="30"/>
        <v>OUI</v>
      </c>
      <c r="BK29" s="28" t="str">
        <f t="shared" si="31"/>
        <v>NON</v>
      </c>
      <c r="BL29" s="28" t="str">
        <f t="shared" si="32"/>
        <v>NON</v>
      </c>
    </row>
    <row r="30" spans="1:64" ht="23.25" customHeight="1" x14ac:dyDescent="0.3">
      <c r="A30" s="37"/>
      <c r="B30" s="17"/>
      <c r="C30" s="17"/>
      <c r="D30" s="18"/>
      <c r="E30" s="18"/>
      <c r="F30" s="17"/>
      <c r="G30" s="38"/>
      <c r="H30" s="37"/>
      <c r="I30" s="17"/>
      <c r="J30" s="17"/>
      <c r="K30" s="18"/>
      <c r="L30" s="18"/>
      <c r="M30" s="17"/>
      <c r="N30" s="38"/>
      <c r="O30" s="37"/>
      <c r="P30" s="17"/>
      <c r="Q30" s="17"/>
      <c r="R30" s="17"/>
      <c r="S30" s="17"/>
      <c r="T30" s="17"/>
      <c r="U30" s="38"/>
      <c r="V30" s="43"/>
      <c r="W30" s="13">
        <f t="shared" si="18"/>
        <v>0</v>
      </c>
      <c r="X30" s="13">
        <f t="shared" si="19"/>
        <v>0</v>
      </c>
      <c r="Y30" s="16" t="str">
        <f t="shared" si="20"/>
        <v/>
      </c>
      <c r="Z30" s="17"/>
      <c r="AA30" s="20"/>
      <c r="AB30" s="17"/>
      <c r="AC30" s="17"/>
      <c r="AD30" s="17"/>
      <c r="AE30" s="17"/>
      <c r="AF30" s="17"/>
      <c r="AG30" s="17"/>
      <c r="AH30" s="17"/>
      <c r="AI30" s="13"/>
      <c r="AJ30" s="12"/>
      <c r="AK30" s="17"/>
      <c r="AL30" s="12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3"/>
      <c r="AX30" s="26">
        <f t="shared" si="21"/>
        <v>0</v>
      </c>
      <c r="AY30" s="25">
        <f t="shared" si="22"/>
        <v>0</v>
      </c>
      <c r="AZ30" s="11">
        <f t="shared" si="23"/>
        <v>0</v>
      </c>
      <c r="BA30" s="11">
        <f t="shared" si="24"/>
        <v>0</v>
      </c>
      <c r="BB30" s="30" t="str">
        <f>IF(OR(IF(E30&gt;ALGOLAH!$O$8,IF(E30&gt;ALGOLAH!$O$9,"NUIT","JOUR"),"NUIT")="NUIT",IF(L30&gt;ALGOLAH!$O$8,IF(L30&gt;ALGOLAH!$O$9,"NUIT","JOUR"),"NUIT")="NUIT"),"NUIT","JOUR")</f>
        <v>NUIT</v>
      </c>
      <c r="BC30" s="10" t="str">
        <f t="shared" si="25"/>
        <v>YES</v>
      </c>
      <c r="BD30" s="10">
        <f>IF(BA30&gt;=ALGOLAH!$N$9,25,0)</f>
        <v>0</v>
      </c>
      <c r="BE30" s="10">
        <f t="shared" si="26"/>
        <v>25</v>
      </c>
      <c r="BF30" s="10">
        <f t="shared" si="27"/>
        <v>25</v>
      </c>
      <c r="BG30" s="10">
        <f t="shared" si="28"/>
        <v>25</v>
      </c>
      <c r="BH30" s="10">
        <f>IF(COUNTIF(AY30,"*-*"),0,IF(AY30&gt;ALGOLAH!$L$8,50,IF(AY30&gt;ALGOLAH!$L$7,30,IF(AY30&gt;ALGOLAH!$L$6,15,0))))</f>
        <v>0</v>
      </c>
      <c r="BI30" s="31">
        <f t="shared" si="29"/>
        <v>25</v>
      </c>
      <c r="BJ30" s="23" t="str">
        <f t="shared" si="30"/>
        <v>OUI</v>
      </c>
      <c r="BK30" s="28" t="str">
        <f t="shared" si="31"/>
        <v>NON</v>
      </c>
      <c r="BL30" s="28" t="str">
        <f t="shared" si="32"/>
        <v>NON</v>
      </c>
    </row>
    <row r="31" spans="1:64" ht="23.25" customHeight="1" x14ac:dyDescent="0.3">
      <c r="A31" s="37"/>
      <c r="B31" s="17"/>
      <c r="C31" s="17"/>
      <c r="D31" s="18"/>
      <c r="E31" s="18"/>
      <c r="F31" s="17"/>
      <c r="G31" s="38"/>
      <c r="H31" s="37"/>
      <c r="I31" s="17"/>
      <c r="J31" s="17"/>
      <c r="K31" s="18"/>
      <c r="L31" s="18"/>
      <c r="M31" s="17"/>
      <c r="N31" s="38"/>
      <c r="O31" s="37"/>
      <c r="P31" s="17"/>
      <c r="Q31" s="17"/>
      <c r="R31" s="17"/>
      <c r="S31" s="17"/>
      <c r="T31" s="17"/>
      <c r="U31" s="38"/>
      <c r="V31" s="43"/>
      <c r="W31" s="13">
        <f t="shared" si="18"/>
        <v>0</v>
      </c>
      <c r="X31" s="13">
        <f t="shared" si="19"/>
        <v>0</v>
      </c>
      <c r="Y31" s="16" t="str">
        <f t="shared" si="20"/>
        <v/>
      </c>
      <c r="Z31" s="17"/>
      <c r="AA31" s="20"/>
      <c r="AB31" s="17"/>
      <c r="AC31" s="17"/>
      <c r="AD31" s="17"/>
      <c r="AE31" s="17"/>
      <c r="AF31" s="17"/>
      <c r="AG31" s="17"/>
      <c r="AH31" s="17"/>
      <c r="AI31" s="13"/>
      <c r="AJ31" s="12"/>
      <c r="AK31" s="17"/>
      <c r="AL31" s="12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3"/>
      <c r="AX31" s="26">
        <f t="shared" si="21"/>
        <v>0</v>
      </c>
      <c r="AY31" s="25">
        <f t="shared" si="22"/>
        <v>0</v>
      </c>
      <c r="AZ31" s="11">
        <f t="shared" si="23"/>
        <v>0</v>
      </c>
      <c r="BA31" s="11">
        <f t="shared" si="24"/>
        <v>0</v>
      </c>
      <c r="BB31" s="30" t="str">
        <f>IF(OR(IF(E31&gt;ALGOLAH!$O$8,IF(E31&gt;ALGOLAH!$O$9,"NUIT","JOUR"),"NUIT")="NUIT",IF(L31&gt;ALGOLAH!$O$8,IF(L31&gt;ALGOLAH!$O$9,"NUIT","JOUR"),"NUIT")="NUIT"),"NUIT","JOUR")</f>
        <v>NUIT</v>
      </c>
      <c r="BC31" s="10" t="str">
        <f t="shared" si="25"/>
        <v>YES</v>
      </c>
      <c r="BD31" s="10">
        <f>IF(BA31&gt;=ALGOLAH!$N$9,25,0)</f>
        <v>0</v>
      </c>
      <c r="BE31" s="10">
        <f t="shared" si="26"/>
        <v>25</v>
      </c>
      <c r="BF31" s="10">
        <f t="shared" si="27"/>
        <v>25</v>
      </c>
      <c r="BG31" s="10">
        <f t="shared" si="28"/>
        <v>25</v>
      </c>
      <c r="BH31" s="10">
        <f>IF(COUNTIF(AY31,"*-*"),0,IF(AY31&gt;ALGOLAH!$L$8,50,IF(AY31&gt;ALGOLAH!$L$7,30,IF(AY31&gt;ALGOLAH!$L$6,15,0))))</f>
        <v>0</v>
      </c>
      <c r="BI31" s="31">
        <f t="shared" si="29"/>
        <v>25</v>
      </c>
      <c r="BJ31" s="23" t="str">
        <f t="shared" si="30"/>
        <v>OUI</v>
      </c>
      <c r="BK31" s="28" t="str">
        <f t="shared" si="31"/>
        <v>NON</v>
      </c>
      <c r="BL31" s="28" t="str">
        <f t="shared" si="32"/>
        <v>NON</v>
      </c>
    </row>
    <row r="32" spans="1:64" ht="23.25" customHeight="1" x14ac:dyDescent="0.3">
      <c r="A32" s="37"/>
      <c r="B32" s="17"/>
      <c r="C32" s="17"/>
      <c r="D32" s="18"/>
      <c r="E32" s="18"/>
      <c r="F32" s="17"/>
      <c r="G32" s="38"/>
      <c r="H32" s="37"/>
      <c r="I32" s="17"/>
      <c r="J32" s="17"/>
      <c r="K32" s="18"/>
      <c r="L32" s="18"/>
      <c r="M32" s="17"/>
      <c r="N32" s="38"/>
      <c r="O32" s="37"/>
      <c r="P32" s="17"/>
      <c r="Q32" s="17"/>
      <c r="R32" s="17"/>
      <c r="S32" s="17"/>
      <c r="T32" s="17"/>
      <c r="U32" s="38"/>
      <c r="V32" s="43"/>
      <c r="W32" s="13">
        <f t="shared" si="18"/>
        <v>0</v>
      </c>
      <c r="X32" s="13">
        <f t="shared" si="19"/>
        <v>0</v>
      </c>
      <c r="Y32" s="16" t="str">
        <f t="shared" si="20"/>
        <v/>
      </c>
      <c r="Z32" s="17"/>
      <c r="AA32" s="20"/>
      <c r="AB32" s="17"/>
      <c r="AC32" s="17"/>
      <c r="AD32" s="17"/>
      <c r="AE32" s="17"/>
      <c r="AF32" s="17"/>
      <c r="AG32" s="17"/>
      <c r="AH32" s="17"/>
      <c r="AI32" s="13"/>
      <c r="AJ32" s="12"/>
      <c r="AK32" s="17"/>
      <c r="AL32" s="12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3"/>
      <c r="AX32" s="26">
        <f t="shared" si="21"/>
        <v>0</v>
      </c>
      <c r="AY32" s="25">
        <f t="shared" si="22"/>
        <v>0</v>
      </c>
      <c r="AZ32" s="11">
        <f t="shared" si="23"/>
        <v>0</v>
      </c>
      <c r="BA32" s="11">
        <f t="shared" si="24"/>
        <v>0</v>
      </c>
      <c r="BB32" s="30" t="str">
        <f>IF(OR(IF(E32&gt;ALGOLAH!$O$8,IF(E32&gt;ALGOLAH!$O$9,"NUIT","JOUR"),"NUIT")="NUIT",IF(L32&gt;ALGOLAH!$O$8,IF(L32&gt;ALGOLAH!$O$9,"NUIT","JOUR"),"NUIT")="NUIT"),"NUIT","JOUR")</f>
        <v>NUIT</v>
      </c>
      <c r="BC32" s="10" t="str">
        <f t="shared" si="25"/>
        <v>YES</v>
      </c>
      <c r="BD32" s="10">
        <f>IF(BA32&gt;=ALGOLAH!$N$9,25,0)</f>
        <v>0</v>
      </c>
      <c r="BE32" s="10">
        <f t="shared" si="26"/>
        <v>25</v>
      </c>
      <c r="BF32" s="10">
        <f t="shared" si="27"/>
        <v>25</v>
      </c>
      <c r="BG32" s="10">
        <f t="shared" si="28"/>
        <v>25</v>
      </c>
      <c r="BH32" s="10">
        <f>IF(COUNTIF(AY32,"*-*"),0,IF(AY32&gt;ALGOLAH!$L$8,50,IF(AY32&gt;ALGOLAH!$L$7,30,IF(AY32&gt;ALGOLAH!$L$6,15,0))))</f>
        <v>0</v>
      </c>
      <c r="BI32" s="31">
        <f t="shared" si="29"/>
        <v>25</v>
      </c>
      <c r="BJ32" s="23" t="str">
        <f t="shared" si="30"/>
        <v>OUI</v>
      </c>
      <c r="BK32" s="28" t="str">
        <f t="shared" si="31"/>
        <v>NON</v>
      </c>
      <c r="BL32" s="28" t="str">
        <f t="shared" si="32"/>
        <v>NON</v>
      </c>
    </row>
    <row r="33" spans="1:64" ht="23.25" customHeight="1" x14ac:dyDescent="0.3">
      <c r="A33" s="37"/>
      <c r="B33" s="17"/>
      <c r="C33" s="17"/>
      <c r="D33" s="18"/>
      <c r="E33" s="18"/>
      <c r="F33" s="17"/>
      <c r="G33" s="38"/>
      <c r="H33" s="37"/>
      <c r="I33" s="17"/>
      <c r="J33" s="17"/>
      <c r="K33" s="18"/>
      <c r="L33" s="18"/>
      <c r="M33" s="17"/>
      <c r="N33" s="38"/>
      <c r="O33" s="37"/>
      <c r="P33" s="17"/>
      <c r="Q33" s="17"/>
      <c r="R33" s="17"/>
      <c r="S33" s="17"/>
      <c r="T33" s="17"/>
      <c r="U33" s="38"/>
      <c r="V33" s="43"/>
      <c r="W33" s="13">
        <f t="shared" si="12"/>
        <v>0</v>
      </c>
      <c r="X33" s="13">
        <f t="shared" si="1"/>
        <v>0</v>
      </c>
      <c r="Y33" s="16" t="str">
        <f t="shared" si="2"/>
        <v/>
      </c>
      <c r="Z33" s="17"/>
      <c r="AA33" s="20"/>
      <c r="AB33" s="17"/>
      <c r="AC33" s="17"/>
      <c r="AD33" s="17"/>
      <c r="AE33" s="17"/>
      <c r="AF33" s="17"/>
      <c r="AG33" s="17"/>
      <c r="AH33" s="17"/>
      <c r="AI33" s="13"/>
      <c r="AJ33" s="12"/>
      <c r="AK33" s="17"/>
      <c r="AL33" s="12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3"/>
      <c r="AX33" s="26">
        <f t="shared" si="16"/>
        <v>0</v>
      </c>
      <c r="AY33" s="25">
        <f t="shared" si="3"/>
        <v>0</v>
      </c>
      <c r="AZ33" s="11">
        <f t="shared" si="4"/>
        <v>0</v>
      </c>
      <c r="BA33" s="11">
        <f t="shared" si="5"/>
        <v>0</v>
      </c>
      <c r="BB33" s="30" t="str">
        <f>IF(OR(IF(E33&gt;ALGOLAH!$O$8,IF(E33&gt;ALGOLAH!$O$9,"NUIT","JOUR"),"NUIT")="NUIT",IF(L33&gt;ALGOLAH!$O$8,IF(L33&gt;ALGOLAH!$O$9,"NUIT","JOUR"),"NUIT")="NUIT"),"NUIT","JOUR")</f>
        <v>NUIT</v>
      </c>
      <c r="BC33" s="10" t="str">
        <f t="shared" si="6"/>
        <v>YES</v>
      </c>
      <c r="BD33" s="10">
        <f>IF(BA33&gt;=ALGOLAH!$N$9,25,0)</f>
        <v>0</v>
      </c>
      <c r="BE33" s="10">
        <f t="shared" si="7"/>
        <v>25</v>
      </c>
      <c r="BF33" s="10">
        <f t="shared" si="14"/>
        <v>25</v>
      </c>
      <c r="BG33" s="10">
        <f t="shared" si="8"/>
        <v>25</v>
      </c>
      <c r="BH33" s="10">
        <f>IF(COUNTIF(AY33,"*-*"),0,IF(AY33&gt;ALGOLAH!$L$8,50,IF(AY33&gt;ALGOLAH!$L$7,30,IF(AY33&gt;ALGOLAH!$L$6,15,0))))</f>
        <v>0</v>
      </c>
      <c r="BI33" s="31">
        <f t="shared" si="17"/>
        <v>25</v>
      </c>
      <c r="BJ33" s="23" t="str">
        <f t="shared" si="9"/>
        <v>OUI</v>
      </c>
      <c r="BK33" s="28" t="str">
        <f t="shared" si="10"/>
        <v>NON</v>
      </c>
      <c r="BL33" s="28" t="str">
        <f t="shared" si="11"/>
        <v>NON</v>
      </c>
    </row>
    <row r="34" spans="1:64" ht="18.75" customHeight="1" thickBot="1" x14ac:dyDescent="0.35">
      <c r="A34" s="39" t="s">
        <v>17</v>
      </c>
      <c r="B34" s="40"/>
      <c r="C34" s="40"/>
      <c r="D34" s="40"/>
      <c r="E34" s="40"/>
      <c r="F34" s="41">
        <f>SUM(F11:F33)</f>
        <v>0</v>
      </c>
      <c r="G34" s="42">
        <f>SUM(G11:G33)</f>
        <v>0</v>
      </c>
      <c r="H34" s="39"/>
      <c r="I34" s="40"/>
      <c r="J34" s="40"/>
      <c r="K34" s="40"/>
      <c r="L34" s="40"/>
      <c r="M34" s="41">
        <f>SUM(M11:M33)</f>
        <v>0</v>
      </c>
      <c r="N34" s="42">
        <f>SUM(N11:N33)</f>
        <v>0</v>
      </c>
      <c r="O34" s="39"/>
      <c r="P34" s="40"/>
      <c r="Q34" s="40"/>
      <c r="R34" s="40"/>
      <c r="S34" s="40"/>
      <c r="T34" s="40"/>
      <c r="U34" s="42"/>
      <c r="V34" s="44">
        <f>SUM(V11:V33)</f>
        <v>0</v>
      </c>
      <c r="W34" s="14">
        <f>SUM(W11:W33)</f>
        <v>0</v>
      </c>
      <c r="X34" s="14">
        <f>SUM(X11:X33)</f>
        <v>0</v>
      </c>
      <c r="Y34" s="2"/>
      <c r="Z34" s="2">
        <f>SUM(Z11:Z33)</f>
        <v>0</v>
      </c>
      <c r="AA34" s="2">
        <f>SUM(AA11:AA33)</f>
        <v>0</v>
      </c>
      <c r="AB34" s="2">
        <f>SUM(AB11:AB33)</f>
        <v>0</v>
      </c>
      <c r="AC34" s="2">
        <f>SUM(AC11:AC33)</f>
        <v>0</v>
      </c>
      <c r="AD34" s="2"/>
      <c r="AE34" s="2"/>
      <c r="AF34" s="2"/>
      <c r="AG34" s="2"/>
      <c r="AH34" s="2"/>
      <c r="AI34" s="14">
        <f t="shared" ref="AI34:AV34" si="33">SUM(AI11:AI33)</f>
        <v>0</v>
      </c>
      <c r="AJ34" s="3">
        <f t="shared" si="33"/>
        <v>0</v>
      </c>
      <c r="AK34" s="3">
        <f t="shared" si="33"/>
        <v>0</v>
      </c>
      <c r="AL34" s="3">
        <f t="shared" si="33"/>
        <v>0</v>
      </c>
      <c r="AM34" s="3">
        <f t="shared" si="33"/>
        <v>0</v>
      </c>
      <c r="AN34" s="3">
        <f t="shared" si="33"/>
        <v>0</v>
      </c>
      <c r="AO34" s="3">
        <f t="shared" si="33"/>
        <v>0</v>
      </c>
      <c r="AP34" s="3">
        <f t="shared" si="33"/>
        <v>0</v>
      </c>
      <c r="AQ34" s="3">
        <f t="shared" si="33"/>
        <v>0</v>
      </c>
      <c r="AR34" s="3">
        <f t="shared" si="33"/>
        <v>0</v>
      </c>
      <c r="AS34" s="3">
        <f t="shared" si="33"/>
        <v>0</v>
      </c>
      <c r="AT34" s="3">
        <f t="shared" si="33"/>
        <v>0</v>
      </c>
      <c r="AU34" s="3">
        <f t="shared" si="33"/>
        <v>0</v>
      </c>
      <c r="AV34" s="3">
        <f t="shared" si="33"/>
        <v>0</v>
      </c>
      <c r="AW34" s="14">
        <f>SUM(AW11:AW33)</f>
        <v>0</v>
      </c>
      <c r="AX34" s="15">
        <f>SUM(AX11:AX33)</f>
        <v>0</v>
      </c>
    </row>
  </sheetData>
  <sheetProtection algorithmName="SHA-512" hashValue="X0ciVCAk7Yajcu/9kyShFXiCSHzH2bfPD4cuxrKbc10CcDQjJ1gIWEZcaWSZXYHufe53eDbZJ/dsvFCBK29QKg==" saltValue="BL+Gw43tuP9faHf0OCi8ZA==" spinCount="100000" sheet="1" objects="1" scenarios="1" insertRows="0" selectLockedCells="1"/>
  <mergeCells count="16">
    <mergeCell ref="V9:V10"/>
    <mergeCell ref="W9:W10"/>
    <mergeCell ref="X9:X10"/>
    <mergeCell ref="Y9:AH9"/>
    <mergeCell ref="AI9:AI10"/>
    <mergeCell ref="AW9:AW10"/>
    <mergeCell ref="AX9:AX10"/>
    <mergeCell ref="AY9:BI9"/>
    <mergeCell ref="BJ9:BL9"/>
    <mergeCell ref="Z10:AA10"/>
    <mergeCell ref="AE10:AF10"/>
    <mergeCell ref="AG10:AH10"/>
    <mergeCell ref="AQ10:AR10"/>
    <mergeCell ref="AS10:AT10"/>
    <mergeCell ref="AU10:AV10"/>
    <mergeCell ref="AJ9:AV9"/>
  </mergeCells>
  <conditionalFormatting sqref="BB33 BB11:BB24">
    <cfRule type="containsText" dxfId="188" priority="56" operator="containsText" text="NUIT">
      <formula>NOT(ISERROR(SEARCH("NUIT",BB11)))</formula>
    </cfRule>
  </conditionalFormatting>
  <conditionalFormatting sqref="BC33 BC11:BC24">
    <cfRule type="containsText" dxfId="187" priority="55" operator="containsText" text="yes">
      <formula>NOT(ISERROR(SEARCH("yes",BC11)))</formula>
    </cfRule>
  </conditionalFormatting>
  <conditionalFormatting sqref="BL23:BL24 BL11:BL20 BL33">
    <cfRule type="containsText" dxfId="186" priority="52" operator="containsText" text="OUI">
      <formula>NOT(ISERROR(SEARCH("OUI",BL11)))</formula>
    </cfRule>
  </conditionalFormatting>
  <conditionalFormatting sqref="BK23:BK24 BK11:BK20 BK33">
    <cfRule type="containsText" dxfId="185" priority="51" operator="containsText" text="OUI">
      <formula>NOT(ISERROR(SEARCH("OUI",BK11)))</formula>
    </cfRule>
  </conditionalFormatting>
  <conditionalFormatting sqref="BL22">
    <cfRule type="containsText" dxfId="184" priority="48" operator="containsText" text="OUI">
      <formula>NOT(ISERROR(SEARCH("OUI",BL22)))</formula>
    </cfRule>
  </conditionalFormatting>
  <conditionalFormatting sqref="BK22">
    <cfRule type="containsText" dxfId="183" priority="47" operator="containsText" text="OUI">
      <formula>NOT(ISERROR(SEARCH("OUI",BK22)))</formula>
    </cfRule>
  </conditionalFormatting>
  <conditionalFormatting sqref="BL21">
    <cfRule type="containsText" dxfId="182" priority="44" operator="containsText" text="OUI">
      <formula>NOT(ISERROR(SEARCH("OUI",BL21)))</formula>
    </cfRule>
  </conditionalFormatting>
  <conditionalFormatting sqref="BK21">
    <cfRule type="containsText" dxfId="181" priority="43" operator="containsText" text="OUI">
      <formula>NOT(ISERROR(SEARCH("OUI",BK21)))</formula>
    </cfRule>
  </conditionalFormatting>
  <conditionalFormatting sqref="BL22">
    <cfRule type="containsText" dxfId="180" priority="50" operator="containsText" text="OUI">
      <formula>NOT(ISERROR(SEARCH("OUI",BL22)))</formula>
    </cfRule>
  </conditionalFormatting>
  <conditionalFormatting sqref="BK22">
    <cfRule type="containsText" dxfId="179" priority="49" operator="containsText" text="OUI">
      <formula>NOT(ISERROR(SEARCH("OUI",BK22)))</formula>
    </cfRule>
  </conditionalFormatting>
  <conditionalFormatting sqref="BL21">
    <cfRule type="containsText" dxfId="178" priority="46" operator="containsText" text="OUI">
      <formula>NOT(ISERROR(SEARCH("OUI",BL21)))</formula>
    </cfRule>
  </conditionalFormatting>
  <conditionalFormatting sqref="BK21">
    <cfRule type="containsText" dxfId="177" priority="45" operator="containsText" text="OUI">
      <formula>NOT(ISERROR(SEARCH("OUI",BK21)))</formula>
    </cfRule>
  </conditionalFormatting>
  <conditionalFormatting sqref="H33 H11:H24">
    <cfRule type="expression" dxfId="176" priority="42">
      <formula>H11&lt;A11</formula>
    </cfRule>
  </conditionalFormatting>
  <conditionalFormatting sqref="L33 L11:L24">
    <cfRule type="expression" dxfId="175" priority="60">
      <formula>IF((A11+E11)&gt;(H11+L11),1,0)</formula>
    </cfRule>
  </conditionalFormatting>
  <conditionalFormatting sqref="BB25:BB26 BB28:BB32">
    <cfRule type="containsText" dxfId="174" priority="26" operator="containsText" text="NUIT">
      <formula>NOT(ISERROR(SEARCH("NUIT",BB25)))</formula>
    </cfRule>
  </conditionalFormatting>
  <conditionalFormatting sqref="BC25:BC26 BC28:BC32">
    <cfRule type="containsText" dxfId="173" priority="25" operator="containsText" text="yes">
      <formula>NOT(ISERROR(SEARCH("yes",BC25)))</formula>
    </cfRule>
  </conditionalFormatting>
  <conditionalFormatting sqref="BL31:BL32 BL25:BL26 BL28">
    <cfRule type="containsText" dxfId="172" priority="22" operator="containsText" text="OUI">
      <formula>NOT(ISERROR(SEARCH("OUI",BL25)))</formula>
    </cfRule>
  </conditionalFormatting>
  <conditionalFormatting sqref="BK31:BK32 BK25:BK26 BK28">
    <cfRule type="containsText" dxfId="171" priority="21" operator="containsText" text="OUI">
      <formula>NOT(ISERROR(SEARCH("OUI",BK25)))</formula>
    </cfRule>
  </conditionalFormatting>
  <conditionalFormatting sqref="BL30">
    <cfRule type="containsText" dxfId="170" priority="18" operator="containsText" text="OUI">
      <formula>NOT(ISERROR(SEARCH("OUI",BL30)))</formula>
    </cfRule>
  </conditionalFormatting>
  <conditionalFormatting sqref="BK30">
    <cfRule type="containsText" dxfId="169" priority="17" operator="containsText" text="OUI">
      <formula>NOT(ISERROR(SEARCH("OUI",BK30)))</formula>
    </cfRule>
  </conditionalFormatting>
  <conditionalFormatting sqref="BL29">
    <cfRule type="containsText" dxfId="168" priority="14" operator="containsText" text="OUI">
      <formula>NOT(ISERROR(SEARCH("OUI",BL29)))</formula>
    </cfRule>
  </conditionalFormatting>
  <conditionalFormatting sqref="BK29">
    <cfRule type="containsText" dxfId="167" priority="13" operator="containsText" text="OUI">
      <formula>NOT(ISERROR(SEARCH("OUI",BK29)))</formula>
    </cfRule>
  </conditionalFormatting>
  <conditionalFormatting sqref="BL30">
    <cfRule type="containsText" dxfId="166" priority="20" operator="containsText" text="OUI">
      <formula>NOT(ISERROR(SEARCH("OUI",BL30)))</formula>
    </cfRule>
  </conditionalFormatting>
  <conditionalFormatting sqref="BK30">
    <cfRule type="containsText" dxfId="165" priority="19" operator="containsText" text="OUI">
      <formula>NOT(ISERROR(SEARCH("OUI",BK30)))</formula>
    </cfRule>
  </conditionalFormatting>
  <conditionalFormatting sqref="BL29">
    <cfRule type="containsText" dxfId="164" priority="16" operator="containsText" text="OUI">
      <formula>NOT(ISERROR(SEARCH("OUI",BL29)))</formula>
    </cfRule>
  </conditionalFormatting>
  <conditionalFormatting sqref="BK29">
    <cfRule type="containsText" dxfId="163" priority="15" operator="containsText" text="OUI">
      <formula>NOT(ISERROR(SEARCH("OUI",BK29)))</formula>
    </cfRule>
  </conditionalFormatting>
  <conditionalFormatting sqref="H25:H26 H28:H32">
    <cfRule type="expression" dxfId="162" priority="12">
      <formula>H25&lt;A25</formula>
    </cfRule>
  </conditionalFormatting>
  <conditionalFormatting sqref="L25:L26 L28:L32">
    <cfRule type="expression" dxfId="161" priority="30">
      <formula>IF((A25+E25)&gt;(H25+L25),1,0)</formula>
    </cfRule>
  </conditionalFormatting>
  <conditionalFormatting sqref="BB27">
    <cfRule type="containsText" dxfId="160" priority="7" operator="containsText" text="NUIT">
      <formula>NOT(ISERROR(SEARCH("NUIT",BB27)))</formula>
    </cfRule>
  </conditionalFormatting>
  <conditionalFormatting sqref="BC27">
    <cfRule type="containsText" dxfId="159" priority="6" operator="containsText" text="yes">
      <formula>NOT(ISERROR(SEARCH("yes",BC27)))</formula>
    </cfRule>
  </conditionalFormatting>
  <conditionalFormatting sqref="BL27">
    <cfRule type="containsText" dxfId="158" priority="3" operator="containsText" text="OUI">
      <formula>NOT(ISERROR(SEARCH("OUI",BL27)))</formula>
    </cfRule>
  </conditionalFormatting>
  <conditionalFormatting sqref="BK27">
    <cfRule type="containsText" dxfId="157" priority="2" operator="containsText" text="OUI">
      <formula>NOT(ISERROR(SEARCH("OUI",BK27)))</formula>
    </cfRule>
  </conditionalFormatting>
  <conditionalFormatting sqref="H27">
    <cfRule type="expression" dxfId="156" priority="1">
      <formula>H27&lt;A27</formula>
    </cfRule>
  </conditionalFormatting>
  <conditionalFormatting sqref="L27">
    <cfRule type="expression" dxfId="155" priority="11">
      <formula>IF((A27+E27)&gt;(H27+L27),1,0)</formula>
    </cfRule>
  </conditionalFormatting>
  <dataValidations count="17">
    <dataValidation type="custom" allowBlank="1" showDropDown="1" showInputMessage="1" showErrorMessage="1" error="ATTENTION_x000a_ATA &gt;ATD_x000a_Verifiez SVP," sqref="BL13" xr:uid="{00000000-0002-0000-0500-000000000000}">
      <formula1>IF(BL13="NON",1,0)</formula1>
    </dataValidation>
    <dataValidation type="custom" allowBlank="1" showDropDown="1" showInputMessage="1" showErrorMessage="1" sqref="BL11:BL12 BL14:BL33" xr:uid="{00000000-0002-0000-0500-000001000000}">
      <formula1>IF(BL11="NON",1,0)</formula1>
    </dataValidation>
    <dataValidation type="list" allowBlank="1" showInputMessage="1" showErrorMessage="1" sqref="T5:W5" xr:uid="{00000000-0002-0000-0500-000002000000}">
      <formula1>MONNAIE</formula1>
    </dataValidation>
    <dataValidation operator="greaterThan" allowBlank="1" showInputMessage="1" showErrorMessage="1" error="FORMAT_x000a_DD/MM/YY" sqref="O11:O33" xr:uid="{00000000-0002-0000-0500-000003000000}"/>
    <dataValidation type="whole" operator="lessThan" allowBlank="1" showInputMessage="1" showErrorMessage="1" error="Nombre de Guichet" sqref="Z11:Z33" xr:uid="{00000000-0002-0000-0500-000004000000}">
      <formula1>10</formula1>
    </dataValidation>
    <dataValidation type="whole" operator="lessThan" allowBlank="1" showInputMessage="1" showErrorMessage="1" error="Verifier la valeur" sqref="AK11:AK33 AP11:AP33" xr:uid="{00000000-0002-0000-0500-000005000000}">
      <formula1>10</formula1>
    </dataValidation>
    <dataValidation type="time" operator="greaterThan" allowBlank="1" showInputMessage="1" showErrorMessage="1" error="FORMAT_x000a_HH:MM" sqref="AA11:AA33" xr:uid="{00000000-0002-0000-0500-000006000000}">
      <formula1>0</formula1>
    </dataValidation>
    <dataValidation type="whole" operator="greaterThanOrEqual" allowBlank="1" showInputMessage="1" showErrorMessage="1" error="LE TEMPS EN MINUTES" sqref="AJ11:AJ33 AL11:AL33" xr:uid="{00000000-0002-0000-0500-000007000000}">
      <formula1>0</formula1>
    </dataValidation>
    <dataValidation type="decimal" operator="greaterThan" allowBlank="1" showInputMessage="1" showErrorMessage="1" sqref="S11:S33" xr:uid="{00000000-0002-0000-0500-000008000000}">
      <formula1>0</formula1>
    </dataValidation>
    <dataValidation type="date" operator="greaterThan" allowBlank="1" showInputMessage="1" showErrorMessage="1" error="FORMAT_x000a_DD/MM/YY" sqref="A11:A33 H11:H33" xr:uid="{00000000-0002-0000-0500-000009000000}">
      <formula1>36526</formula1>
    </dataValidation>
    <dataValidation type="list" allowBlank="1" showInputMessage="1" showErrorMessage="1" sqref="Q11:Q33" xr:uid="{00000000-0002-0000-0500-00000A000000}">
      <formula1>nature</formula1>
    </dataValidation>
    <dataValidation type="list" allowBlank="1" showInputMessage="1" showErrorMessage="1" sqref="AG11:AG33 AE11:AE33" xr:uid="{00000000-0002-0000-0500-00000B000000}">
      <formula1>AUTRE</formula1>
    </dataValidation>
    <dataValidation type="list" allowBlank="1" showInputMessage="1" showErrorMessage="1" sqref="AS11:AS33 AQ11:AQ33 AU11:AU33" xr:uid="{00000000-0002-0000-0500-00000C000000}">
      <formula1>AUTRES</formula1>
    </dataValidation>
    <dataValidation type="time" allowBlank="1" showInputMessage="1" showErrorMessage="1" error="FORMAT_x000a_HH:MM" sqref="K11:L33 D11:E33" xr:uid="{00000000-0002-0000-0500-00000D000000}">
      <formula1>0</formula1>
      <formula2>0.999305555555556</formula2>
    </dataValidation>
    <dataValidation type="whole" allowBlank="1" showInputMessage="1" showErrorMessage="1" sqref="M11:M33 F11:F33" xr:uid="{00000000-0002-0000-0500-00000E000000}">
      <formula1>0</formula1>
      <formula2>500</formula2>
    </dataValidation>
    <dataValidation type="decimal" operator="greaterThanOrEqual" allowBlank="1" showInputMessage="1" showErrorMessage="1" sqref="N11:N33 G11:G33" xr:uid="{00000000-0002-0000-0500-00000F000000}">
      <formula1>0</formula1>
    </dataValidation>
    <dataValidation type="textLength" operator="equal" allowBlank="1" showInputMessage="1" showErrorMessage="1" error="code IATA" sqref="B11:B33 I11:I33" xr:uid="{00000000-0002-0000-0500-000010000000}">
      <formula1>3</formula1>
    </dataValidation>
  </dataValidations>
  <pageMargins left="0.19685039370078741" right="0.19685039370078741" top="0.19685039370078741" bottom="0.19685039370078741" header="0.19685039370078741" footer="0.19685039370078741"/>
  <pageSetup paperSize="9" scale="81" orientation="landscape" horizontalDpi="300" verticalDpi="300" r:id="rId1"/>
  <colBreaks count="1" manualBreakCount="1">
    <brk id="24" max="1048575" man="1"/>
  </colBreak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7" operator="greaterThan" id="{CC8DE4C0-D42B-41E1-AADC-1D12476CD786}">
            <xm:f>ALGOLAH!$L$8</xm:f>
            <x14:dxf>
              <fill>
                <patternFill>
                  <bgColor rgb="FFFF0000"/>
                </patternFill>
              </fill>
            </x14:dxf>
          </x14:cfRule>
          <x14:cfRule type="cellIs" priority="58" operator="between" id="{CBE50052-056D-46A1-9C84-12B51E3ED1A0}">
            <xm:f>ALGOLAH!$L$6</xm:f>
            <xm:f>ALGOLAH!$L$7</xm:f>
            <x14:dxf>
              <fill>
                <patternFill>
                  <bgColor rgb="FF92D050"/>
                </patternFill>
              </fill>
            </x14:dxf>
          </x14:cfRule>
          <x14:cfRule type="cellIs" priority="59" operator="between" id="{3714730D-7110-40A3-A330-05B52634159D}">
            <xm:f>ALGOLAH!$L$7</xm:f>
            <xm:f>ALGOLAH!$L$8</xm:f>
            <x14:dxf>
              <fill>
                <patternFill>
                  <bgColor rgb="FFFFC000"/>
                </patternFill>
              </fill>
            </x14:dxf>
          </x14:cfRule>
          <xm:sqref>AY33:AZ33 AY11:AZ24</xm:sqref>
        </x14:conditionalFormatting>
        <x14:conditionalFormatting xmlns:xm="http://schemas.microsoft.com/office/excel/2006/main">
          <x14:cfRule type="cellIs" priority="53" operator="greaterThan" id="{7438F743-4004-4ACC-A63B-71BD3CB16F58}">
            <xm:f>ALGOLAH!$N$9</xm:f>
            <x14:dxf>
              <fill>
                <patternFill>
                  <bgColor rgb="FFFF0000"/>
                </patternFill>
              </fill>
            </x14:dxf>
          </x14:cfRule>
          <xm:sqref>BA33 BA11:BA24</xm:sqref>
        </x14:conditionalFormatting>
        <x14:conditionalFormatting xmlns:xm="http://schemas.microsoft.com/office/excel/2006/main">
          <x14:cfRule type="containsText" priority="54" operator="containsText" id="{DED8A977-8892-4F3A-9897-FCCC1A719CC0}">
            <xm:f>NOT(ISERROR(SEARCH("-",AY11)))</xm:f>
            <xm:f>"-"</xm:f>
            <x14:dxf>
              <font>
                <color rgb="FFFF0000"/>
              </font>
              <fill>
                <patternFill>
                  <bgColor theme="0"/>
                </patternFill>
              </fill>
            </x14:dxf>
          </x14:cfRule>
          <xm:sqref>AY33:AZ33 AY11:AZ24</xm:sqref>
        </x14:conditionalFormatting>
        <x14:conditionalFormatting xmlns:xm="http://schemas.microsoft.com/office/excel/2006/main">
          <x14:cfRule type="cellIs" priority="27" operator="greaterThan" id="{D40D2F68-2253-4549-8724-130C9467D3B8}">
            <xm:f>ALGOLAH!$L$8</xm:f>
            <x14:dxf>
              <fill>
                <patternFill>
                  <bgColor rgb="FFFF0000"/>
                </patternFill>
              </fill>
            </x14:dxf>
          </x14:cfRule>
          <x14:cfRule type="cellIs" priority="28" operator="between" id="{C12EBF1C-B38E-4D0A-B4AE-0005ED39BEE8}">
            <xm:f>ALGOLAH!$L$6</xm:f>
            <xm:f>ALGOLAH!$L$7</xm:f>
            <x14:dxf>
              <fill>
                <patternFill>
                  <bgColor rgb="FF92D050"/>
                </patternFill>
              </fill>
            </x14:dxf>
          </x14:cfRule>
          <x14:cfRule type="cellIs" priority="29" operator="between" id="{AE08B726-1D62-47F6-9DE6-2DB9FCDF3A55}">
            <xm:f>ALGOLAH!$L$7</xm:f>
            <xm:f>ALGOLAH!$L$8</xm:f>
            <x14:dxf>
              <fill>
                <patternFill>
                  <bgColor rgb="FFFFC000"/>
                </patternFill>
              </fill>
            </x14:dxf>
          </x14:cfRule>
          <xm:sqref>AY25:AZ26 AY28:AZ32</xm:sqref>
        </x14:conditionalFormatting>
        <x14:conditionalFormatting xmlns:xm="http://schemas.microsoft.com/office/excel/2006/main">
          <x14:cfRule type="cellIs" priority="23" operator="greaterThan" id="{6582F734-BA2E-4B31-A52F-28FDB6828713}">
            <xm:f>ALGOLAH!$N$9</xm:f>
            <x14:dxf>
              <fill>
                <patternFill>
                  <bgColor rgb="FFFF0000"/>
                </patternFill>
              </fill>
            </x14:dxf>
          </x14:cfRule>
          <xm:sqref>BA25:BA26 BA28:BA32</xm:sqref>
        </x14:conditionalFormatting>
        <x14:conditionalFormatting xmlns:xm="http://schemas.microsoft.com/office/excel/2006/main">
          <x14:cfRule type="containsText" priority="24" operator="containsText" id="{53E36734-1B32-4151-A196-7BA90A055CAA}">
            <xm:f>NOT(ISERROR(SEARCH("-",AY25)))</xm:f>
            <xm:f>"-"</xm:f>
            <x14:dxf>
              <font>
                <color rgb="FFFF0000"/>
              </font>
              <fill>
                <patternFill>
                  <bgColor theme="0"/>
                </patternFill>
              </fill>
            </x14:dxf>
          </x14:cfRule>
          <xm:sqref>AY25:AZ26 AY28:AZ32</xm:sqref>
        </x14:conditionalFormatting>
        <x14:conditionalFormatting xmlns:xm="http://schemas.microsoft.com/office/excel/2006/main">
          <x14:cfRule type="cellIs" priority="8" operator="greaterThan" id="{69E3835E-2D6B-492C-BB7F-405FDC579E86}">
            <xm:f>ALGOLAH!$L$8</xm:f>
            <x14:dxf>
              <fill>
                <patternFill>
                  <bgColor rgb="FFFF0000"/>
                </patternFill>
              </fill>
            </x14:dxf>
          </x14:cfRule>
          <x14:cfRule type="cellIs" priority="9" operator="between" id="{546894D3-879C-48D8-92E5-4AC41366ED3F}">
            <xm:f>ALGOLAH!$L$6</xm:f>
            <xm:f>ALGOLAH!$L$7</xm:f>
            <x14:dxf>
              <fill>
                <patternFill>
                  <bgColor rgb="FF92D050"/>
                </patternFill>
              </fill>
            </x14:dxf>
          </x14:cfRule>
          <x14:cfRule type="cellIs" priority="10" operator="between" id="{C1106C1D-551C-4102-ACC1-D408F47985DD}">
            <xm:f>ALGOLAH!$L$7</xm:f>
            <xm:f>ALGOLAH!$L$8</xm:f>
            <x14:dxf>
              <fill>
                <patternFill>
                  <bgColor rgb="FFFFC000"/>
                </patternFill>
              </fill>
            </x14:dxf>
          </x14:cfRule>
          <xm:sqref>AY27:AZ27</xm:sqref>
        </x14:conditionalFormatting>
        <x14:conditionalFormatting xmlns:xm="http://schemas.microsoft.com/office/excel/2006/main">
          <x14:cfRule type="cellIs" priority="4" operator="greaterThan" id="{47791657-665D-4071-95D7-0F20FD001924}">
            <xm:f>ALGOLAH!$N$9</xm:f>
            <x14:dxf>
              <fill>
                <patternFill>
                  <bgColor rgb="FFFF0000"/>
                </patternFill>
              </fill>
            </x14:dxf>
          </x14:cfRule>
          <xm:sqref>BA27</xm:sqref>
        </x14:conditionalFormatting>
        <x14:conditionalFormatting xmlns:xm="http://schemas.microsoft.com/office/excel/2006/main">
          <x14:cfRule type="containsText" priority="5" operator="containsText" id="{9BE7A162-BAC9-41C1-BB54-112C0DAE78BD}">
            <xm:f>NOT(ISERROR(SEARCH("-",AY27)))</xm:f>
            <xm:f>"-"</xm:f>
            <x14:dxf>
              <font>
                <color rgb="FFFF0000"/>
              </font>
              <fill>
                <patternFill>
                  <bgColor theme="0"/>
                </patternFill>
              </fill>
            </x14:dxf>
          </x14:cfRule>
          <xm:sqref>AY27:AZ27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34"/>
  <sheetViews>
    <sheetView view="pageBreakPreview" zoomScaleNormal="110" zoomScaleSheetLayoutView="100" workbookViewId="0">
      <selection activeCell="T4" sqref="T4"/>
    </sheetView>
  </sheetViews>
  <sheetFormatPr baseColWidth="10" defaultColWidth="11.5546875" defaultRowHeight="14.4" x14ac:dyDescent="0.3"/>
  <cols>
    <col min="1" max="1" width="7.33203125" style="19" customWidth="1"/>
    <col min="2" max="2" width="4.88671875" style="19" customWidth="1"/>
    <col min="3" max="3" width="7.33203125" style="19" customWidth="1"/>
    <col min="4" max="4" width="5.44140625" style="19" customWidth="1"/>
    <col min="5" max="5" width="6.33203125" style="19" customWidth="1"/>
    <col min="6" max="6" width="6" style="19" customWidth="1"/>
    <col min="7" max="7" width="6.33203125" style="19" customWidth="1"/>
    <col min="8" max="8" width="7.109375" style="19" customWidth="1"/>
    <col min="9" max="9" width="4.88671875" style="19" customWidth="1"/>
    <col min="10" max="10" width="6.6640625" style="19" customWidth="1"/>
    <col min="11" max="11" width="5.33203125" style="19" customWidth="1"/>
    <col min="12" max="12" width="5" style="19" customWidth="1"/>
    <col min="13" max="13" width="6" style="19" customWidth="1"/>
    <col min="14" max="14" width="6.44140625" style="19" customWidth="1"/>
    <col min="15" max="15" width="9.109375" style="19" customWidth="1"/>
    <col min="16" max="16" width="7.44140625" style="19" customWidth="1"/>
    <col min="17" max="17" width="8.44140625" style="19" customWidth="1"/>
    <col min="18" max="18" width="6.5546875" style="19" customWidth="1"/>
    <col min="19" max="19" width="6.6640625" style="19" customWidth="1"/>
    <col min="20" max="20" width="8.5546875" style="19" customWidth="1"/>
    <col min="21" max="21" width="6.109375" style="19" customWidth="1"/>
    <col min="22" max="22" width="10.109375" style="19" customWidth="1"/>
    <col min="23" max="23" width="11.5546875" style="19" customWidth="1"/>
    <col min="24" max="24" width="11.88671875" style="19" customWidth="1"/>
    <col min="25" max="25" width="10.6640625" style="19" customWidth="1"/>
    <col min="26" max="26" width="3.88671875" style="19" customWidth="1"/>
    <col min="27" max="27" width="6.33203125" style="19" customWidth="1"/>
    <col min="28" max="28" width="4.109375" style="19" customWidth="1"/>
    <col min="29" max="29" width="4.44140625" style="19" customWidth="1"/>
    <col min="30" max="30" width="7.88671875" style="19" customWidth="1"/>
    <col min="31" max="31" width="4.88671875" style="19" customWidth="1"/>
    <col min="32" max="32" width="4.33203125" style="19" customWidth="1"/>
    <col min="33" max="33" width="4.109375" style="19" customWidth="1"/>
    <col min="34" max="34" width="5.109375" style="19" customWidth="1"/>
    <col min="35" max="35" width="8.44140625" style="19" customWidth="1"/>
    <col min="36" max="36" width="6.5546875" style="19" customWidth="1"/>
    <col min="37" max="37" width="5" style="19" customWidth="1"/>
    <col min="38" max="38" width="6.5546875" style="19" customWidth="1"/>
    <col min="39" max="39" width="6.44140625" style="19" customWidth="1"/>
    <col min="40" max="40" width="7.44140625" style="19" customWidth="1"/>
    <col min="41" max="41" width="5.88671875" style="19" customWidth="1"/>
    <col min="42" max="42" width="5.109375" style="19" customWidth="1"/>
    <col min="43" max="43" width="14.109375" style="19" customWidth="1"/>
    <col min="44" max="44" width="4.33203125" style="19" customWidth="1"/>
    <col min="45" max="45" width="13.109375" style="19" customWidth="1"/>
    <col min="46" max="46" width="4.33203125" style="19" customWidth="1"/>
    <col min="47" max="47" width="13" style="19" customWidth="1"/>
    <col min="48" max="48" width="4" style="19" customWidth="1"/>
    <col min="49" max="49" width="8.6640625" style="19" customWidth="1"/>
    <col min="50" max="50" width="12.44140625" style="19" customWidth="1"/>
    <col min="51" max="51" width="14" style="19" hidden="1" customWidth="1"/>
    <col min="52" max="55" width="11.5546875" style="19" hidden="1" customWidth="1"/>
    <col min="56" max="56" width="9.88671875" style="19" hidden="1" customWidth="1"/>
    <col min="57" max="57" width="8.88671875" style="19" hidden="1" customWidth="1"/>
    <col min="58" max="58" width="11.5546875" style="19" hidden="1" customWidth="1"/>
    <col min="59" max="59" width="14.88671875" style="19" hidden="1" customWidth="1"/>
    <col min="60" max="60" width="8.44140625" style="19" hidden="1" customWidth="1"/>
    <col min="61" max="61" width="10.109375" style="29" hidden="1" customWidth="1"/>
    <col min="62" max="62" width="12.33203125" style="19" hidden="1" customWidth="1"/>
    <col min="63" max="64" width="11.5546875" style="19" hidden="1" customWidth="1"/>
    <col min="65" max="16384" width="11.5546875" style="19"/>
  </cols>
  <sheetData>
    <row r="1" spans="1:64" x14ac:dyDescent="0.3">
      <c r="A1" s="4" t="s">
        <v>32</v>
      </c>
      <c r="B1" s="4"/>
      <c r="C1" s="4"/>
      <c r="D1" s="4"/>
      <c r="E1" s="4"/>
      <c r="F1" s="5"/>
      <c r="G1" s="5"/>
      <c r="H1" s="5"/>
      <c r="I1" s="5"/>
      <c r="J1" s="1"/>
      <c r="K1" s="1"/>
      <c r="L1" s="1"/>
      <c r="M1" s="1"/>
      <c r="N1" s="1"/>
      <c r="S1" s="1"/>
      <c r="T1" s="1"/>
      <c r="U1" s="1"/>
      <c r="V1" s="1"/>
      <c r="W1" s="1"/>
      <c r="X1" s="1"/>
      <c r="Y1" s="4" t="s">
        <v>32</v>
      </c>
      <c r="Z1" s="4"/>
      <c r="AA1" s="4"/>
      <c r="AB1" s="4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6"/>
      <c r="AO1" s="6"/>
      <c r="AP1" s="6"/>
      <c r="AQ1" s="6"/>
      <c r="AR1" s="6"/>
      <c r="AS1" s="6"/>
      <c r="AT1" s="6"/>
      <c r="AU1" s="6"/>
    </row>
    <row r="2" spans="1:64" x14ac:dyDescent="0.3">
      <c r="A2" s="4" t="s">
        <v>33</v>
      </c>
      <c r="B2" s="4"/>
      <c r="C2" s="4"/>
      <c r="D2" s="4"/>
      <c r="E2" s="4"/>
      <c r="F2" s="5"/>
      <c r="G2" s="5"/>
      <c r="H2" s="6"/>
      <c r="I2" s="6"/>
      <c r="K2" s="1"/>
      <c r="L2" s="1"/>
      <c r="M2" s="1"/>
      <c r="N2" s="1"/>
      <c r="S2" s="1"/>
      <c r="T2" s="1"/>
      <c r="U2" s="1"/>
      <c r="V2" s="1"/>
      <c r="W2" s="1"/>
      <c r="X2" s="1"/>
      <c r="Y2" s="4" t="s">
        <v>33</v>
      </c>
      <c r="Z2" s="4"/>
      <c r="AA2" s="4"/>
      <c r="AB2" s="4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6"/>
      <c r="AO2" s="6"/>
      <c r="AP2" s="6"/>
      <c r="AQ2" s="6"/>
      <c r="AR2" s="6"/>
      <c r="AS2" s="6"/>
      <c r="AT2" s="6"/>
      <c r="AU2" s="6"/>
    </row>
    <row r="3" spans="1:64" ht="14.4" customHeight="1" x14ac:dyDescent="0.3">
      <c r="A3" s="4" t="s">
        <v>97</v>
      </c>
      <c r="B3" s="4"/>
      <c r="C3" s="4"/>
      <c r="D3" s="4"/>
      <c r="E3" s="4"/>
      <c r="F3" s="5"/>
      <c r="G3" s="5"/>
      <c r="H3" s="6"/>
      <c r="I3" s="6"/>
      <c r="K3" s="1"/>
      <c r="L3" s="1"/>
      <c r="M3" s="1"/>
      <c r="N3" s="1"/>
      <c r="R3" s="4" t="s">
        <v>34</v>
      </c>
      <c r="S3" s="1"/>
      <c r="T3" s="33" t="s">
        <v>130</v>
      </c>
      <c r="U3" s="34"/>
      <c r="V3" s="34"/>
      <c r="W3" s="34"/>
      <c r="X3" s="1"/>
      <c r="Y3" s="4" t="s">
        <v>97</v>
      </c>
      <c r="Z3" s="4"/>
      <c r="AA3" s="4"/>
      <c r="AB3" s="5"/>
      <c r="AC3" s="5"/>
      <c r="AD3" s="6"/>
      <c r="AF3" s="6"/>
      <c r="AG3" s="6"/>
      <c r="AH3" s="6"/>
      <c r="AI3" s="6"/>
      <c r="AJ3" s="6"/>
      <c r="AK3" s="6"/>
      <c r="AL3" s="6"/>
      <c r="AM3" s="5"/>
      <c r="AN3" s="4" t="s">
        <v>34</v>
      </c>
      <c r="AO3" s="5"/>
      <c r="AP3" s="34" t="str">
        <f>IF(T3="","",T3)</f>
        <v>TUNIS AIR</v>
      </c>
      <c r="AQ3" s="34"/>
      <c r="AR3" s="34"/>
      <c r="AS3" s="34"/>
      <c r="AT3" s="6"/>
      <c r="AU3" s="6"/>
    </row>
    <row r="4" spans="1:64" ht="15" x14ac:dyDescent="0.3">
      <c r="A4" s="6"/>
      <c r="B4" s="6"/>
      <c r="C4" s="6"/>
      <c r="D4" s="7"/>
      <c r="E4" s="6"/>
      <c r="F4" s="6"/>
      <c r="G4" s="6"/>
      <c r="H4" s="6"/>
      <c r="I4" s="6"/>
      <c r="K4" s="1"/>
      <c r="L4" s="1"/>
      <c r="M4" s="1"/>
      <c r="N4" s="1"/>
      <c r="R4" s="4" t="s">
        <v>35</v>
      </c>
      <c r="S4" s="8"/>
      <c r="T4" s="33"/>
      <c r="U4" s="34"/>
      <c r="V4" s="34"/>
      <c r="W4" s="34"/>
      <c r="X4" s="1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 t="s">
        <v>35</v>
      </c>
      <c r="AO4" s="9"/>
      <c r="AP4" s="34" t="str">
        <f t="shared" ref="AP4:AP5" si="0">IF(T4="","",T4)</f>
        <v/>
      </c>
      <c r="AQ4" s="34"/>
      <c r="AR4" s="34"/>
      <c r="AS4" s="34"/>
      <c r="AT4" s="6"/>
      <c r="AU4" s="6"/>
    </row>
    <row r="5" spans="1:64" ht="15" x14ac:dyDescent="0.3">
      <c r="A5" s="4" t="s">
        <v>83</v>
      </c>
      <c r="B5" s="35" t="s">
        <v>127</v>
      </c>
      <c r="C5" s="35"/>
      <c r="D5" s="35"/>
      <c r="E5" s="35"/>
      <c r="F5" s="35"/>
      <c r="G5" s="1"/>
      <c r="H5" s="1"/>
      <c r="I5" s="1"/>
      <c r="J5" s="1"/>
      <c r="K5" s="1"/>
      <c r="L5" s="1"/>
      <c r="M5" s="1"/>
      <c r="N5" s="1"/>
      <c r="R5" s="4" t="s">
        <v>36</v>
      </c>
      <c r="S5" s="8"/>
      <c r="T5" s="33"/>
      <c r="U5" s="34"/>
      <c r="V5" s="34"/>
      <c r="W5" s="34"/>
      <c r="X5" s="1"/>
      <c r="Y5" s="4" t="s">
        <v>83</v>
      </c>
      <c r="Z5" s="36" t="str">
        <f>IF(B5="","",B5)</f>
        <v>ALGER</v>
      </c>
      <c r="AA5" s="36"/>
      <c r="AB5" s="36"/>
      <c r="AC5" s="36"/>
      <c r="AD5" s="6"/>
      <c r="AE5" s="6"/>
      <c r="AF5" s="6"/>
      <c r="AG5" s="6"/>
      <c r="AH5" s="6"/>
      <c r="AI5" s="6"/>
      <c r="AJ5" s="6"/>
      <c r="AK5" s="6"/>
      <c r="AL5" s="6"/>
      <c r="AM5" s="6"/>
      <c r="AN5" s="4" t="s">
        <v>36</v>
      </c>
      <c r="AO5" s="9"/>
      <c r="AP5" s="34" t="str">
        <f t="shared" si="0"/>
        <v/>
      </c>
      <c r="AQ5" s="34"/>
      <c r="AR5" s="34"/>
      <c r="AS5" s="34"/>
      <c r="AT5" s="6"/>
      <c r="AU5" s="6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64" x14ac:dyDescent="0.3">
      <c r="A7" s="62" t="s">
        <v>125</v>
      </c>
      <c r="Y7" s="32" t="s">
        <v>120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64" ht="15" thickBot="1" x14ac:dyDescent="0.35">
      <c r="BI8" s="19"/>
      <c r="BK8" s="29"/>
    </row>
    <row r="9" spans="1:64" ht="14.4" customHeight="1" thickBot="1" x14ac:dyDescent="0.35">
      <c r="A9" s="63" t="s">
        <v>5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80" t="s">
        <v>4</v>
      </c>
      <c r="W9" s="80" t="s">
        <v>6</v>
      </c>
      <c r="X9" s="80" t="s">
        <v>7</v>
      </c>
      <c r="Y9" s="83" t="s">
        <v>10</v>
      </c>
      <c r="Z9" s="84"/>
      <c r="AA9" s="84"/>
      <c r="AB9" s="84"/>
      <c r="AC9" s="84"/>
      <c r="AD9" s="84"/>
      <c r="AE9" s="84"/>
      <c r="AF9" s="84"/>
      <c r="AG9" s="84"/>
      <c r="AH9" s="85"/>
      <c r="AI9" s="88" t="s">
        <v>76</v>
      </c>
      <c r="AJ9" s="90" t="s">
        <v>11</v>
      </c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2"/>
      <c r="AW9" s="88" t="s">
        <v>16</v>
      </c>
      <c r="AX9" s="93" t="s">
        <v>77</v>
      </c>
      <c r="AY9" s="75" t="s">
        <v>116</v>
      </c>
      <c r="AZ9" s="76"/>
      <c r="BA9" s="76"/>
      <c r="BB9" s="76"/>
      <c r="BC9" s="76"/>
      <c r="BD9" s="76"/>
      <c r="BE9" s="76"/>
      <c r="BF9" s="76"/>
      <c r="BG9" s="76"/>
      <c r="BH9" s="76"/>
      <c r="BI9" s="77"/>
      <c r="BJ9" s="75" t="s">
        <v>117</v>
      </c>
      <c r="BK9" s="76"/>
      <c r="BL9" s="77"/>
    </row>
    <row r="10" spans="1:64" ht="26.4" customHeight="1" x14ac:dyDescent="0.3">
      <c r="A10" s="64" t="s">
        <v>119</v>
      </c>
      <c r="B10" s="65" t="s">
        <v>121</v>
      </c>
      <c r="C10" s="65" t="s">
        <v>29</v>
      </c>
      <c r="D10" s="65" t="s">
        <v>95</v>
      </c>
      <c r="E10" s="65" t="s">
        <v>94</v>
      </c>
      <c r="F10" s="65" t="s">
        <v>25</v>
      </c>
      <c r="G10" s="66" t="s">
        <v>27</v>
      </c>
      <c r="H10" s="64" t="s">
        <v>115</v>
      </c>
      <c r="I10" s="65" t="s">
        <v>122</v>
      </c>
      <c r="J10" s="65" t="s">
        <v>30</v>
      </c>
      <c r="K10" s="65" t="s">
        <v>96</v>
      </c>
      <c r="L10" s="65" t="s">
        <v>1</v>
      </c>
      <c r="M10" s="65" t="s">
        <v>26</v>
      </c>
      <c r="N10" s="66" t="s">
        <v>28</v>
      </c>
      <c r="O10" s="67" t="s">
        <v>111</v>
      </c>
      <c r="P10" s="65" t="s">
        <v>0</v>
      </c>
      <c r="Q10" s="65" t="s">
        <v>2</v>
      </c>
      <c r="R10" s="65" t="s">
        <v>31</v>
      </c>
      <c r="S10" s="65" t="s">
        <v>110</v>
      </c>
      <c r="T10" s="65" t="s">
        <v>43</v>
      </c>
      <c r="U10" s="66" t="s">
        <v>19</v>
      </c>
      <c r="V10" s="81"/>
      <c r="W10" s="82"/>
      <c r="X10" s="82"/>
      <c r="Y10" s="68" t="s">
        <v>3</v>
      </c>
      <c r="Z10" s="86" t="s">
        <v>82</v>
      </c>
      <c r="AA10" s="87"/>
      <c r="AB10" s="69" t="s">
        <v>8</v>
      </c>
      <c r="AC10" s="70" t="s">
        <v>9</v>
      </c>
      <c r="AD10" s="70" t="s">
        <v>73</v>
      </c>
      <c r="AE10" s="86" t="s">
        <v>71</v>
      </c>
      <c r="AF10" s="87"/>
      <c r="AG10" s="86" t="s">
        <v>71</v>
      </c>
      <c r="AH10" s="87"/>
      <c r="AI10" s="89"/>
      <c r="AJ10" s="71" t="s">
        <v>22</v>
      </c>
      <c r="AK10" s="71" t="s">
        <v>24</v>
      </c>
      <c r="AL10" s="71" t="s">
        <v>72</v>
      </c>
      <c r="AM10" s="71" t="s">
        <v>12</v>
      </c>
      <c r="AN10" s="71" t="s">
        <v>74</v>
      </c>
      <c r="AO10" s="71" t="s">
        <v>75</v>
      </c>
      <c r="AP10" s="71" t="s">
        <v>18</v>
      </c>
      <c r="AQ10" s="78" t="s">
        <v>71</v>
      </c>
      <c r="AR10" s="79"/>
      <c r="AS10" s="78" t="s">
        <v>71</v>
      </c>
      <c r="AT10" s="79"/>
      <c r="AU10" s="78" t="s">
        <v>71</v>
      </c>
      <c r="AV10" s="79"/>
      <c r="AW10" s="88"/>
      <c r="AX10" s="94"/>
      <c r="AY10" s="22" t="s">
        <v>98</v>
      </c>
      <c r="AZ10" s="21" t="s">
        <v>99</v>
      </c>
      <c r="BA10" s="21" t="s">
        <v>100</v>
      </c>
      <c r="BB10" s="21" t="s">
        <v>112</v>
      </c>
      <c r="BC10" s="21" t="s">
        <v>101</v>
      </c>
      <c r="BD10" s="21" t="s">
        <v>106</v>
      </c>
      <c r="BE10" s="21" t="s">
        <v>105</v>
      </c>
      <c r="BF10" s="21" t="s">
        <v>104</v>
      </c>
      <c r="BG10" s="21" t="s">
        <v>107</v>
      </c>
      <c r="BH10" s="21" t="s">
        <v>108</v>
      </c>
      <c r="BI10" s="24" t="s">
        <v>109</v>
      </c>
      <c r="BJ10" s="22" t="s">
        <v>118</v>
      </c>
      <c r="BK10" s="21" t="s">
        <v>113</v>
      </c>
      <c r="BL10" s="27" t="s">
        <v>114</v>
      </c>
    </row>
    <row r="11" spans="1:64" ht="23.25" customHeight="1" x14ac:dyDescent="0.3">
      <c r="A11" s="37"/>
      <c r="B11" s="17"/>
      <c r="C11" s="17"/>
      <c r="D11" s="18"/>
      <c r="E11" s="18"/>
      <c r="F11" s="17"/>
      <c r="G11" s="38"/>
      <c r="H11" s="37"/>
      <c r="I11" s="17"/>
      <c r="J11" s="17"/>
      <c r="K11" s="18"/>
      <c r="L11" s="18"/>
      <c r="M11" s="17"/>
      <c r="N11" s="38"/>
      <c r="O11" s="37"/>
      <c r="P11" s="17"/>
      <c r="Q11" s="17"/>
      <c r="R11" s="17"/>
      <c r="S11" s="17"/>
      <c r="T11" s="17"/>
      <c r="U11" s="38"/>
      <c r="V11" s="43"/>
      <c r="W11" s="13">
        <f>V11*(BI11/100)</f>
        <v>0</v>
      </c>
      <c r="X11" s="13">
        <f t="shared" ref="X11:X33" si="1">IF(OR(H$5="ORAN",H$5="ALGER",H$5="constantine",H$5="orn",H$5="alg",H$5="czl"),IF(Q11="PAX",IF(OR(F11=0,M11=0),V11*0.25,0),0),0)</f>
        <v>0</v>
      </c>
      <c r="Y11" s="16" t="str">
        <f t="shared" ref="Y11:Y33" si="2">IF(H11="","",H11)</f>
        <v/>
      </c>
      <c r="Z11" s="17"/>
      <c r="AA11" s="20"/>
      <c r="AB11" s="17"/>
      <c r="AC11" s="17"/>
      <c r="AD11" s="17"/>
      <c r="AE11" s="17"/>
      <c r="AF11" s="17"/>
      <c r="AG11" s="17"/>
      <c r="AH11" s="17"/>
      <c r="AI11" s="13"/>
      <c r="AJ11" s="12"/>
      <c r="AK11" s="17"/>
      <c r="AL11" s="12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3"/>
      <c r="AX11" s="26">
        <f>V11+W11-X11+AI11+AW11</f>
        <v>0</v>
      </c>
      <c r="AY11" s="25">
        <f t="shared" ref="AY11:AY33" si="3">IF((A11+E11)&lt;(A11+D11),"- "&amp;TEXT(ABS((A11+D11)-(A11+E11)),"[hh]:mm"),(A11+E11)-(A11+D11))</f>
        <v>0</v>
      </c>
      <c r="AZ11" s="11">
        <f t="shared" ref="AZ11:AZ33" si="4">IF((H11+L11)&lt;(H11+K11),"- "&amp;TEXT(ABS((H11+K11)-(H11+L11)),"[hh]:mm"),(H11+L11)-(H11+K11))</f>
        <v>0</v>
      </c>
      <c r="BA11" s="11">
        <f t="shared" ref="BA11:BA33" si="5">(H11+L11)-(A11+E11)</f>
        <v>0</v>
      </c>
      <c r="BB11" s="30" t="str">
        <f>IF(OR(IF(E11&gt;ALGOLAH!$O$8,IF(E11&gt;ALGOLAH!$O$9,"NUIT","JOUR"),"NUIT")="NUIT",IF(L11&gt;ALGOLAH!$O$8,IF(L11&gt;ALGOLAH!$O$9,"NUIT","JOUR"),"NUIT")="NUIT"),"NUIT","JOUR")</f>
        <v>NUIT</v>
      </c>
      <c r="BC11" s="10" t="str">
        <f t="shared" ref="BC11:BC33" si="6">IF(OR(WEEKDAY(A11,1)&gt;5,WEEKDAY(H11,1)&gt;5),"YES","NO")</f>
        <v>YES</v>
      </c>
      <c r="BD11" s="10">
        <f>IF(BA11&gt;=ALGOLAH!$N$9,25,0)</f>
        <v>0</v>
      </c>
      <c r="BE11" s="10">
        <f t="shared" ref="BE11:BE33" si="7">IF(BB11="NUIT",25,0)</f>
        <v>25</v>
      </c>
      <c r="BF11" s="10">
        <f>IF(BC11="yes",25,0)</f>
        <v>25</v>
      </c>
      <c r="BG11" s="10">
        <f t="shared" ref="BG11:BG33" si="8">IF(BF11+BE11=50,25+BD11,(BF11+BE11+BD11))</f>
        <v>25</v>
      </c>
      <c r="BH11" s="10">
        <f>IF(COUNTIF(AY11,"*-*"),0,IF(AY11&gt;ALGOLAH!$L$8,50,IF(AY11&gt;ALGOLAH!$L$7,30,IF(AY11&gt;ALGOLAH!$L$6,15,0))))</f>
        <v>0</v>
      </c>
      <c r="BI11" s="31">
        <f>BH11+BG11</f>
        <v>25</v>
      </c>
      <c r="BJ11" s="23" t="str">
        <f t="shared" ref="BJ11:BJ33" si="9">IF(A11=H11,"OUI","NON")</f>
        <v>OUI</v>
      </c>
      <c r="BK11" s="28" t="str">
        <f t="shared" ref="BK11:BK33" si="10">IF(D11&gt;K11,"OUI","NON")</f>
        <v>NON</v>
      </c>
      <c r="BL11" s="28" t="str">
        <f t="shared" ref="BL11:BL33" si="11">IF((A11+E11)&gt;(H11+L11),"OUI","NON")</f>
        <v>NON</v>
      </c>
    </row>
    <row r="12" spans="1:64" ht="23.25" customHeight="1" x14ac:dyDescent="0.3">
      <c r="A12" s="37"/>
      <c r="B12" s="17"/>
      <c r="C12" s="17"/>
      <c r="D12" s="18"/>
      <c r="E12" s="18"/>
      <c r="F12" s="17"/>
      <c r="G12" s="38"/>
      <c r="H12" s="37"/>
      <c r="I12" s="17"/>
      <c r="J12" s="17"/>
      <c r="K12" s="18"/>
      <c r="L12" s="18"/>
      <c r="M12" s="17"/>
      <c r="N12" s="38"/>
      <c r="O12" s="37"/>
      <c r="P12" s="17"/>
      <c r="Q12" s="17"/>
      <c r="R12" s="17"/>
      <c r="S12" s="17"/>
      <c r="T12" s="17"/>
      <c r="U12" s="38"/>
      <c r="V12" s="43"/>
      <c r="W12" s="13">
        <f t="shared" ref="W12:W33" si="12">V12*(BI12/100)</f>
        <v>0</v>
      </c>
      <c r="X12" s="13">
        <f t="shared" si="1"/>
        <v>0</v>
      </c>
      <c r="Y12" s="16" t="str">
        <f t="shared" si="2"/>
        <v/>
      </c>
      <c r="Z12" s="17"/>
      <c r="AA12" s="20"/>
      <c r="AB12" s="17"/>
      <c r="AC12" s="17"/>
      <c r="AD12" s="17"/>
      <c r="AE12" s="17"/>
      <c r="AF12" s="17"/>
      <c r="AG12" s="17"/>
      <c r="AH12" s="17"/>
      <c r="AI12" s="13"/>
      <c r="AJ12" s="12"/>
      <c r="AK12" s="17"/>
      <c r="AL12" s="12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3"/>
      <c r="AX12" s="26">
        <f t="shared" ref="AX12:AX13" si="13">V12+W12-X12+AI12+AW12</f>
        <v>0</v>
      </c>
      <c r="AY12" s="25">
        <f t="shared" si="3"/>
        <v>0</v>
      </c>
      <c r="AZ12" s="11">
        <f t="shared" si="4"/>
        <v>0</v>
      </c>
      <c r="BA12" s="11">
        <f t="shared" si="5"/>
        <v>0</v>
      </c>
      <c r="BB12" s="30" t="str">
        <f>IF(OR(IF(E12&gt;ALGOLAH!$O$8,IF(E12&gt;ALGOLAH!$O$9,"NUIT","JOUR"),"NUIT")="NUIT",IF(L12&gt;ALGOLAH!$O$8,IF(L12&gt;ALGOLAH!$O$9,"NUIT","JOUR"),"NUIT")="NUIT"),"NUIT","JOUR")</f>
        <v>NUIT</v>
      </c>
      <c r="BC12" s="10" t="str">
        <f t="shared" si="6"/>
        <v>YES</v>
      </c>
      <c r="BD12" s="10">
        <f>IF(BA12&gt;=ALGOLAH!$N$9,25,0)</f>
        <v>0</v>
      </c>
      <c r="BE12" s="10">
        <f t="shared" si="7"/>
        <v>25</v>
      </c>
      <c r="BF12" s="10">
        <f t="shared" ref="BF12:BF33" si="14">IF(BC12="yes",25,0)</f>
        <v>25</v>
      </c>
      <c r="BG12" s="10">
        <f t="shared" si="8"/>
        <v>25</v>
      </c>
      <c r="BH12" s="10">
        <f>IF(COUNTIF(AY12,"*-*"),0,IF(AY12&gt;ALGOLAH!$L$8,50,IF(AY12&gt;ALGOLAH!$L$7,30,IF(AY12&gt;ALGOLAH!$L$6,15,0))))</f>
        <v>0</v>
      </c>
      <c r="BI12" s="31">
        <f t="shared" ref="BI12:BI17" si="15">BH12+BG12</f>
        <v>25</v>
      </c>
      <c r="BJ12" s="23" t="str">
        <f t="shared" si="9"/>
        <v>OUI</v>
      </c>
      <c r="BK12" s="28" t="str">
        <f t="shared" si="10"/>
        <v>NON</v>
      </c>
      <c r="BL12" s="28" t="str">
        <f t="shared" si="11"/>
        <v>NON</v>
      </c>
    </row>
    <row r="13" spans="1:64" ht="23.25" customHeight="1" x14ac:dyDescent="0.3">
      <c r="A13" s="37"/>
      <c r="B13" s="17"/>
      <c r="C13" s="17"/>
      <c r="D13" s="18"/>
      <c r="E13" s="18"/>
      <c r="F13" s="17"/>
      <c r="G13" s="38"/>
      <c r="H13" s="37"/>
      <c r="I13" s="17"/>
      <c r="J13" s="17"/>
      <c r="K13" s="18"/>
      <c r="L13" s="18"/>
      <c r="M13" s="17"/>
      <c r="N13" s="38"/>
      <c r="O13" s="37"/>
      <c r="P13" s="17"/>
      <c r="Q13" s="17"/>
      <c r="R13" s="17"/>
      <c r="S13" s="17"/>
      <c r="T13" s="17"/>
      <c r="U13" s="38"/>
      <c r="V13" s="43"/>
      <c r="W13" s="13">
        <f t="shared" si="12"/>
        <v>0</v>
      </c>
      <c r="X13" s="13">
        <f t="shared" si="1"/>
        <v>0</v>
      </c>
      <c r="Y13" s="16" t="str">
        <f t="shared" si="2"/>
        <v/>
      </c>
      <c r="Z13" s="17"/>
      <c r="AA13" s="20"/>
      <c r="AB13" s="17"/>
      <c r="AC13" s="17"/>
      <c r="AD13" s="17"/>
      <c r="AE13" s="17"/>
      <c r="AF13" s="17"/>
      <c r="AG13" s="17"/>
      <c r="AH13" s="17"/>
      <c r="AI13" s="13"/>
      <c r="AJ13" s="12"/>
      <c r="AK13" s="17"/>
      <c r="AL13" s="12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3"/>
      <c r="AX13" s="26">
        <f t="shared" si="13"/>
        <v>0</v>
      </c>
      <c r="AY13" s="25">
        <f t="shared" si="3"/>
        <v>0</v>
      </c>
      <c r="AZ13" s="11">
        <f t="shared" si="4"/>
        <v>0</v>
      </c>
      <c r="BA13" s="11">
        <f t="shared" si="5"/>
        <v>0</v>
      </c>
      <c r="BB13" s="30" t="str">
        <f>IF(OR(IF(E13&gt;ALGOLAH!$O$8,IF(E13&gt;ALGOLAH!$O$9,"NUIT","JOUR"),"NUIT")="NUIT",IF(L13&gt;ALGOLAH!$O$8,IF(L13&gt;ALGOLAH!$O$9,"NUIT","JOUR"),"NUIT")="NUIT"),"NUIT","JOUR")</f>
        <v>NUIT</v>
      </c>
      <c r="BC13" s="10" t="str">
        <f t="shared" si="6"/>
        <v>YES</v>
      </c>
      <c r="BD13" s="10">
        <f>IF(BA13&gt;=ALGOLAH!$N$9,25,0)</f>
        <v>0</v>
      </c>
      <c r="BE13" s="10">
        <f t="shared" si="7"/>
        <v>25</v>
      </c>
      <c r="BF13" s="10">
        <f t="shared" si="14"/>
        <v>25</v>
      </c>
      <c r="BG13" s="10">
        <f t="shared" si="8"/>
        <v>25</v>
      </c>
      <c r="BH13" s="10">
        <f>IF(COUNTIF(AY13,"*-*"),0,IF(AY13&gt;ALGOLAH!$L$8,50,IF(AY13&gt;ALGOLAH!$L$7,30,IF(AY13&gt;ALGOLAH!$L$6,15,0))))</f>
        <v>0</v>
      </c>
      <c r="BI13" s="31">
        <f t="shared" si="15"/>
        <v>25</v>
      </c>
      <c r="BJ13" s="23" t="str">
        <f t="shared" si="9"/>
        <v>OUI</v>
      </c>
      <c r="BK13" s="28" t="str">
        <f t="shared" si="10"/>
        <v>NON</v>
      </c>
      <c r="BL13" s="28" t="str">
        <f t="shared" si="11"/>
        <v>NON</v>
      </c>
    </row>
    <row r="14" spans="1:64" ht="23.25" customHeight="1" x14ac:dyDescent="0.3">
      <c r="A14" s="37"/>
      <c r="B14" s="17"/>
      <c r="C14" s="17"/>
      <c r="D14" s="18"/>
      <c r="E14" s="18"/>
      <c r="F14" s="17"/>
      <c r="G14" s="38"/>
      <c r="H14" s="37"/>
      <c r="I14" s="17"/>
      <c r="J14" s="17"/>
      <c r="K14" s="18"/>
      <c r="L14" s="18"/>
      <c r="M14" s="17"/>
      <c r="N14" s="38"/>
      <c r="O14" s="37"/>
      <c r="P14" s="17"/>
      <c r="Q14" s="17"/>
      <c r="R14" s="17"/>
      <c r="S14" s="17"/>
      <c r="T14" s="17"/>
      <c r="U14" s="38"/>
      <c r="V14" s="43"/>
      <c r="W14" s="13">
        <f t="shared" si="12"/>
        <v>0</v>
      </c>
      <c r="X14" s="13">
        <f t="shared" si="1"/>
        <v>0</v>
      </c>
      <c r="Y14" s="16" t="str">
        <f t="shared" si="2"/>
        <v/>
      </c>
      <c r="Z14" s="17"/>
      <c r="AA14" s="20"/>
      <c r="AB14" s="17"/>
      <c r="AC14" s="17"/>
      <c r="AD14" s="17"/>
      <c r="AE14" s="17"/>
      <c r="AF14" s="17"/>
      <c r="AG14" s="17"/>
      <c r="AH14" s="17"/>
      <c r="AI14" s="13"/>
      <c r="AJ14" s="12"/>
      <c r="AK14" s="17"/>
      <c r="AL14" s="12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3"/>
      <c r="AX14" s="26">
        <f>V14+W14-X14+AI14+AW14</f>
        <v>0</v>
      </c>
      <c r="AY14" s="25">
        <f t="shared" si="3"/>
        <v>0</v>
      </c>
      <c r="AZ14" s="11">
        <f t="shared" si="4"/>
        <v>0</v>
      </c>
      <c r="BA14" s="11">
        <f t="shared" si="5"/>
        <v>0</v>
      </c>
      <c r="BB14" s="30" t="str">
        <f>IF(OR(IF(E14&gt;ALGOLAH!$O$8,IF(E14&gt;ALGOLAH!$O$9,"NUIT","JOUR"),"NUIT")="NUIT",IF(L14&gt;ALGOLAH!$O$8,IF(L14&gt;ALGOLAH!$O$9,"NUIT","JOUR"),"NUIT")="NUIT"),"NUIT","JOUR")</f>
        <v>NUIT</v>
      </c>
      <c r="BC14" s="10" t="str">
        <f t="shared" si="6"/>
        <v>YES</v>
      </c>
      <c r="BD14" s="10">
        <f>IF(BA14&gt;=ALGOLAH!$N$9,25,0)</f>
        <v>0</v>
      </c>
      <c r="BE14" s="10">
        <f t="shared" si="7"/>
        <v>25</v>
      </c>
      <c r="BF14" s="10">
        <f t="shared" si="14"/>
        <v>25</v>
      </c>
      <c r="BG14" s="10">
        <f t="shared" si="8"/>
        <v>25</v>
      </c>
      <c r="BH14" s="10">
        <f>IF(COUNTIF(AY14,"*-*"),0,IF(AY14&gt;ALGOLAH!$L$8,50,IF(AY14&gt;ALGOLAH!$L$7,30,IF(AY14&gt;ALGOLAH!$L$6,15,0))))</f>
        <v>0</v>
      </c>
      <c r="BI14" s="31">
        <f t="shared" si="15"/>
        <v>25</v>
      </c>
      <c r="BJ14" s="23" t="str">
        <f t="shared" si="9"/>
        <v>OUI</v>
      </c>
      <c r="BK14" s="28" t="str">
        <f t="shared" si="10"/>
        <v>NON</v>
      </c>
      <c r="BL14" s="28" t="str">
        <f t="shared" si="11"/>
        <v>NON</v>
      </c>
    </row>
    <row r="15" spans="1:64" ht="23.25" customHeight="1" x14ac:dyDescent="0.3">
      <c r="A15" s="37"/>
      <c r="B15" s="17"/>
      <c r="C15" s="17"/>
      <c r="D15" s="18"/>
      <c r="E15" s="18"/>
      <c r="F15" s="17"/>
      <c r="G15" s="38"/>
      <c r="H15" s="37"/>
      <c r="I15" s="17"/>
      <c r="J15" s="17"/>
      <c r="K15" s="18"/>
      <c r="L15" s="18"/>
      <c r="M15" s="17"/>
      <c r="N15" s="38"/>
      <c r="O15" s="37"/>
      <c r="P15" s="17"/>
      <c r="Q15" s="17"/>
      <c r="R15" s="17"/>
      <c r="S15" s="17"/>
      <c r="T15" s="17"/>
      <c r="U15" s="38"/>
      <c r="V15" s="43"/>
      <c r="W15" s="13">
        <f t="shared" si="12"/>
        <v>0</v>
      </c>
      <c r="X15" s="13">
        <f t="shared" si="1"/>
        <v>0</v>
      </c>
      <c r="Y15" s="16" t="str">
        <f t="shared" si="2"/>
        <v/>
      </c>
      <c r="Z15" s="17"/>
      <c r="AA15" s="20"/>
      <c r="AB15" s="17"/>
      <c r="AC15" s="17"/>
      <c r="AD15" s="17"/>
      <c r="AE15" s="17"/>
      <c r="AF15" s="17"/>
      <c r="AG15" s="17"/>
      <c r="AH15" s="17"/>
      <c r="AI15" s="13"/>
      <c r="AJ15" s="12"/>
      <c r="AK15" s="17"/>
      <c r="AL15" s="12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3"/>
      <c r="AX15" s="26">
        <f>V15+W15-X15+AI15+AW15</f>
        <v>0</v>
      </c>
      <c r="AY15" s="25">
        <f t="shared" si="3"/>
        <v>0</v>
      </c>
      <c r="AZ15" s="11">
        <f t="shared" si="4"/>
        <v>0</v>
      </c>
      <c r="BA15" s="11">
        <f t="shared" si="5"/>
        <v>0</v>
      </c>
      <c r="BB15" s="30" t="str">
        <f>IF(OR(IF(E15&gt;ALGOLAH!$O$8,IF(E15&gt;ALGOLAH!$O$9,"NUIT","JOUR"),"NUIT")="NUIT",IF(L15&gt;ALGOLAH!$O$8,IF(L15&gt;ALGOLAH!$O$9,"NUIT","JOUR"),"NUIT")="NUIT"),"NUIT","JOUR")</f>
        <v>NUIT</v>
      </c>
      <c r="BC15" s="10" t="str">
        <f t="shared" si="6"/>
        <v>YES</v>
      </c>
      <c r="BD15" s="10">
        <f>IF(BA15&gt;=ALGOLAH!$N$9,25,0)</f>
        <v>0</v>
      </c>
      <c r="BE15" s="10">
        <f t="shared" si="7"/>
        <v>25</v>
      </c>
      <c r="BF15" s="10">
        <f t="shared" si="14"/>
        <v>25</v>
      </c>
      <c r="BG15" s="10">
        <f t="shared" si="8"/>
        <v>25</v>
      </c>
      <c r="BH15" s="10">
        <f>IF(COUNTIF(AY15,"*-*"),0,IF(AY15&gt;ALGOLAH!$L$8,50,IF(AY15&gt;ALGOLAH!$L$7,30,IF(AY15&gt;ALGOLAH!$L$6,15,0))))</f>
        <v>0</v>
      </c>
      <c r="BI15" s="31">
        <f t="shared" si="15"/>
        <v>25</v>
      </c>
      <c r="BJ15" s="23" t="str">
        <f t="shared" si="9"/>
        <v>OUI</v>
      </c>
      <c r="BK15" s="28" t="str">
        <f t="shared" si="10"/>
        <v>NON</v>
      </c>
      <c r="BL15" s="28" t="str">
        <f t="shared" si="11"/>
        <v>NON</v>
      </c>
    </row>
    <row r="16" spans="1:64" ht="23.25" customHeight="1" x14ac:dyDescent="0.3">
      <c r="A16" s="37"/>
      <c r="B16" s="17"/>
      <c r="C16" s="17"/>
      <c r="D16" s="18"/>
      <c r="E16" s="18"/>
      <c r="F16" s="17"/>
      <c r="G16" s="38"/>
      <c r="H16" s="37"/>
      <c r="I16" s="17"/>
      <c r="J16" s="17"/>
      <c r="K16" s="18"/>
      <c r="L16" s="18"/>
      <c r="M16" s="17"/>
      <c r="N16" s="38"/>
      <c r="O16" s="37"/>
      <c r="P16" s="17"/>
      <c r="Q16" s="17"/>
      <c r="R16" s="17"/>
      <c r="S16" s="17"/>
      <c r="T16" s="17"/>
      <c r="U16" s="38"/>
      <c r="V16" s="43"/>
      <c r="W16" s="13">
        <f t="shared" si="12"/>
        <v>0</v>
      </c>
      <c r="X16" s="13">
        <f t="shared" si="1"/>
        <v>0</v>
      </c>
      <c r="Y16" s="16" t="str">
        <f t="shared" si="2"/>
        <v/>
      </c>
      <c r="Z16" s="17"/>
      <c r="AA16" s="20"/>
      <c r="AB16" s="17"/>
      <c r="AC16" s="17"/>
      <c r="AD16" s="17"/>
      <c r="AE16" s="17"/>
      <c r="AF16" s="17"/>
      <c r="AG16" s="17"/>
      <c r="AH16" s="17"/>
      <c r="AI16" s="13"/>
      <c r="AJ16" s="12"/>
      <c r="AK16" s="17"/>
      <c r="AL16" s="12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3"/>
      <c r="AX16" s="26">
        <f>V16+W16-X16+AI16+AW16</f>
        <v>0</v>
      </c>
      <c r="AY16" s="25">
        <f t="shared" si="3"/>
        <v>0</v>
      </c>
      <c r="AZ16" s="11">
        <f t="shared" si="4"/>
        <v>0</v>
      </c>
      <c r="BA16" s="11">
        <f t="shared" si="5"/>
        <v>0</v>
      </c>
      <c r="BB16" s="30" t="str">
        <f>IF(OR(IF(E16&gt;ALGOLAH!$O$8,IF(E16&gt;ALGOLAH!$O$9,"NUIT","JOUR"),"NUIT")="NUIT",IF(L16&gt;ALGOLAH!$O$8,IF(L16&gt;ALGOLAH!$O$9,"NUIT","JOUR"),"NUIT")="NUIT"),"NUIT","JOUR")</f>
        <v>NUIT</v>
      </c>
      <c r="BC16" s="10" t="str">
        <f t="shared" si="6"/>
        <v>YES</v>
      </c>
      <c r="BD16" s="10">
        <f>IF(BA16&gt;=ALGOLAH!$N$9,25,0)</f>
        <v>0</v>
      </c>
      <c r="BE16" s="10">
        <f t="shared" si="7"/>
        <v>25</v>
      </c>
      <c r="BF16" s="10">
        <f t="shared" si="14"/>
        <v>25</v>
      </c>
      <c r="BG16" s="10">
        <f t="shared" si="8"/>
        <v>25</v>
      </c>
      <c r="BH16" s="10">
        <f>IF(COUNTIF(AY16,"*-*"),0,IF(AY16&gt;ALGOLAH!$L$8,50,IF(AY16&gt;ALGOLAH!$L$7,30,IF(AY16&gt;ALGOLAH!$L$6,15,0))))</f>
        <v>0</v>
      </c>
      <c r="BI16" s="31">
        <f t="shared" si="15"/>
        <v>25</v>
      </c>
      <c r="BJ16" s="23" t="str">
        <f t="shared" si="9"/>
        <v>OUI</v>
      </c>
      <c r="BK16" s="28" t="str">
        <f t="shared" si="10"/>
        <v>NON</v>
      </c>
      <c r="BL16" s="28" t="str">
        <f t="shared" si="11"/>
        <v>NON</v>
      </c>
    </row>
    <row r="17" spans="1:64" ht="23.25" customHeight="1" x14ac:dyDescent="0.3">
      <c r="A17" s="37"/>
      <c r="B17" s="17"/>
      <c r="C17" s="17"/>
      <c r="D17" s="18"/>
      <c r="E17" s="18"/>
      <c r="F17" s="17"/>
      <c r="G17" s="38"/>
      <c r="H17" s="37"/>
      <c r="I17" s="17"/>
      <c r="J17" s="17"/>
      <c r="K17" s="18"/>
      <c r="L17" s="18"/>
      <c r="M17" s="17"/>
      <c r="N17" s="38"/>
      <c r="O17" s="37"/>
      <c r="P17" s="17"/>
      <c r="Q17" s="17"/>
      <c r="R17" s="17"/>
      <c r="S17" s="17"/>
      <c r="T17" s="17"/>
      <c r="U17" s="38"/>
      <c r="V17" s="43"/>
      <c r="W17" s="13">
        <f t="shared" si="12"/>
        <v>0</v>
      </c>
      <c r="X17" s="13">
        <f t="shared" si="1"/>
        <v>0</v>
      </c>
      <c r="Y17" s="16" t="str">
        <f t="shared" si="2"/>
        <v/>
      </c>
      <c r="Z17" s="17"/>
      <c r="AA17" s="20"/>
      <c r="AB17" s="17"/>
      <c r="AC17" s="17"/>
      <c r="AD17" s="17"/>
      <c r="AE17" s="17"/>
      <c r="AF17" s="17"/>
      <c r="AG17" s="17"/>
      <c r="AH17" s="17"/>
      <c r="AI17" s="13"/>
      <c r="AJ17" s="12"/>
      <c r="AK17" s="17"/>
      <c r="AL17" s="12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3"/>
      <c r="AX17" s="26">
        <f t="shared" ref="AX17:AX33" si="16">V17+W17-X17+AI17+AW17</f>
        <v>0</v>
      </c>
      <c r="AY17" s="25">
        <f t="shared" si="3"/>
        <v>0</v>
      </c>
      <c r="AZ17" s="11">
        <f t="shared" si="4"/>
        <v>0</v>
      </c>
      <c r="BA17" s="11">
        <f t="shared" si="5"/>
        <v>0</v>
      </c>
      <c r="BB17" s="30" t="str">
        <f>IF(OR(IF(E17&gt;ALGOLAH!$O$8,IF(E17&gt;ALGOLAH!$O$9,"NUIT","JOUR"),"NUIT")="NUIT",IF(L17&gt;ALGOLAH!$O$8,IF(L17&gt;ALGOLAH!$O$9,"NUIT","JOUR"),"NUIT")="NUIT"),"NUIT","JOUR")</f>
        <v>NUIT</v>
      </c>
      <c r="BC17" s="10" t="str">
        <f t="shared" si="6"/>
        <v>YES</v>
      </c>
      <c r="BD17" s="10">
        <f>IF(BA17&gt;=ALGOLAH!$N$9,25,0)</f>
        <v>0</v>
      </c>
      <c r="BE17" s="10">
        <f t="shared" si="7"/>
        <v>25</v>
      </c>
      <c r="BF17" s="10">
        <f t="shared" si="14"/>
        <v>25</v>
      </c>
      <c r="BG17" s="10">
        <f t="shared" si="8"/>
        <v>25</v>
      </c>
      <c r="BH17" s="10">
        <f>IF(COUNTIF(AY17,"*-*"),0,IF(AY17&gt;ALGOLAH!$L$8,50,IF(AY17&gt;ALGOLAH!$L$7,30,IF(AY17&gt;ALGOLAH!$L$6,15,0))))</f>
        <v>0</v>
      </c>
      <c r="BI17" s="31">
        <f t="shared" si="15"/>
        <v>25</v>
      </c>
      <c r="BJ17" s="23" t="str">
        <f t="shared" si="9"/>
        <v>OUI</v>
      </c>
      <c r="BK17" s="28" t="str">
        <f t="shared" si="10"/>
        <v>NON</v>
      </c>
      <c r="BL17" s="28" t="str">
        <f t="shared" si="11"/>
        <v>NON</v>
      </c>
    </row>
    <row r="18" spans="1:64" ht="23.25" customHeight="1" x14ac:dyDescent="0.3">
      <c r="A18" s="37"/>
      <c r="B18" s="17"/>
      <c r="C18" s="17"/>
      <c r="D18" s="18"/>
      <c r="E18" s="18"/>
      <c r="F18" s="17"/>
      <c r="G18" s="38"/>
      <c r="H18" s="37"/>
      <c r="I18" s="17"/>
      <c r="J18" s="17"/>
      <c r="K18" s="18"/>
      <c r="L18" s="18"/>
      <c r="M18" s="17"/>
      <c r="N18" s="38"/>
      <c r="O18" s="37"/>
      <c r="P18" s="17"/>
      <c r="Q18" s="17"/>
      <c r="R18" s="17"/>
      <c r="S18" s="17"/>
      <c r="T18" s="17"/>
      <c r="U18" s="38"/>
      <c r="V18" s="43"/>
      <c r="W18" s="13">
        <f t="shared" si="12"/>
        <v>0</v>
      </c>
      <c r="X18" s="13">
        <f t="shared" si="1"/>
        <v>0</v>
      </c>
      <c r="Y18" s="16" t="str">
        <f t="shared" si="2"/>
        <v/>
      </c>
      <c r="Z18" s="17"/>
      <c r="AA18" s="20"/>
      <c r="AB18" s="17"/>
      <c r="AC18" s="17"/>
      <c r="AD18" s="17"/>
      <c r="AE18" s="17"/>
      <c r="AF18" s="17"/>
      <c r="AG18" s="17"/>
      <c r="AH18" s="17"/>
      <c r="AI18" s="13"/>
      <c r="AJ18" s="12"/>
      <c r="AK18" s="17"/>
      <c r="AL18" s="12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3"/>
      <c r="AX18" s="26">
        <f t="shared" si="16"/>
        <v>0</v>
      </c>
      <c r="AY18" s="25">
        <f t="shared" si="3"/>
        <v>0</v>
      </c>
      <c r="AZ18" s="11">
        <f t="shared" si="4"/>
        <v>0</v>
      </c>
      <c r="BA18" s="11">
        <f t="shared" si="5"/>
        <v>0</v>
      </c>
      <c r="BB18" s="30" t="str">
        <f>IF(OR(IF(E18&gt;ALGOLAH!$O$8,IF(E18&gt;ALGOLAH!$O$9,"NUIT","JOUR"),"NUIT")="NUIT",IF(L18&gt;ALGOLAH!$O$8,IF(L18&gt;ALGOLAH!$O$9,"NUIT","JOUR"),"NUIT")="NUIT"),"NUIT","JOUR")</f>
        <v>NUIT</v>
      </c>
      <c r="BC18" s="10" t="str">
        <f t="shared" si="6"/>
        <v>YES</v>
      </c>
      <c r="BD18" s="10">
        <f>IF(BA18&gt;=ALGOLAH!$N$9,25,0)</f>
        <v>0</v>
      </c>
      <c r="BE18" s="10">
        <f t="shared" si="7"/>
        <v>25</v>
      </c>
      <c r="BF18" s="10">
        <f t="shared" si="14"/>
        <v>25</v>
      </c>
      <c r="BG18" s="10">
        <f t="shared" si="8"/>
        <v>25</v>
      </c>
      <c r="BH18" s="10">
        <f>IF(COUNTIF(AY18,"*-*"),0,IF(AY18&gt;ALGOLAH!$L$8,50,IF(AY18&gt;ALGOLAH!$L$7,30,IF(AY18&gt;ALGOLAH!$L$6,15,0))))</f>
        <v>0</v>
      </c>
      <c r="BI18" s="31">
        <f>BH18+BG18</f>
        <v>25</v>
      </c>
      <c r="BJ18" s="23" t="str">
        <f t="shared" si="9"/>
        <v>OUI</v>
      </c>
      <c r="BK18" s="28" t="str">
        <f t="shared" si="10"/>
        <v>NON</v>
      </c>
      <c r="BL18" s="28" t="str">
        <f t="shared" si="11"/>
        <v>NON</v>
      </c>
    </row>
    <row r="19" spans="1:64" ht="23.25" customHeight="1" x14ac:dyDescent="0.3">
      <c r="A19" s="37"/>
      <c r="B19" s="17"/>
      <c r="C19" s="17"/>
      <c r="D19" s="18"/>
      <c r="E19" s="18"/>
      <c r="F19" s="17"/>
      <c r="G19" s="38"/>
      <c r="H19" s="37"/>
      <c r="I19" s="17"/>
      <c r="J19" s="17"/>
      <c r="K19" s="18"/>
      <c r="L19" s="18"/>
      <c r="M19" s="17"/>
      <c r="N19" s="38"/>
      <c r="O19" s="37"/>
      <c r="P19" s="17"/>
      <c r="Q19" s="17"/>
      <c r="R19" s="17"/>
      <c r="S19" s="17"/>
      <c r="T19" s="17"/>
      <c r="U19" s="38"/>
      <c r="V19" s="43"/>
      <c r="W19" s="13">
        <f t="shared" ref="W19:W24" si="17">V19*(BI19/100)</f>
        <v>0</v>
      </c>
      <c r="X19" s="13">
        <f t="shared" ref="X19:X24" si="18">IF(OR(H$5="ORAN",H$5="ALGER",H$5="constantine",H$5="orn",H$5="alg",H$5="czl"),IF(Q19="PAX",IF(OR(F19=0,M19=0),V19*0.25,0),0),0)</f>
        <v>0</v>
      </c>
      <c r="Y19" s="16" t="str">
        <f t="shared" ref="Y19:Y24" si="19">IF(H19="","",H19)</f>
        <v/>
      </c>
      <c r="Z19" s="17"/>
      <c r="AA19" s="20"/>
      <c r="AB19" s="17"/>
      <c r="AC19" s="17"/>
      <c r="AD19" s="17"/>
      <c r="AE19" s="17"/>
      <c r="AF19" s="17"/>
      <c r="AG19" s="17"/>
      <c r="AH19" s="17"/>
      <c r="AI19" s="13"/>
      <c r="AJ19" s="12"/>
      <c r="AK19" s="17"/>
      <c r="AL19" s="12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3"/>
      <c r="AX19" s="26">
        <f t="shared" si="16"/>
        <v>0</v>
      </c>
      <c r="AY19" s="25">
        <f t="shared" ref="AY19:AY24" si="20">IF((A19+E19)&lt;(A19+D19),"- "&amp;TEXT(ABS((A19+D19)-(A19+E19)),"[hh]:mm"),(A19+E19)-(A19+D19))</f>
        <v>0</v>
      </c>
      <c r="AZ19" s="11">
        <f t="shared" ref="AZ19:AZ24" si="21">IF((H19+L19)&lt;(H19+K19),"- "&amp;TEXT(ABS((H19+K19)-(H19+L19)),"[hh]:mm"),(H19+L19)-(H19+K19))</f>
        <v>0</v>
      </c>
      <c r="BA19" s="11">
        <f t="shared" ref="BA19:BA24" si="22">(H19+L19)-(A19+E19)</f>
        <v>0</v>
      </c>
      <c r="BB19" s="30" t="str">
        <f>IF(OR(IF(E19&gt;ALGOLAH!$O$8,IF(E19&gt;ALGOLAH!$O$9,"NUIT","JOUR"),"NUIT")="NUIT",IF(L19&gt;ALGOLAH!$O$8,IF(L19&gt;ALGOLAH!$O$9,"NUIT","JOUR"),"NUIT")="NUIT"),"NUIT","JOUR")</f>
        <v>NUIT</v>
      </c>
      <c r="BC19" s="10" t="str">
        <f t="shared" ref="BC19:BC24" si="23">IF(OR(WEEKDAY(A19,1)&gt;5,WEEKDAY(H19,1)&gt;5),"YES","NO")</f>
        <v>YES</v>
      </c>
      <c r="BD19" s="10">
        <f>IF(BA19&gt;=ALGOLAH!$N$9,25,0)</f>
        <v>0</v>
      </c>
      <c r="BE19" s="10">
        <f t="shared" ref="BE19:BE24" si="24">IF(BB19="NUIT",25,0)</f>
        <v>25</v>
      </c>
      <c r="BF19" s="10">
        <f t="shared" ref="BF19:BF24" si="25">IF(BC19="yes",25,0)</f>
        <v>25</v>
      </c>
      <c r="BG19" s="10">
        <f t="shared" ref="BG19:BG24" si="26">IF(BF19+BE19=50,25+BD19,(BF19+BE19+BD19))</f>
        <v>25</v>
      </c>
      <c r="BH19" s="10">
        <f>IF(COUNTIF(AY19,"*-*"),0,IF(AY19&gt;ALGOLAH!$L$8,50,IF(AY19&gt;ALGOLAH!$L$7,30,IF(AY19&gt;ALGOLAH!$L$6,15,0))))</f>
        <v>0</v>
      </c>
      <c r="BI19" s="31">
        <f t="shared" ref="BI19:BI23" si="27">BH19+BG19</f>
        <v>25</v>
      </c>
      <c r="BJ19" s="23" t="str">
        <f t="shared" ref="BJ19:BJ24" si="28">IF(A19=H19,"OUI","NON")</f>
        <v>OUI</v>
      </c>
      <c r="BK19" s="28" t="str">
        <f t="shared" ref="BK19:BK24" si="29">IF(D19&gt;K19,"OUI","NON")</f>
        <v>NON</v>
      </c>
      <c r="BL19" s="28" t="str">
        <f t="shared" ref="BL19:BL24" si="30">IF((A19+E19)&gt;(H19+L19),"OUI","NON")</f>
        <v>NON</v>
      </c>
    </row>
    <row r="20" spans="1:64" ht="23.25" customHeight="1" x14ac:dyDescent="0.3">
      <c r="A20" s="37"/>
      <c r="B20" s="17"/>
      <c r="C20" s="17"/>
      <c r="D20" s="18"/>
      <c r="E20" s="18"/>
      <c r="F20" s="17"/>
      <c r="G20" s="38"/>
      <c r="H20" s="37"/>
      <c r="I20" s="17"/>
      <c r="J20" s="17"/>
      <c r="K20" s="18"/>
      <c r="L20" s="18"/>
      <c r="M20" s="17"/>
      <c r="N20" s="38"/>
      <c r="O20" s="37"/>
      <c r="P20" s="17"/>
      <c r="Q20" s="17"/>
      <c r="R20" s="17"/>
      <c r="S20" s="17"/>
      <c r="T20" s="17"/>
      <c r="U20" s="38"/>
      <c r="V20" s="43"/>
      <c r="W20" s="13">
        <f t="shared" si="17"/>
        <v>0</v>
      </c>
      <c r="X20" s="13">
        <f t="shared" si="18"/>
        <v>0</v>
      </c>
      <c r="Y20" s="16" t="str">
        <f t="shared" si="19"/>
        <v/>
      </c>
      <c r="Z20" s="17"/>
      <c r="AA20" s="20"/>
      <c r="AB20" s="17"/>
      <c r="AC20" s="17"/>
      <c r="AD20" s="17"/>
      <c r="AE20" s="17"/>
      <c r="AF20" s="17"/>
      <c r="AG20" s="17"/>
      <c r="AH20" s="17"/>
      <c r="AI20" s="13"/>
      <c r="AJ20" s="12"/>
      <c r="AK20" s="17"/>
      <c r="AL20" s="12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3"/>
      <c r="AX20" s="26">
        <f>V20+W20-X20+AI20+AW20</f>
        <v>0</v>
      </c>
      <c r="AY20" s="25">
        <f t="shared" si="20"/>
        <v>0</v>
      </c>
      <c r="AZ20" s="11">
        <f t="shared" si="21"/>
        <v>0</v>
      </c>
      <c r="BA20" s="11">
        <f t="shared" si="22"/>
        <v>0</v>
      </c>
      <c r="BB20" s="30" t="str">
        <f>IF(OR(IF(E20&gt;ALGOLAH!$O$8,IF(E20&gt;ALGOLAH!$O$9,"NUIT","JOUR"),"NUIT")="NUIT",IF(L20&gt;ALGOLAH!$O$8,IF(L20&gt;ALGOLAH!$O$9,"NUIT","JOUR"),"NUIT")="NUIT"),"NUIT","JOUR")</f>
        <v>NUIT</v>
      </c>
      <c r="BC20" s="10" t="str">
        <f t="shared" si="23"/>
        <v>YES</v>
      </c>
      <c r="BD20" s="10">
        <f>IF(BA20&gt;=ALGOLAH!$N$9,25,0)</f>
        <v>0</v>
      </c>
      <c r="BE20" s="10">
        <f t="shared" si="24"/>
        <v>25</v>
      </c>
      <c r="BF20" s="10">
        <f t="shared" si="25"/>
        <v>25</v>
      </c>
      <c r="BG20" s="10">
        <f t="shared" si="26"/>
        <v>25</v>
      </c>
      <c r="BH20" s="10">
        <f>IF(COUNTIF(AY20,"*-*"),0,IF(AY20&gt;ALGOLAH!$L$8,50,IF(AY20&gt;ALGOLAH!$L$7,30,IF(AY20&gt;ALGOLAH!$L$6,15,0))))</f>
        <v>0</v>
      </c>
      <c r="BI20" s="31">
        <f t="shared" si="27"/>
        <v>25</v>
      </c>
      <c r="BJ20" s="23" t="str">
        <f t="shared" si="28"/>
        <v>OUI</v>
      </c>
      <c r="BK20" s="28" t="str">
        <f t="shared" si="29"/>
        <v>NON</v>
      </c>
      <c r="BL20" s="28" t="str">
        <f t="shared" si="30"/>
        <v>NON</v>
      </c>
    </row>
    <row r="21" spans="1:64" ht="23.25" customHeight="1" x14ac:dyDescent="0.3">
      <c r="A21" s="37"/>
      <c r="B21" s="17"/>
      <c r="C21" s="17"/>
      <c r="D21" s="18"/>
      <c r="E21" s="18"/>
      <c r="F21" s="17"/>
      <c r="G21" s="38"/>
      <c r="H21" s="37"/>
      <c r="I21" s="17"/>
      <c r="J21" s="17"/>
      <c r="K21" s="18"/>
      <c r="L21" s="18"/>
      <c r="M21" s="17"/>
      <c r="N21" s="38"/>
      <c r="O21" s="37"/>
      <c r="P21" s="17"/>
      <c r="Q21" s="17"/>
      <c r="R21" s="17"/>
      <c r="S21" s="17"/>
      <c r="T21" s="17"/>
      <c r="U21" s="38"/>
      <c r="V21" s="43"/>
      <c r="W21" s="13">
        <f t="shared" si="17"/>
        <v>0</v>
      </c>
      <c r="X21" s="13">
        <f t="shared" si="18"/>
        <v>0</v>
      </c>
      <c r="Y21" s="16" t="str">
        <f t="shared" si="19"/>
        <v/>
      </c>
      <c r="Z21" s="17"/>
      <c r="AA21" s="20"/>
      <c r="AB21" s="17"/>
      <c r="AC21" s="17"/>
      <c r="AD21" s="17"/>
      <c r="AE21" s="17"/>
      <c r="AF21" s="17"/>
      <c r="AG21" s="17"/>
      <c r="AH21" s="17"/>
      <c r="AI21" s="13"/>
      <c r="AJ21" s="12"/>
      <c r="AK21" s="17"/>
      <c r="AL21" s="12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3"/>
      <c r="AX21" s="26">
        <f>V21+W21-X21+AI21+AW21</f>
        <v>0</v>
      </c>
      <c r="AY21" s="25">
        <f t="shared" si="20"/>
        <v>0</v>
      </c>
      <c r="AZ21" s="11">
        <f t="shared" si="21"/>
        <v>0</v>
      </c>
      <c r="BA21" s="11">
        <f t="shared" si="22"/>
        <v>0</v>
      </c>
      <c r="BB21" s="30" t="str">
        <f>IF(OR(IF(E21&gt;ALGOLAH!$O$8,IF(E21&gt;ALGOLAH!$O$9,"NUIT","JOUR"),"NUIT")="NUIT",IF(L21&gt;ALGOLAH!$O$8,IF(L21&gt;ALGOLAH!$O$9,"NUIT","JOUR"),"NUIT")="NUIT"),"NUIT","JOUR")</f>
        <v>NUIT</v>
      </c>
      <c r="BC21" s="10" t="str">
        <f t="shared" si="23"/>
        <v>YES</v>
      </c>
      <c r="BD21" s="10">
        <f>IF(BA21&gt;=ALGOLAH!$N$9,25,0)</f>
        <v>0</v>
      </c>
      <c r="BE21" s="10">
        <f t="shared" si="24"/>
        <v>25</v>
      </c>
      <c r="BF21" s="10">
        <f t="shared" si="25"/>
        <v>25</v>
      </c>
      <c r="BG21" s="10">
        <f t="shared" si="26"/>
        <v>25</v>
      </c>
      <c r="BH21" s="10">
        <f>IF(COUNTIF(AY21,"*-*"),0,IF(AY21&gt;ALGOLAH!$L$8,50,IF(AY21&gt;ALGOLAH!$L$7,30,IF(AY21&gt;ALGOLAH!$L$6,15,0))))</f>
        <v>0</v>
      </c>
      <c r="BI21" s="31">
        <f t="shared" si="27"/>
        <v>25</v>
      </c>
      <c r="BJ21" s="23" t="str">
        <f t="shared" si="28"/>
        <v>OUI</v>
      </c>
      <c r="BK21" s="28" t="str">
        <f t="shared" si="29"/>
        <v>NON</v>
      </c>
      <c r="BL21" s="28" t="str">
        <f t="shared" si="30"/>
        <v>NON</v>
      </c>
    </row>
    <row r="22" spans="1:64" ht="23.25" customHeight="1" x14ac:dyDescent="0.3">
      <c r="A22" s="37"/>
      <c r="B22" s="17"/>
      <c r="C22" s="17"/>
      <c r="D22" s="18"/>
      <c r="E22" s="18"/>
      <c r="F22" s="17"/>
      <c r="G22" s="38"/>
      <c r="H22" s="37"/>
      <c r="I22" s="17"/>
      <c r="J22" s="17"/>
      <c r="K22" s="18"/>
      <c r="L22" s="18"/>
      <c r="M22" s="17"/>
      <c r="N22" s="38"/>
      <c r="O22" s="37"/>
      <c r="P22" s="17"/>
      <c r="Q22" s="17"/>
      <c r="R22" s="17"/>
      <c r="S22" s="17"/>
      <c r="T22" s="17"/>
      <c r="U22" s="38"/>
      <c r="V22" s="43"/>
      <c r="W22" s="13">
        <f t="shared" si="17"/>
        <v>0</v>
      </c>
      <c r="X22" s="13">
        <f t="shared" si="18"/>
        <v>0</v>
      </c>
      <c r="Y22" s="16" t="str">
        <f t="shared" si="19"/>
        <v/>
      </c>
      <c r="Z22" s="17"/>
      <c r="AA22" s="20"/>
      <c r="AB22" s="17"/>
      <c r="AC22" s="17"/>
      <c r="AD22" s="17"/>
      <c r="AE22" s="17"/>
      <c r="AF22" s="17"/>
      <c r="AG22" s="17"/>
      <c r="AH22" s="17"/>
      <c r="AI22" s="13"/>
      <c r="AJ22" s="12"/>
      <c r="AK22" s="17"/>
      <c r="AL22" s="12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3"/>
      <c r="AX22" s="26">
        <f>V22+W22-X22+AI22+AW22</f>
        <v>0</v>
      </c>
      <c r="AY22" s="25">
        <f t="shared" si="20"/>
        <v>0</v>
      </c>
      <c r="AZ22" s="11">
        <f t="shared" si="21"/>
        <v>0</v>
      </c>
      <c r="BA22" s="11">
        <f t="shared" si="22"/>
        <v>0</v>
      </c>
      <c r="BB22" s="30" t="str">
        <f>IF(OR(IF(E22&gt;ALGOLAH!$O$8,IF(E22&gt;ALGOLAH!$O$9,"NUIT","JOUR"),"NUIT")="NUIT",IF(L22&gt;ALGOLAH!$O$8,IF(L22&gt;ALGOLAH!$O$9,"NUIT","JOUR"),"NUIT")="NUIT"),"NUIT","JOUR")</f>
        <v>NUIT</v>
      </c>
      <c r="BC22" s="10" t="str">
        <f t="shared" si="23"/>
        <v>YES</v>
      </c>
      <c r="BD22" s="10">
        <f>IF(BA22&gt;=ALGOLAH!$N$9,25,0)</f>
        <v>0</v>
      </c>
      <c r="BE22" s="10">
        <f t="shared" si="24"/>
        <v>25</v>
      </c>
      <c r="BF22" s="10">
        <f t="shared" si="25"/>
        <v>25</v>
      </c>
      <c r="BG22" s="10">
        <f t="shared" si="26"/>
        <v>25</v>
      </c>
      <c r="BH22" s="10">
        <f>IF(COUNTIF(AY22,"*-*"),0,IF(AY22&gt;ALGOLAH!$L$8,50,IF(AY22&gt;ALGOLAH!$L$7,30,IF(AY22&gt;ALGOLAH!$L$6,15,0))))</f>
        <v>0</v>
      </c>
      <c r="BI22" s="31">
        <f t="shared" si="27"/>
        <v>25</v>
      </c>
      <c r="BJ22" s="23" t="str">
        <f t="shared" si="28"/>
        <v>OUI</v>
      </c>
      <c r="BK22" s="28" t="str">
        <f t="shared" si="29"/>
        <v>NON</v>
      </c>
      <c r="BL22" s="28" t="str">
        <f t="shared" si="30"/>
        <v>NON</v>
      </c>
    </row>
    <row r="23" spans="1:64" ht="23.25" customHeight="1" x14ac:dyDescent="0.3">
      <c r="A23" s="37"/>
      <c r="B23" s="17"/>
      <c r="C23" s="17"/>
      <c r="D23" s="18"/>
      <c r="E23" s="18"/>
      <c r="F23" s="17"/>
      <c r="G23" s="38"/>
      <c r="H23" s="37"/>
      <c r="I23" s="17"/>
      <c r="J23" s="17"/>
      <c r="K23" s="18"/>
      <c r="L23" s="18"/>
      <c r="M23" s="17"/>
      <c r="N23" s="38"/>
      <c r="O23" s="37"/>
      <c r="P23" s="17"/>
      <c r="Q23" s="17"/>
      <c r="R23" s="17"/>
      <c r="S23" s="17"/>
      <c r="T23" s="17"/>
      <c r="U23" s="38"/>
      <c r="V23" s="43"/>
      <c r="W23" s="13">
        <f t="shared" si="17"/>
        <v>0</v>
      </c>
      <c r="X23" s="13">
        <f t="shared" si="18"/>
        <v>0</v>
      </c>
      <c r="Y23" s="16" t="str">
        <f t="shared" si="19"/>
        <v/>
      </c>
      <c r="Z23" s="17"/>
      <c r="AA23" s="20"/>
      <c r="AB23" s="17"/>
      <c r="AC23" s="17"/>
      <c r="AD23" s="17"/>
      <c r="AE23" s="17"/>
      <c r="AF23" s="17"/>
      <c r="AG23" s="17"/>
      <c r="AH23" s="17"/>
      <c r="AI23" s="13"/>
      <c r="AJ23" s="12"/>
      <c r="AK23" s="17"/>
      <c r="AL23" s="12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3"/>
      <c r="AX23" s="26">
        <f t="shared" ref="AX23:AX24" si="31">V23+W23-X23+AI23+AW23</f>
        <v>0</v>
      </c>
      <c r="AY23" s="25">
        <f t="shared" si="20"/>
        <v>0</v>
      </c>
      <c r="AZ23" s="11">
        <f t="shared" si="21"/>
        <v>0</v>
      </c>
      <c r="BA23" s="11">
        <f t="shared" si="22"/>
        <v>0</v>
      </c>
      <c r="BB23" s="30" t="str">
        <f>IF(OR(IF(E23&gt;ALGOLAH!$O$8,IF(E23&gt;ALGOLAH!$O$9,"NUIT","JOUR"),"NUIT")="NUIT",IF(L23&gt;ALGOLAH!$O$8,IF(L23&gt;ALGOLAH!$O$9,"NUIT","JOUR"),"NUIT")="NUIT"),"NUIT","JOUR")</f>
        <v>NUIT</v>
      </c>
      <c r="BC23" s="10" t="str">
        <f t="shared" si="23"/>
        <v>YES</v>
      </c>
      <c r="BD23" s="10">
        <f>IF(BA23&gt;=ALGOLAH!$N$9,25,0)</f>
        <v>0</v>
      </c>
      <c r="BE23" s="10">
        <f t="shared" si="24"/>
        <v>25</v>
      </c>
      <c r="BF23" s="10">
        <f t="shared" si="25"/>
        <v>25</v>
      </c>
      <c r="BG23" s="10">
        <f t="shared" si="26"/>
        <v>25</v>
      </c>
      <c r="BH23" s="10">
        <f>IF(COUNTIF(AY23,"*-*"),0,IF(AY23&gt;ALGOLAH!$L$8,50,IF(AY23&gt;ALGOLAH!$L$7,30,IF(AY23&gt;ALGOLAH!$L$6,15,0))))</f>
        <v>0</v>
      </c>
      <c r="BI23" s="31">
        <f t="shared" si="27"/>
        <v>25</v>
      </c>
      <c r="BJ23" s="23" t="str">
        <f t="shared" si="28"/>
        <v>OUI</v>
      </c>
      <c r="BK23" s="28" t="str">
        <f t="shared" si="29"/>
        <v>NON</v>
      </c>
      <c r="BL23" s="28" t="str">
        <f t="shared" si="30"/>
        <v>NON</v>
      </c>
    </row>
    <row r="24" spans="1:64" ht="23.25" customHeight="1" x14ac:dyDescent="0.3">
      <c r="A24" s="37"/>
      <c r="B24" s="17"/>
      <c r="C24" s="17"/>
      <c r="D24" s="18"/>
      <c r="E24" s="18"/>
      <c r="F24" s="17"/>
      <c r="G24" s="38"/>
      <c r="H24" s="37"/>
      <c r="I24" s="17"/>
      <c r="J24" s="17"/>
      <c r="K24" s="18"/>
      <c r="L24" s="18"/>
      <c r="M24" s="17"/>
      <c r="N24" s="38"/>
      <c r="O24" s="37"/>
      <c r="P24" s="17"/>
      <c r="Q24" s="17"/>
      <c r="R24" s="17"/>
      <c r="S24" s="17"/>
      <c r="T24" s="17"/>
      <c r="U24" s="38"/>
      <c r="V24" s="43"/>
      <c r="W24" s="13">
        <f t="shared" si="17"/>
        <v>0</v>
      </c>
      <c r="X24" s="13">
        <f t="shared" si="18"/>
        <v>0</v>
      </c>
      <c r="Y24" s="16" t="str">
        <f t="shared" si="19"/>
        <v/>
      </c>
      <c r="Z24" s="17"/>
      <c r="AA24" s="20"/>
      <c r="AB24" s="17"/>
      <c r="AC24" s="17"/>
      <c r="AD24" s="17"/>
      <c r="AE24" s="17"/>
      <c r="AF24" s="17"/>
      <c r="AG24" s="17"/>
      <c r="AH24" s="17"/>
      <c r="AI24" s="13"/>
      <c r="AJ24" s="12"/>
      <c r="AK24" s="17"/>
      <c r="AL24" s="12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3"/>
      <c r="AX24" s="26">
        <f t="shared" si="31"/>
        <v>0</v>
      </c>
      <c r="AY24" s="25">
        <f t="shared" si="20"/>
        <v>0</v>
      </c>
      <c r="AZ24" s="11">
        <f t="shared" si="21"/>
        <v>0</v>
      </c>
      <c r="BA24" s="11">
        <f t="shared" si="22"/>
        <v>0</v>
      </c>
      <c r="BB24" s="30" t="str">
        <f>IF(OR(IF(E24&gt;ALGOLAH!$O$8,IF(E24&gt;ALGOLAH!$O$9,"NUIT","JOUR"),"NUIT")="NUIT",IF(L24&gt;ALGOLAH!$O$8,IF(L24&gt;ALGOLAH!$O$9,"NUIT","JOUR"),"NUIT")="NUIT"),"NUIT","JOUR")</f>
        <v>NUIT</v>
      </c>
      <c r="BC24" s="10" t="str">
        <f t="shared" si="23"/>
        <v>YES</v>
      </c>
      <c r="BD24" s="10">
        <f>IF(BA24&gt;=ALGOLAH!$N$9,25,0)</f>
        <v>0</v>
      </c>
      <c r="BE24" s="10">
        <f t="shared" si="24"/>
        <v>25</v>
      </c>
      <c r="BF24" s="10">
        <f t="shared" si="25"/>
        <v>25</v>
      </c>
      <c r="BG24" s="10">
        <f t="shared" si="26"/>
        <v>25</v>
      </c>
      <c r="BH24" s="10">
        <f>IF(COUNTIF(AY24,"*-*"),0,IF(AY24&gt;ALGOLAH!$L$8,50,IF(AY24&gt;ALGOLAH!$L$7,30,IF(AY24&gt;ALGOLAH!$L$6,15,0))))</f>
        <v>0</v>
      </c>
      <c r="BI24" s="31">
        <f>BH24+BG24</f>
        <v>25</v>
      </c>
      <c r="BJ24" s="23" t="str">
        <f t="shared" si="28"/>
        <v>OUI</v>
      </c>
      <c r="BK24" s="28" t="str">
        <f t="shared" si="29"/>
        <v>NON</v>
      </c>
      <c r="BL24" s="28" t="str">
        <f t="shared" si="30"/>
        <v>NON</v>
      </c>
    </row>
    <row r="25" spans="1:64" ht="23.25" customHeight="1" x14ac:dyDescent="0.3">
      <c r="A25" s="37"/>
      <c r="B25" s="17"/>
      <c r="C25" s="17"/>
      <c r="D25" s="18"/>
      <c r="E25" s="18"/>
      <c r="F25" s="17"/>
      <c r="G25" s="38"/>
      <c r="H25" s="37"/>
      <c r="I25" s="17"/>
      <c r="J25" s="17"/>
      <c r="K25" s="18"/>
      <c r="L25" s="18"/>
      <c r="M25" s="17"/>
      <c r="N25" s="38"/>
      <c r="O25" s="37"/>
      <c r="P25" s="17"/>
      <c r="Q25" s="17"/>
      <c r="R25" s="17"/>
      <c r="S25" s="17"/>
      <c r="T25" s="17"/>
      <c r="U25" s="38"/>
      <c r="V25" s="43"/>
      <c r="W25" s="13">
        <f t="shared" si="12"/>
        <v>0</v>
      </c>
      <c r="X25" s="13">
        <f t="shared" si="1"/>
        <v>0</v>
      </c>
      <c r="Y25" s="16" t="str">
        <f t="shared" si="2"/>
        <v/>
      </c>
      <c r="Z25" s="17"/>
      <c r="AA25" s="20"/>
      <c r="AB25" s="17"/>
      <c r="AC25" s="17"/>
      <c r="AD25" s="17"/>
      <c r="AE25" s="17"/>
      <c r="AF25" s="17"/>
      <c r="AG25" s="17"/>
      <c r="AH25" s="17"/>
      <c r="AI25" s="13"/>
      <c r="AJ25" s="12"/>
      <c r="AK25" s="17"/>
      <c r="AL25" s="12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3"/>
      <c r="AX25" s="26">
        <f t="shared" si="16"/>
        <v>0</v>
      </c>
      <c r="AY25" s="25">
        <f t="shared" si="3"/>
        <v>0</v>
      </c>
      <c r="AZ25" s="11">
        <f t="shared" si="4"/>
        <v>0</v>
      </c>
      <c r="BA25" s="11">
        <f t="shared" si="5"/>
        <v>0</v>
      </c>
      <c r="BB25" s="30" t="str">
        <f>IF(OR(IF(E25&gt;ALGOLAH!$O$8,IF(E25&gt;ALGOLAH!$O$9,"NUIT","JOUR"),"NUIT")="NUIT",IF(L25&gt;ALGOLAH!$O$8,IF(L25&gt;ALGOLAH!$O$9,"NUIT","JOUR"),"NUIT")="NUIT"),"NUIT","JOUR")</f>
        <v>NUIT</v>
      </c>
      <c r="BC25" s="10" t="str">
        <f t="shared" si="6"/>
        <v>YES</v>
      </c>
      <c r="BD25" s="10">
        <f>IF(BA25&gt;=ALGOLAH!$N$9,25,0)</f>
        <v>0</v>
      </c>
      <c r="BE25" s="10">
        <f t="shared" si="7"/>
        <v>25</v>
      </c>
      <c r="BF25" s="10">
        <f t="shared" si="14"/>
        <v>25</v>
      </c>
      <c r="BG25" s="10">
        <f t="shared" si="8"/>
        <v>25</v>
      </c>
      <c r="BH25" s="10">
        <f>IF(COUNTIF(AY25,"*-*"),0,IF(AY25&gt;ALGOLAH!$L$8,50,IF(AY25&gt;ALGOLAH!$L$7,30,IF(AY25&gt;ALGOLAH!$L$6,15,0))))</f>
        <v>0</v>
      </c>
      <c r="BI25" s="31">
        <f t="shared" ref="BI25:BI33" si="32">BH25+BG25</f>
        <v>25</v>
      </c>
      <c r="BJ25" s="23" t="str">
        <f t="shared" si="9"/>
        <v>OUI</v>
      </c>
      <c r="BK25" s="28" t="str">
        <f t="shared" si="10"/>
        <v>NON</v>
      </c>
      <c r="BL25" s="28" t="str">
        <f t="shared" si="11"/>
        <v>NON</v>
      </c>
    </row>
    <row r="26" spans="1:64" ht="23.25" customHeight="1" x14ac:dyDescent="0.3">
      <c r="A26" s="37"/>
      <c r="B26" s="17"/>
      <c r="C26" s="17"/>
      <c r="D26" s="18"/>
      <c r="E26" s="18"/>
      <c r="F26" s="17"/>
      <c r="G26" s="38"/>
      <c r="H26" s="37"/>
      <c r="I26" s="17"/>
      <c r="J26" s="17"/>
      <c r="K26" s="18"/>
      <c r="L26" s="18"/>
      <c r="M26" s="17"/>
      <c r="N26" s="38"/>
      <c r="O26" s="37"/>
      <c r="P26" s="17"/>
      <c r="Q26" s="17"/>
      <c r="R26" s="17"/>
      <c r="S26" s="17"/>
      <c r="T26" s="17"/>
      <c r="U26" s="38"/>
      <c r="V26" s="43"/>
      <c r="W26" s="13">
        <f t="shared" si="12"/>
        <v>0</v>
      </c>
      <c r="X26" s="13">
        <f t="shared" si="1"/>
        <v>0</v>
      </c>
      <c r="Y26" s="16" t="str">
        <f t="shared" si="2"/>
        <v/>
      </c>
      <c r="Z26" s="17"/>
      <c r="AA26" s="20"/>
      <c r="AB26" s="17"/>
      <c r="AC26" s="17"/>
      <c r="AD26" s="17"/>
      <c r="AE26" s="17"/>
      <c r="AF26" s="17"/>
      <c r="AG26" s="17"/>
      <c r="AH26" s="17"/>
      <c r="AI26" s="13"/>
      <c r="AJ26" s="12"/>
      <c r="AK26" s="17"/>
      <c r="AL26" s="12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3"/>
      <c r="AX26" s="26">
        <f t="shared" si="16"/>
        <v>0</v>
      </c>
      <c r="AY26" s="25">
        <f t="shared" si="3"/>
        <v>0</v>
      </c>
      <c r="AZ26" s="11">
        <f t="shared" si="4"/>
        <v>0</v>
      </c>
      <c r="BA26" s="11">
        <f t="shared" si="5"/>
        <v>0</v>
      </c>
      <c r="BB26" s="30" t="str">
        <f>IF(OR(IF(E26&gt;ALGOLAH!$O$8,IF(E26&gt;ALGOLAH!$O$9,"NUIT","JOUR"),"NUIT")="NUIT",IF(L26&gt;ALGOLAH!$O$8,IF(L26&gt;ALGOLAH!$O$9,"NUIT","JOUR"),"NUIT")="NUIT"),"NUIT","JOUR")</f>
        <v>NUIT</v>
      </c>
      <c r="BC26" s="10" t="str">
        <f t="shared" si="6"/>
        <v>YES</v>
      </c>
      <c r="BD26" s="10">
        <f>IF(BA26&gt;=ALGOLAH!$N$9,25,0)</f>
        <v>0</v>
      </c>
      <c r="BE26" s="10">
        <f t="shared" si="7"/>
        <v>25</v>
      </c>
      <c r="BF26" s="10">
        <f t="shared" si="14"/>
        <v>25</v>
      </c>
      <c r="BG26" s="10">
        <f t="shared" si="8"/>
        <v>25</v>
      </c>
      <c r="BH26" s="10">
        <f>IF(COUNTIF(AY26,"*-*"),0,IF(AY26&gt;ALGOLAH!$L$8,50,IF(AY26&gt;ALGOLAH!$L$7,30,IF(AY26&gt;ALGOLAH!$L$6,15,0))))</f>
        <v>0</v>
      </c>
      <c r="BI26" s="31">
        <f t="shared" si="32"/>
        <v>25</v>
      </c>
      <c r="BJ26" s="23" t="str">
        <f t="shared" si="9"/>
        <v>OUI</v>
      </c>
      <c r="BK26" s="28" t="str">
        <f t="shared" si="10"/>
        <v>NON</v>
      </c>
      <c r="BL26" s="28" t="str">
        <f t="shared" si="11"/>
        <v>NON</v>
      </c>
    </row>
    <row r="27" spans="1:64" ht="23.25" customHeight="1" x14ac:dyDescent="0.3">
      <c r="A27" s="37"/>
      <c r="B27" s="17"/>
      <c r="C27" s="17"/>
      <c r="D27" s="18"/>
      <c r="E27" s="18"/>
      <c r="F27" s="17"/>
      <c r="G27" s="38"/>
      <c r="H27" s="37"/>
      <c r="I27" s="17"/>
      <c r="J27" s="17"/>
      <c r="K27" s="18"/>
      <c r="L27" s="18"/>
      <c r="M27" s="17"/>
      <c r="N27" s="38"/>
      <c r="O27" s="37"/>
      <c r="P27" s="17"/>
      <c r="Q27" s="17"/>
      <c r="R27" s="17"/>
      <c r="S27" s="17"/>
      <c r="T27" s="17"/>
      <c r="U27" s="38"/>
      <c r="V27" s="43"/>
      <c r="W27" s="13">
        <f t="shared" si="12"/>
        <v>0</v>
      </c>
      <c r="X27" s="13">
        <f t="shared" si="1"/>
        <v>0</v>
      </c>
      <c r="Y27" s="16" t="str">
        <f t="shared" si="2"/>
        <v/>
      </c>
      <c r="Z27" s="17"/>
      <c r="AA27" s="20"/>
      <c r="AB27" s="17"/>
      <c r="AC27" s="17"/>
      <c r="AD27" s="17"/>
      <c r="AE27" s="17"/>
      <c r="AF27" s="17"/>
      <c r="AG27" s="17"/>
      <c r="AH27" s="17"/>
      <c r="AI27" s="13"/>
      <c r="AJ27" s="12"/>
      <c r="AK27" s="17"/>
      <c r="AL27" s="12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3"/>
      <c r="AX27" s="26">
        <f t="shared" si="16"/>
        <v>0</v>
      </c>
      <c r="AY27" s="25">
        <f t="shared" si="3"/>
        <v>0</v>
      </c>
      <c r="AZ27" s="11">
        <f t="shared" si="4"/>
        <v>0</v>
      </c>
      <c r="BA27" s="11">
        <f t="shared" si="5"/>
        <v>0</v>
      </c>
      <c r="BB27" s="30" t="str">
        <f>IF(OR(IF(E27&gt;ALGOLAH!$O$8,IF(E27&gt;ALGOLAH!$O$9,"NUIT","JOUR"),"NUIT")="NUIT",IF(L27&gt;ALGOLAH!$O$8,IF(L27&gt;ALGOLAH!$O$9,"NUIT","JOUR"),"NUIT")="NUIT"),"NUIT","JOUR")</f>
        <v>NUIT</v>
      </c>
      <c r="BC27" s="10" t="str">
        <f t="shared" si="6"/>
        <v>YES</v>
      </c>
      <c r="BD27" s="10">
        <f>IF(BA27&gt;=ALGOLAH!$N$9,25,0)</f>
        <v>0</v>
      </c>
      <c r="BE27" s="10">
        <f t="shared" si="7"/>
        <v>25</v>
      </c>
      <c r="BF27" s="10">
        <f t="shared" si="14"/>
        <v>25</v>
      </c>
      <c r="BG27" s="10">
        <f t="shared" si="8"/>
        <v>25</v>
      </c>
      <c r="BH27" s="10">
        <f>IF(COUNTIF(AY27,"*-*"),0,IF(AY27&gt;ALGOLAH!$L$8,50,IF(AY27&gt;ALGOLAH!$L$7,30,IF(AY27&gt;ALGOLAH!$L$6,15,0))))</f>
        <v>0</v>
      </c>
      <c r="BI27" s="31">
        <f t="shared" si="32"/>
        <v>25</v>
      </c>
      <c r="BJ27" s="23" t="str">
        <f t="shared" si="9"/>
        <v>OUI</v>
      </c>
      <c r="BK27" s="28" t="str">
        <f t="shared" si="10"/>
        <v>NON</v>
      </c>
      <c r="BL27" s="28" t="str">
        <f t="shared" si="11"/>
        <v>NON</v>
      </c>
    </row>
    <row r="28" spans="1:64" ht="23.25" customHeight="1" x14ac:dyDescent="0.3">
      <c r="A28" s="37"/>
      <c r="B28" s="17"/>
      <c r="C28" s="17"/>
      <c r="D28" s="18"/>
      <c r="E28" s="18"/>
      <c r="F28" s="17"/>
      <c r="G28" s="38"/>
      <c r="H28" s="37"/>
      <c r="I28" s="17"/>
      <c r="J28" s="17"/>
      <c r="K28" s="18"/>
      <c r="L28" s="18"/>
      <c r="M28" s="17"/>
      <c r="N28" s="38"/>
      <c r="O28" s="37"/>
      <c r="P28" s="17"/>
      <c r="Q28" s="17"/>
      <c r="R28" s="17"/>
      <c r="S28" s="17"/>
      <c r="T28" s="17"/>
      <c r="U28" s="38"/>
      <c r="V28" s="43"/>
      <c r="W28" s="13">
        <f t="shared" si="12"/>
        <v>0</v>
      </c>
      <c r="X28" s="13">
        <f t="shared" si="1"/>
        <v>0</v>
      </c>
      <c r="Y28" s="16" t="str">
        <f t="shared" si="2"/>
        <v/>
      </c>
      <c r="Z28" s="17"/>
      <c r="AA28" s="20"/>
      <c r="AB28" s="17"/>
      <c r="AC28" s="17"/>
      <c r="AD28" s="17"/>
      <c r="AE28" s="17"/>
      <c r="AF28" s="17"/>
      <c r="AG28" s="17"/>
      <c r="AH28" s="17"/>
      <c r="AI28" s="13"/>
      <c r="AJ28" s="12"/>
      <c r="AK28" s="17"/>
      <c r="AL28" s="12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3"/>
      <c r="AX28" s="26">
        <f t="shared" si="16"/>
        <v>0</v>
      </c>
      <c r="AY28" s="25">
        <f t="shared" si="3"/>
        <v>0</v>
      </c>
      <c r="AZ28" s="11">
        <f t="shared" si="4"/>
        <v>0</v>
      </c>
      <c r="BA28" s="11">
        <f t="shared" si="5"/>
        <v>0</v>
      </c>
      <c r="BB28" s="30" t="str">
        <f>IF(OR(IF(E28&gt;ALGOLAH!$O$8,IF(E28&gt;ALGOLAH!$O$9,"NUIT","JOUR"),"NUIT")="NUIT",IF(L28&gt;ALGOLAH!$O$8,IF(L28&gt;ALGOLAH!$O$9,"NUIT","JOUR"),"NUIT")="NUIT"),"NUIT","JOUR")</f>
        <v>NUIT</v>
      </c>
      <c r="BC28" s="10" t="str">
        <f t="shared" si="6"/>
        <v>YES</v>
      </c>
      <c r="BD28" s="10">
        <f>IF(BA28&gt;=ALGOLAH!$N$9,25,0)</f>
        <v>0</v>
      </c>
      <c r="BE28" s="10">
        <f t="shared" si="7"/>
        <v>25</v>
      </c>
      <c r="BF28" s="10">
        <f t="shared" si="14"/>
        <v>25</v>
      </c>
      <c r="BG28" s="10">
        <f t="shared" si="8"/>
        <v>25</v>
      </c>
      <c r="BH28" s="10">
        <f>IF(COUNTIF(AY28,"*-*"),0,IF(AY28&gt;ALGOLAH!$L$8,50,IF(AY28&gt;ALGOLAH!$L$7,30,IF(AY28&gt;ALGOLAH!$L$6,15,0))))</f>
        <v>0</v>
      </c>
      <c r="BI28" s="31">
        <f t="shared" si="32"/>
        <v>25</v>
      </c>
      <c r="BJ28" s="23" t="str">
        <f t="shared" si="9"/>
        <v>OUI</v>
      </c>
      <c r="BK28" s="28" t="str">
        <f t="shared" si="10"/>
        <v>NON</v>
      </c>
      <c r="BL28" s="28" t="str">
        <f t="shared" si="11"/>
        <v>NON</v>
      </c>
    </row>
    <row r="29" spans="1:64" ht="23.25" customHeight="1" x14ac:dyDescent="0.3">
      <c r="A29" s="37"/>
      <c r="B29" s="17"/>
      <c r="C29" s="17"/>
      <c r="D29" s="18"/>
      <c r="E29" s="18"/>
      <c r="F29" s="17"/>
      <c r="G29" s="38"/>
      <c r="H29" s="37"/>
      <c r="I29" s="17"/>
      <c r="J29" s="17"/>
      <c r="K29" s="18"/>
      <c r="L29" s="18"/>
      <c r="M29" s="17"/>
      <c r="N29" s="38"/>
      <c r="O29" s="37"/>
      <c r="P29" s="17"/>
      <c r="Q29" s="17"/>
      <c r="R29" s="17"/>
      <c r="S29" s="17"/>
      <c r="T29" s="17"/>
      <c r="U29" s="38"/>
      <c r="V29" s="43"/>
      <c r="W29" s="13">
        <f t="shared" si="12"/>
        <v>0</v>
      </c>
      <c r="X29" s="13">
        <f t="shared" si="1"/>
        <v>0</v>
      </c>
      <c r="Y29" s="16" t="str">
        <f t="shared" si="2"/>
        <v/>
      </c>
      <c r="Z29" s="17"/>
      <c r="AA29" s="20"/>
      <c r="AB29" s="17"/>
      <c r="AC29" s="17"/>
      <c r="AD29" s="17"/>
      <c r="AE29" s="17"/>
      <c r="AF29" s="17"/>
      <c r="AG29" s="17"/>
      <c r="AH29" s="17"/>
      <c r="AI29" s="13"/>
      <c r="AJ29" s="12"/>
      <c r="AK29" s="17"/>
      <c r="AL29" s="12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3"/>
      <c r="AX29" s="26">
        <f t="shared" si="16"/>
        <v>0</v>
      </c>
      <c r="AY29" s="25">
        <f t="shared" si="3"/>
        <v>0</v>
      </c>
      <c r="AZ29" s="11">
        <f t="shared" si="4"/>
        <v>0</v>
      </c>
      <c r="BA29" s="11">
        <f t="shared" si="5"/>
        <v>0</v>
      </c>
      <c r="BB29" s="30" t="str">
        <f>IF(OR(IF(E29&gt;ALGOLAH!$O$8,IF(E29&gt;ALGOLAH!$O$9,"NUIT","JOUR"),"NUIT")="NUIT",IF(L29&gt;ALGOLAH!$O$8,IF(L29&gt;ALGOLAH!$O$9,"NUIT","JOUR"),"NUIT")="NUIT"),"NUIT","JOUR")</f>
        <v>NUIT</v>
      </c>
      <c r="BC29" s="10" t="str">
        <f t="shared" si="6"/>
        <v>YES</v>
      </c>
      <c r="BD29" s="10">
        <f>IF(BA29&gt;=ALGOLAH!$N$9,25,0)</f>
        <v>0</v>
      </c>
      <c r="BE29" s="10">
        <f t="shared" si="7"/>
        <v>25</v>
      </c>
      <c r="BF29" s="10">
        <f t="shared" si="14"/>
        <v>25</v>
      </c>
      <c r="BG29" s="10">
        <f t="shared" si="8"/>
        <v>25</v>
      </c>
      <c r="BH29" s="10">
        <f>IF(COUNTIF(AY29,"*-*"),0,IF(AY29&gt;ALGOLAH!$L$8,50,IF(AY29&gt;ALGOLAH!$L$7,30,IF(AY29&gt;ALGOLAH!$L$6,15,0))))</f>
        <v>0</v>
      </c>
      <c r="BI29" s="31">
        <f t="shared" si="32"/>
        <v>25</v>
      </c>
      <c r="BJ29" s="23" t="str">
        <f t="shared" si="9"/>
        <v>OUI</v>
      </c>
      <c r="BK29" s="28" t="str">
        <f t="shared" si="10"/>
        <v>NON</v>
      </c>
      <c r="BL29" s="28" t="str">
        <f t="shared" si="11"/>
        <v>NON</v>
      </c>
    </row>
    <row r="30" spans="1:64" ht="23.25" customHeight="1" x14ac:dyDescent="0.3">
      <c r="A30" s="37"/>
      <c r="B30" s="17"/>
      <c r="C30" s="17"/>
      <c r="D30" s="18"/>
      <c r="E30" s="18"/>
      <c r="F30" s="17"/>
      <c r="G30" s="38"/>
      <c r="H30" s="37"/>
      <c r="I30" s="17"/>
      <c r="J30" s="17"/>
      <c r="K30" s="18"/>
      <c r="L30" s="18"/>
      <c r="M30" s="17"/>
      <c r="N30" s="38"/>
      <c r="O30" s="37"/>
      <c r="P30" s="17"/>
      <c r="Q30" s="17"/>
      <c r="R30" s="17"/>
      <c r="S30" s="17"/>
      <c r="T30" s="17"/>
      <c r="U30" s="38"/>
      <c r="V30" s="43"/>
      <c r="W30" s="13">
        <f t="shared" si="12"/>
        <v>0</v>
      </c>
      <c r="X30" s="13">
        <f t="shared" si="1"/>
        <v>0</v>
      </c>
      <c r="Y30" s="16" t="str">
        <f t="shared" si="2"/>
        <v/>
      </c>
      <c r="Z30" s="17"/>
      <c r="AA30" s="20"/>
      <c r="AB30" s="17"/>
      <c r="AC30" s="17"/>
      <c r="AD30" s="17"/>
      <c r="AE30" s="17"/>
      <c r="AF30" s="17"/>
      <c r="AG30" s="17"/>
      <c r="AH30" s="17"/>
      <c r="AI30" s="13"/>
      <c r="AJ30" s="12"/>
      <c r="AK30" s="17"/>
      <c r="AL30" s="12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3"/>
      <c r="AX30" s="26">
        <f t="shared" si="16"/>
        <v>0</v>
      </c>
      <c r="AY30" s="25">
        <f t="shared" si="3"/>
        <v>0</v>
      </c>
      <c r="AZ30" s="11">
        <f t="shared" si="4"/>
        <v>0</v>
      </c>
      <c r="BA30" s="11">
        <f t="shared" si="5"/>
        <v>0</v>
      </c>
      <c r="BB30" s="30" t="str">
        <f>IF(OR(IF(E30&gt;ALGOLAH!$O$8,IF(E30&gt;ALGOLAH!$O$9,"NUIT","JOUR"),"NUIT")="NUIT",IF(L30&gt;ALGOLAH!$O$8,IF(L30&gt;ALGOLAH!$O$9,"NUIT","JOUR"),"NUIT")="NUIT"),"NUIT","JOUR")</f>
        <v>NUIT</v>
      </c>
      <c r="BC30" s="10" t="str">
        <f t="shared" si="6"/>
        <v>YES</v>
      </c>
      <c r="BD30" s="10">
        <f>IF(BA30&gt;=ALGOLAH!$N$9,25,0)</f>
        <v>0</v>
      </c>
      <c r="BE30" s="10">
        <f t="shared" si="7"/>
        <v>25</v>
      </c>
      <c r="BF30" s="10">
        <f t="shared" si="14"/>
        <v>25</v>
      </c>
      <c r="BG30" s="10">
        <f t="shared" si="8"/>
        <v>25</v>
      </c>
      <c r="BH30" s="10">
        <f>IF(COUNTIF(AY30,"*-*"),0,IF(AY30&gt;ALGOLAH!$L$8,50,IF(AY30&gt;ALGOLAH!$L$7,30,IF(AY30&gt;ALGOLAH!$L$6,15,0))))</f>
        <v>0</v>
      </c>
      <c r="BI30" s="31">
        <f t="shared" si="32"/>
        <v>25</v>
      </c>
      <c r="BJ30" s="23" t="str">
        <f t="shared" si="9"/>
        <v>OUI</v>
      </c>
      <c r="BK30" s="28" t="str">
        <f t="shared" si="10"/>
        <v>NON</v>
      </c>
      <c r="BL30" s="28" t="str">
        <f t="shared" si="11"/>
        <v>NON</v>
      </c>
    </row>
    <row r="31" spans="1:64" ht="23.25" customHeight="1" x14ac:dyDescent="0.3">
      <c r="A31" s="37"/>
      <c r="B31" s="17"/>
      <c r="C31" s="17"/>
      <c r="D31" s="18"/>
      <c r="E31" s="18"/>
      <c r="F31" s="17"/>
      <c r="G31" s="38"/>
      <c r="H31" s="37"/>
      <c r="I31" s="17"/>
      <c r="J31" s="17"/>
      <c r="K31" s="18"/>
      <c r="L31" s="18"/>
      <c r="M31" s="17"/>
      <c r="N31" s="38"/>
      <c r="O31" s="37"/>
      <c r="P31" s="17"/>
      <c r="Q31" s="17"/>
      <c r="R31" s="17"/>
      <c r="S31" s="17"/>
      <c r="T31" s="17"/>
      <c r="U31" s="38"/>
      <c r="V31" s="43"/>
      <c r="W31" s="13">
        <f t="shared" si="12"/>
        <v>0</v>
      </c>
      <c r="X31" s="13">
        <f t="shared" si="1"/>
        <v>0</v>
      </c>
      <c r="Y31" s="16" t="str">
        <f t="shared" si="2"/>
        <v/>
      </c>
      <c r="Z31" s="17"/>
      <c r="AA31" s="20"/>
      <c r="AB31" s="17"/>
      <c r="AC31" s="17"/>
      <c r="AD31" s="17"/>
      <c r="AE31" s="17"/>
      <c r="AF31" s="17"/>
      <c r="AG31" s="17"/>
      <c r="AH31" s="17"/>
      <c r="AI31" s="13"/>
      <c r="AJ31" s="12"/>
      <c r="AK31" s="17"/>
      <c r="AL31" s="12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3"/>
      <c r="AX31" s="26">
        <f t="shared" si="16"/>
        <v>0</v>
      </c>
      <c r="AY31" s="25">
        <f t="shared" si="3"/>
        <v>0</v>
      </c>
      <c r="AZ31" s="11">
        <f t="shared" si="4"/>
        <v>0</v>
      </c>
      <c r="BA31" s="11">
        <f t="shared" si="5"/>
        <v>0</v>
      </c>
      <c r="BB31" s="30" t="str">
        <f>IF(OR(IF(E31&gt;ALGOLAH!$O$8,IF(E31&gt;ALGOLAH!$O$9,"NUIT","JOUR"),"NUIT")="NUIT",IF(L31&gt;ALGOLAH!$O$8,IF(L31&gt;ALGOLAH!$O$9,"NUIT","JOUR"),"NUIT")="NUIT"),"NUIT","JOUR")</f>
        <v>NUIT</v>
      </c>
      <c r="BC31" s="10" t="str">
        <f t="shared" si="6"/>
        <v>YES</v>
      </c>
      <c r="BD31" s="10">
        <f>IF(BA31&gt;=ALGOLAH!$N$9,25,0)</f>
        <v>0</v>
      </c>
      <c r="BE31" s="10">
        <f t="shared" si="7"/>
        <v>25</v>
      </c>
      <c r="BF31" s="10">
        <f t="shared" si="14"/>
        <v>25</v>
      </c>
      <c r="BG31" s="10">
        <f t="shared" si="8"/>
        <v>25</v>
      </c>
      <c r="BH31" s="10">
        <f>IF(COUNTIF(AY31,"*-*"),0,IF(AY31&gt;ALGOLAH!$L$8,50,IF(AY31&gt;ALGOLAH!$L$7,30,IF(AY31&gt;ALGOLAH!$L$6,15,0))))</f>
        <v>0</v>
      </c>
      <c r="BI31" s="31">
        <f t="shared" si="32"/>
        <v>25</v>
      </c>
      <c r="BJ31" s="23" t="str">
        <f t="shared" si="9"/>
        <v>OUI</v>
      </c>
      <c r="BK31" s="28" t="str">
        <f t="shared" si="10"/>
        <v>NON</v>
      </c>
      <c r="BL31" s="28" t="str">
        <f t="shared" si="11"/>
        <v>NON</v>
      </c>
    </row>
    <row r="32" spans="1:64" ht="23.25" customHeight="1" x14ac:dyDescent="0.3">
      <c r="A32" s="37"/>
      <c r="B32" s="17"/>
      <c r="C32" s="17"/>
      <c r="D32" s="18"/>
      <c r="E32" s="18"/>
      <c r="F32" s="17"/>
      <c r="G32" s="38"/>
      <c r="H32" s="37"/>
      <c r="I32" s="17"/>
      <c r="J32" s="17"/>
      <c r="K32" s="18"/>
      <c r="L32" s="18"/>
      <c r="M32" s="17"/>
      <c r="N32" s="38"/>
      <c r="O32" s="37"/>
      <c r="P32" s="17"/>
      <c r="Q32" s="17"/>
      <c r="R32" s="17"/>
      <c r="S32" s="17"/>
      <c r="T32" s="17"/>
      <c r="U32" s="38"/>
      <c r="V32" s="43"/>
      <c r="W32" s="13">
        <f t="shared" si="12"/>
        <v>0</v>
      </c>
      <c r="X32" s="13">
        <f t="shared" si="1"/>
        <v>0</v>
      </c>
      <c r="Y32" s="16" t="str">
        <f t="shared" si="2"/>
        <v/>
      </c>
      <c r="Z32" s="17"/>
      <c r="AA32" s="20"/>
      <c r="AB32" s="17"/>
      <c r="AC32" s="17"/>
      <c r="AD32" s="17"/>
      <c r="AE32" s="17"/>
      <c r="AF32" s="17"/>
      <c r="AG32" s="17"/>
      <c r="AH32" s="17"/>
      <c r="AI32" s="13"/>
      <c r="AJ32" s="12"/>
      <c r="AK32" s="17"/>
      <c r="AL32" s="12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3"/>
      <c r="AX32" s="26">
        <f t="shared" si="16"/>
        <v>0</v>
      </c>
      <c r="AY32" s="25">
        <f t="shared" si="3"/>
        <v>0</v>
      </c>
      <c r="AZ32" s="11">
        <f t="shared" si="4"/>
        <v>0</v>
      </c>
      <c r="BA32" s="11">
        <f t="shared" si="5"/>
        <v>0</v>
      </c>
      <c r="BB32" s="30" t="str">
        <f>IF(OR(IF(E32&gt;ALGOLAH!$O$8,IF(E32&gt;ALGOLAH!$O$9,"NUIT","JOUR"),"NUIT")="NUIT",IF(L32&gt;ALGOLAH!$O$8,IF(L32&gt;ALGOLAH!$O$9,"NUIT","JOUR"),"NUIT")="NUIT"),"NUIT","JOUR")</f>
        <v>NUIT</v>
      </c>
      <c r="BC32" s="10" t="str">
        <f t="shared" si="6"/>
        <v>YES</v>
      </c>
      <c r="BD32" s="10">
        <f>IF(BA32&gt;=ALGOLAH!$N$9,25,0)</f>
        <v>0</v>
      </c>
      <c r="BE32" s="10">
        <f t="shared" si="7"/>
        <v>25</v>
      </c>
      <c r="BF32" s="10">
        <f t="shared" si="14"/>
        <v>25</v>
      </c>
      <c r="BG32" s="10">
        <f t="shared" si="8"/>
        <v>25</v>
      </c>
      <c r="BH32" s="10">
        <f>IF(COUNTIF(AY32,"*-*"),0,IF(AY32&gt;ALGOLAH!$L$8,50,IF(AY32&gt;ALGOLAH!$L$7,30,IF(AY32&gt;ALGOLAH!$L$6,15,0))))</f>
        <v>0</v>
      </c>
      <c r="BI32" s="31">
        <f t="shared" si="32"/>
        <v>25</v>
      </c>
      <c r="BJ32" s="23" t="str">
        <f t="shared" si="9"/>
        <v>OUI</v>
      </c>
      <c r="BK32" s="28" t="str">
        <f t="shared" si="10"/>
        <v>NON</v>
      </c>
      <c r="BL32" s="28" t="str">
        <f t="shared" si="11"/>
        <v>NON</v>
      </c>
    </row>
    <row r="33" spans="1:64" ht="23.25" customHeight="1" x14ac:dyDescent="0.3">
      <c r="A33" s="37"/>
      <c r="B33" s="17"/>
      <c r="C33" s="17"/>
      <c r="D33" s="18"/>
      <c r="E33" s="18"/>
      <c r="F33" s="17"/>
      <c r="G33" s="38"/>
      <c r="H33" s="37"/>
      <c r="I33" s="17"/>
      <c r="J33" s="17"/>
      <c r="K33" s="18"/>
      <c r="L33" s="18"/>
      <c r="M33" s="17"/>
      <c r="N33" s="38"/>
      <c r="O33" s="37"/>
      <c r="P33" s="17"/>
      <c r="Q33" s="17"/>
      <c r="R33" s="17"/>
      <c r="S33" s="17"/>
      <c r="T33" s="17"/>
      <c r="U33" s="38"/>
      <c r="V33" s="43"/>
      <c r="W33" s="13">
        <f t="shared" si="12"/>
        <v>0</v>
      </c>
      <c r="X33" s="13">
        <f t="shared" si="1"/>
        <v>0</v>
      </c>
      <c r="Y33" s="16" t="str">
        <f t="shared" si="2"/>
        <v/>
      </c>
      <c r="Z33" s="17"/>
      <c r="AA33" s="20"/>
      <c r="AB33" s="17"/>
      <c r="AC33" s="17"/>
      <c r="AD33" s="17"/>
      <c r="AE33" s="17"/>
      <c r="AF33" s="17"/>
      <c r="AG33" s="17"/>
      <c r="AH33" s="17"/>
      <c r="AI33" s="13"/>
      <c r="AJ33" s="12"/>
      <c r="AK33" s="17"/>
      <c r="AL33" s="12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3"/>
      <c r="AX33" s="26">
        <f t="shared" si="16"/>
        <v>0</v>
      </c>
      <c r="AY33" s="25">
        <f t="shared" si="3"/>
        <v>0</v>
      </c>
      <c r="AZ33" s="11">
        <f t="shared" si="4"/>
        <v>0</v>
      </c>
      <c r="BA33" s="11">
        <f t="shared" si="5"/>
        <v>0</v>
      </c>
      <c r="BB33" s="30" t="str">
        <f>IF(OR(IF(E33&gt;ALGOLAH!$O$8,IF(E33&gt;ALGOLAH!$O$9,"NUIT","JOUR"),"NUIT")="NUIT",IF(L33&gt;ALGOLAH!$O$8,IF(L33&gt;ALGOLAH!$O$9,"NUIT","JOUR"),"NUIT")="NUIT"),"NUIT","JOUR")</f>
        <v>NUIT</v>
      </c>
      <c r="BC33" s="10" t="str">
        <f t="shared" si="6"/>
        <v>YES</v>
      </c>
      <c r="BD33" s="10">
        <f>IF(BA33&gt;=ALGOLAH!$N$9,25,0)</f>
        <v>0</v>
      </c>
      <c r="BE33" s="10">
        <f t="shared" si="7"/>
        <v>25</v>
      </c>
      <c r="BF33" s="10">
        <f t="shared" si="14"/>
        <v>25</v>
      </c>
      <c r="BG33" s="10">
        <f t="shared" si="8"/>
        <v>25</v>
      </c>
      <c r="BH33" s="10">
        <f>IF(COUNTIF(AY33,"*-*"),0,IF(AY33&gt;ALGOLAH!$L$8,50,IF(AY33&gt;ALGOLAH!$L$7,30,IF(AY33&gt;ALGOLAH!$L$6,15,0))))</f>
        <v>0</v>
      </c>
      <c r="BI33" s="31">
        <f t="shared" si="32"/>
        <v>25</v>
      </c>
      <c r="BJ33" s="23" t="str">
        <f t="shared" si="9"/>
        <v>OUI</v>
      </c>
      <c r="BK33" s="28" t="str">
        <f t="shared" si="10"/>
        <v>NON</v>
      </c>
      <c r="BL33" s="28" t="str">
        <f t="shared" si="11"/>
        <v>NON</v>
      </c>
    </row>
    <row r="34" spans="1:64" ht="18.75" customHeight="1" thickBot="1" x14ac:dyDescent="0.35">
      <c r="A34" s="39" t="s">
        <v>17</v>
      </c>
      <c r="B34" s="40"/>
      <c r="C34" s="40"/>
      <c r="D34" s="40"/>
      <c r="E34" s="40"/>
      <c r="F34" s="41">
        <f>SUM(F11:F33)</f>
        <v>0</v>
      </c>
      <c r="G34" s="42">
        <f>SUM(G11:G33)</f>
        <v>0</v>
      </c>
      <c r="H34" s="39"/>
      <c r="I34" s="40"/>
      <c r="J34" s="40"/>
      <c r="K34" s="40"/>
      <c r="L34" s="40"/>
      <c r="M34" s="41">
        <f>SUM(M11:M33)</f>
        <v>0</v>
      </c>
      <c r="N34" s="42">
        <f>SUM(N11:N33)</f>
        <v>0</v>
      </c>
      <c r="O34" s="39"/>
      <c r="P34" s="40"/>
      <c r="Q34" s="40"/>
      <c r="R34" s="40"/>
      <c r="S34" s="40"/>
      <c r="T34" s="40"/>
      <c r="U34" s="42"/>
      <c r="V34" s="44">
        <f>SUM(V11:V33)</f>
        <v>0</v>
      </c>
      <c r="W34" s="14">
        <f>SUM(W11:W33)</f>
        <v>0</v>
      </c>
      <c r="X34" s="14">
        <f>SUM(X11:X33)</f>
        <v>0</v>
      </c>
      <c r="Y34" s="2"/>
      <c r="Z34" s="2">
        <f>SUM(Z11:Z33)</f>
        <v>0</v>
      </c>
      <c r="AA34" s="2">
        <f>SUM(AA11:AA33)</f>
        <v>0</v>
      </c>
      <c r="AB34" s="2">
        <f>SUM(AB11:AB33)</f>
        <v>0</v>
      </c>
      <c r="AC34" s="2">
        <f>SUM(AC11:AC33)</f>
        <v>0</v>
      </c>
      <c r="AD34" s="2"/>
      <c r="AE34" s="2"/>
      <c r="AF34" s="2"/>
      <c r="AG34" s="2"/>
      <c r="AH34" s="2"/>
      <c r="AI34" s="14">
        <f t="shared" ref="AI34:AV34" si="33">SUM(AI11:AI33)</f>
        <v>0</v>
      </c>
      <c r="AJ34" s="3">
        <f t="shared" si="33"/>
        <v>0</v>
      </c>
      <c r="AK34" s="3">
        <f t="shared" si="33"/>
        <v>0</v>
      </c>
      <c r="AL34" s="3">
        <f t="shared" si="33"/>
        <v>0</v>
      </c>
      <c r="AM34" s="3">
        <f t="shared" si="33"/>
        <v>0</v>
      </c>
      <c r="AN34" s="3">
        <f t="shared" si="33"/>
        <v>0</v>
      </c>
      <c r="AO34" s="3">
        <f t="shared" si="33"/>
        <v>0</v>
      </c>
      <c r="AP34" s="3">
        <f t="shared" si="33"/>
        <v>0</v>
      </c>
      <c r="AQ34" s="3">
        <f t="shared" si="33"/>
        <v>0</v>
      </c>
      <c r="AR34" s="3">
        <f t="shared" si="33"/>
        <v>0</v>
      </c>
      <c r="AS34" s="3">
        <f t="shared" si="33"/>
        <v>0</v>
      </c>
      <c r="AT34" s="3">
        <f t="shared" si="33"/>
        <v>0</v>
      </c>
      <c r="AU34" s="3">
        <f t="shared" si="33"/>
        <v>0</v>
      </c>
      <c r="AV34" s="3">
        <f t="shared" si="33"/>
        <v>0</v>
      </c>
      <c r="AW34" s="14">
        <f>SUM(AW11:AW33)</f>
        <v>0</v>
      </c>
      <c r="AX34" s="15">
        <f>SUM(AX11:AX33)</f>
        <v>0</v>
      </c>
    </row>
  </sheetData>
  <sheetProtection algorithmName="SHA-512" hashValue="n9ZN9LPi5SX89CVhW3ryoSI09P/R4i7f9KXsma+/Nay9sTdyYg47sVMJ6/vlP7bGsIbtEEk1zMJfuKLLeWBmEg==" saltValue="SKxWUu6d13fScNXKs7m25Q==" spinCount="100000" sheet="1" objects="1" scenarios="1" insertRows="0" selectLockedCells="1"/>
  <mergeCells count="16">
    <mergeCell ref="V9:V10"/>
    <mergeCell ref="W9:W10"/>
    <mergeCell ref="X9:X10"/>
    <mergeCell ref="Y9:AH9"/>
    <mergeCell ref="AI9:AI10"/>
    <mergeCell ref="AW9:AW10"/>
    <mergeCell ref="AX9:AX10"/>
    <mergeCell ref="AY9:BI9"/>
    <mergeCell ref="BJ9:BL9"/>
    <mergeCell ref="Z10:AA10"/>
    <mergeCell ref="AE10:AF10"/>
    <mergeCell ref="AG10:AH10"/>
    <mergeCell ref="AQ10:AR10"/>
    <mergeCell ref="AS10:AT10"/>
    <mergeCell ref="AU10:AV10"/>
    <mergeCell ref="AJ9:AV9"/>
  </mergeCells>
  <conditionalFormatting sqref="BB11:BB18 BB25:BB33">
    <cfRule type="containsText" dxfId="139" priority="26" operator="containsText" text="NUIT">
      <formula>NOT(ISERROR(SEARCH("NUIT",BB11)))</formula>
    </cfRule>
  </conditionalFormatting>
  <conditionalFormatting sqref="BC11:BC18 BC25:BC33">
    <cfRule type="containsText" dxfId="138" priority="25" operator="containsText" text="yes">
      <formula>NOT(ISERROR(SEARCH("yes",BC11)))</formula>
    </cfRule>
  </conditionalFormatting>
  <conditionalFormatting sqref="BL31:BL33 BL11:BL18 BL25:BL28">
    <cfRule type="containsText" dxfId="137" priority="22" operator="containsText" text="OUI">
      <formula>NOT(ISERROR(SEARCH("OUI",BL11)))</formula>
    </cfRule>
  </conditionalFormatting>
  <conditionalFormatting sqref="BK31:BK33 BK11:BK18 BK25:BK28">
    <cfRule type="containsText" dxfId="136" priority="21" operator="containsText" text="OUI">
      <formula>NOT(ISERROR(SEARCH("OUI",BK11)))</formula>
    </cfRule>
  </conditionalFormatting>
  <conditionalFormatting sqref="BL30">
    <cfRule type="containsText" dxfId="135" priority="18" operator="containsText" text="OUI">
      <formula>NOT(ISERROR(SEARCH("OUI",BL30)))</formula>
    </cfRule>
  </conditionalFormatting>
  <conditionalFormatting sqref="BK30">
    <cfRule type="containsText" dxfId="134" priority="17" operator="containsText" text="OUI">
      <formula>NOT(ISERROR(SEARCH("OUI",BK30)))</formula>
    </cfRule>
  </conditionalFormatting>
  <conditionalFormatting sqref="BL29">
    <cfRule type="containsText" dxfId="133" priority="14" operator="containsText" text="OUI">
      <formula>NOT(ISERROR(SEARCH("OUI",BL29)))</formula>
    </cfRule>
  </conditionalFormatting>
  <conditionalFormatting sqref="BK29">
    <cfRule type="containsText" dxfId="132" priority="13" operator="containsText" text="OUI">
      <formula>NOT(ISERROR(SEARCH("OUI",BK29)))</formula>
    </cfRule>
  </conditionalFormatting>
  <conditionalFormatting sqref="BL30">
    <cfRule type="containsText" dxfId="131" priority="20" operator="containsText" text="OUI">
      <formula>NOT(ISERROR(SEARCH("OUI",BL30)))</formula>
    </cfRule>
  </conditionalFormatting>
  <conditionalFormatting sqref="BK30">
    <cfRule type="containsText" dxfId="130" priority="19" operator="containsText" text="OUI">
      <formula>NOT(ISERROR(SEARCH("OUI",BK30)))</formula>
    </cfRule>
  </conditionalFormatting>
  <conditionalFormatting sqref="BL29">
    <cfRule type="containsText" dxfId="129" priority="16" operator="containsText" text="OUI">
      <formula>NOT(ISERROR(SEARCH("OUI",BL29)))</formula>
    </cfRule>
  </conditionalFormatting>
  <conditionalFormatting sqref="BK29">
    <cfRule type="containsText" dxfId="128" priority="15" operator="containsText" text="OUI">
      <formula>NOT(ISERROR(SEARCH("OUI",BK29)))</formula>
    </cfRule>
  </conditionalFormatting>
  <conditionalFormatting sqref="H11:H18 H25:H33">
    <cfRule type="expression" dxfId="127" priority="12">
      <formula>H11&lt;A11</formula>
    </cfRule>
  </conditionalFormatting>
  <conditionalFormatting sqref="L11:L18 L25:L33">
    <cfRule type="expression" dxfId="126" priority="30">
      <formula>IF((A11+E11)&gt;(H11+L11),1,0)</formula>
    </cfRule>
  </conditionalFormatting>
  <conditionalFormatting sqref="BB19:BB24">
    <cfRule type="containsText" dxfId="125" priority="7" operator="containsText" text="NUIT">
      <formula>NOT(ISERROR(SEARCH("NUIT",BB19)))</formula>
    </cfRule>
  </conditionalFormatting>
  <conditionalFormatting sqref="BC19:BC24">
    <cfRule type="containsText" dxfId="124" priority="6" operator="containsText" text="yes">
      <formula>NOT(ISERROR(SEARCH("yes",BC19)))</formula>
    </cfRule>
  </conditionalFormatting>
  <conditionalFormatting sqref="BL19:BL24">
    <cfRule type="containsText" dxfId="123" priority="3" operator="containsText" text="OUI">
      <formula>NOT(ISERROR(SEARCH("OUI",BL19)))</formula>
    </cfRule>
  </conditionalFormatting>
  <conditionalFormatting sqref="BK19:BK24">
    <cfRule type="containsText" dxfId="122" priority="2" operator="containsText" text="OUI">
      <formula>NOT(ISERROR(SEARCH("OUI",BK19)))</formula>
    </cfRule>
  </conditionalFormatting>
  <conditionalFormatting sqref="H19:H24">
    <cfRule type="expression" dxfId="121" priority="1">
      <formula>H19&lt;A19</formula>
    </cfRule>
  </conditionalFormatting>
  <conditionalFormatting sqref="L19:L24">
    <cfRule type="expression" dxfId="120" priority="11">
      <formula>IF((A19+E19)&gt;(H19+L19),1,0)</formula>
    </cfRule>
  </conditionalFormatting>
  <dataValidations count="17">
    <dataValidation operator="greaterThan" allowBlank="1" showInputMessage="1" showErrorMessage="1" error="FORMAT_x000a_DD/MM/YY" sqref="O11:O33" xr:uid="{00000000-0002-0000-0600-000000000000}"/>
    <dataValidation type="whole" operator="lessThan" allowBlank="1" showInputMessage="1" showErrorMessage="1" error="Nombre de Guichet" sqref="Z11:Z33" xr:uid="{00000000-0002-0000-0600-000001000000}">
      <formula1>10</formula1>
    </dataValidation>
    <dataValidation type="whole" operator="lessThan" allowBlank="1" showInputMessage="1" showErrorMessage="1" error="Verifier la valeur" sqref="AK11:AK33 AP11:AP33" xr:uid="{00000000-0002-0000-0600-000002000000}">
      <formula1>10</formula1>
    </dataValidation>
    <dataValidation type="time" operator="greaterThan" allowBlank="1" showInputMessage="1" showErrorMessage="1" error="FORMAT_x000a_HH:MM" sqref="AA11:AA33" xr:uid="{00000000-0002-0000-0600-000003000000}">
      <formula1>0</formula1>
    </dataValidation>
    <dataValidation type="whole" operator="greaterThanOrEqual" allowBlank="1" showInputMessage="1" showErrorMessage="1" error="LE TEMPS EN MINUTES" sqref="AJ11:AJ33 AL11:AL33" xr:uid="{00000000-0002-0000-0600-000004000000}">
      <formula1>0</formula1>
    </dataValidation>
    <dataValidation type="decimal" operator="greaterThan" allowBlank="1" showInputMessage="1" showErrorMessage="1" sqref="S11:S33" xr:uid="{00000000-0002-0000-0600-000005000000}">
      <formula1>0</formula1>
    </dataValidation>
    <dataValidation type="date" operator="greaterThan" allowBlank="1" showInputMessage="1" showErrorMessage="1" error="FORMAT_x000a_DD/MM/YY" sqref="A11:A33 H11:H33" xr:uid="{00000000-0002-0000-0600-000006000000}">
      <formula1>36526</formula1>
    </dataValidation>
    <dataValidation type="list" allowBlank="1" showInputMessage="1" showErrorMessage="1" sqref="Q11:Q33" xr:uid="{00000000-0002-0000-0600-000007000000}">
      <formula1>nature</formula1>
    </dataValidation>
    <dataValidation type="list" allowBlank="1" showInputMessage="1" showErrorMessage="1" sqref="AG11:AG33 AE11:AE33" xr:uid="{00000000-0002-0000-0600-000008000000}">
      <formula1>AUTRE</formula1>
    </dataValidation>
    <dataValidation type="list" allowBlank="1" showInputMessage="1" showErrorMessage="1" sqref="AS11:AS33 AQ11:AQ33 AU11:AU33" xr:uid="{00000000-0002-0000-0600-000009000000}">
      <formula1>AUTRES</formula1>
    </dataValidation>
    <dataValidation type="custom" allowBlank="1" showDropDown="1" showInputMessage="1" showErrorMessage="1" error="ATTENTION_x000a_ATA &gt;ATD_x000a_Verifiez SVP," sqref="BL13 BL19" xr:uid="{00000000-0002-0000-0600-00000A000000}">
      <formula1>IF(BL13="NON",1,0)</formula1>
    </dataValidation>
    <dataValidation type="custom" allowBlank="1" showDropDown="1" showInputMessage="1" showErrorMessage="1" sqref="BL11:BL12 BL14:BL18 BL20:BL33" xr:uid="{00000000-0002-0000-0600-00000B000000}">
      <formula1>IF(BL11="NON",1,0)</formula1>
    </dataValidation>
    <dataValidation type="time" allowBlank="1" showInputMessage="1" showErrorMessage="1" error="FORMAT_x000a_HH:MM" sqref="K11:L33 D11:E33" xr:uid="{00000000-0002-0000-0600-00000C000000}">
      <formula1>0</formula1>
      <formula2>0.999305555555556</formula2>
    </dataValidation>
    <dataValidation type="whole" allowBlank="1" showInputMessage="1" showErrorMessage="1" sqref="M11:M33 F11:F33" xr:uid="{00000000-0002-0000-0600-00000D000000}">
      <formula1>0</formula1>
      <formula2>500</formula2>
    </dataValidation>
    <dataValidation type="decimal" operator="greaterThanOrEqual" allowBlank="1" showInputMessage="1" showErrorMessage="1" sqref="N11:N33 G11:G33" xr:uid="{00000000-0002-0000-0600-00000E000000}">
      <formula1>0</formula1>
    </dataValidation>
    <dataValidation type="textLength" operator="equal" allowBlank="1" showInputMessage="1" showErrorMessage="1" error="code IATA" sqref="B11:B33 I11:I33" xr:uid="{00000000-0002-0000-0600-00000F000000}">
      <formula1>3</formula1>
    </dataValidation>
    <dataValidation type="list" allowBlank="1" showInputMessage="1" showErrorMessage="1" sqref="T5:W5" xr:uid="{00000000-0002-0000-0600-000010000000}">
      <formula1>MONNAIE</formula1>
    </dataValidation>
  </dataValidations>
  <pageMargins left="0.19685039370078741" right="0.19685039370078741" top="0.19685039370078741" bottom="0.19685039370078741" header="0.19685039370078741" footer="0.19685039370078741"/>
  <pageSetup paperSize="9" scale="81" orientation="landscape" horizontalDpi="300" verticalDpi="300" r:id="rId1"/>
  <colBreaks count="1" manualBreakCount="1">
    <brk id="24" max="1048575" man="1"/>
  </colBreak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" operator="greaterThan" id="{049C5421-73DA-4CC7-A97C-92B76EA72868}">
            <xm:f>ALGOLAH!$L$8</xm:f>
            <x14:dxf>
              <fill>
                <patternFill>
                  <bgColor rgb="FFFF0000"/>
                </patternFill>
              </fill>
            </x14:dxf>
          </x14:cfRule>
          <x14:cfRule type="cellIs" priority="28" operator="between" id="{330F85AE-A9FA-44B4-A9EB-43B201A83C5E}">
            <xm:f>ALGOLAH!$L$6</xm:f>
            <xm:f>ALGOLAH!$L$7</xm:f>
            <x14:dxf>
              <fill>
                <patternFill>
                  <bgColor rgb="FF92D050"/>
                </patternFill>
              </fill>
            </x14:dxf>
          </x14:cfRule>
          <x14:cfRule type="cellIs" priority="29" operator="between" id="{98282A40-DBBE-488B-A420-E2C2E16B6ED2}">
            <xm:f>ALGOLAH!$L$7</xm:f>
            <xm:f>ALGOLAH!$L$8</xm:f>
            <x14:dxf>
              <fill>
                <patternFill>
                  <bgColor rgb="FFFFC000"/>
                </patternFill>
              </fill>
            </x14:dxf>
          </x14:cfRule>
          <xm:sqref>AY11:AZ18 AY25:AZ33</xm:sqref>
        </x14:conditionalFormatting>
        <x14:conditionalFormatting xmlns:xm="http://schemas.microsoft.com/office/excel/2006/main">
          <x14:cfRule type="cellIs" priority="23" operator="greaterThan" id="{2147B3E9-DB6A-4447-9E50-618B62095C0C}">
            <xm:f>ALGOLAH!$N$9</xm:f>
            <x14:dxf>
              <fill>
                <patternFill>
                  <bgColor rgb="FFFF0000"/>
                </patternFill>
              </fill>
            </x14:dxf>
          </x14:cfRule>
          <xm:sqref>BA11:BA18 BA25:BA33</xm:sqref>
        </x14:conditionalFormatting>
        <x14:conditionalFormatting xmlns:xm="http://schemas.microsoft.com/office/excel/2006/main">
          <x14:cfRule type="containsText" priority="24" operator="containsText" id="{0693B45F-2558-4D23-A4B9-CB4FD9CEF06F}">
            <xm:f>NOT(ISERROR(SEARCH("-",AY11)))</xm:f>
            <xm:f>"-"</xm:f>
            <x14:dxf>
              <font>
                <color rgb="FFFF0000"/>
              </font>
              <fill>
                <patternFill>
                  <bgColor theme="0"/>
                </patternFill>
              </fill>
            </x14:dxf>
          </x14:cfRule>
          <xm:sqref>AY11:AZ18 AY25:AZ33</xm:sqref>
        </x14:conditionalFormatting>
        <x14:conditionalFormatting xmlns:xm="http://schemas.microsoft.com/office/excel/2006/main">
          <x14:cfRule type="cellIs" priority="8" operator="greaterThan" id="{171703D0-AFE0-48CE-833A-E037297731B5}">
            <xm:f>ALGOLAH!$L$8</xm:f>
            <x14:dxf>
              <fill>
                <patternFill>
                  <bgColor rgb="FFFF0000"/>
                </patternFill>
              </fill>
            </x14:dxf>
          </x14:cfRule>
          <x14:cfRule type="cellIs" priority="9" operator="between" id="{580E5F6E-D52F-4337-BDCD-04E55FC1F229}">
            <xm:f>ALGOLAH!$L$6</xm:f>
            <xm:f>ALGOLAH!$L$7</xm:f>
            <x14:dxf>
              <fill>
                <patternFill>
                  <bgColor rgb="FF92D050"/>
                </patternFill>
              </fill>
            </x14:dxf>
          </x14:cfRule>
          <x14:cfRule type="cellIs" priority="10" operator="between" id="{FFCDC2E7-6F0E-4FE8-98CB-896D0AD86129}">
            <xm:f>ALGOLAH!$L$7</xm:f>
            <xm:f>ALGOLAH!$L$8</xm:f>
            <x14:dxf>
              <fill>
                <patternFill>
                  <bgColor rgb="FFFFC000"/>
                </patternFill>
              </fill>
            </x14:dxf>
          </x14:cfRule>
          <xm:sqref>AY19:AZ24</xm:sqref>
        </x14:conditionalFormatting>
        <x14:conditionalFormatting xmlns:xm="http://schemas.microsoft.com/office/excel/2006/main">
          <x14:cfRule type="cellIs" priority="4" operator="greaterThan" id="{DA08630B-7C96-4D6D-A4BF-3254B3217965}">
            <xm:f>ALGOLAH!$N$9</xm:f>
            <x14:dxf>
              <fill>
                <patternFill>
                  <bgColor rgb="FFFF0000"/>
                </patternFill>
              </fill>
            </x14:dxf>
          </x14:cfRule>
          <xm:sqref>BA19:BA24</xm:sqref>
        </x14:conditionalFormatting>
        <x14:conditionalFormatting xmlns:xm="http://schemas.microsoft.com/office/excel/2006/main">
          <x14:cfRule type="containsText" priority="5" operator="containsText" id="{9830BC13-E14F-42D0-8105-98FB4A8741B1}">
            <xm:f>NOT(ISERROR(SEARCH("-",AY19)))</xm:f>
            <xm:f>"-"</xm:f>
            <x14:dxf>
              <font>
                <color rgb="FFFF0000"/>
              </font>
              <fill>
                <patternFill>
                  <bgColor theme="0"/>
                </patternFill>
              </fill>
            </x14:dxf>
          </x14:cfRule>
          <xm:sqref>AY19:AZ24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34"/>
  <sheetViews>
    <sheetView view="pageBreakPreview" zoomScaleNormal="110" zoomScaleSheetLayoutView="100" workbookViewId="0">
      <selection activeCell="A19" sqref="A19:XFD24"/>
    </sheetView>
  </sheetViews>
  <sheetFormatPr baseColWidth="10" defaultColWidth="11.5546875" defaultRowHeight="14.4" x14ac:dyDescent="0.3"/>
  <cols>
    <col min="1" max="1" width="7.33203125" style="19" customWidth="1"/>
    <col min="2" max="2" width="4.88671875" style="19" customWidth="1"/>
    <col min="3" max="3" width="7.33203125" style="19" customWidth="1"/>
    <col min="4" max="4" width="5.44140625" style="19" customWidth="1"/>
    <col min="5" max="5" width="6.33203125" style="19" customWidth="1"/>
    <col min="6" max="6" width="6" style="19" customWidth="1"/>
    <col min="7" max="7" width="6.33203125" style="19" customWidth="1"/>
    <col min="8" max="8" width="7.109375" style="19" customWidth="1"/>
    <col min="9" max="9" width="4.88671875" style="19" customWidth="1"/>
    <col min="10" max="10" width="6.6640625" style="19" customWidth="1"/>
    <col min="11" max="11" width="5.33203125" style="19" customWidth="1"/>
    <col min="12" max="12" width="5" style="19" customWidth="1"/>
    <col min="13" max="13" width="6" style="19" customWidth="1"/>
    <col min="14" max="14" width="6.44140625" style="19" customWidth="1"/>
    <col min="15" max="15" width="9.109375" style="19" customWidth="1"/>
    <col min="16" max="16" width="7.44140625" style="19" customWidth="1"/>
    <col min="17" max="17" width="8.44140625" style="19" customWidth="1"/>
    <col min="18" max="18" width="6.5546875" style="19" customWidth="1"/>
    <col min="19" max="19" width="6.6640625" style="19" customWidth="1"/>
    <col min="20" max="20" width="8.5546875" style="19" customWidth="1"/>
    <col min="21" max="21" width="6.109375" style="19" customWidth="1"/>
    <col min="22" max="22" width="10.109375" style="19" customWidth="1"/>
    <col min="23" max="23" width="11.5546875" style="19" customWidth="1"/>
    <col min="24" max="24" width="11.88671875" style="19" customWidth="1"/>
    <col min="25" max="25" width="10.6640625" style="19" customWidth="1"/>
    <col min="26" max="26" width="3.88671875" style="19" customWidth="1"/>
    <col min="27" max="27" width="6.33203125" style="19" customWidth="1"/>
    <col min="28" max="28" width="4.109375" style="19" customWidth="1"/>
    <col min="29" max="29" width="4.44140625" style="19" customWidth="1"/>
    <col min="30" max="30" width="7.88671875" style="19" customWidth="1"/>
    <col min="31" max="31" width="4.88671875" style="19" customWidth="1"/>
    <col min="32" max="32" width="4.33203125" style="19" customWidth="1"/>
    <col min="33" max="33" width="4.109375" style="19" customWidth="1"/>
    <col min="34" max="34" width="5.109375" style="19" customWidth="1"/>
    <col min="35" max="35" width="8.44140625" style="19" customWidth="1"/>
    <col min="36" max="36" width="6.5546875" style="19" customWidth="1"/>
    <col min="37" max="37" width="5" style="19" customWidth="1"/>
    <col min="38" max="38" width="6.5546875" style="19" customWidth="1"/>
    <col min="39" max="39" width="6.44140625" style="19" customWidth="1"/>
    <col min="40" max="40" width="7.44140625" style="19" customWidth="1"/>
    <col min="41" max="41" width="5.88671875" style="19" customWidth="1"/>
    <col min="42" max="42" width="5.109375" style="19" customWidth="1"/>
    <col min="43" max="43" width="14.109375" style="19" customWidth="1"/>
    <col min="44" max="44" width="4.33203125" style="19" customWidth="1"/>
    <col min="45" max="45" width="13.109375" style="19" customWidth="1"/>
    <col min="46" max="46" width="4.33203125" style="19" customWidth="1"/>
    <col min="47" max="47" width="13" style="19" customWidth="1"/>
    <col min="48" max="48" width="4" style="19" customWidth="1"/>
    <col min="49" max="49" width="8.6640625" style="19" customWidth="1"/>
    <col min="50" max="50" width="12.44140625" style="19" customWidth="1"/>
    <col min="51" max="51" width="14" style="19" hidden="1" customWidth="1"/>
    <col min="52" max="55" width="11.5546875" style="19" hidden="1" customWidth="1"/>
    <col min="56" max="56" width="9.88671875" style="19" hidden="1" customWidth="1"/>
    <col min="57" max="57" width="8.88671875" style="19" hidden="1" customWidth="1"/>
    <col min="58" max="58" width="11.5546875" style="19" hidden="1" customWidth="1"/>
    <col min="59" max="59" width="14.88671875" style="19" hidden="1" customWidth="1"/>
    <col min="60" max="60" width="8.44140625" style="19" hidden="1" customWidth="1"/>
    <col min="61" max="61" width="10.109375" style="29" hidden="1" customWidth="1"/>
    <col min="62" max="62" width="12.33203125" style="19" hidden="1" customWidth="1"/>
    <col min="63" max="64" width="11.5546875" style="19" hidden="1" customWidth="1"/>
    <col min="65" max="16384" width="11.5546875" style="19"/>
  </cols>
  <sheetData>
    <row r="1" spans="1:64" x14ac:dyDescent="0.3">
      <c r="A1" s="4" t="s">
        <v>32</v>
      </c>
      <c r="B1" s="4"/>
      <c r="C1" s="4"/>
      <c r="D1" s="4"/>
      <c r="E1" s="4"/>
      <c r="F1" s="5"/>
      <c r="G1" s="5"/>
      <c r="H1" s="5"/>
      <c r="I1" s="5"/>
      <c r="J1" s="1"/>
      <c r="K1" s="1"/>
      <c r="L1" s="1"/>
      <c r="M1" s="1"/>
      <c r="N1" s="1"/>
      <c r="S1" s="1"/>
      <c r="T1" s="1"/>
      <c r="U1" s="1"/>
      <c r="V1" s="1"/>
      <c r="W1" s="1"/>
      <c r="X1" s="1"/>
      <c r="Y1" s="4" t="s">
        <v>32</v>
      </c>
      <c r="Z1" s="4"/>
      <c r="AA1" s="4"/>
      <c r="AB1" s="4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6"/>
      <c r="AO1" s="6"/>
      <c r="AP1" s="6"/>
      <c r="AQ1" s="6"/>
      <c r="AR1" s="6"/>
      <c r="AS1" s="6"/>
      <c r="AT1" s="6"/>
      <c r="AU1" s="6"/>
    </row>
    <row r="2" spans="1:64" x14ac:dyDescent="0.3">
      <c r="A2" s="4" t="s">
        <v>33</v>
      </c>
      <c r="B2" s="4"/>
      <c r="C2" s="4"/>
      <c r="D2" s="4"/>
      <c r="E2" s="4"/>
      <c r="F2" s="5"/>
      <c r="G2" s="5"/>
      <c r="H2" s="6"/>
      <c r="I2" s="6"/>
      <c r="K2" s="1"/>
      <c r="L2" s="1"/>
      <c r="M2" s="1"/>
      <c r="N2" s="1"/>
      <c r="S2" s="1"/>
      <c r="T2" s="1"/>
      <c r="U2" s="1"/>
      <c r="V2" s="1"/>
      <c r="W2" s="1"/>
      <c r="X2" s="1"/>
      <c r="Y2" s="4" t="s">
        <v>33</v>
      </c>
      <c r="Z2" s="4"/>
      <c r="AA2" s="4"/>
      <c r="AB2" s="4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6"/>
      <c r="AO2" s="6"/>
      <c r="AP2" s="6"/>
      <c r="AQ2" s="6"/>
      <c r="AR2" s="6"/>
      <c r="AS2" s="6"/>
      <c r="AT2" s="6"/>
      <c r="AU2" s="6"/>
    </row>
    <row r="3" spans="1:64" ht="14.4" customHeight="1" x14ac:dyDescent="0.3">
      <c r="A3" s="4" t="s">
        <v>97</v>
      </c>
      <c r="B3" s="4"/>
      <c r="C3" s="4"/>
      <c r="D3" s="4"/>
      <c r="E3" s="4"/>
      <c r="F3" s="5"/>
      <c r="G3" s="5"/>
      <c r="H3" s="6"/>
      <c r="I3" s="6"/>
      <c r="K3" s="1"/>
      <c r="L3" s="1"/>
      <c r="M3" s="1"/>
      <c r="N3" s="1"/>
      <c r="R3" s="4" t="s">
        <v>34</v>
      </c>
      <c r="S3" s="1"/>
      <c r="T3" s="33" t="s">
        <v>133</v>
      </c>
      <c r="U3" s="34"/>
      <c r="V3" s="34"/>
      <c r="W3" s="34"/>
      <c r="X3" s="1"/>
      <c r="Y3" s="4" t="s">
        <v>97</v>
      </c>
      <c r="Z3" s="4"/>
      <c r="AA3" s="4"/>
      <c r="AB3" s="5"/>
      <c r="AC3" s="5"/>
      <c r="AD3" s="6"/>
      <c r="AF3" s="6"/>
      <c r="AG3" s="6"/>
      <c r="AH3" s="6"/>
      <c r="AI3" s="6"/>
      <c r="AJ3" s="6"/>
      <c r="AK3" s="6"/>
      <c r="AL3" s="6"/>
      <c r="AM3" s="5"/>
      <c r="AN3" s="4" t="s">
        <v>34</v>
      </c>
      <c r="AO3" s="5"/>
      <c r="AP3" s="34" t="str">
        <f>IF(T3="","",T3)</f>
        <v>SAUDIA AIRLINES</v>
      </c>
      <c r="AQ3" s="34"/>
      <c r="AR3" s="34"/>
      <c r="AS3" s="34"/>
      <c r="AT3" s="6"/>
      <c r="AU3" s="6"/>
    </row>
    <row r="4" spans="1:64" ht="15" x14ac:dyDescent="0.3">
      <c r="A4" s="6"/>
      <c r="B4" s="6"/>
      <c r="C4" s="6"/>
      <c r="D4" s="7"/>
      <c r="E4" s="6"/>
      <c r="F4" s="6"/>
      <c r="G4" s="6"/>
      <c r="H4" s="6"/>
      <c r="I4" s="6"/>
      <c r="K4" s="1"/>
      <c r="L4" s="1"/>
      <c r="M4" s="1"/>
      <c r="N4" s="1"/>
      <c r="R4" s="4" t="s">
        <v>35</v>
      </c>
      <c r="S4" s="8"/>
      <c r="T4" s="33"/>
      <c r="U4" s="34"/>
      <c r="V4" s="34"/>
      <c r="W4" s="34"/>
      <c r="X4" s="1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 t="s">
        <v>35</v>
      </c>
      <c r="AO4" s="9"/>
      <c r="AP4" s="34" t="str">
        <f t="shared" ref="AP4:AP5" si="0">IF(T4="","",T4)</f>
        <v/>
      </c>
      <c r="AQ4" s="34"/>
      <c r="AR4" s="34"/>
      <c r="AS4" s="34"/>
      <c r="AT4" s="6"/>
      <c r="AU4" s="6"/>
    </row>
    <row r="5" spans="1:64" ht="15" x14ac:dyDescent="0.3">
      <c r="A5" s="4" t="s">
        <v>83</v>
      </c>
      <c r="B5" s="35" t="s">
        <v>127</v>
      </c>
      <c r="C5" s="35"/>
      <c r="D5" s="35"/>
      <c r="E5" s="35"/>
      <c r="F5" s="35"/>
      <c r="G5" s="1"/>
      <c r="H5" s="1"/>
      <c r="I5" s="1"/>
      <c r="J5" s="1"/>
      <c r="K5" s="1"/>
      <c r="L5" s="1"/>
      <c r="M5" s="1"/>
      <c r="N5" s="1"/>
      <c r="R5" s="4" t="s">
        <v>36</v>
      </c>
      <c r="S5" s="8"/>
      <c r="T5" s="33"/>
      <c r="U5" s="34"/>
      <c r="V5" s="34"/>
      <c r="W5" s="34"/>
      <c r="X5" s="1"/>
      <c r="Y5" s="4" t="s">
        <v>83</v>
      </c>
      <c r="Z5" s="36" t="str">
        <f>IF(B5="","",B5)</f>
        <v>ALGER</v>
      </c>
      <c r="AA5" s="36"/>
      <c r="AB5" s="36"/>
      <c r="AC5" s="36"/>
      <c r="AD5" s="6"/>
      <c r="AE5" s="6"/>
      <c r="AF5" s="6"/>
      <c r="AG5" s="6"/>
      <c r="AH5" s="6"/>
      <c r="AI5" s="6"/>
      <c r="AJ5" s="6"/>
      <c r="AK5" s="6"/>
      <c r="AL5" s="6"/>
      <c r="AM5" s="6"/>
      <c r="AN5" s="4" t="s">
        <v>36</v>
      </c>
      <c r="AO5" s="9"/>
      <c r="AP5" s="34" t="str">
        <f t="shared" si="0"/>
        <v/>
      </c>
      <c r="AQ5" s="34"/>
      <c r="AR5" s="34"/>
      <c r="AS5" s="34"/>
      <c r="AT5" s="6"/>
      <c r="AU5" s="6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64" x14ac:dyDescent="0.3">
      <c r="A7" s="62" t="s">
        <v>125</v>
      </c>
      <c r="Y7" s="32" t="s">
        <v>120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64" ht="15" thickBot="1" x14ac:dyDescent="0.35">
      <c r="BI8" s="19"/>
      <c r="BK8" s="29"/>
    </row>
    <row r="9" spans="1:64" ht="14.4" customHeight="1" thickBot="1" x14ac:dyDescent="0.35">
      <c r="A9" s="63" t="s">
        <v>5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80" t="s">
        <v>4</v>
      </c>
      <c r="W9" s="80" t="s">
        <v>6</v>
      </c>
      <c r="X9" s="80" t="s">
        <v>7</v>
      </c>
      <c r="Y9" s="83" t="s">
        <v>10</v>
      </c>
      <c r="Z9" s="84"/>
      <c r="AA9" s="84"/>
      <c r="AB9" s="84"/>
      <c r="AC9" s="84"/>
      <c r="AD9" s="84"/>
      <c r="AE9" s="84"/>
      <c r="AF9" s="84"/>
      <c r="AG9" s="84"/>
      <c r="AH9" s="85"/>
      <c r="AI9" s="88" t="s">
        <v>76</v>
      </c>
      <c r="AJ9" s="90" t="s">
        <v>11</v>
      </c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2"/>
      <c r="AW9" s="88" t="s">
        <v>16</v>
      </c>
      <c r="AX9" s="93" t="s">
        <v>77</v>
      </c>
      <c r="AY9" s="75" t="s">
        <v>116</v>
      </c>
      <c r="AZ9" s="76"/>
      <c r="BA9" s="76"/>
      <c r="BB9" s="76"/>
      <c r="BC9" s="76"/>
      <c r="BD9" s="76"/>
      <c r="BE9" s="76"/>
      <c r="BF9" s="76"/>
      <c r="BG9" s="76"/>
      <c r="BH9" s="76"/>
      <c r="BI9" s="77"/>
      <c r="BJ9" s="75" t="s">
        <v>117</v>
      </c>
      <c r="BK9" s="76"/>
      <c r="BL9" s="77"/>
    </row>
    <row r="10" spans="1:64" ht="26.4" customHeight="1" x14ac:dyDescent="0.3">
      <c r="A10" s="64" t="s">
        <v>119</v>
      </c>
      <c r="B10" s="65" t="s">
        <v>121</v>
      </c>
      <c r="C10" s="65" t="s">
        <v>29</v>
      </c>
      <c r="D10" s="65" t="s">
        <v>95</v>
      </c>
      <c r="E10" s="65" t="s">
        <v>94</v>
      </c>
      <c r="F10" s="65" t="s">
        <v>25</v>
      </c>
      <c r="G10" s="66" t="s">
        <v>27</v>
      </c>
      <c r="H10" s="64" t="s">
        <v>115</v>
      </c>
      <c r="I10" s="65" t="s">
        <v>122</v>
      </c>
      <c r="J10" s="65" t="s">
        <v>30</v>
      </c>
      <c r="K10" s="65" t="s">
        <v>96</v>
      </c>
      <c r="L10" s="65" t="s">
        <v>1</v>
      </c>
      <c r="M10" s="65" t="s">
        <v>26</v>
      </c>
      <c r="N10" s="66" t="s">
        <v>28</v>
      </c>
      <c r="O10" s="67" t="s">
        <v>111</v>
      </c>
      <c r="P10" s="65" t="s">
        <v>0</v>
      </c>
      <c r="Q10" s="65" t="s">
        <v>2</v>
      </c>
      <c r="R10" s="65" t="s">
        <v>31</v>
      </c>
      <c r="S10" s="65" t="s">
        <v>110</v>
      </c>
      <c r="T10" s="65" t="s">
        <v>43</v>
      </c>
      <c r="U10" s="66" t="s">
        <v>19</v>
      </c>
      <c r="V10" s="81"/>
      <c r="W10" s="82"/>
      <c r="X10" s="82"/>
      <c r="Y10" s="68" t="s">
        <v>3</v>
      </c>
      <c r="Z10" s="86" t="s">
        <v>82</v>
      </c>
      <c r="AA10" s="87"/>
      <c r="AB10" s="69" t="s">
        <v>8</v>
      </c>
      <c r="AC10" s="70" t="s">
        <v>9</v>
      </c>
      <c r="AD10" s="70" t="s">
        <v>73</v>
      </c>
      <c r="AE10" s="86" t="s">
        <v>71</v>
      </c>
      <c r="AF10" s="87"/>
      <c r="AG10" s="86" t="s">
        <v>71</v>
      </c>
      <c r="AH10" s="87"/>
      <c r="AI10" s="89"/>
      <c r="AJ10" s="71" t="s">
        <v>22</v>
      </c>
      <c r="AK10" s="71" t="s">
        <v>24</v>
      </c>
      <c r="AL10" s="71" t="s">
        <v>72</v>
      </c>
      <c r="AM10" s="71" t="s">
        <v>12</v>
      </c>
      <c r="AN10" s="71" t="s">
        <v>74</v>
      </c>
      <c r="AO10" s="71" t="s">
        <v>75</v>
      </c>
      <c r="AP10" s="71" t="s">
        <v>18</v>
      </c>
      <c r="AQ10" s="78" t="s">
        <v>71</v>
      </c>
      <c r="AR10" s="79"/>
      <c r="AS10" s="78" t="s">
        <v>71</v>
      </c>
      <c r="AT10" s="79"/>
      <c r="AU10" s="78" t="s">
        <v>71</v>
      </c>
      <c r="AV10" s="79"/>
      <c r="AW10" s="88"/>
      <c r="AX10" s="94"/>
      <c r="AY10" s="22" t="s">
        <v>98</v>
      </c>
      <c r="AZ10" s="21" t="s">
        <v>99</v>
      </c>
      <c r="BA10" s="21" t="s">
        <v>100</v>
      </c>
      <c r="BB10" s="21" t="s">
        <v>112</v>
      </c>
      <c r="BC10" s="21" t="s">
        <v>101</v>
      </c>
      <c r="BD10" s="21" t="s">
        <v>106</v>
      </c>
      <c r="BE10" s="21" t="s">
        <v>105</v>
      </c>
      <c r="BF10" s="21" t="s">
        <v>104</v>
      </c>
      <c r="BG10" s="21" t="s">
        <v>107</v>
      </c>
      <c r="BH10" s="21" t="s">
        <v>108</v>
      </c>
      <c r="BI10" s="24" t="s">
        <v>109</v>
      </c>
      <c r="BJ10" s="22" t="s">
        <v>118</v>
      </c>
      <c r="BK10" s="21" t="s">
        <v>113</v>
      </c>
      <c r="BL10" s="27" t="s">
        <v>114</v>
      </c>
    </row>
    <row r="11" spans="1:64" ht="23.25" customHeight="1" x14ac:dyDescent="0.3">
      <c r="A11" s="37"/>
      <c r="B11" s="17"/>
      <c r="C11" s="17"/>
      <c r="D11" s="18"/>
      <c r="E11" s="18"/>
      <c r="F11" s="17"/>
      <c r="G11" s="38"/>
      <c r="H11" s="37"/>
      <c r="I11" s="17"/>
      <c r="J11" s="17"/>
      <c r="K11" s="18"/>
      <c r="L11" s="18"/>
      <c r="M11" s="17"/>
      <c r="N11" s="38"/>
      <c r="O11" s="37"/>
      <c r="P11" s="17"/>
      <c r="Q11" s="17"/>
      <c r="R11" s="17"/>
      <c r="S11" s="17"/>
      <c r="T11" s="17"/>
      <c r="U11" s="38"/>
      <c r="V11" s="43"/>
      <c r="W11" s="13">
        <f>V11*(BI11/100)</f>
        <v>0</v>
      </c>
      <c r="X11" s="13">
        <f t="shared" ref="X11:X33" si="1">IF(OR(H$5="ORAN",H$5="ALGER",H$5="constantine",H$5="orn",H$5="alg",H$5="czl"),IF(Q11="PAX",IF(OR(F11=0,M11=0),V11*0.25,0),0),0)</f>
        <v>0</v>
      </c>
      <c r="Y11" s="16" t="str">
        <f t="shared" ref="Y11:Y33" si="2">IF(H11="","",H11)</f>
        <v/>
      </c>
      <c r="Z11" s="17"/>
      <c r="AA11" s="20"/>
      <c r="AB11" s="17"/>
      <c r="AC11" s="17"/>
      <c r="AD11" s="17"/>
      <c r="AE11" s="17"/>
      <c r="AF11" s="17"/>
      <c r="AG11" s="17"/>
      <c r="AH11" s="17"/>
      <c r="AI11" s="13"/>
      <c r="AJ11" s="12"/>
      <c r="AK11" s="17"/>
      <c r="AL11" s="12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3"/>
      <c r="AX11" s="26">
        <f>V11+W11-X11+AI11+AW11</f>
        <v>0</v>
      </c>
      <c r="AY11" s="25">
        <f t="shared" ref="AY11:AY33" si="3">IF((A11+E11)&lt;(A11+D11),"- "&amp;TEXT(ABS((A11+D11)-(A11+E11)),"[hh]:mm"),(A11+E11)-(A11+D11))</f>
        <v>0</v>
      </c>
      <c r="AZ11" s="11">
        <f t="shared" ref="AZ11:AZ33" si="4">IF((H11+L11)&lt;(H11+K11),"- "&amp;TEXT(ABS((H11+K11)-(H11+L11)),"[hh]:mm"),(H11+L11)-(H11+K11))</f>
        <v>0</v>
      </c>
      <c r="BA11" s="11">
        <f t="shared" ref="BA11:BA33" si="5">(H11+L11)-(A11+E11)</f>
        <v>0</v>
      </c>
      <c r="BB11" s="30" t="str">
        <f>IF(OR(IF(E11&gt;ALGOLAH!$O$8,IF(E11&gt;ALGOLAH!$O$9,"NUIT","JOUR"),"NUIT")="NUIT",IF(L11&gt;ALGOLAH!$O$8,IF(L11&gt;ALGOLAH!$O$9,"NUIT","JOUR"),"NUIT")="NUIT"),"NUIT","JOUR")</f>
        <v>NUIT</v>
      </c>
      <c r="BC11" s="10" t="str">
        <f t="shared" ref="BC11:BC33" si="6">IF(OR(WEEKDAY(A11,1)&gt;5,WEEKDAY(H11,1)&gt;5),"YES","NO")</f>
        <v>YES</v>
      </c>
      <c r="BD11" s="10">
        <f>IF(BA11&gt;=ALGOLAH!$N$9,25,0)</f>
        <v>0</v>
      </c>
      <c r="BE11" s="10">
        <f t="shared" ref="BE11:BE33" si="7">IF(BB11="NUIT",25,0)</f>
        <v>25</v>
      </c>
      <c r="BF11" s="10">
        <f>IF(BC11="yes",25,0)</f>
        <v>25</v>
      </c>
      <c r="BG11" s="10">
        <f t="shared" ref="BG11:BG33" si="8">IF(BF11+BE11=50,25+BD11,(BF11+BE11+BD11))</f>
        <v>25</v>
      </c>
      <c r="BH11" s="10">
        <f>IF(COUNTIF(AY11,"*-*"),0,IF(AY11&gt;ALGOLAH!$L$8,50,IF(AY11&gt;ALGOLAH!$L$7,30,IF(AY11&gt;ALGOLAH!$L$6,15,0))))</f>
        <v>0</v>
      </c>
      <c r="BI11" s="31">
        <f>BH11+BG11</f>
        <v>25</v>
      </c>
      <c r="BJ11" s="23" t="str">
        <f t="shared" ref="BJ11:BJ33" si="9">IF(A11=H11,"OUI","NON")</f>
        <v>OUI</v>
      </c>
      <c r="BK11" s="28" t="str">
        <f t="shared" ref="BK11:BK33" si="10">IF(D11&gt;K11,"OUI","NON")</f>
        <v>NON</v>
      </c>
      <c r="BL11" s="28" t="str">
        <f t="shared" ref="BL11:BL33" si="11">IF((A11+E11)&gt;(H11+L11),"OUI","NON")</f>
        <v>NON</v>
      </c>
    </row>
    <row r="12" spans="1:64" ht="23.25" customHeight="1" x14ac:dyDescent="0.3">
      <c r="A12" s="37"/>
      <c r="B12" s="17"/>
      <c r="C12" s="17"/>
      <c r="D12" s="18"/>
      <c r="E12" s="18"/>
      <c r="F12" s="17"/>
      <c r="G12" s="38"/>
      <c r="H12" s="37"/>
      <c r="I12" s="17"/>
      <c r="J12" s="17"/>
      <c r="K12" s="18"/>
      <c r="L12" s="18"/>
      <c r="M12" s="17"/>
      <c r="N12" s="38"/>
      <c r="O12" s="37"/>
      <c r="P12" s="17"/>
      <c r="Q12" s="17"/>
      <c r="R12" s="17"/>
      <c r="S12" s="17"/>
      <c r="T12" s="17"/>
      <c r="U12" s="38"/>
      <c r="V12" s="43"/>
      <c r="W12" s="13">
        <f t="shared" ref="W12:W33" si="12">V12*(BI12/100)</f>
        <v>0</v>
      </c>
      <c r="X12" s="13">
        <f t="shared" si="1"/>
        <v>0</v>
      </c>
      <c r="Y12" s="16" t="str">
        <f t="shared" si="2"/>
        <v/>
      </c>
      <c r="Z12" s="17"/>
      <c r="AA12" s="20"/>
      <c r="AB12" s="17"/>
      <c r="AC12" s="17"/>
      <c r="AD12" s="17"/>
      <c r="AE12" s="17"/>
      <c r="AF12" s="17"/>
      <c r="AG12" s="17"/>
      <c r="AH12" s="17"/>
      <c r="AI12" s="13"/>
      <c r="AJ12" s="12"/>
      <c r="AK12" s="17"/>
      <c r="AL12" s="12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3"/>
      <c r="AX12" s="26">
        <f t="shared" ref="AX12:AX13" si="13">V12+W12-X12+AI12+AW12</f>
        <v>0</v>
      </c>
      <c r="AY12" s="25">
        <f t="shared" si="3"/>
        <v>0</v>
      </c>
      <c r="AZ12" s="11">
        <f t="shared" si="4"/>
        <v>0</v>
      </c>
      <c r="BA12" s="11">
        <f t="shared" si="5"/>
        <v>0</v>
      </c>
      <c r="BB12" s="30" t="str">
        <f>IF(OR(IF(E12&gt;ALGOLAH!$O$8,IF(E12&gt;ALGOLAH!$O$9,"NUIT","JOUR"),"NUIT")="NUIT",IF(L12&gt;ALGOLAH!$O$8,IF(L12&gt;ALGOLAH!$O$9,"NUIT","JOUR"),"NUIT")="NUIT"),"NUIT","JOUR")</f>
        <v>NUIT</v>
      </c>
      <c r="BC12" s="10" t="str">
        <f t="shared" si="6"/>
        <v>YES</v>
      </c>
      <c r="BD12" s="10">
        <f>IF(BA12&gt;=ALGOLAH!$N$9,25,0)</f>
        <v>0</v>
      </c>
      <c r="BE12" s="10">
        <f t="shared" si="7"/>
        <v>25</v>
      </c>
      <c r="BF12" s="10">
        <f t="shared" ref="BF12:BF33" si="14">IF(BC12="yes",25,0)</f>
        <v>25</v>
      </c>
      <c r="BG12" s="10">
        <f t="shared" si="8"/>
        <v>25</v>
      </c>
      <c r="BH12" s="10">
        <f>IF(COUNTIF(AY12,"*-*"),0,IF(AY12&gt;ALGOLAH!$L$8,50,IF(AY12&gt;ALGOLAH!$L$7,30,IF(AY12&gt;ALGOLAH!$L$6,15,0))))</f>
        <v>0</v>
      </c>
      <c r="BI12" s="31">
        <f t="shared" ref="BI12:BI17" si="15">BH12+BG12</f>
        <v>25</v>
      </c>
      <c r="BJ12" s="23" t="str">
        <f t="shared" si="9"/>
        <v>OUI</v>
      </c>
      <c r="BK12" s="28" t="str">
        <f t="shared" si="10"/>
        <v>NON</v>
      </c>
      <c r="BL12" s="28" t="str">
        <f t="shared" si="11"/>
        <v>NON</v>
      </c>
    </row>
    <row r="13" spans="1:64" ht="23.25" customHeight="1" x14ac:dyDescent="0.3">
      <c r="A13" s="37"/>
      <c r="B13" s="17"/>
      <c r="C13" s="17"/>
      <c r="D13" s="18"/>
      <c r="E13" s="18"/>
      <c r="F13" s="17"/>
      <c r="G13" s="38"/>
      <c r="H13" s="37"/>
      <c r="I13" s="17"/>
      <c r="J13" s="17"/>
      <c r="K13" s="18"/>
      <c r="L13" s="18"/>
      <c r="M13" s="17"/>
      <c r="N13" s="38"/>
      <c r="O13" s="37"/>
      <c r="P13" s="17"/>
      <c r="Q13" s="17"/>
      <c r="R13" s="17"/>
      <c r="S13" s="17"/>
      <c r="T13" s="17"/>
      <c r="U13" s="38"/>
      <c r="V13" s="43"/>
      <c r="W13" s="13">
        <f t="shared" si="12"/>
        <v>0</v>
      </c>
      <c r="X13" s="13">
        <f t="shared" si="1"/>
        <v>0</v>
      </c>
      <c r="Y13" s="16" t="str">
        <f t="shared" si="2"/>
        <v/>
      </c>
      <c r="Z13" s="17"/>
      <c r="AA13" s="20"/>
      <c r="AB13" s="17"/>
      <c r="AC13" s="17"/>
      <c r="AD13" s="17"/>
      <c r="AE13" s="17"/>
      <c r="AF13" s="17"/>
      <c r="AG13" s="17"/>
      <c r="AH13" s="17"/>
      <c r="AI13" s="13"/>
      <c r="AJ13" s="12"/>
      <c r="AK13" s="17"/>
      <c r="AL13" s="12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3"/>
      <c r="AX13" s="26">
        <f t="shared" si="13"/>
        <v>0</v>
      </c>
      <c r="AY13" s="25">
        <f t="shared" si="3"/>
        <v>0</v>
      </c>
      <c r="AZ13" s="11">
        <f t="shared" si="4"/>
        <v>0</v>
      </c>
      <c r="BA13" s="11">
        <f t="shared" si="5"/>
        <v>0</v>
      </c>
      <c r="BB13" s="30" t="str">
        <f>IF(OR(IF(E13&gt;ALGOLAH!$O$8,IF(E13&gt;ALGOLAH!$O$9,"NUIT","JOUR"),"NUIT")="NUIT",IF(L13&gt;ALGOLAH!$O$8,IF(L13&gt;ALGOLAH!$O$9,"NUIT","JOUR"),"NUIT")="NUIT"),"NUIT","JOUR")</f>
        <v>NUIT</v>
      </c>
      <c r="BC13" s="10" t="str">
        <f t="shared" si="6"/>
        <v>YES</v>
      </c>
      <c r="BD13" s="10">
        <f>IF(BA13&gt;=ALGOLAH!$N$9,25,0)</f>
        <v>0</v>
      </c>
      <c r="BE13" s="10">
        <f t="shared" si="7"/>
        <v>25</v>
      </c>
      <c r="BF13" s="10">
        <f t="shared" si="14"/>
        <v>25</v>
      </c>
      <c r="BG13" s="10">
        <f t="shared" si="8"/>
        <v>25</v>
      </c>
      <c r="BH13" s="10">
        <f>IF(COUNTIF(AY13,"*-*"),0,IF(AY13&gt;ALGOLAH!$L$8,50,IF(AY13&gt;ALGOLAH!$L$7,30,IF(AY13&gt;ALGOLAH!$L$6,15,0))))</f>
        <v>0</v>
      </c>
      <c r="BI13" s="31">
        <f t="shared" si="15"/>
        <v>25</v>
      </c>
      <c r="BJ13" s="23" t="str">
        <f t="shared" si="9"/>
        <v>OUI</v>
      </c>
      <c r="BK13" s="28" t="str">
        <f t="shared" si="10"/>
        <v>NON</v>
      </c>
      <c r="BL13" s="28" t="str">
        <f t="shared" si="11"/>
        <v>NON</v>
      </c>
    </row>
    <row r="14" spans="1:64" ht="23.25" customHeight="1" x14ac:dyDescent="0.3">
      <c r="A14" s="37"/>
      <c r="B14" s="17"/>
      <c r="C14" s="17"/>
      <c r="D14" s="18"/>
      <c r="E14" s="18"/>
      <c r="F14" s="17"/>
      <c r="G14" s="38"/>
      <c r="H14" s="37"/>
      <c r="I14" s="17"/>
      <c r="J14" s="17"/>
      <c r="K14" s="18"/>
      <c r="L14" s="18"/>
      <c r="M14" s="17"/>
      <c r="N14" s="38"/>
      <c r="O14" s="37"/>
      <c r="P14" s="17"/>
      <c r="Q14" s="17"/>
      <c r="R14" s="17"/>
      <c r="S14" s="17"/>
      <c r="T14" s="17"/>
      <c r="U14" s="38"/>
      <c r="V14" s="43"/>
      <c r="W14" s="13">
        <f t="shared" si="12"/>
        <v>0</v>
      </c>
      <c r="X14" s="13">
        <f t="shared" si="1"/>
        <v>0</v>
      </c>
      <c r="Y14" s="16" t="str">
        <f t="shared" si="2"/>
        <v/>
      </c>
      <c r="Z14" s="17"/>
      <c r="AA14" s="20"/>
      <c r="AB14" s="17"/>
      <c r="AC14" s="17"/>
      <c r="AD14" s="17"/>
      <c r="AE14" s="17"/>
      <c r="AF14" s="17"/>
      <c r="AG14" s="17"/>
      <c r="AH14" s="17"/>
      <c r="AI14" s="13"/>
      <c r="AJ14" s="12"/>
      <c r="AK14" s="17"/>
      <c r="AL14" s="12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3"/>
      <c r="AX14" s="26">
        <f>V14+W14-X14+AI14+AW14</f>
        <v>0</v>
      </c>
      <c r="AY14" s="25">
        <f t="shared" si="3"/>
        <v>0</v>
      </c>
      <c r="AZ14" s="11">
        <f t="shared" si="4"/>
        <v>0</v>
      </c>
      <c r="BA14" s="11">
        <f t="shared" si="5"/>
        <v>0</v>
      </c>
      <c r="BB14" s="30" t="str">
        <f>IF(OR(IF(E14&gt;ALGOLAH!$O$8,IF(E14&gt;ALGOLAH!$O$9,"NUIT","JOUR"),"NUIT")="NUIT",IF(L14&gt;ALGOLAH!$O$8,IF(L14&gt;ALGOLAH!$O$9,"NUIT","JOUR"),"NUIT")="NUIT"),"NUIT","JOUR")</f>
        <v>NUIT</v>
      </c>
      <c r="BC14" s="10" t="str">
        <f t="shared" si="6"/>
        <v>YES</v>
      </c>
      <c r="BD14" s="10">
        <f>IF(BA14&gt;=ALGOLAH!$N$9,25,0)</f>
        <v>0</v>
      </c>
      <c r="BE14" s="10">
        <f t="shared" si="7"/>
        <v>25</v>
      </c>
      <c r="BF14" s="10">
        <f t="shared" si="14"/>
        <v>25</v>
      </c>
      <c r="BG14" s="10">
        <f t="shared" si="8"/>
        <v>25</v>
      </c>
      <c r="BH14" s="10">
        <f>IF(COUNTIF(AY14,"*-*"),0,IF(AY14&gt;ALGOLAH!$L$8,50,IF(AY14&gt;ALGOLAH!$L$7,30,IF(AY14&gt;ALGOLAH!$L$6,15,0))))</f>
        <v>0</v>
      </c>
      <c r="BI14" s="31">
        <f t="shared" si="15"/>
        <v>25</v>
      </c>
      <c r="BJ14" s="23" t="str">
        <f t="shared" si="9"/>
        <v>OUI</v>
      </c>
      <c r="BK14" s="28" t="str">
        <f t="shared" si="10"/>
        <v>NON</v>
      </c>
      <c r="BL14" s="28" t="str">
        <f t="shared" si="11"/>
        <v>NON</v>
      </c>
    </row>
    <row r="15" spans="1:64" ht="23.25" customHeight="1" x14ac:dyDescent="0.3">
      <c r="A15" s="37"/>
      <c r="B15" s="17"/>
      <c r="C15" s="17"/>
      <c r="D15" s="18"/>
      <c r="E15" s="18"/>
      <c r="F15" s="17"/>
      <c r="G15" s="38"/>
      <c r="H15" s="37"/>
      <c r="I15" s="17"/>
      <c r="J15" s="17"/>
      <c r="K15" s="18"/>
      <c r="L15" s="18"/>
      <c r="M15" s="17"/>
      <c r="N15" s="38"/>
      <c r="O15" s="37"/>
      <c r="P15" s="17"/>
      <c r="Q15" s="17"/>
      <c r="R15" s="17"/>
      <c r="S15" s="17"/>
      <c r="T15" s="17"/>
      <c r="U15" s="38"/>
      <c r="V15" s="43"/>
      <c r="W15" s="13">
        <f t="shared" si="12"/>
        <v>0</v>
      </c>
      <c r="X15" s="13">
        <f t="shared" si="1"/>
        <v>0</v>
      </c>
      <c r="Y15" s="16" t="str">
        <f t="shared" si="2"/>
        <v/>
      </c>
      <c r="Z15" s="17"/>
      <c r="AA15" s="20"/>
      <c r="AB15" s="17"/>
      <c r="AC15" s="17"/>
      <c r="AD15" s="17"/>
      <c r="AE15" s="17"/>
      <c r="AF15" s="17"/>
      <c r="AG15" s="17"/>
      <c r="AH15" s="17"/>
      <c r="AI15" s="13"/>
      <c r="AJ15" s="12"/>
      <c r="AK15" s="17"/>
      <c r="AL15" s="12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3"/>
      <c r="AX15" s="26">
        <f>V15+W15-X15+AI15+AW15</f>
        <v>0</v>
      </c>
      <c r="AY15" s="25">
        <f t="shared" si="3"/>
        <v>0</v>
      </c>
      <c r="AZ15" s="11">
        <f t="shared" si="4"/>
        <v>0</v>
      </c>
      <c r="BA15" s="11">
        <f t="shared" si="5"/>
        <v>0</v>
      </c>
      <c r="BB15" s="30" t="str">
        <f>IF(OR(IF(E15&gt;ALGOLAH!$O$8,IF(E15&gt;ALGOLAH!$O$9,"NUIT","JOUR"),"NUIT")="NUIT",IF(L15&gt;ALGOLAH!$O$8,IF(L15&gt;ALGOLAH!$O$9,"NUIT","JOUR"),"NUIT")="NUIT"),"NUIT","JOUR")</f>
        <v>NUIT</v>
      </c>
      <c r="BC15" s="10" t="str">
        <f t="shared" si="6"/>
        <v>YES</v>
      </c>
      <c r="BD15" s="10">
        <f>IF(BA15&gt;=ALGOLAH!$N$9,25,0)</f>
        <v>0</v>
      </c>
      <c r="BE15" s="10">
        <f t="shared" si="7"/>
        <v>25</v>
      </c>
      <c r="BF15" s="10">
        <f t="shared" si="14"/>
        <v>25</v>
      </c>
      <c r="BG15" s="10">
        <f t="shared" si="8"/>
        <v>25</v>
      </c>
      <c r="BH15" s="10">
        <f>IF(COUNTIF(AY15,"*-*"),0,IF(AY15&gt;ALGOLAH!$L$8,50,IF(AY15&gt;ALGOLAH!$L$7,30,IF(AY15&gt;ALGOLAH!$L$6,15,0))))</f>
        <v>0</v>
      </c>
      <c r="BI15" s="31">
        <f t="shared" si="15"/>
        <v>25</v>
      </c>
      <c r="BJ15" s="23" t="str">
        <f t="shared" si="9"/>
        <v>OUI</v>
      </c>
      <c r="BK15" s="28" t="str">
        <f t="shared" si="10"/>
        <v>NON</v>
      </c>
      <c r="BL15" s="28" t="str">
        <f t="shared" si="11"/>
        <v>NON</v>
      </c>
    </row>
    <row r="16" spans="1:64" ht="23.25" customHeight="1" x14ac:dyDescent="0.3">
      <c r="A16" s="37"/>
      <c r="B16" s="17"/>
      <c r="C16" s="17"/>
      <c r="D16" s="18"/>
      <c r="E16" s="18"/>
      <c r="F16" s="17"/>
      <c r="G16" s="38"/>
      <c r="H16" s="37"/>
      <c r="I16" s="17"/>
      <c r="J16" s="17"/>
      <c r="K16" s="18"/>
      <c r="L16" s="18"/>
      <c r="M16" s="17"/>
      <c r="N16" s="38"/>
      <c r="O16" s="37"/>
      <c r="P16" s="17"/>
      <c r="Q16" s="17"/>
      <c r="R16" s="17"/>
      <c r="S16" s="17"/>
      <c r="T16" s="17"/>
      <c r="U16" s="38"/>
      <c r="V16" s="43"/>
      <c r="W16" s="13">
        <f t="shared" si="12"/>
        <v>0</v>
      </c>
      <c r="X16" s="13">
        <f t="shared" si="1"/>
        <v>0</v>
      </c>
      <c r="Y16" s="16" t="str">
        <f t="shared" si="2"/>
        <v/>
      </c>
      <c r="Z16" s="17"/>
      <c r="AA16" s="20"/>
      <c r="AB16" s="17"/>
      <c r="AC16" s="17"/>
      <c r="AD16" s="17"/>
      <c r="AE16" s="17"/>
      <c r="AF16" s="17"/>
      <c r="AG16" s="17"/>
      <c r="AH16" s="17"/>
      <c r="AI16" s="13"/>
      <c r="AJ16" s="12"/>
      <c r="AK16" s="17"/>
      <c r="AL16" s="12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3"/>
      <c r="AX16" s="26">
        <f>V16+W16-X16+AI16+AW16</f>
        <v>0</v>
      </c>
      <c r="AY16" s="25">
        <f t="shared" si="3"/>
        <v>0</v>
      </c>
      <c r="AZ16" s="11">
        <f t="shared" si="4"/>
        <v>0</v>
      </c>
      <c r="BA16" s="11">
        <f t="shared" si="5"/>
        <v>0</v>
      </c>
      <c r="BB16" s="30" t="str">
        <f>IF(OR(IF(E16&gt;ALGOLAH!$O$8,IF(E16&gt;ALGOLAH!$O$9,"NUIT","JOUR"),"NUIT")="NUIT",IF(L16&gt;ALGOLAH!$O$8,IF(L16&gt;ALGOLAH!$O$9,"NUIT","JOUR"),"NUIT")="NUIT"),"NUIT","JOUR")</f>
        <v>NUIT</v>
      </c>
      <c r="BC16" s="10" t="str">
        <f t="shared" si="6"/>
        <v>YES</v>
      </c>
      <c r="BD16" s="10">
        <f>IF(BA16&gt;=ALGOLAH!$N$9,25,0)</f>
        <v>0</v>
      </c>
      <c r="BE16" s="10">
        <f t="shared" si="7"/>
        <v>25</v>
      </c>
      <c r="BF16" s="10">
        <f t="shared" si="14"/>
        <v>25</v>
      </c>
      <c r="BG16" s="10">
        <f t="shared" si="8"/>
        <v>25</v>
      </c>
      <c r="BH16" s="10">
        <f>IF(COUNTIF(AY16,"*-*"),0,IF(AY16&gt;ALGOLAH!$L$8,50,IF(AY16&gt;ALGOLAH!$L$7,30,IF(AY16&gt;ALGOLAH!$L$6,15,0))))</f>
        <v>0</v>
      </c>
      <c r="BI16" s="31">
        <f t="shared" si="15"/>
        <v>25</v>
      </c>
      <c r="BJ16" s="23" t="str">
        <f t="shared" si="9"/>
        <v>OUI</v>
      </c>
      <c r="BK16" s="28" t="str">
        <f t="shared" si="10"/>
        <v>NON</v>
      </c>
      <c r="BL16" s="28" t="str">
        <f t="shared" si="11"/>
        <v>NON</v>
      </c>
    </row>
    <row r="17" spans="1:64" ht="23.25" customHeight="1" x14ac:dyDescent="0.3">
      <c r="A17" s="37"/>
      <c r="B17" s="17"/>
      <c r="C17" s="17"/>
      <c r="D17" s="18"/>
      <c r="E17" s="18"/>
      <c r="F17" s="17"/>
      <c r="G17" s="38"/>
      <c r="H17" s="37"/>
      <c r="I17" s="17"/>
      <c r="J17" s="17"/>
      <c r="K17" s="18"/>
      <c r="L17" s="18"/>
      <c r="M17" s="17"/>
      <c r="N17" s="38"/>
      <c r="O17" s="37"/>
      <c r="P17" s="17"/>
      <c r="Q17" s="17"/>
      <c r="R17" s="17"/>
      <c r="S17" s="17"/>
      <c r="T17" s="17"/>
      <c r="U17" s="38"/>
      <c r="V17" s="43"/>
      <c r="W17" s="13">
        <f t="shared" si="12"/>
        <v>0</v>
      </c>
      <c r="X17" s="13">
        <f t="shared" si="1"/>
        <v>0</v>
      </c>
      <c r="Y17" s="16" t="str">
        <f t="shared" si="2"/>
        <v/>
      </c>
      <c r="Z17" s="17"/>
      <c r="AA17" s="20"/>
      <c r="AB17" s="17"/>
      <c r="AC17" s="17"/>
      <c r="AD17" s="17"/>
      <c r="AE17" s="17"/>
      <c r="AF17" s="17"/>
      <c r="AG17" s="17"/>
      <c r="AH17" s="17"/>
      <c r="AI17" s="13"/>
      <c r="AJ17" s="12"/>
      <c r="AK17" s="17"/>
      <c r="AL17" s="12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3"/>
      <c r="AX17" s="26">
        <f t="shared" ref="AX17:AX33" si="16">V17+W17-X17+AI17+AW17</f>
        <v>0</v>
      </c>
      <c r="AY17" s="25">
        <f t="shared" si="3"/>
        <v>0</v>
      </c>
      <c r="AZ17" s="11">
        <f t="shared" si="4"/>
        <v>0</v>
      </c>
      <c r="BA17" s="11">
        <f t="shared" si="5"/>
        <v>0</v>
      </c>
      <c r="BB17" s="30" t="str">
        <f>IF(OR(IF(E17&gt;ALGOLAH!$O$8,IF(E17&gt;ALGOLAH!$O$9,"NUIT","JOUR"),"NUIT")="NUIT",IF(L17&gt;ALGOLAH!$O$8,IF(L17&gt;ALGOLAH!$O$9,"NUIT","JOUR"),"NUIT")="NUIT"),"NUIT","JOUR")</f>
        <v>NUIT</v>
      </c>
      <c r="BC17" s="10" t="str">
        <f t="shared" si="6"/>
        <v>YES</v>
      </c>
      <c r="BD17" s="10">
        <f>IF(BA17&gt;=ALGOLAH!$N$9,25,0)</f>
        <v>0</v>
      </c>
      <c r="BE17" s="10">
        <f t="shared" si="7"/>
        <v>25</v>
      </c>
      <c r="BF17" s="10">
        <f t="shared" si="14"/>
        <v>25</v>
      </c>
      <c r="BG17" s="10">
        <f t="shared" si="8"/>
        <v>25</v>
      </c>
      <c r="BH17" s="10">
        <f>IF(COUNTIF(AY17,"*-*"),0,IF(AY17&gt;ALGOLAH!$L$8,50,IF(AY17&gt;ALGOLAH!$L$7,30,IF(AY17&gt;ALGOLAH!$L$6,15,0))))</f>
        <v>0</v>
      </c>
      <c r="BI17" s="31">
        <f t="shared" si="15"/>
        <v>25</v>
      </c>
      <c r="BJ17" s="23" t="str">
        <f t="shared" si="9"/>
        <v>OUI</v>
      </c>
      <c r="BK17" s="28" t="str">
        <f t="shared" si="10"/>
        <v>NON</v>
      </c>
      <c r="BL17" s="28" t="str">
        <f t="shared" si="11"/>
        <v>NON</v>
      </c>
    </row>
    <row r="18" spans="1:64" ht="23.25" customHeight="1" x14ac:dyDescent="0.3">
      <c r="A18" s="37"/>
      <c r="B18" s="17"/>
      <c r="C18" s="17"/>
      <c r="D18" s="18"/>
      <c r="E18" s="18"/>
      <c r="F18" s="17"/>
      <c r="G18" s="38"/>
      <c r="H18" s="37"/>
      <c r="I18" s="17"/>
      <c r="J18" s="17"/>
      <c r="K18" s="18"/>
      <c r="L18" s="18"/>
      <c r="M18" s="17"/>
      <c r="N18" s="38"/>
      <c r="O18" s="37"/>
      <c r="P18" s="17"/>
      <c r="Q18" s="17"/>
      <c r="R18" s="17"/>
      <c r="S18" s="17"/>
      <c r="T18" s="17"/>
      <c r="U18" s="38"/>
      <c r="V18" s="43"/>
      <c r="W18" s="13">
        <f t="shared" si="12"/>
        <v>0</v>
      </c>
      <c r="X18" s="13">
        <f t="shared" si="1"/>
        <v>0</v>
      </c>
      <c r="Y18" s="16" t="str">
        <f t="shared" si="2"/>
        <v/>
      </c>
      <c r="Z18" s="17"/>
      <c r="AA18" s="20"/>
      <c r="AB18" s="17"/>
      <c r="AC18" s="17"/>
      <c r="AD18" s="17"/>
      <c r="AE18" s="17"/>
      <c r="AF18" s="17"/>
      <c r="AG18" s="17"/>
      <c r="AH18" s="17"/>
      <c r="AI18" s="13"/>
      <c r="AJ18" s="12"/>
      <c r="AK18" s="17"/>
      <c r="AL18" s="12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3"/>
      <c r="AX18" s="26">
        <f t="shared" si="16"/>
        <v>0</v>
      </c>
      <c r="AY18" s="25">
        <f t="shared" si="3"/>
        <v>0</v>
      </c>
      <c r="AZ18" s="11">
        <f t="shared" si="4"/>
        <v>0</v>
      </c>
      <c r="BA18" s="11">
        <f t="shared" si="5"/>
        <v>0</v>
      </c>
      <c r="BB18" s="30" t="str">
        <f>IF(OR(IF(E18&gt;ALGOLAH!$O$8,IF(E18&gt;ALGOLAH!$O$9,"NUIT","JOUR"),"NUIT")="NUIT",IF(L18&gt;ALGOLAH!$O$8,IF(L18&gt;ALGOLAH!$O$9,"NUIT","JOUR"),"NUIT")="NUIT"),"NUIT","JOUR")</f>
        <v>NUIT</v>
      </c>
      <c r="BC18" s="10" t="str">
        <f t="shared" si="6"/>
        <v>YES</v>
      </c>
      <c r="BD18" s="10">
        <f>IF(BA18&gt;=ALGOLAH!$N$9,25,0)</f>
        <v>0</v>
      </c>
      <c r="BE18" s="10">
        <f t="shared" si="7"/>
        <v>25</v>
      </c>
      <c r="BF18" s="10">
        <f t="shared" si="14"/>
        <v>25</v>
      </c>
      <c r="BG18" s="10">
        <f t="shared" si="8"/>
        <v>25</v>
      </c>
      <c r="BH18" s="10">
        <f>IF(COUNTIF(AY18,"*-*"),0,IF(AY18&gt;ALGOLAH!$L$8,50,IF(AY18&gt;ALGOLAH!$L$7,30,IF(AY18&gt;ALGOLAH!$L$6,15,0))))</f>
        <v>0</v>
      </c>
      <c r="BI18" s="31">
        <f>BH18+BG18</f>
        <v>25</v>
      </c>
      <c r="BJ18" s="23" t="str">
        <f t="shared" si="9"/>
        <v>OUI</v>
      </c>
      <c r="BK18" s="28" t="str">
        <f t="shared" si="10"/>
        <v>NON</v>
      </c>
      <c r="BL18" s="28" t="str">
        <f t="shared" si="11"/>
        <v>NON</v>
      </c>
    </row>
    <row r="19" spans="1:64" ht="23.25" customHeight="1" x14ac:dyDescent="0.3">
      <c r="A19" s="37"/>
      <c r="B19" s="17"/>
      <c r="C19" s="17"/>
      <c r="D19" s="18"/>
      <c r="E19" s="18"/>
      <c r="F19" s="17"/>
      <c r="G19" s="38"/>
      <c r="H19" s="37"/>
      <c r="I19" s="17"/>
      <c r="J19" s="17"/>
      <c r="K19" s="18"/>
      <c r="L19" s="18"/>
      <c r="M19" s="17"/>
      <c r="N19" s="38"/>
      <c r="O19" s="37"/>
      <c r="P19" s="17"/>
      <c r="Q19" s="17"/>
      <c r="R19" s="17"/>
      <c r="S19" s="17"/>
      <c r="T19" s="17"/>
      <c r="U19" s="38"/>
      <c r="V19" s="43"/>
      <c r="W19" s="13">
        <f t="shared" ref="W19:W24" si="17">V19*(BI19/100)</f>
        <v>0</v>
      </c>
      <c r="X19" s="13">
        <f t="shared" ref="X19:X24" si="18">IF(OR(H$5="ORAN",H$5="ALGER",H$5="constantine",H$5="orn",H$5="alg",H$5="czl"),IF(Q19="PAX",IF(OR(F19=0,M19=0),V19*0.25,0),0),0)</f>
        <v>0</v>
      </c>
      <c r="Y19" s="16" t="str">
        <f t="shared" ref="Y19:Y24" si="19">IF(H19="","",H19)</f>
        <v/>
      </c>
      <c r="Z19" s="17"/>
      <c r="AA19" s="20"/>
      <c r="AB19" s="17"/>
      <c r="AC19" s="17"/>
      <c r="AD19" s="17"/>
      <c r="AE19" s="17"/>
      <c r="AF19" s="17"/>
      <c r="AG19" s="17"/>
      <c r="AH19" s="17"/>
      <c r="AI19" s="13"/>
      <c r="AJ19" s="12"/>
      <c r="AK19" s="17"/>
      <c r="AL19" s="12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3"/>
      <c r="AX19" s="26">
        <f t="shared" si="16"/>
        <v>0</v>
      </c>
      <c r="AY19" s="25">
        <f t="shared" ref="AY19:AY24" si="20">IF((A19+E19)&lt;(A19+D19),"- "&amp;TEXT(ABS((A19+D19)-(A19+E19)),"[hh]:mm"),(A19+E19)-(A19+D19))</f>
        <v>0</v>
      </c>
      <c r="AZ19" s="11">
        <f t="shared" ref="AZ19:AZ24" si="21">IF((H19+L19)&lt;(H19+K19),"- "&amp;TEXT(ABS((H19+K19)-(H19+L19)),"[hh]:mm"),(H19+L19)-(H19+K19))</f>
        <v>0</v>
      </c>
      <c r="BA19" s="11">
        <f t="shared" ref="BA19:BA24" si="22">(H19+L19)-(A19+E19)</f>
        <v>0</v>
      </c>
      <c r="BB19" s="30" t="str">
        <f>IF(OR(IF(E19&gt;ALGOLAH!$O$8,IF(E19&gt;ALGOLAH!$O$9,"NUIT","JOUR"),"NUIT")="NUIT",IF(L19&gt;ALGOLAH!$O$8,IF(L19&gt;ALGOLAH!$O$9,"NUIT","JOUR"),"NUIT")="NUIT"),"NUIT","JOUR")</f>
        <v>NUIT</v>
      </c>
      <c r="BC19" s="10" t="str">
        <f t="shared" ref="BC19:BC24" si="23">IF(OR(WEEKDAY(A19,1)&gt;5,WEEKDAY(H19,1)&gt;5),"YES","NO")</f>
        <v>YES</v>
      </c>
      <c r="BD19" s="10">
        <f>IF(BA19&gt;=ALGOLAH!$N$9,25,0)</f>
        <v>0</v>
      </c>
      <c r="BE19" s="10">
        <f t="shared" ref="BE19:BE24" si="24">IF(BB19="NUIT",25,0)</f>
        <v>25</v>
      </c>
      <c r="BF19" s="10">
        <f t="shared" ref="BF19:BF24" si="25">IF(BC19="yes",25,0)</f>
        <v>25</v>
      </c>
      <c r="BG19" s="10">
        <f t="shared" ref="BG19:BG24" si="26">IF(BF19+BE19=50,25+BD19,(BF19+BE19+BD19))</f>
        <v>25</v>
      </c>
      <c r="BH19" s="10">
        <f>IF(COUNTIF(AY19,"*-*"),0,IF(AY19&gt;ALGOLAH!$L$8,50,IF(AY19&gt;ALGOLAH!$L$7,30,IF(AY19&gt;ALGOLAH!$L$6,15,0))))</f>
        <v>0</v>
      </c>
      <c r="BI19" s="31">
        <f t="shared" ref="BI19:BI23" si="27">BH19+BG19</f>
        <v>25</v>
      </c>
      <c r="BJ19" s="23" t="str">
        <f t="shared" ref="BJ19:BJ24" si="28">IF(A19=H19,"OUI","NON")</f>
        <v>OUI</v>
      </c>
      <c r="BK19" s="28" t="str">
        <f t="shared" ref="BK19:BK24" si="29">IF(D19&gt;K19,"OUI","NON")</f>
        <v>NON</v>
      </c>
      <c r="BL19" s="28" t="str">
        <f t="shared" ref="BL19:BL24" si="30">IF((A19+E19)&gt;(H19+L19),"OUI","NON")</f>
        <v>NON</v>
      </c>
    </row>
    <row r="20" spans="1:64" ht="23.25" customHeight="1" x14ac:dyDescent="0.3">
      <c r="A20" s="37"/>
      <c r="B20" s="17"/>
      <c r="C20" s="17"/>
      <c r="D20" s="18"/>
      <c r="E20" s="18"/>
      <c r="F20" s="17"/>
      <c r="G20" s="38"/>
      <c r="H20" s="37"/>
      <c r="I20" s="17"/>
      <c r="J20" s="17"/>
      <c r="K20" s="18"/>
      <c r="L20" s="18"/>
      <c r="M20" s="17"/>
      <c r="N20" s="38"/>
      <c r="O20" s="37"/>
      <c r="P20" s="17"/>
      <c r="Q20" s="17"/>
      <c r="R20" s="17"/>
      <c r="S20" s="17"/>
      <c r="T20" s="17"/>
      <c r="U20" s="38"/>
      <c r="V20" s="43"/>
      <c r="W20" s="13">
        <f t="shared" si="17"/>
        <v>0</v>
      </c>
      <c r="X20" s="13">
        <f t="shared" si="18"/>
        <v>0</v>
      </c>
      <c r="Y20" s="16" t="str">
        <f t="shared" si="19"/>
        <v/>
      </c>
      <c r="Z20" s="17"/>
      <c r="AA20" s="20"/>
      <c r="AB20" s="17"/>
      <c r="AC20" s="17"/>
      <c r="AD20" s="17"/>
      <c r="AE20" s="17"/>
      <c r="AF20" s="17"/>
      <c r="AG20" s="17"/>
      <c r="AH20" s="17"/>
      <c r="AI20" s="13"/>
      <c r="AJ20" s="12"/>
      <c r="AK20" s="17"/>
      <c r="AL20" s="12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3"/>
      <c r="AX20" s="26">
        <f>V20+W20-X20+AI20+AW20</f>
        <v>0</v>
      </c>
      <c r="AY20" s="25">
        <f t="shared" si="20"/>
        <v>0</v>
      </c>
      <c r="AZ20" s="11">
        <f t="shared" si="21"/>
        <v>0</v>
      </c>
      <c r="BA20" s="11">
        <f t="shared" si="22"/>
        <v>0</v>
      </c>
      <c r="BB20" s="30" t="str">
        <f>IF(OR(IF(E20&gt;ALGOLAH!$O$8,IF(E20&gt;ALGOLAH!$O$9,"NUIT","JOUR"),"NUIT")="NUIT",IF(L20&gt;ALGOLAH!$O$8,IF(L20&gt;ALGOLAH!$O$9,"NUIT","JOUR"),"NUIT")="NUIT"),"NUIT","JOUR")</f>
        <v>NUIT</v>
      </c>
      <c r="BC20" s="10" t="str">
        <f t="shared" si="23"/>
        <v>YES</v>
      </c>
      <c r="BD20" s="10">
        <f>IF(BA20&gt;=ALGOLAH!$N$9,25,0)</f>
        <v>0</v>
      </c>
      <c r="BE20" s="10">
        <f t="shared" si="24"/>
        <v>25</v>
      </c>
      <c r="BF20" s="10">
        <f t="shared" si="25"/>
        <v>25</v>
      </c>
      <c r="BG20" s="10">
        <f t="shared" si="26"/>
        <v>25</v>
      </c>
      <c r="BH20" s="10">
        <f>IF(COUNTIF(AY20,"*-*"),0,IF(AY20&gt;ALGOLAH!$L$8,50,IF(AY20&gt;ALGOLAH!$L$7,30,IF(AY20&gt;ALGOLAH!$L$6,15,0))))</f>
        <v>0</v>
      </c>
      <c r="BI20" s="31">
        <f t="shared" si="27"/>
        <v>25</v>
      </c>
      <c r="BJ20" s="23" t="str">
        <f t="shared" si="28"/>
        <v>OUI</v>
      </c>
      <c r="BK20" s="28" t="str">
        <f t="shared" si="29"/>
        <v>NON</v>
      </c>
      <c r="BL20" s="28" t="str">
        <f t="shared" si="30"/>
        <v>NON</v>
      </c>
    </row>
    <row r="21" spans="1:64" ht="23.25" customHeight="1" x14ac:dyDescent="0.3">
      <c r="A21" s="37"/>
      <c r="B21" s="17"/>
      <c r="C21" s="17"/>
      <c r="D21" s="18"/>
      <c r="E21" s="18"/>
      <c r="F21" s="17"/>
      <c r="G21" s="38"/>
      <c r="H21" s="37"/>
      <c r="I21" s="17"/>
      <c r="J21" s="17"/>
      <c r="K21" s="18"/>
      <c r="L21" s="18"/>
      <c r="M21" s="17"/>
      <c r="N21" s="38"/>
      <c r="O21" s="37"/>
      <c r="P21" s="17"/>
      <c r="Q21" s="17"/>
      <c r="R21" s="17"/>
      <c r="S21" s="17"/>
      <c r="T21" s="17"/>
      <c r="U21" s="38"/>
      <c r="V21" s="43"/>
      <c r="W21" s="13">
        <f t="shared" si="17"/>
        <v>0</v>
      </c>
      <c r="X21" s="13">
        <f t="shared" si="18"/>
        <v>0</v>
      </c>
      <c r="Y21" s="16" t="str">
        <f t="shared" si="19"/>
        <v/>
      </c>
      <c r="Z21" s="17"/>
      <c r="AA21" s="20"/>
      <c r="AB21" s="17"/>
      <c r="AC21" s="17"/>
      <c r="AD21" s="17"/>
      <c r="AE21" s="17"/>
      <c r="AF21" s="17"/>
      <c r="AG21" s="17"/>
      <c r="AH21" s="17"/>
      <c r="AI21" s="13"/>
      <c r="AJ21" s="12"/>
      <c r="AK21" s="17"/>
      <c r="AL21" s="12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3"/>
      <c r="AX21" s="26">
        <f>V21+W21-X21+AI21+AW21</f>
        <v>0</v>
      </c>
      <c r="AY21" s="25">
        <f t="shared" si="20"/>
        <v>0</v>
      </c>
      <c r="AZ21" s="11">
        <f t="shared" si="21"/>
        <v>0</v>
      </c>
      <c r="BA21" s="11">
        <f t="shared" si="22"/>
        <v>0</v>
      </c>
      <c r="BB21" s="30" t="str">
        <f>IF(OR(IF(E21&gt;ALGOLAH!$O$8,IF(E21&gt;ALGOLAH!$O$9,"NUIT","JOUR"),"NUIT")="NUIT",IF(L21&gt;ALGOLAH!$O$8,IF(L21&gt;ALGOLAH!$O$9,"NUIT","JOUR"),"NUIT")="NUIT"),"NUIT","JOUR")</f>
        <v>NUIT</v>
      </c>
      <c r="BC21" s="10" t="str">
        <f t="shared" si="23"/>
        <v>YES</v>
      </c>
      <c r="BD21" s="10">
        <f>IF(BA21&gt;=ALGOLAH!$N$9,25,0)</f>
        <v>0</v>
      </c>
      <c r="BE21" s="10">
        <f t="shared" si="24"/>
        <v>25</v>
      </c>
      <c r="BF21" s="10">
        <f t="shared" si="25"/>
        <v>25</v>
      </c>
      <c r="BG21" s="10">
        <f t="shared" si="26"/>
        <v>25</v>
      </c>
      <c r="BH21" s="10">
        <f>IF(COUNTIF(AY21,"*-*"),0,IF(AY21&gt;ALGOLAH!$L$8,50,IF(AY21&gt;ALGOLAH!$L$7,30,IF(AY21&gt;ALGOLAH!$L$6,15,0))))</f>
        <v>0</v>
      </c>
      <c r="BI21" s="31">
        <f t="shared" si="27"/>
        <v>25</v>
      </c>
      <c r="BJ21" s="23" t="str">
        <f t="shared" si="28"/>
        <v>OUI</v>
      </c>
      <c r="BK21" s="28" t="str">
        <f t="shared" si="29"/>
        <v>NON</v>
      </c>
      <c r="BL21" s="28" t="str">
        <f t="shared" si="30"/>
        <v>NON</v>
      </c>
    </row>
    <row r="22" spans="1:64" ht="23.25" customHeight="1" x14ac:dyDescent="0.3">
      <c r="A22" s="37"/>
      <c r="B22" s="17"/>
      <c r="C22" s="17"/>
      <c r="D22" s="18"/>
      <c r="E22" s="18"/>
      <c r="F22" s="17"/>
      <c r="G22" s="38"/>
      <c r="H22" s="37"/>
      <c r="I22" s="17"/>
      <c r="J22" s="17"/>
      <c r="K22" s="18"/>
      <c r="L22" s="18"/>
      <c r="M22" s="17"/>
      <c r="N22" s="38"/>
      <c r="O22" s="37"/>
      <c r="P22" s="17"/>
      <c r="Q22" s="17"/>
      <c r="R22" s="17"/>
      <c r="S22" s="17"/>
      <c r="T22" s="17"/>
      <c r="U22" s="38"/>
      <c r="V22" s="43"/>
      <c r="W22" s="13">
        <f t="shared" si="17"/>
        <v>0</v>
      </c>
      <c r="X22" s="13">
        <f t="shared" si="18"/>
        <v>0</v>
      </c>
      <c r="Y22" s="16" t="str">
        <f t="shared" si="19"/>
        <v/>
      </c>
      <c r="Z22" s="17"/>
      <c r="AA22" s="20"/>
      <c r="AB22" s="17"/>
      <c r="AC22" s="17"/>
      <c r="AD22" s="17"/>
      <c r="AE22" s="17"/>
      <c r="AF22" s="17"/>
      <c r="AG22" s="17"/>
      <c r="AH22" s="17"/>
      <c r="AI22" s="13"/>
      <c r="AJ22" s="12"/>
      <c r="AK22" s="17"/>
      <c r="AL22" s="12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3"/>
      <c r="AX22" s="26">
        <f>V22+W22-X22+AI22+AW22</f>
        <v>0</v>
      </c>
      <c r="AY22" s="25">
        <f t="shared" si="20"/>
        <v>0</v>
      </c>
      <c r="AZ22" s="11">
        <f t="shared" si="21"/>
        <v>0</v>
      </c>
      <c r="BA22" s="11">
        <f t="shared" si="22"/>
        <v>0</v>
      </c>
      <c r="BB22" s="30" t="str">
        <f>IF(OR(IF(E22&gt;ALGOLAH!$O$8,IF(E22&gt;ALGOLAH!$O$9,"NUIT","JOUR"),"NUIT")="NUIT",IF(L22&gt;ALGOLAH!$O$8,IF(L22&gt;ALGOLAH!$O$9,"NUIT","JOUR"),"NUIT")="NUIT"),"NUIT","JOUR")</f>
        <v>NUIT</v>
      </c>
      <c r="BC22" s="10" t="str">
        <f t="shared" si="23"/>
        <v>YES</v>
      </c>
      <c r="BD22" s="10">
        <f>IF(BA22&gt;=ALGOLAH!$N$9,25,0)</f>
        <v>0</v>
      </c>
      <c r="BE22" s="10">
        <f t="shared" si="24"/>
        <v>25</v>
      </c>
      <c r="BF22" s="10">
        <f t="shared" si="25"/>
        <v>25</v>
      </c>
      <c r="BG22" s="10">
        <f t="shared" si="26"/>
        <v>25</v>
      </c>
      <c r="BH22" s="10">
        <f>IF(COUNTIF(AY22,"*-*"),0,IF(AY22&gt;ALGOLAH!$L$8,50,IF(AY22&gt;ALGOLAH!$L$7,30,IF(AY22&gt;ALGOLAH!$L$6,15,0))))</f>
        <v>0</v>
      </c>
      <c r="BI22" s="31">
        <f t="shared" si="27"/>
        <v>25</v>
      </c>
      <c r="BJ22" s="23" t="str">
        <f t="shared" si="28"/>
        <v>OUI</v>
      </c>
      <c r="BK22" s="28" t="str">
        <f t="shared" si="29"/>
        <v>NON</v>
      </c>
      <c r="BL22" s="28" t="str">
        <f t="shared" si="30"/>
        <v>NON</v>
      </c>
    </row>
    <row r="23" spans="1:64" ht="23.25" customHeight="1" x14ac:dyDescent="0.3">
      <c r="A23" s="37"/>
      <c r="B23" s="17"/>
      <c r="C23" s="17"/>
      <c r="D23" s="18"/>
      <c r="E23" s="18"/>
      <c r="F23" s="17"/>
      <c r="G23" s="38"/>
      <c r="H23" s="37"/>
      <c r="I23" s="17"/>
      <c r="J23" s="17"/>
      <c r="K23" s="18"/>
      <c r="L23" s="18"/>
      <c r="M23" s="17"/>
      <c r="N23" s="38"/>
      <c r="O23" s="37"/>
      <c r="P23" s="17"/>
      <c r="Q23" s="17"/>
      <c r="R23" s="17"/>
      <c r="S23" s="17"/>
      <c r="T23" s="17"/>
      <c r="U23" s="38"/>
      <c r="V23" s="43"/>
      <c r="W23" s="13">
        <f t="shared" si="17"/>
        <v>0</v>
      </c>
      <c r="X23" s="13">
        <f t="shared" si="18"/>
        <v>0</v>
      </c>
      <c r="Y23" s="16" t="str">
        <f t="shared" si="19"/>
        <v/>
      </c>
      <c r="Z23" s="17"/>
      <c r="AA23" s="20"/>
      <c r="AB23" s="17"/>
      <c r="AC23" s="17"/>
      <c r="AD23" s="17"/>
      <c r="AE23" s="17"/>
      <c r="AF23" s="17"/>
      <c r="AG23" s="17"/>
      <c r="AH23" s="17"/>
      <c r="AI23" s="13"/>
      <c r="AJ23" s="12"/>
      <c r="AK23" s="17"/>
      <c r="AL23" s="12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3"/>
      <c r="AX23" s="26">
        <f t="shared" ref="AX23:AX24" si="31">V23+W23-X23+AI23+AW23</f>
        <v>0</v>
      </c>
      <c r="AY23" s="25">
        <f t="shared" si="20"/>
        <v>0</v>
      </c>
      <c r="AZ23" s="11">
        <f t="shared" si="21"/>
        <v>0</v>
      </c>
      <c r="BA23" s="11">
        <f t="shared" si="22"/>
        <v>0</v>
      </c>
      <c r="BB23" s="30" t="str">
        <f>IF(OR(IF(E23&gt;ALGOLAH!$O$8,IF(E23&gt;ALGOLAH!$O$9,"NUIT","JOUR"),"NUIT")="NUIT",IF(L23&gt;ALGOLAH!$O$8,IF(L23&gt;ALGOLAH!$O$9,"NUIT","JOUR"),"NUIT")="NUIT"),"NUIT","JOUR")</f>
        <v>NUIT</v>
      </c>
      <c r="BC23" s="10" t="str">
        <f t="shared" si="23"/>
        <v>YES</v>
      </c>
      <c r="BD23" s="10">
        <f>IF(BA23&gt;=ALGOLAH!$N$9,25,0)</f>
        <v>0</v>
      </c>
      <c r="BE23" s="10">
        <f t="shared" si="24"/>
        <v>25</v>
      </c>
      <c r="BF23" s="10">
        <f t="shared" si="25"/>
        <v>25</v>
      </c>
      <c r="BG23" s="10">
        <f t="shared" si="26"/>
        <v>25</v>
      </c>
      <c r="BH23" s="10">
        <f>IF(COUNTIF(AY23,"*-*"),0,IF(AY23&gt;ALGOLAH!$L$8,50,IF(AY23&gt;ALGOLAH!$L$7,30,IF(AY23&gt;ALGOLAH!$L$6,15,0))))</f>
        <v>0</v>
      </c>
      <c r="BI23" s="31">
        <f t="shared" si="27"/>
        <v>25</v>
      </c>
      <c r="BJ23" s="23" t="str">
        <f t="shared" si="28"/>
        <v>OUI</v>
      </c>
      <c r="BK23" s="28" t="str">
        <f t="shared" si="29"/>
        <v>NON</v>
      </c>
      <c r="BL23" s="28" t="str">
        <f t="shared" si="30"/>
        <v>NON</v>
      </c>
    </row>
    <row r="24" spans="1:64" ht="23.25" customHeight="1" x14ac:dyDescent="0.3">
      <c r="A24" s="37"/>
      <c r="B24" s="17"/>
      <c r="C24" s="17"/>
      <c r="D24" s="18"/>
      <c r="E24" s="18"/>
      <c r="F24" s="17"/>
      <c r="G24" s="38"/>
      <c r="H24" s="37"/>
      <c r="I24" s="17"/>
      <c r="J24" s="17"/>
      <c r="K24" s="18"/>
      <c r="L24" s="18"/>
      <c r="M24" s="17"/>
      <c r="N24" s="38"/>
      <c r="O24" s="37"/>
      <c r="P24" s="17"/>
      <c r="Q24" s="17"/>
      <c r="R24" s="17"/>
      <c r="S24" s="17"/>
      <c r="T24" s="17"/>
      <c r="U24" s="38"/>
      <c r="V24" s="43"/>
      <c r="W24" s="13">
        <f t="shared" si="17"/>
        <v>0</v>
      </c>
      <c r="X24" s="13">
        <f t="shared" si="18"/>
        <v>0</v>
      </c>
      <c r="Y24" s="16" t="str">
        <f t="shared" si="19"/>
        <v/>
      </c>
      <c r="Z24" s="17"/>
      <c r="AA24" s="20"/>
      <c r="AB24" s="17"/>
      <c r="AC24" s="17"/>
      <c r="AD24" s="17"/>
      <c r="AE24" s="17"/>
      <c r="AF24" s="17"/>
      <c r="AG24" s="17"/>
      <c r="AH24" s="17"/>
      <c r="AI24" s="13"/>
      <c r="AJ24" s="12"/>
      <c r="AK24" s="17"/>
      <c r="AL24" s="12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3"/>
      <c r="AX24" s="26">
        <f t="shared" si="31"/>
        <v>0</v>
      </c>
      <c r="AY24" s="25">
        <f t="shared" si="20"/>
        <v>0</v>
      </c>
      <c r="AZ24" s="11">
        <f t="shared" si="21"/>
        <v>0</v>
      </c>
      <c r="BA24" s="11">
        <f t="shared" si="22"/>
        <v>0</v>
      </c>
      <c r="BB24" s="30" t="str">
        <f>IF(OR(IF(E24&gt;ALGOLAH!$O$8,IF(E24&gt;ALGOLAH!$O$9,"NUIT","JOUR"),"NUIT")="NUIT",IF(L24&gt;ALGOLAH!$O$8,IF(L24&gt;ALGOLAH!$O$9,"NUIT","JOUR"),"NUIT")="NUIT"),"NUIT","JOUR")</f>
        <v>NUIT</v>
      </c>
      <c r="BC24" s="10" t="str">
        <f t="shared" si="23"/>
        <v>YES</v>
      </c>
      <c r="BD24" s="10">
        <f>IF(BA24&gt;=ALGOLAH!$N$9,25,0)</f>
        <v>0</v>
      </c>
      <c r="BE24" s="10">
        <f t="shared" si="24"/>
        <v>25</v>
      </c>
      <c r="BF24" s="10">
        <f t="shared" si="25"/>
        <v>25</v>
      </c>
      <c r="BG24" s="10">
        <f t="shared" si="26"/>
        <v>25</v>
      </c>
      <c r="BH24" s="10">
        <f>IF(COUNTIF(AY24,"*-*"),0,IF(AY24&gt;ALGOLAH!$L$8,50,IF(AY24&gt;ALGOLAH!$L$7,30,IF(AY24&gt;ALGOLAH!$L$6,15,0))))</f>
        <v>0</v>
      </c>
      <c r="BI24" s="31">
        <f>BH24+BG24</f>
        <v>25</v>
      </c>
      <c r="BJ24" s="23" t="str">
        <f t="shared" si="28"/>
        <v>OUI</v>
      </c>
      <c r="BK24" s="28" t="str">
        <f t="shared" si="29"/>
        <v>NON</v>
      </c>
      <c r="BL24" s="28" t="str">
        <f t="shared" si="30"/>
        <v>NON</v>
      </c>
    </row>
    <row r="25" spans="1:64" ht="23.25" customHeight="1" x14ac:dyDescent="0.3">
      <c r="A25" s="37"/>
      <c r="B25" s="17"/>
      <c r="C25" s="17"/>
      <c r="D25" s="18"/>
      <c r="E25" s="18"/>
      <c r="F25" s="17"/>
      <c r="G25" s="38"/>
      <c r="H25" s="37"/>
      <c r="I25" s="17"/>
      <c r="J25" s="17"/>
      <c r="K25" s="18"/>
      <c r="L25" s="18"/>
      <c r="M25" s="17"/>
      <c r="N25" s="38"/>
      <c r="O25" s="37"/>
      <c r="P25" s="17"/>
      <c r="Q25" s="17"/>
      <c r="R25" s="17"/>
      <c r="S25" s="17"/>
      <c r="T25" s="17"/>
      <c r="U25" s="38"/>
      <c r="V25" s="43"/>
      <c r="W25" s="13">
        <f t="shared" si="12"/>
        <v>0</v>
      </c>
      <c r="X25" s="13">
        <f t="shared" si="1"/>
        <v>0</v>
      </c>
      <c r="Y25" s="16" t="str">
        <f t="shared" si="2"/>
        <v/>
      </c>
      <c r="Z25" s="17"/>
      <c r="AA25" s="20"/>
      <c r="AB25" s="17"/>
      <c r="AC25" s="17"/>
      <c r="AD25" s="17"/>
      <c r="AE25" s="17"/>
      <c r="AF25" s="17"/>
      <c r="AG25" s="17"/>
      <c r="AH25" s="17"/>
      <c r="AI25" s="13"/>
      <c r="AJ25" s="12"/>
      <c r="AK25" s="17"/>
      <c r="AL25" s="12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3"/>
      <c r="AX25" s="26">
        <f t="shared" si="16"/>
        <v>0</v>
      </c>
      <c r="AY25" s="25">
        <f t="shared" si="3"/>
        <v>0</v>
      </c>
      <c r="AZ25" s="11">
        <f t="shared" si="4"/>
        <v>0</v>
      </c>
      <c r="BA25" s="11">
        <f t="shared" si="5"/>
        <v>0</v>
      </c>
      <c r="BB25" s="30" t="str">
        <f>IF(OR(IF(E25&gt;ALGOLAH!$O$8,IF(E25&gt;ALGOLAH!$O$9,"NUIT","JOUR"),"NUIT")="NUIT",IF(L25&gt;ALGOLAH!$O$8,IF(L25&gt;ALGOLAH!$O$9,"NUIT","JOUR"),"NUIT")="NUIT"),"NUIT","JOUR")</f>
        <v>NUIT</v>
      </c>
      <c r="BC25" s="10" t="str">
        <f t="shared" si="6"/>
        <v>YES</v>
      </c>
      <c r="BD25" s="10">
        <f>IF(BA25&gt;=ALGOLAH!$N$9,25,0)</f>
        <v>0</v>
      </c>
      <c r="BE25" s="10">
        <f t="shared" si="7"/>
        <v>25</v>
      </c>
      <c r="BF25" s="10">
        <f t="shared" si="14"/>
        <v>25</v>
      </c>
      <c r="BG25" s="10">
        <f t="shared" si="8"/>
        <v>25</v>
      </c>
      <c r="BH25" s="10">
        <f>IF(COUNTIF(AY25,"*-*"),0,IF(AY25&gt;ALGOLAH!$L$8,50,IF(AY25&gt;ALGOLAH!$L$7,30,IF(AY25&gt;ALGOLAH!$L$6,15,0))))</f>
        <v>0</v>
      </c>
      <c r="BI25" s="31">
        <f t="shared" ref="BI25:BI33" si="32">BH25+BG25</f>
        <v>25</v>
      </c>
      <c r="BJ25" s="23" t="str">
        <f t="shared" si="9"/>
        <v>OUI</v>
      </c>
      <c r="BK25" s="28" t="str">
        <f t="shared" si="10"/>
        <v>NON</v>
      </c>
      <c r="BL25" s="28" t="str">
        <f t="shared" si="11"/>
        <v>NON</v>
      </c>
    </row>
    <row r="26" spans="1:64" ht="23.25" customHeight="1" x14ac:dyDescent="0.3">
      <c r="A26" s="37"/>
      <c r="B26" s="17"/>
      <c r="C26" s="17"/>
      <c r="D26" s="18"/>
      <c r="E26" s="18"/>
      <c r="F26" s="17"/>
      <c r="G26" s="38"/>
      <c r="H26" s="37"/>
      <c r="I26" s="17"/>
      <c r="J26" s="17"/>
      <c r="K26" s="18"/>
      <c r="L26" s="18"/>
      <c r="M26" s="17"/>
      <c r="N26" s="38"/>
      <c r="O26" s="37"/>
      <c r="P26" s="17"/>
      <c r="Q26" s="17"/>
      <c r="R26" s="17"/>
      <c r="S26" s="17"/>
      <c r="T26" s="17"/>
      <c r="U26" s="38"/>
      <c r="V26" s="43"/>
      <c r="W26" s="13">
        <f t="shared" si="12"/>
        <v>0</v>
      </c>
      <c r="X26" s="13">
        <f t="shared" si="1"/>
        <v>0</v>
      </c>
      <c r="Y26" s="16" t="str">
        <f t="shared" si="2"/>
        <v/>
      </c>
      <c r="Z26" s="17"/>
      <c r="AA26" s="20"/>
      <c r="AB26" s="17"/>
      <c r="AC26" s="17"/>
      <c r="AD26" s="17"/>
      <c r="AE26" s="17"/>
      <c r="AF26" s="17"/>
      <c r="AG26" s="17"/>
      <c r="AH26" s="17"/>
      <c r="AI26" s="13"/>
      <c r="AJ26" s="12"/>
      <c r="AK26" s="17"/>
      <c r="AL26" s="12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3"/>
      <c r="AX26" s="26">
        <f t="shared" si="16"/>
        <v>0</v>
      </c>
      <c r="AY26" s="25">
        <f t="shared" si="3"/>
        <v>0</v>
      </c>
      <c r="AZ26" s="11">
        <f t="shared" si="4"/>
        <v>0</v>
      </c>
      <c r="BA26" s="11">
        <f t="shared" si="5"/>
        <v>0</v>
      </c>
      <c r="BB26" s="30" t="str">
        <f>IF(OR(IF(E26&gt;ALGOLAH!$O$8,IF(E26&gt;ALGOLAH!$O$9,"NUIT","JOUR"),"NUIT")="NUIT",IF(L26&gt;ALGOLAH!$O$8,IF(L26&gt;ALGOLAH!$O$9,"NUIT","JOUR"),"NUIT")="NUIT"),"NUIT","JOUR")</f>
        <v>NUIT</v>
      </c>
      <c r="BC26" s="10" t="str">
        <f t="shared" si="6"/>
        <v>YES</v>
      </c>
      <c r="BD26" s="10">
        <f>IF(BA26&gt;=ALGOLAH!$N$9,25,0)</f>
        <v>0</v>
      </c>
      <c r="BE26" s="10">
        <f t="shared" si="7"/>
        <v>25</v>
      </c>
      <c r="BF26" s="10">
        <f t="shared" si="14"/>
        <v>25</v>
      </c>
      <c r="BG26" s="10">
        <f t="shared" si="8"/>
        <v>25</v>
      </c>
      <c r="BH26" s="10">
        <f>IF(COUNTIF(AY26,"*-*"),0,IF(AY26&gt;ALGOLAH!$L$8,50,IF(AY26&gt;ALGOLAH!$L$7,30,IF(AY26&gt;ALGOLAH!$L$6,15,0))))</f>
        <v>0</v>
      </c>
      <c r="BI26" s="31">
        <f t="shared" si="32"/>
        <v>25</v>
      </c>
      <c r="BJ26" s="23" t="str">
        <f t="shared" si="9"/>
        <v>OUI</v>
      </c>
      <c r="BK26" s="28" t="str">
        <f t="shared" si="10"/>
        <v>NON</v>
      </c>
      <c r="BL26" s="28" t="str">
        <f t="shared" si="11"/>
        <v>NON</v>
      </c>
    </row>
    <row r="27" spans="1:64" ht="23.25" customHeight="1" x14ac:dyDescent="0.3">
      <c r="A27" s="37"/>
      <c r="B27" s="17"/>
      <c r="C27" s="17"/>
      <c r="D27" s="18"/>
      <c r="E27" s="18"/>
      <c r="F27" s="17"/>
      <c r="G27" s="38"/>
      <c r="H27" s="37"/>
      <c r="I27" s="17"/>
      <c r="J27" s="17"/>
      <c r="K27" s="18"/>
      <c r="L27" s="18"/>
      <c r="M27" s="17"/>
      <c r="N27" s="38"/>
      <c r="O27" s="37"/>
      <c r="P27" s="17"/>
      <c r="Q27" s="17"/>
      <c r="R27" s="17"/>
      <c r="S27" s="17"/>
      <c r="T27" s="17"/>
      <c r="U27" s="38"/>
      <c r="V27" s="43"/>
      <c r="W27" s="13">
        <f t="shared" si="12"/>
        <v>0</v>
      </c>
      <c r="X27" s="13">
        <f t="shared" si="1"/>
        <v>0</v>
      </c>
      <c r="Y27" s="16" t="str">
        <f t="shared" si="2"/>
        <v/>
      </c>
      <c r="Z27" s="17"/>
      <c r="AA27" s="20"/>
      <c r="AB27" s="17"/>
      <c r="AC27" s="17"/>
      <c r="AD27" s="17"/>
      <c r="AE27" s="17"/>
      <c r="AF27" s="17"/>
      <c r="AG27" s="17"/>
      <c r="AH27" s="17"/>
      <c r="AI27" s="13"/>
      <c r="AJ27" s="12"/>
      <c r="AK27" s="17"/>
      <c r="AL27" s="12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3"/>
      <c r="AX27" s="26">
        <f t="shared" si="16"/>
        <v>0</v>
      </c>
      <c r="AY27" s="25">
        <f t="shared" si="3"/>
        <v>0</v>
      </c>
      <c r="AZ27" s="11">
        <f t="shared" si="4"/>
        <v>0</v>
      </c>
      <c r="BA27" s="11">
        <f t="shared" si="5"/>
        <v>0</v>
      </c>
      <c r="BB27" s="30" t="str">
        <f>IF(OR(IF(E27&gt;ALGOLAH!$O$8,IF(E27&gt;ALGOLAH!$O$9,"NUIT","JOUR"),"NUIT")="NUIT",IF(L27&gt;ALGOLAH!$O$8,IF(L27&gt;ALGOLAH!$O$9,"NUIT","JOUR"),"NUIT")="NUIT"),"NUIT","JOUR")</f>
        <v>NUIT</v>
      </c>
      <c r="BC27" s="10" t="str">
        <f t="shared" si="6"/>
        <v>YES</v>
      </c>
      <c r="BD27" s="10">
        <f>IF(BA27&gt;=ALGOLAH!$N$9,25,0)</f>
        <v>0</v>
      </c>
      <c r="BE27" s="10">
        <f t="shared" si="7"/>
        <v>25</v>
      </c>
      <c r="BF27" s="10">
        <f t="shared" si="14"/>
        <v>25</v>
      </c>
      <c r="BG27" s="10">
        <f t="shared" si="8"/>
        <v>25</v>
      </c>
      <c r="BH27" s="10">
        <f>IF(COUNTIF(AY27,"*-*"),0,IF(AY27&gt;ALGOLAH!$L$8,50,IF(AY27&gt;ALGOLAH!$L$7,30,IF(AY27&gt;ALGOLAH!$L$6,15,0))))</f>
        <v>0</v>
      </c>
      <c r="BI27" s="31">
        <f t="shared" si="32"/>
        <v>25</v>
      </c>
      <c r="BJ27" s="23" t="str">
        <f t="shared" si="9"/>
        <v>OUI</v>
      </c>
      <c r="BK27" s="28" t="str">
        <f t="shared" si="10"/>
        <v>NON</v>
      </c>
      <c r="BL27" s="28" t="str">
        <f t="shared" si="11"/>
        <v>NON</v>
      </c>
    </row>
    <row r="28" spans="1:64" ht="23.25" customHeight="1" x14ac:dyDescent="0.3">
      <c r="A28" s="37"/>
      <c r="B28" s="17"/>
      <c r="C28" s="17"/>
      <c r="D28" s="18"/>
      <c r="E28" s="18"/>
      <c r="F28" s="17"/>
      <c r="G28" s="38"/>
      <c r="H28" s="37"/>
      <c r="I28" s="17"/>
      <c r="J28" s="17"/>
      <c r="K28" s="18"/>
      <c r="L28" s="18"/>
      <c r="M28" s="17"/>
      <c r="N28" s="38"/>
      <c r="O28" s="37"/>
      <c r="P28" s="17"/>
      <c r="Q28" s="17"/>
      <c r="R28" s="17"/>
      <c r="S28" s="17"/>
      <c r="T28" s="17"/>
      <c r="U28" s="38"/>
      <c r="V28" s="43"/>
      <c r="W28" s="13">
        <f t="shared" si="12"/>
        <v>0</v>
      </c>
      <c r="X28" s="13">
        <f t="shared" si="1"/>
        <v>0</v>
      </c>
      <c r="Y28" s="16" t="str">
        <f t="shared" si="2"/>
        <v/>
      </c>
      <c r="Z28" s="17"/>
      <c r="AA28" s="20"/>
      <c r="AB28" s="17"/>
      <c r="AC28" s="17"/>
      <c r="AD28" s="17"/>
      <c r="AE28" s="17"/>
      <c r="AF28" s="17"/>
      <c r="AG28" s="17"/>
      <c r="AH28" s="17"/>
      <c r="AI28" s="13"/>
      <c r="AJ28" s="12"/>
      <c r="AK28" s="17"/>
      <c r="AL28" s="12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3"/>
      <c r="AX28" s="26">
        <f t="shared" si="16"/>
        <v>0</v>
      </c>
      <c r="AY28" s="25">
        <f t="shared" si="3"/>
        <v>0</v>
      </c>
      <c r="AZ28" s="11">
        <f t="shared" si="4"/>
        <v>0</v>
      </c>
      <c r="BA28" s="11">
        <f t="shared" si="5"/>
        <v>0</v>
      </c>
      <c r="BB28" s="30" t="str">
        <f>IF(OR(IF(E28&gt;ALGOLAH!$O$8,IF(E28&gt;ALGOLAH!$O$9,"NUIT","JOUR"),"NUIT")="NUIT",IF(L28&gt;ALGOLAH!$O$8,IF(L28&gt;ALGOLAH!$O$9,"NUIT","JOUR"),"NUIT")="NUIT"),"NUIT","JOUR")</f>
        <v>NUIT</v>
      </c>
      <c r="BC28" s="10" t="str">
        <f t="shared" si="6"/>
        <v>YES</v>
      </c>
      <c r="BD28" s="10">
        <f>IF(BA28&gt;=ALGOLAH!$N$9,25,0)</f>
        <v>0</v>
      </c>
      <c r="BE28" s="10">
        <f t="shared" si="7"/>
        <v>25</v>
      </c>
      <c r="BF28" s="10">
        <f t="shared" si="14"/>
        <v>25</v>
      </c>
      <c r="BG28" s="10">
        <f t="shared" si="8"/>
        <v>25</v>
      </c>
      <c r="BH28" s="10">
        <f>IF(COUNTIF(AY28,"*-*"),0,IF(AY28&gt;ALGOLAH!$L$8,50,IF(AY28&gt;ALGOLAH!$L$7,30,IF(AY28&gt;ALGOLAH!$L$6,15,0))))</f>
        <v>0</v>
      </c>
      <c r="BI28" s="31">
        <f t="shared" si="32"/>
        <v>25</v>
      </c>
      <c r="BJ28" s="23" t="str">
        <f t="shared" si="9"/>
        <v>OUI</v>
      </c>
      <c r="BK28" s="28" t="str">
        <f t="shared" si="10"/>
        <v>NON</v>
      </c>
      <c r="BL28" s="28" t="str">
        <f t="shared" si="11"/>
        <v>NON</v>
      </c>
    </row>
    <row r="29" spans="1:64" ht="23.25" customHeight="1" x14ac:dyDescent="0.3">
      <c r="A29" s="37"/>
      <c r="B29" s="17"/>
      <c r="C29" s="17"/>
      <c r="D29" s="18"/>
      <c r="E29" s="18"/>
      <c r="F29" s="17"/>
      <c r="G29" s="38"/>
      <c r="H29" s="37"/>
      <c r="I29" s="17"/>
      <c r="J29" s="17"/>
      <c r="K29" s="18"/>
      <c r="L29" s="18"/>
      <c r="M29" s="17"/>
      <c r="N29" s="38"/>
      <c r="O29" s="37"/>
      <c r="P29" s="17"/>
      <c r="Q29" s="17"/>
      <c r="R29" s="17"/>
      <c r="S29" s="17"/>
      <c r="T29" s="17"/>
      <c r="U29" s="38"/>
      <c r="V29" s="43"/>
      <c r="W29" s="13">
        <f t="shared" si="12"/>
        <v>0</v>
      </c>
      <c r="X29" s="13">
        <f t="shared" si="1"/>
        <v>0</v>
      </c>
      <c r="Y29" s="16" t="str">
        <f t="shared" si="2"/>
        <v/>
      </c>
      <c r="Z29" s="17"/>
      <c r="AA29" s="20"/>
      <c r="AB29" s="17"/>
      <c r="AC29" s="17"/>
      <c r="AD29" s="17"/>
      <c r="AE29" s="17"/>
      <c r="AF29" s="17"/>
      <c r="AG29" s="17"/>
      <c r="AH29" s="17"/>
      <c r="AI29" s="13"/>
      <c r="AJ29" s="12"/>
      <c r="AK29" s="17"/>
      <c r="AL29" s="12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3"/>
      <c r="AX29" s="26">
        <f t="shared" si="16"/>
        <v>0</v>
      </c>
      <c r="AY29" s="25">
        <f t="shared" si="3"/>
        <v>0</v>
      </c>
      <c r="AZ29" s="11">
        <f t="shared" si="4"/>
        <v>0</v>
      </c>
      <c r="BA29" s="11">
        <f t="shared" si="5"/>
        <v>0</v>
      </c>
      <c r="BB29" s="30" t="str">
        <f>IF(OR(IF(E29&gt;ALGOLAH!$O$8,IF(E29&gt;ALGOLAH!$O$9,"NUIT","JOUR"),"NUIT")="NUIT",IF(L29&gt;ALGOLAH!$O$8,IF(L29&gt;ALGOLAH!$O$9,"NUIT","JOUR"),"NUIT")="NUIT"),"NUIT","JOUR")</f>
        <v>NUIT</v>
      </c>
      <c r="BC29" s="10" t="str">
        <f t="shared" si="6"/>
        <v>YES</v>
      </c>
      <c r="BD29" s="10">
        <f>IF(BA29&gt;=ALGOLAH!$N$9,25,0)</f>
        <v>0</v>
      </c>
      <c r="BE29" s="10">
        <f t="shared" si="7"/>
        <v>25</v>
      </c>
      <c r="BF29" s="10">
        <f t="shared" si="14"/>
        <v>25</v>
      </c>
      <c r="BG29" s="10">
        <f t="shared" si="8"/>
        <v>25</v>
      </c>
      <c r="BH29" s="10">
        <f>IF(COUNTIF(AY29,"*-*"),0,IF(AY29&gt;ALGOLAH!$L$8,50,IF(AY29&gt;ALGOLAH!$L$7,30,IF(AY29&gt;ALGOLAH!$L$6,15,0))))</f>
        <v>0</v>
      </c>
      <c r="BI29" s="31">
        <f t="shared" si="32"/>
        <v>25</v>
      </c>
      <c r="BJ29" s="23" t="str">
        <f t="shared" si="9"/>
        <v>OUI</v>
      </c>
      <c r="BK29" s="28" t="str">
        <f t="shared" si="10"/>
        <v>NON</v>
      </c>
      <c r="BL29" s="28" t="str">
        <f t="shared" si="11"/>
        <v>NON</v>
      </c>
    </row>
    <row r="30" spans="1:64" ht="23.25" customHeight="1" x14ac:dyDescent="0.3">
      <c r="A30" s="37"/>
      <c r="B30" s="17"/>
      <c r="C30" s="17"/>
      <c r="D30" s="18"/>
      <c r="E30" s="18"/>
      <c r="F30" s="17"/>
      <c r="G30" s="38"/>
      <c r="H30" s="37"/>
      <c r="I30" s="17"/>
      <c r="J30" s="17"/>
      <c r="K30" s="18"/>
      <c r="L30" s="18"/>
      <c r="M30" s="17"/>
      <c r="N30" s="38"/>
      <c r="O30" s="37"/>
      <c r="P30" s="17"/>
      <c r="Q30" s="17"/>
      <c r="R30" s="17"/>
      <c r="S30" s="17"/>
      <c r="T30" s="17"/>
      <c r="U30" s="38"/>
      <c r="V30" s="43"/>
      <c r="W30" s="13">
        <f t="shared" si="12"/>
        <v>0</v>
      </c>
      <c r="X30" s="13">
        <f t="shared" si="1"/>
        <v>0</v>
      </c>
      <c r="Y30" s="16" t="str">
        <f t="shared" si="2"/>
        <v/>
      </c>
      <c r="Z30" s="17"/>
      <c r="AA30" s="20"/>
      <c r="AB30" s="17"/>
      <c r="AC30" s="17"/>
      <c r="AD30" s="17"/>
      <c r="AE30" s="17"/>
      <c r="AF30" s="17"/>
      <c r="AG30" s="17"/>
      <c r="AH30" s="17"/>
      <c r="AI30" s="13"/>
      <c r="AJ30" s="12"/>
      <c r="AK30" s="17"/>
      <c r="AL30" s="12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3"/>
      <c r="AX30" s="26">
        <f t="shared" si="16"/>
        <v>0</v>
      </c>
      <c r="AY30" s="25">
        <f t="shared" si="3"/>
        <v>0</v>
      </c>
      <c r="AZ30" s="11">
        <f t="shared" si="4"/>
        <v>0</v>
      </c>
      <c r="BA30" s="11">
        <f t="shared" si="5"/>
        <v>0</v>
      </c>
      <c r="BB30" s="30" t="str">
        <f>IF(OR(IF(E30&gt;ALGOLAH!$O$8,IF(E30&gt;ALGOLAH!$O$9,"NUIT","JOUR"),"NUIT")="NUIT",IF(L30&gt;ALGOLAH!$O$8,IF(L30&gt;ALGOLAH!$O$9,"NUIT","JOUR"),"NUIT")="NUIT"),"NUIT","JOUR")</f>
        <v>NUIT</v>
      </c>
      <c r="BC30" s="10" t="str">
        <f t="shared" si="6"/>
        <v>YES</v>
      </c>
      <c r="BD30" s="10">
        <f>IF(BA30&gt;=ALGOLAH!$N$9,25,0)</f>
        <v>0</v>
      </c>
      <c r="BE30" s="10">
        <f t="shared" si="7"/>
        <v>25</v>
      </c>
      <c r="BF30" s="10">
        <f t="shared" si="14"/>
        <v>25</v>
      </c>
      <c r="BG30" s="10">
        <f t="shared" si="8"/>
        <v>25</v>
      </c>
      <c r="BH30" s="10">
        <f>IF(COUNTIF(AY30,"*-*"),0,IF(AY30&gt;ALGOLAH!$L$8,50,IF(AY30&gt;ALGOLAH!$L$7,30,IF(AY30&gt;ALGOLAH!$L$6,15,0))))</f>
        <v>0</v>
      </c>
      <c r="BI30" s="31">
        <f t="shared" si="32"/>
        <v>25</v>
      </c>
      <c r="BJ30" s="23" t="str">
        <f t="shared" si="9"/>
        <v>OUI</v>
      </c>
      <c r="BK30" s="28" t="str">
        <f t="shared" si="10"/>
        <v>NON</v>
      </c>
      <c r="BL30" s="28" t="str">
        <f t="shared" si="11"/>
        <v>NON</v>
      </c>
    </row>
    <row r="31" spans="1:64" ht="23.25" customHeight="1" x14ac:dyDescent="0.3">
      <c r="A31" s="37"/>
      <c r="B31" s="17"/>
      <c r="C31" s="17"/>
      <c r="D31" s="18"/>
      <c r="E31" s="18"/>
      <c r="F31" s="17"/>
      <c r="G31" s="38"/>
      <c r="H31" s="37"/>
      <c r="I31" s="17"/>
      <c r="J31" s="17"/>
      <c r="K31" s="18"/>
      <c r="L31" s="18"/>
      <c r="M31" s="17"/>
      <c r="N31" s="38"/>
      <c r="O31" s="37"/>
      <c r="P31" s="17"/>
      <c r="Q31" s="17"/>
      <c r="R31" s="17"/>
      <c r="S31" s="17"/>
      <c r="T31" s="17"/>
      <c r="U31" s="38"/>
      <c r="V31" s="43"/>
      <c r="W31" s="13">
        <f t="shared" si="12"/>
        <v>0</v>
      </c>
      <c r="X31" s="13">
        <f t="shared" si="1"/>
        <v>0</v>
      </c>
      <c r="Y31" s="16" t="str">
        <f t="shared" si="2"/>
        <v/>
      </c>
      <c r="Z31" s="17"/>
      <c r="AA31" s="20"/>
      <c r="AB31" s="17"/>
      <c r="AC31" s="17"/>
      <c r="AD31" s="17"/>
      <c r="AE31" s="17"/>
      <c r="AF31" s="17"/>
      <c r="AG31" s="17"/>
      <c r="AH31" s="17"/>
      <c r="AI31" s="13"/>
      <c r="AJ31" s="12"/>
      <c r="AK31" s="17"/>
      <c r="AL31" s="12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3"/>
      <c r="AX31" s="26">
        <f t="shared" si="16"/>
        <v>0</v>
      </c>
      <c r="AY31" s="25">
        <f t="shared" si="3"/>
        <v>0</v>
      </c>
      <c r="AZ31" s="11">
        <f t="shared" si="4"/>
        <v>0</v>
      </c>
      <c r="BA31" s="11">
        <f t="shared" si="5"/>
        <v>0</v>
      </c>
      <c r="BB31" s="30" t="str">
        <f>IF(OR(IF(E31&gt;ALGOLAH!$O$8,IF(E31&gt;ALGOLAH!$O$9,"NUIT","JOUR"),"NUIT")="NUIT",IF(L31&gt;ALGOLAH!$O$8,IF(L31&gt;ALGOLAH!$O$9,"NUIT","JOUR"),"NUIT")="NUIT"),"NUIT","JOUR")</f>
        <v>NUIT</v>
      </c>
      <c r="BC31" s="10" t="str">
        <f t="shared" si="6"/>
        <v>YES</v>
      </c>
      <c r="BD31" s="10">
        <f>IF(BA31&gt;=ALGOLAH!$N$9,25,0)</f>
        <v>0</v>
      </c>
      <c r="BE31" s="10">
        <f t="shared" si="7"/>
        <v>25</v>
      </c>
      <c r="BF31" s="10">
        <f t="shared" si="14"/>
        <v>25</v>
      </c>
      <c r="BG31" s="10">
        <f t="shared" si="8"/>
        <v>25</v>
      </c>
      <c r="BH31" s="10">
        <f>IF(COUNTIF(AY31,"*-*"),0,IF(AY31&gt;ALGOLAH!$L$8,50,IF(AY31&gt;ALGOLAH!$L$7,30,IF(AY31&gt;ALGOLAH!$L$6,15,0))))</f>
        <v>0</v>
      </c>
      <c r="BI31" s="31">
        <f t="shared" si="32"/>
        <v>25</v>
      </c>
      <c r="BJ31" s="23" t="str">
        <f t="shared" si="9"/>
        <v>OUI</v>
      </c>
      <c r="BK31" s="28" t="str">
        <f t="shared" si="10"/>
        <v>NON</v>
      </c>
      <c r="BL31" s="28" t="str">
        <f t="shared" si="11"/>
        <v>NON</v>
      </c>
    </row>
    <row r="32" spans="1:64" ht="23.25" customHeight="1" x14ac:dyDescent="0.3">
      <c r="A32" s="37"/>
      <c r="B32" s="17"/>
      <c r="C32" s="17"/>
      <c r="D32" s="18"/>
      <c r="E32" s="18"/>
      <c r="F32" s="17"/>
      <c r="G32" s="38"/>
      <c r="H32" s="37"/>
      <c r="I32" s="17"/>
      <c r="J32" s="17"/>
      <c r="K32" s="18"/>
      <c r="L32" s="18"/>
      <c r="M32" s="17"/>
      <c r="N32" s="38"/>
      <c r="O32" s="37"/>
      <c r="P32" s="17"/>
      <c r="Q32" s="17"/>
      <c r="R32" s="17"/>
      <c r="S32" s="17"/>
      <c r="T32" s="17"/>
      <c r="U32" s="38"/>
      <c r="V32" s="43"/>
      <c r="W32" s="13">
        <f t="shared" si="12"/>
        <v>0</v>
      </c>
      <c r="X32" s="13">
        <f t="shared" si="1"/>
        <v>0</v>
      </c>
      <c r="Y32" s="16" t="str">
        <f t="shared" si="2"/>
        <v/>
      </c>
      <c r="Z32" s="17"/>
      <c r="AA32" s="20"/>
      <c r="AB32" s="17"/>
      <c r="AC32" s="17"/>
      <c r="AD32" s="17"/>
      <c r="AE32" s="17"/>
      <c r="AF32" s="17"/>
      <c r="AG32" s="17"/>
      <c r="AH32" s="17"/>
      <c r="AI32" s="13"/>
      <c r="AJ32" s="12"/>
      <c r="AK32" s="17"/>
      <c r="AL32" s="12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3"/>
      <c r="AX32" s="26">
        <f t="shared" si="16"/>
        <v>0</v>
      </c>
      <c r="AY32" s="25">
        <f t="shared" si="3"/>
        <v>0</v>
      </c>
      <c r="AZ32" s="11">
        <f t="shared" si="4"/>
        <v>0</v>
      </c>
      <c r="BA32" s="11">
        <f t="shared" si="5"/>
        <v>0</v>
      </c>
      <c r="BB32" s="30" t="str">
        <f>IF(OR(IF(E32&gt;ALGOLAH!$O$8,IF(E32&gt;ALGOLAH!$O$9,"NUIT","JOUR"),"NUIT")="NUIT",IF(L32&gt;ALGOLAH!$O$8,IF(L32&gt;ALGOLAH!$O$9,"NUIT","JOUR"),"NUIT")="NUIT"),"NUIT","JOUR")</f>
        <v>NUIT</v>
      </c>
      <c r="BC32" s="10" t="str">
        <f t="shared" si="6"/>
        <v>YES</v>
      </c>
      <c r="BD32" s="10">
        <f>IF(BA32&gt;=ALGOLAH!$N$9,25,0)</f>
        <v>0</v>
      </c>
      <c r="BE32" s="10">
        <f t="shared" si="7"/>
        <v>25</v>
      </c>
      <c r="BF32" s="10">
        <f t="shared" si="14"/>
        <v>25</v>
      </c>
      <c r="BG32" s="10">
        <f t="shared" si="8"/>
        <v>25</v>
      </c>
      <c r="BH32" s="10">
        <f>IF(COUNTIF(AY32,"*-*"),0,IF(AY32&gt;ALGOLAH!$L$8,50,IF(AY32&gt;ALGOLAH!$L$7,30,IF(AY32&gt;ALGOLAH!$L$6,15,0))))</f>
        <v>0</v>
      </c>
      <c r="BI32" s="31">
        <f t="shared" si="32"/>
        <v>25</v>
      </c>
      <c r="BJ32" s="23" t="str">
        <f t="shared" si="9"/>
        <v>OUI</v>
      </c>
      <c r="BK32" s="28" t="str">
        <f t="shared" si="10"/>
        <v>NON</v>
      </c>
      <c r="BL32" s="28" t="str">
        <f t="shared" si="11"/>
        <v>NON</v>
      </c>
    </row>
    <row r="33" spans="1:64" ht="23.25" customHeight="1" x14ac:dyDescent="0.3">
      <c r="A33" s="37"/>
      <c r="B33" s="17"/>
      <c r="C33" s="17"/>
      <c r="D33" s="18"/>
      <c r="E33" s="18"/>
      <c r="F33" s="17"/>
      <c r="G33" s="38"/>
      <c r="H33" s="37"/>
      <c r="I33" s="17"/>
      <c r="J33" s="17"/>
      <c r="K33" s="18"/>
      <c r="L33" s="18"/>
      <c r="M33" s="17"/>
      <c r="N33" s="38"/>
      <c r="O33" s="37"/>
      <c r="P33" s="17"/>
      <c r="Q33" s="17"/>
      <c r="R33" s="17"/>
      <c r="S33" s="17"/>
      <c r="T33" s="17"/>
      <c r="U33" s="38"/>
      <c r="V33" s="43"/>
      <c r="W33" s="13">
        <f t="shared" si="12"/>
        <v>0</v>
      </c>
      <c r="X33" s="13">
        <f t="shared" si="1"/>
        <v>0</v>
      </c>
      <c r="Y33" s="16" t="str">
        <f t="shared" si="2"/>
        <v/>
      </c>
      <c r="Z33" s="17"/>
      <c r="AA33" s="20"/>
      <c r="AB33" s="17"/>
      <c r="AC33" s="17"/>
      <c r="AD33" s="17"/>
      <c r="AE33" s="17"/>
      <c r="AF33" s="17"/>
      <c r="AG33" s="17"/>
      <c r="AH33" s="17"/>
      <c r="AI33" s="13"/>
      <c r="AJ33" s="12"/>
      <c r="AK33" s="17"/>
      <c r="AL33" s="12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3"/>
      <c r="AX33" s="26">
        <f t="shared" si="16"/>
        <v>0</v>
      </c>
      <c r="AY33" s="25">
        <f t="shared" si="3"/>
        <v>0</v>
      </c>
      <c r="AZ33" s="11">
        <f t="shared" si="4"/>
        <v>0</v>
      </c>
      <c r="BA33" s="11">
        <f t="shared" si="5"/>
        <v>0</v>
      </c>
      <c r="BB33" s="30" t="str">
        <f>IF(OR(IF(E33&gt;ALGOLAH!$O$8,IF(E33&gt;ALGOLAH!$O$9,"NUIT","JOUR"),"NUIT")="NUIT",IF(L33&gt;ALGOLAH!$O$8,IF(L33&gt;ALGOLAH!$O$9,"NUIT","JOUR"),"NUIT")="NUIT"),"NUIT","JOUR")</f>
        <v>NUIT</v>
      </c>
      <c r="BC33" s="10" t="str">
        <f t="shared" si="6"/>
        <v>YES</v>
      </c>
      <c r="BD33" s="10">
        <f>IF(BA33&gt;=ALGOLAH!$N$9,25,0)</f>
        <v>0</v>
      </c>
      <c r="BE33" s="10">
        <f t="shared" si="7"/>
        <v>25</v>
      </c>
      <c r="BF33" s="10">
        <f t="shared" si="14"/>
        <v>25</v>
      </c>
      <c r="BG33" s="10">
        <f t="shared" si="8"/>
        <v>25</v>
      </c>
      <c r="BH33" s="10">
        <f>IF(COUNTIF(AY33,"*-*"),0,IF(AY33&gt;ALGOLAH!$L$8,50,IF(AY33&gt;ALGOLAH!$L$7,30,IF(AY33&gt;ALGOLAH!$L$6,15,0))))</f>
        <v>0</v>
      </c>
      <c r="BI33" s="31">
        <f t="shared" si="32"/>
        <v>25</v>
      </c>
      <c r="BJ33" s="23" t="str">
        <f t="shared" si="9"/>
        <v>OUI</v>
      </c>
      <c r="BK33" s="28" t="str">
        <f t="shared" si="10"/>
        <v>NON</v>
      </c>
      <c r="BL33" s="28" t="str">
        <f t="shared" si="11"/>
        <v>NON</v>
      </c>
    </row>
    <row r="34" spans="1:64" ht="18.75" customHeight="1" thickBot="1" x14ac:dyDescent="0.35">
      <c r="A34" s="39" t="s">
        <v>17</v>
      </c>
      <c r="B34" s="40"/>
      <c r="C34" s="40"/>
      <c r="D34" s="40"/>
      <c r="E34" s="40"/>
      <c r="F34" s="41">
        <f>SUM(F11:F33)</f>
        <v>0</v>
      </c>
      <c r="G34" s="42">
        <f>SUM(G11:G33)</f>
        <v>0</v>
      </c>
      <c r="H34" s="39"/>
      <c r="I34" s="40"/>
      <c r="J34" s="40"/>
      <c r="K34" s="40"/>
      <c r="L34" s="40"/>
      <c r="M34" s="41">
        <f>SUM(M11:M33)</f>
        <v>0</v>
      </c>
      <c r="N34" s="42">
        <f>SUM(N11:N33)</f>
        <v>0</v>
      </c>
      <c r="O34" s="39"/>
      <c r="P34" s="40"/>
      <c r="Q34" s="40"/>
      <c r="R34" s="40"/>
      <c r="S34" s="40"/>
      <c r="T34" s="40"/>
      <c r="U34" s="42"/>
      <c r="V34" s="44">
        <f>SUM(V11:V33)</f>
        <v>0</v>
      </c>
      <c r="W34" s="14">
        <f>SUM(W11:W33)</f>
        <v>0</v>
      </c>
      <c r="X34" s="14">
        <f>SUM(X11:X33)</f>
        <v>0</v>
      </c>
      <c r="Y34" s="2"/>
      <c r="Z34" s="2">
        <f>SUM(Z11:Z33)</f>
        <v>0</v>
      </c>
      <c r="AA34" s="2">
        <f>SUM(AA11:AA33)</f>
        <v>0</v>
      </c>
      <c r="AB34" s="2">
        <f>SUM(AB11:AB33)</f>
        <v>0</v>
      </c>
      <c r="AC34" s="2">
        <f>SUM(AC11:AC33)</f>
        <v>0</v>
      </c>
      <c r="AD34" s="2"/>
      <c r="AE34" s="2"/>
      <c r="AF34" s="2"/>
      <c r="AG34" s="2"/>
      <c r="AH34" s="2"/>
      <c r="AI34" s="14">
        <f t="shared" ref="AI34:AV34" si="33">SUM(AI11:AI33)</f>
        <v>0</v>
      </c>
      <c r="AJ34" s="3">
        <f t="shared" si="33"/>
        <v>0</v>
      </c>
      <c r="AK34" s="3">
        <f t="shared" si="33"/>
        <v>0</v>
      </c>
      <c r="AL34" s="3">
        <f t="shared" si="33"/>
        <v>0</v>
      </c>
      <c r="AM34" s="3">
        <f t="shared" si="33"/>
        <v>0</v>
      </c>
      <c r="AN34" s="3">
        <f t="shared" si="33"/>
        <v>0</v>
      </c>
      <c r="AO34" s="3">
        <f t="shared" si="33"/>
        <v>0</v>
      </c>
      <c r="AP34" s="3">
        <f t="shared" si="33"/>
        <v>0</v>
      </c>
      <c r="AQ34" s="3">
        <f t="shared" si="33"/>
        <v>0</v>
      </c>
      <c r="AR34" s="3">
        <f t="shared" si="33"/>
        <v>0</v>
      </c>
      <c r="AS34" s="3">
        <f t="shared" si="33"/>
        <v>0</v>
      </c>
      <c r="AT34" s="3">
        <f t="shared" si="33"/>
        <v>0</v>
      </c>
      <c r="AU34" s="3">
        <f t="shared" si="33"/>
        <v>0</v>
      </c>
      <c r="AV34" s="3">
        <f t="shared" si="33"/>
        <v>0</v>
      </c>
      <c r="AW34" s="14">
        <f>SUM(AW11:AW33)</f>
        <v>0</v>
      </c>
      <c r="AX34" s="15">
        <f>SUM(AX11:AX33)</f>
        <v>0</v>
      </c>
    </row>
  </sheetData>
  <sheetProtection algorithmName="SHA-512" hashValue="PTfPvgCcNT9uOuh9juCnNCLCdoumdWI+mtvaFP65JvVP5BqWRqdDpFUIrCJ3Yp2RIWe6PRLiihLLhCSu1PEqNA==" saltValue="D2Rw8UOmucy/KAClM5QMPQ==" spinCount="100000" sheet="1" objects="1" scenarios="1" insertRows="0" selectLockedCells="1"/>
  <mergeCells count="16">
    <mergeCell ref="V9:V10"/>
    <mergeCell ref="W9:W10"/>
    <mergeCell ref="X9:X10"/>
    <mergeCell ref="Y9:AH9"/>
    <mergeCell ref="AI9:AI10"/>
    <mergeCell ref="AW9:AW10"/>
    <mergeCell ref="AX9:AX10"/>
    <mergeCell ref="AY9:BI9"/>
    <mergeCell ref="BJ9:BL9"/>
    <mergeCell ref="Z10:AA10"/>
    <mergeCell ref="AE10:AF10"/>
    <mergeCell ref="AG10:AH10"/>
    <mergeCell ref="AQ10:AR10"/>
    <mergeCell ref="AS10:AT10"/>
    <mergeCell ref="AU10:AV10"/>
    <mergeCell ref="AJ9:AV9"/>
  </mergeCells>
  <conditionalFormatting sqref="BB11:BB18 BB25:BB33">
    <cfRule type="containsText" dxfId="109" priority="26" operator="containsText" text="NUIT">
      <formula>NOT(ISERROR(SEARCH("NUIT",BB11)))</formula>
    </cfRule>
  </conditionalFormatting>
  <conditionalFormatting sqref="BC11:BC18 BC25:BC33">
    <cfRule type="containsText" dxfId="108" priority="25" operator="containsText" text="yes">
      <formula>NOT(ISERROR(SEARCH("yes",BC11)))</formula>
    </cfRule>
  </conditionalFormatting>
  <conditionalFormatting sqref="BL31:BL33 BL11:BL18 BL25:BL28">
    <cfRule type="containsText" dxfId="107" priority="22" operator="containsText" text="OUI">
      <formula>NOT(ISERROR(SEARCH("OUI",BL11)))</formula>
    </cfRule>
  </conditionalFormatting>
  <conditionalFormatting sqref="BK31:BK33 BK11:BK18 BK25:BK28">
    <cfRule type="containsText" dxfId="106" priority="21" operator="containsText" text="OUI">
      <formula>NOT(ISERROR(SEARCH("OUI",BK11)))</formula>
    </cfRule>
  </conditionalFormatting>
  <conditionalFormatting sqref="BL30">
    <cfRule type="containsText" dxfId="105" priority="18" operator="containsText" text="OUI">
      <formula>NOT(ISERROR(SEARCH("OUI",BL30)))</formula>
    </cfRule>
  </conditionalFormatting>
  <conditionalFormatting sqref="BK30">
    <cfRule type="containsText" dxfId="104" priority="17" operator="containsText" text="OUI">
      <formula>NOT(ISERROR(SEARCH("OUI",BK30)))</formula>
    </cfRule>
  </conditionalFormatting>
  <conditionalFormatting sqref="BL29">
    <cfRule type="containsText" dxfId="103" priority="14" operator="containsText" text="OUI">
      <formula>NOT(ISERROR(SEARCH("OUI",BL29)))</formula>
    </cfRule>
  </conditionalFormatting>
  <conditionalFormatting sqref="BK29">
    <cfRule type="containsText" dxfId="102" priority="13" operator="containsText" text="OUI">
      <formula>NOT(ISERROR(SEARCH("OUI",BK29)))</formula>
    </cfRule>
  </conditionalFormatting>
  <conditionalFormatting sqref="BL30">
    <cfRule type="containsText" dxfId="101" priority="20" operator="containsText" text="OUI">
      <formula>NOT(ISERROR(SEARCH("OUI",BL30)))</formula>
    </cfRule>
  </conditionalFormatting>
  <conditionalFormatting sqref="BK30">
    <cfRule type="containsText" dxfId="100" priority="19" operator="containsText" text="OUI">
      <formula>NOT(ISERROR(SEARCH("OUI",BK30)))</formula>
    </cfRule>
  </conditionalFormatting>
  <conditionalFormatting sqref="BL29">
    <cfRule type="containsText" dxfId="99" priority="16" operator="containsText" text="OUI">
      <formula>NOT(ISERROR(SEARCH("OUI",BL29)))</formula>
    </cfRule>
  </conditionalFormatting>
  <conditionalFormatting sqref="BK29">
    <cfRule type="containsText" dxfId="98" priority="15" operator="containsText" text="OUI">
      <formula>NOT(ISERROR(SEARCH("OUI",BK29)))</formula>
    </cfRule>
  </conditionalFormatting>
  <conditionalFormatting sqref="H11:H18 H25:H33">
    <cfRule type="expression" dxfId="97" priority="12">
      <formula>H11&lt;A11</formula>
    </cfRule>
  </conditionalFormatting>
  <conditionalFormatting sqref="L11:L18 L25:L33">
    <cfRule type="expression" dxfId="96" priority="30">
      <formula>IF((A11+E11)&gt;(H11+L11),1,0)</formula>
    </cfRule>
  </conditionalFormatting>
  <conditionalFormatting sqref="BB19:BB24">
    <cfRule type="containsText" dxfId="95" priority="7" operator="containsText" text="NUIT">
      <formula>NOT(ISERROR(SEARCH("NUIT",BB19)))</formula>
    </cfRule>
  </conditionalFormatting>
  <conditionalFormatting sqref="BC19:BC24">
    <cfRule type="containsText" dxfId="94" priority="6" operator="containsText" text="yes">
      <formula>NOT(ISERROR(SEARCH("yes",BC19)))</formula>
    </cfRule>
  </conditionalFormatting>
  <conditionalFormatting sqref="BL19:BL24">
    <cfRule type="containsText" dxfId="93" priority="3" operator="containsText" text="OUI">
      <formula>NOT(ISERROR(SEARCH("OUI",BL19)))</formula>
    </cfRule>
  </conditionalFormatting>
  <conditionalFormatting sqref="BK19:BK24">
    <cfRule type="containsText" dxfId="92" priority="2" operator="containsText" text="OUI">
      <formula>NOT(ISERROR(SEARCH("OUI",BK19)))</formula>
    </cfRule>
  </conditionalFormatting>
  <conditionalFormatting sqref="H19:H24">
    <cfRule type="expression" dxfId="91" priority="1">
      <formula>H19&lt;A19</formula>
    </cfRule>
  </conditionalFormatting>
  <conditionalFormatting sqref="L19:L24">
    <cfRule type="expression" dxfId="90" priority="11">
      <formula>IF((A19+E19)&gt;(H19+L19),1,0)</formula>
    </cfRule>
  </conditionalFormatting>
  <dataValidations count="17">
    <dataValidation type="list" allowBlank="1" showInputMessage="1" showErrorMessage="1" sqref="T5:W5" xr:uid="{00000000-0002-0000-0700-000000000000}">
      <formula1>MONNAIE</formula1>
    </dataValidation>
    <dataValidation type="textLength" operator="equal" allowBlank="1" showInputMessage="1" showErrorMessage="1" error="code IATA" sqref="B11:B33 I11:I33" xr:uid="{00000000-0002-0000-0700-000001000000}">
      <formula1>3</formula1>
    </dataValidation>
    <dataValidation type="decimal" operator="greaterThanOrEqual" allowBlank="1" showInputMessage="1" showErrorMessage="1" sqref="N11:N33 G11:G33" xr:uid="{00000000-0002-0000-0700-000002000000}">
      <formula1>0</formula1>
    </dataValidation>
    <dataValidation type="whole" allowBlank="1" showInputMessage="1" showErrorMessage="1" sqref="M11:M33 F11:F33" xr:uid="{00000000-0002-0000-0700-000003000000}">
      <formula1>0</formula1>
      <formula2>500</formula2>
    </dataValidation>
    <dataValidation type="time" allowBlank="1" showInputMessage="1" showErrorMessage="1" error="FORMAT_x000a_HH:MM" sqref="K11:L33 D11:E33" xr:uid="{00000000-0002-0000-0700-000004000000}">
      <formula1>0</formula1>
      <formula2>0.999305555555556</formula2>
    </dataValidation>
    <dataValidation type="custom" allowBlank="1" showDropDown="1" showInputMessage="1" showErrorMessage="1" sqref="BL11:BL12 BL14:BL18 BL20:BL33" xr:uid="{00000000-0002-0000-0700-000005000000}">
      <formula1>IF(BL11="NON",1,0)</formula1>
    </dataValidation>
    <dataValidation type="custom" allowBlank="1" showDropDown="1" showInputMessage="1" showErrorMessage="1" error="ATTENTION_x000a_ATA &gt;ATD_x000a_Verifiez SVP," sqref="BL13 BL19" xr:uid="{00000000-0002-0000-0700-000006000000}">
      <formula1>IF(BL13="NON",1,0)</formula1>
    </dataValidation>
    <dataValidation type="list" allowBlank="1" showInputMessage="1" showErrorMessage="1" sqref="AS11:AS33 AQ11:AQ33 AU11:AU33" xr:uid="{00000000-0002-0000-0700-000007000000}">
      <formula1>AUTRES</formula1>
    </dataValidation>
    <dataValidation type="list" allowBlank="1" showInputMessage="1" showErrorMessage="1" sqref="AG11:AG33 AE11:AE33" xr:uid="{00000000-0002-0000-0700-000008000000}">
      <formula1>AUTRE</formula1>
    </dataValidation>
    <dataValidation type="list" allowBlank="1" showInputMessage="1" showErrorMessage="1" sqref="Q11:Q33" xr:uid="{00000000-0002-0000-0700-000009000000}">
      <formula1>nature</formula1>
    </dataValidation>
    <dataValidation type="date" operator="greaterThan" allowBlank="1" showInputMessage="1" showErrorMessage="1" error="FORMAT_x000a_DD/MM/YY" sqref="A11:A33 H11:H33" xr:uid="{00000000-0002-0000-0700-00000A000000}">
      <formula1>36526</formula1>
    </dataValidation>
    <dataValidation type="decimal" operator="greaterThan" allowBlank="1" showInputMessage="1" showErrorMessage="1" sqref="S11:S33" xr:uid="{00000000-0002-0000-0700-00000B000000}">
      <formula1>0</formula1>
    </dataValidation>
    <dataValidation type="whole" operator="greaterThanOrEqual" allowBlank="1" showInputMessage="1" showErrorMessage="1" error="LE TEMPS EN MINUTES" sqref="AJ11:AJ33 AL11:AL33" xr:uid="{00000000-0002-0000-0700-00000C000000}">
      <formula1>0</formula1>
    </dataValidation>
    <dataValidation type="time" operator="greaterThan" allowBlank="1" showInputMessage="1" showErrorMessage="1" error="FORMAT_x000a_HH:MM" sqref="AA11:AA33" xr:uid="{00000000-0002-0000-0700-00000D000000}">
      <formula1>0</formula1>
    </dataValidation>
    <dataValidation type="whole" operator="lessThan" allowBlank="1" showInputMessage="1" showErrorMessage="1" error="Verifier la valeur" sqref="AK11:AK33 AP11:AP33" xr:uid="{00000000-0002-0000-0700-00000E000000}">
      <formula1>10</formula1>
    </dataValidation>
    <dataValidation type="whole" operator="lessThan" allowBlank="1" showInputMessage="1" showErrorMessage="1" error="Nombre de Guichet" sqref="Z11:Z33" xr:uid="{00000000-0002-0000-0700-00000F000000}">
      <formula1>10</formula1>
    </dataValidation>
    <dataValidation operator="greaterThan" allowBlank="1" showInputMessage="1" showErrorMessage="1" error="FORMAT_x000a_DD/MM/YY" sqref="O11:O33" xr:uid="{00000000-0002-0000-0700-000010000000}"/>
  </dataValidations>
  <pageMargins left="0.19685039370078741" right="0.19685039370078741" top="0.19685039370078741" bottom="0.19685039370078741" header="0.19685039370078741" footer="0.19685039370078741"/>
  <pageSetup paperSize="9" scale="81" orientation="landscape" horizontalDpi="300" verticalDpi="300" r:id="rId1"/>
  <colBreaks count="1" manualBreakCount="1">
    <brk id="24" max="1048575" man="1"/>
  </colBreak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" operator="greaterThan" id="{3FAD96AA-4759-4DFD-ADCC-D535CDD96BEE}">
            <xm:f>ALGOLAH!$L$8</xm:f>
            <x14:dxf>
              <fill>
                <patternFill>
                  <bgColor rgb="FFFF0000"/>
                </patternFill>
              </fill>
            </x14:dxf>
          </x14:cfRule>
          <x14:cfRule type="cellIs" priority="28" operator="between" id="{97335F42-30E2-4665-A40E-1E561061EE96}">
            <xm:f>ALGOLAH!$L$6</xm:f>
            <xm:f>ALGOLAH!$L$7</xm:f>
            <x14:dxf>
              <fill>
                <patternFill>
                  <bgColor rgb="FF92D050"/>
                </patternFill>
              </fill>
            </x14:dxf>
          </x14:cfRule>
          <x14:cfRule type="cellIs" priority="29" operator="between" id="{6E182EA5-F652-4DE0-8E2E-DC24A5F45FF7}">
            <xm:f>ALGOLAH!$L$7</xm:f>
            <xm:f>ALGOLAH!$L$8</xm:f>
            <x14:dxf>
              <fill>
                <patternFill>
                  <bgColor rgb="FFFFC000"/>
                </patternFill>
              </fill>
            </x14:dxf>
          </x14:cfRule>
          <xm:sqref>AY11:AZ18 AY25:AZ33</xm:sqref>
        </x14:conditionalFormatting>
        <x14:conditionalFormatting xmlns:xm="http://schemas.microsoft.com/office/excel/2006/main">
          <x14:cfRule type="cellIs" priority="23" operator="greaterThan" id="{A57AF42A-7B1E-434B-AC99-940DDF64EFC7}">
            <xm:f>ALGOLAH!$N$9</xm:f>
            <x14:dxf>
              <fill>
                <patternFill>
                  <bgColor rgb="FFFF0000"/>
                </patternFill>
              </fill>
            </x14:dxf>
          </x14:cfRule>
          <xm:sqref>BA11:BA18 BA25:BA33</xm:sqref>
        </x14:conditionalFormatting>
        <x14:conditionalFormatting xmlns:xm="http://schemas.microsoft.com/office/excel/2006/main">
          <x14:cfRule type="containsText" priority="24" operator="containsText" id="{42125427-329F-4E78-8D74-6D90CD66E39A}">
            <xm:f>NOT(ISERROR(SEARCH("-",AY11)))</xm:f>
            <xm:f>"-"</xm:f>
            <x14:dxf>
              <font>
                <color rgb="FFFF0000"/>
              </font>
              <fill>
                <patternFill>
                  <bgColor theme="0"/>
                </patternFill>
              </fill>
            </x14:dxf>
          </x14:cfRule>
          <xm:sqref>AY11:AZ18 AY25:AZ33</xm:sqref>
        </x14:conditionalFormatting>
        <x14:conditionalFormatting xmlns:xm="http://schemas.microsoft.com/office/excel/2006/main">
          <x14:cfRule type="cellIs" priority="8" operator="greaterThan" id="{DD4984FC-0518-4995-A9C9-D6CE4B81C642}">
            <xm:f>ALGOLAH!$L$8</xm:f>
            <x14:dxf>
              <fill>
                <patternFill>
                  <bgColor rgb="FFFF0000"/>
                </patternFill>
              </fill>
            </x14:dxf>
          </x14:cfRule>
          <x14:cfRule type="cellIs" priority="9" operator="between" id="{6C11E814-3066-4262-A10D-743D5A7A22C6}">
            <xm:f>ALGOLAH!$L$6</xm:f>
            <xm:f>ALGOLAH!$L$7</xm:f>
            <x14:dxf>
              <fill>
                <patternFill>
                  <bgColor rgb="FF92D050"/>
                </patternFill>
              </fill>
            </x14:dxf>
          </x14:cfRule>
          <x14:cfRule type="cellIs" priority="10" operator="between" id="{0070ABF8-6EED-4868-85BE-1CA4688503FB}">
            <xm:f>ALGOLAH!$L$7</xm:f>
            <xm:f>ALGOLAH!$L$8</xm:f>
            <x14:dxf>
              <fill>
                <patternFill>
                  <bgColor rgb="FFFFC000"/>
                </patternFill>
              </fill>
            </x14:dxf>
          </x14:cfRule>
          <xm:sqref>AY19:AZ24</xm:sqref>
        </x14:conditionalFormatting>
        <x14:conditionalFormatting xmlns:xm="http://schemas.microsoft.com/office/excel/2006/main">
          <x14:cfRule type="cellIs" priority="4" operator="greaterThan" id="{97095BEF-72B6-46D1-B739-43AABD351253}">
            <xm:f>ALGOLAH!$N$9</xm:f>
            <x14:dxf>
              <fill>
                <patternFill>
                  <bgColor rgb="FFFF0000"/>
                </patternFill>
              </fill>
            </x14:dxf>
          </x14:cfRule>
          <xm:sqref>BA19:BA24</xm:sqref>
        </x14:conditionalFormatting>
        <x14:conditionalFormatting xmlns:xm="http://schemas.microsoft.com/office/excel/2006/main">
          <x14:cfRule type="containsText" priority="5" operator="containsText" id="{F4E5089D-21E7-40FB-8EE1-FE43DBC11C37}">
            <xm:f>NOT(ISERROR(SEARCH("-",AY19)))</xm:f>
            <xm:f>"-"</xm:f>
            <x14:dxf>
              <font>
                <color rgb="FFFF0000"/>
              </font>
              <fill>
                <patternFill>
                  <bgColor theme="0"/>
                </patternFill>
              </fill>
            </x14:dxf>
          </x14:cfRule>
          <xm:sqref>AY19:AZ24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L34"/>
  <sheetViews>
    <sheetView view="pageBreakPreview" topLeftCell="A4" zoomScaleNormal="110" zoomScaleSheetLayoutView="100" workbookViewId="0">
      <selection activeCell="A18" sqref="A18:XFD23"/>
    </sheetView>
  </sheetViews>
  <sheetFormatPr baseColWidth="10" defaultColWidth="11.5546875" defaultRowHeight="14.4" x14ac:dyDescent="0.3"/>
  <cols>
    <col min="1" max="1" width="7.33203125" style="19" customWidth="1"/>
    <col min="2" max="2" width="4.88671875" style="19" customWidth="1"/>
    <col min="3" max="3" width="7.33203125" style="19" customWidth="1"/>
    <col min="4" max="4" width="5.44140625" style="19" customWidth="1"/>
    <col min="5" max="5" width="6.33203125" style="19" customWidth="1"/>
    <col min="6" max="6" width="6" style="19" customWidth="1"/>
    <col min="7" max="7" width="6.33203125" style="19" customWidth="1"/>
    <col min="8" max="8" width="7.109375" style="19" customWidth="1"/>
    <col min="9" max="9" width="4.88671875" style="19" customWidth="1"/>
    <col min="10" max="10" width="6.6640625" style="19" customWidth="1"/>
    <col min="11" max="11" width="5.33203125" style="19" customWidth="1"/>
    <col min="12" max="12" width="5" style="19" customWidth="1"/>
    <col min="13" max="13" width="6" style="19" customWidth="1"/>
    <col min="14" max="14" width="6.44140625" style="19" customWidth="1"/>
    <col min="15" max="15" width="9.109375" style="19" customWidth="1"/>
    <col min="16" max="16" width="7.44140625" style="19" customWidth="1"/>
    <col min="17" max="17" width="8.44140625" style="19" customWidth="1"/>
    <col min="18" max="18" width="6.5546875" style="19" customWidth="1"/>
    <col min="19" max="19" width="6.6640625" style="19" customWidth="1"/>
    <col min="20" max="20" width="8.5546875" style="19" customWidth="1"/>
    <col min="21" max="21" width="6.109375" style="19" customWidth="1"/>
    <col min="22" max="22" width="10.109375" style="19" customWidth="1"/>
    <col min="23" max="23" width="11.5546875" style="19" customWidth="1"/>
    <col min="24" max="24" width="11.88671875" style="19" customWidth="1"/>
    <col min="25" max="25" width="10.6640625" style="19" customWidth="1"/>
    <col min="26" max="26" width="3.88671875" style="19" customWidth="1"/>
    <col min="27" max="27" width="6.33203125" style="19" customWidth="1"/>
    <col min="28" max="28" width="4.109375" style="19" customWidth="1"/>
    <col min="29" max="29" width="4.44140625" style="19" customWidth="1"/>
    <col min="30" max="30" width="7.88671875" style="19" customWidth="1"/>
    <col min="31" max="31" width="4.88671875" style="19" customWidth="1"/>
    <col min="32" max="32" width="4.33203125" style="19" customWidth="1"/>
    <col min="33" max="33" width="4.109375" style="19" customWidth="1"/>
    <col min="34" max="34" width="5.109375" style="19" customWidth="1"/>
    <col min="35" max="35" width="8.44140625" style="19" customWidth="1"/>
    <col min="36" max="36" width="6.5546875" style="19" customWidth="1"/>
    <col min="37" max="37" width="5" style="19" customWidth="1"/>
    <col min="38" max="38" width="6.5546875" style="19" customWidth="1"/>
    <col min="39" max="39" width="6.44140625" style="19" customWidth="1"/>
    <col min="40" max="40" width="7.44140625" style="19" customWidth="1"/>
    <col min="41" max="41" width="5.88671875" style="19" customWidth="1"/>
    <col min="42" max="42" width="5.109375" style="19" customWidth="1"/>
    <col min="43" max="43" width="14.109375" style="19" customWidth="1"/>
    <col min="44" max="44" width="4.33203125" style="19" customWidth="1"/>
    <col min="45" max="45" width="13.109375" style="19" customWidth="1"/>
    <col min="46" max="46" width="4.33203125" style="19" customWidth="1"/>
    <col min="47" max="47" width="13" style="19" customWidth="1"/>
    <col min="48" max="48" width="4" style="19" customWidth="1"/>
    <col min="49" max="49" width="8.6640625" style="19" customWidth="1"/>
    <col min="50" max="50" width="12.44140625" style="19" customWidth="1"/>
    <col min="51" max="51" width="14" style="19" hidden="1" customWidth="1"/>
    <col min="52" max="55" width="11.5546875" style="19" hidden="1" customWidth="1"/>
    <col min="56" max="56" width="9.88671875" style="19" hidden="1" customWidth="1"/>
    <col min="57" max="57" width="8.88671875" style="19" hidden="1" customWidth="1"/>
    <col min="58" max="58" width="11.5546875" style="19" hidden="1" customWidth="1"/>
    <col min="59" max="59" width="14.88671875" style="19" hidden="1" customWidth="1"/>
    <col min="60" max="60" width="8.44140625" style="19" hidden="1" customWidth="1"/>
    <col min="61" max="61" width="10.109375" style="29" hidden="1" customWidth="1"/>
    <col min="62" max="62" width="12.33203125" style="19" hidden="1" customWidth="1"/>
    <col min="63" max="64" width="11.5546875" style="19" hidden="1" customWidth="1"/>
    <col min="65" max="16384" width="11.5546875" style="19"/>
  </cols>
  <sheetData>
    <row r="1" spans="1:64" x14ac:dyDescent="0.3">
      <c r="A1" s="4" t="s">
        <v>32</v>
      </c>
      <c r="B1" s="4"/>
      <c r="C1" s="4"/>
      <c r="D1" s="4"/>
      <c r="E1" s="4"/>
      <c r="F1" s="5"/>
      <c r="G1" s="5"/>
      <c r="H1" s="5"/>
      <c r="I1" s="5"/>
      <c r="J1" s="1"/>
      <c r="K1" s="1"/>
      <c r="L1" s="1"/>
      <c r="M1" s="1"/>
      <c r="N1" s="1"/>
      <c r="S1" s="1"/>
      <c r="T1" s="1"/>
      <c r="U1" s="1"/>
      <c r="V1" s="1"/>
      <c r="W1" s="1"/>
      <c r="X1" s="1"/>
      <c r="Y1" s="4" t="s">
        <v>32</v>
      </c>
      <c r="Z1" s="4"/>
      <c r="AA1" s="4"/>
      <c r="AB1" s="4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6"/>
      <c r="AO1" s="6"/>
      <c r="AP1" s="6"/>
      <c r="AQ1" s="6"/>
      <c r="AR1" s="6"/>
      <c r="AS1" s="6"/>
      <c r="AT1" s="6"/>
      <c r="AU1" s="6"/>
    </row>
    <row r="2" spans="1:64" x14ac:dyDescent="0.3">
      <c r="A2" s="4" t="s">
        <v>33</v>
      </c>
      <c r="B2" s="4"/>
      <c r="C2" s="4"/>
      <c r="D2" s="4"/>
      <c r="E2" s="4"/>
      <c r="F2" s="5"/>
      <c r="G2" s="5"/>
      <c r="H2" s="6"/>
      <c r="I2" s="6"/>
      <c r="K2" s="1"/>
      <c r="L2" s="1"/>
      <c r="M2" s="1"/>
      <c r="N2" s="1"/>
      <c r="S2" s="1"/>
      <c r="T2" s="1"/>
      <c r="U2" s="1"/>
      <c r="V2" s="1"/>
      <c r="W2" s="1"/>
      <c r="X2" s="1"/>
      <c r="Y2" s="4" t="s">
        <v>33</v>
      </c>
      <c r="Z2" s="4"/>
      <c r="AA2" s="4"/>
      <c r="AB2" s="4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6"/>
      <c r="AO2" s="6"/>
      <c r="AP2" s="6"/>
      <c r="AQ2" s="6"/>
      <c r="AR2" s="6"/>
      <c r="AS2" s="6"/>
      <c r="AT2" s="6"/>
      <c r="AU2" s="6"/>
    </row>
    <row r="3" spans="1:64" ht="14.4" customHeight="1" x14ac:dyDescent="0.3">
      <c r="A3" s="4" t="s">
        <v>97</v>
      </c>
      <c r="B3" s="4"/>
      <c r="C3" s="4"/>
      <c r="D3" s="4"/>
      <c r="E3" s="4"/>
      <c r="F3" s="5"/>
      <c r="G3" s="5"/>
      <c r="H3" s="6"/>
      <c r="I3" s="6"/>
      <c r="K3" s="1"/>
      <c r="L3" s="1"/>
      <c r="M3" s="1"/>
      <c r="N3" s="1"/>
      <c r="R3" s="4" t="s">
        <v>34</v>
      </c>
      <c r="S3" s="1"/>
      <c r="T3" s="33" t="s">
        <v>126</v>
      </c>
      <c r="U3" s="34"/>
      <c r="V3" s="34"/>
      <c r="W3" s="34"/>
      <c r="X3" s="1"/>
      <c r="Y3" s="4" t="s">
        <v>97</v>
      </c>
      <c r="Z3" s="4"/>
      <c r="AA3" s="4"/>
      <c r="AB3" s="5"/>
      <c r="AC3" s="5"/>
      <c r="AD3" s="6"/>
      <c r="AF3" s="6"/>
      <c r="AG3" s="6"/>
      <c r="AH3" s="6"/>
      <c r="AI3" s="6"/>
      <c r="AJ3" s="6"/>
      <c r="AK3" s="6"/>
      <c r="AL3" s="6"/>
      <c r="AM3" s="5"/>
      <c r="AN3" s="4" t="s">
        <v>34</v>
      </c>
      <c r="AO3" s="5"/>
      <c r="AP3" s="34" t="str">
        <f>IF(T3="","",T3)</f>
        <v>ROYAL AIR MAROC</v>
      </c>
      <c r="AQ3" s="34"/>
      <c r="AR3" s="34"/>
      <c r="AS3" s="34"/>
      <c r="AT3" s="6"/>
      <c r="AU3" s="6"/>
    </row>
    <row r="4" spans="1:64" ht="15" x14ac:dyDescent="0.3">
      <c r="A4" s="6"/>
      <c r="B4" s="6"/>
      <c r="C4" s="6"/>
      <c r="D4" s="7"/>
      <c r="E4" s="6"/>
      <c r="F4" s="6"/>
      <c r="G4" s="6"/>
      <c r="H4" s="6"/>
      <c r="I4" s="6"/>
      <c r="K4" s="1"/>
      <c r="L4" s="1"/>
      <c r="M4" s="1"/>
      <c r="N4" s="1"/>
      <c r="R4" s="4" t="s">
        <v>35</v>
      </c>
      <c r="S4" s="8"/>
      <c r="T4" s="72"/>
      <c r="U4" s="34"/>
      <c r="V4" s="34"/>
      <c r="W4" s="34"/>
      <c r="X4" s="1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 t="s">
        <v>35</v>
      </c>
      <c r="AO4" s="9"/>
      <c r="AP4" s="34" t="str">
        <f t="shared" ref="AP4:AP5" si="0">IF(T4="","",T4)</f>
        <v/>
      </c>
      <c r="AQ4" s="34"/>
      <c r="AR4" s="34"/>
      <c r="AS4" s="34"/>
      <c r="AT4" s="6"/>
      <c r="AU4" s="6"/>
    </row>
    <row r="5" spans="1:64" ht="15" x14ac:dyDescent="0.3">
      <c r="A5" s="4" t="s">
        <v>83</v>
      </c>
      <c r="B5" s="35" t="s">
        <v>127</v>
      </c>
      <c r="C5" s="35"/>
      <c r="D5" s="35"/>
      <c r="E5" s="35"/>
      <c r="F5" s="35"/>
      <c r="G5" s="1"/>
      <c r="H5" s="1"/>
      <c r="I5" s="1"/>
      <c r="J5" s="1"/>
      <c r="K5" s="1"/>
      <c r="L5" s="1"/>
      <c r="M5" s="1"/>
      <c r="N5" s="1"/>
      <c r="R5" s="4" t="s">
        <v>36</v>
      </c>
      <c r="S5" s="8"/>
      <c r="T5" s="33"/>
      <c r="U5" s="34"/>
      <c r="V5" s="34"/>
      <c r="W5" s="34"/>
      <c r="X5" s="1"/>
      <c r="Y5" s="4" t="s">
        <v>83</v>
      </c>
      <c r="Z5" s="36" t="str">
        <f>IF(B5="","",B5)</f>
        <v>ALGER</v>
      </c>
      <c r="AA5" s="36"/>
      <c r="AB5" s="36"/>
      <c r="AC5" s="36"/>
      <c r="AD5" s="6"/>
      <c r="AE5" s="6"/>
      <c r="AF5" s="6"/>
      <c r="AG5" s="6"/>
      <c r="AH5" s="6"/>
      <c r="AI5" s="6"/>
      <c r="AJ5" s="6"/>
      <c r="AK5" s="6"/>
      <c r="AL5" s="6"/>
      <c r="AM5" s="6"/>
      <c r="AN5" s="4" t="s">
        <v>36</v>
      </c>
      <c r="AO5" s="9"/>
      <c r="AP5" s="34" t="str">
        <f t="shared" si="0"/>
        <v/>
      </c>
      <c r="AQ5" s="34"/>
      <c r="AR5" s="34"/>
      <c r="AS5" s="34"/>
      <c r="AT5" s="6"/>
      <c r="AU5" s="6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64" x14ac:dyDescent="0.3">
      <c r="A7" s="62" t="s">
        <v>125</v>
      </c>
      <c r="Y7" s="32" t="s">
        <v>120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64" ht="15" thickBot="1" x14ac:dyDescent="0.35">
      <c r="BI8" s="19"/>
      <c r="BK8" s="29"/>
    </row>
    <row r="9" spans="1:64" ht="14.4" customHeight="1" thickBot="1" x14ac:dyDescent="0.35">
      <c r="A9" s="63" t="s">
        <v>5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80" t="s">
        <v>4</v>
      </c>
      <c r="W9" s="80" t="s">
        <v>6</v>
      </c>
      <c r="X9" s="80" t="s">
        <v>7</v>
      </c>
      <c r="Y9" s="83" t="s">
        <v>10</v>
      </c>
      <c r="Z9" s="84"/>
      <c r="AA9" s="84"/>
      <c r="AB9" s="84"/>
      <c r="AC9" s="84"/>
      <c r="AD9" s="84"/>
      <c r="AE9" s="84"/>
      <c r="AF9" s="84"/>
      <c r="AG9" s="84"/>
      <c r="AH9" s="85"/>
      <c r="AI9" s="88" t="s">
        <v>76</v>
      </c>
      <c r="AJ9" s="90" t="s">
        <v>11</v>
      </c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2"/>
      <c r="AW9" s="88" t="s">
        <v>16</v>
      </c>
      <c r="AX9" s="93" t="s">
        <v>77</v>
      </c>
      <c r="AY9" s="75" t="s">
        <v>116</v>
      </c>
      <c r="AZ9" s="76"/>
      <c r="BA9" s="76"/>
      <c r="BB9" s="76"/>
      <c r="BC9" s="76"/>
      <c r="BD9" s="76"/>
      <c r="BE9" s="76"/>
      <c r="BF9" s="76"/>
      <c r="BG9" s="76"/>
      <c r="BH9" s="76"/>
      <c r="BI9" s="77"/>
      <c r="BJ9" s="75" t="s">
        <v>117</v>
      </c>
      <c r="BK9" s="76"/>
      <c r="BL9" s="77"/>
    </row>
    <row r="10" spans="1:64" ht="26.4" customHeight="1" x14ac:dyDescent="0.3">
      <c r="A10" s="64" t="s">
        <v>119</v>
      </c>
      <c r="B10" s="65" t="s">
        <v>121</v>
      </c>
      <c r="C10" s="65" t="s">
        <v>29</v>
      </c>
      <c r="D10" s="65" t="s">
        <v>95</v>
      </c>
      <c r="E10" s="65" t="s">
        <v>94</v>
      </c>
      <c r="F10" s="65" t="s">
        <v>25</v>
      </c>
      <c r="G10" s="66" t="s">
        <v>27</v>
      </c>
      <c r="H10" s="64" t="s">
        <v>115</v>
      </c>
      <c r="I10" s="65" t="s">
        <v>122</v>
      </c>
      <c r="J10" s="65" t="s">
        <v>30</v>
      </c>
      <c r="K10" s="65" t="s">
        <v>96</v>
      </c>
      <c r="L10" s="65" t="s">
        <v>1</v>
      </c>
      <c r="M10" s="65" t="s">
        <v>26</v>
      </c>
      <c r="N10" s="66" t="s">
        <v>28</v>
      </c>
      <c r="O10" s="67" t="s">
        <v>111</v>
      </c>
      <c r="P10" s="65" t="s">
        <v>0</v>
      </c>
      <c r="Q10" s="65" t="s">
        <v>2</v>
      </c>
      <c r="R10" s="65" t="s">
        <v>31</v>
      </c>
      <c r="S10" s="65" t="s">
        <v>110</v>
      </c>
      <c r="T10" s="65" t="s">
        <v>43</v>
      </c>
      <c r="U10" s="66" t="s">
        <v>19</v>
      </c>
      <c r="V10" s="81"/>
      <c r="W10" s="82"/>
      <c r="X10" s="82"/>
      <c r="Y10" s="68" t="s">
        <v>3</v>
      </c>
      <c r="Z10" s="86" t="s">
        <v>82</v>
      </c>
      <c r="AA10" s="87"/>
      <c r="AB10" s="69" t="s">
        <v>8</v>
      </c>
      <c r="AC10" s="70" t="s">
        <v>9</v>
      </c>
      <c r="AD10" s="70" t="s">
        <v>73</v>
      </c>
      <c r="AE10" s="86" t="s">
        <v>71</v>
      </c>
      <c r="AF10" s="87"/>
      <c r="AG10" s="86" t="s">
        <v>71</v>
      </c>
      <c r="AH10" s="87"/>
      <c r="AI10" s="89"/>
      <c r="AJ10" s="71" t="s">
        <v>22</v>
      </c>
      <c r="AK10" s="71" t="s">
        <v>24</v>
      </c>
      <c r="AL10" s="71" t="s">
        <v>72</v>
      </c>
      <c r="AM10" s="71" t="s">
        <v>12</v>
      </c>
      <c r="AN10" s="71" t="s">
        <v>74</v>
      </c>
      <c r="AO10" s="71" t="s">
        <v>75</v>
      </c>
      <c r="AP10" s="71" t="s">
        <v>18</v>
      </c>
      <c r="AQ10" s="78" t="s">
        <v>71</v>
      </c>
      <c r="AR10" s="79"/>
      <c r="AS10" s="78" t="s">
        <v>71</v>
      </c>
      <c r="AT10" s="79"/>
      <c r="AU10" s="78" t="s">
        <v>71</v>
      </c>
      <c r="AV10" s="79"/>
      <c r="AW10" s="88"/>
      <c r="AX10" s="94"/>
      <c r="AY10" s="22" t="s">
        <v>98</v>
      </c>
      <c r="AZ10" s="21" t="s">
        <v>99</v>
      </c>
      <c r="BA10" s="21" t="s">
        <v>100</v>
      </c>
      <c r="BB10" s="21" t="s">
        <v>112</v>
      </c>
      <c r="BC10" s="21" t="s">
        <v>101</v>
      </c>
      <c r="BD10" s="21" t="s">
        <v>106</v>
      </c>
      <c r="BE10" s="21" t="s">
        <v>105</v>
      </c>
      <c r="BF10" s="21" t="s">
        <v>104</v>
      </c>
      <c r="BG10" s="21" t="s">
        <v>107</v>
      </c>
      <c r="BH10" s="21" t="s">
        <v>108</v>
      </c>
      <c r="BI10" s="24" t="s">
        <v>109</v>
      </c>
      <c r="BJ10" s="22" t="s">
        <v>118</v>
      </c>
      <c r="BK10" s="21" t="s">
        <v>113</v>
      </c>
      <c r="BL10" s="27" t="s">
        <v>114</v>
      </c>
    </row>
    <row r="11" spans="1:64" ht="23.25" customHeight="1" x14ac:dyDescent="0.3">
      <c r="A11" s="37"/>
      <c r="B11" s="17"/>
      <c r="C11" s="17"/>
      <c r="D11" s="18"/>
      <c r="E11" s="18"/>
      <c r="F11" s="17"/>
      <c r="G11" s="38"/>
      <c r="H11" s="37"/>
      <c r="I11" s="17"/>
      <c r="J11" s="17"/>
      <c r="K11" s="18"/>
      <c r="L11" s="18"/>
      <c r="M11" s="17"/>
      <c r="N11" s="38"/>
      <c r="O11" s="37"/>
      <c r="P11" s="17"/>
      <c r="Q11" s="17"/>
      <c r="R11" s="17"/>
      <c r="S11" s="17"/>
      <c r="T11" s="17"/>
      <c r="U11" s="38"/>
      <c r="V11" s="43"/>
      <c r="W11" s="13">
        <f>V11*(BI11/100)</f>
        <v>0</v>
      </c>
      <c r="X11" s="13">
        <f t="shared" ref="X11:X33" si="1">IF(OR(H$5="ORAN",H$5="ALGER",H$5="constantine",H$5="orn",H$5="alg",H$5="czl"),IF(Q11="PAX",IF(OR(F11=0,M11=0),V11*0.25,0),0),0)</f>
        <v>0</v>
      </c>
      <c r="Y11" s="16" t="str">
        <f t="shared" ref="Y11:Y33" si="2">IF(H11="","",H11)</f>
        <v/>
      </c>
      <c r="Z11" s="17"/>
      <c r="AA11" s="20"/>
      <c r="AB11" s="17"/>
      <c r="AC11" s="17"/>
      <c r="AD11" s="17"/>
      <c r="AE11" s="17"/>
      <c r="AF11" s="17"/>
      <c r="AG11" s="17"/>
      <c r="AH11" s="17"/>
      <c r="AI11" s="13"/>
      <c r="AJ11" s="12"/>
      <c r="AK11" s="17"/>
      <c r="AL11" s="12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3"/>
      <c r="AX11" s="26">
        <f>V11+W11-X11+AI11+AW11</f>
        <v>0</v>
      </c>
      <c r="AY11" s="25">
        <f t="shared" ref="AY11:AY33" si="3">IF((A11+E11)&lt;(A11+D11),"- "&amp;TEXT(ABS((A11+D11)-(A11+E11)),"[hh]:mm"),(A11+E11)-(A11+D11))</f>
        <v>0</v>
      </c>
      <c r="AZ11" s="11">
        <f t="shared" ref="AZ11:AZ33" si="4">IF((H11+L11)&lt;(H11+K11),"- "&amp;TEXT(ABS((H11+K11)-(H11+L11)),"[hh]:mm"),(H11+L11)-(H11+K11))</f>
        <v>0</v>
      </c>
      <c r="BA11" s="11">
        <f t="shared" ref="BA11:BA33" si="5">(H11+L11)-(A11+E11)</f>
        <v>0</v>
      </c>
      <c r="BB11" s="30" t="str">
        <f>IF(OR(IF(E11&gt;ALGOLAH!$O$8,IF(E11&gt;ALGOLAH!$O$9,"NUIT","JOUR"),"NUIT")="NUIT",IF(L11&gt;ALGOLAH!$O$8,IF(L11&gt;ALGOLAH!$O$9,"NUIT","JOUR"),"NUIT")="NUIT"),"NUIT","JOUR")</f>
        <v>NUIT</v>
      </c>
      <c r="BC11" s="10" t="str">
        <f t="shared" ref="BC11:BC33" si="6">IF(OR(WEEKDAY(A11,1)&gt;5,WEEKDAY(H11,1)&gt;5),"YES","NO")</f>
        <v>YES</v>
      </c>
      <c r="BD11" s="10">
        <f>IF(BA11&gt;=ALGOLAH!$N$9,25,0)</f>
        <v>0</v>
      </c>
      <c r="BE11" s="10">
        <f t="shared" ref="BE11:BE33" si="7">IF(BB11="NUIT",25,0)</f>
        <v>25</v>
      </c>
      <c r="BF11" s="10">
        <f>IF(BC11="yes",25,0)</f>
        <v>25</v>
      </c>
      <c r="BG11" s="10">
        <f t="shared" ref="BG11:BG33" si="8">IF(BF11+BE11=50,25+BD11,(BF11+BE11+BD11))</f>
        <v>25</v>
      </c>
      <c r="BH11" s="10">
        <f>IF(COUNTIF(AY11,"*-*"),0,IF(AY11&gt;ALGOLAH!$L$8,50,IF(AY11&gt;ALGOLAH!$L$7,30,IF(AY11&gt;ALGOLAH!$L$6,15,0))))</f>
        <v>0</v>
      </c>
      <c r="BI11" s="31">
        <f>BH11+BG11</f>
        <v>25</v>
      </c>
      <c r="BJ11" s="23" t="str">
        <f t="shared" ref="BJ11:BJ33" si="9">IF(A11=H11,"OUI","NON")</f>
        <v>OUI</v>
      </c>
      <c r="BK11" s="28" t="str">
        <f t="shared" ref="BK11:BK33" si="10">IF(D11&gt;K11,"OUI","NON")</f>
        <v>NON</v>
      </c>
      <c r="BL11" s="28" t="str">
        <f t="shared" ref="BL11:BL33" si="11">IF((A11+E11)&gt;(H11+L11),"OUI","NON")</f>
        <v>NON</v>
      </c>
    </row>
    <row r="12" spans="1:64" ht="23.25" customHeight="1" x14ac:dyDescent="0.3">
      <c r="A12" s="37"/>
      <c r="B12" s="17"/>
      <c r="C12" s="17"/>
      <c r="D12" s="18"/>
      <c r="E12" s="18"/>
      <c r="F12" s="17"/>
      <c r="G12" s="38"/>
      <c r="H12" s="37"/>
      <c r="I12" s="17"/>
      <c r="J12" s="17"/>
      <c r="K12" s="18"/>
      <c r="L12" s="18"/>
      <c r="M12" s="17"/>
      <c r="N12" s="38"/>
      <c r="O12" s="37"/>
      <c r="P12" s="17"/>
      <c r="Q12" s="17"/>
      <c r="R12" s="17"/>
      <c r="S12" s="17"/>
      <c r="T12" s="17"/>
      <c r="U12" s="38"/>
      <c r="V12" s="43"/>
      <c r="W12" s="13">
        <f t="shared" ref="W12:W33" si="12">V12*(BI12/100)</f>
        <v>0</v>
      </c>
      <c r="X12" s="13">
        <f t="shared" si="1"/>
        <v>0</v>
      </c>
      <c r="Y12" s="16" t="str">
        <f t="shared" si="2"/>
        <v/>
      </c>
      <c r="Z12" s="17"/>
      <c r="AA12" s="20"/>
      <c r="AB12" s="17"/>
      <c r="AC12" s="17"/>
      <c r="AD12" s="17"/>
      <c r="AE12" s="17"/>
      <c r="AF12" s="17"/>
      <c r="AG12" s="17"/>
      <c r="AH12" s="17"/>
      <c r="AI12" s="13"/>
      <c r="AJ12" s="12"/>
      <c r="AK12" s="17"/>
      <c r="AL12" s="12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3"/>
      <c r="AX12" s="26">
        <f t="shared" ref="AX12:AX13" si="13">V12+W12-X12+AI12+AW12</f>
        <v>0</v>
      </c>
      <c r="AY12" s="25">
        <f t="shared" si="3"/>
        <v>0</v>
      </c>
      <c r="AZ12" s="11">
        <f t="shared" si="4"/>
        <v>0</v>
      </c>
      <c r="BA12" s="11">
        <f t="shared" si="5"/>
        <v>0</v>
      </c>
      <c r="BB12" s="30" t="str">
        <f>IF(OR(IF(E12&gt;ALGOLAH!$O$8,IF(E12&gt;ALGOLAH!$O$9,"NUIT","JOUR"),"NUIT")="NUIT",IF(L12&gt;ALGOLAH!$O$8,IF(L12&gt;ALGOLAH!$O$9,"NUIT","JOUR"),"NUIT")="NUIT"),"NUIT","JOUR")</f>
        <v>NUIT</v>
      </c>
      <c r="BC12" s="10" t="str">
        <f t="shared" si="6"/>
        <v>YES</v>
      </c>
      <c r="BD12" s="10">
        <f>IF(BA12&gt;=ALGOLAH!$N$9,25,0)</f>
        <v>0</v>
      </c>
      <c r="BE12" s="10">
        <f t="shared" si="7"/>
        <v>25</v>
      </c>
      <c r="BF12" s="10">
        <f t="shared" ref="BF12:BF33" si="14">IF(BC12="yes",25,0)</f>
        <v>25</v>
      </c>
      <c r="BG12" s="10">
        <f t="shared" si="8"/>
        <v>25</v>
      </c>
      <c r="BH12" s="10">
        <f>IF(COUNTIF(AY12,"*-*"),0,IF(AY12&gt;ALGOLAH!$L$8,50,IF(AY12&gt;ALGOLAH!$L$7,30,IF(AY12&gt;ALGOLAH!$L$6,15,0))))</f>
        <v>0</v>
      </c>
      <c r="BI12" s="31">
        <f t="shared" ref="BI12:BI17" si="15">BH12+BG12</f>
        <v>25</v>
      </c>
      <c r="BJ12" s="23" t="str">
        <f t="shared" si="9"/>
        <v>OUI</v>
      </c>
      <c r="BK12" s="28" t="str">
        <f t="shared" si="10"/>
        <v>NON</v>
      </c>
      <c r="BL12" s="28" t="str">
        <f t="shared" si="11"/>
        <v>NON</v>
      </c>
    </row>
    <row r="13" spans="1:64" ht="23.25" customHeight="1" x14ac:dyDescent="0.3">
      <c r="A13" s="37"/>
      <c r="B13" s="17"/>
      <c r="C13" s="17"/>
      <c r="D13" s="18"/>
      <c r="E13" s="18"/>
      <c r="F13" s="17"/>
      <c r="G13" s="38"/>
      <c r="H13" s="37"/>
      <c r="I13" s="17"/>
      <c r="J13" s="17"/>
      <c r="K13" s="18"/>
      <c r="L13" s="18"/>
      <c r="M13" s="17"/>
      <c r="N13" s="38"/>
      <c r="O13" s="37"/>
      <c r="P13" s="17"/>
      <c r="Q13" s="17"/>
      <c r="R13" s="17"/>
      <c r="S13" s="17"/>
      <c r="T13" s="17"/>
      <c r="U13" s="38"/>
      <c r="V13" s="43"/>
      <c r="W13" s="13">
        <f t="shared" si="12"/>
        <v>0</v>
      </c>
      <c r="X13" s="13">
        <f t="shared" si="1"/>
        <v>0</v>
      </c>
      <c r="Y13" s="16" t="str">
        <f t="shared" si="2"/>
        <v/>
      </c>
      <c r="Z13" s="17"/>
      <c r="AA13" s="20"/>
      <c r="AB13" s="17"/>
      <c r="AC13" s="17"/>
      <c r="AD13" s="17"/>
      <c r="AE13" s="17"/>
      <c r="AF13" s="17"/>
      <c r="AG13" s="17"/>
      <c r="AH13" s="17"/>
      <c r="AI13" s="13"/>
      <c r="AJ13" s="12"/>
      <c r="AK13" s="17"/>
      <c r="AL13" s="12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3"/>
      <c r="AX13" s="26">
        <f t="shared" si="13"/>
        <v>0</v>
      </c>
      <c r="AY13" s="25">
        <f t="shared" si="3"/>
        <v>0</v>
      </c>
      <c r="AZ13" s="11">
        <f t="shared" si="4"/>
        <v>0</v>
      </c>
      <c r="BA13" s="11">
        <f t="shared" si="5"/>
        <v>0</v>
      </c>
      <c r="BB13" s="30" t="str">
        <f>IF(OR(IF(E13&gt;ALGOLAH!$O$8,IF(E13&gt;ALGOLAH!$O$9,"NUIT","JOUR"),"NUIT")="NUIT",IF(L13&gt;ALGOLAH!$O$8,IF(L13&gt;ALGOLAH!$O$9,"NUIT","JOUR"),"NUIT")="NUIT"),"NUIT","JOUR")</f>
        <v>NUIT</v>
      </c>
      <c r="BC13" s="10" t="str">
        <f t="shared" si="6"/>
        <v>YES</v>
      </c>
      <c r="BD13" s="10">
        <f>IF(BA13&gt;=ALGOLAH!$N$9,25,0)</f>
        <v>0</v>
      </c>
      <c r="BE13" s="10">
        <f t="shared" si="7"/>
        <v>25</v>
      </c>
      <c r="BF13" s="10">
        <f t="shared" si="14"/>
        <v>25</v>
      </c>
      <c r="BG13" s="10">
        <f t="shared" si="8"/>
        <v>25</v>
      </c>
      <c r="BH13" s="10">
        <f>IF(COUNTIF(AY13,"*-*"),0,IF(AY13&gt;ALGOLAH!$L$8,50,IF(AY13&gt;ALGOLAH!$L$7,30,IF(AY13&gt;ALGOLAH!$L$6,15,0))))</f>
        <v>0</v>
      </c>
      <c r="BI13" s="31">
        <f t="shared" si="15"/>
        <v>25</v>
      </c>
      <c r="BJ13" s="23" t="str">
        <f t="shared" si="9"/>
        <v>OUI</v>
      </c>
      <c r="BK13" s="28" t="str">
        <f t="shared" si="10"/>
        <v>NON</v>
      </c>
      <c r="BL13" s="28" t="str">
        <f t="shared" si="11"/>
        <v>NON</v>
      </c>
    </row>
    <row r="14" spans="1:64" ht="23.25" customHeight="1" x14ac:dyDescent="0.3">
      <c r="A14" s="37"/>
      <c r="B14" s="17"/>
      <c r="C14" s="17"/>
      <c r="D14" s="18"/>
      <c r="E14" s="18"/>
      <c r="F14" s="17"/>
      <c r="G14" s="38"/>
      <c r="H14" s="37"/>
      <c r="I14" s="17"/>
      <c r="J14" s="17"/>
      <c r="K14" s="18"/>
      <c r="L14" s="18"/>
      <c r="M14" s="17"/>
      <c r="N14" s="38"/>
      <c r="O14" s="37"/>
      <c r="P14" s="17"/>
      <c r="Q14" s="17"/>
      <c r="R14" s="17"/>
      <c r="S14" s="17"/>
      <c r="T14" s="17"/>
      <c r="U14" s="38"/>
      <c r="V14" s="43"/>
      <c r="W14" s="13">
        <f t="shared" si="12"/>
        <v>0</v>
      </c>
      <c r="X14" s="13">
        <f t="shared" si="1"/>
        <v>0</v>
      </c>
      <c r="Y14" s="16" t="str">
        <f t="shared" si="2"/>
        <v/>
      </c>
      <c r="Z14" s="17"/>
      <c r="AA14" s="20"/>
      <c r="AB14" s="17"/>
      <c r="AC14" s="17"/>
      <c r="AD14" s="17"/>
      <c r="AE14" s="17"/>
      <c r="AF14" s="17"/>
      <c r="AG14" s="17"/>
      <c r="AH14" s="17"/>
      <c r="AI14" s="13"/>
      <c r="AJ14" s="12"/>
      <c r="AK14" s="17"/>
      <c r="AL14" s="12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3"/>
      <c r="AX14" s="26">
        <f>V14+W14-X14+AI14+AW14</f>
        <v>0</v>
      </c>
      <c r="AY14" s="25">
        <f t="shared" si="3"/>
        <v>0</v>
      </c>
      <c r="AZ14" s="11">
        <f t="shared" si="4"/>
        <v>0</v>
      </c>
      <c r="BA14" s="11">
        <f t="shared" si="5"/>
        <v>0</v>
      </c>
      <c r="BB14" s="30" t="str">
        <f>IF(OR(IF(E14&gt;ALGOLAH!$O$8,IF(E14&gt;ALGOLAH!$O$9,"NUIT","JOUR"),"NUIT")="NUIT",IF(L14&gt;ALGOLAH!$O$8,IF(L14&gt;ALGOLAH!$O$9,"NUIT","JOUR"),"NUIT")="NUIT"),"NUIT","JOUR")</f>
        <v>NUIT</v>
      </c>
      <c r="BC14" s="10" t="str">
        <f t="shared" si="6"/>
        <v>YES</v>
      </c>
      <c r="BD14" s="10">
        <f>IF(BA14&gt;=ALGOLAH!$N$9,25,0)</f>
        <v>0</v>
      </c>
      <c r="BE14" s="10">
        <f t="shared" si="7"/>
        <v>25</v>
      </c>
      <c r="BF14" s="10">
        <f t="shared" si="14"/>
        <v>25</v>
      </c>
      <c r="BG14" s="10">
        <f t="shared" si="8"/>
        <v>25</v>
      </c>
      <c r="BH14" s="10">
        <f>IF(COUNTIF(AY14,"*-*"),0,IF(AY14&gt;ALGOLAH!$L$8,50,IF(AY14&gt;ALGOLAH!$L$7,30,IF(AY14&gt;ALGOLAH!$L$6,15,0))))</f>
        <v>0</v>
      </c>
      <c r="BI14" s="31">
        <f t="shared" si="15"/>
        <v>25</v>
      </c>
      <c r="BJ14" s="23" t="str">
        <f t="shared" si="9"/>
        <v>OUI</v>
      </c>
      <c r="BK14" s="28" t="str">
        <f t="shared" si="10"/>
        <v>NON</v>
      </c>
      <c r="BL14" s="28" t="str">
        <f t="shared" si="11"/>
        <v>NON</v>
      </c>
    </row>
    <row r="15" spans="1:64" ht="23.25" customHeight="1" x14ac:dyDescent="0.3">
      <c r="A15" s="37"/>
      <c r="B15" s="17"/>
      <c r="C15" s="17"/>
      <c r="D15" s="18"/>
      <c r="E15" s="18"/>
      <c r="F15" s="17"/>
      <c r="G15" s="38"/>
      <c r="H15" s="37"/>
      <c r="I15" s="17"/>
      <c r="J15" s="17"/>
      <c r="K15" s="18"/>
      <c r="L15" s="18"/>
      <c r="M15" s="17"/>
      <c r="N15" s="38"/>
      <c r="O15" s="37"/>
      <c r="P15" s="17"/>
      <c r="Q15" s="17"/>
      <c r="R15" s="17"/>
      <c r="S15" s="17"/>
      <c r="T15" s="17"/>
      <c r="U15" s="38"/>
      <c r="V15" s="43"/>
      <c r="W15" s="13">
        <f t="shared" si="12"/>
        <v>0</v>
      </c>
      <c r="X15" s="13">
        <f t="shared" si="1"/>
        <v>0</v>
      </c>
      <c r="Y15" s="16" t="str">
        <f t="shared" si="2"/>
        <v/>
      </c>
      <c r="Z15" s="17"/>
      <c r="AA15" s="20"/>
      <c r="AB15" s="17"/>
      <c r="AC15" s="17"/>
      <c r="AD15" s="17"/>
      <c r="AE15" s="17"/>
      <c r="AF15" s="17"/>
      <c r="AG15" s="17"/>
      <c r="AH15" s="17"/>
      <c r="AI15" s="13"/>
      <c r="AJ15" s="12"/>
      <c r="AK15" s="17"/>
      <c r="AL15" s="12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3"/>
      <c r="AX15" s="26">
        <f>V15+W15-X15+AI15+AW15</f>
        <v>0</v>
      </c>
      <c r="AY15" s="25">
        <f t="shared" si="3"/>
        <v>0</v>
      </c>
      <c r="AZ15" s="11">
        <f t="shared" si="4"/>
        <v>0</v>
      </c>
      <c r="BA15" s="11">
        <f t="shared" si="5"/>
        <v>0</v>
      </c>
      <c r="BB15" s="30" t="str">
        <f>IF(OR(IF(E15&gt;ALGOLAH!$O$8,IF(E15&gt;ALGOLAH!$O$9,"NUIT","JOUR"),"NUIT")="NUIT",IF(L15&gt;ALGOLAH!$O$8,IF(L15&gt;ALGOLAH!$O$9,"NUIT","JOUR"),"NUIT")="NUIT"),"NUIT","JOUR")</f>
        <v>NUIT</v>
      </c>
      <c r="BC15" s="10" t="str">
        <f t="shared" si="6"/>
        <v>YES</v>
      </c>
      <c r="BD15" s="10">
        <f>IF(BA15&gt;=ALGOLAH!$N$9,25,0)</f>
        <v>0</v>
      </c>
      <c r="BE15" s="10">
        <f t="shared" si="7"/>
        <v>25</v>
      </c>
      <c r="BF15" s="10">
        <f t="shared" si="14"/>
        <v>25</v>
      </c>
      <c r="BG15" s="10">
        <f t="shared" si="8"/>
        <v>25</v>
      </c>
      <c r="BH15" s="10">
        <f>IF(COUNTIF(AY15,"*-*"),0,IF(AY15&gt;ALGOLAH!$L$8,50,IF(AY15&gt;ALGOLAH!$L$7,30,IF(AY15&gt;ALGOLAH!$L$6,15,0))))</f>
        <v>0</v>
      </c>
      <c r="BI15" s="31">
        <f t="shared" si="15"/>
        <v>25</v>
      </c>
      <c r="BJ15" s="23" t="str">
        <f t="shared" si="9"/>
        <v>OUI</v>
      </c>
      <c r="BK15" s="28" t="str">
        <f t="shared" si="10"/>
        <v>NON</v>
      </c>
      <c r="BL15" s="28" t="str">
        <f t="shared" si="11"/>
        <v>NON</v>
      </c>
    </row>
    <row r="16" spans="1:64" ht="23.25" customHeight="1" x14ac:dyDescent="0.3">
      <c r="A16" s="37"/>
      <c r="B16" s="17"/>
      <c r="C16" s="17"/>
      <c r="D16" s="18"/>
      <c r="E16" s="18"/>
      <c r="F16" s="17"/>
      <c r="G16" s="38"/>
      <c r="H16" s="37"/>
      <c r="I16" s="17"/>
      <c r="J16" s="17"/>
      <c r="K16" s="18"/>
      <c r="L16" s="18"/>
      <c r="M16" s="17"/>
      <c r="N16" s="38"/>
      <c r="O16" s="37"/>
      <c r="P16" s="17"/>
      <c r="Q16" s="17"/>
      <c r="R16" s="17"/>
      <c r="S16" s="17"/>
      <c r="T16" s="17"/>
      <c r="U16" s="38"/>
      <c r="V16" s="43"/>
      <c r="W16" s="13">
        <f t="shared" si="12"/>
        <v>0</v>
      </c>
      <c r="X16" s="13">
        <f t="shared" si="1"/>
        <v>0</v>
      </c>
      <c r="Y16" s="16" t="str">
        <f t="shared" si="2"/>
        <v/>
      </c>
      <c r="Z16" s="17"/>
      <c r="AA16" s="20"/>
      <c r="AB16" s="17"/>
      <c r="AC16" s="17"/>
      <c r="AD16" s="17"/>
      <c r="AE16" s="17"/>
      <c r="AF16" s="17"/>
      <c r="AG16" s="17"/>
      <c r="AH16" s="17"/>
      <c r="AI16" s="13"/>
      <c r="AJ16" s="12"/>
      <c r="AK16" s="17"/>
      <c r="AL16" s="12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3"/>
      <c r="AX16" s="26">
        <f>V16+W16-X16+AI16+AW16</f>
        <v>0</v>
      </c>
      <c r="AY16" s="25">
        <f t="shared" si="3"/>
        <v>0</v>
      </c>
      <c r="AZ16" s="11">
        <f t="shared" si="4"/>
        <v>0</v>
      </c>
      <c r="BA16" s="11">
        <f t="shared" si="5"/>
        <v>0</v>
      </c>
      <c r="BB16" s="30" t="str">
        <f>IF(OR(IF(E16&gt;ALGOLAH!$O$8,IF(E16&gt;ALGOLAH!$O$9,"NUIT","JOUR"),"NUIT")="NUIT",IF(L16&gt;ALGOLAH!$O$8,IF(L16&gt;ALGOLAH!$O$9,"NUIT","JOUR"),"NUIT")="NUIT"),"NUIT","JOUR")</f>
        <v>NUIT</v>
      </c>
      <c r="BC16" s="10" t="str">
        <f t="shared" si="6"/>
        <v>YES</v>
      </c>
      <c r="BD16" s="10">
        <f>IF(BA16&gt;=ALGOLAH!$N$9,25,0)</f>
        <v>0</v>
      </c>
      <c r="BE16" s="10">
        <f t="shared" si="7"/>
        <v>25</v>
      </c>
      <c r="BF16" s="10">
        <f t="shared" si="14"/>
        <v>25</v>
      </c>
      <c r="BG16" s="10">
        <f t="shared" si="8"/>
        <v>25</v>
      </c>
      <c r="BH16" s="10">
        <f>IF(COUNTIF(AY16,"*-*"),0,IF(AY16&gt;ALGOLAH!$L$8,50,IF(AY16&gt;ALGOLAH!$L$7,30,IF(AY16&gt;ALGOLAH!$L$6,15,0))))</f>
        <v>0</v>
      </c>
      <c r="BI16" s="31">
        <f t="shared" si="15"/>
        <v>25</v>
      </c>
      <c r="BJ16" s="23" t="str">
        <f t="shared" si="9"/>
        <v>OUI</v>
      </c>
      <c r="BK16" s="28" t="str">
        <f t="shared" si="10"/>
        <v>NON</v>
      </c>
      <c r="BL16" s="28" t="str">
        <f t="shared" si="11"/>
        <v>NON</v>
      </c>
    </row>
    <row r="17" spans="1:64" ht="23.25" customHeight="1" x14ac:dyDescent="0.3">
      <c r="A17" s="37"/>
      <c r="B17" s="17"/>
      <c r="C17" s="17"/>
      <c r="D17" s="18"/>
      <c r="E17" s="18"/>
      <c r="F17" s="17"/>
      <c r="G17" s="38"/>
      <c r="H17" s="37"/>
      <c r="I17" s="17"/>
      <c r="J17" s="17"/>
      <c r="K17" s="18"/>
      <c r="L17" s="18"/>
      <c r="M17" s="17"/>
      <c r="N17" s="38"/>
      <c r="O17" s="37"/>
      <c r="P17" s="17"/>
      <c r="Q17" s="17"/>
      <c r="R17" s="17"/>
      <c r="S17" s="17"/>
      <c r="T17" s="17"/>
      <c r="U17" s="38"/>
      <c r="V17" s="43"/>
      <c r="W17" s="13">
        <f t="shared" si="12"/>
        <v>0</v>
      </c>
      <c r="X17" s="13">
        <f t="shared" si="1"/>
        <v>0</v>
      </c>
      <c r="Y17" s="16" t="str">
        <f t="shared" si="2"/>
        <v/>
      </c>
      <c r="Z17" s="17"/>
      <c r="AA17" s="20"/>
      <c r="AB17" s="17"/>
      <c r="AC17" s="17"/>
      <c r="AD17" s="17"/>
      <c r="AE17" s="17"/>
      <c r="AF17" s="17"/>
      <c r="AG17" s="17"/>
      <c r="AH17" s="17"/>
      <c r="AI17" s="13"/>
      <c r="AJ17" s="12"/>
      <c r="AK17" s="17"/>
      <c r="AL17" s="12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3"/>
      <c r="AX17" s="26">
        <f t="shared" ref="AX17:AX33" si="16">V17+W17-X17+AI17+AW17</f>
        <v>0</v>
      </c>
      <c r="AY17" s="25">
        <f t="shared" si="3"/>
        <v>0</v>
      </c>
      <c r="AZ17" s="11">
        <f t="shared" si="4"/>
        <v>0</v>
      </c>
      <c r="BA17" s="11">
        <f t="shared" si="5"/>
        <v>0</v>
      </c>
      <c r="BB17" s="30" t="str">
        <f>IF(OR(IF(E17&gt;ALGOLAH!$O$8,IF(E17&gt;ALGOLAH!$O$9,"NUIT","JOUR"),"NUIT")="NUIT",IF(L17&gt;ALGOLAH!$O$8,IF(L17&gt;ALGOLAH!$O$9,"NUIT","JOUR"),"NUIT")="NUIT"),"NUIT","JOUR")</f>
        <v>NUIT</v>
      </c>
      <c r="BC17" s="10" t="str">
        <f t="shared" si="6"/>
        <v>YES</v>
      </c>
      <c r="BD17" s="10">
        <f>IF(BA17&gt;=ALGOLAH!$N$9,25,0)</f>
        <v>0</v>
      </c>
      <c r="BE17" s="10">
        <f t="shared" si="7"/>
        <v>25</v>
      </c>
      <c r="BF17" s="10">
        <f t="shared" si="14"/>
        <v>25</v>
      </c>
      <c r="BG17" s="10">
        <f t="shared" si="8"/>
        <v>25</v>
      </c>
      <c r="BH17" s="10">
        <f>IF(COUNTIF(AY17,"*-*"),0,IF(AY17&gt;ALGOLAH!$L$8,50,IF(AY17&gt;ALGOLAH!$L$7,30,IF(AY17&gt;ALGOLAH!$L$6,15,0))))</f>
        <v>0</v>
      </c>
      <c r="BI17" s="31">
        <f t="shared" si="15"/>
        <v>25</v>
      </c>
      <c r="BJ17" s="23" t="str">
        <f t="shared" si="9"/>
        <v>OUI</v>
      </c>
      <c r="BK17" s="28" t="str">
        <f t="shared" si="10"/>
        <v>NON</v>
      </c>
      <c r="BL17" s="28" t="str">
        <f t="shared" si="11"/>
        <v>NON</v>
      </c>
    </row>
    <row r="18" spans="1:64" ht="23.25" customHeight="1" x14ac:dyDescent="0.3">
      <c r="A18" s="37"/>
      <c r="B18" s="17"/>
      <c r="C18" s="17"/>
      <c r="D18" s="18"/>
      <c r="E18" s="18"/>
      <c r="F18" s="17"/>
      <c r="G18" s="38"/>
      <c r="H18" s="37"/>
      <c r="I18" s="17"/>
      <c r="J18" s="17"/>
      <c r="K18" s="18"/>
      <c r="L18" s="18"/>
      <c r="M18" s="17"/>
      <c r="N18" s="38"/>
      <c r="O18" s="37"/>
      <c r="P18" s="17"/>
      <c r="Q18" s="17"/>
      <c r="R18" s="17"/>
      <c r="S18" s="17"/>
      <c r="T18" s="17"/>
      <c r="U18" s="38"/>
      <c r="V18" s="43"/>
      <c r="W18" s="13">
        <f t="shared" ref="W18:W23" si="17">V18*(BI18/100)</f>
        <v>0</v>
      </c>
      <c r="X18" s="13">
        <f t="shared" ref="X18:X23" si="18">IF(OR(H$5="ORAN",H$5="ALGER",H$5="constantine",H$5="orn",H$5="alg",H$5="czl"),IF(Q18="PAX",IF(OR(F18=0,M18=0),V18*0.25,0),0),0)</f>
        <v>0</v>
      </c>
      <c r="Y18" s="16" t="str">
        <f t="shared" ref="Y18:Y23" si="19">IF(H18="","",H18)</f>
        <v/>
      </c>
      <c r="Z18" s="17"/>
      <c r="AA18" s="20"/>
      <c r="AB18" s="17"/>
      <c r="AC18" s="17"/>
      <c r="AD18" s="17"/>
      <c r="AE18" s="17"/>
      <c r="AF18" s="17"/>
      <c r="AG18" s="17"/>
      <c r="AH18" s="17"/>
      <c r="AI18" s="13"/>
      <c r="AJ18" s="12"/>
      <c r="AK18" s="17"/>
      <c r="AL18" s="12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3"/>
      <c r="AX18" s="26">
        <f t="shared" si="16"/>
        <v>0</v>
      </c>
      <c r="AY18" s="25">
        <f t="shared" ref="AY18:AY23" si="20">IF((A18+E18)&lt;(A18+D18),"- "&amp;TEXT(ABS((A18+D18)-(A18+E18)),"[hh]:mm"),(A18+E18)-(A18+D18))</f>
        <v>0</v>
      </c>
      <c r="AZ18" s="11">
        <f t="shared" ref="AZ18:AZ23" si="21">IF((H18+L18)&lt;(H18+K18),"- "&amp;TEXT(ABS((H18+K18)-(H18+L18)),"[hh]:mm"),(H18+L18)-(H18+K18))</f>
        <v>0</v>
      </c>
      <c r="BA18" s="11">
        <f t="shared" ref="BA18:BA23" si="22">(H18+L18)-(A18+E18)</f>
        <v>0</v>
      </c>
      <c r="BB18" s="30" t="str">
        <f>IF(OR(IF(E18&gt;ALGOLAH!$O$8,IF(E18&gt;ALGOLAH!$O$9,"NUIT","JOUR"),"NUIT")="NUIT",IF(L18&gt;ALGOLAH!$O$8,IF(L18&gt;ALGOLAH!$O$9,"NUIT","JOUR"),"NUIT")="NUIT"),"NUIT","JOUR")</f>
        <v>NUIT</v>
      </c>
      <c r="BC18" s="10" t="str">
        <f t="shared" ref="BC18:BC23" si="23">IF(OR(WEEKDAY(A18,1)&gt;5,WEEKDAY(H18,1)&gt;5),"YES","NO")</f>
        <v>YES</v>
      </c>
      <c r="BD18" s="10">
        <f>IF(BA18&gt;=ALGOLAH!$N$9,25,0)</f>
        <v>0</v>
      </c>
      <c r="BE18" s="10">
        <f t="shared" ref="BE18:BE23" si="24">IF(BB18="NUIT",25,0)</f>
        <v>25</v>
      </c>
      <c r="BF18" s="10">
        <f t="shared" ref="BF18:BF23" si="25">IF(BC18="yes",25,0)</f>
        <v>25</v>
      </c>
      <c r="BG18" s="10">
        <f t="shared" ref="BG18:BG23" si="26">IF(BF18+BE18=50,25+BD18,(BF18+BE18+BD18))</f>
        <v>25</v>
      </c>
      <c r="BH18" s="10">
        <f>IF(COUNTIF(AY18,"*-*"),0,IF(AY18&gt;ALGOLAH!$L$8,50,IF(AY18&gt;ALGOLAH!$L$7,30,IF(AY18&gt;ALGOLAH!$L$6,15,0))))</f>
        <v>0</v>
      </c>
      <c r="BI18" s="31">
        <f t="shared" ref="BI18:BI23" si="27">BH18+BG18</f>
        <v>25</v>
      </c>
      <c r="BJ18" s="23" t="str">
        <f t="shared" ref="BJ18:BJ23" si="28">IF(A18=H18,"OUI","NON")</f>
        <v>OUI</v>
      </c>
      <c r="BK18" s="28" t="str">
        <f t="shared" ref="BK18:BK23" si="29">IF(D18&gt;K18,"OUI","NON")</f>
        <v>NON</v>
      </c>
      <c r="BL18" s="28" t="str">
        <f t="shared" ref="BL18:BL23" si="30">IF((A18+E18)&gt;(H18+L18),"OUI","NON")</f>
        <v>NON</v>
      </c>
    </row>
    <row r="19" spans="1:64" ht="23.25" customHeight="1" x14ac:dyDescent="0.3">
      <c r="A19" s="37"/>
      <c r="B19" s="17"/>
      <c r="C19" s="17"/>
      <c r="D19" s="18"/>
      <c r="E19" s="18"/>
      <c r="F19" s="17"/>
      <c r="G19" s="38"/>
      <c r="H19" s="37"/>
      <c r="I19" s="17"/>
      <c r="J19" s="17"/>
      <c r="K19" s="18"/>
      <c r="L19" s="18"/>
      <c r="M19" s="17"/>
      <c r="N19" s="38"/>
      <c r="O19" s="37"/>
      <c r="P19" s="17"/>
      <c r="Q19" s="17"/>
      <c r="R19" s="17"/>
      <c r="S19" s="17"/>
      <c r="T19" s="17"/>
      <c r="U19" s="38"/>
      <c r="V19" s="43"/>
      <c r="W19" s="13">
        <f t="shared" si="17"/>
        <v>0</v>
      </c>
      <c r="X19" s="13">
        <f t="shared" si="18"/>
        <v>0</v>
      </c>
      <c r="Y19" s="16" t="str">
        <f t="shared" si="19"/>
        <v/>
      </c>
      <c r="Z19" s="17"/>
      <c r="AA19" s="20"/>
      <c r="AB19" s="17"/>
      <c r="AC19" s="17"/>
      <c r="AD19" s="17"/>
      <c r="AE19" s="17"/>
      <c r="AF19" s="17"/>
      <c r="AG19" s="17"/>
      <c r="AH19" s="17"/>
      <c r="AI19" s="13"/>
      <c r="AJ19" s="12"/>
      <c r="AK19" s="17"/>
      <c r="AL19" s="12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3"/>
      <c r="AX19" s="26">
        <f t="shared" si="16"/>
        <v>0</v>
      </c>
      <c r="AY19" s="25">
        <f t="shared" si="20"/>
        <v>0</v>
      </c>
      <c r="AZ19" s="11">
        <f t="shared" si="21"/>
        <v>0</v>
      </c>
      <c r="BA19" s="11">
        <f t="shared" si="22"/>
        <v>0</v>
      </c>
      <c r="BB19" s="30" t="str">
        <f>IF(OR(IF(E19&gt;ALGOLAH!$O$8,IF(E19&gt;ALGOLAH!$O$9,"NUIT","JOUR"),"NUIT")="NUIT",IF(L19&gt;ALGOLAH!$O$8,IF(L19&gt;ALGOLAH!$O$9,"NUIT","JOUR"),"NUIT")="NUIT"),"NUIT","JOUR")</f>
        <v>NUIT</v>
      </c>
      <c r="BC19" s="10" t="str">
        <f t="shared" si="23"/>
        <v>YES</v>
      </c>
      <c r="BD19" s="10">
        <f>IF(BA19&gt;=ALGOLAH!$N$9,25,0)</f>
        <v>0</v>
      </c>
      <c r="BE19" s="10">
        <f t="shared" si="24"/>
        <v>25</v>
      </c>
      <c r="BF19" s="10">
        <f t="shared" si="25"/>
        <v>25</v>
      </c>
      <c r="BG19" s="10">
        <f t="shared" si="26"/>
        <v>25</v>
      </c>
      <c r="BH19" s="10">
        <f>IF(COUNTIF(AY19,"*-*"),0,IF(AY19&gt;ALGOLAH!$L$8,50,IF(AY19&gt;ALGOLAH!$L$7,30,IF(AY19&gt;ALGOLAH!$L$6,15,0))))</f>
        <v>0</v>
      </c>
      <c r="BI19" s="31">
        <f t="shared" si="27"/>
        <v>25</v>
      </c>
      <c r="BJ19" s="23" t="str">
        <f t="shared" si="28"/>
        <v>OUI</v>
      </c>
      <c r="BK19" s="28" t="str">
        <f t="shared" si="29"/>
        <v>NON</v>
      </c>
      <c r="BL19" s="28" t="str">
        <f t="shared" si="30"/>
        <v>NON</v>
      </c>
    </row>
    <row r="20" spans="1:64" ht="23.25" customHeight="1" x14ac:dyDescent="0.3">
      <c r="A20" s="37"/>
      <c r="B20" s="17"/>
      <c r="C20" s="17"/>
      <c r="D20" s="18"/>
      <c r="E20" s="18"/>
      <c r="F20" s="17"/>
      <c r="G20" s="38"/>
      <c r="H20" s="37"/>
      <c r="I20" s="17"/>
      <c r="J20" s="17"/>
      <c r="K20" s="18"/>
      <c r="L20" s="18"/>
      <c r="M20" s="17"/>
      <c r="N20" s="38"/>
      <c r="O20" s="37"/>
      <c r="P20" s="17"/>
      <c r="Q20" s="17"/>
      <c r="R20" s="17"/>
      <c r="S20" s="17"/>
      <c r="T20" s="17"/>
      <c r="U20" s="38"/>
      <c r="V20" s="43"/>
      <c r="W20" s="13">
        <f t="shared" si="17"/>
        <v>0</v>
      </c>
      <c r="X20" s="13">
        <f t="shared" si="18"/>
        <v>0</v>
      </c>
      <c r="Y20" s="16" t="str">
        <f t="shared" si="19"/>
        <v/>
      </c>
      <c r="Z20" s="17"/>
      <c r="AA20" s="20"/>
      <c r="AB20" s="17"/>
      <c r="AC20" s="17"/>
      <c r="AD20" s="17"/>
      <c r="AE20" s="17"/>
      <c r="AF20" s="17"/>
      <c r="AG20" s="17"/>
      <c r="AH20" s="17"/>
      <c r="AI20" s="13"/>
      <c r="AJ20" s="12"/>
      <c r="AK20" s="17"/>
      <c r="AL20" s="12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3"/>
      <c r="AX20" s="26">
        <f>V20+W20-X20+AI20+AW20</f>
        <v>0</v>
      </c>
      <c r="AY20" s="25">
        <f t="shared" si="20"/>
        <v>0</v>
      </c>
      <c r="AZ20" s="11">
        <f t="shared" si="21"/>
        <v>0</v>
      </c>
      <c r="BA20" s="11">
        <f t="shared" si="22"/>
        <v>0</v>
      </c>
      <c r="BB20" s="30" t="str">
        <f>IF(OR(IF(E20&gt;ALGOLAH!$O$8,IF(E20&gt;ALGOLAH!$O$9,"NUIT","JOUR"),"NUIT")="NUIT",IF(L20&gt;ALGOLAH!$O$8,IF(L20&gt;ALGOLAH!$O$9,"NUIT","JOUR"),"NUIT")="NUIT"),"NUIT","JOUR")</f>
        <v>NUIT</v>
      </c>
      <c r="BC20" s="10" t="str">
        <f t="shared" si="23"/>
        <v>YES</v>
      </c>
      <c r="BD20" s="10">
        <f>IF(BA20&gt;=ALGOLAH!$N$9,25,0)</f>
        <v>0</v>
      </c>
      <c r="BE20" s="10">
        <f t="shared" si="24"/>
        <v>25</v>
      </c>
      <c r="BF20" s="10">
        <f t="shared" si="25"/>
        <v>25</v>
      </c>
      <c r="BG20" s="10">
        <f t="shared" si="26"/>
        <v>25</v>
      </c>
      <c r="BH20" s="10">
        <f>IF(COUNTIF(AY20,"*-*"),0,IF(AY20&gt;ALGOLAH!$L$8,50,IF(AY20&gt;ALGOLAH!$L$7,30,IF(AY20&gt;ALGOLAH!$L$6,15,0))))</f>
        <v>0</v>
      </c>
      <c r="BI20" s="31">
        <f t="shared" si="27"/>
        <v>25</v>
      </c>
      <c r="BJ20" s="23" t="str">
        <f t="shared" si="28"/>
        <v>OUI</v>
      </c>
      <c r="BK20" s="28" t="str">
        <f t="shared" si="29"/>
        <v>NON</v>
      </c>
      <c r="BL20" s="28" t="str">
        <f t="shared" si="30"/>
        <v>NON</v>
      </c>
    </row>
    <row r="21" spans="1:64" ht="23.25" customHeight="1" x14ac:dyDescent="0.3">
      <c r="A21" s="37"/>
      <c r="B21" s="17"/>
      <c r="C21" s="17"/>
      <c r="D21" s="18"/>
      <c r="E21" s="18"/>
      <c r="F21" s="17"/>
      <c r="G21" s="38"/>
      <c r="H21" s="37"/>
      <c r="I21" s="17"/>
      <c r="J21" s="17"/>
      <c r="K21" s="18"/>
      <c r="L21" s="18"/>
      <c r="M21" s="17"/>
      <c r="N21" s="38"/>
      <c r="O21" s="37"/>
      <c r="P21" s="17"/>
      <c r="Q21" s="17"/>
      <c r="R21" s="17"/>
      <c r="S21" s="17"/>
      <c r="T21" s="17"/>
      <c r="U21" s="38"/>
      <c r="V21" s="43"/>
      <c r="W21" s="13">
        <f t="shared" si="17"/>
        <v>0</v>
      </c>
      <c r="X21" s="13">
        <f t="shared" si="18"/>
        <v>0</v>
      </c>
      <c r="Y21" s="16" t="str">
        <f t="shared" si="19"/>
        <v/>
      </c>
      <c r="Z21" s="17"/>
      <c r="AA21" s="20"/>
      <c r="AB21" s="17"/>
      <c r="AC21" s="17"/>
      <c r="AD21" s="17"/>
      <c r="AE21" s="17"/>
      <c r="AF21" s="17"/>
      <c r="AG21" s="17"/>
      <c r="AH21" s="17"/>
      <c r="AI21" s="13"/>
      <c r="AJ21" s="12"/>
      <c r="AK21" s="17"/>
      <c r="AL21" s="12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3"/>
      <c r="AX21" s="26">
        <f>V21+W21-X21+AI21+AW21</f>
        <v>0</v>
      </c>
      <c r="AY21" s="25">
        <f t="shared" si="20"/>
        <v>0</v>
      </c>
      <c r="AZ21" s="11">
        <f t="shared" si="21"/>
        <v>0</v>
      </c>
      <c r="BA21" s="11">
        <f t="shared" si="22"/>
        <v>0</v>
      </c>
      <c r="BB21" s="30" t="str">
        <f>IF(OR(IF(E21&gt;ALGOLAH!$O$8,IF(E21&gt;ALGOLAH!$O$9,"NUIT","JOUR"),"NUIT")="NUIT",IF(L21&gt;ALGOLAH!$O$8,IF(L21&gt;ALGOLAH!$O$9,"NUIT","JOUR"),"NUIT")="NUIT"),"NUIT","JOUR")</f>
        <v>NUIT</v>
      </c>
      <c r="BC21" s="10" t="str">
        <f t="shared" si="23"/>
        <v>YES</v>
      </c>
      <c r="BD21" s="10">
        <f>IF(BA21&gt;=ALGOLAH!$N$9,25,0)</f>
        <v>0</v>
      </c>
      <c r="BE21" s="10">
        <f t="shared" si="24"/>
        <v>25</v>
      </c>
      <c r="BF21" s="10">
        <f t="shared" si="25"/>
        <v>25</v>
      </c>
      <c r="BG21" s="10">
        <f t="shared" si="26"/>
        <v>25</v>
      </c>
      <c r="BH21" s="10">
        <f>IF(COUNTIF(AY21,"*-*"),0,IF(AY21&gt;ALGOLAH!$L$8,50,IF(AY21&gt;ALGOLAH!$L$7,30,IF(AY21&gt;ALGOLAH!$L$6,15,0))))</f>
        <v>0</v>
      </c>
      <c r="BI21" s="31">
        <f t="shared" si="27"/>
        <v>25</v>
      </c>
      <c r="BJ21" s="23" t="str">
        <f t="shared" si="28"/>
        <v>OUI</v>
      </c>
      <c r="BK21" s="28" t="str">
        <f t="shared" si="29"/>
        <v>NON</v>
      </c>
      <c r="BL21" s="28" t="str">
        <f t="shared" si="30"/>
        <v>NON</v>
      </c>
    </row>
    <row r="22" spans="1:64" ht="23.25" customHeight="1" x14ac:dyDescent="0.3">
      <c r="A22" s="37"/>
      <c r="B22" s="17"/>
      <c r="C22" s="17"/>
      <c r="D22" s="18"/>
      <c r="E22" s="18"/>
      <c r="F22" s="17"/>
      <c r="G22" s="38"/>
      <c r="H22" s="37"/>
      <c r="I22" s="17"/>
      <c r="J22" s="17"/>
      <c r="K22" s="18"/>
      <c r="L22" s="18"/>
      <c r="M22" s="17"/>
      <c r="N22" s="38"/>
      <c r="O22" s="37"/>
      <c r="P22" s="17"/>
      <c r="Q22" s="17"/>
      <c r="R22" s="17"/>
      <c r="S22" s="17"/>
      <c r="T22" s="17"/>
      <c r="U22" s="38"/>
      <c r="V22" s="43"/>
      <c r="W22" s="13">
        <f t="shared" si="17"/>
        <v>0</v>
      </c>
      <c r="X22" s="13">
        <f t="shared" si="18"/>
        <v>0</v>
      </c>
      <c r="Y22" s="16" t="str">
        <f t="shared" si="19"/>
        <v/>
      </c>
      <c r="Z22" s="17"/>
      <c r="AA22" s="20"/>
      <c r="AB22" s="17"/>
      <c r="AC22" s="17"/>
      <c r="AD22" s="17"/>
      <c r="AE22" s="17"/>
      <c r="AF22" s="17"/>
      <c r="AG22" s="17"/>
      <c r="AH22" s="17"/>
      <c r="AI22" s="13"/>
      <c r="AJ22" s="12"/>
      <c r="AK22" s="17"/>
      <c r="AL22" s="12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3"/>
      <c r="AX22" s="26">
        <f>V22+W22-X22+AI22+AW22</f>
        <v>0</v>
      </c>
      <c r="AY22" s="25">
        <f t="shared" si="20"/>
        <v>0</v>
      </c>
      <c r="AZ22" s="11">
        <f t="shared" si="21"/>
        <v>0</v>
      </c>
      <c r="BA22" s="11">
        <f t="shared" si="22"/>
        <v>0</v>
      </c>
      <c r="BB22" s="30" t="str">
        <f>IF(OR(IF(E22&gt;ALGOLAH!$O$8,IF(E22&gt;ALGOLAH!$O$9,"NUIT","JOUR"),"NUIT")="NUIT",IF(L22&gt;ALGOLAH!$O$8,IF(L22&gt;ALGOLAH!$O$9,"NUIT","JOUR"),"NUIT")="NUIT"),"NUIT","JOUR")</f>
        <v>NUIT</v>
      </c>
      <c r="BC22" s="10" t="str">
        <f t="shared" si="23"/>
        <v>YES</v>
      </c>
      <c r="BD22" s="10">
        <f>IF(BA22&gt;=ALGOLAH!$N$9,25,0)</f>
        <v>0</v>
      </c>
      <c r="BE22" s="10">
        <f t="shared" si="24"/>
        <v>25</v>
      </c>
      <c r="BF22" s="10">
        <f t="shared" si="25"/>
        <v>25</v>
      </c>
      <c r="BG22" s="10">
        <f t="shared" si="26"/>
        <v>25</v>
      </c>
      <c r="BH22" s="10">
        <f>IF(COUNTIF(AY22,"*-*"),0,IF(AY22&gt;ALGOLAH!$L$8,50,IF(AY22&gt;ALGOLAH!$L$7,30,IF(AY22&gt;ALGOLAH!$L$6,15,0))))</f>
        <v>0</v>
      </c>
      <c r="BI22" s="31">
        <f t="shared" si="27"/>
        <v>25</v>
      </c>
      <c r="BJ22" s="23" t="str">
        <f t="shared" si="28"/>
        <v>OUI</v>
      </c>
      <c r="BK22" s="28" t="str">
        <f t="shared" si="29"/>
        <v>NON</v>
      </c>
      <c r="BL22" s="28" t="str">
        <f t="shared" si="30"/>
        <v>NON</v>
      </c>
    </row>
    <row r="23" spans="1:64" ht="23.25" customHeight="1" x14ac:dyDescent="0.3">
      <c r="A23" s="37"/>
      <c r="B23" s="17"/>
      <c r="C23" s="17"/>
      <c r="D23" s="18"/>
      <c r="E23" s="18"/>
      <c r="F23" s="17"/>
      <c r="G23" s="38"/>
      <c r="H23" s="37"/>
      <c r="I23" s="17"/>
      <c r="J23" s="17"/>
      <c r="K23" s="18"/>
      <c r="L23" s="18"/>
      <c r="M23" s="17"/>
      <c r="N23" s="38"/>
      <c r="O23" s="37"/>
      <c r="P23" s="17"/>
      <c r="Q23" s="17"/>
      <c r="R23" s="17"/>
      <c r="S23" s="17"/>
      <c r="T23" s="17"/>
      <c r="U23" s="38"/>
      <c r="V23" s="43"/>
      <c r="W23" s="13">
        <f t="shared" si="17"/>
        <v>0</v>
      </c>
      <c r="X23" s="13">
        <f t="shared" si="18"/>
        <v>0</v>
      </c>
      <c r="Y23" s="16" t="str">
        <f t="shared" si="19"/>
        <v/>
      </c>
      <c r="Z23" s="17"/>
      <c r="AA23" s="20"/>
      <c r="AB23" s="17"/>
      <c r="AC23" s="17"/>
      <c r="AD23" s="17"/>
      <c r="AE23" s="17"/>
      <c r="AF23" s="17"/>
      <c r="AG23" s="17"/>
      <c r="AH23" s="17"/>
      <c r="AI23" s="13"/>
      <c r="AJ23" s="12"/>
      <c r="AK23" s="17"/>
      <c r="AL23" s="12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3"/>
      <c r="AX23" s="26">
        <f t="shared" ref="AX23" si="31">V23+W23-X23+AI23+AW23</f>
        <v>0</v>
      </c>
      <c r="AY23" s="25">
        <f t="shared" si="20"/>
        <v>0</v>
      </c>
      <c r="AZ23" s="11">
        <f t="shared" si="21"/>
        <v>0</v>
      </c>
      <c r="BA23" s="11">
        <f t="shared" si="22"/>
        <v>0</v>
      </c>
      <c r="BB23" s="30" t="str">
        <f>IF(OR(IF(E23&gt;ALGOLAH!$O$8,IF(E23&gt;ALGOLAH!$O$9,"NUIT","JOUR"),"NUIT")="NUIT",IF(L23&gt;ALGOLAH!$O$8,IF(L23&gt;ALGOLAH!$O$9,"NUIT","JOUR"),"NUIT")="NUIT"),"NUIT","JOUR")</f>
        <v>NUIT</v>
      </c>
      <c r="BC23" s="10" t="str">
        <f t="shared" si="23"/>
        <v>YES</v>
      </c>
      <c r="BD23" s="10">
        <f>IF(BA23&gt;=ALGOLAH!$N$9,25,0)</f>
        <v>0</v>
      </c>
      <c r="BE23" s="10">
        <f t="shared" si="24"/>
        <v>25</v>
      </c>
      <c r="BF23" s="10">
        <f t="shared" si="25"/>
        <v>25</v>
      </c>
      <c r="BG23" s="10">
        <f t="shared" si="26"/>
        <v>25</v>
      </c>
      <c r="BH23" s="10">
        <f>IF(COUNTIF(AY23,"*-*"),0,IF(AY23&gt;ALGOLAH!$L$8,50,IF(AY23&gt;ALGOLAH!$L$7,30,IF(AY23&gt;ALGOLAH!$L$6,15,0))))</f>
        <v>0</v>
      </c>
      <c r="BI23" s="31">
        <f t="shared" si="27"/>
        <v>25</v>
      </c>
      <c r="BJ23" s="23" t="str">
        <f t="shared" si="28"/>
        <v>OUI</v>
      </c>
      <c r="BK23" s="28" t="str">
        <f t="shared" si="29"/>
        <v>NON</v>
      </c>
      <c r="BL23" s="28" t="str">
        <f t="shared" si="30"/>
        <v>NON</v>
      </c>
    </row>
    <row r="24" spans="1:64" ht="23.25" customHeight="1" x14ac:dyDescent="0.3">
      <c r="A24" s="37"/>
      <c r="B24" s="17"/>
      <c r="C24" s="17"/>
      <c r="D24" s="18"/>
      <c r="E24" s="18"/>
      <c r="F24" s="17"/>
      <c r="G24" s="38"/>
      <c r="H24" s="37"/>
      <c r="I24" s="17"/>
      <c r="J24" s="17"/>
      <c r="K24" s="18"/>
      <c r="L24" s="18"/>
      <c r="M24" s="17"/>
      <c r="N24" s="38"/>
      <c r="O24" s="37"/>
      <c r="P24" s="17"/>
      <c r="Q24" s="17"/>
      <c r="R24" s="17"/>
      <c r="S24" s="17"/>
      <c r="T24" s="17"/>
      <c r="U24" s="38"/>
      <c r="V24" s="43"/>
      <c r="W24" s="13">
        <f t="shared" si="12"/>
        <v>0</v>
      </c>
      <c r="X24" s="13">
        <f t="shared" si="1"/>
        <v>0</v>
      </c>
      <c r="Y24" s="16" t="str">
        <f t="shared" si="2"/>
        <v/>
      </c>
      <c r="Z24" s="17"/>
      <c r="AA24" s="20"/>
      <c r="AB24" s="17"/>
      <c r="AC24" s="17"/>
      <c r="AD24" s="17"/>
      <c r="AE24" s="17"/>
      <c r="AF24" s="17"/>
      <c r="AG24" s="17"/>
      <c r="AH24" s="17"/>
      <c r="AI24" s="13"/>
      <c r="AJ24" s="12"/>
      <c r="AK24" s="17"/>
      <c r="AL24" s="12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3"/>
      <c r="AX24" s="26">
        <f t="shared" si="16"/>
        <v>0</v>
      </c>
      <c r="AY24" s="25">
        <f t="shared" si="3"/>
        <v>0</v>
      </c>
      <c r="AZ24" s="11">
        <f t="shared" si="4"/>
        <v>0</v>
      </c>
      <c r="BA24" s="11">
        <f t="shared" si="5"/>
        <v>0</v>
      </c>
      <c r="BB24" s="30" t="str">
        <f>IF(OR(IF(E24&gt;ALGOLAH!$O$8,IF(E24&gt;ALGOLAH!$O$9,"NUIT","JOUR"),"NUIT")="NUIT",IF(L24&gt;ALGOLAH!$O$8,IF(L24&gt;ALGOLAH!$O$9,"NUIT","JOUR"),"NUIT")="NUIT"),"NUIT","JOUR")</f>
        <v>NUIT</v>
      </c>
      <c r="BC24" s="10" t="str">
        <f t="shared" si="6"/>
        <v>YES</v>
      </c>
      <c r="BD24" s="10">
        <f>IF(BA24&gt;=ALGOLAH!$N$9,25,0)</f>
        <v>0</v>
      </c>
      <c r="BE24" s="10">
        <f t="shared" si="7"/>
        <v>25</v>
      </c>
      <c r="BF24" s="10">
        <f t="shared" si="14"/>
        <v>25</v>
      </c>
      <c r="BG24" s="10">
        <f t="shared" si="8"/>
        <v>25</v>
      </c>
      <c r="BH24" s="10">
        <f>IF(COUNTIF(AY24,"*-*"),0,IF(AY24&gt;ALGOLAH!$L$8,50,IF(AY24&gt;ALGOLAH!$L$7,30,IF(AY24&gt;ALGOLAH!$L$6,15,0))))</f>
        <v>0</v>
      </c>
      <c r="BI24" s="31">
        <f>BH24+BG24</f>
        <v>25</v>
      </c>
      <c r="BJ24" s="23" t="str">
        <f t="shared" si="9"/>
        <v>OUI</v>
      </c>
      <c r="BK24" s="28" t="str">
        <f t="shared" si="10"/>
        <v>NON</v>
      </c>
      <c r="BL24" s="28" t="str">
        <f t="shared" si="11"/>
        <v>NON</v>
      </c>
    </row>
    <row r="25" spans="1:64" ht="23.25" customHeight="1" x14ac:dyDescent="0.3">
      <c r="A25" s="37"/>
      <c r="B25" s="17"/>
      <c r="C25" s="17"/>
      <c r="D25" s="18"/>
      <c r="E25" s="18"/>
      <c r="F25" s="17"/>
      <c r="G25" s="38"/>
      <c r="H25" s="37"/>
      <c r="I25" s="17"/>
      <c r="J25" s="17"/>
      <c r="K25" s="18"/>
      <c r="L25" s="18"/>
      <c r="M25" s="17"/>
      <c r="N25" s="38"/>
      <c r="O25" s="37"/>
      <c r="P25" s="17"/>
      <c r="Q25" s="17"/>
      <c r="R25" s="17"/>
      <c r="S25" s="17"/>
      <c r="T25" s="17"/>
      <c r="U25" s="38"/>
      <c r="V25" s="43"/>
      <c r="W25" s="13">
        <f t="shared" si="12"/>
        <v>0</v>
      </c>
      <c r="X25" s="13">
        <f t="shared" si="1"/>
        <v>0</v>
      </c>
      <c r="Y25" s="16" t="str">
        <f t="shared" si="2"/>
        <v/>
      </c>
      <c r="Z25" s="17"/>
      <c r="AA25" s="20"/>
      <c r="AB25" s="17"/>
      <c r="AC25" s="17"/>
      <c r="AD25" s="17"/>
      <c r="AE25" s="17"/>
      <c r="AF25" s="17"/>
      <c r="AG25" s="17"/>
      <c r="AH25" s="17"/>
      <c r="AI25" s="13"/>
      <c r="AJ25" s="12"/>
      <c r="AK25" s="17"/>
      <c r="AL25" s="12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3"/>
      <c r="AX25" s="26">
        <f t="shared" si="16"/>
        <v>0</v>
      </c>
      <c r="AY25" s="25">
        <f t="shared" si="3"/>
        <v>0</v>
      </c>
      <c r="AZ25" s="11">
        <f t="shared" si="4"/>
        <v>0</v>
      </c>
      <c r="BA25" s="11">
        <f t="shared" si="5"/>
        <v>0</v>
      </c>
      <c r="BB25" s="30" t="str">
        <f>IF(OR(IF(E25&gt;ALGOLAH!$O$8,IF(E25&gt;ALGOLAH!$O$9,"NUIT","JOUR"),"NUIT")="NUIT",IF(L25&gt;ALGOLAH!$O$8,IF(L25&gt;ALGOLAH!$O$9,"NUIT","JOUR"),"NUIT")="NUIT"),"NUIT","JOUR")</f>
        <v>NUIT</v>
      </c>
      <c r="BC25" s="10" t="str">
        <f t="shared" si="6"/>
        <v>YES</v>
      </c>
      <c r="BD25" s="10">
        <f>IF(BA25&gt;=ALGOLAH!$N$9,25,0)</f>
        <v>0</v>
      </c>
      <c r="BE25" s="10">
        <f t="shared" si="7"/>
        <v>25</v>
      </c>
      <c r="BF25" s="10">
        <f t="shared" si="14"/>
        <v>25</v>
      </c>
      <c r="BG25" s="10">
        <f t="shared" si="8"/>
        <v>25</v>
      </c>
      <c r="BH25" s="10">
        <f>IF(COUNTIF(AY25,"*-*"),0,IF(AY25&gt;ALGOLAH!$L$8,50,IF(AY25&gt;ALGOLAH!$L$7,30,IF(AY25&gt;ALGOLAH!$L$6,15,0))))</f>
        <v>0</v>
      </c>
      <c r="BI25" s="31">
        <f t="shared" ref="BI25:BI33" si="32">BH25+BG25</f>
        <v>25</v>
      </c>
      <c r="BJ25" s="23" t="str">
        <f t="shared" si="9"/>
        <v>OUI</v>
      </c>
      <c r="BK25" s="28" t="str">
        <f t="shared" si="10"/>
        <v>NON</v>
      </c>
      <c r="BL25" s="28" t="str">
        <f t="shared" si="11"/>
        <v>NON</v>
      </c>
    </row>
    <row r="26" spans="1:64" ht="23.25" customHeight="1" x14ac:dyDescent="0.3">
      <c r="A26" s="37"/>
      <c r="B26" s="17"/>
      <c r="C26" s="17"/>
      <c r="D26" s="18"/>
      <c r="E26" s="18"/>
      <c r="F26" s="17"/>
      <c r="G26" s="38"/>
      <c r="H26" s="37"/>
      <c r="I26" s="17"/>
      <c r="J26" s="17"/>
      <c r="K26" s="18"/>
      <c r="L26" s="18"/>
      <c r="M26" s="17"/>
      <c r="N26" s="38"/>
      <c r="O26" s="37"/>
      <c r="P26" s="17"/>
      <c r="Q26" s="17"/>
      <c r="R26" s="17"/>
      <c r="S26" s="17"/>
      <c r="T26" s="17"/>
      <c r="U26" s="38"/>
      <c r="V26" s="43"/>
      <c r="W26" s="13">
        <f t="shared" si="12"/>
        <v>0</v>
      </c>
      <c r="X26" s="13">
        <f t="shared" si="1"/>
        <v>0</v>
      </c>
      <c r="Y26" s="16" t="str">
        <f t="shared" si="2"/>
        <v/>
      </c>
      <c r="Z26" s="17"/>
      <c r="AA26" s="20"/>
      <c r="AB26" s="17"/>
      <c r="AC26" s="17"/>
      <c r="AD26" s="17"/>
      <c r="AE26" s="17"/>
      <c r="AF26" s="17"/>
      <c r="AG26" s="17"/>
      <c r="AH26" s="17"/>
      <c r="AI26" s="13"/>
      <c r="AJ26" s="12"/>
      <c r="AK26" s="17"/>
      <c r="AL26" s="12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3"/>
      <c r="AX26" s="26">
        <f t="shared" si="16"/>
        <v>0</v>
      </c>
      <c r="AY26" s="25">
        <f t="shared" si="3"/>
        <v>0</v>
      </c>
      <c r="AZ26" s="11">
        <f t="shared" si="4"/>
        <v>0</v>
      </c>
      <c r="BA26" s="11">
        <f t="shared" si="5"/>
        <v>0</v>
      </c>
      <c r="BB26" s="30" t="str">
        <f>IF(OR(IF(E26&gt;ALGOLAH!$O$8,IF(E26&gt;ALGOLAH!$O$9,"NUIT","JOUR"),"NUIT")="NUIT",IF(L26&gt;ALGOLAH!$O$8,IF(L26&gt;ALGOLAH!$O$9,"NUIT","JOUR"),"NUIT")="NUIT"),"NUIT","JOUR")</f>
        <v>NUIT</v>
      </c>
      <c r="BC26" s="10" t="str">
        <f t="shared" si="6"/>
        <v>YES</v>
      </c>
      <c r="BD26" s="10">
        <f>IF(BA26&gt;=ALGOLAH!$N$9,25,0)</f>
        <v>0</v>
      </c>
      <c r="BE26" s="10">
        <f t="shared" si="7"/>
        <v>25</v>
      </c>
      <c r="BF26" s="10">
        <f t="shared" si="14"/>
        <v>25</v>
      </c>
      <c r="BG26" s="10">
        <f t="shared" si="8"/>
        <v>25</v>
      </c>
      <c r="BH26" s="10">
        <f>IF(COUNTIF(AY26,"*-*"),0,IF(AY26&gt;ALGOLAH!$L$8,50,IF(AY26&gt;ALGOLAH!$L$7,30,IF(AY26&gt;ALGOLAH!$L$6,15,0))))</f>
        <v>0</v>
      </c>
      <c r="BI26" s="31">
        <f t="shared" si="32"/>
        <v>25</v>
      </c>
      <c r="BJ26" s="23" t="str">
        <f t="shared" si="9"/>
        <v>OUI</v>
      </c>
      <c r="BK26" s="28" t="str">
        <f t="shared" si="10"/>
        <v>NON</v>
      </c>
      <c r="BL26" s="28" t="str">
        <f t="shared" si="11"/>
        <v>NON</v>
      </c>
    </row>
    <row r="27" spans="1:64" ht="23.25" customHeight="1" x14ac:dyDescent="0.3">
      <c r="A27" s="37"/>
      <c r="B27" s="17"/>
      <c r="C27" s="17"/>
      <c r="D27" s="18"/>
      <c r="E27" s="18"/>
      <c r="F27" s="17"/>
      <c r="G27" s="38"/>
      <c r="H27" s="37"/>
      <c r="I27" s="17"/>
      <c r="J27" s="17"/>
      <c r="K27" s="18"/>
      <c r="L27" s="18"/>
      <c r="M27" s="17"/>
      <c r="N27" s="38"/>
      <c r="O27" s="37"/>
      <c r="P27" s="17"/>
      <c r="Q27" s="17"/>
      <c r="R27" s="17"/>
      <c r="S27" s="17"/>
      <c r="T27" s="17"/>
      <c r="U27" s="38"/>
      <c r="V27" s="43"/>
      <c r="W27" s="13">
        <f t="shared" si="12"/>
        <v>0</v>
      </c>
      <c r="X27" s="13">
        <f t="shared" si="1"/>
        <v>0</v>
      </c>
      <c r="Y27" s="16" t="str">
        <f t="shared" si="2"/>
        <v/>
      </c>
      <c r="Z27" s="17"/>
      <c r="AA27" s="20"/>
      <c r="AB27" s="17"/>
      <c r="AC27" s="17"/>
      <c r="AD27" s="17"/>
      <c r="AE27" s="17"/>
      <c r="AF27" s="17"/>
      <c r="AG27" s="17"/>
      <c r="AH27" s="17"/>
      <c r="AI27" s="13"/>
      <c r="AJ27" s="12"/>
      <c r="AK27" s="17"/>
      <c r="AL27" s="12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3"/>
      <c r="AX27" s="26">
        <f t="shared" si="16"/>
        <v>0</v>
      </c>
      <c r="AY27" s="25">
        <f t="shared" si="3"/>
        <v>0</v>
      </c>
      <c r="AZ27" s="11">
        <f t="shared" si="4"/>
        <v>0</v>
      </c>
      <c r="BA27" s="11">
        <f t="shared" si="5"/>
        <v>0</v>
      </c>
      <c r="BB27" s="30" t="str">
        <f>IF(OR(IF(E27&gt;ALGOLAH!$O$8,IF(E27&gt;ALGOLAH!$O$9,"NUIT","JOUR"),"NUIT")="NUIT",IF(L27&gt;ALGOLAH!$O$8,IF(L27&gt;ALGOLAH!$O$9,"NUIT","JOUR"),"NUIT")="NUIT"),"NUIT","JOUR")</f>
        <v>NUIT</v>
      </c>
      <c r="BC27" s="10" t="str">
        <f t="shared" si="6"/>
        <v>YES</v>
      </c>
      <c r="BD27" s="10">
        <f>IF(BA27&gt;=ALGOLAH!$N$9,25,0)</f>
        <v>0</v>
      </c>
      <c r="BE27" s="10">
        <f t="shared" si="7"/>
        <v>25</v>
      </c>
      <c r="BF27" s="10">
        <f t="shared" si="14"/>
        <v>25</v>
      </c>
      <c r="BG27" s="10">
        <f t="shared" si="8"/>
        <v>25</v>
      </c>
      <c r="BH27" s="10">
        <f>IF(COUNTIF(AY27,"*-*"),0,IF(AY27&gt;ALGOLAH!$L$8,50,IF(AY27&gt;ALGOLAH!$L$7,30,IF(AY27&gt;ALGOLAH!$L$6,15,0))))</f>
        <v>0</v>
      </c>
      <c r="BI27" s="31">
        <f t="shared" si="32"/>
        <v>25</v>
      </c>
      <c r="BJ27" s="23" t="str">
        <f t="shared" si="9"/>
        <v>OUI</v>
      </c>
      <c r="BK27" s="28" t="str">
        <f t="shared" si="10"/>
        <v>NON</v>
      </c>
      <c r="BL27" s="28" t="str">
        <f t="shared" si="11"/>
        <v>NON</v>
      </c>
    </row>
    <row r="28" spans="1:64" ht="23.25" customHeight="1" x14ac:dyDescent="0.3">
      <c r="A28" s="37"/>
      <c r="B28" s="17"/>
      <c r="C28" s="17"/>
      <c r="D28" s="18"/>
      <c r="E28" s="18"/>
      <c r="F28" s="17"/>
      <c r="G28" s="38"/>
      <c r="H28" s="37"/>
      <c r="I28" s="17"/>
      <c r="J28" s="17"/>
      <c r="K28" s="18"/>
      <c r="L28" s="18"/>
      <c r="M28" s="17"/>
      <c r="N28" s="38"/>
      <c r="O28" s="37"/>
      <c r="P28" s="17"/>
      <c r="Q28" s="17"/>
      <c r="R28" s="17"/>
      <c r="S28" s="17"/>
      <c r="T28" s="17"/>
      <c r="U28" s="38"/>
      <c r="V28" s="43"/>
      <c r="W28" s="13">
        <f t="shared" si="12"/>
        <v>0</v>
      </c>
      <c r="X28" s="13">
        <f t="shared" si="1"/>
        <v>0</v>
      </c>
      <c r="Y28" s="16" t="str">
        <f t="shared" si="2"/>
        <v/>
      </c>
      <c r="Z28" s="17"/>
      <c r="AA28" s="20"/>
      <c r="AB28" s="17"/>
      <c r="AC28" s="17"/>
      <c r="AD28" s="17"/>
      <c r="AE28" s="17"/>
      <c r="AF28" s="17"/>
      <c r="AG28" s="17"/>
      <c r="AH28" s="17"/>
      <c r="AI28" s="13"/>
      <c r="AJ28" s="12"/>
      <c r="AK28" s="17"/>
      <c r="AL28" s="12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3"/>
      <c r="AX28" s="26">
        <f t="shared" si="16"/>
        <v>0</v>
      </c>
      <c r="AY28" s="25">
        <f t="shared" si="3"/>
        <v>0</v>
      </c>
      <c r="AZ28" s="11">
        <f t="shared" si="4"/>
        <v>0</v>
      </c>
      <c r="BA28" s="11">
        <f t="shared" si="5"/>
        <v>0</v>
      </c>
      <c r="BB28" s="30" t="str">
        <f>IF(OR(IF(E28&gt;ALGOLAH!$O$8,IF(E28&gt;ALGOLAH!$O$9,"NUIT","JOUR"),"NUIT")="NUIT",IF(L28&gt;ALGOLAH!$O$8,IF(L28&gt;ALGOLAH!$O$9,"NUIT","JOUR"),"NUIT")="NUIT"),"NUIT","JOUR")</f>
        <v>NUIT</v>
      </c>
      <c r="BC28" s="10" t="str">
        <f t="shared" si="6"/>
        <v>YES</v>
      </c>
      <c r="BD28" s="10">
        <f>IF(BA28&gt;=ALGOLAH!$N$9,25,0)</f>
        <v>0</v>
      </c>
      <c r="BE28" s="10">
        <f t="shared" si="7"/>
        <v>25</v>
      </c>
      <c r="BF28" s="10">
        <f t="shared" si="14"/>
        <v>25</v>
      </c>
      <c r="BG28" s="10">
        <f t="shared" si="8"/>
        <v>25</v>
      </c>
      <c r="BH28" s="10">
        <f>IF(COUNTIF(AY28,"*-*"),0,IF(AY28&gt;ALGOLAH!$L$8,50,IF(AY28&gt;ALGOLAH!$L$7,30,IF(AY28&gt;ALGOLAH!$L$6,15,0))))</f>
        <v>0</v>
      </c>
      <c r="BI28" s="31">
        <f t="shared" si="32"/>
        <v>25</v>
      </c>
      <c r="BJ28" s="23" t="str">
        <f t="shared" si="9"/>
        <v>OUI</v>
      </c>
      <c r="BK28" s="28" t="str">
        <f t="shared" si="10"/>
        <v>NON</v>
      </c>
      <c r="BL28" s="28" t="str">
        <f t="shared" si="11"/>
        <v>NON</v>
      </c>
    </row>
    <row r="29" spans="1:64" ht="23.25" customHeight="1" x14ac:dyDescent="0.3">
      <c r="A29" s="37"/>
      <c r="B29" s="17"/>
      <c r="C29" s="17"/>
      <c r="D29" s="18"/>
      <c r="E29" s="18"/>
      <c r="F29" s="17"/>
      <c r="G29" s="38"/>
      <c r="H29" s="37"/>
      <c r="I29" s="17"/>
      <c r="J29" s="17"/>
      <c r="K29" s="18"/>
      <c r="L29" s="18"/>
      <c r="M29" s="17"/>
      <c r="N29" s="38"/>
      <c r="O29" s="37"/>
      <c r="P29" s="17"/>
      <c r="Q29" s="17"/>
      <c r="R29" s="17"/>
      <c r="S29" s="17"/>
      <c r="T29" s="17"/>
      <c r="U29" s="38"/>
      <c r="V29" s="43"/>
      <c r="W29" s="13">
        <f t="shared" si="12"/>
        <v>0</v>
      </c>
      <c r="X29" s="13">
        <f t="shared" si="1"/>
        <v>0</v>
      </c>
      <c r="Y29" s="16" t="str">
        <f t="shared" si="2"/>
        <v/>
      </c>
      <c r="Z29" s="17"/>
      <c r="AA29" s="20"/>
      <c r="AB29" s="17"/>
      <c r="AC29" s="17"/>
      <c r="AD29" s="17"/>
      <c r="AE29" s="17"/>
      <c r="AF29" s="17"/>
      <c r="AG29" s="17"/>
      <c r="AH29" s="17"/>
      <c r="AI29" s="13"/>
      <c r="AJ29" s="12"/>
      <c r="AK29" s="17"/>
      <c r="AL29" s="12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3"/>
      <c r="AX29" s="26">
        <f t="shared" si="16"/>
        <v>0</v>
      </c>
      <c r="AY29" s="25">
        <f t="shared" si="3"/>
        <v>0</v>
      </c>
      <c r="AZ29" s="11">
        <f t="shared" si="4"/>
        <v>0</v>
      </c>
      <c r="BA29" s="11">
        <f t="shared" si="5"/>
        <v>0</v>
      </c>
      <c r="BB29" s="30" t="str">
        <f>IF(OR(IF(E29&gt;ALGOLAH!$O$8,IF(E29&gt;ALGOLAH!$O$9,"NUIT","JOUR"),"NUIT")="NUIT",IF(L29&gt;ALGOLAH!$O$8,IF(L29&gt;ALGOLAH!$O$9,"NUIT","JOUR"),"NUIT")="NUIT"),"NUIT","JOUR")</f>
        <v>NUIT</v>
      </c>
      <c r="BC29" s="10" t="str">
        <f t="shared" si="6"/>
        <v>YES</v>
      </c>
      <c r="BD29" s="10">
        <f>IF(BA29&gt;=ALGOLAH!$N$9,25,0)</f>
        <v>0</v>
      </c>
      <c r="BE29" s="10">
        <f t="shared" si="7"/>
        <v>25</v>
      </c>
      <c r="BF29" s="10">
        <f t="shared" si="14"/>
        <v>25</v>
      </c>
      <c r="BG29" s="10">
        <f t="shared" si="8"/>
        <v>25</v>
      </c>
      <c r="BH29" s="10">
        <f>IF(COUNTIF(AY29,"*-*"),0,IF(AY29&gt;ALGOLAH!$L$8,50,IF(AY29&gt;ALGOLAH!$L$7,30,IF(AY29&gt;ALGOLAH!$L$6,15,0))))</f>
        <v>0</v>
      </c>
      <c r="BI29" s="31">
        <f t="shared" si="32"/>
        <v>25</v>
      </c>
      <c r="BJ29" s="23" t="str">
        <f t="shared" si="9"/>
        <v>OUI</v>
      </c>
      <c r="BK29" s="28" t="str">
        <f t="shared" si="10"/>
        <v>NON</v>
      </c>
      <c r="BL29" s="28" t="str">
        <f t="shared" si="11"/>
        <v>NON</v>
      </c>
    </row>
    <row r="30" spans="1:64" ht="23.25" customHeight="1" x14ac:dyDescent="0.3">
      <c r="A30" s="37"/>
      <c r="B30" s="17"/>
      <c r="C30" s="17"/>
      <c r="D30" s="18"/>
      <c r="E30" s="18"/>
      <c r="F30" s="17"/>
      <c r="G30" s="38"/>
      <c r="H30" s="37"/>
      <c r="I30" s="17"/>
      <c r="J30" s="17"/>
      <c r="K30" s="18"/>
      <c r="L30" s="18"/>
      <c r="M30" s="17"/>
      <c r="N30" s="38"/>
      <c r="O30" s="37"/>
      <c r="P30" s="17"/>
      <c r="Q30" s="17"/>
      <c r="R30" s="17"/>
      <c r="S30" s="17"/>
      <c r="T30" s="17"/>
      <c r="U30" s="38"/>
      <c r="V30" s="43"/>
      <c r="W30" s="13">
        <f t="shared" si="12"/>
        <v>0</v>
      </c>
      <c r="X30" s="13">
        <f t="shared" si="1"/>
        <v>0</v>
      </c>
      <c r="Y30" s="16" t="str">
        <f t="shared" si="2"/>
        <v/>
      </c>
      <c r="Z30" s="17"/>
      <c r="AA30" s="20"/>
      <c r="AB30" s="17"/>
      <c r="AC30" s="17"/>
      <c r="AD30" s="17"/>
      <c r="AE30" s="17"/>
      <c r="AF30" s="17"/>
      <c r="AG30" s="17"/>
      <c r="AH30" s="17"/>
      <c r="AI30" s="13"/>
      <c r="AJ30" s="12"/>
      <c r="AK30" s="17"/>
      <c r="AL30" s="12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3"/>
      <c r="AX30" s="26">
        <f t="shared" si="16"/>
        <v>0</v>
      </c>
      <c r="AY30" s="25">
        <f t="shared" si="3"/>
        <v>0</v>
      </c>
      <c r="AZ30" s="11">
        <f t="shared" si="4"/>
        <v>0</v>
      </c>
      <c r="BA30" s="11">
        <f t="shared" si="5"/>
        <v>0</v>
      </c>
      <c r="BB30" s="30" t="str">
        <f>IF(OR(IF(E30&gt;ALGOLAH!$O$8,IF(E30&gt;ALGOLAH!$O$9,"NUIT","JOUR"),"NUIT")="NUIT",IF(L30&gt;ALGOLAH!$O$8,IF(L30&gt;ALGOLAH!$O$9,"NUIT","JOUR"),"NUIT")="NUIT"),"NUIT","JOUR")</f>
        <v>NUIT</v>
      </c>
      <c r="BC30" s="10" t="str">
        <f t="shared" si="6"/>
        <v>YES</v>
      </c>
      <c r="BD30" s="10">
        <f>IF(BA30&gt;=ALGOLAH!$N$9,25,0)</f>
        <v>0</v>
      </c>
      <c r="BE30" s="10">
        <f t="shared" si="7"/>
        <v>25</v>
      </c>
      <c r="BF30" s="10">
        <f t="shared" si="14"/>
        <v>25</v>
      </c>
      <c r="BG30" s="10">
        <f t="shared" si="8"/>
        <v>25</v>
      </c>
      <c r="BH30" s="10">
        <f>IF(COUNTIF(AY30,"*-*"),0,IF(AY30&gt;ALGOLAH!$L$8,50,IF(AY30&gt;ALGOLAH!$L$7,30,IF(AY30&gt;ALGOLAH!$L$6,15,0))))</f>
        <v>0</v>
      </c>
      <c r="BI30" s="31">
        <f t="shared" si="32"/>
        <v>25</v>
      </c>
      <c r="BJ30" s="23" t="str">
        <f t="shared" si="9"/>
        <v>OUI</v>
      </c>
      <c r="BK30" s="28" t="str">
        <f t="shared" si="10"/>
        <v>NON</v>
      </c>
      <c r="BL30" s="28" t="str">
        <f t="shared" si="11"/>
        <v>NON</v>
      </c>
    </row>
    <row r="31" spans="1:64" ht="23.25" customHeight="1" x14ac:dyDescent="0.3">
      <c r="A31" s="37"/>
      <c r="B31" s="17"/>
      <c r="C31" s="17"/>
      <c r="D31" s="18"/>
      <c r="E31" s="18"/>
      <c r="F31" s="17"/>
      <c r="G31" s="38"/>
      <c r="H31" s="37"/>
      <c r="I31" s="17"/>
      <c r="J31" s="17"/>
      <c r="K31" s="18"/>
      <c r="L31" s="18"/>
      <c r="M31" s="17"/>
      <c r="N31" s="38"/>
      <c r="O31" s="37"/>
      <c r="P31" s="17"/>
      <c r="Q31" s="17"/>
      <c r="R31" s="17"/>
      <c r="S31" s="17"/>
      <c r="T31" s="17"/>
      <c r="U31" s="38"/>
      <c r="V31" s="43"/>
      <c r="W31" s="13">
        <f t="shared" si="12"/>
        <v>0</v>
      </c>
      <c r="X31" s="13">
        <f t="shared" si="1"/>
        <v>0</v>
      </c>
      <c r="Y31" s="16" t="str">
        <f t="shared" si="2"/>
        <v/>
      </c>
      <c r="Z31" s="17"/>
      <c r="AA31" s="20"/>
      <c r="AB31" s="17"/>
      <c r="AC31" s="17"/>
      <c r="AD31" s="17"/>
      <c r="AE31" s="17"/>
      <c r="AF31" s="17"/>
      <c r="AG31" s="17"/>
      <c r="AH31" s="17"/>
      <c r="AI31" s="13"/>
      <c r="AJ31" s="12"/>
      <c r="AK31" s="17"/>
      <c r="AL31" s="12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3"/>
      <c r="AX31" s="26">
        <f t="shared" si="16"/>
        <v>0</v>
      </c>
      <c r="AY31" s="25">
        <f t="shared" si="3"/>
        <v>0</v>
      </c>
      <c r="AZ31" s="11">
        <f t="shared" si="4"/>
        <v>0</v>
      </c>
      <c r="BA31" s="11">
        <f t="shared" si="5"/>
        <v>0</v>
      </c>
      <c r="BB31" s="30" t="str">
        <f>IF(OR(IF(E31&gt;ALGOLAH!$O$8,IF(E31&gt;ALGOLAH!$O$9,"NUIT","JOUR"),"NUIT")="NUIT",IF(L31&gt;ALGOLAH!$O$8,IF(L31&gt;ALGOLAH!$O$9,"NUIT","JOUR"),"NUIT")="NUIT"),"NUIT","JOUR")</f>
        <v>NUIT</v>
      </c>
      <c r="BC31" s="10" t="str">
        <f t="shared" si="6"/>
        <v>YES</v>
      </c>
      <c r="BD31" s="10">
        <f>IF(BA31&gt;=ALGOLAH!$N$9,25,0)</f>
        <v>0</v>
      </c>
      <c r="BE31" s="10">
        <f t="shared" si="7"/>
        <v>25</v>
      </c>
      <c r="BF31" s="10">
        <f t="shared" si="14"/>
        <v>25</v>
      </c>
      <c r="BG31" s="10">
        <f t="shared" si="8"/>
        <v>25</v>
      </c>
      <c r="BH31" s="10">
        <f>IF(COUNTIF(AY31,"*-*"),0,IF(AY31&gt;ALGOLAH!$L$8,50,IF(AY31&gt;ALGOLAH!$L$7,30,IF(AY31&gt;ALGOLAH!$L$6,15,0))))</f>
        <v>0</v>
      </c>
      <c r="BI31" s="31">
        <f t="shared" si="32"/>
        <v>25</v>
      </c>
      <c r="BJ31" s="23" t="str">
        <f t="shared" si="9"/>
        <v>OUI</v>
      </c>
      <c r="BK31" s="28" t="str">
        <f t="shared" si="10"/>
        <v>NON</v>
      </c>
      <c r="BL31" s="28" t="str">
        <f t="shared" si="11"/>
        <v>NON</v>
      </c>
    </row>
    <row r="32" spans="1:64" ht="23.25" customHeight="1" x14ac:dyDescent="0.3">
      <c r="A32" s="37"/>
      <c r="B32" s="17"/>
      <c r="C32" s="17"/>
      <c r="D32" s="18"/>
      <c r="E32" s="18"/>
      <c r="F32" s="17"/>
      <c r="G32" s="38"/>
      <c r="H32" s="37"/>
      <c r="I32" s="17"/>
      <c r="J32" s="17"/>
      <c r="K32" s="18"/>
      <c r="L32" s="18"/>
      <c r="M32" s="17"/>
      <c r="N32" s="38"/>
      <c r="O32" s="37"/>
      <c r="P32" s="17"/>
      <c r="Q32" s="17"/>
      <c r="R32" s="17"/>
      <c r="S32" s="17"/>
      <c r="T32" s="17"/>
      <c r="U32" s="38"/>
      <c r="V32" s="43"/>
      <c r="W32" s="13">
        <f t="shared" si="12"/>
        <v>0</v>
      </c>
      <c r="X32" s="13">
        <f t="shared" si="1"/>
        <v>0</v>
      </c>
      <c r="Y32" s="16" t="str">
        <f t="shared" si="2"/>
        <v/>
      </c>
      <c r="Z32" s="17"/>
      <c r="AA32" s="20"/>
      <c r="AB32" s="17"/>
      <c r="AC32" s="17"/>
      <c r="AD32" s="17"/>
      <c r="AE32" s="17"/>
      <c r="AF32" s="17"/>
      <c r="AG32" s="17"/>
      <c r="AH32" s="17"/>
      <c r="AI32" s="13"/>
      <c r="AJ32" s="12"/>
      <c r="AK32" s="17"/>
      <c r="AL32" s="12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3"/>
      <c r="AX32" s="26">
        <f t="shared" si="16"/>
        <v>0</v>
      </c>
      <c r="AY32" s="25">
        <f t="shared" si="3"/>
        <v>0</v>
      </c>
      <c r="AZ32" s="11">
        <f t="shared" si="4"/>
        <v>0</v>
      </c>
      <c r="BA32" s="11">
        <f t="shared" si="5"/>
        <v>0</v>
      </c>
      <c r="BB32" s="30" t="str">
        <f>IF(OR(IF(E32&gt;ALGOLAH!$O$8,IF(E32&gt;ALGOLAH!$O$9,"NUIT","JOUR"),"NUIT")="NUIT",IF(L32&gt;ALGOLAH!$O$8,IF(L32&gt;ALGOLAH!$O$9,"NUIT","JOUR"),"NUIT")="NUIT"),"NUIT","JOUR")</f>
        <v>NUIT</v>
      </c>
      <c r="BC32" s="10" t="str">
        <f t="shared" si="6"/>
        <v>YES</v>
      </c>
      <c r="BD32" s="10">
        <f>IF(BA32&gt;=ALGOLAH!$N$9,25,0)</f>
        <v>0</v>
      </c>
      <c r="BE32" s="10">
        <f t="shared" si="7"/>
        <v>25</v>
      </c>
      <c r="BF32" s="10">
        <f t="shared" si="14"/>
        <v>25</v>
      </c>
      <c r="BG32" s="10">
        <f t="shared" si="8"/>
        <v>25</v>
      </c>
      <c r="BH32" s="10">
        <f>IF(COUNTIF(AY32,"*-*"),0,IF(AY32&gt;ALGOLAH!$L$8,50,IF(AY32&gt;ALGOLAH!$L$7,30,IF(AY32&gt;ALGOLAH!$L$6,15,0))))</f>
        <v>0</v>
      </c>
      <c r="BI32" s="31">
        <f t="shared" si="32"/>
        <v>25</v>
      </c>
      <c r="BJ32" s="23" t="str">
        <f t="shared" si="9"/>
        <v>OUI</v>
      </c>
      <c r="BK32" s="28" t="str">
        <f t="shared" si="10"/>
        <v>NON</v>
      </c>
      <c r="BL32" s="28" t="str">
        <f t="shared" si="11"/>
        <v>NON</v>
      </c>
    </row>
    <row r="33" spans="1:64" ht="23.25" customHeight="1" x14ac:dyDescent="0.3">
      <c r="A33" s="37"/>
      <c r="B33" s="17"/>
      <c r="C33" s="17"/>
      <c r="D33" s="18"/>
      <c r="E33" s="18"/>
      <c r="F33" s="17"/>
      <c r="G33" s="38"/>
      <c r="H33" s="37"/>
      <c r="I33" s="17"/>
      <c r="J33" s="17"/>
      <c r="K33" s="18"/>
      <c r="L33" s="18"/>
      <c r="M33" s="17"/>
      <c r="N33" s="38"/>
      <c r="O33" s="37"/>
      <c r="P33" s="17"/>
      <c r="Q33" s="17"/>
      <c r="R33" s="17"/>
      <c r="S33" s="17"/>
      <c r="T33" s="17"/>
      <c r="U33" s="38"/>
      <c r="V33" s="43"/>
      <c r="W33" s="13">
        <f t="shared" si="12"/>
        <v>0</v>
      </c>
      <c r="X33" s="13">
        <f t="shared" si="1"/>
        <v>0</v>
      </c>
      <c r="Y33" s="16" t="str">
        <f t="shared" si="2"/>
        <v/>
      </c>
      <c r="Z33" s="17"/>
      <c r="AA33" s="20"/>
      <c r="AB33" s="17"/>
      <c r="AC33" s="17"/>
      <c r="AD33" s="17"/>
      <c r="AE33" s="17"/>
      <c r="AF33" s="17"/>
      <c r="AG33" s="17"/>
      <c r="AH33" s="17"/>
      <c r="AI33" s="13"/>
      <c r="AJ33" s="12"/>
      <c r="AK33" s="17"/>
      <c r="AL33" s="12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3"/>
      <c r="AX33" s="26">
        <f t="shared" si="16"/>
        <v>0</v>
      </c>
      <c r="AY33" s="25">
        <f t="shared" si="3"/>
        <v>0</v>
      </c>
      <c r="AZ33" s="11">
        <f t="shared" si="4"/>
        <v>0</v>
      </c>
      <c r="BA33" s="11">
        <f t="shared" si="5"/>
        <v>0</v>
      </c>
      <c r="BB33" s="30" t="str">
        <f>IF(OR(IF(E33&gt;ALGOLAH!$O$8,IF(E33&gt;ALGOLAH!$O$9,"NUIT","JOUR"),"NUIT")="NUIT",IF(L33&gt;ALGOLAH!$O$8,IF(L33&gt;ALGOLAH!$O$9,"NUIT","JOUR"),"NUIT")="NUIT"),"NUIT","JOUR")</f>
        <v>NUIT</v>
      </c>
      <c r="BC33" s="10" t="str">
        <f t="shared" si="6"/>
        <v>YES</v>
      </c>
      <c r="BD33" s="10">
        <f>IF(BA33&gt;=ALGOLAH!$N$9,25,0)</f>
        <v>0</v>
      </c>
      <c r="BE33" s="10">
        <f t="shared" si="7"/>
        <v>25</v>
      </c>
      <c r="BF33" s="10">
        <f t="shared" si="14"/>
        <v>25</v>
      </c>
      <c r="BG33" s="10">
        <f t="shared" si="8"/>
        <v>25</v>
      </c>
      <c r="BH33" s="10">
        <f>IF(COUNTIF(AY33,"*-*"),0,IF(AY33&gt;ALGOLAH!$L$8,50,IF(AY33&gt;ALGOLAH!$L$7,30,IF(AY33&gt;ALGOLAH!$L$6,15,0))))</f>
        <v>0</v>
      </c>
      <c r="BI33" s="31">
        <f t="shared" si="32"/>
        <v>25</v>
      </c>
      <c r="BJ33" s="23" t="str">
        <f t="shared" si="9"/>
        <v>OUI</v>
      </c>
      <c r="BK33" s="28" t="str">
        <f t="shared" si="10"/>
        <v>NON</v>
      </c>
      <c r="BL33" s="28" t="str">
        <f t="shared" si="11"/>
        <v>NON</v>
      </c>
    </row>
    <row r="34" spans="1:64" ht="18.75" customHeight="1" thickBot="1" x14ac:dyDescent="0.35">
      <c r="A34" s="39" t="s">
        <v>17</v>
      </c>
      <c r="B34" s="40"/>
      <c r="C34" s="40"/>
      <c r="D34" s="40"/>
      <c r="E34" s="40"/>
      <c r="F34" s="41">
        <f>SUM(F11:F33)</f>
        <v>0</v>
      </c>
      <c r="G34" s="42">
        <f>SUM(G11:G33)</f>
        <v>0</v>
      </c>
      <c r="H34" s="39"/>
      <c r="I34" s="40"/>
      <c r="J34" s="40"/>
      <c r="K34" s="40"/>
      <c r="L34" s="40"/>
      <c r="M34" s="41">
        <f>SUM(M11:M33)</f>
        <v>0</v>
      </c>
      <c r="N34" s="42">
        <f>SUM(N11:N33)</f>
        <v>0</v>
      </c>
      <c r="O34" s="39"/>
      <c r="P34" s="40"/>
      <c r="Q34" s="40"/>
      <c r="R34" s="40"/>
      <c r="S34" s="40"/>
      <c r="T34" s="40"/>
      <c r="U34" s="42"/>
      <c r="V34" s="44">
        <f>SUM(V11:V33)</f>
        <v>0</v>
      </c>
      <c r="W34" s="14">
        <f>SUM(W11:W33)</f>
        <v>0</v>
      </c>
      <c r="X34" s="14">
        <f>SUM(X11:X33)</f>
        <v>0</v>
      </c>
      <c r="Y34" s="2"/>
      <c r="Z34" s="2">
        <f>SUM(Z11:Z33)</f>
        <v>0</v>
      </c>
      <c r="AA34" s="2">
        <f>SUM(AA11:AA33)</f>
        <v>0</v>
      </c>
      <c r="AB34" s="2">
        <f>SUM(AB11:AB33)</f>
        <v>0</v>
      </c>
      <c r="AC34" s="2">
        <f>SUM(AC11:AC33)</f>
        <v>0</v>
      </c>
      <c r="AD34" s="2"/>
      <c r="AE34" s="2"/>
      <c r="AF34" s="2"/>
      <c r="AG34" s="2"/>
      <c r="AH34" s="2"/>
      <c r="AI34" s="14">
        <f t="shared" ref="AI34:AV34" si="33">SUM(AI11:AI33)</f>
        <v>0</v>
      </c>
      <c r="AJ34" s="3">
        <f t="shared" si="33"/>
        <v>0</v>
      </c>
      <c r="AK34" s="3">
        <f t="shared" si="33"/>
        <v>0</v>
      </c>
      <c r="AL34" s="3">
        <f t="shared" si="33"/>
        <v>0</v>
      </c>
      <c r="AM34" s="3">
        <f t="shared" si="33"/>
        <v>0</v>
      </c>
      <c r="AN34" s="3">
        <f t="shared" si="33"/>
        <v>0</v>
      </c>
      <c r="AO34" s="3">
        <f t="shared" si="33"/>
        <v>0</v>
      </c>
      <c r="AP34" s="3">
        <f t="shared" si="33"/>
        <v>0</v>
      </c>
      <c r="AQ34" s="3">
        <f t="shared" si="33"/>
        <v>0</v>
      </c>
      <c r="AR34" s="3">
        <f t="shared" si="33"/>
        <v>0</v>
      </c>
      <c r="AS34" s="3">
        <f t="shared" si="33"/>
        <v>0</v>
      </c>
      <c r="AT34" s="3">
        <f t="shared" si="33"/>
        <v>0</v>
      </c>
      <c r="AU34" s="3">
        <f t="shared" si="33"/>
        <v>0</v>
      </c>
      <c r="AV34" s="3">
        <f t="shared" si="33"/>
        <v>0</v>
      </c>
      <c r="AW34" s="14">
        <f>SUM(AW11:AW33)</f>
        <v>0</v>
      </c>
      <c r="AX34" s="15">
        <f>SUM(AX11:AX33)</f>
        <v>0</v>
      </c>
    </row>
  </sheetData>
  <sheetProtection algorithmName="SHA-512" hashValue="cdQWBzueJaw+DijPNHvKjmb4TUpCnXYaMnZrV0O4f0vW7H0hoAnY5PXkmkULFJr2AnO97TW7QTVeCx+YrYPHGg==" saltValue="JppAlm9CsXKZJJMic5cs/A==" spinCount="100000" sheet="1" objects="1" scenarios="1" insertRows="0" selectLockedCells="1"/>
  <mergeCells count="16">
    <mergeCell ref="AW9:AW10"/>
    <mergeCell ref="AX9:AX10"/>
    <mergeCell ref="AY9:BI9"/>
    <mergeCell ref="BJ9:BL9"/>
    <mergeCell ref="Z10:AA10"/>
    <mergeCell ref="AE10:AF10"/>
    <mergeCell ref="AG10:AH10"/>
    <mergeCell ref="AQ10:AR10"/>
    <mergeCell ref="AS10:AT10"/>
    <mergeCell ref="AU10:AV10"/>
    <mergeCell ref="AJ9:AV9"/>
    <mergeCell ref="V9:V10"/>
    <mergeCell ref="W9:W10"/>
    <mergeCell ref="X9:X10"/>
    <mergeCell ref="Y9:AH9"/>
    <mergeCell ref="AI9:AI10"/>
  </mergeCells>
  <conditionalFormatting sqref="BB11:BB17 BB24:BB33">
    <cfRule type="containsText" dxfId="79" priority="20" operator="containsText" text="NUIT">
      <formula>NOT(ISERROR(SEARCH("NUIT",BB11)))</formula>
    </cfRule>
  </conditionalFormatting>
  <conditionalFormatting sqref="BC11:BC17 BC24:BC33">
    <cfRule type="containsText" dxfId="78" priority="19" operator="containsText" text="yes">
      <formula>NOT(ISERROR(SEARCH("yes",BC11)))</formula>
    </cfRule>
  </conditionalFormatting>
  <conditionalFormatting sqref="BL31:BL33 BL11:BL17 BL24:BL28">
    <cfRule type="containsText" dxfId="77" priority="18" operator="containsText" text="OUI">
      <formula>NOT(ISERROR(SEARCH("OUI",BL11)))</formula>
    </cfRule>
  </conditionalFormatting>
  <conditionalFormatting sqref="BK31:BK33 BK11:BK17 BK24:BK28">
    <cfRule type="containsText" dxfId="76" priority="17" operator="containsText" text="OUI">
      <formula>NOT(ISERROR(SEARCH("OUI",BK11)))</formula>
    </cfRule>
  </conditionalFormatting>
  <conditionalFormatting sqref="BL30">
    <cfRule type="containsText" dxfId="75" priority="16" operator="containsText" text="OUI">
      <formula>NOT(ISERROR(SEARCH("OUI",BL30)))</formula>
    </cfRule>
  </conditionalFormatting>
  <conditionalFormatting sqref="BK30">
    <cfRule type="containsText" dxfId="74" priority="15" operator="containsText" text="OUI">
      <formula>NOT(ISERROR(SEARCH("OUI",BK30)))</formula>
    </cfRule>
  </conditionalFormatting>
  <conditionalFormatting sqref="BL29">
    <cfRule type="containsText" dxfId="73" priority="14" operator="containsText" text="OUI">
      <formula>NOT(ISERROR(SEARCH("OUI",BL29)))</formula>
    </cfRule>
  </conditionalFormatting>
  <conditionalFormatting sqref="BK29">
    <cfRule type="containsText" dxfId="72" priority="13" operator="containsText" text="OUI">
      <formula>NOT(ISERROR(SEARCH("OUI",BK29)))</formula>
    </cfRule>
  </conditionalFormatting>
  <conditionalFormatting sqref="BL30">
    <cfRule type="containsText" dxfId="71" priority="12" operator="containsText" text="OUI">
      <formula>NOT(ISERROR(SEARCH("OUI",BL30)))</formula>
    </cfRule>
  </conditionalFormatting>
  <conditionalFormatting sqref="BK30">
    <cfRule type="containsText" dxfId="70" priority="11" operator="containsText" text="OUI">
      <formula>NOT(ISERROR(SEARCH("OUI",BK30)))</formula>
    </cfRule>
  </conditionalFormatting>
  <conditionalFormatting sqref="BL29">
    <cfRule type="containsText" dxfId="69" priority="10" operator="containsText" text="OUI">
      <formula>NOT(ISERROR(SEARCH("OUI",BL29)))</formula>
    </cfRule>
  </conditionalFormatting>
  <conditionalFormatting sqref="BK29">
    <cfRule type="containsText" dxfId="68" priority="9" operator="containsText" text="OUI">
      <formula>NOT(ISERROR(SEARCH("OUI",BK29)))</formula>
    </cfRule>
  </conditionalFormatting>
  <conditionalFormatting sqref="H11:H17 H24:H33">
    <cfRule type="expression" dxfId="67" priority="8">
      <formula>H11&lt;A11</formula>
    </cfRule>
  </conditionalFormatting>
  <conditionalFormatting sqref="L11:L17 L24:L33">
    <cfRule type="expression" dxfId="66" priority="7">
      <formula>IF((A11+E11)&gt;(H11+L11),1,0)</formula>
    </cfRule>
  </conditionalFormatting>
  <conditionalFormatting sqref="BB18:BB23">
    <cfRule type="containsText" dxfId="65" priority="6" operator="containsText" text="NUIT">
      <formula>NOT(ISERROR(SEARCH("NUIT",BB18)))</formula>
    </cfRule>
  </conditionalFormatting>
  <conditionalFormatting sqref="BC18:BC23">
    <cfRule type="containsText" dxfId="64" priority="5" operator="containsText" text="yes">
      <formula>NOT(ISERROR(SEARCH("yes",BC18)))</formula>
    </cfRule>
  </conditionalFormatting>
  <conditionalFormatting sqref="BL18:BL23">
    <cfRule type="containsText" dxfId="63" priority="4" operator="containsText" text="OUI">
      <formula>NOT(ISERROR(SEARCH("OUI",BL18)))</formula>
    </cfRule>
  </conditionalFormatting>
  <conditionalFormatting sqref="BK18:BK23">
    <cfRule type="containsText" dxfId="62" priority="3" operator="containsText" text="OUI">
      <formula>NOT(ISERROR(SEARCH("OUI",BK18)))</formula>
    </cfRule>
  </conditionalFormatting>
  <conditionalFormatting sqref="H18:H23">
    <cfRule type="expression" dxfId="61" priority="2">
      <formula>H18&lt;A18</formula>
    </cfRule>
  </conditionalFormatting>
  <conditionalFormatting sqref="L18:L23">
    <cfRule type="expression" dxfId="60" priority="1">
      <formula>IF((A18+E18)&gt;(H18+L18),1,0)</formula>
    </cfRule>
  </conditionalFormatting>
  <dataValidations count="17">
    <dataValidation operator="greaterThan" allowBlank="1" showInputMessage="1" showErrorMessage="1" error="FORMAT_x000a_DD/MM/YY" sqref="O11:O33" xr:uid="{00000000-0002-0000-0800-000000000000}"/>
    <dataValidation type="whole" operator="lessThan" allowBlank="1" showInputMessage="1" showErrorMessage="1" error="Nombre de Guichet" sqref="Z11:Z33" xr:uid="{00000000-0002-0000-0800-000001000000}">
      <formula1>10</formula1>
    </dataValidation>
    <dataValidation type="whole" operator="lessThan" allowBlank="1" showInputMessage="1" showErrorMessage="1" error="Verifier la valeur" sqref="AK11:AK33 AP11:AP33" xr:uid="{00000000-0002-0000-0800-000002000000}">
      <formula1>10</formula1>
    </dataValidation>
    <dataValidation type="time" operator="greaterThan" allowBlank="1" showInputMessage="1" showErrorMessage="1" error="FORMAT_x000a_HH:MM" sqref="AA11:AA33" xr:uid="{00000000-0002-0000-0800-000003000000}">
      <formula1>0</formula1>
    </dataValidation>
    <dataValidation type="whole" operator="greaterThanOrEqual" allowBlank="1" showInputMessage="1" showErrorMessage="1" error="LE TEMPS EN MINUTES" sqref="AJ11:AJ33 AL11:AL33" xr:uid="{00000000-0002-0000-0800-000004000000}">
      <formula1>0</formula1>
    </dataValidation>
    <dataValidation type="decimal" operator="greaterThan" allowBlank="1" showInputMessage="1" showErrorMessage="1" sqref="S11:S33" xr:uid="{00000000-0002-0000-0800-000005000000}">
      <formula1>0</formula1>
    </dataValidation>
    <dataValidation type="date" operator="greaterThan" allowBlank="1" showInputMessage="1" showErrorMessage="1" error="FORMAT_x000a_DD/MM/YY" sqref="A11:A33 H11:H33" xr:uid="{00000000-0002-0000-0800-000006000000}">
      <formula1>36526</formula1>
    </dataValidation>
    <dataValidation type="list" allowBlank="1" showInputMessage="1" showErrorMessage="1" sqref="Q11:Q33" xr:uid="{00000000-0002-0000-0800-000007000000}">
      <formula1>nature</formula1>
    </dataValidation>
    <dataValidation type="list" allowBlank="1" showInputMessage="1" showErrorMessage="1" sqref="AG11:AG33 AE11:AE33" xr:uid="{00000000-0002-0000-0800-000008000000}">
      <formula1>AUTRE</formula1>
    </dataValidation>
    <dataValidation type="list" allowBlank="1" showInputMessage="1" showErrorMessage="1" sqref="AS11:AS33 AQ11:AQ33 AU11:AU33" xr:uid="{00000000-0002-0000-0800-000009000000}">
      <formula1>AUTRES</formula1>
    </dataValidation>
    <dataValidation type="custom" allowBlank="1" showDropDown="1" showInputMessage="1" showErrorMessage="1" error="ATTENTION_x000a_ATA &gt;ATD_x000a_Verifiez SVP," sqref="BL13 BL19" xr:uid="{00000000-0002-0000-0800-00000A000000}">
      <formula1>IF(BL13="NON",1,0)</formula1>
    </dataValidation>
    <dataValidation type="custom" allowBlank="1" showDropDown="1" showInputMessage="1" showErrorMessage="1" sqref="BL11:BL12 BL14:BL18 BL20:BL33" xr:uid="{00000000-0002-0000-0800-00000B000000}">
      <formula1>IF(BL11="NON",1,0)</formula1>
    </dataValidation>
    <dataValidation type="time" allowBlank="1" showInputMessage="1" showErrorMessage="1" error="FORMAT_x000a_HH:MM" sqref="K11:L33 D11:E33" xr:uid="{00000000-0002-0000-0800-00000C000000}">
      <formula1>0</formula1>
      <formula2>0.999305555555556</formula2>
    </dataValidation>
    <dataValidation type="whole" allowBlank="1" showInputMessage="1" showErrorMessage="1" sqref="M11:M33 F11:F33" xr:uid="{00000000-0002-0000-0800-00000D000000}">
      <formula1>0</formula1>
      <formula2>500</formula2>
    </dataValidation>
    <dataValidation type="decimal" operator="greaterThanOrEqual" allowBlank="1" showInputMessage="1" showErrorMessage="1" sqref="N11:N33 G11:G33" xr:uid="{00000000-0002-0000-0800-00000E000000}">
      <formula1>0</formula1>
    </dataValidation>
    <dataValidation type="textLength" operator="equal" allowBlank="1" showInputMessage="1" showErrorMessage="1" error="code IATA" sqref="B11:B33 I11:I33" xr:uid="{00000000-0002-0000-0800-00000F000000}">
      <formula1>3</formula1>
    </dataValidation>
    <dataValidation type="list" allowBlank="1" showInputMessage="1" showErrorMessage="1" sqref="T5:W5" xr:uid="{00000000-0002-0000-0800-000010000000}">
      <formula1>MONNAIE</formula1>
    </dataValidation>
  </dataValidations>
  <pageMargins left="0.19685039370078741" right="0.19685039370078741" top="0.19685039370078741" bottom="0.19685039370078741" header="0.19685039370078741" footer="0.19685039370078741"/>
  <pageSetup paperSize="9" scale="81" orientation="landscape" horizontalDpi="300" verticalDpi="300" r:id="rId1"/>
  <colBreaks count="1" manualBreakCount="1">
    <brk id="24" max="1048575" man="1"/>
  </colBreak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L34"/>
  <sheetViews>
    <sheetView view="pageBreakPreview" zoomScaleNormal="110" zoomScaleSheetLayoutView="100" workbookViewId="0">
      <selection activeCell="S13" sqref="S13"/>
    </sheetView>
  </sheetViews>
  <sheetFormatPr baseColWidth="10" defaultColWidth="11.5546875" defaultRowHeight="14.4" x14ac:dyDescent="0.3"/>
  <cols>
    <col min="1" max="1" width="7.33203125" style="19" customWidth="1"/>
    <col min="2" max="2" width="4.88671875" style="19" customWidth="1"/>
    <col min="3" max="3" width="7.33203125" style="19" customWidth="1"/>
    <col min="4" max="4" width="5.44140625" style="19" customWidth="1"/>
    <col min="5" max="5" width="6.33203125" style="19" customWidth="1"/>
    <col min="6" max="6" width="6" style="19" customWidth="1"/>
    <col min="7" max="7" width="6.33203125" style="19" customWidth="1"/>
    <col min="8" max="8" width="7.109375" style="19" customWidth="1"/>
    <col min="9" max="9" width="4.88671875" style="19" customWidth="1"/>
    <col min="10" max="10" width="6.6640625" style="19" customWidth="1"/>
    <col min="11" max="11" width="5.33203125" style="19" customWidth="1"/>
    <col min="12" max="12" width="5" style="19" customWidth="1"/>
    <col min="13" max="13" width="6" style="19" customWidth="1"/>
    <col min="14" max="14" width="6.44140625" style="19" customWidth="1"/>
    <col min="15" max="15" width="9.109375" style="19" customWidth="1"/>
    <col min="16" max="16" width="7.44140625" style="19" customWidth="1"/>
    <col min="17" max="17" width="8.44140625" style="19" customWidth="1"/>
    <col min="18" max="18" width="6.5546875" style="19" customWidth="1"/>
    <col min="19" max="19" width="6.6640625" style="19" customWidth="1"/>
    <col min="20" max="20" width="8.5546875" style="19" customWidth="1"/>
    <col min="21" max="21" width="6.109375" style="19" customWidth="1"/>
    <col min="22" max="22" width="10.109375" style="19" customWidth="1"/>
    <col min="23" max="23" width="11.5546875" style="19" customWidth="1"/>
    <col min="24" max="24" width="11.88671875" style="19" customWidth="1"/>
    <col min="25" max="25" width="10.6640625" style="19" customWidth="1"/>
    <col min="26" max="26" width="3.88671875" style="19" customWidth="1"/>
    <col min="27" max="27" width="6.33203125" style="19" customWidth="1"/>
    <col min="28" max="28" width="4.109375" style="19" customWidth="1"/>
    <col min="29" max="29" width="4.44140625" style="19" customWidth="1"/>
    <col min="30" max="30" width="7.88671875" style="19" customWidth="1"/>
    <col min="31" max="31" width="4.88671875" style="19" customWidth="1"/>
    <col min="32" max="32" width="4.33203125" style="19" customWidth="1"/>
    <col min="33" max="33" width="4.109375" style="19" customWidth="1"/>
    <col min="34" max="34" width="5.109375" style="19" customWidth="1"/>
    <col min="35" max="35" width="8.44140625" style="19" customWidth="1"/>
    <col min="36" max="36" width="6.5546875" style="19" customWidth="1"/>
    <col min="37" max="37" width="5" style="19" customWidth="1"/>
    <col min="38" max="38" width="6.5546875" style="19" customWidth="1"/>
    <col min="39" max="39" width="6.44140625" style="19" customWidth="1"/>
    <col min="40" max="40" width="7.44140625" style="19" customWidth="1"/>
    <col min="41" max="41" width="5.88671875" style="19" customWidth="1"/>
    <col min="42" max="42" width="5.109375" style="19" customWidth="1"/>
    <col min="43" max="43" width="14.109375" style="19" customWidth="1"/>
    <col min="44" max="44" width="4.33203125" style="19" customWidth="1"/>
    <col min="45" max="45" width="13.109375" style="19" customWidth="1"/>
    <col min="46" max="46" width="4.33203125" style="19" customWidth="1"/>
    <col min="47" max="47" width="13" style="19" customWidth="1"/>
    <col min="48" max="48" width="4" style="19" customWidth="1"/>
    <col min="49" max="49" width="8.6640625" style="19" customWidth="1"/>
    <col min="50" max="50" width="12.44140625" style="19" customWidth="1"/>
    <col min="51" max="51" width="14" style="19" hidden="1" customWidth="1"/>
    <col min="52" max="55" width="11.5546875" style="19" hidden="1" customWidth="1"/>
    <col min="56" max="56" width="9.88671875" style="19" hidden="1" customWidth="1"/>
    <col min="57" max="57" width="8.88671875" style="19" hidden="1" customWidth="1"/>
    <col min="58" max="58" width="11.5546875" style="19" hidden="1" customWidth="1"/>
    <col min="59" max="59" width="14.88671875" style="19" hidden="1" customWidth="1"/>
    <col min="60" max="60" width="8.44140625" style="19" hidden="1" customWidth="1"/>
    <col min="61" max="61" width="10.109375" style="29" hidden="1" customWidth="1"/>
    <col min="62" max="62" width="12.33203125" style="19" hidden="1" customWidth="1"/>
    <col min="63" max="64" width="11.5546875" style="19" hidden="1" customWidth="1"/>
    <col min="65" max="16384" width="11.5546875" style="19"/>
  </cols>
  <sheetData>
    <row r="1" spans="1:64" x14ac:dyDescent="0.3">
      <c r="A1" s="4" t="s">
        <v>32</v>
      </c>
      <c r="B1" s="4"/>
      <c r="C1" s="4"/>
      <c r="D1" s="4"/>
      <c r="E1" s="4"/>
      <c r="F1" s="5"/>
      <c r="G1" s="5"/>
      <c r="H1" s="5"/>
      <c r="I1" s="5"/>
      <c r="J1" s="1"/>
      <c r="K1" s="1"/>
      <c r="L1" s="1"/>
      <c r="M1" s="1"/>
      <c r="N1" s="1"/>
      <c r="S1" s="1"/>
      <c r="T1" s="1"/>
      <c r="U1" s="1"/>
      <c r="V1" s="1"/>
      <c r="W1" s="1"/>
      <c r="X1" s="1"/>
      <c r="Y1" s="4" t="s">
        <v>32</v>
      </c>
      <c r="Z1" s="4"/>
      <c r="AA1" s="4"/>
      <c r="AB1" s="4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6"/>
      <c r="AO1" s="6"/>
      <c r="AP1" s="6"/>
      <c r="AQ1" s="6"/>
      <c r="AR1" s="6"/>
      <c r="AS1" s="6"/>
      <c r="AT1" s="6"/>
      <c r="AU1" s="6"/>
    </row>
    <row r="2" spans="1:64" x14ac:dyDescent="0.3">
      <c r="A2" s="4" t="s">
        <v>33</v>
      </c>
      <c r="B2" s="4"/>
      <c r="C2" s="4"/>
      <c r="D2" s="4"/>
      <c r="E2" s="4"/>
      <c r="F2" s="5"/>
      <c r="G2" s="5"/>
      <c r="H2" s="6"/>
      <c r="I2" s="6"/>
      <c r="K2" s="1"/>
      <c r="L2" s="1"/>
      <c r="M2" s="1"/>
      <c r="N2" s="1"/>
      <c r="S2" s="1"/>
      <c r="T2" s="1"/>
      <c r="U2" s="1"/>
      <c r="V2" s="1"/>
      <c r="W2" s="1"/>
      <c r="X2" s="1"/>
      <c r="Y2" s="4" t="s">
        <v>33</v>
      </c>
      <c r="Z2" s="4"/>
      <c r="AA2" s="4"/>
      <c r="AB2" s="4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6"/>
      <c r="AO2" s="6"/>
      <c r="AP2" s="6"/>
      <c r="AQ2" s="6"/>
      <c r="AR2" s="6"/>
      <c r="AS2" s="6"/>
      <c r="AT2" s="6"/>
      <c r="AU2" s="6"/>
    </row>
    <row r="3" spans="1:64" ht="14.4" customHeight="1" x14ac:dyDescent="0.3">
      <c r="A3" s="4" t="s">
        <v>97</v>
      </c>
      <c r="B3" s="4"/>
      <c r="C3" s="4"/>
      <c r="D3" s="4"/>
      <c r="E3" s="4"/>
      <c r="F3" s="5"/>
      <c r="G3" s="5"/>
      <c r="H3" s="6"/>
      <c r="I3" s="6"/>
      <c r="K3" s="1"/>
      <c r="L3" s="1"/>
      <c r="M3" s="1"/>
      <c r="N3" s="1"/>
      <c r="R3" s="4" t="s">
        <v>34</v>
      </c>
      <c r="S3" s="1"/>
      <c r="T3" s="33" t="s">
        <v>129</v>
      </c>
      <c r="U3" s="34"/>
      <c r="V3" s="34"/>
      <c r="W3" s="34"/>
      <c r="X3" s="1"/>
      <c r="Y3" s="4" t="s">
        <v>97</v>
      </c>
      <c r="Z3" s="4"/>
      <c r="AA3" s="4"/>
      <c r="AB3" s="5"/>
      <c r="AC3" s="5"/>
      <c r="AD3" s="6"/>
      <c r="AF3" s="6"/>
      <c r="AG3" s="6"/>
      <c r="AH3" s="6"/>
      <c r="AI3" s="6"/>
      <c r="AJ3" s="6"/>
      <c r="AK3" s="6"/>
      <c r="AL3" s="6"/>
      <c r="AM3" s="5"/>
      <c r="AN3" s="4" t="s">
        <v>34</v>
      </c>
      <c r="AO3" s="5"/>
      <c r="AP3" s="34" t="str">
        <f>IF(T3="","",T3)</f>
        <v>ALPHA JET</v>
      </c>
      <c r="AQ3" s="34"/>
      <c r="AR3" s="34"/>
      <c r="AS3" s="34"/>
      <c r="AT3" s="6"/>
      <c r="AU3" s="6"/>
    </row>
    <row r="4" spans="1:64" ht="15" x14ac:dyDescent="0.3">
      <c r="A4" s="6"/>
      <c r="B4" s="6"/>
      <c r="C4" s="6"/>
      <c r="D4" s="7"/>
      <c r="E4" s="6"/>
      <c r="F4" s="6"/>
      <c r="G4" s="6"/>
      <c r="H4" s="6"/>
      <c r="I4" s="6"/>
      <c r="K4" s="1"/>
      <c r="L4" s="1"/>
      <c r="M4" s="1"/>
      <c r="N4" s="1"/>
      <c r="R4" s="4" t="s">
        <v>35</v>
      </c>
      <c r="S4" s="8"/>
      <c r="T4" s="72"/>
      <c r="U4" s="34"/>
      <c r="V4" s="34"/>
      <c r="W4" s="34"/>
      <c r="X4" s="1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 t="s">
        <v>35</v>
      </c>
      <c r="AO4" s="9"/>
      <c r="AP4" s="34" t="str">
        <f t="shared" ref="AP4:AP5" si="0">IF(T4="","",T4)</f>
        <v/>
      </c>
      <c r="AQ4" s="34"/>
      <c r="AR4" s="34"/>
      <c r="AS4" s="34"/>
      <c r="AT4" s="6"/>
      <c r="AU4" s="6"/>
    </row>
    <row r="5" spans="1:64" ht="15" x14ac:dyDescent="0.3">
      <c r="A5" s="4" t="s">
        <v>83</v>
      </c>
      <c r="B5" s="35" t="s">
        <v>127</v>
      </c>
      <c r="C5" s="35"/>
      <c r="D5" s="35"/>
      <c r="E5" s="35"/>
      <c r="F5" s="35"/>
      <c r="G5" s="1"/>
      <c r="H5" s="1"/>
      <c r="I5" s="1"/>
      <c r="J5" s="1"/>
      <c r="K5" s="1"/>
      <c r="L5" s="1"/>
      <c r="M5" s="1"/>
      <c r="N5" s="1"/>
      <c r="R5" s="4" t="s">
        <v>36</v>
      </c>
      <c r="S5" s="8"/>
      <c r="T5" s="33"/>
      <c r="U5" s="34"/>
      <c r="V5" s="34"/>
      <c r="W5" s="34"/>
      <c r="X5" s="1"/>
      <c r="Y5" s="4" t="s">
        <v>83</v>
      </c>
      <c r="Z5" s="36" t="str">
        <f>IF(B5="","",B5)</f>
        <v>ALGER</v>
      </c>
      <c r="AA5" s="36"/>
      <c r="AB5" s="36"/>
      <c r="AC5" s="36"/>
      <c r="AD5" s="6"/>
      <c r="AE5" s="6"/>
      <c r="AF5" s="6"/>
      <c r="AG5" s="6"/>
      <c r="AH5" s="6"/>
      <c r="AI5" s="6"/>
      <c r="AJ5" s="6"/>
      <c r="AK5" s="6"/>
      <c r="AL5" s="6"/>
      <c r="AM5" s="6"/>
      <c r="AN5" s="4" t="s">
        <v>36</v>
      </c>
      <c r="AO5" s="9"/>
      <c r="AP5" s="34" t="str">
        <f t="shared" si="0"/>
        <v/>
      </c>
      <c r="AQ5" s="34"/>
      <c r="AR5" s="34"/>
      <c r="AS5" s="34"/>
      <c r="AT5" s="6"/>
      <c r="AU5" s="6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64" x14ac:dyDescent="0.3">
      <c r="A7" s="62" t="s">
        <v>125</v>
      </c>
      <c r="Y7" s="32" t="s">
        <v>120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64" ht="15" thickBot="1" x14ac:dyDescent="0.35">
      <c r="BI8" s="19"/>
      <c r="BK8" s="29"/>
    </row>
    <row r="9" spans="1:64" ht="14.4" customHeight="1" thickBot="1" x14ac:dyDescent="0.35">
      <c r="A9" s="63" t="s">
        <v>5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80" t="s">
        <v>4</v>
      </c>
      <c r="W9" s="80" t="s">
        <v>6</v>
      </c>
      <c r="X9" s="80" t="s">
        <v>7</v>
      </c>
      <c r="Y9" s="83" t="s">
        <v>10</v>
      </c>
      <c r="Z9" s="84"/>
      <c r="AA9" s="84"/>
      <c r="AB9" s="84"/>
      <c r="AC9" s="84"/>
      <c r="AD9" s="84"/>
      <c r="AE9" s="84"/>
      <c r="AF9" s="84"/>
      <c r="AG9" s="84"/>
      <c r="AH9" s="85"/>
      <c r="AI9" s="88" t="s">
        <v>76</v>
      </c>
      <c r="AJ9" s="90" t="s">
        <v>11</v>
      </c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2"/>
      <c r="AW9" s="88" t="s">
        <v>16</v>
      </c>
      <c r="AX9" s="93" t="s">
        <v>77</v>
      </c>
      <c r="AY9" s="75" t="s">
        <v>116</v>
      </c>
      <c r="AZ9" s="76"/>
      <c r="BA9" s="76"/>
      <c r="BB9" s="76"/>
      <c r="BC9" s="76"/>
      <c r="BD9" s="76"/>
      <c r="BE9" s="76"/>
      <c r="BF9" s="76"/>
      <c r="BG9" s="76"/>
      <c r="BH9" s="76"/>
      <c r="BI9" s="77"/>
      <c r="BJ9" s="75" t="s">
        <v>117</v>
      </c>
      <c r="BK9" s="76"/>
      <c r="BL9" s="77"/>
    </row>
    <row r="10" spans="1:64" ht="26.4" customHeight="1" x14ac:dyDescent="0.3">
      <c r="A10" s="64" t="s">
        <v>119</v>
      </c>
      <c r="B10" s="65" t="s">
        <v>121</v>
      </c>
      <c r="C10" s="65" t="s">
        <v>29</v>
      </c>
      <c r="D10" s="65" t="s">
        <v>95</v>
      </c>
      <c r="E10" s="65" t="s">
        <v>94</v>
      </c>
      <c r="F10" s="65" t="s">
        <v>25</v>
      </c>
      <c r="G10" s="66" t="s">
        <v>27</v>
      </c>
      <c r="H10" s="64" t="s">
        <v>115</v>
      </c>
      <c r="I10" s="65" t="s">
        <v>122</v>
      </c>
      <c r="J10" s="65" t="s">
        <v>30</v>
      </c>
      <c r="K10" s="65" t="s">
        <v>96</v>
      </c>
      <c r="L10" s="65" t="s">
        <v>1</v>
      </c>
      <c r="M10" s="65" t="s">
        <v>26</v>
      </c>
      <c r="N10" s="66" t="s">
        <v>28</v>
      </c>
      <c r="O10" s="67" t="s">
        <v>111</v>
      </c>
      <c r="P10" s="65" t="s">
        <v>0</v>
      </c>
      <c r="Q10" s="65" t="s">
        <v>2</v>
      </c>
      <c r="R10" s="65" t="s">
        <v>31</v>
      </c>
      <c r="S10" s="65" t="s">
        <v>110</v>
      </c>
      <c r="T10" s="65" t="s">
        <v>43</v>
      </c>
      <c r="U10" s="66" t="s">
        <v>19</v>
      </c>
      <c r="V10" s="81"/>
      <c r="W10" s="82"/>
      <c r="X10" s="82"/>
      <c r="Y10" s="68" t="s">
        <v>3</v>
      </c>
      <c r="Z10" s="86" t="s">
        <v>82</v>
      </c>
      <c r="AA10" s="87"/>
      <c r="AB10" s="69" t="s">
        <v>8</v>
      </c>
      <c r="AC10" s="70" t="s">
        <v>9</v>
      </c>
      <c r="AD10" s="70" t="s">
        <v>73</v>
      </c>
      <c r="AE10" s="86" t="s">
        <v>71</v>
      </c>
      <c r="AF10" s="87"/>
      <c r="AG10" s="86" t="s">
        <v>71</v>
      </c>
      <c r="AH10" s="87"/>
      <c r="AI10" s="89"/>
      <c r="AJ10" s="71" t="s">
        <v>22</v>
      </c>
      <c r="AK10" s="71" t="s">
        <v>24</v>
      </c>
      <c r="AL10" s="71" t="s">
        <v>72</v>
      </c>
      <c r="AM10" s="71" t="s">
        <v>12</v>
      </c>
      <c r="AN10" s="71" t="s">
        <v>74</v>
      </c>
      <c r="AO10" s="71" t="s">
        <v>75</v>
      </c>
      <c r="AP10" s="71" t="s">
        <v>18</v>
      </c>
      <c r="AQ10" s="78" t="s">
        <v>71</v>
      </c>
      <c r="AR10" s="79"/>
      <c r="AS10" s="78" t="s">
        <v>71</v>
      </c>
      <c r="AT10" s="79"/>
      <c r="AU10" s="78" t="s">
        <v>71</v>
      </c>
      <c r="AV10" s="79"/>
      <c r="AW10" s="88"/>
      <c r="AX10" s="94"/>
      <c r="AY10" s="22" t="s">
        <v>98</v>
      </c>
      <c r="AZ10" s="21" t="s">
        <v>99</v>
      </c>
      <c r="BA10" s="21" t="s">
        <v>100</v>
      </c>
      <c r="BB10" s="21" t="s">
        <v>112</v>
      </c>
      <c r="BC10" s="21" t="s">
        <v>101</v>
      </c>
      <c r="BD10" s="21" t="s">
        <v>106</v>
      </c>
      <c r="BE10" s="21" t="s">
        <v>105</v>
      </c>
      <c r="BF10" s="21" t="s">
        <v>104</v>
      </c>
      <c r="BG10" s="21" t="s">
        <v>107</v>
      </c>
      <c r="BH10" s="21" t="s">
        <v>108</v>
      </c>
      <c r="BI10" s="24" t="s">
        <v>109</v>
      </c>
      <c r="BJ10" s="22" t="s">
        <v>118</v>
      </c>
      <c r="BK10" s="21" t="s">
        <v>113</v>
      </c>
      <c r="BL10" s="27" t="s">
        <v>114</v>
      </c>
    </row>
    <row r="11" spans="1:64" ht="23.25" customHeight="1" x14ac:dyDescent="0.3">
      <c r="A11" s="37"/>
      <c r="B11" s="17"/>
      <c r="C11" s="17"/>
      <c r="D11" s="18"/>
      <c r="E11" s="18"/>
      <c r="F11" s="17"/>
      <c r="G11" s="38"/>
      <c r="H11" s="37"/>
      <c r="I11" s="17"/>
      <c r="J11" s="17"/>
      <c r="K11" s="18"/>
      <c r="L11" s="18"/>
      <c r="M11" s="17"/>
      <c r="N11" s="38"/>
      <c r="O11" s="37"/>
      <c r="P11" s="17"/>
      <c r="Q11" s="17"/>
      <c r="R11" s="17"/>
      <c r="S11" s="17"/>
      <c r="T11" s="17"/>
      <c r="U11" s="38"/>
      <c r="V11" s="43"/>
      <c r="W11" s="13">
        <f>V11*(BI11/100)</f>
        <v>0</v>
      </c>
      <c r="X11" s="13">
        <f t="shared" ref="X11:X33" si="1">IF(OR(H$5="ORAN",H$5="ALGER",H$5="constantine",H$5="orn",H$5="alg",H$5="czl"),IF(Q11="PAX",IF(OR(F11=0,M11=0),V11*0.25,0),0),0)</f>
        <v>0</v>
      </c>
      <c r="Y11" s="16" t="str">
        <f t="shared" ref="Y11:Y33" si="2">IF(H11="","",H11)</f>
        <v/>
      </c>
      <c r="Z11" s="17"/>
      <c r="AA11" s="20"/>
      <c r="AB11" s="17"/>
      <c r="AC11" s="17"/>
      <c r="AD11" s="17"/>
      <c r="AE11" s="17"/>
      <c r="AF11" s="17"/>
      <c r="AG11" s="17"/>
      <c r="AH11" s="17"/>
      <c r="AI11" s="13"/>
      <c r="AJ11" s="12"/>
      <c r="AK11" s="17"/>
      <c r="AL11" s="12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3"/>
      <c r="AX11" s="26">
        <f>V11+W11-X11+AI11+AW11</f>
        <v>0</v>
      </c>
      <c r="AY11" s="25">
        <f t="shared" ref="AY11:AY33" si="3">IF((A11+E11)&lt;(A11+D11),"- "&amp;TEXT(ABS((A11+D11)-(A11+E11)),"[hh]:mm"),(A11+E11)-(A11+D11))</f>
        <v>0</v>
      </c>
      <c r="AZ11" s="11">
        <f t="shared" ref="AZ11:AZ33" si="4">IF((H11+L11)&lt;(H11+K11),"- "&amp;TEXT(ABS((H11+K11)-(H11+L11)),"[hh]:mm"),(H11+L11)-(H11+K11))</f>
        <v>0</v>
      </c>
      <c r="BA11" s="11">
        <f t="shared" ref="BA11:BA33" si="5">(H11+L11)-(A11+E11)</f>
        <v>0</v>
      </c>
      <c r="BB11" s="30" t="str">
        <f>IF(OR(IF(E11&gt;ALGOLAH!$O$8,IF(E11&gt;ALGOLAH!$O$9,"NUIT","JOUR"),"NUIT")="NUIT",IF(L11&gt;ALGOLAH!$O$8,IF(L11&gt;ALGOLAH!$O$9,"NUIT","JOUR"),"NUIT")="NUIT"),"NUIT","JOUR")</f>
        <v>NUIT</v>
      </c>
      <c r="BC11" s="10" t="str">
        <f t="shared" ref="BC11:BC33" si="6">IF(OR(WEEKDAY(A11,1)&gt;5,WEEKDAY(H11,1)&gt;5),"YES","NO")</f>
        <v>YES</v>
      </c>
      <c r="BD11" s="10">
        <f>IF(BA11&gt;=ALGOLAH!$N$9,25,0)</f>
        <v>0</v>
      </c>
      <c r="BE11" s="10">
        <f t="shared" ref="BE11:BE33" si="7">IF(BB11="NUIT",25,0)</f>
        <v>25</v>
      </c>
      <c r="BF11" s="10">
        <f>IF(BC11="yes",25,0)</f>
        <v>25</v>
      </c>
      <c r="BG11" s="10">
        <f t="shared" ref="BG11:BG33" si="8">IF(BF11+BE11=50,25+BD11,(BF11+BE11+BD11))</f>
        <v>25</v>
      </c>
      <c r="BH11" s="10">
        <f>IF(COUNTIF(AY11,"*-*"),0,IF(AY11&gt;ALGOLAH!$L$8,50,IF(AY11&gt;ALGOLAH!$L$7,30,IF(AY11&gt;ALGOLAH!$L$6,15,0))))</f>
        <v>0</v>
      </c>
      <c r="BI11" s="31">
        <f>BH11+BG11</f>
        <v>25</v>
      </c>
      <c r="BJ11" s="23" t="str">
        <f t="shared" ref="BJ11:BJ33" si="9">IF(A11=H11,"OUI","NON")</f>
        <v>OUI</v>
      </c>
      <c r="BK11" s="28" t="str">
        <f t="shared" ref="BK11:BK33" si="10">IF(D11&gt;K11,"OUI","NON")</f>
        <v>NON</v>
      </c>
      <c r="BL11" s="28" t="str">
        <f t="shared" ref="BL11:BL33" si="11">IF((A11+E11)&gt;(H11+L11),"OUI","NON")</f>
        <v>NON</v>
      </c>
    </row>
    <row r="12" spans="1:64" ht="23.25" customHeight="1" x14ac:dyDescent="0.3">
      <c r="A12" s="37"/>
      <c r="B12" s="17"/>
      <c r="C12" s="17"/>
      <c r="D12" s="18"/>
      <c r="E12" s="18"/>
      <c r="F12" s="17"/>
      <c r="G12" s="38"/>
      <c r="H12" s="37"/>
      <c r="I12" s="17"/>
      <c r="J12" s="17"/>
      <c r="K12" s="18"/>
      <c r="L12" s="18"/>
      <c r="M12" s="17"/>
      <c r="N12" s="38"/>
      <c r="O12" s="37"/>
      <c r="P12" s="17"/>
      <c r="Q12" s="17"/>
      <c r="R12" s="17"/>
      <c r="S12" s="17"/>
      <c r="T12" s="17"/>
      <c r="U12" s="38"/>
      <c r="V12" s="43"/>
      <c r="W12" s="13">
        <f t="shared" ref="W12:W33" si="12">V12*(BI12/100)</f>
        <v>0</v>
      </c>
      <c r="X12" s="13">
        <f t="shared" si="1"/>
        <v>0</v>
      </c>
      <c r="Y12" s="16" t="str">
        <f t="shared" si="2"/>
        <v/>
      </c>
      <c r="Z12" s="17"/>
      <c r="AA12" s="20"/>
      <c r="AB12" s="17"/>
      <c r="AC12" s="17"/>
      <c r="AD12" s="17"/>
      <c r="AE12" s="17"/>
      <c r="AF12" s="17"/>
      <c r="AG12" s="17"/>
      <c r="AH12" s="17"/>
      <c r="AI12" s="13"/>
      <c r="AJ12" s="12"/>
      <c r="AK12" s="17"/>
      <c r="AL12" s="12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3"/>
      <c r="AX12" s="26">
        <f t="shared" ref="AX12:AX13" si="13">V12+W12-X12+AI12+AW12</f>
        <v>0</v>
      </c>
      <c r="AY12" s="25">
        <f t="shared" si="3"/>
        <v>0</v>
      </c>
      <c r="AZ12" s="11">
        <f t="shared" si="4"/>
        <v>0</v>
      </c>
      <c r="BA12" s="11">
        <f t="shared" si="5"/>
        <v>0</v>
      </c>
      <c r="BB12" s="30" t="str">
        <f>IF(OR(IF(E12&gt;ALGOLAH!$O$8,IF(E12&gt;ALGOLAH!$O$9,"NUIT","JOUR"),"NUIT")="NUIT",IF(L12&gt;ALGOLAH!$O$8,IF(L12&gt;ALGOLAH!$O$9,"NUIT","JOUR"),"NUIT")="NUIT"),"NUIT","JOUR")</f>
        <v>NUIT</v>
      </c>
      <c r="BC12" s="10" t="str">
        <f t="shared" si="6"/>
        <v>YES</v>
      </c>
      <c r="BD12" s="10">
        <f>IF(BA12&gt;=ALGOLAH!$N$9,25,0)</f>
        <v>0</v>
      </c>
      <c r="BE12" s="10">
        <f t="shared" si="7"/>
        <v>25</v>
      </c>
      <c r="BF12" s="10">
        <f t="shared" ref="BF12:BF33" si="14">IF(BC12="yes",25,0)</f>
        <v>25</v>
      </c>
      <c r="BG12" s="10">
        <f t="shared" si="8"/>
        <v>25</v>
      </c>
      <c r="BH12" s="10">
        <f>IF(COUNTIF(AY12,"*-*"),0,IF(AY12&gt;ALGOLAH!$L$8,50,IF(AY12&gt;ALGOLAH!$L$7,30,IF(AY12&gt;ALGOLAH!$L$6,15,0))))</f>
        <v>0</v>
      </c>
      <c r="BI12" s="31">
        <f t="shared" ref="BI12:BI23" si="15">BH12+BG12</f>
        <v>25</v>
      </c>
      <c r="BJ12" s="23" t="str">
        <f t="shared" si="9"/>
        <v>OUI</v>
      </c>
      <c r="BK12" s="28" t="str">
        <f t="shared" si="10"/>
        <v>NON</v>
      </c>
      <c r="BL12" s="28" t="str">
        <f t="shared" si="11"/>
        <v>NON</v>
      </c>
    </row>
    <row r="13" spans="1:64" ht="23.25" customHeight="1" x14ac:dyDescent="0.3">
      <c r="A13" s="37"/>
      <c r="B13" s="17"/>
      <c r="C13" s="17"/>
      <c r="D13" s="18"/>
      <c r="E13" s="18"/>
      <c r="F13" s="17"/>
      <c r="G13" s="38"/>
      <c r="H13" s="37"/>
      <c r="I13" s="17"/>
      <c r="J13" s="17"/>
      <c r="K13" s="18"/>
      <c r="L13" s="18"/>
      <c r="M13" s="17"/>
      <c r="N13" s="38"/>
      <c r="O13" s="37"/>
      <c r="P13" s="17"/>
      <c r="Q13" s="17"/>
      <c r="R13" s="17"/>
      <c r="S13" s="17"/>
      <c r="T13" s="17"/>
      <c r="U13" s="38"/>
      <c r="V13" s="43"/>
      <c r="W13" s="13">
        <f t="shared" si="12"/>
        <v>0</v>
      </c>
      <c r="X13" s="13">
        <f t="shared" si="1"/>
        <v>0</v>
      </c>
      <c r="Y13" s="16" t="str">
        <f t="shared" si="2"/>
        <v/>
      </c>
      <c r="Z13" s="17"/>
      <c r="AA13" s="20"/>
      <c r="AB13" s="17"/>
      <c r="AC13" s="17"/>
      <c r="AD13" s="17"/>
      <c r="AE13" s="17"/>
      <c r="AF13" s="17"/>
      <c r="AG13" s="17"/>
      <c r="AH13" s="17"/>
      <c r="AI13" s="13"/>
      <c r="AJ13" s="12"/>
      <c r="AK13" s="17"/>
      <c r="AL13" s="12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3"/>
      <c r="AX13" s="26">
        <f t="shared" si="13"/>
        <v>0</v>
      </c>
      <c r="AY13" s="25">
        <f t="shared" si="3"/>
        <v>0</v>
      </c>
      <c r="AZ13" s="11">
        <f t="shared" si="4"/>
        <v>0</v>
      </c>
      <c r="BA13" s="11">
        <f t="shared" si="5"/>
        <v>0</v>
      </c>
      <c r="BB13" s="30" t="str">
        <f>IF(OR(IF(E13&gt;ALGOLAH!$O$8,IF(E13&gt;ALGOLAH!$O$9,"NUIT","JOUR"),"NUIT")="NUIT",IF(L13&gt;ALGOLAH!$O$8,IF(L13&gt;ALGOLAH!$O$9,"NUIT","JOUR"),"NUIT")="NUIT"),"NUIT","JOUR")</f>
        <v>NUIT</v>
      </c>
      <c r="BC13" s="10" t="str">
        <f t="shared" si="6"/>
        <v>YES</v>
      </c>
      <c r="BD13" s="10">
        <f>IF(BA13&gt;=ALGOLAH!$N$9,25,0)</f>
        <v>0</v>
      </c>
      <c r="BE13" s="10">
        <f t="shared" si="7"/>
        <v>25</v>
      </c>
      <c r="BF13" s="10">
        <f t="shared" si="14"/>
        <v>25</v>
      </c>
      <c r="BG13" s="10">
        <f t="shared" si="8"/>
        <v>25</v>
      </c>
      <c r="BH13" s="10">
        <f>IF(COUNTIF(AY13,"*-*"),0,IF(AY13&gt;ALGOLAH!$L$8,50,IF(AY13&gt;ALGOLAH!$L$7,30,IF(AY13&gt;ALGOLAH!$L$6,15,0))))</f>
        <v>0</v>
      </c>
      <c r="BI13" s="31">
        <f t="shared" si="15"/>
        <v>25</v>
      </c>
      <c r="BJ13" s="23" t="str">
        <f t="shared" si="9"/>
        <v>OUI</v>
      </c>
      <c r="BK13" s="28" t="str">
        <f t="shared" si="10"/>
        <v>NON</v>
      </c>
      <c r="BL13" s="28" t="str">
        <f t="shared" si="11"/>
        <v>NON</v>
      </c>
    </row>
    <row r="14" spans="1:64" ht="23.25" customHeight="1" x14ac:dyDescent="0.3">
      <c r="A14" s="37"/>
      <c r="B14" s="17"/>
      <c r="C14" s="17"/>
      <c r="D14" s="18"/>
      <c r="E14" s="18"/>
      <c r="F14" s="17"/>
      <c r="G14" s="38"/>
      <c r="H14" s="37"/>
      <c r="I14" s="17"/>
      <c r="J14" s="17"/>
      <c r="K14" s="18"/>
      <c r="L14" s="18"/>
      <c r="M14" s="17"/>
      <c r="N14" s="38"/>
      <c r="O14" s="37"/>
      <c r="P14" s="17"/>
      <c r="Q14" s="17"/>
      <c r="R14" s="17"/>
      <c r="S14" s="17"/>
      <c r="T14" s="17"/>
      <c r="U14" s="38"/>
      <c r="V14" s="43"/>
      <c r="W14" s="13">
        <f t="shared" si="12"/>
        <v>0</v>
      </c>
      <c r="X14" s="13">
        <f t="shared" si="1"/>
        <v>0</v>
      </c>
      <c r="Y14" s="16" t="str">
        <f t="shared" si="2"/>
        <v/>
      </c>
      <c r="Z14" s="17"/>
      <c r="AA14" s="20"/>
      <c r="AB14" s="17"/>
      <c r="AC14" s="17"/>
      <c r="AD14" s="17"/>
      <c r="AE14" s="17"/>
      <c r="AF14" s="17"/>
      <c r="AG14" s="17"/>
      <c r="AH14" s="17"/>
      <c r="AI14" s="13"/>
      <c r="AJ14" s="12"/>
      <c r="AK14" s="17"/>
      <c r="AL14" s="12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3"/>
      <c r="AX14" s="26">
        <f>V14+W14-X14+AI14+AW14</f>
        <v>0</v>
      </c>
      <c r="AY14" s="25">
        <f t="shared" si="3"/>
        <v>0</v>
      </c>
      <c r="AZ14" s="11">
        <f t="shared" si="4"/>
        <v>0</v>
      </c>
      <c r="BA14" s="11">
        <f t="shared" si="5"/>
        <v>0</v>
      </c>
      <c r="BB14" s="30" t="str">
        <f>IF(OR(IF(E14&gt;ALGOLAH!$O$8,IF(E14&gt;ALGOLAH!$O$9,"NUIT","JOUR"),"NUIT")="NUIT",IF(L14&gt;ALGOLAH!$O$8,IF(L14&gt;ALGOLAH!$O$9,"NUIT","JOUR"),"NUIT")="NUIT"),"NUIT","JOUR")</f>
        <v>NUIT</v>
      </c>
      <c r="BC14" s="10" t="str">
        <f t="shared" si="6"/>
        <v>YES</v>
      </c>
      <c r="BD14" s="10">
        <f>IF(BA14&gt;=ALGOLAH!$N$9,25,0)</f>
        <v>0</v>
      </c>
      <c r="BE14" s="10">
        <f t="shared" si="7"/>
        <v>25</v>
      </c>
      <c r="BF14" s="10">
        <f t="shared" si="14"/>
        <v>25</v>
      </c>
      <c r="BG14" s="10">
        <f t="shared" si="8"/>
        <v>25</v>
      </c>
      <c r="BH14" s="10">
        <f>IF(COUNTIF(AY14,"*-*"),0,IF(AY14&gt;ALGOLAH!$L$8,50,IF(AY14&gt;ALGOLAH!$L$7,30,IF(AY14&gt;ALGOLAH!$L$6,15,0))))</f>
        <v>0</v>
      </c>
      <c r="BI14" s="31">
        <f t="shared" si="15"/>
        <v>25</v>
      </c>
      <c r="BJ14" s="23" t="str">
        <f t="shared" si="9"/>
        <v>OUI</v>
      </c>
      <c r="BK14" s="28" t="str">
        <f t="shared" si="10"/>
        <v>NON</v>
      </c>
      <c r="BL14" s="28" t="str">
        <f t="shared" si="11"/>
        <v>NON</v>
      </c>
    </row>
    <row r="15" spans="1:64" ht="23.25" customHeight="1" x14ac:dyDescent="0.3">
      <c r="A15" s="37"/>
      <c r="B15" s="17"/>
      <c r="C15" s="17"/>
      <c r="D15" s="18"/>
      <c r="E15" s="18"/>
      <c r="F15" s="17"/>
      <c r="G15" s="38"/>
      <c r="H15" s="37"/>
      <c r="I15" s="17"/>
      <c r="J15" s="17"/>
      <c r="K15" s="18"/>
      <c r="L15" s="18"/>
      <c r="M15" s="17"/>
      <c r="N15" s="38"/>
      <c r="O15" s="37"/>
      <c r="P15" s="17"/>
      <c r="Q15" s="17"/>
      <c r="R15" s="17"/>
      <c r="S15" s="17"/>
      <c r="T15" s="17"/>
      <c r="U15" s="38"/>
      <c r="V15" s="43"/>
      <c r="W15" s="13">
        <f t="shared" si="12"/>
        <v>0</v>
      </c>
      <c r="X15" s="13">
        <f t="shared" si="1"/>
        <v>0</v>
      </c>
      <c r="Y15" s="16" t="str">
        <f t="shared" si="2"/>
        <v/>
      </c>
      <c r="Z15" s="17"/>
      <c r="AA15" s="20"/>
      <c r="AB15" s="17"/>
      <c r="AC15" s="17"/>
      <c r="AD15" s="17"/>
      <c r="AE15" s="17"/>
      <c r="AF15" s="17"/>
      <c r="AG15" s="17"/>
      <c r="AH15" s="17"/>
      <c r="AI15" s="13"/>
      <c r="AJ15" s="12"/>
      <c r="AK15" s="17"/>
      <c r="AL15" s="12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3"/>
      <c r="AX15" s="26">
        <f>V15+W15-X15+AI15+AW15</f>
        <v>0</v>
      </c>
      <c r="AY15" s="25">
        <f t="shared" si="3"/>
        <v>0</v>
      </c>
      <c r="AZ15" s="11">
        <f t="shared" si="4"/>
        <v>0</v>
      </c>
      <c r="BA15" s="11">
        <f t="shared" si="5"/>
        <v>0</v>
      </c>
      <c r="BB15" s="30" t="str">
        <f>IF(OR(IF(E15&gt;ALGOLAH!$O$8,IF(E15&gt;ALGOLAH!$O$9,"NUIT","JOUR"),"NUIT")="NUIT",IF(L15&gt;ALGOLAH!$O$8,IF(L15&gt;ALGOLAH!$O$9,"NUIT","JOUR"),"NUIT")="NUIT"),"NUIT","JOUR")</f>
        <v>NUIT</v>
      </c>
      <c r="BC15" s="10" t="str">
        <f t="shared" si="6"/>
        <v>YES</v>
      </c>
      <c r="BD15" s="10">
        <f>IF(BA15&gt;=ALGOLAH!$N$9,25,0)</f>
        <v>0</v>
      </c>
      <c r="BE15" s="10">
        <f t="shared" si="7"/>
        <v>25</v>
      </c>
      <c r="BF15" s="10">
        <f t="shared" si="14"/>
        <v>25</v>
      </c>
      <c r="BG15" s="10">
        <f t="shared" si="8"/>
        <v>25</v>
      </c>
      <c r="BH15" s="10">
        <f>IF(COUNTIF(AY15,"*-*"),0,IF(AY15&gt;ALGOLAH!$L$8,50,IF(AY15&gt;ALGOLAH!$L$7,30,IF(AY15&gt;ALGOLAH!$L$6,15,0))))</f>
        <v>0</v>
      </c>
      <c r="BI15" s="31">
        <f t="shared" si="15"/>
        <v>25</v>
      </c>
      <c r="BJ15" s="23" t="str">
        <f t="shared" si="9"/>
        <v>OUI</v>
      </c>
      <c r="BK15" s="28" t="str">
        <f t="shared" si="10"/>
        <v>NON</v>
      </c>
      <c r="BL15" s="28" t="str">
        <f t="shared" si="11"/>
        <v>NON</v>
      </c>
    </row>
    <row r="16" spans="1:64" ht="23.25" customHeight="1" x14ac:dyDescent="0.3">
      <c r="A16" s="37"/>
      <c r="B16" s="17"/>
      <c r="C16" s="17"/>
      <c r="D16" s="18"/>
      <c r="E16" s="18"/>
      <c r="F16" s="17"/>
      <c r="G16" s="38"/>
      <c r="H16" s="37"/>
      <c r="I16" s="17"/>
      <c r="J16" s="17"/>
      <c r="K16" s="18"/>
      <c r="L16" s="18"/>
      <c r="M16" s="17"/>
      <c r="N16" s="38"/>
      <c r="O16" s="37"/>
      <c r="P16" s="17"/>
      <c r="Q16" s="17"/>
      <c r="R16" s="17"/>
      <c r="S16" s="17"/>
      <c r="T16" s="17"/>
      <c r="U16" s="38"/>
      <c r="V16" s="43"/>
      <c r="W16" s="13">
        <f t="shared" si="12"/>
        <v>0</v>
      </c>
      <c r="X16" s="13">
        <f t="shared" si="1"/>
        <v>0</v>
      </c>
      <c r="Y16" s="16" t="str">
        <f t="shared" si="2"/>
        <v/>
      </c>
      <c r="Z16" s="17"/>
      <c r="AA16" s="20"/>
      <c r="AB16" s="17"/>
      <c r="AC16" s="17"/>
      <c r="AD16" s="17"/>
      <c r="AE16" s="17"/>
      <c r="AF16" s="17"/>
      <c r="AG16" s="17"/>
      <c r="AH16" s="17"/>
      <c r="AI16" s="13"/>
      <c r="AJ16" s="12"/>
      <c r="AK16" s="17"/>
      <c r="AL16" s="12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3"/>
      <c r="AX16" s="26">
        <f>V16+W16-X16+AI16+AW16</f>
        <v>0</v>
      </c>
      <c r="AY16" s="25">
        <f t="shared" si="3"/>
        <v>0</v>
      </c>
      <c r="AZ16" s="11">
        <f t="shared" si="4"/>
        <v>0</v>
      </c>
      <c r="BA16" s="11">
        <f t="shared" si="5"/>
        <v>0</v>
      </c>
      <c r="BB16" s="30" t="str">
        <f>IF(OR(IF(E16&gt;ALGOLAH!$O$8,IF(E16&gt;ALGOLAH!$O$9,"NUIT","JOUR"),"NUIT")="NUIT",IF(L16&gt;ALGOLAH!$O$8,IF(L16&gt;ALGOLAH!$O$9,"NUIT","JOUR"),"NUIT")="NUIT"),"NUIT","JOUR")</f>
        <v>NUIT</v>
      </c>
      <c r="BC16" s="10" t="str">
        <f t="shared" si="6"/>
        <v>YES</v>
      </c>
      <c r="BD16" s="10">
        <f>IF(BA16&gt;=ALGOLAH!$N$9,25,0)</f>
        <v>0</v>
      </c>
      <c r="BE16" s="10">
        <f t="shared" si="7"/>
        <v>25</v>
      </c>
      <c r="BF16" s="10">
        <f t="shared" si="14"/>
        <v>25</v>
      </c>
      <c r="BG16" s="10">
        <f t="shared" si="8"/>
        <v>25</v>
      </c>
      <c r="BH16" s="10">
        <f>IF(COUNTIF(AY16,"*-*"),0,IF(AY16&gt;ALGOLAH!$L$8,50,IF(AY16&gt;ALGOLAH!$L$7,30,IF(AY16&gt;ALGOLAH!$L$6,15,0))))</f>
        <v>0</v>
      </c>
      <c r="BI16" s="31">
        <f t="shared" si="15"/>
        <v>25</v>
      </c>
      <c r="BJ16" s="23" t="str">
        <f t="shared" si="9"/>
        <v>OUI</v>
      </c>
      <c r="BK16" s="28" t="str">
        <f t="shared" si="10"/>
        <v>NON</v>
      </c>
      <c r="BL16" s="28" t="str">
        <f t="shared" si="11"/>
        <v>NON</v>
      </c>
    </row>
    <row r="17" spans="1:64" ht="23.25" customHeight="1" x14ac:dyDescent="0.3">
      <c r="A17" s="37"/>
      <c r="B17" s="17"/>
      <c r="C17" s="17"/>
      <c r="D17" s="18"/>
      <c r="E17" s="18"/>
      <c r="F17" s="17"/>
      <c r="G17" s="38"/>
      <c r="H17" s="37"/>
      <c r="I17" s="17"/>
      <c r="J17" s="17"/>
      <c r="K17" s="18"/>
      <c r="L17" s="18"/>
      <c r="M17" s="17"/>
      <c r="N17" s="38"/>
      <c r="O17" s="37"/>
      <c r="P17" s="17"/>
      <c r="Q17" s="17"/>
      <c r="R17" s="17"/>
      <c r="S17" s="17"/>
      <c r="T17" s="17"/>
      <c r="U17" s="38"/>
      <c r="V17" s="43"/>
      <c r="W17" s="13">
        <f t="shared" si="12"/>
        <v>0</v>
      </c>
      <c r="X17" s="13">
        <f t="shared" si="1"/>
        <v>0</v>
      </c>
      <c r="Y17" s="16" t="str">
        <f t="shared" si="2"/>
        <v/>
      </c>
      <c r="Z17" s="17"/>
      <c r="AA17" s="20"/>
      <c r="AB17" s="17"/>
      <c r="AC17" s="17"/>
      <c r="AD17" s="17"/>
      <c r="AE17" s="17"/>
      <c r="AF17" s="17"/>
      <c r="AG17" s="17"/>
      <c r="AH17" s="17"/>
      <c r="AI17" s="13"/>
      <c r="AJ17" s="12"/>
      <c r="AK17" s="17"/>
      <c r="AL17" s="12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3"/>
      <c r="AX17" s="26">
        <f t="shared" ref="AX17:AX33" si="16">V17+W17-X17+AI17+AW17</f>
        <v>0</v>
      </c>
      <c r="AY17" s="25">
        <f t="shared" si="3"/>
        <v>0</v>
      </c>
      <c r="AZ17" s="11">
        <f t="shared" si="4"/>
        <v>0</v>
      </c>
      <c r="BA17" s="11">
        <f t="shared" si="5"/>
        <v>0</v>
      </c>
      <c r="BB17" s="30" t="str">
        <f>IF(OR(IF(E17&gt;ALGOLAH!$O$8,IF(E17&gt;ALGOLAH!$O$9,"NUIT","JOUR"),"NUIT")="NUIT",IF(L17&gt;ALGOLAH!$O$8,IF(L17&gt;ALGOLAH!$O$9,"NUIT","JOUR"),"NUIT")="NUIT"),"NUIT","JOUR")</f>
        <v>NUIT</v>
      </c>
      <c r="BC17" s="10" t="str">
        <f t="shared" si="6"/>
        <v>YES</v>
      </c>
      <c r="BD17" s="10">
        <f>IF(BA17&gt;=ALGOLAH!$N$9,25,0)</f>
        <v>0</v>
      </c>
      <c r="BE17" s="10">
        <f t="shared" si="7"/>
        <v>25</v>
      </c>
      <c r="BF17" s="10">
        <f t="shared" si="14"/>
        <v>25</v>
      </c>
      <c r="BG17" s="10">
        <f t="shared" si="8"/>
        <v>25</v>
      </c>
      <c r="BH17" s="10">
        <f>IF(COUNTIF(AY17,"*-*"),0,IF(AY17&gt;ALGOLAH!$L$8,50,IF(AY17&gt;ALGOLAH!$L$7,30,IF(AY17&gt;ALGOLAH!$L$6,15,0))))</f>
        <v>0</v>
      </c>
      <c r="BI17" s="31">
        <f t="shared" si="15"/>
        <v>25</v>
      </c>
      <c r="BJ17" s="23" t="str">
        <f t="shared" si="9"/>
        <v>OUI</v>
      </c>
      <c r="BK17" s="28" t="str">
        <f t="shared" si="10"/>
        <v>NON</v>
      </c>
      <c r="BL17" s="28" t="str">
        <f t="shared" si="11"/>
        <v>NON</v>
      </c>
    </row>
    <row r="18" spans="1:64" ht="23.25" customHeight="1" x14ac:dyDescent="0.3">
      <c r="A18" s="37"/>
      <c r="B18" s="17"/>
      <c r="C18" s="17"/>
      <c r="D18" s="18"/>
      <c r="E18" s="18"/>
      <c r="F18" s="17"/>
      <c r="G18" s="38"/>
      <c r="H18" s="37"/>
      <c r="I18" s="17"/>
      <c r="J18" s="17"/>
      <c r="K18" s="18"/>
      <c r="L18" s="18"/>
      <c r="M18" s="17"/>
      <c r="N18" s="38"/>
      <c r="O18" s="37"/>
      <c r="P18" s="17"/>
      <c r="Q18" s="17"/>
      <c r="R18" s="17"/>
      <c r="S18" s="17"/>
      <c r="T18" s="17"/>
      <c r="U18" s="38"/>
      <c r="V18" s="43"/>
      <c r="W18" s="13">
        <f t="shared" si="12"/>
        <v>0</v>
      </c>
      <c r="X18" s="13">
        <f t="shared" si="1"/>
        <v>0</v>
      </c>
      <c r="Y18" s="16" t="str">
        <f t="shared" si="2"/>
        <v/>
      </c>
      <c r="Z18" s="17"/>
      <c r="AA18" s="20"/>
      <c r="AB18" s="17"/>
      <c r="AC18" s="17"/>
      <c r="AD18" s="17"/>
      <c r="AE18" s="17"/>
      <c r="AF18" s="17"/>
      <c r="AG18" s="17"/>
      <c r="AH18" s="17"/>
      <c r="AI18" s="13"/>
      <c r="AJ18" s="12"/>
      <c r="AK18" s="17"/>
      <c r="AL18" s="12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3"/>
      <c r="AX18" s="26">
        <f t="shared" si="16"/>
        <v>0</v>
      </c>
      <c r="AY18" s="25">
        <f t="shared" si="3"/>
        <v>0</v>
      </c>
      <c r="AZ18" s="11">
        <f t="shared" si="4"/>
        <v>0</v>
      </c>
      <c r="BA18" s="11">
        <f t="shared" si="5"/>
        <v>0</v>
      </c>
      <c r="BB18" s="30" t="str">
        <f>IF(OR(IF(E18&gt;ALGOLAH!$O$8,IF(E18&gt;ALGOLAH!$O$9,"NUIT","JOUR"),"NUIT")="NUIT",IF(L18&gt;ALGOLAH!$O$8,IF(L18&gt;ALGOLAH!$O$9,"NUIT","JOUR"),"NUIT")="NUIT"),"NUIT","JOUR")</f>
        <v>NUIT</v>
      </c>
      <c r="BC18" s="10" t="str">
        <f t="shared" si="6"/>
        <v>YES</v>
      </c>
      <c r="BD18" s="10">
        <f>IF(BA18&gt;=ALGOLAH!$N$9,25,0)</f>
        <v>0</v>
      </c>
      <c r="BE18" s="10">
        <f t="shared" si="7"/>
        <v>25</v>
      </c>
      <c r="BF18" s="10">
        <f t="shared" si="14"/>
        <v>25</v>
      </c>
      <c r="BG18" s="10">
        <f t="shared" si="8"/>
        <v>25</v>
      </c>
      <c r="BH18" s="10">
        <f>IF(COUNTIF(AY18,"*-*"),0,IF(AY18&gt;ALGOLAH!$L$8,50,IF(AY18&gt;ALGOLAH!$L$7,30,IF(AY18&gt;ALGOLAH!$L$6,15,0))))</f>
        <v>0</v>
      </c>
      <c r="BI18" s="31">
        <f t="shared" si="15"/>
        <v>25</v>
      </c>
      <c r="BJ18" s="23" t="str">
        <f t="shared" si="9"/>
        <v>OUI</v>
      </c>
      <c r="BK18" s="28" t="str">
        <f t="shared" si="10"/>
        <v>NON</v>
      </c>
      <c r="BL18" s="28" t="str">
        <f t="shared" si="11"/>
        <v>NON</v>
      </c>
    </row>
    <row r="19" spans="1:64" ht="23.25" customHeight="1" x14ac:dyDescent="0.3">
      <c r="A19" s="37"/>
      <c r="B19" s="17"/>
      <c r="C19" s="17"/>
      <c r="D19" s="18"/>
      <c r="E19" s="18"/>
      <c r="F19" s="17"/>
      <c r="G19" s="38"/>
      <c r="H19" s="37"/>
      <c r="I19" s="17"/>
      <c r="J19" s="17"/>
      <c r="K19" s="18"/>
      <c r="L19" s="18"/>
      <c r="M19" s="17"/>
      <c r="N19" s="38"/>
      <c r="O19" s="37"/>
      <c r="P19" s="17"/>
      <c r="Q19" s="17"/>
      <c r="R19" s="17"/>
      <c r="S19" s="17"/>
      <c r="T19" s="17"/>
      <c r="U19" s="38"/>
      <c r="V19" s="43"/>
      <c r="W19" s="13">
        <f t="shared" si="12"/>
        <v>0</v>
      </c>
      <c r="X19" s="13">
        <f t="shared" si="1"/>
        <v>0</v>
      </c>
      <c r="Y19" s="16" t="str">
        <f t="shared" si="2"/>
        <v/>
      </c>
      <c r="Z19" s="17"/>
      <c r="AA19" s="20"/>
      <c r="AB19" s="17"/>
      <c r="AC19" s="17"/>
      <c r="AD19" s="17"/>
      <c r="AE19" s="17"/>
      <c r="AF19" s="17"/>
      <c r="AG19" s="17"/>
      <c r="AH19" s="17"/>
      <c r="AI19" s="13"/>
      <c r="AJ19" s="12"/>
      <c r="AK19" s="17"/>
      <c r="AL19" s="12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3"/>
      <c r="AX19" s="26">
        <f t="shared" si="16"/>
        <v>0</v>
      </c>
      <c r="AY19" s="25">
        <f t="shared" si="3"/>
        <v>0</v>
      </c>
      <c r="AZ19" s="11">
        <f t="shared" si="4"/>
        <v>0</v>
      </c>
      <c r="BA19" s="11">
        <f t="shared" si="5"/>
        <v>0</v>
      </c>
      <c r="BB19" s="30" t="str">
        <f>IF(OR(IF(E19&gt;ALGOLAH!$O$8,IF(E19&gt;ALGOLAH!$O$9,"NUIT","JOUR"),"NUIT")="NUIT",IF(L19&gt;ALGOLAH!$O$8,IF(L19&gt;ALGOLAH!$O$9,"NUIT","JOUR"),"NUIT")="NUIT"),"NUIT","JOUR")</f>
        <v>NUIT</v>
      </c>
      <c r="BC19" s="10" t="str">
        <f t="shared" si="6"/>
        <v>YES</v>
      </c>
      <c r="BD19" s="10">
        <f>IF(BA19&gt;=ALGOLAH!$N$9,25,0)</f>
        <v>0</v>
      </c>
      <c r="BE19" s="10">
        <f t="shared" si="7"/>
        <v>25</v>
      </c>
      <c r="BF19" s="10">
        <f t="shared" si="14"/>
        <v>25</v>
      </c>
      <c r="BG19" s="10">
        <f t="shared" si="8"/>
        <v>25</v>
      </c>
      <c r="BH19" s="10">
        <f>IF(COUNTIF(AY19,"*-*"),0,IF(AY19&gt;ALGOLAH!$L$8,50,IF(AY19&gt;ALGOLAH!$L$7,30,IF(AY19&gt;ALGOLAH!$L$6,15,0))))</f>
        <v>0</v>
      </c>
      <c r="BI19" s="31">
        <f t="shared" si="15"/>
        <v>25</v>
      </c>
      <c r="BJ19" s="23" t="str">
        <f t="shared" si="9"/>
        <v>OUI</v>
      </c>
      <c r="BK19" s="28" t="str">
        <f t="shared" si="10"/>
        <v>NON</v>
      </c>
      <c r="BL19" s="28" t="str">
        <f t="shared" si="11"/>
        <v>NON</v>
      </c>
    </row>
    <row r="20" spans="1:64" ht="23.25" customHeight="1" x14ac:dyDescent="0.3">
      <c r="A20" s="37"/>
      <c r="B20" s="17"/>
      <c r="C20" s="17"/>
      <c r="D20" s="18"/>
      <c r="E20" s="18"/>
      <c r="F20" s="17"/>
      <c r="G20" s="38"/>
      <c r="H20" s="37"/>
      <c r="I20" s="17"/>
      <c r="J20" s="17"/>
      <c r="K20" s="18"/>
      <c r="L20" s="18"/>
      <c r="M20" s="17"/>
      <c r="N20" s="38"/>
      <c r="O20" s="37"/>
      <c r="P20" s="17"/>
      <c r="Q20" s="17"/>
      <c r="R20" s="17"/>
      <c r="S20" s="17"/>
      <c r="T20" s="17"/>
      <c r="U20" s="38"/>
      <c r="V20" s="43"/>
      <c r="W20" s="13">
        <f t="shared" si="12"/>
        <v>0</v>
      </c>
      <c r="X20" s="13">
        <f t="shared" si="1"/>
        <v>0</v>
      </c>
      <c r="Y20" s="16" t="str">
        <f t="shared" si="2"/>
        <v/>
      </c>
      <c r="Z20" s="17"/>
      <c r="AA20" s="20"/>
      <c r="AB20" s="17"/>
      <c r="AC20" s="17"/>
      <c r="AD20" s="17"/>
      <c r="AE20" s="17"/>
      <c r="AF20" s="17"/>
      <c r="AG20" s="17"/>
      <c r="AH20" s="17"/>
      <c r="AI20" s="13"/>
      <c r="AJ20" s="12"/>
      <c r="AK20" s="17"/>
      <c r="AL20" s="12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3"/>
      <c r="AX20" s="26">
        <f>V20+W20-X20+AI20+AW20</f>
        <v>0</v>
      </c>
      <c r="AY20" s="25">
        <f t="shared" si="3"/>
        <v>0</v>
      </c>
      <c r="AZ20" s="11">
        <f t="shared" si="4"/>
        <v>0</v>
      </c>
      <c r="BA20" s="11">
        <f t="shared" si="5"/>
        <v>0</v>
      </c>
      <c r="BB20" s="30" t="str">
        <f>IF(OR(IF(E20&gt;ALGOLAH!$O$8,IF(E20&gt;ALGOLAH!$O$9,"NUIT","JOUR"),"NUIT")="NUIT",IF(L20&gt;ALGOLAH!$O$8,IF(L20&gt;ALGOLAH!$O$9,"NUIT","JOUR"),"NUIT")="NUIT"),"NUIT","JOUR")</f>
        <v>NUIT</v>
      </c>
      <c r="BC20" s="10" t="str">
        <f t="shared" si="6"/>
        <v>YES</v>
      </c>
      <c r="BD20" s="10">
        <f>IF(BA20&gt;=ALGOLAH!$N$9,25,0)</f>
        <v>0</v>
      </c>
      <c r="BE20" s="10">
        <f t="shared" si="7"/>
        <v>25</v>
      </c>
      <c r="BF20" s="10">
        <f t="shared" si="14"/>
        <v>25</v>
      </c>
      <c r="BG20" s="10">
        <f t="shared" si="8"/>
        <v>25</v>
      </c>
      <c r="BH20" s="10">
        <f>IF(COUNTIF(AY20,"*-*"),0,IF(AY20&gt;ALGOLAH!$L$8,50,IF(AY20&gt;ALGOLAH!$L$7,30,IF(AY20&gt;ALGOLAH!$L$6,15,0))))</f>
        <v>0</v>
      </c>
      <c r="BI20" s="31">
        <f t="shared" si="15"/>
        <v>25</v>
      </c>
      <c r="BJ20" s="23" t="str">
        <f t="shared" si="9"/>
        <v>OUI</v>
      </c>
      <c r="BK20" s="28" t="str">
        <f t="shared" si="10"/>
        <v>NON</v>
      </c>
      <c r="BL20" s="28" t="str">
        <f t="shared" si="11"/>
        <v>NON</v>
      </c>
    </row>
    <row r="21" spans="1:64" ht="23.25" customHeight="1" x14ac:dyDescent="0.3">
      <c r="A21" s="37"/>
      <c r="B21" s="17"/>
      <c r="C21" s="17"/>
      <c r="D21" s="18"/>
      <c r="E21" s="18"/>
      <c r="F21" s="17"/>
      <c r="G21" s="38"/>
      <c r="H21" s="37"/>
      <c r="I21" s="17"/>
      <c r="J21" s="17"/>
      <c r="K21" s="18"/>
      <c r="L21" s="18"/>
      <c r="M21" s="17"/>
      <c r="N21" s="38"/>
      <c r="O21" s="37"/>
      <c r="P21" s="17"/>
      <c r="Q21" s="17"/>
      <c r="R21" s="17"/>
      <c r="S21" s="17"/>
      <c r="T21" s="17"/>
      <c r="U21" s="38"/>
      <c r="V21" s="43"/>
      <c r="W21" s="13">
        <f t="shared" si="12"/>
        <v>0</v>
      </c>
      <c r="X21" s="13">
        <f t="shared" si="1"/>
        <v>0</v>
      </c>
      <c r="Y21" s="16" t="str">
        <f t="shared" si="2"/>
        <v/>
      </c>
      <c r="Z21" s="17"/>
      <c r="AA21" s="20"/>
      <c r="AB21" s="17"/>
      <c r="AC21" s="17"/>
      <c r="AD21" s="17"/>
      <c r="AE21" s="17"/>
      <c r="AF21" s="17"/>
      <c r="AG21" s="17"/>
      <c r="AH21" s="17"/>
      <c r="AI21" s="13"/>
      <c r="AJ21" s="12"/>
      <c r="AK21" s="17"/>
      <c r="AL21" s="12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3"/>
      <c r="AX21" s="26">
        <f>V21+W21-X21+AI21+AW21</f>
        <v>0</v>
      </c>
      <c r="AY21" s="25">
        <f t="shared" si="3"/>
        <v>0</v>
      </c>
      <c r="AZ21" s="11">
        <f t="shared" si="4"/>
        <v>0</v>
      </c>
      <c r="BA21" s="11">
        <f t="shared" si="5"/>
        <v>0</v>
      </c>
      <c r="BB21" s="30" t="str">
        <f>IF(OR(IF(E21&gt;ALGOLAH!$O$8,IF(E21&gt;ALGOLAH!$O$9,"NUIT","JOUR"),"NUIT")="NUIT",IF(L21&gt;ALGOLAH!$O$8,IF(L21&gt;ALGOLAH!$O$9,"NUIT","JOUR"),"NUIT")="NUIT"),"NUIT","JOUR")</f>
        <v>NUIT</v>
      </c>
      <c r="BC21" s="10" t="str">
        <f t="shared" si="6"/>
        <v>YES</v>
      </c>
      <c r="BD21" s="10">
        <f>IF(BA21&gt;=ALGOLAH!$N$9,25,0)</f>
        <v>0</v>
      </c>
      <c r="BE21" s="10">
        <f t="shared" si="7"/>
        <v>25</v>
      </c>
      <c r="BF21" s="10">
        <f t="shared" si="14"/>
        <v>25</v>
      </c>
      <c r="BG21" s="10">
        <f t="shared" si="8"/>
        <v>25</v>
      </c>
      <c r="BH21" s="10">
        <f>IF(COUNTIF(AY21,"*-*"),0,IF(AY21&gt;ALGOLAH!$L$8,50,IF(AY21&gt;ALGOLAH!$L$7,30,IF(AY21&gt;ALGOLAH!$L$6,15,0))))</f>
        <v>0</v>
      </c>
      <c r="BI21" s="31">
        <f t="shared" si="15"/>
        <v>25</v>
      </c>
      <c r="BJ21" s="23" t="str">
        <f t="shared" si="9"/>
        <v>OUI</v>
      </c>
      <c r="BK21" s="28" t="str">
        <f t="shared" si="10"/>
        <v>NON</v>
      </c>
      <c r="BL21" s="28" t="str">
        <f t="shared" si="11"/>
        <v>NON</v>
      </c>
    </row>
    <row r="22" spans="1:64" ht="23.25" customHeight="1" x14ac:dyDescent="0.3">
      <c r="A22" s="37"/>
      <c r="B22" s="17"/>
      <c r="C22" s="17"/>
      <c r="D22" s="18"/>
      <c r="E22" s="18"/>
      <c r="F22" s="17"/>
      <c r="G22" s="38"/>
      <c r="H22" s="37"/>
      <c r="I22" s="17"/>
      <c r="J22" s="17"/>
      <c r="K22" s="18"/>
      <c r="L22" s="18"/>
      <c r="M22" s="17"/>
      <c r="N22" s="38"/>
      <c r="O22" s="37"/>
      <c r="P22" s="17"/>
      <c r="Q22" s="17"/>
      <c r="R22" s="17"/>
      <c r="S22" s="17"/>
      <c r="T22" s="17"/>
      <c r="U22" s="38"/>
      <c r="V22" s="43"/>
      <c r="W22" s="13">
        <f t="shared" si="12"/>
        <v>0</v>
      </c>
      <c r="X22" s="13">
        <f t="shared" si="1"/>
        <v>0</v>
      </c>
      <c r="Y22" s="16" t="str">
        <f t="shared" si="2"/>
        <v/>
      </c>
      <c r="Z22" s="17"/>
      <c r="AA22" s="20"/>
      <c r="AB22" s="17"/>
      <c r="AC22" s="17"/>
      <c r="AD22" s="17"/>
      <c r="AE22" s="17"/>
      <c r="AF22" s="17"/>
      <c r="AG22" s="17"/>
      <c r="AH22" s="17"/>
      <c r="AI22" s="13"/>
      <c r="AJ22" s="12"/>
      <c r="AK22" s="17"/>
      <c r="AL22" s="12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3"/>
      <c r="AX22" s="26">
        <f>V22+W22-X22+AI22+AW22</f>
        <v>0</v>
      </c>
      <c r="AY22" s="25">
        <f t="shared" si="3"/>
        <v>0</v>
      </c>
      <c r="AZ22" s="11">
        <f t="shared" si="4"/>
        <v>0</v>
      </c>
      <c r="BA22" s="11">
        <f t="shared" si="5"/>
        <v>0</v>
      </c>
      <c r="BB22" s="30" t="str">
        <f>IF(OR(IF(E22&gt;ALGOLAH!$O$8,IF(E22&gt;ALGOLAH!$O$9,"NUIT","JOUR"),"NUIT")="NUIT",IF(L22&gt;ALGOLAH!$O$8,IF(L22&gt;ALGOLAH!$O$9,"NUIT","JOUR"),"NUIT")="NUIT"),"NUIT","JOUR")</f>
        <v>NUIT</v>
      </c>
      <c r="BC22" s="10" t="str">
        <f t="shared" si="6"/>
        <v>YES</v>
      </c>
      <c r="BD22" s="10">
        <f>IF(BA22&gt;=ALGOLAH!$N$9,25,0)</f>
        <v>0</v>
      </c>
      <c r="BE22" s="10">
        <f t="shared" si="7"/>
        <v>25</v>
      </c>
      <c r="BF22" s="10">
        <f t="shared" si="14"/>
        <v>25</v>
      </c>
      <c r="BG22" s="10">
        <f t="shared" si="8"/>
        <v>25</v>
      </c>
      <c r="BH22" s="10">
        <f>IF(COUNTIF(AY22,"*-*"),0,IF(AY22&gt;ALGOLAH!$L$8,50,IF(AY22&gt;ALGOLAH!$L$7,30,IF(AY22&gt;ALGOLAH!$L$6,15,0))))</f>
        <v>0</v>
      </c>
      <c r="BI22" s="31">
        <f t="shared" si="15"/>
        <v>25</v>
      </c>
      <c r="BJ22" s="23" t="str">
        <f t="shared" si="9"/>
        <v>OUI</v>
      </c>
      <c r="BK22" s="28" t="str">
        <f t="shared" si="10"/>
        <v>NON</v>
      </c>
      <c r="BL22" s="28" t="str">
        <f t="shared" si="11"/>
        <v>NON</v>
      </c>
    </row>
    <row r="23" spans="1:64" ht="23.25" customHeight="1" x14ac:dyDescent="0.3">
      <c r="A23" s="37"/>
      <c r="B23" s="17"/>
      <c r="C23" s="17"/>
      <c r="D23" s="18"/>
      <c r="E23" s="18"/>
      <c r="F23" s="17"/>
      <c r="G23" s="38"/>
      <c r="H23" s="37"/>
      <c r="I23" s="17"/>
      <c r="J23" s="17"/>
      <c r="K23" s="18"/>
      <c r="L23" s="18"/>
      <c r="M23" s="17"/>
      <c r="N23" s="38"/>
      <c r="O23" s="37"/>
      <c r="P23" s="17"/>
      <c r="Q23" s="17"/>
      <c r="R23" s="17"/>
      <c r="S23" s="17"/>
      <c r="T23" s="17"/>
      <c r="U23" s="38"/>
      <c r="V23" s="43"/>
      <c r="W23" s="13">
        <f t="shared" si="12"/>
        <v>0</v>
      </c>
      <c r="X23" s="13">
        <f t="shared" si="1"/>
        <v>0</v>
      </c>
      <c r="Y23" s="16" t="str">
        <f t="shared" si="2"/>
        <v/>
      </c>
      <c r="Z23" s="17"/>
      <c r="AA23" s="20"/>
      <c r="AB23" s="17"/>
      <c r="AC23" s="17"/>
      <c r="AD23" s="17"/>
      <c r="AE23" s="17"/>
      <c r="AF23" s="17"/>
      <c r="AG23" s="17"/>
      <c r="AH23" s="17"/>
      <c r="AI23" s="13"/>
      <c r="AJ23" s="12"/>
      <c r="AK23" s="17"/>
      <c r="AL23" s="12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3"/>
      <c r="AX23" s="26">
        <f t="shared" ref="AX23" si="17">V23+W23-X23+AI23+AW23</f>
        <v>0</v>
      </c>
      <c r="AY23" s="25">
        <f t="shared" si="3"/>
        <v>0</v>
      </c>
      <c r="AZ23" s="11">
        <f t="shared" si="4"/>
        <v>0</v>
      </c>
      <c r="BA23" s="11">
        <f t="shared" si="5"/>
        <v>0</v>
      </c>
      <c r="BB23" s="30" t="str">
        <f>IF(OR(IF(E23&gt;ALGOLAH!$O$8,IF(E23&gt;ALGOLAH!$O$9,"NUIT","JOUR"),"NUIT")="NUIT",IF(L23&gt;ALGOLAH!$O$8,IF(L23&gt;ALGOLAH!$O$9,"NUIT","JOUR"),"NUIT")="NUIT"),"NUIT","JOUR")</f>
        <v>NUIT</v>
      </c>
      <c r="BC23" s="10" t="str">
        <f t="shared" si="6"/>
        <v>YES</v>
      </c>
      <c r="BD23" s="10">
        <f>IF(BA23&gt;=ALGOLAH!$N$9,25,0)</f>
        <v>0</v>
      </c>
      <c r="BE23" s="10">
        <f t="shared" si="7"/>
        <v>25</v>
      </c>
      <c r="BF23" s="10">
        <f t="shared" si="14"/>
        <v>25</v>
      </c>
      <c r="BG23" s="10">
        <f t="shared" si="8"/>
        <v>25</v>
      </c>
      <c r="BH23" s="10">
        <f>IF(COUNTIF(AY23,"*-*"),0,IF(AY23&gt;ALGOLAH!$L$8,50,IF(AY23&gt;ALGOLAH!$L$7,30,IF(AY23&gt;ALGOLAH!$L$6,15,0))))</f>
        <v>0</v>
      </c>
      <c r="BI23" s="31">
        <f t="shared" si="15"/>
        <v>25</v>
      </c>
      <c r="BJ23" s="23" t="str">
        <f t="shared" si="9"/>
        <v>OUI</v>
      </c>
      <c r="BK23" s="28" t="str">
        <f t="shared" si="10"/>
        <v>NON</v>
      </c>
      <c r="BL23" s="28" t="str">
        <f t="shared" si="11"/>
        <v>NON</v>
      </c>
    </row>
    <row r="24" spans="1:64" ht="23.25" customHeight="1" x14ac:dyDescent="0.3">
      <c r="A24" s="37"/>
      <c r="B24" s="17"/>
      <c r="C24" s="17"/>
      <c r="D24" s="18"/>
      <c r="E24" s="18"/>
      <c r="F24" s="17"/>
      <c r="G24" s="38"/>
      <c r="H24" s="37"/>
      <c r="I24" s="17"/>
      <c r="J24" s="17"/>
      <c r="K24" s="18"/>
      <c r="L24" s="18"/>
      <c r="M24" s="17"/>
      <c r="N24" s="38"/>
      <c r="O24" s="37"/>
      <c r="P24" s="17"/>
      <c r="Q24" s="17"/>
      <c r="R24" s="17"/>
      <c r="S24" s="17"/>
      <c r="T24" s="17"/>
      <c r="U24" s="38"/>
      <c r="V24" s="43"/>
      <c r="W24" s="13">
        <f t="shared" si="12"/>
        <v>0</v>
      </c>
      <c r="X24" s="13">
        <f t="shared" si="1"/>
        <v>0</v>
      </c>
      <c r="Y24" s="16" t="str">
        <f t="shared" si="2"/>
        <v/>
      </c>
      <c r="Z24" s="17"/>
      <c r="AA24" s="20"/>
      <c r="AB24" s="17"/>
      <c r="AC24" s="17"/>
      <c r="AD24" s="17"/>
      <c r="AE24" s="17"/>
      <c r="AF24" s="17"/>
      <c r="AG24" s="17"/>
      <c r="AH24" s="17"/>
      <c r="AI24" s="13"/>
      <c r="AJ24" s="12"/>
      <c r="AK24" s="17"/>
      <c r="AL24" s="12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3"/>
      <c r="AX24" s="26">
        <f t="shared" si="16"/>
        <v>0</v>
      </c>
      <c r="AY24" s="25">
        <f t="shared" si="3"/>
        <v>0</v>
      </c>
      <c r="AZ24" s="11">
        <f t="shared" si="4"/>
        <v>0</v>
      </c>
      <c r="BA24" s="11">
        <f t="shared" si="5"/>
        <v>0</v>
      </c>
      <c r="BB24" s="30" t="str">
        <f>IF(OR(IF(E24&gt;ALGOLAH!$O$8,IF(E24&gt;ALGOLAH!$O$9,"NUIT","JOUR"),"NUIT")="NUIT",IF(L24&gt;ALGOLAH!$O$8,IF(L24&gt;ALGOLAH!$O$9,"NUIT","JOUR"),"NUIT")="NUIT"),"NUIT","JOUR")</f>
        <v>NUIT</v>
      </c>
      <c r="BC24" s="10" t="str">
        <f t="shared" si="6"/>
        <v>YES</v>
      </c>
      <c r="BD24" s="10">
        <f>IF(BA24&gt;=ALGOLAH!$N$9,25,0)</f>
        <v>0</v>
      </c>
      <c r="BE24" s="10">
        <f t="shared" si="7"/>
        <v>25</v>
      </c>
      <c r="BF24" s="10">
        <f t="shared" si="14"/>
        <v>25</v>
      </c>
      <c r="BG24" s="10">
        <f t="shared" si="8"/>
        <v>25</v>
      </c>
      <c r="BH24" s="10">
        <f>IF(COUNTIF(AY24,"*-*"),0,IF(AY24&gt;ALGOLAH!$L$8,50,IF(AY24&gt;ALGOLAH!$L$7,30,IF(AY24&gt;ALGOLAH!$L$6,15,0))))</f>
        <v>0</v>
      </c>
      <c r="BI24" s="31">
        <f>BH24+BG24</f>
        <v>25</v>
      </c>
      <c r="BJ24" s="23" t="str">
        <f t="shared" si="9"/>
        <v>OUI</v>
      </c>
      <c r="BK24" s="28" t="str">
        <f t="shared" si="10"/>
        <v>NON</v>
      </c>
      <c r="BL24" s="28" t="str">
        <f t="shared" si="11"/>
        <v>NON</v>
      </c>
    </row>
    <row r="25" spans="1:64" ht="23.25" customHeight="1" x14ac:dyDescent="0.3">
      <c r="A25" s="37"/>
      <c r="B25" s="17"/>
      <c r="C25" s="17"/>
      <c r="D25" s="18"/>
      <c r="E25" s="18"/>
      <c r="F25" s="17"/>
      <c r="G25" s="38"/>
      <c r="H25" s="37"/>
      <c r="I25" s="17"/>
      <c r="J25" s="17"/>
      <c r="K25" s="18"/>
      <c r="L25" s="18"/>
      <c r="M25" s="17"/>
      <c r="N25" s="38"/>
      <c r="O25" s="37"/>
      <c r="P25" s="17"/>
      <c r="Q25" s="17"/>
      <c r="R25" s="17"/>
      <c r="S25" s="17"/>
      <c r="T25" s="17"/>
      <c r="U25" s="38"/>
      <c r="V25" s="43"/>
      <c r="W25" s="13">
        <f t="shared" si="12"/>
        <v>0</v>
      </c>
      <c r="X25" s="13">
        <f t="shared" si="1"/>
        <v>0</v>
      </c>
      <c r="Y25" s="16" t="str">
        <f t="shared" si="2"/>
        <v/>
      </c>
      <c r="Z25" s="17"/>
      <c r="AA25" s="20"/>
      <c r="AB25" s="17"/>
      <c r="AC25" s="17"/>
      <c r="AD25" s="17"/>
      <c r="AE25" s="17"/>
      <c r="AF25" s="17"/>
      <c r="AG25" s="17"/>
      <c r="AH25" s="17"/>
      <c r="AI25" s="13"/>
      <c r="AJ25" s="12"/>
      <c r="AK25" s="17"/>
      <c r="AL25" s="12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3"/>
      <c r="AX25" s="26">
        <f t="shared" si="16"/>
        <v>0</v>
      </c>
      <c r="AY25" s="25">
        <f t="shared" si="3"/>
        <v>0</v>
      </c>
      <c r="AZ25" s="11">
        <f t="shared" si="4"/>
        <v>0</v>
      </c>
      <c r="BA25" s="11">
        <f t="shared" si="5"/>
        <v>0</v>
      </c>
      <c r="BB25" s="30" t="str">
        <f>IF(OR(IF(E25&gt;ALGOLAH!$O$8,IF(E25&gt;ALGOLAH!$O$9,"NUIT","JOUR"),"NUIT")="NUIT",IF(L25&gt;ALGOLAH!$O$8,IF(L25&gt;ALGOLAH!$O$9,"NUIT","JOUR"),"NUIT")="NUIT"),"NUIT","JOUR")</f>
        <v>NUIT</v>
      </c>
      <c r="BC25" s="10" t="str">
        <f t="shared" si="6"/>
        <v>YES</v>
      </c>
      <c r="BD25" s="10">
        <f>IF(BA25&gt;=ALGOLAH!$N$9,25,0)</f>
        <v>0</v>
      </c>
      <c r="BE25" s="10">
        <f t="shared" si="7"/>
        <v>25</v>
      </c>
      <c r="BF25" s="10">
        <f t="shared" si="14"/>
        <v>25</v>
      </c>
      <c r="BG25" s="10">
        <f t="shared" si="8"/>
        <v>25</v>
      </c>
      <c r="BH25" s="10">
        <f>IF(COUNTIF(AY25,"*-*"),0,IF(AY25&gt;ALGOLAH!$L$8,50,IF(AY25&gt;ALGOLAH!$L$7,30,IF(AY25&gt;ALGOLAH!$L$6,15,0))))</f>
        <v>0</v>
      </c>
      <c r="BI25" s="31">
        <f t="shared" ref="BI25:BI33" si="18">BH25+BG25</f>
        <v>25</v>
      </c>
      <c r="BJ25" s="23" t="str">
        <f t="shared" si="9"/>
        <v>OUI</v>
      </c>
      <c r="BK25" s="28" t="str">
        <f t="shared" si="10"/>
        <v>NON</v>
      </c>
      <c r="BL25" s="28" t="str">
        <f t="shared" si="11"/>
        <v>NON</v>
      </c>
    </row>
    <row r="26" spans="1:64" ht="23.25" customHeight="1" x14ac:dyDescent="0.3">
      <c r="A26" s="37"/>
      <c r="B26" s="17"/>
      <c r="C26" s="17"/>
      <c r="D26" s="18"/>
      <c r="E26" s="18"/>
      <c r="F26" s="17"/>
      <c r="G26" s="38"/>
      <c r="H26" s="37"/>
      <c r="I26" s="17"/>
      <c r="J26" s="17"/>
      <c r="K26" s="18"/>
      <c r="L26" s="18"/>
      <c r="M26" s="17"/>
      <c r="N26" s="38"/>
      <c r="O26" s="37"/>
      <c r="P26" s="17"/>
      <c r="Q26" s="17"/>
      <c r="R26" s="17"/>
      <c r="S26" s="17"/>
      <c r="T26" s="17"/>
      <c r="U26" s="38"/>
      <c r="V26" s="43"/>
      <c r="W26" s="13">
        <f t="shared" si="12"/>
        <v>0</v>
      </c>
      <c r="X26" s="13">
        <f t="shared" si="1"/>
        <v>0</v>
      </c>
      <c r="Y26" s="16" t="str">
        <f t="shared" si="2"/>
        <v/>
      </c>
      <c r="Z26" s="17"/>
      <c r="AA26" s="20"/>
      <c r="AB26" s="17"/>
      <c r="AC26" s="17"/>
      <c r="AD26" s="17"/>
      <c r="AE26" s="17"/>
      <c r="AF26" s="17"/>
      <c r="AG26" s="17"/>
      <c r="AH26" s="17"/>
      <c r="AI26" s="13"/>
      <c r="AJ26" s="12"/>
      <c r="AK26" s="17"/>
      <c r="AL26" s="12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3"/>
      <c r="AX26" s="26">
        <f t="shared" si="16"/>
        <v>0</v>
      </c>
      <c r="AY26" s="25">
        <f t="shared" si="3"/>
        <v>0</v>
      </c>
      <c r="AZ26" s="11">
        <f t="shared" si="4"/>
        <v>0</v>
      </c>
      <c r="BA26" s="11">
        <f t="shared" si="5"/>
        <v>0</v>
      </c>
      <c r="BB26" s="30" t="str">
        <f>IF(OR(IF(E26&gt;ALGOLAH!$O$8,IF(E26&gt;ALGOLAH!$O$9,"NUIT","JOUR"),"NUIT")="NUIT",IF(L26&gt;ALGOLAH!$O$8,IF(L26&gt;ALGOLAH!$O$9,"NUIT","JOUR"),"NUIT")="NUIT"),"NUIT","JOUR")</f>
        <v>NUIT</v>
      </c>
      <c r="BC26" s="10" t="str">
        <f t="shared" si="6"/>
        <v>YES</v>
      </c>
      <c r="BD26" s="10">
        <f>IF(BA26&gt;=ALGOLAH!$N$9,25,0)</f>
        <v>0</v>
      </c>
      <c r="BE26" s="10">
        <f t="shared" si="7"/>
        <v>25</v>
      </c>
      <c r="BF26" s="10">
        <f t="shared" si="14"/>
        <v>25</v>
      </c>
      <c r="BG26" s="10">
        <f t="shared" si="8"/>
        <v>25</v>
      </c>
      <c r="BH26" s="10">
        <f>IF(COUNTIF(AY26,"*-*"),0,IF(AY26&gt;ALGOLAH!$L$8,50,IF(AY26&gt;ALGOLAH!$L$7,30,IF(AY26&gt;ALGOLAH!$L$6,15,0))))</f>
        <v>0</v>
      </c>
      <c r="BI26" s="31">
        <f t="shared" si="18"/>
        <v>25</v>
      </c>
      <c r="BJ26" s="23" t="str">
        <f t="shared" si="9"/>
        <v>OUI</v>
      </c>
      <c r="BK26" s="28" t="str">
        <f t="shared" si="10"/>
        <v>NON</v>
      </c>
      <c r="BL26" s="28" t="str">
        <f t="shared" si="11"/>
        <v>NON</v>
      </c>
    </row>
    <row r="27" spans="1:64" ht="23.25" customHeight="1" x14ac:dyDescent="0.3">
      <c r="A27" s="37"/>
      <c r="B27" s="17"/>
      <c r="C27" s="17"/>
      <c r="D27" s="18"/>
      <c r="E27" s="18"/>
      <c r="F27" s="17"/>
      <c r="G27" s="38"/>
      <c r="H27" s="37"/>
      <c r="I27" s="17"/>
      <c r="J27" s="17"/>
      <c r="K27" s="18"/>
      <c r="L27" s="18"/>
      <c r="M27" s="17"/>
      <c r="N27" s="38"/>
      <c r="O27" s="37"/>
      <c r="P27" s="17"/>
      <c r="Q27" s="17"/>
      <c r="R27" s="17"/>
      <c r="S27" s="17"/>
      <c r="T27" s="17"/>
      <c r="U27" s="38"/>
      <c r="V27" s="43"/>
      <c r="W27" s="13">
        <f t="shared" si="12"/>
        <v>0</v>
      </c>
      <c r="X27" s="13">
        <f t="shared" si="1"/>
        <v>0</v>
      </c>
      <c r="Y27" s="16" t="str">
        <f t="shared" si="2"/>
        <v/>
      </c>
      <c r="Z27" s="17"/>
      <c r="AA27" s="20"/>
      <c r="AB27" s="17"/>
      <c r="AC27" s="17"/>
      <c r="AD27" s="17"/>
      <c r="AE27" s="17"/>
      <c r="AF27" s="17"/>
      <c r="AG27" s="17"/>
      <c r="AH27" s="17"/>
      <c r="AI27" s="13"/>
      <c r="AJ27" s="12"/>
      <c r="AK27" s="17"/>
      <c r="AL27" s="12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3"/>
      <c r="AX27" s="26">
        <f t="shared" si="16"/>
        <v>0</v>
      </c>
      <c r="AY27" s="25">
        <f t="shared" si="3"/>
        <v>0</v>
      </c>
      <c r="AZ27" s="11">
        <f t="shared" si="4"/>
        <v>0</v>
      </c>
      <c r="BA27" s="11">
        <f t="shared" si="5"/>
        <v>0</v>
      </c>
      <c r="BB27" s="30" t="str">
        <f>IF(OR(IF(E27&gt;ALGOLAH!$O$8,IF(E27&gt;ALGOLAH!$O$9,"NUIT","JOUR"),"NUIT")="NUIT",IF(L27&gt;ALGOLAH!$O$8,IF(L27&gt;ALGOLAH!$O$9,"NUIT","JOUR"),"NUIT")="NUIT"),"NUIT","JOUR")</f>
        <v>NUIT</v>
      </c>
      <c r="BC27" s="10" t="str">
        <f t="shared" si="6"/>
        <v>YES</v>
      </c>
      <c r="BD27" s="10">
        <f>IF(BA27&gt;=ALGOLAH!$N$9,25,0)</f>
        <v>0</v>
      </c>
      <c r="BE27" s="10">
        <f t="shared" si="7"/>
        <v>25</v>
      </c>
      <c r="BF27" s="10">
        <f t="shared" si="14"/>
        <v>25</v>
      </c>
      <c r="BG27" s="10">
        <f t="shared" si="8"/>
        <v>25</v>
      </c>
      <c r="BH27" s="10">
        <f>IF(COUNTIF(AY27,"*-*"),0,IF(AY27&gt;ALGOLAH!$L$8,50,IF(AY27&gt;ALGOLAH!$L$7,30,IF(AY27&gt;ALGOLAH!$L$6,15,0))))</f>
        <v>0</v>
      </c>
      <c r="BI27" s="31">
        <f t="shared" si="18"/>
        <v>25</v>
      </c>
      <c r="BJ27" s="23" t="str">
        <f t="shared" si="9"/>
        <v>OUI</v>
      </c>
      <c r="BK27" s="28" t="str">
        <f t="shared" si="10"/>
        <v>NON</v>
      </c>
      <c r="BL27" s="28" t="str">
        <f t="shared" si="11"/>
        <v>NON</v>
      </c>
    </row>
    <row r="28" spans="1:64" ht="23.25" customHeight="1" x14ac:dyDescent="0.3">
      <c r="A28" s="37"/>
      <c r="B28" s="17"/>
      <c r="C28" s="17"/>
      <c r="D28" s="18"/>
      <c r="E28" s="18"/>
      <c r="F28" s="17"/>
      <c r="G28" s="38"/>
      <c r="H28" s="37"/>
      <c r="I28" s="17"/>
      <c r="J28" s="17"/>
      <c r="K28" s="18"/>
      <c r="L28" s="18"/>
      <c r="M28" s="17"/>
      <c r="N28" s="38"/>
      <c r="O28" s="37"/>
      <c r="P28" s="17"/>
      <c r="Q28" s="17"/>
      <c r="R28" s="17"/>
      <c r="S28" s="17"/>
      <c r="T28" s="17"/>
      <c r="U28" s="38"/>
      <c r="V28" s="43"/>
      <c r="W28" s="13">
        <f t="shared" si="12"/>
        <v>0</v>
      </c>
      <c r="X28" s="13">
        <f t="shared" si="1"/>
        <v>0</v>
      </c>
      <c r="Y28" s="16" t="str">
        <f t="shared" si="2"/>
        <v/>
      </c>
      <c r="Z28" s="17"/>
      <c r="AA28" s="20"/>
      <c r="AB28" s="17"/>
      <c r="AC28" s="17"/>
      <c r="AD28" s="17"/>
      <c r="AE28" s="17"/>
      <c r="AF28" s="17"/>
      <c r="AG28" s="17"/>
      <c r="AH28" s="17"/>
      <c r="AI28" s="13"/>
      <c r="AJ28" s="12"/>
      <c r="AK28" s="17"/>
      <c r="AL28" s="12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3"/>
      <c r="AX28" s="26">
        <f t="shared" si="16"/>
        <v>0</v>
      </c>
      <c r="AY28" s="25">
        <f t="shared" si="3"/>
        <v>0</v>
      </c>
      <c r="AZ28" s="11">
        <f t="shared" si="4"/>
        <v>0</v>
      </c>
      <c r="BA28" s="11">
        <f t="shared" si="5"/>
        <v>0</v>
      </c>
      <c r="BB28" s="30" t="str">
        <f>IF(OR(IF(E28&gt;ALGOLAH!$O$8,IF(E28&gt;ALGOLAH!$O$9,"NUIT","JOUR"),"NUIT")="NUIT",IF(L28&gt;ALGOLAH!$O$8,IF(L28&gt;ALGOLAH!$O$9,"NUIT","JOUR"),"NUIT")="NUIT"),"NUIT","JOUR")</f>
        <v>NUIT</v>
      </c>
      <c r="BC28" s="10" t="str">
        <f t="shared" si="6"/>
        <v>YES</v>
      </c>
      <c r="BD28" s="10">
        <f>IF(BA28&gt;=ALGOLAH!$N$9,25,0)</f>
        <v>0</v>
      </c>
      <c r="BE28" s="10">
        <f t="shared" si="7"/>
        <v>25</v>
      </c>
      <c r="BF28" s="10">
        <f t="shared" si="14"/>
        <v>25</v>
      </c>
      <c r="BG28" s="10">
        <f t="shared" si="8"/>
        <v>25</v>
      </c>
      <c r="BH28" s="10">
        <f>IF(COUNTIF(AY28,"*-*"),0,IF(AY28&gt;ALGOLAH!$L$8,50,IF(AY28&gt;ALGOLAH!$L$7,30,IF(AY28&gt;ALGOLAH!$L$6,15,0))))</f>
        <v>0</v>
      </c>
      <c r="BI28" s="31">
        <f t="shared" si="18"/>
        <v>25</v>
      </c>
      <c r="BJ28" s="23" t="str">
        <f t="shared" si="9"/>
        <v>OUI</v>
      </c>
      <c r="BK28" s="28" t="str">
        <f t="shared" si="10"/>
        <v>NON</v>
      </c>
      <c r="BL28" s="28" t="str">
        <f t="shared" si="11"/>
        <v>NON</v>
      </c>
    </row>
    <row r="29" spans="1:64" ht="23.25" customHeight="1" x14ac:dyDescent="0.3">
      <c r="A29" s="37"/>
      <c r="B29" s="17"/>
      <c r="C29" s="17"/>
      <c r="D29" s="18"/>
      <c r="E29" s="18"/>
      <c r="F29" s="17"/>
      <c r="G29" s="38"/>
      <c r="H29" s="37"/>
      <c r="I29" s="17"/>
      <c r="J29" s="17"/>
      <c r="K29" s="18"/>
      <c r="L29" s="18"/>
      <c r="M29" s="17"/>
      <c r="N29" s="38"/>
      <c r="O29" s="37"/>
      <c r="P29" s="17"/>
      <c r="Q29" s="17"/>
      <c r="R29" s="17"/>
      <c r="S29" s="17"/>
      <c r="T29" s="17"/>
      <c r="U29" s="38"/>
      <c r="V29" s="43"/>
      <c r="W29" s="13">
        <f t="shared" si="12"/>
        <v>0</v>
      </c>
      <c r="X29" s="13">
        <f t="shared" si="1"/>
        <v>0</v>
      </c>
      <c r="Y29" s="16" t="str">
        <f t="shared" si="2"/>
        <v/>
      </c>
      <c r="Z29" s="17"/>
      <c r="AA29" s="20"/>
      <c r="AB29" s="17"/>
      <c r="AC29" s="17"/>
      <c r="AD29" s="17"/>
      <c r="AE29" s="17"/>
      <c r="AF29" s="17"/>
      <c r="AG29" s="17"/>
      <c r="AH29" s="17"/>
      <c r="AI29" s="13"/>
      <c r="AJ29" s="12"/>
      <c r="AK29" s="17"/>
      <c r="AL29" s="12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3"/>
      <c r="AX29" s="26">
        <f t="shared" si="16"/>
        <v>0</v>
      </c>
      <c r="AY29" s="25">
        <f t="shared" si="3"/>
        <v>0</v>
      </c>
      <c r="AZ29" s="11">
        <f t="shared" si="4"/>
        <v>0</v>
      </c>
      <c r="BA29" s="11">
        <f t="shared" si="5"/>
        <v>0</v>
      </c>
      <c r="BB29" s="30" t="str">
        <f>IF(OR(IF(E29&gt;ALGOLAH!$O$8,IF(E29&gt;ALGOLAH!$O$9,"NUIT","JOUR"),"NUIT")="NUIT",IF(L29&gt;ALGOLAH!$O$8,IF(L29&gt;ALGOLAH!$O$9,"NUIT","JOUR"),"NUIT")="NUIT"),"NUIT","JOUR")</f>
        <v>NUIT</v>
      </c>
      <c r="BC29" s="10" t="str">
        <f t="shared" si="6"/>
        <v>YES</v>
      </c>
      <c r="BD29" s="10">
        <f>IF(BA29&gt;=ALGOLAH!$N$9,25,0)</f>
        <v>0</v>
      </c>
      <c r="BE29" s="10">
        <f t="shared" si="7"/>
        <v>25</v>
      </c>
      <c r="BF29" s="10">
        <f t="shared" si="14"/>
        <v>25</v>
      </c>
      <c r="BG29" s="10">
        <f t="shared" si="8"/>
        <v>25</v>
      </c>
      <c r="BH29" s="10">
        <f>IF(COUNTIF(AY29,"*-*"),0,IF(AY29&gt;ALGOLAH!$L$8,50,IF(AY29&gt;ALGOLAH!$L$7,30,IF(AY29&gt;ALGOLAH!$L$6,15,0))))</f>
        <v>0</v>
      </c>
      <c r="BI29" s="31">
        <f t="shared" si="18"/>
        <v>25</v>
      </c>
      <c r="BJ29" s="23" t="str">
        <f t="shared" si="9"/>
        <v>OUI</v>
      </c>
      <c r="BK29" s="28" t="str">
        <f t="shared" si="10"/>
        <v>NON</v>
      </c>
      <c r="BL29" s="28" t="str">
        <f t="shared" si="11"/>
        <v>NON</v>
      </c>
    </row>
    <row r="30" spans="1:64" ht="23.25" customHeight="1" x14ac:dyDescent="0.3">
      <c r="A30" s="37"/>
      <c r="B30" s="17"/>
      <c r="C30" s="17"/>
      <c r="D30" s="18"/>
      <c r="E30" s="18"/>
      <c r="F30" s="17"/>
      <c r="G30" s="38"/>
      <c r="H30" s="37"/>
      <c r="I30" s="17"/>
      <c r="J30" s="17"/>
      <c r="K30" s="18"/>
      <c r="L30" s="18"/>
      <c r="M30" s="17"/>
      <c r="N30" s="38"/>
      <c r="O30" s="37"/>
      <c r="P30" s="17"/>
      <c r="Q30" s="17"/>
      <c r="R30" s="17"/>
      <c r="S30" s="17"/>
      <c r="T30" s="17"/>
      <c r="U30" s="38"/>
      <c r="V30" s="43"/>
      <c r="W30" s="13">
        <f t="shared" si="12"/>
        <v>0</v>
      </c>
      <c r="X30" s="13">
        <f t="shared" si="1"/>
        <v>0</v>
      </c>
      <c r="Y30" s="16" t="str">
        <f t="shared" si="2"/>
        <v/>
      </c>
      <c r="Z30" s="17"/>
      <c r="AA30" s="20"/>
      <c r="AB30" s="17"/>
      <c r="AC30" s="17"/>
      <c r="AD30" s="17"/>
      <c r="AE30" s="17"/>
      <c r="AF30" s="17"/>
      <c r="AG30" s="17"/>
      <c r="AH30" s="17"/>
      <c r="AI30" s="13"/>
      <c r="AJ30" s="12"/>
      <c r="AK30" s="17"/>
      <c r="AL30" s="12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3"/>
      <c r="AX30" s="26">
        <f t="shared" si="16"/>
        <v>0</v>
      </c>
      <c r="AY30" s="25">
        <f t="shared" si="3"/>
        <v>0</v>
      </c>
      <c r="AZ30" s="11">
        <f t="shared" si="4"/>
        <v>0</v>
      </c>
      <c r="BA30" s="11">
        <f t="shared" si="5"/>
        <v>0</v>
      </c>
      <c r="BB30" s="30" t="str">
        <f>IF(OR(IF(E30&gt;ALGOLAH!$O$8,IF(E30&gt;ALGOLAH!$O$9,"NUIT","JOUR"),"NUIT")="NUIT",IF(L30&gt;ALGOLAH!$O$8,IF(L30&gt;ALGOLAH!$O$9,"NUIT","JOUR"),"NUIT")="NUIT"),"NUIT","JOUR")</f>
        <v>NUIT</v>
      </c>
      <c r="BC30" s="10" t="str">
        <f t="shared" si="6"/>
        <v>YES</v>
      </c>
      <c r="BD30" s="10">
        <f>IF(BA30&gt;=ALGOLAH!$N$9,25,0)</f>
        <v>0</v>
      </c>
      <c r="BE30" s="10">
        <f t="shared" si="7"/>
        <v>25</v>
      </c>
      <c r="BF30" s="10">
        <f t="shared" si="14"/>
        <v>25</v>
      </c>
      <c r="BG30" s="10">
        <f t="shared" si="8"/>
        <v>25</v>
      </c>
      <c r="BH30" s="10">
        <f>IF(COUNTIF(AY30,"*-*"),0,IF(AY30&gt;ALGOLAH!$L$8,50,IF(AY30&gt;ALGOLAH!$L$7,30,IF(AY30&gt;ALGOLAH!$L$6,15,0))))</f>
        <v>0</v>
      </c>
      <c r="BI30" s="31">
        <f t="shared" si="18"/>
        <v>25</v>
      </c>
      <c r="BJ30" s="23" t="str">
        <f t="shared" si="9"/>
        <v>OUI</v>
      </c>
      <c r="BK30" s="28" t="str">
        <f t="shared" si="10"/>
        <v>NON</v>
      </c>
      <c r="BL30" s="28" t="str">
        <f t="shared" si="11"/>
        <v>NON</v>
      </c>
    </row>
    <row r="31" spans="1:64" ht="23.25" customHeight="1" x14ac:dyDescent="0.3">
      <c r="A31" s="37"/>
      <c r="B31" s="17"/>
      <c r="C31" s="17"/>
      <c r="D31" s="18"/>
      <c r="E31" s="18"/>
      <c r="F31" s="17"/>
      <c r="G31" s="38"/>
      <c r="H31" s="37"/>
      <c r="I31" s="17"/>
      <c r="J31" s="17"/>
      <c r="K31" s="18"/>
      <c r="L31" s="18"/>
      <c r="M31" s="17"/>
      <c r="N31" s="38"/>
      <c r="O31" s="37"/>
      <c r="P31" s="17"/>
      <c r="Q31" s="17"/>
      <c r="R31" s="17"/>
      <c r="S31" s="17"/>
      <c r="T31" s="17"/>
      <c r="U31" s="38"/>
      <c r="V31" s="43"/>
      <c r="W31" s="13">
        <f t="shared" si="12"/>
        <v>0</v>
      </c>
      <c r="X31" s="13">
        <f t="shared" si="1"/>
        <v>0</v>
      </c>
      <c r="Y31" s="16" t="str">
        <f t="shared" si="2"/>
        <v/>
      </c>
      <c r="Z31" s="17"/>
      <c r="AA31" s="20"/>
      <c r="AB31" s="17"/>
      <c r="AC31" s="17"/>
      <c r="AD31" s="17"/>
      <c r="AE31" s="17"/>
      <c r="AF31" s="17"/>
      <c r="AG31" s="17"/>
      <c r="AH31" s="17"/>
      <c r="AI31" s="13"/>
      <c r="AJ31" s="12"/>
      <c r="AK31" s="17"/>
      <c r="AL31" s="12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3"/>
      <c r="AX31" s="26">
        <f t="shared" si="16"/>
        <v>0</v>
      </c>
      <c r="AY31" s="25">
        <f t="shared" si="3"/>
        <v>0</v>
      </c>
      <c r="AZ31" s="11">
        <f t="shared" si="4"/>
        <v>0</v>
      </c>
      <c r="BA31" s="11">
        <f t="shared" si="5"/>
        <v>0</v>
      </c>
      <c r="BB31" s="30" t="str">
        <f>IF(OR(IF(E31&gt;ALGOLAH!$O$8,IF(E31&gt;ALGOLAH!$O$9,"NUIT","JOUR"),"NUIT")="NUIT",IF(L31&gt;ALGOLAH!$O$8,IF(L31&gt;ALGOLAH!$O$9,"NUIT","JOUR"),"NUIT")="NUIT"),"NUIT","JOUR")</f>
        <v>NUIT</v>
      </c>
      <c r="BC31" s="10" t="str">
        <f t="shared" si="6"/>
        <v>YES</v>
      </c>
      <c r="BD31" s="10">
        <f>IF(BA31&gt;=ALGOLAH!$N$9,25,0)</f>
        <v>0</v>
      </c>
      <c r="BE31" s="10">
        <f t="shared" si="7"/>
        <v>25</v>
      </c>
      <c r="BF31" s="10">
        <f t="shared" si="14"/>
        <v>25</v>
      </c>
      <c r="BG31" s="10">
        <f t="shared" si="8"/>
        <v>25</v>
      </c>
      <c r="BH31" s="10">
        <f>IF(COUNTIF(AY31,"*-*"),0,IF(AY31&gt;ALGOLAH!$L$8,50,IF(AY31&gt;ALGOLAH!$L$7,30,IF(AY31&gt;ALGOLAH!$L$6,15,0))))</f>
        <v>0</v>
      </c>
      <c r="BI31" s="31">
        <f t="shared" si="18"/>
        <v>25</v>
      </c>
      <c r="BJ31" s="23" t="str">
        <f t="shared" si="9"/>
        <v>OUI</v>
      </c>
      <c r="BK31" s="28" t="str">
        <f t="shared" si="10"/>
        <v>NON</v>
      </c>
      <c r="BL31" s="28" t="str">
        <f t="shared" si="11"/>
        <v>NON</v>
      </c>
    </row>
    <row r="32" spans="1:64" ht="23.25" customHeight="1" x14ac:dyDescent="0.3">
      <c r="A32" s="37"/>
      <c r="B32" s="17"/>
      <c r="C32" s="17"/>
      <c r="D32" s="18"/>
      <c r="E32" s="18"/>
      <c r="F32" s="17"/>
      <c r="G32" s="38"/>
      <c r="H32" s="37"/>
      <c r="I32" s="17"/>
      <c r="J32" s="17"/>
      <c r="K32" s="18"/>
      <c r="L32" s="18"/>
      <c r="M32" s="17"/>
      <c r="N32" s="38"/>
      <c r="O32" s="37"/>
      <c r="P32" s="17"/>
      <c r="Q32" s="17"/>
      <c r="R32" s="17"/>
      <c r="S32" s="17"/>
      <c r="T32" s="17"/>
      <c r="U32" s="38"/>
      <c r="V32" s="43"/>
      <c r="W32" s="13">
        <f t="shared" si="12"/>
        <v>0</v>
      </c>
      <c r="X32" s="13">
        <f t="shared" si="1"/>
        <v>0</v>
      </c>
      <c r="Y32" s="16" t="str">
        <f t="shared" si="2"/>
        <v/>
      </c>
      <c r="Z32" s="17"/>
      <c r="AA32" s="20"/>
      <c r="AB32" s="17"/>
      <c r="AC32" s="17"/>
      <c r="AD32" s="17"/>
      <c r="AE32" s="17"/>
      <c r="AF32" s="17"/>
      <c r="AG32" s="17"/>
      <c r="AH32" s="17"/>
      <c r="AI32" s="13"/>
      <c r="AJ32" s="12"/>
      <c r="AK32" s="17"/>
      <c r="AL32" s="12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3"/>
      <c r="AX32" s="26">
        <f t="shared" si="16"/>
        <v>0</v>
      </c>
      <c r="AY32" s="25">
        <f t="shared" si="3"/>
        <v>0</v>
      </c>
      <c r="AZ32" s="11">
        <f t="shared" si="4"/>
        <v>0</v>
      </c>
      <c r="BA32" s="11">
        <f t="shared" si="5"/>
        <v>0</v>
      </c>
      <c r="BB32" s="30" t="str">
        <f>IF(OR(IF(E32&gt;ALGOLAH!$O$8,IF(E32&gt;ALGOLAH!$O$9,"NUIT","JOUR"),"NUIT")="NUIT",IF(L32&gt;ALGOLAH!$O$8,IF(L32&gt;ALGOLAH!$O$9,"NUIT","JOUR"),"NUIT")="NUIT"),"NUIT","JOUR")</f>
        <v>NUIT</v>
      </c>
      <c r="BC32" s="10" t="str">
        <f t="shared" si="6"/>
        <v>YES</v>
      </c>
      <c r="BD32" s="10">
        <f>IF(BA32&gt;=ALGOLAH!$N$9,25,0)</f>
        <v>0</v>
      </c>
      <c r="BE32" s="10">
        <f t="shared" si="7"/>
        <v>25</v>
      </c>
      <c r="BF32" s="10">
        <f t="shared" si="14"/>
        <v>25</v>
      </c>
      <c r="BG32" s="10">
        <f t="shared" si="8"/>
        <v>25</v>
      </c>
      <c r="BH32" s="10">
        <f>IF(COUNTIF(AY32,"*-*"),0,IF(AY32&gt;ALGOLAH!$L$8,50,IF(AY32&gt;ALGOLAH!$L$7,30,IF(AY32&gt;ALGOLAH!$L$6,15,0))))</f>
        <v>0</v>
      </c>
      <c r="BI32" s="31">
        <f t="shared" si="18"/>
        <v>25</v>
      </c>
      <c r="BJ32" s="23" t="str">
        <f t="shared" si="9"/>
        <v>OUI</v>
      </c>
      <c r="BK32" s="28" t="str">
        <f t="shared" si="10"/>
        <v>NON</v>
      </c>
      <c r="BL32" s="28" t="str">
        <f t="shared" si="11"/>
        <v>NON</v>
      </c>
    </row>
    <row r="33" spans="1:64" ht="23.25" customHeight="1" x14ac:dyDescent="0.3">
      <c r="A33" s="37"/>
      <c r="B33" s="17"/>
      <c r="C33" s="17"/>
      <c r="D33" s="18"/>
      <c r="E33" s="18"/>
      <c r="F33" s="17"/>
      <c r="G33" s="38"/>
      <c r="H33" s="37"/>
      <c r="I33" s="17"/>
      <c r="J33" s="17"/>
      <c r="K33" s="18"/>
      <c r="L33" s="18"/>
      <c r="M33" s="17"/>
      <c r="N33" s="38"/>
      <c r="O33" s="37"/>
      <c r="P33" s="17"/>
      <c r="Q33" s="17"/>
      <c r="R33" s="17"/>
      <c r="S33" s="17"/>
      <c r="T33" s="17"/>
      <c r="U33" s="38"/>
      <c r="V33" s="43"/>
      <c r="W33" s="13">
        <f t="shared" si="12"/>
        <v>0</v>
      </c>
      <c r="X33" s="13">
        <f t="shared" si="1"/>
        <v>0</v>
      </c>
      <c r="Y33" s="16" t="str">
        <f t="shared" si="2"/>
        <v/>
      </c>
      <c r="Z33" s="17"/>
      <c r="AA33" s="20"/>
      <c r="AB33" s="17"/>
      <c r="AC33" s="17"/>
      <c r="AD33" s="17"/>
      <c r="AE33" s="17"/>
      <c r="AF33" s="17"/>
      <c r="AG33" s="17"/>
      <c r="AH33" s="17"/>
      <c r="AI33" s="13"/>
      <c r="AJ33" s="12"/>
      <c r="AK33" s="17"/>
      <c r="AL33" s="12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3"/>
      <c r="AX33" s="26">
        <f t="shared" si="16"/>
        <v>0</v>
      </c>
      <c r="AY33" s="25">
        <f t="shared" si="3"/>
        <v>0</v>
      </c>
      <c r="AZ33" s="11">
        <f t="shared" si="4"/>
        <v>0</v>
      </c>
      <c r="BA33" s="11">
        <f t="shared" si="5"/>
        <v>0</v>
      </c>
      <c r="BB33" s="30" t="str">
        <f>IF(OR(IF(E33&gt;ALGOLAH!$O$8,IF(E33&gt;ALGOLAH!$O$9,"NUIT","JOUR"),"NUIT")="NUIT",IF(L33&gt;ALGOLAH!$O$8,IF(L33&gt;ALGOLAH!$O$9,"NUIT","JOUR"),"NUIT")="NUIT"),"NUIT","JOUR")</f>
        <v>NUIT</v>
      </c>
      <c r="BC33" s="10" t="str">
        <f t="shared" si="6"/>
        <v>YES</v>
      </c>
      <c r="BD33" s="10">
        <f>IF(BA33&gt;=ALGOLAH!$N$9,25,0)</f>
        <v>0</v>
      </c>
      <c r="BE33" s="10">
        <f t="shared" si="7"/>
        <v>25</v>
      </c>
      <c r="BF33" s="10">
        <f t="shared" si="14"/>
        <v>25</v>
      </c>
      <c r="BG33" s="10">
        <f t="shared" si="8"/>
        <v>25</v>
      </c>
      <c r="BH33" s="10">
        <f>IF(COUNTIF(AY33,"*-*"),0,IF(AY33&gt;ALGOLAH!$L$8,50,IF(AY33&gt;ALGOLAH!$L$7,30,IF(AY33&gt;ALGOLAH!$L$6,15,0))))</f>
        <v>0</v>
      </c>
      <c r="BI33" s="31">
        <f t="shared" si="18"/>
        <v>25</v>
      </c>
      <c r="BJ33" s="23" t="str">
        <f t="shared" si="9"/>
        <v>OUI</v>
      </c>
      <c r="BK33" s="28" t="str">
        <f t="shared" si="10"/>
        <v>NON</v>
      </c>
      <c r="BL33" s="28" t="str">
        <f t="shared" si="11"/>
        <v>NON</v>
      </c>
    </row>
    <row r="34" spans="1:64" ht="18.75" customHeight="1" thickBot="1" x14ac:dyDescent="0.35">
      <c r="A34" s="39" t="s">
        <v>17</v>
      </c>
      <c r="B34" s="40"/>
      <c r="C34" s="40"/>
      <c r="D34" s="40"/>
      <c r="E34" s="40"/>
      <c r="F34" s="41">
        <f>SUM(F11:F33)</f>
        <v>0</v>
      </c>
      <c r="G34" s="42">
        <f>SUM(G11:G33)</f>
        <v>0</v>
      </c>
      <c r="H34" s="39"/>
      <c r="I34" s="40"/>
      <c r="J34" s="40"/>
      <c r="K34" s="40"/>
      <c r="L34" s="40"/>
      <c r="M34" s="41">
        <f>SUM(M11:M33)</f>
        <v>0</v>
      </c>
      <c r="N34" s="42">
        <f>SUM(N11:N33)</f>
        <v>0</v>
      </c>
      <c r="O34" s="39"/>
      <c r="P34" s="40"/>
      <c r="Q34" s="40"/>
      <c r="R34" s="40"/>
      <c r="S34" s="40"/>
      <c r="T34" s="40"/>
      <c r="U34" s="42"/>
      <c r="V34" s="44">
        <f>SUM(V11:V33)</f>
        <v>0</v>
      </c>
      <c r="W34" s="14">
        <f>SUM(W11:W33)</f>
        <v>0</v>
      </c>
      <c r="X34" s="14">
        <f>SUM(X11:X33)</f>
        <v>0</v>
      </c>
      <c r="Y34" s="2"/>
      <c r="Z34" s="2">
        <f>SUM(Z11:Z33)</f>
        <v>0</v>
      </c>
      <c r="AA34" s="2">
        <f>SUM(AA11:AA33)</f>
        <v>0</v>
      </c>
      <c r="AB34" s="2">
        <f>SUM(AB11:AB33)</f>
        <v>0</v>
      </c>
      <c r="AC34" s="2">
        <f>SUM(AC11:AC33)</f>
        <v>0</v>
      </c>
      <c r="AD34" s="2"/>
      <c r="AE34" s="2"/>
      <c r="AF34" s="2"/>
      <c r="AG34" s="2"/>
      <c r="AH34" s="2"/>
      <c r="AI34" s="14">
        <f t="shared" ref="AI34:AV34" si="19">SUM(AI11:AI33)</f>
        <v>0</v>
      </c>
      <c r="AJ34" s="3">
        <f t="shared" si="19"/>
        <v>0</v>
      </c>
      <c r="AK34" s="3">
        <f t="shared" si="19"/>
        <v>0</v>
      </c>
      <c r="AL34" s="3">
        <f t="shared" si="19"/>
        <v>0</v>
      </c>
      <c r="AM34" s="3">
        <f t="shared" si="19"/>
        <v>0</v>
      </c>
      <c r="AN34" s="3">
        <f t="shared" si="19"/>
        <v>0</v>
      </c>
      <c r="AO34" s="3">
        <f t="shared" si="19"/>
        <v>0</v>
      </c>
      <c r="AP34" s="3">
        <f t="shared" si="19"/>
        <v>0</v>
      </c>
      <c r="AQ34" s="3">
        <f t="shared" si="19"/>
        <v>0</v>
      </c>
      <c r="AR34" s="3">
        <f t="shared" si="19"/>
        <v>0</v>
      </c>
      <c r="AS34" s="3">
        <f t="shared" si="19"/>
        <v>0</v>
      </c>
      <c r="AT34" s="3">
        <f t="shared" si="19"/>
        <v>0</v>
      </c>
      <c r="AU34" s="3">
        <f t="shared" si="19"/>
        <v>0</v>
      </c>
      <c r="AV34" s="3">
        <f t="shared" si="19"/>
        <v>0</v>
      </c>
      <c r="AW34" s="14">
        <f>SUM(AW11:AW33)</f>
        <v>0</v>
      </c>
      <c r="AX34" s="15">
        <f>SUM(AX11:AX33)</f>
        <v>0</v>
      </c>
    </row>
  </sheetData>
  <sheetProtection algorithmName="SHA-512" hashValue="cdQWBzueJaw+DijPNHvKjmb4TUpCnXYaMnZrV0O4f0vW7H0hoAnY5PXkmkULFJr2AnO97TW7QTVeCx+YrYPHGg==" saltValue="JppAlm9CsXKZJJMic5cs/A==" spinCount="100000" sheet="1" objects="1" scenarios="1" insertRows="0" selectLockedCells="1"/>
  <mergeCells count="16">
    <mergeCell ref="AW9:AW10"/>
    <mergeCell ref="AX9:AX10"/>
    <mergeCell ref="AY9:BI9"/>
    <mergeCell ref="BJ9:BL9"/>
    <mergeCell ref="Z10:AA10"/>
    <mergeCell ref="AE10:AF10"/>
    <mergeCell ref="AG10:AH10"/>
    <mergeCell ref="AQ10:AR10"/>
    <mergeCell ref="AS10:AT10"/>
    <mergeCell ref="AU10:AV10"/>
    <mergeCell ref="AJ9:AV9"/>
    <mergeCell ref="V9:V10"/>
    <mergeCell ref="W9:W10"/>
    <mergeCell ref="X9:X10"/>
    <mergeCell ref="Y9:AH9"/>
    <mergeCell ref="AI9:AI10"/>
  </mergeCells>
  <conditionalFormatting sqref="BB11:BB17 BB24:BB33">
    <cfRule type="containsText" dxfId="59" priority="20" operator="containsText" text="NUIT">
      <formula>NOT(ISERROR(SEARCH("NUIT",BB11)))</formula>
    </cfRule>
  </conditionalFormatting>
  <conditionalFormatting sqref="BC11:BC17 BC24:BC33">
    <cfRule type="containsText" dxfId="58" priority="19" operator="containsText" text="yes">
      <formula>NOT(ISERROR(SEARCH("yes",BC11)))</formula>
    </cfRule>
  </conditionalFormatting>
  <conditionalFormatting sqref="BL31:BL33 BL11:BL17 BL24:BL28">
    <cfRule type="containsText" dxfId="57" priority="18" operator="containsText" text="OUI">
      <formula>NOT(ISERROR(SEARCH("OUI",BL11)))</formula>
    </cfRule>
  </conditionalFormatting>
  <conditionalFormatting sqref="BK31:BK33 BK11:BK17 BK24:BK28">
    <cfRule type="containsText" dxfId="56" priority="17" operator="containsText" text="OUI">
      <formula>NOT(ISERROR(SEARCH("OUI",BK11)))</formula>
    </cfRule>
  </conditionalFormatting>
  <conditionalFormatting sqref="BL30">
    <cfRule type="containsText" dxfId="55" priority="16" operator="containsText" text="OUI">
      <formula>NOT(ISERROR(SEARCH("OUI",BL30)))</formula>
    </cfRule>
  </conditionalFormatting>
  <conditionalFormatting sqref="BK30">
    <cfRule type="containsText" dxfId="54" priority="15" operator="containsText" text="OUI">
      <formula>NOT(ISERROR(SEARCH("OUI",BK30)))</formula>
    </cfRule>
  </conditionalFormatting>
  <conditionalFormatting sqref="BL29">
    <cfRule type="containsText" dxfId="53" priority="14" operator="containsText" text="OUI">
      <formula>NOT(ISERROR(SEARCH("OUI",BL29)))</formula>
    </cfRule>
  </conditionalFormatting>
  <conditionalFormatting sqref="BK29">
    <cfRule type="containsText" dxfId="52" priority="13" operator="containsText" text="OUI">
      <formula>NOT(ISERROR(SEARCH("OUI",BK29)))</formula>
    </cfRule>
  </conditionalFormatting>
  <conditionalFormatting sqref="BL30">
    <cfRule type="containsText" dxfId="51" priority="12" operator="containsText" text="OUI">
      <formula>NOT(ISERROR(SEARCH("OUI",BL30)))</formula>
    </cfRule>
  </conditionalFormatting>
  <conditionalFormatting sqref="BK30">
    <cfRule type="containsText" dxfId="50" priority="11" operator="containsText" text="OUI">
      <formula>NOT(ISERROR(SEARCH("OUI",BK30)))</formula>
    </cfRule>
  </conditionalFormatting>
  <conditionalFormatting sqref="BL29">
    <cfRule type="containsText" dxfId="49" priority="10" operator="containsText" text="OUI">
      <formula>NOT(ISERROR(SEARCH("OUI",BL29)))</formula>
    </cfRule>
  </conditionalFormatting>
  <conditionalFormatting sqref="BK29">
    <cfRule type="containsText" dxfId="48" priority="9" operator="containsText" text="OUI">
      <formula>NOT(ISERROR(SEARCH("OUI",BK29)))</formula>
    </cfRule>
  </conditionalFormatting>
  <conditionalFormatting sqref="H11:H17 H24:H33">
    <cfRule type="expression" dxfId="47" priority="8">
      <formula>H11&lt;A11</formula>
    </cfRule>
  </conditionalFormatting>
  <conditionalFormatting sqref="L11:L17 L24:L33">
    <cfRule type="expression" dxfId="46" priority="7">
      <formula>IF((A11+E11)&gt;(H11+L11),1,0)</formula>
    </cfRule>
  </conditionalFormatting>
  <conditionalFormatting sqref="BB18:BB23">
    <cfRule type="containsText" dxfId="45" priority="6" operator="containsText" text="NUIT">
      <formula>NOT(ISERROR(SEARCH("NUIT",BB18)))</formula>
    </cfRule>
  </conditionalFormatting>
  <conditionalFormatting sqref="BC18:BC23">
    <cfRule type="containsText" dxfId="44" priority="5" operator="containsText" text="yes">
      <formula>NOT(ISERROR(SEARCH("yes",BC18)))</formula>
    </cfRule>
  </conditionalFormatting>
  <conditionalFormatting sqref="BL18:BL23">
    <cfRule type="containsText" dxfId="43" priority="4" operator="containsText" text="OUI">
      <formula>NOT(ISERROR(SEARCH("OUI",BL18)))</formula>
    </cfRule>
  </conditionalFormatting>
  <conditionalFormatting sqref="BK18:BK23">
    <cfRule type="containsText" dxfId="42" priority="3" operator="containsText" text="OUI">
      <formula>NOT(ISERROR(SEARCH("OUI",BK18)))</formula>
    </cfRule>
  </conditionalFormatting>
  <conditionalFormatting sqref="H18:H23">
    <cfRule type="expression" dxfId="41" priority="2">
      <formula>H18&lt;A18</formula>
    </cfRule>
  </conditionalFormatting>
  <conditionalFormatting sqref="L18:L23">
    <cfRule type="expression" dxfId="40" priority="1">
      <formula>IF((A18+E18)&gt;(H18+L18),1,0)</formula>
    </cfRule>
  </conditionalFormatting>
  <dataValidations count="17">
    <dataValidation type="list" allowBlank="1" showInputMessage="1" showErrorMessage="1" sqref="T5:W5" xr:uid="{00000000-0002-0000-0900-000000000000}">
      <formula1>MONNAIE</formula1>
    </dataValidation>
    <dataValidation type="textLength" operator="equal" allowBlank="1" showInputMessage="1" showErrorMessage="1" error="code IATA" sqref="B11:B33 I11:I33" xr:uid="{00000000-0002-0000-0900-000001000000}">
      <formula1>3</formula1>
    </dataValidation>
    <dataValidation type="decimal" operator="greaterThanOrEqual" allowBlank="1" showInputMessage="1" showErrorMessage="1" sqref="N11:N33 G11:G33" xr:uid="{00000000-0002-0000-0900-000002000000}">
      <formula1>0</formula1>
    </dataValidation>
    <dataValidation type="whole" allowBlank="1" showInputMessage="1" showErrorMessage="1" sqref="M11:M33 F11:F33" xr:uid="{00000000-0002-0000-0900-000003000000}">
      <formula1>0</formula1>
      <formula2>500</formula2>
    </dataValidation>
    <dataValidation type="time" allowBlank="1" showInputMessage="1" showErrorMessage="1" error="FORMAT_x000a_HH:MM" sqref="K11:L33 D11:E33" xr:uid="{00000000-0002-0000-0900-000004000000}">
      <formula1>0</formula1>
      <formula2>0.999305555555556</formula2>
    </dataValidation>
    <dataValidation type="custom" allowBlank="1" showDropDown="1" showInputMessage="1" showErrorMessage="1" sqref="BL11:BL12 BL14:BL18 BL20:BL33" xr:uid="{00000000-0002-0000-0900-000005000000}">
      <formula1>IF(BL11="NON",1,0)</formula1>
    </dataValidation>
    <dataValidation type="custom" allowBlank="1" showDropDown="1" showInputMessage="1" showErrorMessage="1" error="ATTENTION_x000a_ATA &gt;ATD_x000a_Verifiez SVP," sqref="BL13 BL19" xr:uid="{00000000-0002-0000-0900-000006000000}">
      <formula1>IF(BL13="NON",1,0)</formula1>
    </dataValidation>
    <dataValidation type="list" allowBlank="1" showInputMessage="1" showErrorMessage="1" sqref="AS11:AS33 AQ11:AQ33 AU11:AU33" xr:uid="{00000000-0002-0000-0900-000007000000}">
      <formula1>AUTRES</formula1>
    </dataValidation>
    <dataValidation type="list" allowBlank="1" showInputMessage="1" showErrorMessage="1" sqref="AG11:AG33 AE11:AE33" xr:uid="{00000000-0002-0000-0900-000008000000}">
      <formula1>AUTRE</formula1>
    </dataValidation>
    <dataValidation type="list" allowBlank="1" showInputMessage="1" showErrorMessage="1" sqref="Q11:Q33" xr:uid="{00000000-0002-0000-0900-000009000000}">
      <formula1>nature</formula1>
    </dataValidation>
    <dataValidation type="date" operator="greaterThan" allowBlank="1" showInputMessage="1" showErrorMessage="1" error="FORMAT_x000a_DD/MM/YY" sqref="A11:A33 H11:H33" xr:uid="{00000000-0002-0000-0900-00000A000000}">
      <formula1>36526</formula1>
    </dataValidation>
    <dataValidation type="decimal" operator="greaterThan" allowBlank="1" showInputMessage="1" showErrorMessage="1" sqref="S11:S33" xr:uid="{00000000-0002-0000-0900-00000B000000}">
      <formula1>0</formula1>
    </dataValidation>
    <dataValidation type="whole" operator="greaterThanOrEqual" allowBlank="1" showInputMessage="1" showErrorMessage="1" error="LE TEMPS EN MINUTES" sqref="AJ11:AJ33 AL11:AL33" xr:uid="{00000000-0002-0000-0900-00000C000000}">
      <formula1>0</formula1>
    </dataValidation>
    <dataValidation type="time" operator="greaterThan" allowBlank="1" showInputMessage="1" showErrorMessage="1" error="FORMAT_x000a_HH:MM" sqref="AA11:AA33" xr:uid="{00000000-0002-0000-0900-00000D000000}">
      <formula1>0</formula1>
    </dataValidation>
    <dataValidation type="whole" operator="lessThan" allowBlank="1" showInputMessage="1" showErrorMessage="1" error="Verifier la valeur" sqref="AK11:AK33 AP11:AP33" xr:uid="{00000000-0002-0000-0900-00000E000000}">
      <formula1>10</formula1>
    </dataValidation>
    <dataValidation type="whole" operator="lessThan" allowBlank="1" showInputMessage="1" showErrorMessage="1" error="Nombre de Guichet" sqref="Z11:Z33" xr:uid="{00000000-0002-0000-0900-00000F000000}">
      <formula1>10</formula1>
    </dataValidation>
    <dataValidation operator="greaterThan" allowBlank="1" showInputMessage="1" showErrorMessage="1" error="FORMAT_x000a_DD/MM/YY" sqref="O11:O33" xr:uid="{00000000-0002-0000-0900-000010000000}"/>
  </dataValidations>
  <pageMargins left="0.19685039370078741" right="0.19685039370078741" top="0.19685039370078741" bottom="0.19685039370078741" header="0.19685039370078741" footer="0.19685039370078741"/>
  <pageSetup paperSize="9" scale="81" orientation="landscape" horizontalDpi="300" verticalDpi="300" r:id="rId1"/>
  <colBreaks count="1" manualBreakCount="1">
    <brk id="24" max="1048575" man="1"/>
  </col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34"/>
  <sheetViews>
    <sheetView view="pageBreakPreview" zoomScaleNormal="110" zoomScaleSheetLayoutView="100" workbookViewId="0">
      <selection activeCell="T3" sqref="T3"/>
    </sheetView>
  </sheetViews>
  <sheetFormatPr baseColWidth="10" defaultColWidth="11.5546875" defaultRowHeight="14.4" x14ac:dyDescent="0.3"/>
  <cols>
    <col min="1" max="1" width="7.33203125" style="19" customWidth="1"/>
    <col min="2" max="2" width="4.88671875" style="19" customWidth="1"/>
    <col min="3" max="3" width="7.33203125" style="19" customWidth="1"/>
    <col min="4" max="4" width="5.44140625" style="19" customWidth="1"/>
    <col min="5" max="5" width="6.33203125" style="19" customWidth="1"/>
    <col min="6" max="6" width="6" style="19" customWidth="1"/>
    <col min="7" max="7" width="6.33203125" style="19" customWidth="1"/>
    <col min="8" max="8" width="7.109375" style="19" customWidth="1"/>
    <col min="9" max="9" width="4.88671875" style="19" customWidth="1"/>
    <col min="10" max="10" width="6.6640625" style="19" customWidth="1"/>
    <col min="11" max="11" width="5.33203125" style="19" customWidth="1"/>
    <col min="12" max="12" width="5" style="19" customWidth="1"/>
    <col min="13" max="13" width="6" style="19" customWidth="1"/>
    <col min="14" max="14" width="6.44140625" style="19" customWidth="1"/>
    <col min="15" max="15" width="9.109375" style="19" customWidth="1"/>
    <col min="16" max="16" width="7.44140625" style="19" customWidth="1"/>
    <col min="17" max="17" width="8.44140625" style="19" customWidth="1"/>
    <col min="18" max="18" width="6.5546875" style="19" customWidth="1"/>
    <col min="19" max="19" width="6.6640625" style="19" customWidth="1"/>
    <col min="20" max="20" width="8.5546875" style="19" customWidth="1"/>
    <col min="21" max="21" width="6.109375" style="19" customWidth="1"/>
    <col min="22" max="22" width="10.109375" style="19" customWidth="1"/>
    <col min="23" max="23" width="11.5546875" style="19" customWidth="1"/>
    <col min="24" max="24" width="11.88671875" style="19" customWidth="1"/>
    <col min="25" max="25" width="10.6640625" style="19" customWidth="1"/>
    <col min="26" max="26" width="3.88671875" style="19" customWidth="1"/>
    <col min="27" max="27" width="6.33203125" style="19" customWidth="1"/>
    <col min="28" max="28" width="4.109375" style="19" customWidth="1"/>
    <col min="29" max="29" width="4.44140625" style="19" customWidth="1"/>
    <col min="30" max="30" width="7.88671875" style="19" customWidth="1"/>
    <col min="31" max="31" width="4.88671875" style="19" customWidth="1"/>
    <col min="32" max="32" width="4.33203125" style="19" customWidth="1"/>
    <col min="33" max="33" width="4.109375" style="19" customWidth="1"/>
    <col min="34" max="34" width="5.109375" style="19" customWidth="1"/>
    <col min="35" max="35" width="8.44140625" style="19" customWidth="1"/>
    <col min="36" max="36" width="6.5546875" style="19" customWidth="1"/>
    <col min="37" max="37" width="5" style="19" customWidth="1"/>
    <col min="38" max="38" width="6.5546875" style="19" customWidth="1"/>
    <col min="39" max="39" width="6.44140625" style="19" customWidth="1"/>
    <col min="40" max="40" width="7.44140625" style="19" customWidth="1"/>
    <col min="41" max="41" width="5.88671875" style="19" customWidth="1"/>
    <col min="42" max="42" width="5.109375" style="19" customWidth="1"/>
    <col min="43" max="43" width="14.109375" style="19" customWidth="1"/>
    <col min="44" max="44" width="4.33203125" style="19" customWidth="1"/>
    <col min="45" max="45" width="13.109375" style="19" customWidth="1"/>
    <col min="46" max="46" width="4.33203125" style="19" customWidth="1"/>
    <col min="47" max="47" width="13" style="19" customWidth="1"/>
    <col min="48" max="48" width="4" style="19" customWidth="1"/>
    <col min="49" max="49" width="8.6640625" style="19" customWidth="1"/>
    <col min="50" max="50" width="12.44140625" style="19" customWidth="1"/>
    <col min="51" max="51" width="14" style="19" hidden="1" customWidth="1"/>
    <col min="52" max="55" width="11.5546875" style="19" hidden="1" customWidth="1"/>
    <col min="56" max="56" width="9.88671875" style="19" hidden="1" customWidth="1"/>
    <col min="57" max="57" width="8.88671875" style="19" hidden="1" customWidth="1"/>
    <col min="58" max="58" width="11.5546875" style="19" hidden="1" customWidth="1"/>
    <col min="59" max="59" width="14.88671875" style="19" hidden="1" customWidth="1"/>
    <col min="60" max="60" width="8.44140625" style="19" hidden="1" customWidth="1"/>
    <col min="61" max="61" width="10.109375" style="29" hidden="1" customWidth="1"/>
    <col min="62" max="62" width="12.33203125" style="19" hidden="1" customWidth="1"/>
    <col min="63" max="64" width="11.5546875" style="19" hidden="1" customWidth="1"/>
    <col min="65" max="16384" width="11.5546875" style="19"/>
  </cols>
  <sheetData>
    <row r="1" spans="1:64" x14ac:dyDescent="0.3">
      <c r="A1" s="4" t="s">
        <v>32</v>
      </c>
      <c r="B1" s="4"/>
      <c r="C1" s="4"/>
      <c r="D1" s="4"/>
      <c r="E1" s="4"/>
      <c r="F1" s="5"/>
      <c r="G1" s="5"/>
      <c r="H1" s="5"/>
      <c r="I1" s="5"/>
      <c r="J1" s="1"/>
      <c r="K1" s="1"/>
      <c r="L1" s="1"/>
      <c r="M1" s="1"/>
      <c r="N1" s="1"/>
      <c r="S1" s="1"/>
      <c r="T1" s="1"/>
      <c r="U1" s="1"/>
      <c r="V1" s="1"/>
      <c r="W1" s="1"/>
      <c r="X1" s="1"/>
      <c r="Y1" s="4" t="s">
        <v>32</v>
      </c>
      <c r="Z1" s="4"/>
      <c r="AA1" s="4"/>
      <c r="AB1" s="4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6"/>
      <c r="AO1" s="6"/>
      <c r="AP1" s="6"/>
      <c r="AQ1" s="6"/>
      <c r="AR1" s="6"/>
      <c r="AS1" s="6"/>
      <c r="AT1" s="6"/>
      <c r="AU1" s="6"/>
    </row>
    <row r="2" spans="1:64" x14ac:dyDescent="0.3">
      <c r="A2" s="4" t="s">
        <v>33</v>
      </c>
      <c r="B2" s="4"/>
      <c r="C2" s="4"/>
      <c r="D2" s="4"/>
      <c r="E2" s="4"/>
      <c r="F2" s="5"/>
      <c r="G2" s="5"/>
      <c r="H2" s="6"/>
      <c r="I2" s="6"/>
      <c r="K2" s="1"/>
      <c r="L2" s="1"/>
      <c r="M2" s="1"/>
      <c r="N2" s="1"/>
      <c r="S2" s="1"/>
      <c r="T2" s="1"/>
      <c r="U2" s="1"/>
      <c r="V2" s="1"/>
      <c r="W2" s="1"/>
      <c r="X2" s="1"/>
      <c r="Y2" s="4" t="s">
        <v>33</v>
      </c>
      <c r="Z2" s="4"/>
      <c r="AA2" s="4"/>
      <c r="AB2" s="4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6"/>
      <c r="AO2" s="6"/>
      <c r="AP2" s="6"/>
      <c r="AQ2" s="6"/>
      <c r="AR2" s="6"/>
      <c r="AS2" s="6"/>
      <c r="AT2" s="6"/>
      <c r="AU2" s="6"/>
    </row>
    <row r="3" spans="1:64" ht="14.4" customHeight="1" x14ac:dyDescent="0.3">
      <c r="A3" s="4" t="s">
        <v>97</v>
      </c>
      <c r="B3" s="4"/>
      <c r="C3" s="4"/>
      <c r="D3" s="4"/>
      <c r="E3" s="4"/>
      <c r="F3" s="5"/>
      <c r="G3" s="5"/>
      <c r="H3" s="6"/>
      <c r="I3" s="6"/>
      <c r="K3" s="1"/>
      <c r="L3" s="1"/>
      <c r="M3" s="1"/>
      <c r="N3" s="1"/>
      <c r="R3" s="4" t="s">
        <v>34</v>
      </c>
      <c r="S3" s="1"/>
      <c r="T3" s="33" t="s">
        <v>134</v>
      </c>
      <c r="U3" s="34"/>
      <c r="V3" s="34"/>
      <c r="W3" s="34"/>
      <c r="X3" s="1"/>
      <c r="Y3" s="4" t="s">
        <v>97</v>
      </c>
      <c r="Z3" s="4"/>
      <c r="AA3" s="4"/>
      <c r="AB3" s="5"/>
      <c r="AC3" s="5"/>
      <c r="AD3" s="6"/>
      <c r="AF3" s="6"/>
      <c r="AG3" s="6"/>
      <c r="AH3" s="6"/>
      <c r="AI3" s="6"/>
      <c r="AJ3" s="6"/>
      <c r="AK3" s="6"/>
      <c r="AL3" s="6"/>
      <c r="AM3" s="5"/>
      <c r="AN3" s="4" t="s">
        <v>34</v>
      </c>
      <c r="AO3" s="5"/>
      <c r="AP3" s="34" t="str">
        <f>IF(T3="","",T3)</f>
        <v>EGYPT AIR</v>
      </c>
      <c r="AQ3" s="34"/>
      <c r="AR3" s="34"/>
      <c r="AS3" s="34"/>
      <c r="AT3" s="6"/>
      <c r="AU3" s="6"/>
    </row>
    <row r="4" spans="1:64" ht="15" x14ac:dyDescent="0.3">
      <c r="A4" s="6"/>
      <c r="B4" s="6"/>
      <c r="C4" s="6"/>
      <c r="D4" s="7"/>
      <c r="E4" s="6"/>
      <c r="F4" s="6"/>
      <c r="G4" s="6"/>
      <c r="H4" s="6"/>
      <c r="I4" s="6"/>
      <c r="K4" s="1"/>
      <c r="L4" s="1"/>
      <c r="M4" s="1"/>
      <c r="N4" s="1"/>
      <c r="R4" s="4" t="s">
        <v>35</v>
      </c>
      <c r="S4" s="8"/>
      <c r="T4" s="72"/>
      <c r="U4" s="34"/>
      <c r="V4" s="34"/>
      <c r="W4" s="34"/>
      <c r="X4" s="1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 t="s">
        <v>35</v>
      </c>
      <c r="AO4" s="9"/>
      <c r="AP4" s="34" t="str">
        <f t="shared" ref="AP4:AP5" si="0">IF(T4="","",T4)</f>
        <v/>
      </c>
      <c r="AQ4" s="34"/>
      <c r="AR4" s="34"/>
      <c r="AS4" s="34"/>
      <c r="AT4" s="6"/>
      <c r="AU4" s="6"/>
    </row>
    <row r="5" spans="1:64" ht="15" x14ac:dyDescent="0.3">
      <c r="A5" s="4" t="s">
        <v>83</v>
      </c>
      <c r="B5" s="35" t="s">
        <v>127</v>
      </c>
      <c r="C5" s="35"/>
      <c r="D5" s="35"/>
      <c r="E5" s="35"/>
      <c r="F5" s="35"/>
      <c r="G5" s="1"/>
      <c r="H5" s="1"/>
      <c r="I5" s="1"/>
      <c r="J5" s="1"/>
      <c r="K5" s="1"/>
      <c r="L5" s="1"/>
      <c r="M5" s="1"/>
      <c r="N5" s="1"/>
      <c r="R5" s="4" t="s">
        <v>36</v>
      </c>
      <c r="S5" s="8"/>
      <c r="T5" s="33"/>
      <c r="U5" s="34"/>
      <c r="V5" s="34"/>
      <c r="W5" s="34"/>
      <c r="X5" s="1"/>
      <c r="Y5" s="4" t="s">
        <v>83</v>
      </c>
      <c r="Z5" s="36" t="str">
        <f>IF(B5="","",B5)</f>
        <v>ALGER</v>
      </c>
      <c r="AA5" s="36"/>
      <c r="AB5" s="36"/>
      <c r="AC5" s="36"/>
      <c r="AD5" s="6"/>
      <c r="AE5" s="6"/>
      <c r="AF5" s="6"/>
      <c r="AG5" s="6"/>
      <c r="AH5" s="6"/>
      <c r="AI5" s="6"/>
      <c r="AJ5" s="6"/>
      <c r="AK5" s="6"/>
      <c r="AL5" s="6"/>
      <c r="AM5" s="6"/>
      <c r="AN5" s="4" t="s">
        <v>36</v>
      </c>
      <c r="AO5" s="9"/>
      <c r="AP5" s="34" t="str">
        <f t="shared" si="0"/>
        <v/>
      </c>
      <c r="AQ5" s="34"/>
      <c r="AR5" s="34"/>
      <c r="AS5" s="34"/>
      <c r="AT5" s="6"/>
      <c r="AU5" s="6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64" x14ac:dyDescent="0.3">
      <c r="A7" s="62" t="s">
        <v>125</v>
      </c>
      <c r="Y7" s="32" t="s">
        <v>120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64" ht="15" thickBot="1" x14ac:dyDescent="0.35">
      <c r="BI8" s="19"/>
      <c r="BK8" s="29"/>
    </row>
    <row r="9" spans="1:64" ht="14.4" customHeight="1" thickBot="1" x14ac:dyDescent="0.35">
      <c r="A9" s="63" t="s">
        <v>5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80" t="s">
        <v>4</v>
      </c>
      <c r="W9" s="80" t="s">
        <v>6</v>
      </c>
      <c r="X9" s="80" t="s">
        <v>7</v>
      </c>
      <c r="Y9" s="83" t="s">
        <v>10</v>
      </c>
      <c r="Z9" s="84"/>
      <c r="AA9" s="84"/>
      <c r="AB9" s="84"/>
      <c r="AC9" s="84"/>
      <c r="AD9" s="84"/>
      <c r="AE9" s="84"/>
      <c r="AF9" s="84"/>
      <c r="AG9" s="84"/>
      <c r="AH9" s="85"/>
      <c r="AI9" s="88" t="s">
        <v>76</v>
      </c>
      <c r="AJ9" s="90" t="s">
        <v>11</v>
      </c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2"/>
      <c r="AW9" s="88" t="s">
        <v>16</v>
      </c>
      <c r="AX9" s="93" t="s">
        <v>77</v>
      </c>
      <c r="AY9" s="75" t="s">
        <v>116</v>
      </c>
      <c r="AZ9" s="76"/>
      <c r="BA9" s="76"/>
      <c r="BB9" s="76"/>
      <c r="BC9" s="76"/>
      <c r="BD9" s="76"/>
      <c r="BE9" s="76"/>
      <c r="BF9" s="76"/>
      <c r="BG9" s="76"/>
      <c r="BH9" s="76"/>
      <c r="BI9" s="77"/>
      <c r="BJ9" s="75" t="s">
        <v>117</v>
      </c>
      <c r="BK9" s="76"/>
      <c r="BL9" s="77"/>
    </row>
    <row r="10" spans="1:64" ht="26.4" customHeight="1" x14ac:dyDescent="0.3">
      <c r="A10" s="64" t="s">
        <v>119</v>
      </c>
      <c r="B10" s="65" t="s">
        <v>121</v>
      </c>
      <c r="C10" s="65" t="s">
        <v>29</v>
      </c>
      <c r="D10" s="65" t="s">
        <v>95</v>
      </c>
      <c r="E10" s="65" t="s">
        <v>94</v>
      </c>
      <c r="F10" s="65" t="s">
        <v>25</v>
      </c>
      <c r="G10" s="66" t="s">
        <v>27</v>
      </c>
      <c r="H10" s="64" t="s">
        <v>115</v>
      </c>
      <c r="I10" s="65" t="s">
        <v>122</v>
      </c>
      <c r="J10" s="65" t="s">
        <v>30</v>
      </c>
      <c r="K10" s="65" t="s">
        <v>96</v>
      </c>
      <c r="L10" s="65" t="s">
        <v>1</v>
      </c>
      <c r="M10" s="65" t="s">
        <v>26</v>
      </c>
      <c r="N10" s="66" t="s">
        <v>28</v>
      </c>
      <c r="O10" s="67" t="s">
        <v>111</v>
      </c>
      <c r="P10" s="65" t="s">
        <v>0</v>
      </c>
      <c r="Q10" s="65" t="s">
        <v>2</v>
      </c>
      <c r="R10" s="65" t="s">
        <v>31</v>
      </c>
      <c r="S10" s="65" t="s">
        <v>110</v>
      </c>
      <c r="T10" s="65" t="s">
        <v>43</v>
      </c>
      <c r="U10" s="66" t="s">
        <v>19</v>
      </c>
      <c r="V10" s="81"/>
      <c r="W10" s="82"/>
      <c r="X10" s="82"/>
      <c r="Y10" s="68" t="s">
        <v>3</v>
      </c>
      <c r="Z10" s="86" t="s">
        <v>82</v>
      </c>
      <c r="AA10" s="87"/>
      <c r="AB10" s="69" t="s">
        <v>8</v>
      </c>
      <c r="AC10" s="70" t="s">
        <v>9</v>
      </c>
      <c r="AD10" s="70" t="s">
        <v>73</v>
      </c>
      <c r="AE10" s="86" t="s">
        <v>71</v>
      </c>
      <c r="AF10" s="87"/>
      <c r="AG10" s="86" t="s">
        <v>71</v>
      </c>
      <c r="AH10" s="87"/>
      <c r="AI10" s="89"/>
      <c r="AJ10" s="71" t="s">
        <v>22</v>
      </c>
      <c r="AK10" s="71" t="s">
        <v>24</v>
      </c>
      <c r="AL10" s="71" t="s">
        <v>72</v>
      </c>
      <c r="AM10" s="71" t="s">
        <v>12</v>
      </c>
      <c r="AN10" s="71" t="s">
        <v>74</v>
      </c>
      <c r="AO10" s="71" t="s">
        <v>75</v>
      </c>
      <c r="AP10" s="71" t="s">
        <v>18</v>
      </c>
      <c r="AQ10" s="78" t="s">
        <v>71</v>
      </c>
      <c r="AR10" s="79"/>
      <c r="AS10" s="78" t="s">
        <v>71</v>
      </c>
      <c r="AT10" s="79"/>
      <c r="AU10" s="78" t="s">
        <v>71</v>
      </c>
      <c r="AV10" s="79"/>
      <c r="AW10" s="88"/>
      <c r="AX10" s="94"/>
      <c r="AY10" s="22" t="s">
        <v>98</v>
      </c>
      <c r="AZ10" s="21" t="s">
        <v>99</v>
      </c>
      <c r="BA10" s="21" t="s">
        <v>100</v>
      </c>
      <c r="BB10" s="21" t="s">
        <v>112</v>
      </c>
      <c r="BC10" s="21" t="s">
        <v>101</v>
      </c>
      <c r="BD10" s="21" t="s">
        <v>106</v>
      </c>
      <c r="BE10" s="21" t="s">
        <v>105</v>
      </c>
      <c r="BF10" s="21" t="s">
        <v>104</v>
      </c>
      <c r="BG10" s="21" t="s">
        <v>107</v>
      </c>
      <c r="BH10" s="21" t="s">
        <v>108</v>
      </c>
      <c r="BI10" s="24" t="s">
        <v>109</v>
      </c>
      <c r="BJ10" s="22" t="s">
        <v>118</v>
      </c>
      <c r="BK10" s="21" t="s">
        <v>113</v>
      </c>
      <c r="BL10" s="27" t="s">
        <v>114</v>
      </c>
    </row>
    <row r="11" spans="1:64" ht="23.25" customHeight="1" x14ac:dyDescent="0.3">
      <c r="A11" s="37"/>
      <c r="B11" s="17"/>
      <c r="C11" s="17"/>
      <c r="D11" s="18"/>
      <c r="E11" s="18"/>
      <c r="F11" s="17"/>
      <c r="G11" s="38"/>
      <c r="H11" s="37"/>
      <c r="I11" s="17"/>
      <c r="J11" s="17"/>
      <c r="K11" s="18"/>
      <c r="L11" s="18"/>
      <c r="M11" s="17"/>
      <c r="N11" s="38"/>
      <c r="O11" s="37"/>
      <c r="P11" s="17"/>
      <c r="Q11" s="17"/>
      <c r="R11" s="17"/>
      <c r="S11" s="17"/>
      <c r="T11" s="17"/>
      <c r="U11" s="38"/>
      <c r="V11" s="43"/>
      <c r="W11" s="13">
        <f>V11*(BI11/100)</f>
        <v>0</v>
      </c>
      <c r="X11" s="13">
        <f t="shared" ref="X11:X33" si="1">IF(OR(H$5="ORAN",H$5="ALGER",H$5="constantine",H$5="orn",H$5="alg",H$5="czl"),IF(Q11="PAX",IF(OR(F11=0,M11=0),V11*0.25,0),0),0)</f>
        <v>0</v>
      </c>
      <c r="Y11" s="16" t="str">
        <f t="shared" ref="Y11:Y33" si="2">IF(H11="","",H11)</f>
        <v/>
      </c>
      <c r="Z11" s="17"/>
      <c r="AA11" s="20"/>
      <c r="AB11" s="17"/>
      <c r="AC11" s="17"/>
      <c r="AD11" s="17"/>
      <c r="AE11" s="17"/>
      <c r="AF11" s="17"/>
      <c r="AG11" s="17"/>
      <c r="AH11" s="17"/>
      <c r="AI11" s="13"/>
      <c r="AJ11" s="12"/>
      <c r="AK11" s="17"/>
      <c r="AL11" s="12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3"/>
      <c r="AX11" s="26">
        <f>V11+W11-X11+AI11+AW11</f>
        <v>0</v>
      </c>
      <c r="AY11" s="25">
        <f t="shared" ref="AY11:AY33" si="3">IF((A11+E11)&lt;(A11+D11),"- "&amp;TEXT(ABS((A11+D11)-(A11+E11)),"[hh]:mm"),(A11+E11)-(A11+D11))</f>
        <v>0</v>
      </c>
      <c r="AZ11" s="11">
        <f t="shared" ref="AZ11:AZ33" si="4">IF((H11+L11)&lt;(H11+K11),"- "&amp;TEXT(ABS((H11+K11)-(H11+L11)),"[hh]:mm"),(H11+L11)-(H11+K11))</f>
        <v>0</v>
      </c>
      <c r="BA11" s="11">
        <f t="shared" ref="BA11:BA33" si="5">(H11+L11)-(A11+E11)</f>
        <v>0</v>
      </c>
      <c r="BB11" s="30" t="str">
        <f>IF(OR(IF(E11&gt;ALGOLAH!$O$8,IF(E11&gt;ALGOLAH!$O$9,"NUIT","JOUR"),"NUIT")="NUIT",IF(L11&gt;ALGOLAH!$O$8,IF(L11&gt;ALGOLAH!$O$9,"NUIT","JOUR"),"NUIT")="NUIT"),"NUIT","JOUR")</f>
        <v>NUIT</v>
      </c>
      <c r="BC11" s="10" t="str">
        <f t="shared" ref="BC11:BC33" si="6">IF(OR(WEEKDAY(A11,1)&gt;5,WEEKDAY(H11,1)&gt;5),"YES","NO")</f>
        <v>YES</v>
      </c>
      <c r="BD11" s="10">
        <f>IF(BA11&gt;=ALGOLAH!$N$9,25,0)</f>
        <v>0</v>
      </c>
      <c r="BE11" s="10">
        <f t="shared" ref="BE11:BE33" si="7">IF(BB11="NUIT",25,0)</f>
        <v>25</v>
      </c>
      <c r="BF11" s="10">
        <f>IF(BC11="yes",25,0)</f>
        <v>25</v>
      </c>
      <c r="BG11" s="10">
        <f t="shared" ref="BG11:BG33" si="8">IF(BF11+BE11=50,25+BD11,(BF11+BE11+BD11))</f>
        <v>25</v>
      </c>
      <c r="BH11" s="10">
        <f>IF(COUNTIF(AY11,"*-*"),0,IF(AY11&gt;ALGOLAH!$L$8,50,IF(AY11&gt;ALGOLAH!$L$7,30,IF(AY11&gt;ALGOLAH!$L$6,15,0))))</f>
        <v>0</v>
      </c>
      <c r="BI11" s="31">
        <f>BH11+BG11</f>
        <v>25</v>
      </c>
      <c r="BJ11" s="23" t="str">
        <f t="shared" ref="BJ11:BJ33" si="9">IF(A11=H11,"OUI","NON")</f>
        <v>OUI</v>
      </c>
      <c r="BK11" s="28" t="str">
        <f t="shared" ref="BK11:BK33" si="10">IF(D11&gt;K11,"OUI","NON")</f>
        <v>NON</v>
      </c>
      <c r="BL11" s="28" t="str">
        <f t="shared" ref="BL11:BL33" si="11">IF((A11+E11)&gt;(H11+L11),"OUI","NON")</f>
        <v>NON</v>
      </c>
    </row>
    <row r="12" spans="1:64" ht="23.25" customHeight="1" x14ac:dyDescent="0.3">
      <c r="A12" s="37"/>
      <c r="B12" s="17"/>
      <c r="C12" s="17"/>
      <c r="D12" s="18"/>
      <c r="E12" s="18"/>
      <c r="F12" s="17"/>
      <c r="G12" s="38"/>
      <c r="H12" s="37"/>
      <c r="I12" s="17"/>
      <c r="J12" s="17"/>
      <c r="K12" s="18"/>
      <c r="L12" s="18"/>
      <c r="M12" s="17"/>
      <c r="N12" s="38"/>
      <c r="O12" s="37"/>
      <c r="P12" s="17"/>
      <c r="Q12" s="17"/>
      <c r="R12" s="17"/>
      <c r="S12" s="17"/>
      <c r="T12" s="17"/>
      <c r="U12" s="38"/>
      <c r="V12" s="43"/>
      <c r="W12" s="13">
        <f t="shared" ref="W12:W33" si="12">V12*(BI12/100)</f>
        <v>0</v>
      </c>
      <c r="X12" s="13">
        <f t="shared" si="1"/>
        <v>0</v>
      </c>
      <c r="Y12" s="16" t="str">
        <f t="shared" si="2"/>
        <v/>
      </c>
      <c r="Z12" s="17"/>
      <c r="AA12" s="20"/>
      <c r="AB12" s="17"/>
      <c r="AC12" s="17"/>
      <c r="AD12" s="17"/>
      <c r="AE12" s="17"/>
      <c r="AF12" s="17"/>
      <c r="AG12" s="17"/>
      <c r="AH12" s="17"/>
      <c r="AI12" s="13"/>
      <c r="AJ12" s="12"/>
      <c r="AK12" s="17"/>
      <c r="AL12" s="12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3"/>
      <c r="AX12" s="26">
        <f t="shared" ref="AX12:AX13" si="13">V12+W12-X12+AI12+AW12</f>
        <v>0</v>
      </c>
      <c r="AY12" s="25">
        <f t="shared" si="3"/>
        <v>0</v>
      </c>
      <c r="AZ12" s="11">
        <f t="shared" si="4"/>
        <v>0</v>
      </c>
      <c r="BA12" s="11">
        <f t="shared" si="5"/>
        <v>0</v>
      </c>
      <c r="BB12" s="30" t="str">
        <f>IF(OR(IF(E12&gt;ALGOLAH!$O$8,IF(E12&gt;ALGOLAH!$O$9,"NUIT","JOUR"),"NUIT")="NUIT",IF(L12&gt;ALGOLAH!$O$8,IF(L12&gt;ALGOLAH!$O$9,"NUIT","JOUR"),"NUIT")="NUIT"),"NUIT","JOUR")</f>
        <v>NUIT</v>
      </c>
      <c r="BC12" s="10" t="str">
        <f t="shared" si="6"/>
        <v>YES</v>
      </c>
      <c r="BD12" s="10">
        <f>IF(BA12&gt;=ALGOLAH!$N$9,25,0)</f>
        <v>0</v>
      </c>
      <c r="BE12" s="10">
        <f t="shared" si="7"/>
        <v>25</v>
      </c>
      <c r="BF12" s="10">
        <f t="shared" ref="BF12:BF33" si="14">IF(BC12="yes",25,0)</f>
        <v>25</v>
      </c>
      <c r="BG12" s="10">
        <f t="shared" si="8"/>
        <v>25</v>
      </c>
      <c r="BH12" s="10">
        <f>IF(COUNTIF(AY12,"*-*"),0,IF(AY12&gt;ALGOLAH!$L$8,50,IF(AY12&gt;ALGOLAH!$L$7,30,IF(AY12&gt;ALGOLAH!$L$6,15,0))))</f>
        <v>0</v>
      </c>
      <c r="BI12" s="31">
        <f t="shared" ref="BI12:BI23" si="15">BH12+BG12</f>
        <v>25</v>
      </c>
      <c r="BJ12" s="23" t="str">
        <f t="shared" si="9"/>
        <v>OUI</v>
      </c>
      <c r="BK12" s="28" t="str">
        <f t="shared" si="10"/>
        <v>NON</v>
      </c>
      <c r="BL12" s="28" t="str">
        <f t="shared" si="11"/>
        <v>NON</v>
      </c>
    </row>
    <row r="13" spans="1:64" ht="23.25" customHeight="1" x14ac:dyDescent="0.3">
      <c r="A13" s="37"/>
      <c r="B13" s="17"/>
      <c r="C13" s="17"/>
      <c r="D13" s="18"/>
      <c r="E13" s="18"/>
      <c r="F13" s="17"/>
      <c r="G13" s="38"/>
      <c r="H13" s="37"/>
      <c r="I13" s="17"/>
      <c r="J13" s="17"/>
      <c r="K13" s="18"/>
      <c r="L13" s="18"/>
      <c r="M13" s="17"/>
      <c r="N13" s="38"/>
      <c r="O13" s="37"/>
      <c r="P13" s="17"/>
      <c r="Q13" s="17"/>
      <c r="R13" s="17"/>
      <c r="S13" s="17"/>
      <c r="T13" s="17"/>
      <c r="U13" s="38"/>
      <c r="V13" s="43"/>
      <c r="W13" s="13">
        <f t="shared" si="12"/>
        <v>0</v>
      </c>
      <c r="X13" s="13">
        <f t="shared" si="1"/>
        <v>0</v>
      </c>
      <c r="Y13" s="16" t="str">
        <f t="shared" si="2"/>
        <v/>
      </c>
      <c r="Z13" s="17"/>
      <c r="AA13" s="20"/>
      <c r="AB13" s="17"/>
      <c r="AC13" s="17"/>
      <c r="AD13" s="17"/>
      <c r="AE13" s="17"/>
      <c r="AF13" s="17"/>
      <c r="AG13" s="17"/>
      <c r="AH13" s="17"/>
      <c r="AI13" s="13"/>
      <c r="AJ13" s="12"/>
      <c r="AK13" s="17"/>
      <c r="AL13" s="12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3"/>
      <c r="AX13" s="26">
        <f t="shared" si="13"/>
        <v>0</v>
      </c>
      <c r="AY13" s="25">
        <f t="shared" si="3"/>
        <v>0</v>
      </c>
      <c r="AZ13" s="11">
        <f t="shared" si="4"/>
        <v>0</v>
      </c>
      <c r="BA13" s="11">
        <f t="shared" si="5"/>
        <v>0</v>
      </c>
      <c r="BB13" s="30" t="str">
        <f>IF(OR(IF(E13&gt;ALGOLAH!$O$8,IF(E13&gt;ALGOLAH!$O$9,"NUIT","JOUR"),"NUIT")="NUIT",IF(L13&gt;ALGOLAH!$O$8,IF(L13&gt;ALGOLAH!$O$9,"NUIT","JOUR"),"NUIT")="NUIT"),"NUIT","JOUR")</f>
        <v>NUIT</v>
      </c>
      <c r="BC13" s="10" t="str">
        <f t="shared" si="6"/>
        <v>YES</v>
      </c>
      <c r="BD13" s="10">
        <f>IF(BA13&gt;=ALGOLAH!$N$9,25,0)</f>
        <v>0</v>
      </c>
      <c r="BE13" s="10">
        <f t="shared" si="7"/>
        <v>25</v>
      </c>
      <c r="BF13" s="10">
        <f t="shared" si="14"/>
        <v>25</v>
      </c>
      <c r="BG13" s="10">
        <f t="shared" si="8"/>
        <v>25</v>
      </c>
      <c r="BH13" s="10">
        <f>IF(COUNTIF(AY13,"*-*"),0,IF(AY13&gt;ALGOLAH!$L$8,50,IF(AY13&gt;ALGOLAH!$L$7,30,IF(AY13&gt;ALGOLAH!$L$6,15,0))))</f>
        <v>0</v>
      </c>
      <c r="BI13" s="31">
        <f t="shared" si="15"/>
        <v>25</v>
      </c>
      <c r="BJ13" s="23" t="str">
        <f t="shared" si="9"/>
        <v>OUI</v>
      </c>
      <c r="BK13" s="28" t="str">
        <f t="shared" si="10"/>
        <v>NON</v>
      </c>
      <c r="BL13" s="28" t="str">
        <f t="shared" si="11"/>
        <v>NON</v>
      </c>
    </row>
    <row r="14" spans="1:64" ht="23.25" customHeight="1" x14ac:dyDescent="0.3">
      <c r="A14" s="37"/>
      <c r="B14" s="17"/>
      <c r="C14" s="17"/>
      <c r="D14" s="18"/>
      <c r="E14" s="18"/>
      <c r="F14" s="17"/>
      <c r="G14" s="38"/>
      <c r="H14" s="37"/>
      <c r="I14" s="17"/>
      <c r="J14" s="17"/>
      <c r="K14" s="18"/>
      <c r="L14" s="18"/>
      <c r="M14" s="17"/>
      <c r="N14" s="38"/>
      <c r="O14" s="37"/>
      <c r="P14" s="17"/>
      <c r="Q14" s="17"/>
      <c r="R14" s="17"/>
      <c r="S14" s="17"/>
      <c r="T14" s="17"/>
      <c r="U14" s="38"/>
      <c r="V14" s="43"/>
      <c r="W14" s="13">
        <f t="shared" si="12"/>
        <v>0</v>
      </c>
      <c r="X14" s="13">
        <f t="shared" si="1"/>
        <v>0</v>
      </c>
      <c r="Y14" s="16" t="str">
        <f t="shared" si="2"/>
        <v/>
      </c>
      <c r="Z14" s="17"/>
      <c r="AA14" s="20"/>
      <c r="AB14" s="17"/>
      <c r="AC14" s="17"/>
      <c r="AD14" s="17"/>
      <c r="AE14" s="17"/>
      <c r="AF14" s="17"/>
      <c r="AG14" s="17"/>
      <c r="AH14" s="17"/>
      <c r="AI14" s="13"/>
      <c r="AJ14" s="12"/>
      <c r="AK14" s="17"/>
      <c r="AL14" s="12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3"/>
      <c r="AX14" s="26">
        <f>V14+W14-X14+AI14+AW14</f>
        <v>0</v>
      </c>
      <c r="AY14" s="25">
        <f t="shared" si="3"/>
        <v>0</v>
      </c>
      <c r="AZ14" s="11">
        <f t="shared" si="4"/>
        <v>0</v>
      </c>
      <c r="BA14" s="11">
        <f t="shared" si="5"/>
        <v>0</v>
      </c>
      <c r="BB14" s="30" t="str">
        <f>IF(OR(IF(E14&gt;ALGOLAH!$O$8,IF(E14&gt;ALGOLAH!$O$9,"NUIT","JOUR"),"NUIT")="NUIT",IF(L14&gt;ALGOLAH!$O$8,IF(L14&gt;ALGOLAH!$O$9,"NUIT","JOUR"),"NUIT")="NUIT"),"NUIT","JOUR")</f>
        <v>NUIT</v>
      </c>
      <c r="BC14" s="10" t="str">
        <f t="shared" si="6"/>
        <v>YES</v>
      </c>
      <c r="BD14" s="10">
        <f>IF(BA14&gt;=ALGOLAH!$N$9,25,0)</f>
        <v>0</v>
      </c>
      <c r="BE14" s="10">
        <f t="shared" si="7"/>
        <v>25</v>
      </c>
      <c r="BF14" s="10">
        <f t="shared" si="14"/>
        <v>25</v>
      </c>
      <c r="BG14" s="10">
        <f t="shared" si="8"/>
        <v>25</v>
      </c>
      <c r="BH14" s="10">
        <f>IF(COUNTIF(AY14,"*-*"),0,IF(AY14&gt;ALGOLAH!$L$8,50,IF(AY14&gt;ALGOLAH!$L$7,30,IF(AY14&gt;ALGOLAH!$L$6,15,0))))</f>
        <v>0</v>
      </c>
      <c r="BI14" s="31">
        <f t="shared" si="15"/>
        <v>25</v>
      </c>
      <c r="BJ14" s="23" t="str">
        <f t="shared" si="9"/>
        <v>OUI</v>
      </c>
      <c r="BK14" s="28" t="str">
        <f t="shared" si="10"/>
        <v>NON</v>
      </c>
      <c r="BL14" s="28" t="str">
        <f t="shared" si="11"/>
        <v>NON</v>
      </c>
    </row>
    <row r="15" spans="1:64" ht="23.25" customHeight="1" x14ac:dyDescent="0.3">
      <c r="A15" s="37"/>
      <c r="B15" s="17"/>
      <c r="C15" s="17"/>
      <c r="D15" s="18"/>
      <c r="E15" s="18"/>
      <c r="F15" s="17"/>
      <c r="G15" s="38"/>
      <c r="H15" s="37"/>
      <c r="I15" s="17"/>
      <c r="J15" s="17"/>
      <c r="K15" s="18"/>
      <c r="L15" s="18"/>
      <c r="M15" s="17"/>
      <c r="N15" s="38"/>
      <c r="O15" s="37"/>
      <c r="P15" s="17"/>
      <c r="Q15" s="17"/>
      <c r="R15" s="17"/>
      <c r="S15" s="17"/>
      <c r="T15" s="17"/>
      <c r="U15" s="38"/>
      <c r="V15" s="43"/>
      <c r="W15" s="13">
        <f t="shared" si="12"/>
        <v>0</v>
      </c>
      <c r="X15" s="13">
        <f t="shared" si="1"/>
        <v>0</v>
      </c>
      <c r="Y15" s="16" t="str">
        <f t="shared" si="2"/>
        <v/>
      </c>
      <c r="Z15" s="17"/>
      <c r="AA15" s="20"/>
      <c r="AB15" s="17"/>
      <c r="AC15" s="17"/>
      <c r="AD15" s="17"/>
      <c r="AE15" s="17"/>
      <c r="AF15" s="17"/>
      <c r="AG15" s="17"/>
      <c r="AH15" s="17"/>
      <c r="AI15" s="13"/>
      <c r="AJ15" s="12"/>
      <c r="AK15" s="17"/>
      <c r="AL15" s="12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3"/>
      <c r="AX15" s="26">
        <f>V15+W15-X15+AI15+AW15</f>
        <v>0</v>
      </c>
      <c r="AY15" s="25">
        <f t="shared" si="3"/>
        <v>0</v>
      </c>
      <c r="AZ15" s="11">
        <f t="shared" si="4"/>
        <v>0</v>
      </c>
      <c r="BA15" s="11">
        <f t="shared" si="5"/>
        <v>0</v>
      </c>
      <c r="BB15" s="30" t="str">
        <f>IF(OR(IF(E15&gt;ALGOLAH!$O$8,IF(E15&gt;ALGOLAH!$O$9,"NUIT","JOUR"),"NUIT")="NUIT",IF(L15&gt;ALGOLAH!$O$8,IF(L15&gt;ALGOLAH!$O$9,"NUIT","JOUR"),"NUIT")="NUIT"),"NUIT","JOUR")</f>
        <v>NUIT</v>
      </c>
      <c r="BC15" s="10" t="str">
        <f t="shared" si="6"/>
        <v>YES</v>
      </c>
      <c r="BD15" s="10">
        <f>IF(BA15&gt;=ALGOLAH!$N$9,25,0)</f>
        <v>0</v>
      </c>
      <c r="BE15" s="10">
        <f t="shared" si="7"/>
        <v>25</v>
      </c>
      <c r="BF15" s="10">
        <f t="shared" si="14"/>
        <v>25</v>
      </c>
      <c r="BG15" s="10">
        <f t="shared" si="8"/>
        <v>25</v>
      </c>
      <c r="BH15" s="10">
        <f>IF(COUNTIF(AY15,"*-*"),0,IF(AY15&gt;ALGOLAH!$L$8,50,IF(AY15&gt;ALGOLAH!$L$7,30,IF(AY15&gt;ALGOLAH!$L$6,15,0))))</f>
        <v>0</v>
      </c>
      <c r="BI15" s="31">
        <f t="shared" si="15"/>
        <v>25</v>
      </c>
      <c r="BJ15" s="23" t="str">
        <f t="shared" si="9"/>
        <v>OUI</v>
      </c>
      <c r="BK15" s="28" t="str">
        <f t="shared" si="10"/>
        <v>NON</v>
      </c>
      <c r="BL15" s="28" t="str">
        <f t="shared" si="11"/>
        <v>NON</v>
      </c>
    </row>
    <row r="16" spans="1:64" ht="23.25" customHeight="1" x14ac:dyDescent="0.3">
      <c r="A16" s="37"/>
      <c r="B16" s="17"/>
      <c r="C16" s="17"/>
      <c r="D16" s="18"/>
      <c r="E16" s="18"/>
      <c r="F16" s="17"/>
      <c r="G16" s="38"/>
      <c r="H16" s="37"/>
      <c r="I16" s="17"/>
      <c r="J16" s="17"/>
      <c r="K16" s="18"/>
      <c r="L16" s="18"/>
      <c r="M16" s="17"/>
      <c r="N16" s="38"/>
      <c r="O16" s="37"/>
      <c r="P16" s="17"/>
      <c r="Q16" s="17"/>
      <c r="R16" s="17"/>
      <c r="S16" s="17"/>
      <c r="T16" s="17"/>
      <c r="U16" s="38"/>
      <c r="V16" s="43"/>
      <c r="W16" s="13">
        <f t="shared" si="12"/>
        <v>0</v>
      </c>
      <c r="X16" s="13">
        <f t="shared" si="1"/>
        <v>0</v>
      </c>
      <c r="Y16" s="16" t="str">
        <f t="shared" si="2"/>
        <v/>
      </c>
      <c r="Z16" s="17"/>
      <c r="AA16" s="20"/>
      <c r="AB16" s="17"/>
      <c r="AC16" s="17"/>
      <c r="AD16" s="17"/>
      <c r="AE16" s="17"/>
      <c r="AF16" s="17"/>
      <c r="AG16" s="17"/>
      <c r="AH16" s="17"/>
      <c r="AI16" s="13"/>
      <c r="AJ16" s="12"/>
      <c r="AK16" s="17"/>
      <c r="AL16" s="12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3"/>
      <c r="AX16" s="26">
        <f>V16+W16-X16+AI16+AW16</f>
        <v>0</v>
      </c>
      <c r="AY16" s="25">
        <f t="shared" si="3"/>
        <v>0</v>
      </c>
      <c r="AZ16" s="11">
        <f t="shared" si="4"/>
        <v>0</v>
      </c>
      <c r="BA16" s="11">
        <f t="shared" si="5"/>
        <v>0</v>
      </c>
      <c r="BB16" s="30" t="str">
        <f>IF(OR(IF(E16&gt;ALGOLAH!$O$8,IF(E16&gt;ALGOLAH!$O$9,"NUIT","JOUR"),"NUIT")="NUIT",IF(L16&gt;ALGOLAH!$O$8,IF(L16&gt;ALGOLAH!$O$9,"NUIT","JOUR"),"NUIT")="NUIT"),"NUIT","JOUR")</f>
        <v>NUIT</v>
      </c>
      <c r="BC16" s="10" t="str">
        <f t="shared" si="6"/>
        <v>YES</v>
      </c>
      <c r="BD16" s="10">
        <f>IF(BA16&gt;=ALGOLAH!$N$9,25,0)</f>
        <v>0</v>
      </c>
      <c r="BE16" s="10">
        <f t="shared" si="7"/>
        <v>25</v>
      </c>
      <c r="BF16" s="10">
        <f t="shared" si="14"/>
        <v>25</v>
      </c>
      <c r="BG16" s="10">
        <f t="shared" si="8"/>
        <v>25</v>
      </c>
      <c r="BH16" s="10">
        <f>IF(COUNTIF(AY16,"*-*"),0,IF(AY16&gt;ALGOLAH!$L$8,50,IF(AY16&gt;ALGOLAH!$L$7,30,IF(AY16&gt;ALGOLAH!$L$6,15,0))))</f>
        <v>0</v>
      </c>
      <c r="BI16" s="31">
        <f t="shared" si="15"/>
        <v>25</v>
      </c>
      <c r="BJ16" s="23" t="str">
        <f t="shared" si="9"/>
        <v>OUI</v>
      </c>
      <c r="BK16" s="28" t="str">
        <f t="shared" si="10"/>
        <v>NON</v>
      </c>
      <c r="BL16" s="28" t="str">
        <f t="shared" si="11"/>
        <v>NON</v>
      </c>
    </row>
    <row r="17" spans="1:64" ht="23.25" customHeight="1" x14ac:dyDescent="0.3">
      <c r="A17" s="37"/>
      <c r="B17" s="17"/>
      <c r="C17" s="17"/>
      <c r="D17" s="18"/>
      <c r="E17" s="18"/>
      <c r="F17" s="17"/>
      <c r="G17" s="38"/>
      <c r="H17" s="37"/>
      <c r="I17" s="17"/>
      <c r="J17" s="17"/>
      <c r="K17" s="18"/>
      <c r="L17" s="18"/>
      <c r="M17" s="17"/>
      <c r="N17" s="38"/>
      <c r="O17" s="37"/>
      <c r="P17" s="17"/>
      <c r="Q17" s="17"/>
      <c r="R17" s="17"/>
      <c r="S17" s="17"/>
      <c r="T17" s="17"/>
      <c r="U17" s="38"/>
      <c r="V17" s="43"/>
      <c r="W17" s="13">
        <f t="shared" si="12"/>
        <v>0</v>
      </c>
      <c r="X17" s="13">
        <f t="shared" si="1"/>
        <v>0</v>
      </c>
      <c r="Y17" s="16" t="str">
        <f t="shared" si="2"/>
        <v/>
      </c>
      <c r="Z17" s="17"/>
      <c r="AA17" s="20"/>
      <c r="AB17" s="17"/>
      <c r="AC17" s="17"/>
      <c r="AD17" s="17"/>
      <c r="AE17" s="17"/>
      <c r="AF17" s="17"/>
      <c r="AG17" s="17"/>
      <c r="AH17" s="17"/>
      <c r="AI17" s="13"/>
      <c r="AJ17" s="12"/>
      <c r="AK17" s="17"/>
      <c r="AL17" s="12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3"/>
      <c r="AX17" s="26">
        <f t="shared" ref="AX17:AX33" si="16">V17+W17-X17+AI17+AW17</f>
        <v>0</v>
      </c>
      <c r="AY17" s="25">
        <f t="shared" si="3"/>
        <v>0</v>
      </c>
      <c r="AZ17" s="11">
        <f t="shared" si="4"/>
        <v>0</v>
      </c>
      <c r="BA17" s="11">
        <f t="shared" si="5"/>
        <v>0</v>
      </c>
      <c r="BB17" s="30" t="str">
        <f>IF(OR(IF(E17&gt;ALGOLAH!$O$8,IF(E17&gt;ALGOLAH!$O$9,"NUIT","JOUR"),"NUIT")="NUIT",IF(L17&gt;ALGOLAH!$O$8,IF(L17&gt;ALGOLAH!$O$9,"NUIT","JOUR"),"NUIT")="NUIT"),"NUIT","JOUR")</f>
        <v>NUIT</v>
      </c>
      <c r="BC17" s="10" t="str">
        <f t="shared" si="6"/>
        <v>YES</v>
      </c>
      <c r="BD17" s="10">
        <f>IF(BA17&gt;=ALGOLAH!$N$9,25,0)</f>
        <v>0</v>
      </c>
      <c r="BE17" s="10">
        <f t="shared" si="7"/>
        <v>25</v>
      </c>
      <c r="BF17" s="10">
        <f t="shared" si="14"/>
        <v>25</v>
      </c>
      <c r="BG17" s="10">
        <f t="shared" si="8"/>
        <v>25</v>
      </c>
      <c r="BH17" s="10">
        <f>IF(COUNTIF(AY17,"*-*"),0,IF(AY17&gt;ALGOLAH!$L$8,50,IF(AY17&gt;ALGOLAH!$L$7,30,IF(AY17&gt;ALGOLAH!$L$6,15,0))))</f>
        <v>0</v>
      </c>
      <c r="BI17" s="31">
        <f t="shared" si="15"/>
        <v>25</v>
      </c>
      <c r="BJ17" s="23" t="str">
        <f t="shared" si="9"/>
        <v>OUI</v>
      </c>
      <c r="BK17" s="28" t="str">
        <f t="shared" si="10"/>
        <v>NON</v>
      </c>
      <c r="BL17" s="28" t="str">
        <f t="shared" si="11"/>
        <v>NON</v>
      </c>
    </row>
    <row r="18" spans="1:64" ht="23.25" customHeight="1" x14ac:dyDescent="0.3">
      <c r="A18" s="37"/>
      <c r="B18" s="17"/>
      <c r="C18" s="17"/>
      <c r="D18" s="18"/>
      <c r="E18" s="18"/>
      <c r="F18" s="17"/>
      <c r="G18" s="38"/>
      <c r="H18" s="37"/>
      <c r="I18" s="17"/>
      <c r="J18" s="17"/>
      <c r="K18" s="18"/>
      <c r="L18" s="18"/>
      <c r="M18" s="17"/>
      <c r="N18" s="38"/>
      <c r="O18" s="37"/>
      <c r="P18" s="17"/>
      <c r="Q18" s="17"/>
      <c r="R18" s="17"/>
      <c r="S18" s="17"/>
      <c r="T18" s="17"/>
      <c r="U18" s="38"/>
      <c r="V18" s="43"/>
      <c r="W18" s="13">
        <f t="shared" si="12"/>
        <v>0</v>
      </c>
      <c r="X18" s="13">
        <f t="shared" si="1"/>
        <v>0</v>
      </c>
      <c r="Y18" s="16" t="str">
        <f t="shared" si="2"/>
        <v/>
      </c>
      <c r="Z18" s="17"/>
      <c r="AA18" s="20"/>
      <c r="AB18" s="17"/>
      <c r="AC18" s="17"/>
      <c r="AD18" s="17"/>
      <c r="AE18" s="17"/>
      <c r="AF18" s="17"/>
      <c r="AG18" s="17"/>
      <c r="AH18" s="17"/>
      <c r="AI18" s="13"/>
      <c r="AJ18" s="12"/>
      <c r="AK18" s="17"/>
      <c r="AL18" s="12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3"/>
      <c r="AX18" s="26">
        <f t="shared" si="16"/>
        <v>0</v>
      </c>
      <c r="AY18" s="25">
        <f t="shared" si="3"/>
        <v>0</v>
      </c>
      <c r="AZ18" s="11">
        <f t="shared" si="4"/>
        <v>0</v>
      </c>
      <c r="BA18" s="11">
        <f t="shared" si="5"/>
        <v>0</v>
      </c>
      <c r="BB18" s="30" t="str">
        <f>IF(OR(IF(E18&gt;ALGOLAH!$O$8,IF(E18&gt;ALGOLAH!$O$9,"NUIT","JOUR"),"NUIT")="NUIT",IF(L18&gt;ALGOLAH!$O$8,IF(L18&gt;ALGOLAH!$O$9,"NUIT","JOUR"),"NUIT")="NUIT"),"NUIT","JOUR")</f>
        <v>NUIT</v>
      </c>
      <c r="BC18" s="10" t="str">
        <f t="shared" si="6"/>
        <v>YES</v>
      </c>
      <c r="BD18" s="10">
        <f>IF(BA18&gt;=ALGOLAH!$N$9,25,0)</f>
        <v>0</v>
      </c>
      <c r="BE18" s="10">
        <f t="shared" si="7"/>
        <v>25</v>
      </c>
      <c r="BF18" s="10">
        <f t="shared" si="14"/>
        <v>25</v>
      </c>
      <c r="BG18" s="10">
        <f t="shared" si="8"/>
        <v>25</v>
      </c>
      <c r="BH18" s="10">
        <f>IF(COUNTIF(AY18,"*-*"),0,IF(AY18&gt;ALGOLAH!$L$8,50,IF(AY18&gt;ALGOLAH!$L$7,30,IF(AY18&gt;ALGOLAH!$L$6,15,0))))</f>
        <v>0</v>
      </c>
      <c r="BI18" s="31">
        <f t="shared" si="15"/>
        <v>25</v>
      </c>
      <c r="BJ18" s="23" t="str">
        <f t="shared" si="9"/>
        <v>OUI</v>
      </c>
      <c r="BK18" s="28" t="str">
        <f t="shared" si="10"/>
        <v>NON</v>
      </c>
      <c r="BL18" s="28" t="str">
        <f t="shared" si="11"/>
        <v>NON</v>
      </c>
    </row>
    <row r="19" spans="1:64" ht="23.25" customHeight="1" x14ac:dyDescent="0.3">
      <c r="A19" s="37"/>
      <c r="B19" s="17"/>
      <c r="C19" s="17"/>
      <c r="D19" s="18"/>
      <c r="E19" s="18"/>
      <c r="F19" s="17"/>
      <c r="G19" s="38"/>
      <c r="H19" s="37"/>
      <c r="I19" s="17"/>
      <c r="J19" s="17"/>
      <c r="K19" s="18"/>
      <c r="L19" s="18"/>
      <c r="M19" s="17"/>
      <c r="N19" s="38"/>
      <c r="O19" s="37"/>
      <c r="P19" s="17"/>
      <c r="Q19" s="17"/>
      <c r="R19" s="17"/>
      <c r="S19" s="17"/>
      <c r="T19" s="17"/>
      <c r="U19" s="38"/>
      <c r="V19" s="43"/>
      <c r="W19" s="13">
        <f t="shared" si="12"/>
        <v>0</v>
      </c>
      <c r="X19" s="13">
        <f t="shared" si="1"/>
        <v>0</v>
      </c>
      <c r="Y19" s="16" t="str">
        <f t="shared" si="2"/>
        <v/>
      </c>
      <c r="Z19" s="17"/>
      <c r="AA19" s="20"/>
      <c r="AB19" s="17"/>
      <c r="AC19" s="17"/>
      <c r="AD19" s="17"/>
      <c r="AE19" s="17"/>
      <c r="AF19" s="17"/>
      <c r="AG19" s="17"/>
      <c r="AH19" s="17"/>
      <c r="AI19" s="13"/>
      <c r="AJ19" s="12"/>
      <c r="AK19" s="17"/>
      <c r="AL19" s="12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3"/>
      <c r="AX19" s="26">
        <f t="shared" si="16"/>
        <v>0</v>
      </c>
      <c r="AY19" s="25">
        <f t="shared" si="3"/>
        <v>0</v>
      </c>
      <c r="AZ19" s="11">
        <f t="shared" si="4"/>
        <v>0</v>
      </c>
      <c r="BA19" s="11">
        <f t="shared" si="5"/>
        <v>0</v>
      </c>
      <c r="BB19" s="30" t="str">
        <f>IF(OR(IF(E19&gt;ALGOLAH!$O$8,IF(E19&gt;ALGOLAH!$O$9,"NUIT","JOUR"),"NUIT")="NUIT",IF(L19&gt;ALGOLAH!$O$8,IF(L19&gt;ALGOLAH!$O$9,"NUIT","JOUR"),"NUIT")="NUIT"),"NUIT","JOUR")</f>
        <v>NUIT</v>
      </c>
      <c r="BC19" s="10" t="str">
        <f t="shared" si="6"/>
        <v>YES</v>
      </c>
      <c r="BD19" s="10">
        <f>IF(BA19&gt;=ALGOLAH!$N$9,25,0)</f>
        <v>0</v>
      </c>
      <c r="BE19" s="10">
        <f t="shared" si="7"/>
        <v>25</v>
      </c>
      <c r="BF19" s="10">
        <f t="shared" si="14"/>
        <v>25</v>
      </c>
      <c r="BG19" s="10">
        <f t="shared" si="8"/>
        <v>25</v>
      </c>
      <c r="BH19" s="10">
        <f>IF(COUNTIF(AY19,"*-*"),0,IF(AY19&gt;ALGOLAH!$L$8,50,IF(AY19&gt;ALGOLAH!$L$7,30,IF(AY19&gt;ALGOLAH!$L$6,15,0))))</f>
        <v>0</v>
      </c>
      <c r="BI19" s="31">
        <f t="shared" si="15"/>
        <v>25</v>
      </c>
      <c r="BJ19" s="23" t="str">
        <f t="shared" si="9"/>
        <v>OUI</v>
      </c>
      <c r="BK19" s="28" t="str">
        <f t="shared" si="10"/>
        <v>NON</v>
      </c>
      <c r="BL19" s="28" t="str">
        <f t="shared" si="11"/>
        <v>NON</v>
      </c>
    </row>
    <row r="20" spans="1:64" ht="23.25" customHeight="1" x14ac:dyDescent="0.3">
      <c r="A20" s="37"/>
      <c r="B20" s="17"/>
      <c r="C20" s="17"/>
      <c r="D20" s="18"/>
      <c r="E20" s="18"/>
      <c r="F20" s="17"/>
      <c r="G20" s="38"/>
      <c r="H20" s="37"/>
      <c r="I20" s="17"/>
      <c r="J20" s="17"/>
      <c r="K20" s="18"/>
      <c r="L20" s="18"/>
      <c r="M20" s="17"/>
      <c r="N20" s="38"/>
      <c r="O20" s="37"/>
      <c r="P20" s="17"/>
      <c r="Q20" s="17"/>
      <c r="R20" s="17"/>
      <c r="S20" s="17"/>
      <c r="T20" s="17"/>
      <c r="U20" s="38"/>
      <c r="V20" s="43"/>
      <c r="W20" s="13">
        <f t="shared" si="12"/>
        <v>0</v>
      </c>
      <c r="X20" s="13">
        <f t="shared" si="1"/>
        <v>0</v>
      </c>
      <c r="Y20" s="16" t="str">
        <f t="shared" si="2"/>
        <v/>
      </c>
      <c r="Z20" s="17"/>
      <c r="AA20" s="20"/>
      <c r="AB20" s="17"/>
      <c r="AC20" s="17"/>
      <c r="AD20" s="17"/>
      <c r="AE20" s="17"/>
      <c r="AF20" s="17"/>
      <c r="AG20" s="17"/>
      <c r="AH20" s="17"/>
      <c r="AI20" s="13"/>
      <c r="AJ20" s="12"/>
      <c r="AK20" s="17"/>
      <c r="AL20" s="12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3"/>
      <c r="AX20" s="26">
        <f>V20+W20-X20+AI20+AW20</f>
        <v>0</v>
      </c>
      <c r="AY20" s="25">
        <f t="shared" si="3"/>
        <v>0</v>
      </c>
      <c r="AZ20" s="11">
        <f t="shared" si="4"/>
        <v>0</v>
      </c>
      <c r="BA20" s="11">
        <f t="shared" si="5"/>
        <v>0</v>
      </c>
      <c r="BB20" s="30" t="str">
        <f>IF(OR(IF(E20&gt;ALGOLAH!$O$8,IF(E20&gt;ALGOLAH!$O$9,"NUIT","JOUR"),"NUIT")="NUIT",IF(L20&gt;ALGOLAH!$O$8,IF(L20&gt;ALGOLAH!$O$9,"NUIT","JOUR"),"NUIT")="NUIT"),"NUIT","JOUR")</f>
        <v>NUIT</v>
      </c>
      <c r="BC20" s="10" t="str">
        <f t="shared" si="6"/>
        <v>YES</v>
      </c>
      <c r="BD20" s="10">
        <f>IF(BA20&gt;=ALGOLAH!$N$9,25,0)</f>
        <v>0</v>
      </c>
      <c r="BE20" s="10">
        <f t="shared" si="7"/>
        <v>25</v>
      </c>
      <c r="BF20" s="10">
        <f t="shared" si="14"/>
        <v>25</v>
      </c>
      <c r="BG20" s="10">
        <f t="shared" si="8"/>
        <v>25</v>
      </c>
      <c r="BH20" s="10">
        <f>IF(COUNTIF(AY20,"*-*"),0,IF(AY20&gt;ALGOLAH!$L$8,50,IF(AY20&gt;ALGOLAH!$L$7,30,IF(AY20&gt;ALGOLAH!$L$6,15,0))))</f>
        <v>0</v>
      </c>
      <c r="BI20" s="31">
        <f t="shared" si="15"/>
        <v>25</v>
      </c>
      <c r="BJ20" s="23" t="str">
        <f t="shared" si="9"/>
        <v>OUI</v>
      </c>
      <c r="BK20" s="28" t="str">
        <f t="shared" si="10"/>
        <v>NON</v>
      </c>
      <c r="BL20" s="28" t="str">
        <f t="shared" si="11"/>
        <v>NON</v>
      </c>
    </row>
    <row r="21" spans="1:64" ht="23.25" customHeight="1" x14ac:dyDescent="0.3">
      <c r="A21" s="37"/>
      <c r="B21" s="17"/>
      <c r="C21" s="17"/>
      <c r="D21" s="18"/>
      <c r="E21" s="18"/>
      <c r="F21" s="17"/>
      <c r="G21" s="38"/>
      <c r="H21" s="37"/>
      <c r="I21" s="17"/>
      <c r="J21" s="17"/>
      <c r="K21" s="18"/>
      <c r="L21" s="18"/>
      <c r="M21" s="17"/>
      <c r="N21" s="38"/>
      <c r="O21" s="37"/>
      <c r="P21" s="17"/>
      <c r="Q21" s="17"/>
      <c r="R21" s="17"/>
      <c r="S21" s="17"/>
      <c r="T21" s="17"/>
      <c r="U21" s="38"/>
      <c r="V21" s="43"/>
      <c r="W21" s="13">
        <f t="shared" si="12"/>
        <v>0</v>
      </c>
      <c r="X21" s="13">
        <f t="shared" si="1"/>
        <v>0</v>
      </c>
      <c r="Y21" s="16" t="str">
        <f t="shared" si="2"/>
        <v/>
      </c>
      <c r="Z21" s="17"/>
      <c r="AA21" s="20"/>
      <c r="AB21" s="17"/>
      <c r="AC21" s="17"/>
      <c r="AD21" s="17"/>
      <c r="AE21" s="17"/>
      <c r="AF21" s="17"/>
      <c r="AG21" s="17"/>
      <c r="AH21" s="17"/>
      <c r="AI21" s="13"/>
      <c r="AJ21" s="12"/>
      <c r="AK21" s="17"/>
      <c r="AL21" s="12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3"/>
      <c r="AX21" s="26">
        <f>V21+W21-X21+AI21+AW21</f>
        <v>0</v>
      </c>
      <c r="AY21" s="25">
        <f t="shared" si="3"/>
        <v>0</v>
      </c>
      <c r="AZ21" s="11">
        <f t="shared" si="4"/>
        <v>0</v>
      </c>
      <c r="BA21" s="11">
        <f t="shared" si="5"/>
        <v>0</v>
      </c>
      <c r="BB21" s="30" t="str">
        <f>IF(OR(IF(E21&gt;ALGOLAH!$O$8,IF(E21&gt;ALGOLAH!$O$9,"NUIT","JOUR"),"NUIT")="NUIT",IF(L21&gt;ALGOLAH!$O$8,IF(L21&gt;ALGOLAH!$O$9,"NUIT","JOUR"),"NUIT")="NUIT"),"NUIT","JOUR")</f>
        <v>NUIT</v>
      </c>
      <c r="BC21" s="10" t="str">
        <f t="shared" si="6"/>
        <v>YES</v>
      </c>
      <c r="BD21" s="10">
        <f>IF(BA21&gt;=ALGOLAH!$N$9,25,0)</f>
        <v>0</v>
      </c>
      <c r="BE21" s="10">
        <f t="shared" si="7"/>
        <v>25</v>
      </c>
      <c r="BF21" s="10">
        <f t="shared" si="14"/>
        <v>25</v>
      </c>
      <c r="BG21" s="10">
        <f t="shared" si="8"/>
        <v>25</v>
      </c>
      <c r="BH21" s="10">
        <f>IF(COUNTIF(AY21,"*-*"),0,IF(AY21&gt;ALGOLAH!$L$8,50,IF(AY21&gt;ALGOLAH!$L$7,30,IF(AY21&gt;ALGOLAH!$L$6,15,0))))</f>
        <v>0</v>
      </c>
      <c r="BI21" s="31">
        <f t="shared" si="15"/>
        <v>25</v>
      </c>
      <c r="BJ21" s="23" t="str">
        <f t="shared" si="9"/>
        <v>OUI</v>
      </c>
      <c r="BK21" s="28" t="str">
        <f t="shared" si="10"/>
        <v>NON</v>
      </c>
      <c r="BL21" s="28" t="str">
        <f t="shared" si="11"/>
        <v>NON</v>
      </c>
    </row>
    <row r="22" spans="1:64" ht="23.25" customHeight="1" x14ac:dyDescent="0.3">
      <c r="A22" s="37"/>
      <c r="B22" s="17"/>
      <c r="C22" s="17"/>
      <c r="D22" s="18"/>
      <c r="E22" s="18"/>
      <c r="F22" s="17"/>
      <c r="G22" s="38"/>
      <c r="H22" s="37"/>
      <c r="I22" s="17"/>
      <c r="J22" s="17"/>
      <c r="K22" s="18"/>
      <c r="L22" s="18"/>
      <c r="M22" s="17"/>
      <c r="N22" s="38"/>
      <c r="O22" s="37"/>
      <c r="P22" s="17"/>
      <c r="Q22" s="17"/>
      <c r="R22" s="17"/>
      <c r="S22" s="17"/>
      <c r="T22" s="17"/>
      <c r="U22" s="38"/>
      <c r="V22" s="43"/>
      <c r="W22" s="13">
        <f t="shared" si="12"/>
        <v>0</v>
      </c>
      <c r="X22" s="13">
        <f t="shared" si="1"/>
        <v>0</v>
      </c>
      <c r="Y22" s="16" t="str">
        <f t="shared" si="2"/>
        <v/>
      </c>
      <c r="Z22" s="17"/>
      <c r="AA22" s="20"/>
      <c r="AB22" s="17"/>
      <c r="AC22" s="17"/>
      <c r="AD22" s="17"/>
      <c r="AE22" s="17"/>
      <c r="AF22" s="17"/>
      <c r="AG22" s="17"/>
      <c r="AH22" s="17"/>
      <c r="AI22" s="13"/>
      <c r="AJ22" s="12"/>
      <c r="AK22" s="17"/>
      <c r="AL22" s="12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3"/>
      <c r="AX22" s="26">
        <f>V22+W22-X22+AI22+AW22</f>
        <v>0</v>
      </c>
      <c r="AY22" s="25">
        <f t="shared" si="3"/>
        <v>0</v>
      </c>
      <c r="AZ22" s="11">
        <f t="shared" si="4"/>
        <v>0</v>
      </c>
      <c r="BA22" s="11">
        <f t="shared" si="5"/>
        <v>0</v>
      </c>
      <c r="BB22" s="30" t="str">
        <f>IF(OR(IF(E22&gt;ALGOLAH!$O$8,IF(E22&gt;ALGOLAH!$O$9,"NUIT","JOUR"),"NUIT")="NUIT",IF(L22&gt;ALGOLAH!$O$8,IF(L22&gt;ALGOLAH!$O$9,"NUIT","JOUR"),"NUIT")="NUIT"),"NUIT","JOUR")</f>
        <v>NUIT</v>
      </c>
      <c r="BC22" s="10" t="str">
        <f t="shared" si="6"/>
        <v>YES</v>
      </c>
      <c r="BD22" s="10">
        <f>IF(BA22&gt;=ALGOLAH!$N$9,25,0)</f>
        <v>0</v>
      </c>
      <c r="BE22" s="10">
        <f t="shared" si="7"/>
        <v>25</v>
      </c>
      <c r="BF22" s="10">
        <f t="shared" si="14"/>
        <v>25</v>
      </c>
      <c r="BG22" s="10">
        <f t="shared" si="8"/>
        <v>25</v>
      </c>
      <c r="BH22" s="10">
        <f>IF(COUNTIF(AY22,"*-*"),0,IF(AY22&gt;ALGOLAH!$L$8,50,IF(AY22&gt;ALGOLAH!$L$7,30,IF(AY22&gt;ALGOLAH!$L$6,15,0))))</f>
        <v>0</v>
      </c>
      <c r="BI22" s="31">
        <f t="shared" si="15"/>
        <v>25</v>
      </c>
      <c r="BJ22" s="23" t="str">
        <f t="shared" si="9"/>
        <v>OUI</v>
      </c>
      <c r="BK22" s="28" t="str">
        <f t="shared" si="10"/>
        <v>NON</v>
      </c>
      <c r="BL22" s="28" t="str">
        <f t="shared" si="11"/>
        <v>NON</v>
      </c>
    </row>
    <row r="23" spans="1:64" ht="23.25" customHeight="1" x14ac:dyDescent="0.3">
      <c r="A23" s="37"/>
      <c r="B23" s="17"/>
      <c r="C23" s="17"/>
      <c r="D23" s="18"/>
      <c r="E23" s="18"/>
      <c r="F23" s="17"/>
      <c r="G23" s="38"/>
      <c r="H23" s="37"/>
      <c r="I23" s="17"/>
      <c r="J23" s="17"/>
      <c r="K23" s="18"/>
      <c r="L23" s="18"/>
      <c r="M23" s="17"/>
      <c r="N23" s="38"/>
      <c r="O23" s="37"/>
      <c r="P23" s="17"/>
      <c r="Q23" s="17"/>
      <c r="R23" s="17"/>
      <c r="S23" s="17"/>
      <c r="T23" s="17"/>
      <c r="U23" s="38"/>
      <c r="V23" s="43"/>
      <c r="W23" s="13">
        <f t="shared" si="12"/>
        <v>0</v>
      </c>
      <c r="X23" s="13">
        <f t="shared" si="1"/>
        <v>0</v>
      </c>
      <c r="Y23" s="16" t="str">
        <f t="shared" si="2"/>
        <v/>
      </c>
      <c r="Z23" s="17"/>
      <c r="AA23" s="20"/>
      <c r="AB23" s="17"/>
      <c r="AC23" s="17"/>
      <c r="AD23" s="17"/>
      <c r="AE23" s="17"/>
      <c r="AF23" s="17"/>
      <c r="AG23" s="17"/>
      <c r="AH23" s="17"/>
      <c r="AI23" s="13"/>
      <c r="AJ23" s="12"/>
      <c r="AK23" s="17"/>
      <c r="AL23" s="12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3"/>
      <c r="AX23" s="26">
        <f t="shared" ref="AX23" si="17">V23+W23-X23+AI23+AW23</f>
        <v>0</v>
      </c>
      <c r="AY23" s="25">
        <f t="shared" si="3"/>
        <v>0</v>
      </c>
      <c r="AZ23" s="11">
        <f t="shared" si="4"/>
        <v>0</v>
      </c>
      <c r="BA23" s="11">
        <f t="shared" si="5"/>
        <v>0</v>
      </c>
      <c r="BB23" s="30" t="str">
        <f>IF(OR(IF(E23&gt;ALGOLAH!$O$8,IF(E23&gt;ALGOLAH!$O$9,"NUIT","JOUR"),"NUIT")="NUIT",IF(L23&gt;ALGOLAH!$O$8,IF(L23&gt;ALGOLAH!$O$9,"NUIT","JOUR"),"NUIT")="NUIT"),"NUIT","JOUR")</f>
        <v>NUIT</v>
      </c>
      <c r="BC23" s="10" t="str">
        <f t="shared" si="6"/>
        <v>YES</v>
      </c>
      <c r="BD23" s="10">
        <f>IF(BA23&gt;=ALGOLAH!$N$9,25,0)</f>
        <v>0</v>
      </c>
      <c r="BE23" s="10">
        <f t="shared" si="7"/>
        <v>25</v>
      </c>
      <c r="BF23" s="10">
        <f t="shared" si="14"/>
        <v>25</v>
      </c>
      <c r="BG23" s="10">
        <f t="shared" si="8"/>
        <v>25</v>
      </c>
      <c r="BH23" s="10">
        <f>IF(COUNTIF(AY23,"*-*"),0,IF(AY23&gt;ALGOLAH!$L$8,50,IF(AY23&gt;ALGOLAH!$L$7,30,IF(AY23&gt;ALGOLAH!$L$6,15,0))))</f>
        <v>0</v>
      </c>
      <c r="BI23" s="31">
        <f t="shared" si="15"/>
        <v>25</v>
      </c>
      <c r="BJ23" s="23" t="str">
        <f t="shared" si="9"/>
        <v>OUI</v>
      </c>
      <c r="BK23" s="28" t="str">
        <f t="shared" si="10"/>
        <v>NON</v>
      </c>
      <c r="BL23" s="28" t="str">
        <f t="shared" si="11"/>
        <v>NON</v>
      </c>
    </row>
    <row r="24" spans="1:64" ht="23.25" customHeight="1" x14ac:dyDescent="0.3">
      <c r="A24" s="37"/>
      <c r="B24" s="17"/>
      <c r="C24" s="17"/>
      <c r="D24" s="18"/>
      <c r="E24" s="18"/>
      <c r="F24" s="17"/>
      <c r="G24" s="38"/>
      <c r="H24" s="37"/>
      <c r="I24" s="17"/>
      <c r="J24" s="17"/>
      <c r="K24" s="18"/>
      <c r="L24" s="18"/>
      <c r="M24" s="17"/>
      <c r="N24" s="38"/>
      <c r="O24" s="37"/>
      <c r="P24" s="17"/>
      <c r="Q24" s="17"/>
      <c r="R24" s="17"/>
      <c r="S24" s="17"/>
      <c r="T24" s="17"/>
      <c r="U24" s="38"/>
      <c r="V24" s="43"/>
      <c r="W24" s="13">
        <f t="shared" si="12"/>
        <v>0</v>
      </c>
      <c r="X24" s="13">
        <f t="shared" si="1"/>
        <v>0</v>
      </c>
      <c r="Y24" s="16" t="str">
        <f t="shared" si="2"/>
        <v/>
      </c>
      <c r="Z24" s="17"/>
      <c r="AA24" s="20"/>
      <c r="AB24" s="17"/>
      <c r="AC24" s="17"/>
      <c r="AD24" s="17"/>
      <c r="AE24" s="17"/>
      <c r="AF24" s="17"/>
      <c r="AG24" s="17"/>
      <c r="AH24" s="17"/>
      <c r="AI24" s="13"/>
      <c r="AJ24" s="12"/>
      <c r="AK24" s="17"/>
      <c r="AL24" s="12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3"/>
      <c r="AX24" s="26">
        <f t="shared" si="16"/>
        <v>0</v>
      </c>
      <c r="AY24" s="25">
        <f t="shared" si="3"/>
        <v>0</v>
      </c>
      <c r="AZ24" s="11">
        <f t="shared" si="4"/>
        <v>0</v>
      </c>
      <c r="BA24" s="11">
        <f t="shared" si="5"/>
        <v>0</v>
      </c>
      <c r="BB24" s="30" t="str">
        <f>IF(OR(IF(E24&gt;ALGOLAH!$O$8,IF(E24&gt;ALGOLAH!$O$9,"NUIT","JOUR"),"NUIT")="NUIT",IF(L24&gt;ALGOLAH!$O$8,IF(L24&gt;ALGOLAH!$O$9,"NUIT","JOUR"),"NUIT")="NUIT"),"NUIT","JOUR")</f>
        <v>NUIT</v>
      </c>
      <c r="BC24" s="10" t="str">
        <f t="shared" si="6"/>
        <v>YES</v>
      </c>
      <c r="BD24" s="10">
        <f>IF(BA24&gt;=ALGOLAH!$N$9,25,0)</f>
        <v>0</v>
      </c>
      <c r="BE24" s="10">
        <f t="shared" si="7"/>
        <v>25</v>
      </c>
      <c r="BF24" s="10">
        <f t="shared" si="14"/>
        <v>25</v>
      </c>
      <c r="BG24" s="10">
        <f t="shared" si="8"/>
        <v>25</v>
      </c>
      <c r="BH24" s="10">
        <f>IF(COUNTIF(AY24,"*-*"),0,IF(AY24&gt;ALGOLAH!$L$8,50,IF(AY24&gt;ALGOLAH!$L$7,30,IF(AY24&gt;ALGOLAH!$L$6,15,0))))</f>
        <v>0</v>
      </c>
      <c r="BI24" s="31">
        <f>BH24+BG24</f>
        <v>25</v>
      </c>
      <c r="BJ24" s="23" t="str">
        <f t="shared" si="9"/>
        <v>OUI</v>
      </c>
      <c r="BK24" s="28" t="str">
        <f t="shared" si="10"/>
        <v>NON</v>
      </c>
      <c r="BL24" s="28" t="str">
        <f t="shared" si="11"/>
        <v>NON</v>
      </c>
    </row>
    <row r="25" spans="1:64" ht="23.25" customHeight="1" x14ac:dyDescent="0.3">
      <c r="A25" s="37"/>
      <c r="B25" s="17"/>
      <c r="C25" s="17"/>
      <c r="D25" s="18"/>
      <c r="E25" s="18"/>
      <c r="F25" s="17"/>
      <c r="G25" s="38"/>
      <c r="H25" s="37"/>
      <c r="I25" s="17"/>
      <c r="J25" s="17"/>
      <c r="K25" s="18"/>
      <c r="L25" s="18"/>
      <c r="M25" s="17"/>
      <c r="N25" s="38"/>
      <c r="O25" s="37"/>
      <c r="P25" s="17"/>
      <c r="Q25" s="17"/>
      <c r="R25" s="17"/>
      <c r="S25" s="17"/>
      <c r="T25" s="17"/>
      <c r="U25" s="38"/>
      <c r="V25" s="43"/>
      <c r="W25" s="13">
        <f t="shared" si="12"/>
        <v>0</v>
      </c>
      <c r="X25" s="13">
        <f t="shared" si="1"/>
        <v>0</v>
      </c>
      <c r="Y25" s="16" t="str">
        <f t="shared" si="2"/>
        <v/>
      </c>
      <c r="Z25" s="17"/>
      <c r="AA25" s="20"/>
      <c r="AB25" s="17"/>
      <c r="AC25" s="17"/>
      <c r="AD25" s="17"/>
      <c r="AE25" s="17"/>
      <c r="AF25" s="17"/>
      <c r="AG25" s="17"/>
      <c r="AH25" s="17"/>
      <c r="AI25" s="13"/>
      <c r="AJ25" s="12"/>
      <c r="AK25" s="17"/>
      <c r="AL25" s="12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3"/>
      <c r="AX25" s="26">
        <f t="shared" si="16"/>
        <v>0</v>
      </c>
      <c r="AY25" s="25">
        <f t="shared" si="3"/>
        <v>0</v>
      </c>
      <c r="AZ25" s="11">
        <f t="shared" si="4"/>
        <v>0</v>
      </c>
      <c r="BA25" s="11">
        <f t="shared" si="5"/>
        <v>0</v>
      </c>
      <c r="BB25" s="30" t="str">
        <f>IF(OR(IF(E25&gt;ALGOLAH!$O$8,IF(E25&gt;ALGOLAH!$O$9,"NUIT","JOUR"),"NUIT")="NUIT",IF(L25&gt;ALGOLAH!$O$8,IF(L25&gt;ALGOLAH!$O$9,"NUIT","JOUR"),"NUIT")="NUIT"),"NUIT","JOUR")</f>
        <v>NUIT</v>
      </c>
      <c r="BC25" s="10" t="str">
        <f t="shared" si="6"/>
        <v>YES</v>
      </c>
      <c r="BD25" s="10">
        <f>IF(BA25&gt;=ALGOLAH!$N$9,25,0)</f>
        <v>0</v>
      </c>
      <c r="BE25" s="10">
        <f t="shared" si="7"/>
        <v>25</v>
      </c>
      <c r="BF25" s="10">
        <f t="shared" si="14"/>
        <v>25</v>
      </c>
      <c r="BG25" s="10">
        <f t="shared" si="8"/>
        <v>25</v>
      </c>
      <c r="BH25" s="10">
        <f>IF(COUNTIF(AY25,"*-*"),0,IF(AY25&gt;ALGOLAH!$L$8,50,IF(AY25&gt;ALGOLAH!$L$7,30,IF(AY25&gt;ALGOLAH!$L$6,15,0))))</f>
        <v>0</v>
      </c>
      <c r="BI25" s="31">
        <f t="shared" ref="BI25:BI33" si="18">BH25+BG25</f>
        <v>25</v>
      </c>
      <c r="BJ25" s="23" t="str">
        <f t="shared" si="9"/>
        <v>OUI</v>
      </c>
      <c r="BK25" s="28" t="str">
        <f t="shared" si="10"/>
        <v>NON</v>
      </c>
      <c r="BL25" s="28" t="str">
        <f t="shared" si="11"/>
        <v>NON</v>
      </c>
    </row>
    <row r="26" spans="1:64" ht="23.25" customHeight="1" x14ac:dyDescent="0.3">
      <c r="A26" s="37"/>
      <c r="B26" s="17"/>
      <c r="C26" s="17"/>
      <c r="D26" s="18"/>
      <c r="E26" s="18"/>
      <c r="F26" s="17"/>
      <c r="G26" s="38"/>
      <c r="H26" s="37"/>
      <c r="I26" s="17"/>
      <c r="J26" s="17"/>
      <c r="K26" s="18"/>
      <c r="L26" s="18"/>
      <c r="M26" s="17"/>
      <c r="N26" s="38"/>
      <c r="O26" s="37"/>
      <c r="P26" s="17"/>
      <c r="Q26" s="17"/>
      <c r="R26" s="17"/>
      <c r="S26" s="17"/>
      <c r="T26" s="17"/>
      <c r="U26" s="38"/>
      <c r="V26" s="43"/>
      <c r="W26" s="13">
        <f t="shared" si="12"/>
        <v>0</v>
      </c>
      <c r="X26" s="13">
        <f t="shared" si="1"/>
        <v>0</v>
      </c>
      <c r="Y26" s="16" t="str">
        <f t="shared" si="2"/>
        <v/>
      </c>
      <c r="Z26" s="17"/>
      <c r="AA26" s="20"/>
      <c r="AB26" s="17"/>
      <c r="AC26" s="17"/>
      <c r="AD26" s="17"/>
      <c r="AE26" s="17"/>
      <c r="AF26" s="17"/>
      <c r="AG26" s="17"/>
      <c r="AH26" s="17"/>
      <c r="AI26" s="13"/>
      <c r="AJ26" s="12"/>
      <c r="AK26" s="17"/>
      <c r="AL26" s="12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3"/>
      <c r="AX26" s="26">
        <f t="shared" si="16"/>
        <v>0</v>
      </c>
      <c r="AY26" s="25">
        <f t="shared" si="3"/>
        <v>0</v>
      </c>
      <c r="AZ26" s="11">
        <f t="shared" si="4"/>
        <v>0</v>
      </c>
      <c r="BA26" s="11">
        <f t="shared" si="5"/>
        <v>0</v>
      </c>
      <c r="BB26" s="30" t="str">
        <f>IF(OR(IF(E26&gt;ALGOLAH!$O$8,IF(E26&gt;ALGOLAH!$O$9,"NUIT","JOUR"),"NUIT")="NUIT",IF(L26&gt;ALGOLAH!$O$8,IF(L26&gt;ALGOLAH!$O$9,"NUIT","JOUR"),"NUIT")="NUIT"),"NUIT","JOUR")</f>
        <v>NUIT</v>
      </c>
      <c r="BC26" s="10" t="str">
        <f t="shared" si="6"/>
        <v>YES</v>
      </c>
      <c r="BD26" s="10">
        <f>IF(BA26&gt;=ALGOLAH!$N$9,25,0)</f>
        <v>0</v>
      </c>
      <c r="BE26" s="10">
        <f t="shared" si="7"/>
        <v>25</v>
      </c>
      <c r="BF26" s="10">
        <f t="shared" si="14"/>
        <v>25</v>
      </c>
      <c r="BG26" s="10">
        <f t="shared" si="8"/>
        <v>25</v>
      </c>
      <c r="BH26" s="10">
        <f>IF(COUNTIF(AY26,"*-*"),0,IF(AY26&gt;ALGOLAH!$L$8,50,IF(AY26&gt;ALGOLAH!$L$7,30,IF(AY26&gt;ALGOLAH!$L$6,15,0))))</f>
        <v>0</v>
      </c>
      <c r="BI26" s="31">
        <f t="shared" si="18"/>
        <v>25</v>
      </c>
      <c r="BJ26" s="23" t="str">
        <f t="shared" si="9"/>
        <v>OUI</v>
      </c>
      <c r="BK26" s="28" t="str">
        <f t="shared" si="10"/>
        <v>NON</v>
      </c>
      <c r="BL26" s="28" t="str">
        <f t="shared" si="11"/>
        <v>NON</v>
      </c>
    </row>
    <row r="27" spans="1:64" ht="23.25" customHeight="1" x14ac:dyDescent="0.3">
      <c r="A27" s="37"/>
      <c r="B27" s="17"/>
      <c r="C27" s="17"/>
      <c r="D27" s="18"/>
      <c r="E27" s="18"/>
      <c r="F27" s="17"/>
      <c r="G27" s="38"/>
      <c r="H27" s="37"/>
      <c r="I27" s="17"/>
      <c r="J27" s="17"/>
      <c r="K27" s="18"/>
      <c r="L27" s="18"/>
      <c r="M27" s="17"/>
      <c r="N27" s="38"/>
      <c r="O27" s="37"/>
      <c r="P27" s="17"/>
      <c r="Q27" s="17"/>
      <c r="R27" s="17"/>
      <c r="S27" s="17"/>
      <c r="T27" s="17"/>
      <c r="U27" s="38"/>
      <c r="V27" s="43"/>
      <c r="W27" s="13">
        <f t="shared" si="12"/>
        <v>0</v>
      </c>
      <c r="X27" s="13">
        <f t="shared" si="1"/>
        <v>0</v>
      </c>
      <c r="Y27" s="16" t="str">
        <f t="shared" si="2"/>
        <v/>
      </c>
      <c r="Z27" s="17"/>
      <c r="AA27" s="20"/>
      <c r="AB27" s="17"/>
      <c r="AC27" s="17"/>
      <c r="AD27" s="17"/>
      <c r="AE27" s="17"/>
      <c r="AF27" s="17"/>
      <c r="AG27" s="17"/>
      <c r="AH27" s="17"/>
      <c r="AI27" s="13"/>
      <c r="AJ27" s="12"/>
      <c r="AK27" s="17"/>
      <c r="AL27" s="12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3"/>
      <c r="AX27" s="26">
        <f t="shared" si="16"/>
        <v>0</v>
      </c>
      <c r="AY27" s="25">
        <f t="shared" si="3"/>
        <v>0</v>
      </c>
      <c r="AZ27" s="11">
        <f t="shared" si="4"/>
        <v>0</v>
      </c>
      <c r="BA27" s="11">
        <f t="shared" si="5"/>
        <v>0</v>
      </c>
      <c r="BB27" s="30" t="str">
        <f>IF(OR(IF(E27&gt;ALGOLAH!$O$8,IF(E27&gt;ALGOLAH!$O$9,"NUIT","JOUR"),"NUIT")="NUIT",IF(L27&gt;ALGOLAH!$O$8,IF(L27&gt;ALGOLAH!$O$9,"NUIT","JOUR"),"NUIT")="NUIT"),"NUIT","JOUR")</f>
        <v>NUIT</v>
      </c>
      <c r="BC27" s="10" t="str">
        <f t="shared" si="6"/>
        <v>YES</v>
      </c>
      <c r="BD27" s="10">
        <f>IF(BA27&gt;=ALGOLAH!$N$9,25,0)</f>
        <v>0</v>
      </c>
      <c r="BE27" s="10">
        <f t="shared" si="7"/>
        <v>25</v>
      </c>
      <c r="BF27" s="10">
        <f t="shared" si="14"/>
        <v>25</v>
      </c>
      <c r="BG27" s="10">
        <f t="shared" si="8"/>
        <v>25</v>
      </c>
      <c r="BH27" s="10">
        <f>IF(COUNTIF(AY27,"*-*"),0,IF(AY27&gt;ALGOLAH!$L$8,50,IF(AY27&gt;ALGOLAH!$L$7,30,IF(AY27&gt;ALGOLAH!$L$6,15,0))))</f>
        <v>0</v>
      </c>
      <c r="BI27" s="31">
        <f t="shared" si="18"/>
        <v>25</v>
      </c>
      <c r="BJ27" s="23" t="str">
        <f t="shared" si="9"/>
        <v>OUI</v>
      </c>
      <c r="BK27" s="28" t="str">
        <f t="shared" si="10"/>
        <v>NON</v>
      </c>
      <c r="BL27" s="28" t="str">
        <f t="shared" si="11"/>
        <v>NON</v>
      </c>
    </row>
    <row r="28" spans="1:64" ht="23.25" customHeight="1" x14ac:dyDescent="0.3">
      <c r="A28" s="37"/>
      <c r="B28" s="17"/>
      <c r="C28" s="17"/>
      <c r="D28" s="18"/>
      <c r="E28" s="18"/>
      <c r="F28" s="17"/>
      <c r="G28" s="38"/>
      <c r="H28" s="37"/>
      <c r="I28" s="17"/>
      <c r="J28" s="17"/>
      <c r="K28" s="18"/>
      <c r="L28" s="18"/>
      <c r="M28" s="17"/>
      <c r="N28" s="38"/>
      <c r="O28" s="37"/>
      <c r="P28" s="17"/>
      <c r="Q28" s="17"/>
      <c r="R28" s="17"/>
      <c r="S28" s="17"/>
      <c r="T28" s="17"/>
      <c r="U28" s="38"/>
      <c r="V28" s="43"/>
      <c r="W28" s="13">
        <f t="shared" si="12"/>
        <v>0</v>
      </c>
      <c r="X28" s="13">
        <f t="shared" si="1"/>
        <v>0</v>
      </c>
      <c r="Y28" s="16" t="str">
        <f t="shared" si="2"/>
        <v/>
      </c>
      <c r="Z28" s="17"/>
      <c r="AA28" s="20"/>
      <c r="AB28" s="17"/>
      <c r="AC28" s="17"/>
      <c r="AD28" s="17"/>
      <c r="AE28" s="17"/>
      <c r="AF28" s="17"/>
      <c r="AG28" s="17"/>
      <c r="AH28" s="17"/>
      <c r="AI28" s="13"/>
      <c r="AJ28" s="12"/>
      <c r="AK28" s="17"/>
      <c r="AL28" s="12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3"/>
      <c r="AX28" s="26">
        <f t="shared" si="16"/>
        <v>0</v>
      </c>
      <c r="AY28" s="25">
        <f t="shared" si="3"/>
        <v>0</v>
      </c>
      <c r="AZ28" s="11">
        <f t="shared" si="4"/>
        <v>0</v>
      </c>
      <c r="BA28" s="11">
        <f t="shared" si="5"/>
        <v>0</v>
      </c>
      <c r="BB28" s="30" t="str">
        <f>IF(OR(IF(E28&gt;ALGOLAH!$O$8,IF(E28&gt;ALGOLAH!$O$9,"NUIT","JOUR"),"NUIT")="NUIT",IF(L28&gt;ALGOLAH!$O$8,IF(L28&gt;ALGOLAH!$O$9,"NUIT","JOUR"),"NUIT")="NUIT"),"NUIT","JOUR")</f>
        <v>NUIT</v>
      </c>
      <c r="BC28" s="10" t="str">
        <f t="shared" si="6"/>
        <v>YES</v>
      </c>
      <c r="BD28" s="10">
        <f>IF(BA28&gt;=ALGOLAH!$N$9,25,0)</f>
        <v>0</v>
      </c>
      <c r="BE28" s="10">
        <f t="shared" si="7"/>
        <v>25</v>
      </c>
      <c r="BF28" s="10">
        <f t="shared" si="14"/>
        <v>25</v>
      </c>
      <c r="BG28" s="10">
        <f t="shared" si="8"/>
        <v>25</v>
      </c>
      <c r="BH28" s="10">
        <f>IF(COUNTIF(AY28,"*-*"),0,IF(AY28&gt;ALGOLAH!$L$8,50,IF(AY28&gt;ALGOLAH!$L$7,30,IF(AY28&gt;ALGOLAH!$L$6,15,0))))</f>
        <v>0</v>
      </c>
      <c r="BI28" s="31">
        <f t="shared" si="18"/>
        <v>25</v>
      </c>
      <c r="BJ28" s="23" t="str">
        <f t="shared" si="9"/>
        <v>OUI</v>
      </c>
      <c r="BK28" s="28" t="str">
        <f t="shared" si="10"/>
        <v>NON</v>
      </c>
      <c r="BL28" s="28" t="str">
        <f t="shared" si="11"/>
        <v>NON</v>
      </c>
    </row>
    <row r="29" spans="1:64" ht="23.25" customHeight="1" x14ac:dyDescent="0.3">
      <c r="A29" s="37"/>
      <c r="B29" s="17"/>
      <c r="C29" s="17"/>
      <c r="D29" s="18"/>
      <c r="E29" s="18"/>
      <c r="F29" s="17"/>
      <c r="G29" s="38"/>
      <c r="H29" s="37"/>
      <c r="I29" s="17"/>
      <c r="J29" s="17"/>
      <c r="K29" s="18"/>
      <c r="L29" s="18"/>
      <c r="M29" s="17"/>
      <c r="N29" s="38"/>
      <c r="O29" s="37"/>
      <c r="P29" s="17"/>
      <c r="Q29" s="17"/>
      <c r="R29" s="17"/>
      <c r="S29" s="17"/>
      <c r="T29" s="17"/>
      <c r="U29" s="38"/>
      <c r="V29" s="43"/>
      <c r="W29" s="13">
        <f t="shared" si="12"/>
        <v>0</v>
      </c>
      <c r="X29" s="13">
        <f t="shared" si="1"/>
        <v>0</v>
      </c>
      <c r="Y29" s="16" t="str">
        <f t="shared" si="2"/>
        <v/>
      </c>
      <c r="Z29" s="17"/>
      <c r="AA29" s="20"/>
      <c r="AB29" s="17"/>
      <c r="AC29" s="17"/>
      <c r="AD29" s="17"/>
      <c r="AE29" s="17"/>
      <c r="AF29" s="17"/>
      <c r="AG29" s="17"/>
      <c r="AH29" s="17"/>
      <c r="AI29" s="13"/>
      <c r="AJ29" s="12"/>
      <c r="AK29" s="17"/>
      <c r="AL29" s="12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3"/>
      <c r="AX29" s="26">
        <f t="shared" si="16"/>
        <v>0</v>
      </c>
      <c r="AY29" s="25">
        <f t="shared" si="3"/>
        <v>0</v>
      </c>
      <c r="AZ29" s="11">
        <f t="shared" si="4"/>
        <v>0</v>
      </c>
      <c r="BA29" s="11">
        <f t="shared" si="5"/>
        <v>0</v>
      </c>
      <c r="BB29" s="30" t="str">
        <f>IF(OR(IF(E29&gt;ALGOLAH!$O$8,IF(E29&gt;ALGOLAH!$O$9,"NUIT","JOUR"),"NUIT")="NUIT",IF(L29&gt;ALGOLAH!$O$8,IF(L29&gt;ALGOLAH!$O$9,"NUIT","JOUR"),"NUIT")="NUIT"),"NUIT","JOUR")</f>
        <v>NUIT</v>
      </c>
      <c r="BC29" s="10" t="str">
        <f t="shared" si="6"/>
        <v>YES</v>
      </c>
      <c r="BD29" s="10">
        <f>IF(BA29&gt;=ALGOLAH!$N$9,25,0)</f>
        <v>0</v>
      </c>
      <c r="BE29" s="10">
        <f t="shared" si="7"/>
        <v>25</v>
      </c>
      <c r="BF29" s="10">
        <f t="shared" si="14"/>
        <v>25</v>
      </c>
      <c r="BG29" s="10">
        <f t="shared" si="8"/>
        <v>25</v>
      </c>
      <c r="BH29" s="10">
        <f>IF(COUNTIF(AY29,"*-*"),0,IF(AY29&gt;ALGOLAH!$L$8,50,IF(AY29&gt;ALGOLAH!$L$7,30,IF(AY29&gt;ALGOLAH!$L$6,15,0))))</f>
        <v>0</v>
      </c>
      <c r="BI29" s="31">
        <f t="shared" si="18"/>
        <v>25</v>
      </c>
      <c r="BJ29" s="23" t="str">
        <f t="shared" si="9"/>
        <v>OUI</v>
      </c>
      <c r="BK29" s="28" t="str">
        <f t="shared" si="10"/>
        <v>NON</v>
      </c>
      <c r="BL29" s="28" t="str">
        <f t="shared" si="11"/>
        <v>NON</v>
      </c>
    </row>
    <row r="30" spans="1:64" ht="23.25" customHeight="1" x14ac:dyDescent="0.3">
      <c r="A30" s="37"/>
      <c r="B30" s="17"/>
      <c r="C30" s="17"/>
      <c r="D30" s="18"/>
      <c r="E30" s="18"/>
      <c r="F30" s="17"/>
      <c r="G30" s="38"/>
      <c r="H30" s="37"/>
      <c r="I30" s="17"/>
      <c r="J30" s="17"/>
      <c r="K30" s="18"/>
      <c r="L30" s="18"/>
      <c r="M30" s="17"/>
      <c r="N30" s="38"/>
      <c r="O30" s="37"/>
      <c r="P30" s="17"/>
      <c r="Q30" s="17"/>
      <c r="R30" s="17"/>
      <c r="S30" s="17"/>
      <c r="T30" s="17"/>
      <c r="U30" s="38"/>
      <c r="V30" s="43"/>
      <c r="W30" s="13">
        <f t="shared" si="12"/>
        <v>0</v>
      </c>
      <c r="X30" s="13">
        <f t="shared" si="1"/>
        <v>0</v>
      </c>
      <c r="Y30" s="16" t="str">
        <f t="shared" si="2"/>
        <v/>
      </c>
      <c r="Z30" s="17"/>
      <c r="AA30" s="20"/>
      <c r="AB30" s="17"/>
      <c r="AC30" s="17"/>
      <c r="AD30" s="17"/>
      <c r="AE30" s="17"/>
      <c r="AF30" s="17"/>
      <c r="AG30" s="17"/>
      <c r="AH30" s="17"/>
      <c r="AI30" s="13"/>
      <c r="AJ30" s="12"/>
      <c r="AK30" s="17"/>
      <c r="AL30" s="12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3"/>
      <c r="AX30" s="26">
        <f t="shared" si="16"/>
        <v>0</v>
      </c>
      <c r="AY30" s="25">
        <f t="shared" si="3"/>
        <v>0</v>
      </c>
      <c r="AZ30" s="11">
        <f t="shared" si="4"/>
        <v>0</v>
      </c>
      <c r="BA30" s="11">
        <f t="shared" si="5"/>
        <v>0</v>
      </c>
      <c r="BB30" s="30" t="str">
        <f>IF(OR(IF(E30&gt;ALGOLAH!$O$8,IF(E30&gt;ALGOLAH!$O$9,"NUIT","JOUR"),"NUIT")="NUIT",IF(L30&gt;ALGOLAH!$O$8,IF(L30&gt;ALGOLAH!$O$9,"NUIT","JOUR"),"NUIT")="NUIT"),"NUIT","JOUR")</f>
        <v>NUIT</v>
      </c>
      <c r="BC30" s="10" t="str">
        <f t="shared" si="6"/>
        <v>YES</v>
      </c>
      <c r="BD30" s="10">
        <f>IF(BA30&gt;=ALGOLAH!$N$9,25,0)</f>
        <v>0</v>
      </c>
      <c r="BE30" s="10">
        <f t="shared" si="7"/>
        <v>25</v>
      </c>
      <c r="BF30" s="10">
        <f t="shared" si="14"/>
        <v>25</v>
      </c>
      <c r="BG30" s="10">
        <f t="shared" si="8"/>
        <v>25</v>
      </c>
      <c r="BH30" s="10">
        <f>IF(COUNTIF(AY30,"*-*"),0,IF(AY30&gt;ALGOLAH!$L$8,50,IF(AY30&gt;ALGOLAH!$L$7,30,IF(AY30&gt;ALGOLAH!$L$6,15,0))))</f>
        <v>0</v>
      </c>
      <c r="BI30" s="31">
        <f t="shared" si="18"/>
        <v>25</v>
      </c>
      <c r="BJ30" s="23" t="str">
        <f t="shared" si="9"/>
        <v>OUI</v>
      </c>
      <c r="BK30" s="28" t="str">
        <f t="shared" si="10"/>
        <v>NON</v>
      </c>
      <c r="BL30" s="28" t="str">
        <f t="shared" si="11"/>
        <v>NON</v>
      </c>
    </row>
    <row r="31" spans="1:64" ht="23.25" customHeight="1" x14ac:dyDescent="0.3">
      <c r="A31" s="37"/>
      <c r="B31" s="17"/>
      <c r="C31" s="17"/>
      <c r="D31" s="18"/>
      <c r="E31" s="18"/>
      <c r="F31" s="17"/>
      <c r="G31" s="38"/>
      <c r="H31" s="37"/>
      <c r="I31" s="17"/>
      <c r="J31" s="17"/>
      <c r="K31" s="18"/>
      <c r="L31" s="18"/>
      <c r="M31" s="17"/>
      <c r="N31" s="38"/>
      <c r="O31" s="37"/>
      <c r="P31" s="17"/>
      <c r="Q31" s="17"/>
      <c r="R31" s="17"/>
      <c r="S31" s="17"/>
      <c r="T31" s="17"/>
      <c r="U31" s="38"/>
      <c r="V31" s="43"/>
      <c r="W31" s="13">
        <f t="shared" si="12"/>
        <v>0</v>
      </c>
      <c r="X31" s="13">
        <f t="shared" si="1"/>
        <v>0</v>
      </c>
      <c r="Y31" s="16" t="str">
        <f t="shared" si="2"/>
        <v/>
      </c>
      <c r="Z31" s="17"/>
      <c r="AA31" s="20"/>
      <c r="AB31" s="17"/>
      <c r="AC31" s="17"/>
      <c r="AD31" s="17"/>
      <c r="AE31" s="17"/>
      <c r="AF31" s="17"/>
      <c r="AG31" s="17"/>
      <c r="AH31" s="17"/>
      <c r="AI31" s="13"/>
      <c r="AJ31" s="12"/>
      <c r="AK31" s="17"/>
      <c r="AL31" s="12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3"/>
      <c r="AX31" s="26">
        <f t="shared" si="16"/>
        <v>0</v>
      </c>
      <c r="AY31" s="25">
        <f t="shared" si="3"/>
        <v>0</v>
      </c>
      <c r="AZ31" s="11">
        <f t="shared" si="4"/>
        <v>0</v>
      </c>
      <c r="BA31" s="11">
        <f t="shared" si="5"/>
        <v>0</v>
      </c>
      <c r="BB31" s="30" t="str">
        <f>IF(OR(IF(E31&gt;ALGOLAH!$O$8,IF(E31&gt;ALGOLAH!$O$9,"NUIT","JOUR"),"NUIT")="NUIT",IF(L31&gt;ALGOLAH!$O$8,IF(L31&gt;ALGOLAH!$O$9,"NUIT","JOUR"),"NUIT")="NUIT"),"NUIT","JOUR")</f>
        <v>NUIT</v>
      </c>
      <c r="BC31" s="10" t="str">
        <f t="shared" si="6"/>
        <v>YES</v>
      </c>
      <c r="BD31" s="10">
        <f>IF(BA31&gt;=ALGOLAH!$N$9,25,0)</f>
        <v>0</v>
      </c>
      <c r="BE31" s="10">
        <f t="shared" si="7"/>
        <v>25</v>
      </c>
      <c r="BF31" s="10">
        <f t="shared" si="14"/>
        <v>25</v>
      </c>
      <c r="BG31" s="10">
        <f t="shared" si="8"/>
        <v>25</v>
      </c>
      <c r="BH31" s="10">
        <f>IF(COUNTIF(AY31,"*-*"),0,IF(AY31&gt;ALGOLAH!$L$8,50,IF(AY31&gt;ALGOLAH!$L$7,30,IF(AY31&gt;ALGOLAH!$L$6,15,0))))</f>
        <v>0</v>
      </c>
      <c r="BI31" s="31">
        <f t="shared" si="18"/>
        <v>25</v>
      </c>
      <c r="BJ31" s="23" t="str">
        <f t="shared" si="9"/>
        <v>OUI</v>
      </c>
      <c r="BK31" s="28" t="str">
        <f t="shared" si="10"/>
        <v>NON</v>
      </c>
      <c r="BL31" s="28" t="str">
        <f t="shared" si="11"/>
        <v>NON</v>
      </c>
    </row>
    <row r="32" spans="1:64" ht="23.25" customHeight="1" x14ac:dyDescent="0.3">
      <c r="A32" s="37"/>
      <c r="B32" s="17"/>
      <c r="C32" s="17"/>
      <c r="D32" s="18"/>
      <c r="E32" s="18"/>
      <c r="F32" s="17"/>
      <c r="G32" s="38"/>
      <c r="H32" s="37"/>
      <c r="I32" s="17"/>
      <c r="J32" s="17"/>
      <c r="K32" s="18"/>
      <c r="L32" s="18"/>
      <c r="M32" s="17"/>
      <c r="N32" s="38"/>
      <c r="O32" s="37"/>
      <c r="P32" s="17"/>
      <c r="Q32" s="17"/>
      <c r="R32" s="17"/>
      <c r="S32" s="17"/>
      <c r="T32" s="17"/>
      <c r="U32" s="38"/>
      <c r="V32" s="43"/>
      <c r="W32" s="13">
        <f t="shared" si="12"/>
        <v>0</v>
      </c>
      <c r="X32" s="13">
        <f t="shared" si="1"/>
        <v>0</v>
      </c>
      <c r="Y32" s="16" t="str">
        <f t="shared" si="2"/>
        <v/>
      </c>
      <c r="Z32" s="17"/>
      <c r="AA32" s="20"/>
      <c r="AB32" s="17"/>
      <c r="AC32" s="17"/>
      <c r="AD32" s="17"/>
      <c r="AE32" s="17"/>
      <c r="AF32" s="17"/>
      <c r="AG32" s="17"/>
      <c r="AH32" s="17"/>
      <c r="AI32" s="13"/>
      <c r="AJ32" s="12"/>
      <c r="AK32" s="17"/>
      <c r="AL32" s="12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3"/>
      <c r="AX32" s="26">
        <f t="shared" si="16"/>
        <v>0</v>
      </c>
      <c r="AY32" s="25">
        <f t="shared" si="3"/>
        <v>0</v>
      </c>
      <c r="AZ32" s="11">
        <f t="shared" si="4"/>
        <v>0</v>
      </c>
      <c r="BA32" s="11">
        <f t="shared" si="5"/>
        <v>0</v>
      </c>
      <c r="BB32" s="30" t="str">
        <f>IF(OR(IF(E32&gt;ALGOLAH!$O$8,IF(E32&gt;ALGOLAH!$O$9,"NUIT","JOUR"),"NUIT")="NUIT",IF(L32&gt;ALGOLAH!$O$8,IF(L32&gt;ALGOLAH!$O$9,"NUIT","JOUR"),"NUIT")="NUIT"),"NUIT","JOUR")</f>
        <v>NUIT</v>
      </c>
      <c r="BC32" s="10" t="str">
        <f t="shared" si="6"/>
        <v>YES</v>
      </c>
      <c r="BD32" s="10">
        <f>IF(BA32&gt;=ALGOLAH!$N$9,25,0)</f>
        <v>0</v>
      </c>
      <c r="BE32" s="10">
        <f t="shared" si="7"/>
        <v>25</v>
      </c>
      <c r="BF32" s="10">
        <f t="shared" si="14"/>
        <v>25</v>
      </c>
      <c r="BG32" s="10">
        <f t="shared" si="8"/>
        <v>25</v>
      </c>
      <c r="BH32" s="10">
        <f>IF(COUNTIF(AY32,"*-*"),0,IF(AY32&gt;ALGOLAH!$L$8,50,IF(AY32&gt;ALGOLAH!$L$7,30,IF(AY32&gt;ALGOLAH!$L$6,15,0))))</f>
        <v>0</v>
      </c>
      <c r="BI32" s="31">
        <f t="shared" si="18"/>
        <v>25</v>
      </c>
      <c r="BJ32" s="23" t="str">
        <f t="shared" si="9"/>
        <v>OUI</v>
      </c>
      <c r="BK32" s="28" t="str">
        <f t="shared" si="10"/>
        <v>NON</v>
      </c>
      <c r="BL32" s="28" t="str">
        <f t="shared" si="11"/>
        <v>NON</v>
      </c>
    </row>
    <row r="33" spans="1:64" ht="23.25" customHeight="1" x14ac:dyDescent="0.3">
      <c r="A33" s="37"/>
      <c r="B33" s="17"/>
      <c r="C33" s="17"/>
      <c r="D33" s="18"/>
      <c r="E33" s="18"/>
      <c r="F33" s="17"/>
      <c r="G33" s="38"/>
      <c r="H33" s="37"/>
      <c r="I33" s="17"/>
      <c r="J33" s="17"/>
      <c r="K33" s="18"/>
      <c r="L33" s="18"/>
      <c r="M33" s="17"/>
      <c r="N33" s="38"/>
      <c r="O33" s="37"/>
      <c r="P33" s="17"/>
      <c r="Q33" s="17"/>
      <c r="R33" s="17"/>
      <c r="S33" s="17"/>
      <c r="T33" s="17"/>
      <c r="U33" s="38"/>
      <c r="V33" s="43"/>
      <c r="W33" s="13">
        <f t="shared" si="12"/>
        <v>0</v>
      </c>
      <c r="X33" s="13">
        <f t="shared" si="1"/>
        <v>0</v>
      </c>
      <c r="Y33" s="16" t="str">
        <f t="shared" si="2"/>
        <v/>
      </c>
      <c r="Z33" s="17"/>
      <c r="AA33" s="20"/>
      <c r="AB33" s="17"/>
      <c r="AC33" s="17"/>
      <c r="AD33" s="17"/>
      <c r="AE33" s="17"/>
      <c r="AF33" s="17"/>
      <c r="AG33" s="17"/>
      <c r="AH33" s="17"/>
      <c r="AI33" s="13"/>
      <c r="AJ33" s="12"/>
      <c r="AK33" s="17"/>
      <c r="AL33" s="12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3"/>
      <c r="AX33" s="26">
        <f t="shared" si="16"/>
        <v>0</v>
      </c>
      <c r="AY33" s="25">
        <f t="shared" si="3"/>
        <v>0</v>
      </c>
      <c r="AZ33" s="11">
        <f t="shared" si="4"/>
        <v>0</v>
      </c>
      <c r="BA33" s="11">
        <f t="shared" si="5"/>
        <v>0</v>
      </c>
      <c r="BB33" s="30" t="str">
        <f>IF(OR(IF(E33&gt;ALGOLAH!$O$8,IF(E33&gt;ALGOLAH!$O$9,"NUIT","JOUR"),"NUIT")="NUIT",IF(L33&gt;ALGOLAH!$O$8,IF(L33&gt;ALGOLAH!$O$9,"NUIT","JOUR"),"NUIT")="NUIT"),"NUIT","JOUR")</f>
        <v>NUIT</v>
      </c>
      <c r="BC33" s="10" t="str">
        <f t="shared" si="6"/>
        <v>YES</v>
      </c>
      <c r="BD33" s="10">
        <f>IF(BA33&gt;=ALGOLAH!$N$9,25,0)</f>
        <v>0</v>
      </c>
      <c r="BE33" s="10">
        <f t="shared" si="7"/>
        <v>25</v>
      </c>
      <c r="BF33" s="10">
        <f t="shared" si="14"/>
        <v>25</v>
      </c>
      <c r="BG33" s="10">
        <f t="shared" si="8"/>
        <v>25</v>
      </c>
      <c r="BH33" s="10">
        <f>IF(COUNTIF(AY33,"*-*"),0,IF(AY33&gt;ALGOLAH!$L$8,50,IF(AY33&gt;ALGOLAH!$L$7,30,IF(AY33&gt;ALGOLAH!$L$6,15,0))))</f>
        <v>0</v>
      </c>
      <c r="BI33" s="31">
        <f t="shared" si="18"/>
        <v>25</v>
      </c>
      <c r="BJ33" s="23" t="str">
        <f t="shared" si="9"/>
        <v>OUI</v>
      </c>
      <c r="BK33" s="28" t="str">
        <f t="shared" si="10"/>
        <v>NON</v>
      </c>
      <c r="BL33" s="28" t="str">
        <f t="shared" si="11"/>
        <v>NON</v>
      </c>
    </row>
    <row r="34" spans="1:64" ht="18.75" customHeight="1" thickBot="1" x14ac:dyDescent="0.35">
      <c r="A34" s="39" t="s">
        <v>17</v>
      </c>
      <c r="B34" s="40"/>
      <c r="C34" s="40"/>
      <c r="D34" s="40"/>
      <c r="E34" s="40"/>
      <c r="F34" s="41">
        <f>SUM(F11:F33)</f>
        <v>0</v>
      </c>
      <c r="G34" s="42">
        <f>SUM(G11:G33)</f>
        <v>0</v>
      </c>
      <c r="H34" s="39"/>
      <c r="I34" s="40"/>
      <c r="J34" s="40"/>
      <c r="K34" s="40"/>
      <c r="L34" s="40"/>
      <c r="M34" s="41">
        <f>SUM(M11:M33)</f>
        <v>0</v>
      </c>
      <c r="N34" s="42">
        <f>SUM(N11:N33)</f>
        <v>0</v>
      </c>
      <c r="O34" s="39"/>
      <c r="P34" s="40"/>
      <c r="Q34" s="40"/>
      <c r="R34" s="40"/>
      <c r="S34" s="40"/>
      <c r="T34" s="40"/>
      <c r="U34" s="42"/>
      <c r="V34" s="44">
        <f>SUM(V11:V33)</f>
        <v>0</v>
      </c>
      <c r="W34" s="14">
        <f>SUM(W11:W33)</f>
        <v>0</v>
      </c>
      <c r="X34" s="14">
        <f>SUM(X11:X33)</f>
        <v>0</v>
      </c>
      <c r="Y34" s="2"/>
      <c r="Z34" s="2">
        <f>SUM(Z11:Z33)</f>
        <v>0</v>
      </c>
      <c r="AA34" s="2">
        <f>SUM(AA11:AA33)</f>
        <v>0</v>
      </c>
      <c r="AB34" s="2">
        <f>SUM(AB11:AB33)</f>
        <v>0</v>
      </c>
      <c r="AC34" s="2">
        <f>SUM(AC11:AC33)</f>
        <v>0</v>
      </c>
      <c r="AD34" s="2"/>
      <c r="AE34" s="2"/>
      <c r="AF34" s="2"/>
      <c r="AG34" s="2"/>
      <c r="AH34" s="2"/>
      <c r="AI34" s="14">
        <f t="shared" ref="AI34:AV34" si="19">SUM(AI11:AI33)</f>
        <v>0</v>
      </c>
      <c r="AJ34" s="3">
        <f t="shared" si="19"/>
        <v>0</v>
      </c>
      <c r="AK34" s="3">
        <f t="shared" si="19"/>
        <v>0</v>
      </c>
      <c r="AL34" s="3">
        <f t="shared" si="19"/>
        <v>0</v>
      </c>
      <c r="AM34" s="3">
        <f t="shared" si="19"/>
        <v>0</v>
      </c>
      <c r="AN34" s="3">
        <f t="shared" si="19"/>
        <v>0</v>
      </c>
      <c r="AO34" s="3">
        <f t="shared" si="19"/>
        <v>0</v>
      </c>
      <c r="AP34" s="3">
        <f t="shared" si="19"/>
        <v>0</v>
      </c>
      <c r="AQ34" s="3">
        <f t="shared" si="19"/>
        <v>0</v>
      </c>
      <c r="AR34" s="3">
        <f t="shared" si="19"/>
        <v>0</v>
      </c>
      <c r="AS34" s="3">
        <f t="shared" si="19"/>
        <v>0</v>
      </c>
      <c r="AT34" s="3">
        <f t="shared" si="19"/>
        <v>0</v>
      </c>
      <c r="AU34" s="3">
        <f t="shared" si="19"/>
        <v>0</v>
      </c>
      <c r="AV34" s="3">
        <f t="shared" si="19"/>
        <v>0</v>
      </c>
      <c r="AW34" s="14">
        <f>SUM(AW11:AW33)</f>
        <v>0</v>
      </c>
      <c r="AX34" s="15">
        <f>SUM(AX11:AX33)</f>
        <v>0</v>
      </c>
    </row>
  </sheetData>
  <sheetProtection algorithmName="SHA-512" hashValue="cdQWBzueJaw+DijPNHvKjmb4TUpCnXYaMnZrV0O4f0vW7H0hoAnY5PXkmkULFJr2AnO97TW7QTVeCx+YrYPHGg==" saltValue="JppAlm9CsXKZJJMic5cs/A==" spinCount="100000" sheet="1" objects="1" scenarios="1" insertRows="0" selectLockedCells="1"/>
  <mergeCells count="16">
    <mergeCell ref="AW9:AW10"/>
    <mergeCell ref="AX9:AX10"/>
    <mergeCell ref="AY9:BI9"/>
    <mergeCell ref="BJ9:BL9"/>
    <mergeCell ref="Z10:AA10"/>
    <mergeCell ref="AE10:AF10"/>
    <mergeCell ref="AG10:AH10"/>
    <mergeCell ref="AQ10:AR10"/>
    <mergeCell ref="AS10:AT10"/>
    <mergeCell ref="AU10:AV10"/>
    <mergeCell ref="AJ9:AV9"/>
    <mergeCell ref="V9:V10"/>
    <mergeCell ref="W9:W10"/>
    <mergeCell ref="X9:X10"/>
    <mergeCell ref="Y9:AH9"/>
    <mergeCell ref="AI9:AI10"/>
  </mergeCells>
  <conditionalFormatting sqref="BB11:BB17 BB24:BB33">
    <cfRule type="containsText" dxfId="39" priority="20" operator="containsText" text="NUIT">
      <formula>NOT(ISERROR(SEARCH("NUIT",BB11)))</formula>
    </cfRule>
  </conditionalFormatting>
  <conditionalFormatting sqref="BC11:BC17 BC24:BC33">
    <cfRule type="containsText" dxfId="38" priority="19" operator="containsText" text="yes">
      <formula>NOT(ISERROR(SEARCH("yes",BC11)))</formula>
    </cfRule>
  </conditionalFormatting>
  <conditionalFormatting sqref="BL31:BL33 BL11:BL17 BL24:BL28">
    <cfRule type="containsText" dxfId="37" priority="18" operator="containsText" text="OUI">
      <formula>NOT(ISERROR(SEARCH("OUI",BL11)))</formula>
    </cfRule>
  </conditionalFormatting>
  <conditionalFormatting sqref="BK31:BK33 BK11:BK17 BK24:BK28">
    <cfRule type="containsText" dxfId="36" priority="17" operator="containsText" text="OUI">
      <formula>NOT(ISERROR(SEARCH("OUI",BK11)))</formula>
    </cfRule>
  </conditionalFormatting>
  <conditionalFormatting sqref="BL30">
    <cfRule type="containsText" dxfId="35" priority="16" operator="containsText" text="OUI">
      <formula>NOT(ISERROR(SEARCH("OUI",BL30)))</formula>
    </cfRule>
  </conditionalFormatting>
  <conditionalFormatting sqref="BK30">
    <cfRule type="containsText" dxfId="34" priority="15" operator="containsText" text="OUI">
      <formula>NOT(ISERROR(SEARCH("OUI",BK30)))</formula>
    </cfRule>
  </conditionalFormatting>
  <conditionalFormatting sqref="BL29">
    <cfRule type="containsText" dxfId="33" priority="14" operator="containsText" text="OUI">
      <formula>NOT(ISERROR(SEARCH("OUI",BL29)))</formula>
    </cfRule>
  </conditionalFormatting>
  <conditionalFormatting sqref="BK29">
    <cfRule type="containsText" dxfId="32" priority="13" operator="containsText" text="OUI">
      <formula>NOT(ISERROR(SEARCH("OUI",BK29)))</formula>
    </cfRule>
  </conditionalFormatting>
  <conditionalFormatting sqref="BL30">
    <cfRule type="containsText" dxfId="31" priority="12" operator="containsText" text="OUI">
      <formula>NOT(ISERROR(SEARCH("OUI",BL30)))</formula>
    </cfRule>
  </conditionalFormatting>
  <conditionalFormatting sqref="BK30">
    <cfRule type="containsText" dxfId="30" priority="11" operator="containsText" text="OUI">
      <formula>NOT(ISERROR(SEARCH("OUI",BK30)))</formula>
    </cfRule>
  </conditionalFormatting>
  <conditionalFormatting sqref="BL29">
    <cfRule type="containsText" dxfId="29" priority="10" operator="containsText" text="OUI">
      <formula>NOT(ISERROR(SEARCH("OUI",BL29)))</formula>
    </cfRule>
  </conditionalFormatting>
  <conditionalFormatting sqref="BK29">
    <cfRule type="containsText" dxfId="28" priority="9" operator="containsText" text="OUI">
      <formula>NOT(ISERROR(SEARCH("OUI",BK29)))</formula>
    </cfRule>
  </conditionalFormatting>
  <conditionalFormatting sqref="H11:H17 H24:H33">
    <cfRule type="expression" dxfId="27" priority="8">
      <formula>H11&lt;A11</formula>
    </cfRule>
  </conditionalFormatting>
  <conditionalFormatting sqref="L11:L17 L24:L33">
    <cfRule type="expression" dxfId="26" priority="7">
      <formula>IF((A11+E11)&gt;(H11+L11),1,0)</formula>
    </cfRule>
  </conditionalFormatting>
  <conditionalFormatting sqref="BB18:BB23">
    <cfRule type="containsText" dxfId="25" priority="6" operator="containsText" text="NUIT">
      <formula>NOT(ISERROR(SEARCH("NUIT",BB18)))</formula>
    </cfRule>
  </conditionalFormatting>
  <conditionalFormatting sqref="BC18:BC23">
    <cfRule type="containsText" dxfId="24" priority="5" operator="containsText" text="yes">
      <formula>NOT(ISERROR(SEARCH("yes",BC18)))</formula>
    </cfRule>
  </conditionalFormatting>
  <conditionalFormatting sqref="BL18:BL23">
    <cfRule type="containsText" dxfId="23" priority="4" operator="containsText" text="OUI">
      <formula>NOT(ISERROR(SEARCH("OUI",BL18)))</formula>
    </cfRule>
  </conditionalFormatting>
  <conditionalFormatting sqref="BK18:BK23">
    <cfRule type="containsText" dxfId="22" priority="3" operator="containsText" text="OUI">
      <formula>NOT(ISERROR(SEARCH("OUI",BK18)))</formula>
    </cfRule>
  </conditionalFormatting>
  <conditionalFormatting sqref="H18:H23">
    <cfRule type="expression" dxfId="21" priority="2">
      <formula>H18&lt;A18</formula>
    </cfRule>
  </conditionalFormatting>
  <conditionalFormatting sqref="L18:L23">
    <cfRule type="expression" dxfId="20" priority="1">
      <formula>IF((A18+E18)&gt;(H18+L18),1,0)</formula>
    </cfRule>
  </conditionalFormatting>
  <dataValidations count="17">
    <dataValidation operator="greaterThan" allowBlank="1" showInputMessage="1" showErrorMessage="1" error="FORMAT_x000a_DD/MM/YY" sqref="O11:O33" xr:uid="{00000000-0002-0000-0A00-000000000000}"/>
    <dataValidation type="whole" operator="lessThan" allowBlank="1" showInputMessage="1" showErrorMessage="1" error="Nombre de Guichet" sqref="Z11:Z33" xr:uid="{00000000-0002-0000-0A00-000001000000}">
      <formula1>10</formula1>
    </dataValidation>
    <dataValidation type="whole" operator="lessThan" allowBlank="1" showInputMessage="1" showErrorMessage="1" error="Verifier la valeur" sqref="AK11:AK33 AP11:AP33" xr:uid="{00000000-0002-0000-0A00-000002000000}">
      <formula1>10</formula1>
    </dataValidation>
    <dataValidation type="time" operator="greaterThan" allowBlank="1" showInputMessage="1" showErrorMessage="1" error="FORMAT_x000a_HH:MM" sqref="AA11:AA33" xr:uid="{00000000-0002-0000-0A00-000003000000}">
      <formula1>0</formula1>
    </dataValidation>
    <dataValidation type="whole" operator="greaterThanOrEqual" allowBlank="1" showInputMessage="1" showErrorMessage="1" error="LE TEMPS EN MINUTES" sqref="AJ11:AJ33 AL11:AL33" xr:uid="{00000000-0002-0000-0A00-000004000000}">
      <formula1>0</formula1>
    </dataValidation>
    <dataValidation type="decimal" operator="greaterThan" allowBlank="1" showInputMessage="1" showErrorMessage="1" sqref="S11:S33" xr:uid="{00000000-0002-0000-0A00-000005000000}">
      <formula1>0</formula1>
    </dataValidation>
    <dataValidation type="date" operator="greaterThan" allowBlank="1" showInputMessage="1" showErrorMessage="1" error="FORMAT_x000a_DD/MM/YY" sqref="A11:A33 H11:H33" xr:uid="{00000000-0002-0000-0A00-000006000000}">
      <formula1>36526</formula1>
    </dataValidation>
    <dataValidation type="list" allowBlank="1" showInputMessage="1" showErrorMessage="1" sqref="Q11:Q33" xr:uid="{00000000-0002-0000-0A00-000007000000}">
      <formula1>nature</formula1>
    </dataValidation>
    <dataValidation type="list" allowBlank="1" showInputMessage="1" showErrorMessage="1" sqref="AG11:AG33 AE11:AE33" xr:uid="{00000000-0002-0000-0A00-000008000000}">
      <formula1>AUTRE</formula1>
    </dataValidation>
    <dataValidation type="list" allowBlank="1" showInputMessage="1" showErrorMessage="1" sqref="AS11:AS33 AQ11:AQ33 AU11:AU33" xr:uid="{00000000-0002-0000-0A00-000009000000}">
      <formula1>AUTRES</formula1>
    </dataValidation>
    <dataValidation type="custom" allowBlank="1" showDropDown="1" showInputMessage="1" showErrorMessage="1" error="ATTENTION_x000a_ATA &gt;ATD_x000a_Verifiez SVP," sqref="BL13 BL19" xr:uid="{00000000-0002-0000-0A00-00000A000000}">
      <formula1>IF(BL13="NON",1,0)</formula1>
    </dataValidation>
    <dataValidation type="custom" allowBlank="1" showDropDown="1" showInputMessage="1" showErrorMessage="1" sqref="BL11:BL12 BL14:BL18 BL20:BL33" xr:uid="{00000000-0002-0000-0A00-00000B000000}">
      <formula1>IF(BL11="NON",1,0)</formula1>
    </dataValidation>
    <dataValidation type="time" allowBlank="1" showInputMessage="1" showErrorMessage="1" error="FORMAT_x000a_HH:MM" sqref="K11:L33 D11:E33" xr:uid="{00000000-0002-0000-0A00-00000C000000}">
      <formula1>0</formula1>
      <formula2>0.999305555555556</formula2>
    </dataValidation>
    <dataValidation type="whole" allowBlank="1" showInputMessage="1" showErrorMessage="1" sqref="M11:M33 F11:F33" xr:uid="{00000000-0002-0000-0A00-00000D000000}">
      <formula1>0</formula1>
      <formula2>500</formula2>
    </dataValidation>
    <dataValidation type="decimal" operator="greaterThanOrEqual" allowBlank="1" showInputMessage="1" showErrorMessage="1" sqref="N11:N33 G11:G33" xr:uid="{00000000-0002-0000-0A00-00000E000000}">
      <formula1>0</formula1>
    </dataValidation>
    <dataValidation type="textLength" operator="equal" allowBlank="1" showInputMessage="1" showErrorMessage="1" error="code IATA" sqref="B11:B33 I11:I33" xr:uid="{00000000-0002-0000-0A00-00000F000000}">
      <formula1>3</formula1>
    </dataValidation>
    <dataValidation type="list" allowBlank="1" showInputMessage="1" showErrorMessage="1" sqref="T5:W5" xr:uid="{00000000-0002-0000-0A00-000010000000}">
      <formula1>MONNAIE</formula1>
    </dataValidation>
  </dataValidations>
  <pageMargins left="0.19685039370078741" right="0.19685039370078741" top="0.19685039370078741" bottom="0.19685039370078741" header="0.19685039370078741" footer="0.19685039370078741"/>
  <pageSetup paperSize="9" scale="81" orientation="landscape" horizontalDpi="300" verticalDpi="300" r:id="rId1"/>
  <colBreaks count="1" manualBreakCount="1">
    <brk id="24" max="1048575" man="1"/>
  </col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L34"/>
  <sheetViews>
    <sheetView view="pageBreakPreview" zoomScaleNormal="110" zoomScaleSheetLayoutView="100" workbookViewId="0">
      <selection activeCell="L11" sqref="L11"/>
    </sheetView>
  </sheetViews>
  <sheetFormatPr baseColWidth="10" defaultColWidth="11.5546875" defaultRowHeight="14.4" x14ac:dyDescent="0.3"/>
  <cols>
    <col min="1" max="1" width="7.33203125" style="19" customWidth="1"/>
    <col min="2" max="2" width="4.88671875" style="19" customWidth="1"/>
    <col min="3" max="3" width="7.33203125" style="19" customWidth="1"/>
    <col min="4" max="4" width="5.44140625" style="19" customWidth="1"/>
    <col min="5" max="5" width="6.33203125" style="19" customWidth="1"/>
    <col min="6" max="6" width="6" style="19" customWidth="1"/>
    <col min="7" max="7" width="6.33203125" style="19" customWidth="1"/>
    <col min="8" max="8" width="7.109375" style="19" customWidth="1"/>
    <col min="9" max="9" width="4.88671875" style="19" customWidth="1"/>
    <col min="10" max="10" width="6.6640625" style="19" customWidth="1"/>
    <col min="11" max="11" width="5.33203125" style="19" customWidth="1"/>
    <col min="12" max="12" width="5" style="19" customWidth="1"/>
    <col min="13" max="13" width="6" style="19" customWidth="1"/>
    <col min="14" max="14" width="6.44140625" style="19" customWidth="1"/>
    <col min="15" max="15" width="9.109375" style="19" customWidth="1"/>
    <col min="16" max="16" width="7.44140625" style="19" customWidth="1"/>
    <col min="17" max="17" width="8.44140625" style="19" customWidth="1"/>
    <col min="18" max="18" width="6.5546875" style="19" customWidth="1"/>
    <col min="19" max="19" width="6.6640625" style="19" customWidth="1"/>
    <col min="20" max="20" width="8.5546875" style="19" customWidth="1"/>
    <col min="21" max="21" width="6.109375" style="19" customWidth="1"/>
    <col min="22" max="22" width="10.109375" style="19" customWidth="1"/>
    <col min="23" max="23" width="11.5546875" style="19" customWidth="1"/>
    <col min="24" max="24" width="11.88671875" style="19" customWidth="1"/>
    <col min="25" max="25" width="10.6640625" style="19" customWidth="1"/>
    <col min="26" max="26" width="3.88671875" style="19" customWidth="1"/>
    <col min="27" max="27" width="6.33203125" style="19" customWidth="1"/>
    <col min="28" max="28" width="4.109375" style="19" customWidth="1"/>
    <col min="29" max="29" width="4.44140625" style="19" customWidth="1"/>
    <col min="30" max="30" width="7.88671875" style="19" customWidth="1"/>
    <col min="31" max="31" width="4.88671875" style="19" customWidth="1"/>
    <col min="32" max="32" width="4.33203125" style="19" customWidth="1"/>
    <col min="33" max="33" width="4.109375" style="19" customWidth="1"/>
    <col min="34" max="34" width="5.109375" style="19" customWidth="1"/>
    <col min="35" max="35" width="8.44140625" style="19" customWidth="1"/>
    <col min="36" max="36" width="6.5546875" style="19" customWidth="1"/>
    <col min="37" max="37" width="5" style="19" customWidth="1"/>
    <col min="38" max="38" width="6.5546875" style="19" customWidth="1"/>
    <col min="39" max="39" width="6.44140625" style="19" customWidth="1"/>
    <col min="40" max="40" width="7.44140625" style="19" customWidth="1"/>
    <col min="41" max="41" width="5.88671875" style="19" customWidth="1"/>
    <col min="42" max="42" width="5.109375" style="19" customWidth="1"/>
    <col min="43" max="43" width="14.109375" style="19" customWidth="1"/>
    <col min="44" max="44" width="4.33203125" style="19" customWidth="1"/>
    <col min="45" max="45" width="13.109375" style="19" customWidth="1"/>
    <col min="46" max="46" width="4.33203125" style="19" customWidth="1"/>
    <col min="47" max="47" width="13" style="19" customWidth="1"/>
    <col min="48" max="48" width="4" style="19" customWidth="1"/>
    <col min="49" max="49" width="8.6640625" style="19" customWidth="1"/>
    <col min="50" max="50" width="12.44140625" style="19" customWidth="1"/>
    <col min="51" max="51" width="14" style="19" hidden="1" customWidth="1"/>
    <col min="52" max="55" width="11.5546875" style="19" hidden="1" customWidth="1"/>
    <col min="56" max="56" width="9.88671875" style="19" hidden="1" customWidth="1"/>
    <col min="57" max="57" width="8.88671875" style="19" hidden="1" customWidth="1"/>
    <col min="58" max="58" width="11.5546875" style="19" hidden="1" customWidth="1"/>
    <col min="59" max="59" width="14.88671875" style="19" hidden="1" customWidth="1"/>
    <col min="60" max="60" width="8.44140625" style="19" hidden="1" customWidth="1"/>
    <col min="61" max="61" width="10.109375" style="29" hidden="1" customWidth="1"/>
    <col min="62" max="62" width="12.33203125" style="19" hidden="1" customWidth="1"/>
    <col min="63" max="64" width="11.5546875" style="19" hidden="1" customWidth="1"/>
    <col min="65" max="16384" width="11.5546875" style="19"/>
  </cols>
  <sheetData>
    <row r="1" spans="1:64" x14ac:dyDescent="0.3">
      <c r="A1" s="4" t="s">
        <v>32</v>
      </c>
      <c r="B1" s="4"/>
      <c r="C1" s="4"/>
      <c r="D1" s="4"/>
      <c r="E1" s="4"/>
      <c r="F1" s="5"/>
      <c r="G1" s="5"/>
      <c r="H1" s="5"/>
      <c r="I1" s="5"/>
      <c r="J1" s="1"/>
      <c r="K1" s="1"/>
      <c r="L1" s="1"/>
      <c r="M1" s="1"/>
      <c r="N1" s="1"/>
      <c r="S1" s="1"/>
      <c r="T1" s="1"/>
      <c r="U1" s="1"/>
      <c r="V1" s="1"/>
      <c r="W1" s="1"/>
      <c r="X1" s="1"/>
      <c r="Y1" s="4" t="s">
        <v>32</v>
      </c>
      <c r="Z1" s="4"/>
      <c r="AA1" s="4"/>
      <c r="AB1" s="4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6"/>
      <c r="AO1" s="6"/>
      <c r="AP1" s="6"/>
      <c r="AQ1" s="6"/>
      <c r="AR1" s="6"/>
      <c r="AS1" s="6"/>
      <c r="AT1" s="6"/>
      <c r="AU1" s="6"/>
    </row>
    <row r="2" spans="1:64" x14ac:dyDescent="0.3">
      <c r="A2" s="4" t="s">
        <v>33</v>
      </c>
      <c r="B2" s="4"/>
      <c r="C2" s="4"/>
      <c r="D2" s="4"/>
      <c r="E2" s="4"/>
      <c r="F2" s="5"/>
      <c r="G2" s="5"/>
      <c r="H2" s="6"/>
      <c r="I2" s="6"/>
      <c r="K2" s="1"/>
      <c r="L2" s="1"/>
      <c r="M2" s="1"/>
      <c r="N2" s="1"/>
      <c r="S2" s="1"/>
      <c r="T2" s="1"/>
      <c r="U2" s="1"/>
      <c r="V2" s="1"/>
      <c r="W2" s="1"/>
      <c r="X2" s="1"/>
      <c r="Y2" s="4" t="s">
        <v>33</v>
      </c>
      <c r="Z2" s="4"/>
      <c r="AA2" s="4"/>
      <c r="AB2" s="4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6"/>
      <c r="AO2" s="6"/>
      <c r="AP2" s="6"/>
      <c r="AQ2" s="6"/>
      <c r="AR2" s="6"/>
      <c r="AS2" s="6"/>
      <c r="AT2" s="6"/>
      <c r="AU2" s="6"/>
    </row>
    <row r="3" spans="1:64" ht="14.4" customHeight="1" x14ac:dyDescent="0.3">
      <c r="A3" s="4" t="s">
        <v>97</v>
      </c>
      <c r="B3" s="4"/>
      <c r="C3" s="4"/>
      <c r="D3" s="4"/>
      <c r="E3" s="4"/>
      <c r="F3" s="5"/>
      <c r="G3" s="5"/>
      <c r="H3" s="6"/>
      <c r="I3" s="6"/>
      <c r="K3" s="1"/>
      <c r="L3" s="1"/>
      <c r="M3" s="1"/>
      <c r="N3" s="1"/>
      <c r="R3" s="4" t="s">
        <v>34</v>
      </c>
      <c r="S3" s="1"/>
      <c r="T3" s="33" t="s">
        <v>135</v>
      </c>
      <c r="U3" s="34"/>
      <c r="V3" s="34"/>
      <c r="W3" s="34"/>
      <c r="X3" s="1"/>
      <c r="Y3" s="4" t="s">
        <v>97</v>
      </c>
      <c r="Z3" s="4"/>
      <c r="AA3" s="4"/>
      <c r="AB3" s="5"/>
      <c r="AC3" s="5"/>
      <c r="AD3" s="6"/>
      <c r="AF3" s="6"/>
      <c r="AG3" s="6"/>
      <c r="AH3" s="6"/>
      <c r="AI3" s="6"/>
      <c r="AJ3" s="6"/>
      <c r="AK3" s="6"/>
      <c r="AL3" s="6"/>
      <c r="AM3" s="5"/>
      <c r="AN3" s="4" t="s">
        <v>34</v>
      </c>
      <c r="AO3" s="5"/>
      <c r="AP3" s="34" t="str">
        <f>IF(T3="","",T3)</f>
        <v>ROYAL JORDANIEN</v>
      </c>
      <c r="AQ3" s="34"/>
      <c r="AR3" s="34"/>
      <c r="AS3" s="34"/>
      <c r="AT3" s="6"/>
      <c r="AU3" s="6"/>
    </row>
    <row r="4" spans="1:64" ht="15" x14ac:dyDescent="0.3">
      <c r="A4" s="6"/>
      <c r="B4" s="6"/>
      <c r="C4" s="6"/>
      <c r="D4" s="7"/>
      <c r="E4" s="6"/>
      <c r="F4" s="6"/>
      <c r="G4" s="6"/>
      <c r="H4" s="6"/>
      <c r="I4" s="6"/>
      <c r="K4" s="1"/>
      <c r="L4" s="1"/>
      <c r="M4" s="1"/>
      <c r="N4" s="1"/>
      <c r="R4" s="4" t="s">
        <v>35</v>
      </c>
      <c r="S4" s="8"/>
      <c r="T4" s="72"/>
      <c r="U4" s="34"/>
      <c r="V4" s="34"/>
      <c r="W4" s="34"/>
      <c r="X4" s="1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 t="s">
        <v>35</v>
      </c>
      <c r="AO4" s="9"/>
      <c r="AP4" s="34" t="str">
        <f t="shared" ref="AP4:AP5" si="0">IF(T4="","",T4)</f>
        <v/>
      </c>
      <c r="AQ4" s="34"/>
      <c r="AR4" s="34"/>
      <c r="AS4" s="34"/>
      <c r="AT4" s="6"/>
      <c r="AU4" s="6"/>
    </row>
    <row r="5" spans="1:64" ht="15" x14ac:dyDescent="0.3">
      <c r="A5" s="4" t="s">
        <v>83</v>
      </c>
      <c r="B5" s="35" t="s">
        <v>127</v>
      </c>
      <c r="C5" s="35"/>
      <c r="D5" s="35"/>
      <c r="E5" s="35"/>
      <c r="F5" s="35"/>
      <c r="G5" s="1"/>
      <c r="H5" s="1"/>
      <c r="I5" s="1"/>
      <c r="J5" s="1"/>
      <c r="K5" s="1"/>
      <c r="L5" s="1"/>
      <c r="M5" s="1"/>
      <c r="N5" s="1"/>
      <c r="R5" s="4" t="s">
        <v>36</v>
      </c>
      <c r="S5" s="8"/>
      <c r="T5" s="33"/>
      <c r="U5" s="34"/>
      <c r="V5" s="34"/>
      <c r="W5" s="34"/>
      <c r="X5" s="1"/>
      <c r="Y5" s="4" t="s">
        <v>83</v>
      </c>
      <c r="Z5" s="36" t="str">
        <f>IF(B5="","",B5)</f>
        <v>ALGER</v>
      </c>
      <c r="AA5" s="36"/>
      <c r="AB5" s="36"/>
      <c r="AC5" s="36"/>
      <c r="AD5" s="6"/>
      <c r="AE5" s="6"/>
      <c r="AF5" s="6"/>
      <c r="AG5" s="6"/>
      <c r="AH5" s="6"/>
      <c r="AI5" s="6"/>
      <c r="AJ5" s="6"/>
      <c r="AK5" s="6"/>
      <c r="AL5" s="6"/>
      <c r="AM5" s="6"/>
      <c r="AN5" s="4" t="s">
        <v>36</v>
      </c>
      <c r="AO5" s="9"/>
      <c r="AP5" s="34" t="str">
        <f t="shared" si="0"/>
        <v/>
      </c>
      <c r="AQ5" s="34"/>
      <c r="AR5" s="34"/>
      <c r="AS5" s="34"/>
      <c r="AT5" s="6"/>
      <c r="AU5" s="6"/>
    </row>
    <row r="6" spans="1:6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64" x14ac:dyDescent="0.3">
      <c r="A7" s="62" t="s">
        <v>125</v>
      </c>
      <c r="Y7" s="32" t="s">
        <v>120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64" ht="15" thickBot="1" x14ac:dyDescent="0.35">
      <c r="BI8" s="19"/>
      <c r="BK8" s="29"/>
    </row>
    <row r="9" spans="1:64" ht="14.4" customHeight="1" thickBot="1" x14ac:dyDescent="0.35">
      <c r="A9" s="63" t="s">
        <v>5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80" t="s">
        <v>4</v>
      </c>
      <c r="W9" s="80" t="s">
        <v>6</v>
      </c>
      <c r="X9" s="80" t="s">
        <v>7</v>
      </c>
      <c r="Y9" s="83" t="s">
        <v>10</v>
      </c>
      <c r="Z9" s="84"/>
      <c r="AA9" s="84"/>
      <c r="AB9" s="84"/>
      <c r="AC9" s="84"/>
      <c r="AD9" s="84"/>
      <c r="AE9" s="84"/>
      <c r="AF9" s="84"/>
      <c r="AG9" s="84"/>
      <c r="AH9" s="85"/>
      <c r="AI9" s="88" t="s">
        <v>76</v>
      </c>
      <c r="AJ9" s="90" t="s">
        <v>11</v>
      </c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2"/>
      <c r="AW9" s="88" t="s">
        <v>16</v>
      </c>
      <c r="AX9" s="93" t="s">
        <v>77</v>
      </c>
      <c r="AY9" s="75" t="s">
        <v>116</v>
      </c>
      <c r="AZ9" s="76"/>
      <c r="BA9" s="76"/>
      <c r="BB9" s="76"/>
      <c r="BC9" s="76"/>
      <c r="BD9" s="76"/>
      <c r="BE9" s="76"/>
      <c r="BF9" s="76"/>
      <c r="BG9" s="76"/>
      <c r="BH9" s="76"/>
      <c r="BI9" s="77"/>
      <c r="BJ9" s="75" t="s">
        <v>117</v>
      </c>
      <c r="BK9" s="76"/>
      <c r="BL9" s="77"/>
    </row>
    <row r="10" spans="1:64" ht="26.4" customHeight="1" x14ac:dyDescent="0.3">
      <c r="A10" s="64" t="s">
        <v>119</v>
      </c>
      <c r="B10" s="65" t="s">
        <v>121</v>
      </c>
      <c r="C10" s="65" t="s">
        <v>29</v>
      </c>
      <c r="D10" s="65" t="s">
        <v>95</v>
      </c>
      <c r="E10" s="65" t="s">
        <v>94</v>
      </c>
      <c r="F10" s="65" t="s">
        <v>25</v>
      </c>
      <c r="G10" s="66" t="s">
        <v>27</v>
      </c>
      <c r="H10" s="64" t="s">
        <v>115</v>
      </c>
      <c r="I10" s="65" t="s">
        <v>122</v>
      </c>
      <c r="J10" s="65" t="s">
        <v>30</v>
      </c>
      <c r="K10" s="65" t="s">
        <v>96</v>
      </c>
      <c r="L10" s="65" t="s">
        <v>1</v>
      </c>
      <c r="M10" s="65" t="s">
        <v>26</v>
      </c>
      <c r="N10" s="66" t="s">
        <v>28</v>
      </c>
      <c r="O10" s="67" t="s">
        <v>111</v>
      </c>
      <c r="P10" s="65" t="s">
        <v>0</v>
      </c>
      <c r="Q10" s="65" t="s">
        <v>2</v>
      </c>
      <c r="R10" s="65" t="s">
        <v>31</v>
      </c>
      <c r="S10" s="65" t="s">
        <v>110</v>
      </c>
      <c r="T10" s="65" t="s">
        <v>43</v>
      </c>
      <c r="U10" s="66" t="s">
        <v>19</v>
      </c>
      <c r="V10" s="81"/>
      <c r="W10" s="82"/>
      <c r="X10" s="82"/>
      <c r="Y10" s="68" t="s">
        <v>3</v>
      </c>
      <c r="Z10" s="86" t="s">
        <v>82</v>
      </c>
      <c r="AA10" s="87"/>
      <c r="AB10" s="69" t="s">
        <v>8</v>
      </c>
      <c r="AC10" s="70" t="s">
        <v>9</v>
      </c>
      <c r="AD10" s="70" t="s">
        <v>73</v>
      </c>
      <c r="AE10" s="86" t="s">
        <v>71</v>
      </c>
      <c r="AF10" s="87"/>
      <c r="AG10" s="86" t="s">
        <v>71</v>
      </c>
      <c r="AH10" s="87"/>
      <c r="AI10" s="89"/>
      <c r="AJ10" s="71" t="s">
        <v>22</v>
      </c>
      <c r="AK10" s="71" t="s">
        <v>24</v>
      </c>
      <c r="AL10" s="71" t="s">
        <v>72</v>
      </c>
      <c r="AM10" s="71" t="s">
        <v>12</v>
      </c>
      <c r="AN10" s="71" t="s">
        <v>74</v>
      </c>
      <c r="AO10" s="71" t="s">
        <v>75</v>
      </c>
      <c r="AP10" s="71" t="s">
        <v>18</v>
      </c>
      <c r="AQ10" s="78" t="s">
        <v>71</v>
      </c>
      <c r="AR10" s="79"/>
      <c r="AS10" s="78" t="s">
        <v>71</v>
      </c>
      <c r="AT10" s="79"/>
      <c r="AU10" s="78" t="s">
        <v>71</v>
      </c>
      <c r="AV10" s="79"/>
      <c r="AW10" s="88"/>
      <c r="AX10" s="94"/>
      <c r="AY10" s="22" t="s">
        <v>98</v>
      </c>
      <c r="AZ10" s="21" t="s">
        <v>99</v>
      </c>
      <c r="BA10" s="21" t="s">
        <v>100</v>
      </c>
      <c r="BB10" s="21" t="s">
        <v>112</v>
      </c>
      <c r="BC10" s="21" t="s">
        <v>101</v>
      </c>
      <c r="BD10" s="21" t="s">
        <v>106</v>
      </c>
      <c r="BE10" s="21" t="s">
        <v>105</v>
      </c>
      <c r="BF10" s="21" t="s">
        <v>104</v>
      </c>
      <c r="BG10" s="21" t="s">
        <v>107</v>
      </c>
      <c r="BH10" s="21" t="s">
        <v>108</v>
      </c>
      <c r="BI10" s="24" t="s">
        <v>109</v>
      </c>
      <c r="BJ10" s="22" t="s">
        <v>118</v>
      </c>
      <c r="BK10" s="21" t="s">
        <v>113</v>
      </c>
      <c r="BL10" s="27" t="s">
        <v>114</v>
      </c>
    </row>
    <row r="11" spans="1:64" ht="23.25" customHeight="1" x14ac:dyDescent="0.3">
      <c r="A11" s="37"/>
      <c r="B11" s="17"/>
      <c r="C11" s="17"/>
      <c r="D11" s="18"/>
      <c r="E11" s="18"/>
      <c r="F11" s="17"/>
      <c r="G11" s="38"/>
      <c r="H11" s="37"/>
      <c r="I11" s="17"/>
      <c r="J11" s="17"/>
      <c r="K11" s="18"/>
      <c r="L11" s="18"/>
      <c r="M11" s="17"/>
      <c r="N11" s="38"/>
      <c r="O11" s="37"/>
      <c r="P11" s="17"/>
      <c r="Q11" s="17"/>
      <c r="R11" s="17"/>
      <c r="S11" s="17"/>
      <c r="T11" s="17"/>
      <c r="U11" s="38"/>
      <c r="V11" s="43"/>
      <c r="W11" s="13">
        <f>V11*(BI11/100)</f>
        <v>0</v>
      </c>
      <c r="X11" s="13">
        <f t="shared" ref="X11:X33" si="1">IF(OR(H$5="ORAN",H$5="ALGER",H$5="constantine",H$5="orn",H$5="alg",H$5="czl"),IF(Q11="PAX",IF(OR(F11=0,M11=0),V11*0.25,0),0),0)</f>
        <v>0</v>
      </c>
      <c r="Y11" s="16" t="str">
        <f t="shared" ref="Y11:Y33" si="2">IF(H11="","",H11)</f>
        <v/>
      </c>
      <c r="Z11" s="17"/>
      <c r="AA11" s="20"/>
      <c r="AB11" s="17"/>
      <c r="AC11" s="17"/>
      <c r="AD11" s="17"/>
      <c r="AE11" s="17"/>
      <c r="AF11" s="17"/>
      <c r="AG11" s="17"/>
      <c r="AH11" s="17"/>
      <c r="AI11" s="13"/>
      <c r="AJ11" s="12"/>
      <c r="AK11" s="17"/>
      <c r="AL11" s="12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3"/>
      <c r="AX11" s="26">
        <f>V11+W11-X11+AI11+AW11</f>
        <v>0</v>
      </c>
      <c r="AY11" s="25">
        <f t="shared" ref="AY11:AY33" si="3">IF((A11+E11)&lt;(A11+D11),"- "&amp;TEXT(ABS((A11+D11)-(A11+E11)),"[hh]:mm"),(A11+E11)-(A11+D11))</f>
        <v>0</v>
      </c>
      <c r="AZ11" s="11">
        <f t="shared" ref="AZ11:AZ33" si="4">IF((H11+L11)&lt;(H11+K11),"- "&amp;TEXT(ABS((H11+K11)-(H11+L11)),"[hh]:mm"),(H11+L11)-(H11+K11))</f>
        <v>0</v>
      </c>
      <c r="BA11" s="11">
        <f t="shared" ref="BA11:BA33" si="5">(H11+L11)-(A11+E11)</f>
        <v>0</v>
      </c>
      <c r="BB11" s="30" t="str">
        <f>IF(OR(IF(E11&gt;ALGOLAH!$O$8,IF(E11&gt;ALGOLAH!$O$9,"NUIT","JOUR"),"NUIT")="NUIT",IF(L11&gt;ALGOLAH!$O$8,IF(L11&gt;ALGOLAH!$O$9,"NUIT","JOUR"),"NUIT")="NUIT"),"NUIT","JOUR")</f>
        <v>NUIT</v>
      </c>
      <c r="BC11" s="10" t="str">
        <f t="shared" ref="BC11:BC33" si="6">IF(OR(WEEKDAY(A11,1)&gt;5,WEEKDAY(H11,1)&gt;5),"YES","NO")</f>
        <v>YES</v>
      </c>
      <c r="BD11" s="10">
        <f>IF(BA11&gt;=ALGOLAH!$N$9,25,0)</f>
        <v>0</v>
      </c>
      <c r="BE11" s="10">
        <f t="shared" ref="BE11:BE33" si="7">IF(BB11="NUIT",25,0)</f>
        <v>25</v>
      </c>
      <c r="BF11" s="10">
        <f>IF(BC11="yes",25,0)</f>
        <v>25</v>
      </c>
      <c r="BG11" s="10">
        <f t="shared" ref="BG11:BG33" si="8">IF(BF11+BE11=50,25+BD11,(BF11+BE11+BD11))</f>
        <v>25</v>
      </c>
      <c r="BH11" s="10">
        <f>IF(COUNTIF(AY11,"*-*"),0,IF(AY11&gt;ALGOLAH!$L$8,50,IF(AY11&gt;ALGOLAH!$L$7,30,IF(AY11&gt;ALGOLAH!$L$6,15,0))))</f>
        <v>0</v>
      </c>
      <c r="BI11" s="31">
        <f>BH11+BG11</f>
        <v>25</v>
      </c>
      <c r="BJ11" s="23" t="str">
        <f t="shared" ref="BJ11:BJ33" si="9">IF(A11=H11,"OUI","NON")</f>
        <v>OUI</v>
      </c>
      <c r="BK11" s="28" t="str">
        <f t="shared" ref="BK11:BK33" si="10">IF(D11&gt;K11,"OUI","NON")</f>
        <v>NON</v>
      </c>
      <c r="BL11" s="28" t="str">
        <f t="shared" ref="BL11:BL33" si="11">IF((A11+E11)&gt;(H11+L11),"OUI","NON")</f>
        <v>NON</v>
      </c>
    </row>
    <row r="12" spans="1:64" ht="23.25" customHeight="1" x14ac:dyDescent="0.3">
      <c r="A12" s="37"/>
      <c r="B12" s="17"/>
      <c r="C12" s="17"/>
      <c r="D12" s="18"/>
      <c r="E12" s="18"/>
      <c r="F12" s="17"/>
      <c r="G12" s="38"/>
      <c r="H12" s="37"/>
      <c r="I12" s="17"/>
      <c r="J12" s="17"/>
      <c r="K12" s="18"/>
      <c r="L12" s="18"/>
      <c r="M12" s="17"/>
      <c r="N12" s="38"/>
      <c r="O12" s="37"/>
      <c r="P12" s="17"/>
      <c r="Q12" s="17"/>
      <c r="R12" s="17"/>
      <c r="S12" s="17"/>
      <c r="T12" s="17"/>
      <c r="U12" s="38"/>
      <c r="V12" s="43"/>
      <c r="W12" s="13">
        <f t="shared" ref="W12:W33" si="12">V12*(BI12/100)</f>
        <v>0</v>
      </c>
      <c r="X12" s="13">
        <f t="shared" si="1"/>
        <v>0</v>
      </c>
      <c r="Y12" s="16" t="str">
        <f t="shared" si="2"/>
        <v/>
      </c>
      <c r="Z12" s="17"/>
      <c r="AA12" s="20"/>
      <c r="AB12" s="17"/>
      <c r="AC12" s="17"/>
      <c r="AD12" s="17"/>
      <c r="AE12" s="17"/>
      <c r="AF12" s="17"/>
      <c r="AG12" s="17"/>
      <c r="AH12" s="17"/>
      <c r="AI12" s="13"/>
      <c r="AJ12" s="12"/>
      <c r="AK12" s="17"/>
      <c r="AL12" s="12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3"/>
      <c r="AX12" s="26">
        <f t="shared" ref="AX12:AX13" si="13">V12+W12-X12+AI12+AW12</f>
        <v>0</v>
      </c>
      <c r="AY12" s="25">
        <f t="shared" si="3"/>
        <v>0</v>
      </c>
      <c r="AZ12" s="11">
        <f t="shared" si="4"/>
        <v>0</v>
      </c>
      <c r="BA12" s="11">
        <f t="shared" si="5"/>
        <v>0</v>
      </c>
      <c r="BB12" s="30" t="str">
        <f>IF(OR(IF(E12&gt;ALGOLAH!$O$8,IF(E12&gt;ALGOLAH!$O$9,"NUIT","JOUR"),"NUIT")="NUIT",IF(L12&gt;ALGOLAH!$O$8,IF(L12&gt;ALGOLAH!$O$9,"NUIT","JOUR"),"NUIT")="NUIT"),"NUIT","JOUR")</f>
        <v>NUIT</v>
      </c>
      <c r="BC12" s="10" t="str">
        <f t="shared" si="6"/>
        <v>YES</v>
      </c>
      <c r="BD12" s="10">
        <f>IF(BA12&gt;=ALGOLAH!$N$9,25,0)</f>
        <v>0</v>
      </c>
      <c r="BE12" s="10">
        <f t="shared" si="7"/>
        <v>25</v>
      </c>
      <c r="BF12" s="10">
        <f t="shared" ref="BF12:BF33" si="14">IF(BC12="yes",25,0)</f>
        <v>25</v>
      </c>
      <c r="BG12" s="10">
        <f t="shared" si="8"/>
        <v>25</v>
      </c>
      <c r="BH12" s="10">
        <f>IF(COUNTIF(AY12,"*-*"),0,IF(AY12&gt;ALGOLAH!$L$8,50,IF(AY12&gt;ALGOLAH!$L$7,30,IF(AY12&gt;ALGOLAH!$L$6,15,0))))</f>
        <v>0</v>
      </c>
      <c r="BI12" s="31">
        <f t="shared" ref="BI12:BI23" si="15">BH12+BG12</f>
        <v>25</v>
      </c>
      <c r="BJ12" s="23" t="str">
        <f t="shared" si="9"/>
        <v>OUI</v>
      </c>
      <c r="BK12" s="28" t="str">
        <f t="shared" si="10"/>
        <v>NON</v>
      </c>
      <c r="BL12" s="28" t="str">
        <f t="shared" si="11"/>
        <v>NON</v>
      </c>
    </row>
    <row r="13" spans="1:64" ht="23.25" customHeight="1" x14ac:dyDescent="0.3">
      <c r="A13" s="37"/>
      <c r="B13" s="17"/>
      <c r="C13" s="17"/>
      <c r="D13" s="18"/>
      <c r="E13" s="18"/>
      <c r="F13" s="17"/>
      <c r="G13" s="38"/>
      <c r="H13" s="37"/>
      <c r="I13" s="17"/>
      <c r="J13" s="17"/>
      <c r="K13" s="18"/>
      <c r="L13" s="18"/>
      <c r="M13" s="17"/>
      <c r="N13" s="38"/>
      <c r="O13" s="37"/>
      <c r="P13" s="17"/>
      <c r="Q13" s="17"/>
      <c r="R13" s="17"/>
      <c r="S13" s="17"/>
      <c r="T13" s="17"/>
      <c r="U13" s="38"/>
      <c r="V13" s="43"/>
      <c r="W13" s="13">
        <f t="shared" si="12"/>
        <v>0</v>
      </c>
      <c r="X13" s="13">
        <f t="shared" si="1"/>
        <v>0</v>
      </c>
      <c r="Y13" s="16" t="str">
        <f t="shared" si="2"/>
        <v/>
      </c>
      <c r="Z13" s="17"/>
      <c r="AA13" s="20"/>
      <c r="AB13" s="17"/>
      <c r="AC13" s="17"/>
      <c r="AD13" s="17"/>
      <c r="AE13" s="17"/>
      <c r="AF13" s="17"/>
      <c r="AG13" s="17"/>
      <c r="AH13" s="17"/>
      <c r="AI13" s="13"/>
      <c r="AJ13" s="12"/>
      <c r="AK13" s="17"/>
      <c r="AL13" s="12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3"/>
      <c r="AX13" s="26">
        <f t="shared" si="13"/>
        <v>0</v>
      </c>
      <c r="AY13" s="25">
        <f t="shared" si="3"/>
        <v>0</v>
      </c>
      <c r="AZ13" s="11">
        <f t="shared" si="4"/>
        <v>0</v>
      </c>
      <c r="BA13" s="11">
        <f t="shared" si="5"/>
        <v>0</v>
      </c>
      <c r="BB13" s="30" t="str">
        <f>IF(OR(IF(E13&gt;ALGOLAH!$O$8,IF(E13&gt;ALGOLAH!$O$9,"NUIT","JOUR"),"NUIT")="NUIT",IF(L13&gt;ALGOLAH!$O$8,IF(L13&gt;ALGOLAH!$O$9,"NUIT","JOUR"),"NUIT")="NUIT"),"NUIT","JOUR")</f>
        <v>NUIT</v>
      </c>
      <c r="BC13" s="10" t="str">
        <f t="shared" si="6"/>
        <v>YES</v>
      </c>
      <c r="BD13" s="10">
        <f>IF(BA13&gt;=ALGOLAH!$N$9,25,0)</f>
        <v>0</v>
      </c>
      <c r="BE13" s="10">
        <f t="shared" si="7"/>
        <v>25</v>
      </c>
      <c r="BF13" s="10">
        <f t="shared" si="14"/>
        <v>25</v>
      </c>
      <c r="BG13" s="10">
        <f t="shared" si="8"/>
        <v>25</v>
      </c>
      <c r="BH13" s="10">
        <f>IF(COUNTIF(AY13,"*-*"),0,IF(AY13&gt;ALGOLAH!$L$8,50,IF(AY13&gt;ALGOLAH!$L$7,30,IF(AY13&gt;ALGOLAH!$L$6,15,0))))</f>
        <v>0</v>
      </c>
      <c r="BI13" s="31">
        <f t="shared" si="15"/>
        <v>25</v>
      </c>
      <c r="BJ13" s="23" t="str">
        <f t="shared" si="9"/>
        <v>OUI</v>
      </c>
      <c r="BK13" s="28" t="str">
        <f t="shared" si="10"/>
        <v>NON</v>
      </c>
      <c r="BL13" s="28" t="str">
        <f t="shared" si="11"/>
        <v>NON</v>
      </c>
    </row>
    <row r="14" spans="1:64" ht="23.25" customHeight="1" x14ac:dyDescent="0.3">
      <c r="A14" s="37"/>
      <c r="B14" s="17"/>
      <c r="C14" s="17"/>
      <c r="D14" s="18"/>
      <c r="E14" s="18"/>
      <c r="F14" s="17"/>
      <c r="G14" s="38"/>
      <c r="H14" s="37"/>
      <c r="I14" s="17"/>
      <c r="J14" s="17"/>
      <c r="K14" s="18"/>
      <c r="L14" s="18"/>
      <c r="M14" s="17"/>
      <c r="N14" s="38"/>
      <c r="O14" s="37"/>
      <c r="P14" s="17"/>
      <c r="Q14" s="17"/>
      <c r="R14" s="17"/>
      <c r="S14" s="17"/>
      <c r="T14" s="17"/>
      <c r="U14" s="38"/>
      <c r="V14" s="43"/>
      <c r="W14" s="13">
        <f t="shared" si="12"/>
        <v>0</v>
      </c>
      <c r="X14" s="13">
        <f t="shared" si="1"/>
        <v>0</v>
      </c>
      <c r="Y14" s="16" t="str">
        <f t="shared" si="2"/>
        <v/>
      </c>
      <c r="Z14" s="17"/>
      <c r="AA14" s="20"/>
      <c r="AB14" s="17"/>
      <c r="AC14" s="17"/>
      <c r="AD14" s="17"/>
      <c r="AE14" s="17"/>
      <c r="AF14" s="17"/>
      <c r="AG14" s="17"/>
      <c r="AH14" s="17"/>
      <c r="AI14" s="13"/>
      <c r="AJ14" s="12"/>
      <c r="AK14" s="17"/>
      <c r="AL14" s="12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3"/>
      <c r="AX14" s="26">
        <f>V14+W14-X14+AI14+AW14</f>
        <v>0</v>
      </c>
      <c r="AY14" s="25">
        <f t="shared" si="3"/>
        <v>0</v>
      </c>
      <c r="AZ14" s="11">
        <f t="shared" si="4"/>
        <v>0</v>
      </c>
      <c r="BA14" s="11">
        <f t="shared" si="5"/>
        <v>0</v>
      </c>
      <c r="BB14" s="30" t="str">
        <f>IF(OR(IF(E14&gt;ALGOLAH!$O$8,IF(E14&gt;ALGOLAH!$O$9,"NUIT","JOUR"),"NUIT")="NUIT",IF(L14&gt;ALGOLAH!$O$8,IF(L14&gt;ALGOLAH!$O$9,"NUIT","JOUR"),"NUIT")="NUIT"),"NUIT","JOUR")</f>
        <v>NUIT</v>
      </c>
      <c r="BC14" s="10" t="str">
        <f t="shared" si="6"/>
        <v>YES</v>
      </c>
      <c r="BD14" s="10">
        <f>IF(BA14&gt;=ALGOLAH!$N$9,25,0)</f>
        <v>0</v>
      </c>
      <c r="BE14" s="10">
        <f t="shared" si="7"/>
        <v>25</v>
      </c>
      <c r="BF14" s="10">
        <f t="shared" si="14"/>
        <v>25</v>
      </c>
      <c r="BG14" s="10">
        <f t="shared" si="8"/>
        <v>25</v>
      </c>
      <c r="BH14" s="10">
        <f>IF(COUNTIF(AY14,"*-*"),0,IF(AY14&gt;ALGOLAH!$L$8,50,IF(AY14&gt;ALGOLAH!$L$7,30,IF(AY14&gt;ALGOLAH!$L$6,15,0))))</f>
        <v>0</v>
      </c>
      <c r="BI14" s="31">
        <f t="shared" si="15"/>
        <v>25</v>
      </c>
      <c r="BJ14" s="23" t="str">
        <f t="shared" si="9"/>
        <v>OUI</v>
      </c>
      <c r="BK14" s="28" t="str">
        <f t="shared" si="10"/>
        <v>NON</v>
      </c>
      <c r="BL14" s="28" t="str">
        <f t="shared" si="11"/>
        <v>NON</v>
      </c>
    </row>
    <row r="15" spans="1:64" ht="23.25" customHeight="1" x14ac:dyDescent="0.3">
      <c r="A15" s="37"/>
      <c r="B15" s="17"/>
      <c r="C15" s="17"/>
      <c r="D15" s="18"/>
      <c r="E15" s="18"/>
      <c r="F15" s="17"/>
      <c r="G15" s="38"/>
      <c r="H15" s="37"/>
      <c r="I15" s="17"/>
      <c r="J15" s="17"/>
      <c r="K15" s="18"/>
      <c r="L15" s="18"/>
      <c r="M15" s="17"/>
      <c r="N15" s="38"/>
      <c r="O15" s="37"/>
      <c r="P15" s="17"/>
      <c r="Q15" s="17"/>
      <c r="R15" s="17"/>
      <c r="S15" s="17"/>
      <c r="T15" s="17"/>
      <c r="U15" s="38"/>
      <c r="V15" s="43"/>
      <c r="W15" s="13">
        <f t="shared" si="12"/>
        <v>0</v>
      </c>
      <c r="X15" s="13">
        <f t="shared" si="1"/>
        <v>0</v>
      </c>
      <c r="Y15" s="16" t="str">
        <f t="shared" si="2"/>
        <v/>
      </c>
      <c r="Z15" s="17"/>
      <c r="AA15" s="20"/>
      <c r="AB15" s="17"/>
      <c r="AC15" s="17"/>
      <c r="AD15" s="17"/>
      <c r="AE15" s="17"/>
      <c r="AF15" s="17"/>
      <c r="AG15" s="17"/>
      <c r="AH15" s="17"/>
      <c r="AI15" s="13"/>
      <c r="AJ15" s="12"/>
      <c r="AK15" s="17"/>
      <c r="AL15" s="12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3"/>
      <c r="AX15" s="26">
        <f>V15+W15-X15+AI15+AW15</f>
        <v>0</v>
      </c>
      <c r="AY15" s="25">
        <f t="shared" si="3"/>
        <v>0</v>
      </c>
      <c r="AZ15" s="11">
        <f t="shared" si="4"/>
        <v>0</v>
      </c>
      <c r="BA15" s="11">
        <f t="shared" si="5"/>
        <v>0</v>
      </c>
      <c r="BB15" s="30" t="str">
        <f>IF(OR(IF(E15&gt;ALGOLAH!$O$8,IF(E15&gt;ALGOLAH!$O$9,"NUIT","JOUR"),"NUIT")="NUIT",IF(L15&gt;ALGOLAH!$O$8,IF(L15&gt;ALGOLAH!$O$9,"NUIT","JOUR"),"NUIT")="NUIT"),"NUIT","JOUR")</f>
        <v>NUIT</v>
      </c>
      <c r="BC15" s="10" t="str">
        <f t="shared" si="6"/>
        <v>YES</v>
      </c>
      <c r="BD15" s="10">
        <f>IF(BA15&gt;=ALGOLAH!$N$9,25,0)</f>
        <v>0</v>
      </c>
      <c r="BE15" s="10">
        <f t="shared" si="7"/>
        <v>25</v>
      </c>
      <c r="BF15" s="10">
        <f t="shared" si="14"/>
        <v>25</v>
      </c>
      <c r="BG15" s="10">
        <f t="shared" si="8"/>
        <v>25</v>
      </c>
      <c r="BH15" s="10">
        <f>IF(COUNTIF(AY15,"*-*"),0,IF(AY15&gt;ALGOLAH!$L$8,50,IF(AY15&gt;ALGOLAH!$L$7,30,IF(AY15&gt;ALGOLAH!$L$6,15,0))))</f>
        <v>0</v>
      </c>
      <c r="BI15" s="31">
        <f t="shared" si="15"/>
        <v>25</v>
      </c>
      <c r="BJ15" s="23" t="str">
        <f t="shared" si="9"/>
        <v>OUI</v>
      </c>
      <c r="BK15" s="28" t="str">
        <f t="shared" si="10"/>
        <v>NON</v>
      </c>
      <c r="BL15" s="28" t="str">
        <f t="shared" si="11"/>
        <v>NON</v>
      </c>
    </row>
    <row r="16" spans="1:64" ht="23.25" customHeight="1" x14ac:dyDescent="0.3">
      <c r="A16" s="37"/>
      <c r="B16" s="17"/>
      <c r="C16" s="17"/>
      <c r="D16" s="18"/>
      <c r="E16" s="18"/>
      <c r="F16" s="17"/>
      <c r="G16" s="38"/>
      <c r="H16" s="37"/>
      <c r="I16" s="17"/>
      <c r="J16" s="17"/>
      <c r="K16" s="18"/>
      <c r="L16" s="18"/>
      <c r="M16" s="17"/>
      <c r="N16" s="38"/>
      <c r="O16" s="37"/>
      <c r="P16" s="17"/>
      <c r="Q16" s="17"/>
      <c r="R16" s="17"/>
      <c r="S16" s="17"/>
      <c r="T16" s="17"/>
      <c r="U16" s="38"/>
      <c r="V16" s="43"/>
      <c r="W16" s="13">
        <f t="shared" si="12"/>
        <v>0</v>
      </c>
      <c r="X16" s="13">
        <f t="shared" si="1"/>
        <v>0</v>
      </c>
      <c r="Y16" s="16" t="str">
        <f t="shared" si="2"/>
        <v/>
      </c>
      <c r="Z16" s="17"/>
      <c r="AA16" s="20"/>
      <c r="AB16" s="17"/>
      <c r="AC16" s="17"/>
      <c r="AD16" s="17"/>
      <c r="AE16" s="17"/>
      <c r="AF16" s="17"/>
      <c r="AG16" s="17"/>
      <c r="AH16" s="17"/>
      <c r="AI16" s="13"/>
      <c r="AJ16" s="12"/>
      <c r="AK16" s="17"/>
      <c r="AL16" s="12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3"/>
      <c r="AX16" s="26">
        <f>V16+W16-X16+AI16+AW16</f>
        <v>0</v>
      </c>
      <c r="AY16" s="25">
        <f t="shared" si="3"/>
        <v>0</v>
      </c>
      <c r="AZ16" s="11">
        <f t="shared" si="4"/>
        <v>0</v>
      </c>
      <c r="BA16" s="11">
        <f t="shared" si="5"/>
        <v>0</v>
      </c>
      <c r="BB16" s="30" t="str">
        <f>IF(OR(IF(E16&gt;ALGOLAH!$O$8,IF(E16&gt;ALGOLAH!$O$9,"NUIT","JOUR"),"NUIT")="NUIT",IF(L16&gt;ALGOLAH!$O$8,IF(L16&gt;ALGOLAH!$O$9,"NUIT","JOUR"),"NUIT")="NUIT"),"NUIT","JOUR")</f>
        <v>NUIT</v>
      </c>
      <c r="BC16" s="10" t="str">
        <f t="shared" si="6"/>
        <v>YES</v>
      </c>
      <c r="BD16" s="10">
        <f>IF(BA16&gt;=ALGOLAH!$N$9,25,0)</f>
        <v>0</v>
      </c>
      <c r="BE16" s="10">
        <f t="shared" si="7"/>
        <v>25</v>
      </c>
      <c r="BF16" s="10">
        <f t="shared" si="14"/>
        <v>25</v>
      </c>
      <c r="BG16" s="10">
        <f t="shared" si="8"/>
        <v>25</v>
      </c>
      <c r="BH16" s="10">
        <f>IF(COUNTIF(AY16,"*-*"),0,IF(AY16&gt;ALGOLAH!$L$8,50,IF(AY16&gt;ALGOLAH!$L$7,30,IF(AY16&gt;ALGOLAH!$L$6,15,0))))</f>
        <v>0</v>
      </c>
      <c r="BI16" s="31">
        <f t="shared" si="15"/>
        <v>25</v>
      </c>
      <c r="BJ16" s="23" t="str">
        <f t="shared" si="9"/>
        <v>OUI</v>
      </c>
      <c r="BK16" s="28" t="str">
        <f t="shared" si="10"/>
        <v>NON</v>
      </c>
      <c r="BL16" s="28" t="str">
        <f t="shared" si="11"/>
        <v>NON</v>
      </c>
    </row>
    <row r="17" spans="1:64" ht="23.25" customHeight="1" x14ac:dyDescent="0.3">
      <c r="A17" s="37"/>
      <c r="B17" s="17"/>
      <c r="C17" s="17"/>
      <c r="D17" s="18"/>
      <c r="E17" s="18"/>
      <c r="F17" s="17"/>
      <c r="G17" s="38"/>
      <c r="H17" s="37"/>
      <c r="I17" s="17"/>
      <c r="J17" s="17"/>
      <c r="K17" s="18"/>
      <c r="L17" s="18"/>
      <c r="M17" s="17"/>
      <c r="N17" s="38"/>
      <c r="O17" s="37"/>
      <c r="P17" s="17"/>
      <c r="Q17" s="17"/>
      <c r="R17" s="17"/>
      <c r="S17" s="17"/>
      <c r="T17" s="17"/>
      <c r="U17" s="38"/>
      <c r="V17" s="43"/>
      <c r="W17" s="13">
        <f t="shared" si="12"/>
        <v>0</v>
      </c>
      <c r="X17" s="13">
        <f t="shared" si="1"/>
        <v>0</v>
      </c>
      <c r="Y17" s="16" t="str">
        <f t="shared" si="2"/>
        <v/>
      </c>
      <c r="Z17" s="17"/>
      <c r="AA17" s="20"/>
      <c r="AB17" s="17"/>
      <c r="AC17" s="17"/>
      <c r="AD17" s="17"/>
      <c r="AE17" s="17"/>
      <c r="AF17" s="17"/>
      <c r="AG17" s="17"/>
      <c r="AH17" s="17"/>
      <c r="AI17" s="13"/>
      <c r="AJ17" s="12"/>
      <c r="AK17" s="17"/>
      <c r="AL17" s="12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3"/>
      <c r="AX17" s="26">
        <f t="shared" ref="AX17:AX33" si="16">V17+W17-X17+AI17+AW17</f>
        <v>0</v>
      </c>
      <c r="AY17" s="25">
        <f t="shared" si="3"/>
        <v>0</v>
      </c>
      <c r="AZ17" s="11">
        <f t="shared" si="4"/>
        <v>0</v>
      </c>
      <c r="BA17" s="11">
        <f t="shared" si="5"/>
        <v>0</v>
      </c>
      <c r="BB17" s="30" t="str">
        <f>IF(OR(IF(E17&gt;ALGOLAH!$O$8,IF(E17&gt;ALGOLAH!$O$9,"NUIT","JOUR"),"NUIT")="NUIT",IF(L17&gt;ALGOLAH!$O$8,IF(L17&gt;ALGOLAH!$O$9,"NUIT","JOUR"),"NUIT")="NUIT"),"NUIT","JOUR")</f>
        <v>NUIT</v>
      </c>
      <c r="BC17" s="10" t="str">
        <f t="shared" si="6"/>
        <v>YES</v>
      </c>
      <c r="BD17" s="10">
        <f>IF(BA17&gt;=ALGOLAH!$N$9,25,0)</f>
        <v>0</v>
      </c>
      <c r="BE17" s="10">
        <f t="shared" si="7"/>
        <v>25</v>
      </c>
      <c r="BF17" s="10">
        <f t="shared" si="14"/>
        <v>25</v>
      </c>
      <c r="BG17" s="10">
        <f t="shared" si="8"/>
        <v>25</v>
      </c>
      <c r="BH17" s="10">
        <f>IF(COUNTIF(AY17,"*-*"),0,IF(AY17&gt;ALGOLAH!$L$8,50,IF(AY17&gt;ALGOLAH!$L$7,30,IF(AY17&gt;ALGOLAH!$L$6,15,0))))</f>
        <v>0</v>
      </c>
      <c r="BI17" s="31">
        <f t="shared" si="15"/>
        <v>25</v>
      </c>
      <c r="BJ17" s="23" t="str">
        <f t="shared" si="9"/>
        <v>OUI</v>
      </c>
      <c r="BK17" s="28" t="str">
        <f t="shared" si="10"/>
        <v>NON</v>
      </c>
      <c r="BL17" s="28" t="str">
        <f t="shared" si="11"/>
        <v>NON</v>
      </c>
    </row>
    <row r="18" spans="1:64" ht="23.25" customHeight="1" x14ac:dyDescent="0.3">
      <c r="A18" s="37"/>
      <c r="B18" s="17"/>
      <c r="C18" s="17"/>
      <c r="D18" s="18"/>
      <c r="E18" s="18"/>
      <c r="F18" s="17"/>
      <c r="G18" s="38"/>
      <c r="H18" s="37"/>
      <c r="I18" s="17"/>
      <c r="J18" s="17"/>
      <c r="K18" s="18"/>
      <c r="L18" s="18"/>
      <c r="M18" s="17"/>
      <c r="N18" s="38"/>
      <c r="O18" s="37"/>
      <c r="P18" s="17"/>
      <c r="Q18" s="17"/>
      <c r="R18" s="17"/>
      <c r="S18" s="17"/>
      <c r="T18" s="17"/>
      <c r="U18" s="38"/>
      <c r="V18" s="43"/>
      <c r="W18" s="13">
        <f t="shared" si="12"/>
        <v>0</v>
      </c>
      <c r="X18" s="13">
        <f t="shared" si="1"/>
        <v>0</v>
      </c>
      <c r="Y18" s="16" t="str">
        <f t="shared" si="2"/>
        <v/>
      </c>
      <c r="Z18" s="17"/>
      <c r="AA18" s="20"/>
      <c r="AB18" s="17"/>
      <c r="AC18" s="17"/>
      <c r="AD18" s="17"/>
      <c r="AE18" s="17"/>
      <c r="AF18" s="17"/>
      <c r="AG18" s="17"/>
      <c r="AH18" s="17"/>
      <c r="AI18" s="13"/>
      <c r="AJ18" s="12"/>
      <c r="AK18" s="17"/>
      <c r="AL18" s="12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3"/>
      <c r="AX18" s="26">
        <f t="shared" si="16"/>
        <v>0</v>
      </c>
      <c r="AY18" s="25">
        <f t="shared" si="3"/>
        <v>0</v>
      </c>
      <c r="AZ18" s="11">
        <f t="shared" si="4"/>
        <v>0</v>
      </c>
      <c r="BA18" s="11">
        <f t="shared" si="5"/>
        <v>0</v>
      </c>
      <c r="BB18" s="30" t="str">
        <f>IF(OR(IF(E18&gt;ALGOLAH!$O$8,IF(E18&gt;ALGOLAH!$O$9,"NUIT","JOUR"),"NUIT")="NUIT",IF(L18&gt;ALGOLAH!$O$8,IF(L18&gt;ALGOLAH!$O$9,"NUIT","JOUR"),"NUIT")="NUIT"),"NUIT","JOUR")</f>
        <v>NUIT</v>
      </c>
      <c r="BC18" s="10" t="str">
        <f t="shared" si="6"/>
        <v>YES</v>
      </c>
      <c r="BD18" s="10">
        <f>IF(BA18&gt;=ALGOLAH!$N$9,25,0)</f>
        <v>0</v>
      </c>
      <c r="BE18" s="10">
        <f t="shared" si="7"/>
        <v>25</v>
      </c>
      <c r="BF18" s="10">
        <f t="shared" si="14"/>
        <v>25</v>
      </c>
      <c r="BG18" s="10">
        <f t="shared" si="8"/>
        <v>25</v>
      </c>
      <c r="BH18" s="10">
        <f>IF(COUNTIF(AY18,"*-*"),0,IF(AY18&gt;ALGOLAH!$L$8,50,IF(AY18&gt;ALGOLAH!$L$7,30,IF(AY18&gt;ALGOLAH!$L$6,15,0))))</f>
        <v>0</v>
      </c>
      <c r="BI18" s="31">
        <f t="shared" si="15"/>
        <v>25</v>
      </c>
      <c r="BJ18" s="23" t="str">
        <f t="shared" si="9"/>
        <v>OUI</v>
      </c>
      <c r="BK18" s="28" t="str">
        <f t="shared" si="10"/>
        <v>NON</v>
      </c>
      <c r="BL18" s="28" t="str">
        <f t="shared" si="11"/>
        <v>NON</v>
      </c>
    </row>
    <row r="19" spans="1:64" ht="23.25" customHeight="1" x14ac:dyDescent="0.3">
      <c r="A19" s="37"/>
      <c r="B19" s="17"/>
      <c r="C19" s="17"/>
      <c r="D19" s="18"/>
      <c r="E19" s="18"/>
      <c r="F19" s="17"/>
      <c r="G19" s="38"/>
      <c r="H19" s="37"/>
      <c r="I19" s="17"/>
      <c r="J19" s="17"/>
      <c r="K19" s="18"/>
      <c r="L19" s="18"/>
      <c r="M19" s="17"/>
      <c r="N19" s="38"/>
      <c r="O19" s="37"/>
      <c r="P19" s="17"/>
      <c r="Q19" s="17"/>
      <c r="R19" s="17"/>
      <c r="S19" s="17"/>
      <c r="T19" s="17"/>
      <c r="U19" s="38"/>
      <c r="V19" s="43"/>
      <c r="W19" s="13">
        <f t="shared" si="12"/>
        <v>0</v>
      </c>
      <c r="X19" s="13">
        <f t="shared" si="1"/>
        <v>0</v>
      </c>
      <c r="Y19" s="16" t="str">
        <f t="shared" si="2"/>
        <v/>
      </c>
      <c r="Z19" s="17"/>
      <c r="AA19" s="20"/>
      <c r="AB19" s="17"/>
      <c r="AC19" s="17"/>
      <c r="AD19" s="17"/>
      <c r="AE19" s="17"/>
      <c r="AF19" s="17"/>
      <c r="AG19" s="17"/>
      <c r="AH19" s="17"/>
      <c r="AI19" s="13"/>
      <c r="AJ19" s="12"/>
      <c r="AK19" s="17"/>
      <c r="AL19" s="12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3"/>
      <c r="AX19" s="26">
        <f t="shared" si="16"/>
        <v>0</v>
      </c>
      <c r="AY19" s="25">
        <f t="shared" si="3"/>
        <v>0</v>
      </c>
      <c r="AZ19" s="11">
        <f t="shared" si="4"/>
        <v>0</v>
      </c>
      <c r="BA19" s="11">
        <f t="shared" si="5"/>
        <v>0</v>
      </c>
      <c r="BB19" s="30" t="str">
        <f>IF(OR(IF(E19&gt;ALGOLAH!$O$8,IF(E19&gt;ALGOLAH!$O$9,"NUIT","JOUR"),"NUIT")="NUIT",IF(L19&gt;ALGOLAH!$O$8,IF(L19&gt;ALGOLAH!$O$9,"NUIT","JOUR"),"NUIT")="NUIT"),"NUIT","JOUR")</f>
        <v>NUIT</v>
      </c>
      <c r="BC19" s="10" t="str">
        <f t="shared" si="6"/>
        <v>YES</v>
      </c>
      <c r="BD19" s="10">
        <f>IF(BA19&gt;=ALGOLAH!$N$9,25,0)</f>
        <v>0</v>
      </c>
      <c r="BE19" s="10">
        <f t="shared" si="7"/>
        <v>25</v>
      </c>
      <c r="BF19" s="10">
        <f t="shared" si="14"/>
        <v>25</v>
      </c>
      <c r="BG19" s="10">
        <f t="shared" si="8"/>
        <v>25</v>
      </c>
      <c r="BH19" s="10">
        <f>IF(COUNTIF(AY19,"*-*"),0,IF(AY19&gt;ALGOLAH!$L$8,50,IF(AY19&gt;ALGOLAH!$L$7,30,IF(AY19&gt;ALGOLAH!$L$6,15,0))))</f>
        <v>0</v>
      </c>
      <c r="BI19" s="31">
        <f t="shared" si="15"/>
        <v>25</v>
      </c>
      <c r="BJ19" s="23" t="str">
        <f t="shared" si="9"/>
        <v>OUI</v>
      </c>
      <c r="BK19" s="28" t="str">
        <f t="shared" si="10"/>
        <v>NON</v>
      </c>
      <c r="BL19" s="28" t="str">
        <f t="shared" si="11"/>
        <v>NON</v>
      </c>
    </row>
    <row r="20" spans="1:64" ht="23.25" customHeight="1" x14ac:dyDescent="0.3">
      <c r="A20" s="37"/>
      <c r="B20" s="17"/>
      <c r="C20" s="17"/>
      <c r="D20" s="18"/>
      <c r="E20" s="18"/>
      <c r="F20" s="17"/>
      <c r="G20" s="38"/>
      <c r="H20" s="37"/>
      <c r="I20" s="17"/>
      <c r="J20" s="17"/>
      <c r="K20" s="18"/>
      <c r="L20" s="18"/>
      <c r="M20" s="17"/>
      <c r="N20" s="38"/>
      <c r="O20" s="37"/>
      <c r="P20" s="17"/>
      <c r="Q20" s="17"/>
      <c r="R20" s="17"/>
      <c r="S20" s="17"/>
      <c r="T20" s="17"/>
      <c r="U20" s="38"/>
      <c r="V20" s="43"/>
      <c r="W20" s="13">
        <f t="shared" si="12"/>
        <v>0</v>
      </c>
      <c r="X20" s="13">
        <f t="shared" si="1"/>
        <v>0</v>
      </c>
      <c r="Y20" s="16" t="str">
        <f t="shared" si="2"/>
        <v/>
      </c>
      <c r="Z20" s="17"/>
      <c r="AA20" s="20"/>
      <c r="AB20" s="17"/>
      <c r="AC20" s="17"/>
      <c r="AD20" s="17"/>
      <c r="AE20" s="17"/>
      <c r="AF20" s="17"/>
      <c r="AG20" s="17"/>
      <c r="AH20" s="17"/>
      <c r="AI20" s="13"/>
      <c r="AJ20" s="12"/>
      <c r="AK20" s="17"/>
      <c r="AL20" s="12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3"/>
      <c r="AX20" s="26">
        <f>V20+W20-X20+AI20+AW20</f>
        <v>0</v>
      </c>
      <c r="AY20" s="25">
        <f t="shared" si="3"/>
        <v>0</v>
      </c>
      <c r="AZ20" s="11">
        <f t="shared" si="4"/>
        <v>0</v>
      </c>
      <c r="BA20" s="11">
        <f t="shared" si="5"/>
        <v>0</v>
      </c>
      <c r="BB20" s="30" t="str">
        <f>IF(OR(IF(E20&gt;ALGOLAH!$O$8,IF(E20&gt;ALGOLAH!$O$9,"NUIT","JOUR"),"NUIT")="NUIT",IF(L20&gt;ALGOLAH!$O$8,IF(L20&gt;ALGOLAH!$O$9,"NUIT","JOUR"),"NUIT")="NUIT"),"NUIT","JOUR")</f>
        <v>NUIT</v>
      </c>
      <c r="BC20" s="10" t="str">
        <f t="shared" si="6"/>
        <v>YES</v>
      </c>
      <c r="BD20" s="10">
        <f>IF(BA20&gt;=ALGOLAH!$N$9,25,0)</f>
        <v>0</v>
      </c>
      <c r="BE20" s="10">
        <f t="shared" si="7"/>
        <v>25</v>
      </c>
      <c r="BF20" s="10">
        <f t="shared" si="14"/>
        <v>25</v>
      </c>
      <c r="BG20" s="10">
        <f t="shared" si="8"/>
        <v>25</v>
      </c>
      <c r="BH20" s="10">
        <f>IF(COUNTIF(AY20,"*-*"),0,IF(AY20&gt;ALGOLAH!$L$8,50,IF(AY20&gt;ALGOLAH!$L$7,30,IF(AY20&gt;ALGOLAH!$L$6,15,0))))</f>
        <v>0</v>
      </c>
      <c r="BI20" s="31">
        <f t="shared" si="15"/>
        <v>25</v>
      </c>
      <c r="BJ20" s="23" t="str">
        <f t="shared" si="9"/>
        <v>OUI</v>
      </c>
      <c r="BK20" s="28" t="str">
        <f t="shared" si="10"/>
        <v>NON</v>
      </c>
      <c r="BL20" s="28" t="str">
        <f t="shared" si="11"/>
        <v>NON</v>
      </c>
    </row>
    <row r="21" spans="1:64" ht="23.25" customHeight="1" x14ac:dyDescent="0.3">
      <c r="A21" s="37"/>
      <c r="B21" s="17"/>
      <c r="C21" s="17"/>
      <c r="D21" s="18"/>
      <c r="E21" s="18"/>
      <c r="F21" s="17"/>
      <c r="G21" s="38"/>
      <c r="H21" s="37"/>
      <c r="I21" s="17"/>
      <c r="J21" s="17"/>
      <c r="K21" s="18"/>
      <c r="L21" s="18"/>
      <c r="M21" s="17"/>
      <c r="N21" s="38"/>
      <c r="O21" s="37"/>
      <c r="P21" s="17"/>
      <c r="Q21" s="17"/>
      <c r="R21" s="17"/>
      <c r="S21" s="17"/>
      <c r="T21" s="17"/>
      <c r="U21" s="38"/>
      <c r="V21" s="43"/>
      <c r="W21" s="13">
        <f t="shared" si="12"/>
        <v>0</v>
      </c>
      <c r="X21" s="13">
        <f t="shared" si="1"/>
        <v>0</v>
      </c>
      <c r="Y21" s="16" t="str">
        <f t="shared" si="2"/>
        <v/>
      </c>
      <c r="Z21" s="17"/>
      <c r="AA21" s="20"/>
      <c r="AB21" s="17"/>
      <c r="AC21" s="17"/>
      <c r="AD21" s="17"/>
      <c r="AE21" s="17"/>
      <c r="AF21" s="17"/>
      <c r="AG21" s="17"/>
      <c r="AH21" s="17"/>
      <c r="AI21" s="13"/>
      <c r="AJ21" s="12"/>
      <c r="AK21" s="17"/>
      <c r="AL21" s="12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3"/>
      <c r="AX21" s="26">
        <f>V21+W21-X21+AI21+AW21</f>
        <v>0</v>
      </c>
      <c r="AY21" s="25">
        <f t="shared" si="3"/>
        <v>0</v>
      </c>
      <c r="AZ21" s="11">
        <f t="shared" si="4"/>
        <v>0</v>
      </c>
      <c r="BA21" s="11">
        <f t="shared" si="5"/>
        <v>0</v>
      </c>
      <c r="BB21" s="30" t="str">
        <f>IF(OR(IF(E21&gt;ALGOLAH!$O$8,IF(E21&gt;ALGOLAH!$O$9,"NUIT","JOUR"),"NUIT")="NUIT",IF(L21&gt;ALGOLAH!$O$8,IF(L21&gt;ALGOLAH!$O$9,"NUIT","JOUR"),"NUIT")="NUIT"),"NUIT","JOUR")</f>
        <v>NUIT</v>
      </c>
      <c r="BC21" s="10" t="str">
        <f t="shared" si="6"/>
        <v>YES</v>
      </c>
      <c r="BD21" s="10">
        <f>IF(BA21&gt;=ALGOLAH!$N$9,25,0)</f>
        <v>0</v>
      </c>
      <c r="BE21" s="10">
        <f t="shared" si="7"/>
        <v>25</v>
      </c>
      <c r="BF21" s="10">
        <f t="shared" si="14"/>
        <v>25</v>
      </c>
      <c r="BG21" s="10">
        <f t="shared" si="8"/>
        <v>25</v>
      </c>
      <c r="BH21" s="10">
        <f>IF(COUNTIF(AY21,"*-*"),0,IF(AY21&gt;ALGOLAH!$L$8,50,IF(AY21&gt;ALGOLAH!$L$7,30,IF(AY21&gt;ALGOLAH!$L$6,15,0))))</f>
        <v>0</v>
      </c>
      <c r="BI21" s="31">
        <f t="shared" si="15"/>
        <v>25</v>
      </c>
      <c r="BJ21" s="23" t="str">
        <f t="shared" si="9"/>
        <v>OUI</v>
      </c>
      <c r="BK21" s="28" t="str">
        <f t="shared" si="10"/>
        <v>NON</v>
      </c>
      <c r="BL21" s="28" t="str">
        <f t="shared" si="11"/>
        <v>NON</v>
      </c>
    </row>
    <row r="22" spans="1:64" ht="23.25" customHeight="1" x14ac:dyDescent="0.3">
      <c r="A22" s="37"/>
      <c r="B22" s="17"/>
      <c r="C22" s="17"/>
      <c r="D22" s="18"/>
      <c r="E22" s="18"/>
      <c r="F22" s="17"/>
      <c r="G22" s="38"/>
      <c r="H22" s="37"/>
      <c r="I22" s="17"/>
      <c r="J22" s="17"/>
      <c r="K22" s="18"/>
      <c r="L22" s="18"/>
      <c r="M22" s="17"/>
      <c r="N22" s="38"/>
      <c r="O22" s="37"/>
      <c r="P22" s="17"/>
      <c r="Q22" s="17"/>
      <c r="R22" s="17"/>
      <c r="S22" s="17"/>
      <c r="T22" s="17"/>
      <c r="U22" s="38"/>
      <c r="V22" s="43"/>
      <c r="W22" s="13">
        <f t="shared" si="12"/>
        <v>0</v>
      </c>
      <c r="X22" s="13">
        <f t="shared" si="1"/>
        <v>0</v>
      </c>
      <c r="Y22" s="16" t="str">
        <f t="shared" si="2"/>
        <v/>
      </c>
      <c r="Z22" s="17"/>
      <c r="AA22" s="20"/>
      <c r="AB22" s="17"/>
      <c r="AC22" s="17"/>
      <c r="AD22" s="17"/>
      <c r="AE22" s="17"/>
      <c r="AF22" s="17"/>
      <c r="AG22" s="17"/>
      <c r="AH22" s="17"/>
      <c r="AI22" s="13"/>
      <c r="AJ22" s="12"/>
      <c r="AK22" s="17"/>
      <c r="AL22" s="12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3"/>
      <c r="AX22" s="26">
        <f>V22+W22-X22+AI22+AW22</f>
        <v>0</v>
      </c>
      <c r="AY22" s="25">
        <f t="shared" si="3"/>
        <v>0</v>
      </c>
      <c r="AZ22" s="11">
        <f t="shared" si="4"/>
        <v>0</v>
      </c>
      <c r="BA22" s="11">
        <f t="shared" si="5"/>
        <v>0</v>
      </c>
      <c r="BB22" s="30" t="str">
        <f>IF(OR(IF(E22&gt;ALGOLAH!$O$8,IF(E22&gt;ALGOLAH!$O$9,"NUIT","JOUR"),"NUIT")="NUIT",IF(L22&gt;ALGOLAH!$O$8,IF(L22&gt;ALGOLAH!$O$9,"NUIT","JOUR"),"NUIT")="NUIT"),"NUIT","JOUR")</f>
        <v>NUIT</v>
      </c>
      <c r="BC22" s="10" t="str">
        <f t="shared" si="6"/>
        <v>YES</v>
      </c>
      <c r="BD22" s="10">
        <f>IF(BA22&gt;=ALGOLAH!$N$9,25,0)</f>
        <v>0</v>
      </c>
      <c r="BE22" s="10">
        <f t="shared" si="7"/>
        <v>25</v>
      </c>
      <c r="BF22" s="10">
        <f t="shared" si="14"/>
        <v>25</v>
      </c>
      <c r="BG22" s="10">
        <f t="shared" si="8"/>
        <v>25</v>
      </c>
      <c r="BH22" s="10">
        <f>IF(COUNTIF(AY22,"*-*"),0,IF(AY22&gt;ALGOLAH!$L$8,50,IF(AY22&gt;ALGOLAH!$L$7,30,IF(AY22&gt;ALGOLAH!$L$6,15,0))))</f>
        <v>0</v>
      </c>
      <c r="BI22" s="31">
        <f t="shared" si="15"/>
        <v>25</v>
      </c>
      <c r="BJ22" s="23" t="str">
        <f t="shared" si="9"/>
        <v>OUI</v>
      </c>
      <c r="BK22" s="28" t="str">
        <f t="shared" si="10"/>
        <v>NON</v>
      </c>
      <c r="BL22" s="28" t="str">
        <f t="shared" si="11"/>
        <v>NON</v>
      </c>
    </row>
    <row r="23" spans="1:64" ht="23.25" customHeight="1" x14ac:dyDescent="0.3">
      <c r="A23" s="37"/>
      <c r="B23" s="17"/>
      <c r="C23" s="17"/>
      <c r="D23" s="18"/>
      <c r="E23" s="18"/>
      <c r="F23" s="17"/>
      <c r="G23" s="38"/>
      <c r="H23" s="37"/>
      <c r="I23" s="17"/>
      <c r="J23" s="17"/>
      <c r="K23" s="18"/>
      <c r="L23" s="18"/>
      <c r="M23" s="17"/>
      <c r="N23" s="38"/>
      <c r="O23" s="37"/>
      <c r="P23" s="17"/>
      <c r="Q23" s="17"/>
      <c r="R23" s="17"/>
      <c r="S23" s="17"/>
      <c r="T23" s="17"/>
      <c r="U23" s="38"/>
      <c r="V23" s="43"/>
      <c r="W23" s="13">
        <f t="shared" si="12"/>
        <v>0</v>
      </c>
      <c r="X23" s="13">
        <f t="shared" si="1"/>
        <v>0</v>
      </c>
      <c r="Y23" s="16" t="str">
        <f t="shared" si="2"/>
        <v/>
      </c>
      <c r="Z23" s="17"/>
      <c r="AA23" s="20"/>
      <c r="AB23" s="17"/>
      <c r="AC23" s="17"/>
      <c r="AD23" s="17"/>
      <c r="AE23" s="17"/>
      <c r="AF23" s="17"/>
      <c r="AG23" s="17"/>
      <c r="AH23" s="17"/>
      <c r="AI23" s="13"/>
      <c r="AJ23" s="12"/>
      <c r="AK23" s="17"/>
      <c r="AL23" s="12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3"/>
      <c r="AX23" s="26">
        <f t="shared" ref="AX23" si="17">V23+W23-X23+AI23+AW23</f>
        <v>0</v>
      </c>
      <c r="AY23" s="25">
        <f t="shared" si="3"/>
        <v>0</v>
      </c>
      <c r="AZ23" s="11">
        <f t="shared" si="4"/>
        <v>0</v>
      </c>
      <c r="BA23" s="11">
        <f t="shared" si="5"/>
        <v>0</v>
      </c>
      <c r="BB23" s="30" t="str">
        <f>IF(OR(IF(E23&gt;ALGOLAH!$O$8,IF(E23&gt;ALGOLAH!$O$9,"NUIT","JOUR"),"NUIT")="NUIT",IF(L23&gt;ALGOLAH!$O$8,IF(L23&gt;ALGOLAH!$O$9,"NUIT","JOUR"),"NUIT")="NUIT"),"NUIT","JOUR")</f>
        <v>NUIT</v>
      </c>
      <c r="BC23" s="10" t="str">
        <f t="shared" si="6"/>
        <v>YES</v>
      </c>
      <c r="BD23" s="10">
        <f>IF(BA23&gt;=ALGOLAH!$N$9,25,0)</f>
        <v>0</v>
      </c>
      <c r="BE23" s="10">
        <f t="shared" si="7"/>
        <v>25</v>
      </c>
      <c r="BF23" s="10">
        <f t="shared" si="14"/>
        <v>25</v>
      </c>
      <c r="BG23" s="10">
        <f t="shared" si="8"/>
        <v>25</v>
      </c>
      <c r="BH23" s="10">
        <f>IF(COUNTIF(AY23,"*-*"),0,IF(AY23&gt;ALGOLAH!$L$8,50,IF(AY23&gt;ALGOLAH!$L$7,30,IF(AY23&gt;ALGOLAH!$L$6,15,0))))</f>
        <v>0</v>
      </c>
      <c r="BI23" s="31">
        <f t="shared" si="15"/>
        <v>25</v>
      </c>
      <c r="BJ23" s="23" t="str">
        <f t="shared" si="9"/>
        <v>OUI</v>
      </c>
      <c r="BK23" s="28" t="str">
        <f t="shared" si="10"/>
        <v>NON</v>
      </c>
      <c r="BL23" s="28" t="str">
        <f t="shared" si="11"/>
        <v>NON</v>
      </c>
    </row>
    <row r="24" spans="1:64" ht="23.25" customHeight="1" x14ac:dyDescent="0.3">
      <c r="A24" s="37"/>
      <c r="B24" s="17"/>
      <c r="C24" s="17"/>
      <c r="D24" s="18"/>
      <c r="E24" s="18"/>
      <c r="F24" s="17"/>
      <c r="G24" s="38"/>
      <c r="H24" s="37"/>
      <c r="I24" s="17"/>
      <c r="J24" s="17"/>
      <c r="K24" s="18"/>
      <c r="L24" s="18"/>
      <c r="M24" s="17"/>
      <c r="N24" s="38"/>
      <c r="O24" s="37"/>
      <c r="P24" s="17"/>
      <c r="Q24" s="17"/>
      <c r="R24" s="17"/>
      <c r="S24" s="17"/>
      <c r="T24" s="17"/>
      <c r="U24" s="38"/>
      <c r="V24" s="43"/>
      <c r="W24" s="13">
        <f t="shared" si="12"/>
        <v>0</v>
      </c>
      <c r="X24" s="13">
        <f t="shared" si="1"/>
        <v>0</v>
      </c>
      <c r="Y24" s="16" t="str">
        <f t="shared" si="2"/>
        <v/>
      </c>
      <c r="Z24" s="17"/>
      <c r="AA24" s="20"/>
      <c r="AB24" s="17"/>
      <c r="AC24" s="17"/>
      <c r="AD24" s="17"/>
      <c r="AE24" s="17"/>
      <c r="AF24" s="17"/>
      <c r="AG24" s="17"/>
      <c r="AH24" s="17"/>
      <c r="AI24" s="13"/>
      <c r="AJ24" s="12"/>
      <c r="AK24" s="17"/>
      <c r="AL24" s="12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3"/>
      <c r="AX24" s="26">
        <f t="shared" si="16"/>
        <v>0</v>
      </c>
      <c r="AY24" s="25">
        <f t="shared" si="3"/>
        <v>0</v>
      </c>
      <c r="AZ24" s="11">
        <f t="shared" si="4"/>
        <v>0</v>
      </c>
      <c r="BA24" s="11">
        <f t="shared" si="5"/>
        <v>0</v>
      </c>
      <c r="BB24" s="30" t="str">
        <f>IF(OR(IF(E24&gt;ALGOLAH!$O$8,IF(E24&gt;ALGOLAH!$O$9,"NUIT","JOUR"),"NUIT")="NUIT",IF(L24&gt;ALGOLAH!$O$8,IF(L24&gt;ALGOLAH!$O$9,"NUIT","JOUR"),"NUIT")="NUIT"),"NUIT","JOUR")</f>
        <v>NUIT</v>
      </c>
      <c r="BC24" s="10" t="str">
        <f t="shared" si="6"/>
        <v>YES</v>
      </c>
      <c r="BD24" s="10">
        <f>IF(BA24&gt;=ALGOLAH!$N$9,25,0)</f>
        <v>0</v>
      </c>
      <c r="BE24" s="10">
        <f t="shared" si="7"/>
        <v>25</v>
      </c>
      <c r="BF24" s="10">
        <f t="shared" si="14"/>
        <v>25</v>
      </c>
      <c r="BG24" s="10">
        <f t="shared" si="8"/>
        <v>25</v>
      </c>
      <c r="BH24" s="10">
        <f>IF(COUNTIF(AY24,"*-*"),0,IF(AY24&gt;ALGOLAH!$L$8,50,IF(AY24&gt;ALGOLAH!$L$7,30,IF(AY24&gt;ALGOLAH!$L$6,15,0))))</f>
        <v>0</v>
      </c>
      <c r="BI24" s="31">
        <f>BH24+BG24</f>
        <v>25</v>
      </c>
      <c r="BJ24" s="23" t="str">
        <f t="shared" si="9"/>
        <v>OUI</v>
      </c>
      <c r="BK24" s="28" t="str">
        <f t="shared" si="10"/>
        <v>NON</v>
      </c>
      <c r="BL24" s="28" t="str">
        <f t="shared" si="11"/>
        <v>NON</v>
      </c>
    </row>
    <row r="25" spans="1:64" ht="23.25" customHeight="1" x14ac:dyDescent="0.3">
      <c r="A25" s="37"/>
      <c r="B25" s="17"/>
      <c r="C25" s="17"/>
      <c r="D25" s="18"/>
      <c r="E25" s="18"/>
      <c r="F25" s="17"/>
      <c r="G25" s="38"/>
      <c r="H25" s="37"/>
      <c r="I25" s="17"/>
      <c r="J25" s="17"/>
      <c r="K25" s="18"/>
      <c r="L25" s="18"/>
      <c r="M25" s="17"/>
      <c r="N25" s="38"/>
      <c r="O25" s="37"/>
      <c r="P25" s="17"/>
      <c r="Q25" s="17"/>
      <c r="R25" s="17"/>
      <c r="S25" s="17"/>
      <c r="T25" s="17"/>
      <c r="U25" s="38"/>
      <c r="V25" s="43"/>
      <c r="W25" s="13">
        <f t="shared" si="12"/>
        <v>0</v>
      </c>
      <c r="X25" s="13">
        <f t="shared" si="1"/>
        <v>0</v>
      </c>
      <c r="Y25" s="16" t="str">
        <f t="shared" si="2"/>
        <v/>
      </c>
      <c r="Z25" s="17"/>
      <c r="AA25" s="20"/>
      <c r="AB25" s="17"/>
      <c r="AC25" s="17"/>
      <c r="AD25" s="17"/>
      <c r="AE25" s="17"/>
      <c r="AF25" s="17"/>
      <c r="AG25" s="17"/>
      <c r="AH25" s="17"/>
      <c r="AI25" s="13"/>
      <c r="AJ25" s="12"/>
      <c r="AK25" s="17"/>
      <c r="AL25" s="12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3"/>
      <c r="AX25" s="26">
        <f t="shared" si="16"/>
        <v>0</v>
      </c>
      <c r="AY25" s="25">
        <f t="shared" si="3"/>
        <v>0</v>
      </c>
      <c r="AZ25" s="11">
        <f t="shared" si="4"/>
        <v>0</v>
      </c>
      <c r="BA25" s="11">
        <f t="shared" si="5"/>
        <v>0</v>
      </c>
      <c r="BB25" s="30" t="str">
        <f>IF(OR(IF(E25&gt;ALGOLAH!$O$8,IF(E25&gt;ALGOLAH!$O$9,"NUIT","JOUR"),"NUIT")="NUIT",IF(L25&gt;ALGOLAH!$O$8,IF(L25&gt;ALGOLAH!$O$9,"NUIT","JOUR"),"NUIT")="NUIT"),"NUIT","JOUR")</f>
        <v>NUIT</v>
      </c>
      <c r="BC25" s="10" t="str">
        <f t="shared" si="6"/>
        <v>YES</v>
      </c>
      <c r="BD25" s="10">
        <f>IF(BA25&gt;=ALGOLAH!$N$9,25,0)</f>
        <v>0</v>
      </c>
      <c r="BE25" s="10">
        <f t="shared" si="7"/>
        <v>25</v>
      </c>
      <c r="BF25" s="10">
        <f t="shared" si="14"/>
        <v>25</v>
      </c>
      <c r="BG25" s="10">
        <f t="shared" si="8"/>
        <v>25</v>
      </c>
      <c r="BH25" s="10">
        <f>IF(COUNTIF(AY25,"*-*"),0,IF(AY25&gt;ALGOLAH!$L$8,50,IF(AY25&gt;ALGOLAH!$L$7,30,IF(AY25&gt;ALGOLAH!$L$6,15,0))))</f>
        <v>0</v>
      </c>
      <c r="BI25" s="31">
        <f t="shared" ref="BI25:BI33" si="18">BH25+BG25</f>
        <v>25</v>
      </c>
      <c r="BJ25" s="23" t="str">
        <f t="shared" si="9"/>
        <v>OUI</v>
      </c>
      <c r="BK25" s="28" t="str">
        <f t="shared" si="10"/>
        <v>NON</v>
      </c>
      <c r="BL25" s="28" t="str">
        <f t="shared" si="11"/>
        <v>NON</v>
      </c>
    </row>
    <row r="26" spans="1:64" ht="23.25" customHeight="1" x14ac:dyDescent="0.3">
      <c r="A26" s="37"/>
      <c r="B26" s="17"/>
      <c r="C26" s="17"/>
      <c r="D26" s="18"/>
      <c r="E26" s="18"/>
      <c r="F26" s="17"/>
      <c r="G26" s="38"/>
      <c r="H26" s="37"/>
      <c r="I26" s="17"/>
      <c r="J26" s="17"/>
      <c r="K26" s="18"/>
      <c r="L26" s="18"/>
      <c r="M26" s="17"/>
      <c r="N26" s="38"/>
      <c r="O26" s="37"/>
      <c r="P26" s="17"/>
      <c r="Q26" s="17"/>
      <c r="R26" s="17"/>
      <c r="S26" s="17"/>
      <c r="T26" s="17"/>
      <c r="U26" s="38"/>
      <c r="V26" s="43"/>
      <c r="W26" s="13">
        <f t="shared" si="12"/>
        <v>0</v>
      </c>
      <c r="X26" s="13">
        <f t="shared" si="1"/>
        <v>0</v>
      </c>
      <c r="Y26" s="16" t="str">
        <f t="shared" si="2"/>
        <v/>
      </c>
      <c r="Z26" s="17"/>
      <c r="AA26" s="20"/>
      <c r="AB26" s="17"/>
      <c r="AC26" s="17"/>
      <c r="AD26" s="17"/>
      <c r="AE26" s="17"/>
      <c r="AF26" s="17"/>
      <c r="AG26" s="17"/>
      <c r="AH26" s="17"/>
      <c r="AI26" s="13"/>
      <c r="AJ26" s="12"/>
      <c r="AK26" s="17"/>
      <c r="AL26" s="12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3"/>
      <c r="AX26" s="26">
        <f t="shared" si="16"/>
        <v>0</v>
      </c>
      <c r="AY26" s="25">
        <f t="shared" si="3"/>
        <v>0</v>
      </c>
      <c r="AZ26" s="11">
        <f t="shared" si="4"/>
        <v>0</v>
      </c>
      <c r="BA26" s="11">
        <f t="shared" si="5"/>
        <v>0</v>
      </c>
      <c r="BB26" s="30" t="str">
        <f>IF(OR(IF(E26&gt;ALGOLAH!$O$8,IF(E26&gt;ALGOLAH!$O$9,"NUIT","JOUR"),"NUIT")="NUIT",IF(L26&gt;ALGOLAH!$O$8,IF(L26&gt;ALGOLAH!$O$9,"NUIT","JOUR"),"NUIT")="NUIT"),"NUIT","JOUR")</f>
        <v>NUIT</v>
      </c>
      <c r="BC26" s="10" t="str">
        <f t="shared" si="6"/>
        <v>YES</v>
      </c>
      <c r="BD26" s="10">
        <f>IF(BA26&gt;=ALGOLAH!$N$9,25,0)</f>
        <v>0</v>
      </c>
      <c r="BE26" s="10">
        <f t="shared" si="7"/>
        <v>25</v>
      </c>
      <c r="BF26" s="10">
        <f t="shared" si="14"/>
        <v>25</v>
      </c>
      <c r="BG26" s="10">
        <f t="shared" si="8"/>
        <v>25</v>
      </c>
      <c r="BH26" s="10">
        <f>IF(COUNTIF(AY26,"*-*"),0,IF(AY26&gt;ALGOLAH!$L$8,50,IF(AY26&gt;ALGOLAH!$L$7,30,IF(AY26&gt;ALGOLAH!$L$6,15,0))))</f>
        <v>0</v>
      </c>
      <c r="BI26" s="31">
        <f t="shared" si="18"/>
        <v>25</v>
      </c>
      <c r="BJ26" s="23" t="str">
        <f t="shared" si="9"/>
        <v>OUI</v>
      </c>
      <c r="BK26" s="28" t="str">
        <f t="shared" si="10"/>
        <v>NON</v>
      </c>
      <c r="BL26" s="28" t="str">
        <f t="shared" si="11"/>
        <v>NON</v>
      </c>
    </row>
    <row r="27" spans="1:64" ht="23.25" customHeight="1" x14ac:dyDescent="0.3">
      <c r="A27" s="37"/>
      <c r="B27" s="17"/>
      <c r="C27" s="17"/>
      <c r="D27" s="18"/>
      <c r="E27" s="18"/>
      <c r="F27" s="17"/>
      <c r="G27" s="38"/>
      <c r="H27" s="37"/>
      <c r="I27" s="17"/>
      <c r="J27" s="17"/>
      <c r="K27" s="18"/>
      <c r="L27" s="18"/>
      <c r="M27" s="17"/>
      <c r="N27" s="38"/>
      <c r="O27" s="37"/>
      <c r="P27" s="17"/>
      <c r="Q27" s="17"/>
      <c r="R27" s="17"/>
      <c r="S27" s="17"/>
      <c r="T27" s="17"/>
      <c r="U27" s="38"/>
      <c r="V27" s="43"/>
      <c r="W27" s="13">
        <f t="shared" si="12"/>
        <v>0</v>
      </c>
      <c r="X27" s="13">
        <f t="shared" si="1"/>
        <v>0</v>
      </c>
      <c r="Y27" s="16" t="str">
        <f t="shared" si="2"/>
        <v/>
      </c>
      <c r="Z27" s="17"/>
      <c r="AA27" s="20"/>
      <c r="AB27" s="17"/>
      <c r="AC27" s="17"/>
      <c r="AD27" s="17"/>
      <c r="AE27" s="17"/>
      <c r="AF27" s="17"/>
      <c r="AG27" s="17"/>
      <c r="AH27" s="17"/>
      <c r="AI27" s="13"/>
      <c r="AJ27" s="12"/>
      <c r="AK27" s="17"/>
      <c r="AL27" s="12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3"/>
      <c r="AX27" s="26">
        <f t="shared" si="16"/>
        <v>0</v>
      </c>
      <c r="AY27" s="25">
        <f t="shared" si="3"/>
        <v>0</v>
      </c>
      <c r="AZ27" s="11">
        <f t="shared" si="4"/>
        <v>0</v>
      </c>
      <c r="BA27" s="11">
        <f t="shared" si="5"/>
        <v>0</v>
      </c>
      <c r="BB27" s="30" t="str">
        <f>IF(OR(IF(E27&gt;ALGOLAH!$O$8,IF(E27&gt;ALGOLAH!$O$9,"NUIT","JOUR"),"NUIT")="NUIT",IF(L27&gt;ALGOLAH!$O$8,IF(L27&gt;ALGOLAH!$O$9,"NUIT","JOUR"),"NUIT")="NUIT"),"NUIT","JOUR")</f>
        <v>NUIT</v>
      </c>
      <c r="BC27" s="10" t="str">
        <f t="shared" si="6"/>
        <v>YES</v>
      </c>
      <c r="BD27" s="10">
        <f>IF(BA27&gt;=ALGOLAH!$N$9,25,0)</f>
        <v>0</v>
      </c>
      <c r="BE27" s="10">
        <f t="shared" si="7"/>
        <v>25</v>
      </c>
      <c r="BF27" s="10">
        <f t="shared" si="14"/>
        <v>25</v>
      </c>
      <c r="BG27" s="10">
        <f t="shared" si="8"/>
        <v>25</v>
      </c>
      <c r="BH27" s="10">
        <f>IF(COUNTIF(AY27,"*-*"),0,IF(AY27&gt;ALGOLAH!$L$8,50,IF(AY27&gt;ALGOLAH!$L$7,30,IF(AY27&gt;ALGOLAH!$L$6,15,0))))</f>
        <v>0</v>
      </c>
      <c r="BI27" s="31">
        <f t="shared" si="18"/>
        <v>25</v>
      </c>
      <c r="BJ27" s="23" t="str">
        <f t="shared" si="9"/>
        <v>OUI</v>
      </c>
      <c r="BK27" s="28" t="str">
        <f t="shared" si="10"/>
        <v>NON</v>
      </c>
      <c r="BL27" s="28" t="str">
        <f t="shared" si="11"/>
        <v>NON</v>
      </c>
    </row>
    <row r="28" spans="1:64" ht="23.25" customHeight="1" x14ac:dyDescent="0.3">
      <c r="A28" s="37"/>
      <c r="B28" s="17"/>
      <c r="C28" s="17"/>
      <c r="D28" s="18"/>
      <c r="E28" s="18"/>
      <c r="F28" s="17"/>
      <c r="G28" s="38"/>
      <c r="H28" s="37"/>
      <c r="I28" s="17"/>
      <c r="J28" s="17"/>
      <c r="K28" s="18"/>
      <c r="L28" s="18"/>
      <c r="M28" s="17"/>
      <c r="N28" s="38"/>
      <c r="O28" s="37"/>
      <c r="P28" s="17"/>
      <c r="Q28" s="17"/>
      <c r="R28" s="17"/>
      <c r="S28" s="17"/>
      <c r="T28" s="17"/>
      <c r="U28" s="38"/>
      <c r="V28" s="43"/>
      <c r="W28" s="13">
        <f t="shared" si="12"/>
        <v>0</v>
      </c>
      <c r="X28" s="13">
        <f t="shared" si="1"/>
        <v>0</v>
      </c>
      <c r="Y28" s="16" t="str">
        <f t="shared" si="2"/>
        <v/>
      </c>
      <c r="Z28" s="17"/>
      <c r="AA28" s="20"/>
      <c r="AB28" s="17"/>
      <c r="AC28" s="17"/>
      <c r="AD28" s="17"/>
      <c r="AE28" s="17"/>
      <c r="AF28" s="17"/>
      <c r="AG28" s="17"/>
      <c r="AH28" s="17"/>
      <c r="AI28" s="13"/>
      <c r="AJ28" s="12"/>
      <c r="AK28" s="17"/>
      <c r="AL28" s="12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3"/>
      <c r="AX28" s="26">
        <f t="shared" si="16"/>
        <v>0</v>
      </c>
      <c r="AY28" s="25">
        <f t="shared" si="3"/>
        <v>0</v>
      </c>
      <c r="AZ28" s="11">
        <f t="shared" si="4"/>
        <v>0</v>
      </c>
      <c r="BA28" s="11">
        <f t="shared" si="5"/>
        <v>0</v>
      </c>
      <c r="BB28" s="30" t="str">
        <f>IF(OR(IF(E28&gt;ALGOLAH!$O$8,IF(E28&gt;ALGOLAH!$O$9,"NUIT","JOUR"),"NUIT")="NUIT",IF(L28&gt;ALGOLAH!$O$8,IF(L28&gt;ALGOLAH!$O$9,"NUIT","JOUR"),"NUIT")="NUIT"),"NUIT","JOUR")</f>
        <v>NUIT</v>
      </c>
      <c r="BC28" s="10" t="str">
        <f t="shared" si="6"/>
        <v>YES</v>
      </c>
      <c r="BD28" s="10">
        <f>IF(BA28&gt;=ALGOLAH!$N$9,25,0)</f>
        <v>0</v>
      </c>
      <c r="BE28" s="10">
        <f t="shared" si="7"/>
        <v>25</v>
      </c>
      <c r="BF28" s="10">
        <f t="shared" si="14"/>
        <v>25</v>
      </c>
      <c r="BG28" s="10">
        <f t="shared" si="8"/>
        <v>25</v>
      </c>
      <c r="BH28" s="10">
        <f>IF(COUNTIF(AY28,"*-*"),0,IF(AY28&gt;ALGOLAH!$L$8,50,IF(AY28&gt;ALGOLAH!$L$7,30,IF(AY28&gt;ALGOLAH!$L$6,15,0))))</f>
        <v>0</v>
      </c>
      <c r="BI28" s="31">
        <f t="shared" si="18"/>
        <v>25</v>
      </c>
      <c r="BJ28" s="23" t="str">
        <f t="shared" si="9"/>
        <v>OUI</v>
      </c>
      <c r="BK28" s="28" t="str">
        <f t="shared" si="10"/>
        <v>NON</v>
      </c>
      <c r="BL28" s="28" t="str">
        <f t="shared" si="11"/>
        <v>NON</v>
      </c>
    </row>
    <row r="29" spans="1:64" ht="23.25" customHeight="1" x14ac:dyDescent="0.3">
      <c r="A29" s="37"/>
      <c r="B29" s="17"/>
      <c r="C29" s="17"/>
      <c r="D29" s="18"/>
      <c r="E29" s="18"/>
      <c r="F29" s="17"/>
      <c r="G29" s="38"/>
      <c r="H29" s="37"/>
      <c r="I29" s="17"/>
      <c r="J29" s="17"/>
      <c r="K29" s="18"/>
      <c r="L29" s="18"/>
      <c r="M29" s="17"/>
      <c r="N29" s="38"/>
      <c r="O29" s="37"/>
      <c r="P29" s="17"/>
      <c r="Q29" s="17"/>
      <c r="R29" s="17"/>
      <c r="S29" s="17"/>
      <c r="T29" s="17"/>
      <c r="U29" s="38"/>
      <c r="V29" s="43"/>
      <c r="W29" s="13">
        <f t="shared" si="12"/>
        <v>0</v>
      </c>
      <c r="X29" s="13">
        <f t="shared" si="1"/>
        <v>0</v>
      </c>
      <c r="Y29" s="16" t="str">
        <f t="shared" si="2"/>
        <v/>
      </c>
      <c r="Z29" s="17"/>
      <c r="AA29" s="20"/>
      <c r="AB29" s="17"/>
      <c r="AC29" s="17"/>
      <c r="AD29" s="17"/>
      <c r="AE29" s="17"/>
      <c r="AF29" s="17"/>
      <c r="AG29" s="17"/>
      <c r="AH29" s="17"/>
      <c r="AI29" s="13"/>
      <c r="AJ29" s="12"/>
      <c r="AK29" s="17"/>
      <c r="AL29" s="12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3"/>
      <c r="AX29" s="26">
        <f t="shared" si="16"/>
        <v>0</v>
      </c>
      <c r="AY29" s="25">
        <f t="shared" si="3"/>
        <v>0</v>
      </c>
      <c r="AZ29" s="11">
        <f t="shared" si="4"/>
        <v>0</v>
      </c>
      <c r="BA29" s="11">
        <f t="shared" si="5"/>
        <v>0</v>
      </c>
      <c r="BB29" s="30" t="str">
        <f>IF(OR(IF(E29&gt;ALGOLAH!$O$8,IF(E29&gt;ALGOLAH!$O$9,"NUIT","JOUR"),"NUIT")="NUIT",IF(L29&gt;ALGOLAH!$O$8,IF(L29&gt;ALGOLAH!$O$9,"NUIT","JOUR"),"NUIT")="NUIT"),"NUIT","JOUR")</f>
        <v>NUIT</v>
      </c>
      <c r="BC29" s="10" t="str">
        <f t="shared" si="6"/>
        <v>YES</v>
      </c>
      <c r="BD29" s="10">
        <f>IF(BA29&gt;=ALGOLAH!$N$9,25,0)</f>
        <v>0</v>
      </c>
      <c r="BE29" s="10">
        <f t="shared" si="7"/>
        <v>25</v>
      </c>
      <c r="BF29" s="10">
        <f t="shared" si="14"/>
        <v>25</v>
      </c>
      <c r="BG29" s="10">
        <f t="shared" si="8"/>
        <v>25</v>
      </c>
      <c r="BH29" s="10">
        <f>IF(COUNTIF(AY29,"*-*"),0,IF(AY29&gt;ALGOLAH!$L$8,50,IF(AY29&gt;ALGOLAH!$L$7,30,IF(AY29&gt;ALGOLAH!$L$6,15,0))))</f>
        <v>0</v>
      </c>
      <c r="BI29" s="31">
        <f t="shared" si="18"/>
        <v>25</v>
      </c>
      <c r="BJ29" s="23" t="str">
        <f t="shared" si="9"/>
        <v>OUI</v>
      </c>
      <c r="BK29" s="28" t="str">
        <f t="shared" si="10"/>
        <v>NON</v>
      </c>
      <c r="BL29" s="28" t="str">
        <f t="shared" si="11"/>
        <v>NON</v>
      </c>
    </row>
    <row r="30" spans="1:64" ht="23.25" customHeight="1" x14ac:dyDescent="0.3">
      <c r="A30" s="37"/>
      <c r="B30" s="17"/>
      <c r="C30" s="17"/>
      <c r="D30" s="18"/>
      <c r="E30" s="18"/>
      <c r="F30" s="17"/>
      <c r="G30" s="38"/>
      <c r="H30" s="37"/>
      <c r="I30" s="17"/>
      <c r="J30" s="17"/>
      <c r="K30" s="18"/>
      <c r="L30" s="18"/>
      <c r="M30" s="17"/>
      <c r="N30" s="38"/>
      <c r="O30" s="37"/>
      <c r="P30" s="17"/>
      <c r="Q30" s="17"/>
      <c r="R30" s="17"/>
      <c r="S30" s="17"/>
      <c r="T30" s="17"/>
      <c r="U30" s="38"/>
      <c r="V30" s="43"/>
      <c r="W30" s="13">
        <f t="shared" si="12"/>
        <v>0</v>
      </c>
      <c r="X30" s="13">
        <f t="shared" si="1"/>
        <v>0</v>
      </c>
      <c r="Y30" s="16" t="str">
        <f t="shared" si="2"/>
        <v/>
      </c>
      <c r="Z30" s="17"/>
      <c r="AA30" s="20"/>
      <c r="AB30" s="17"/>
      <c r="AC30" s="17"/>
      <c r="AD30" s="17"/>
      <c r="AE30" s="17"/>
      <c r="AF30" s="17"/>
      <c r="AG30" s="17"/>
      <c r="AH30" s="17"/>
      <c r="AI30" s="13"/>
      <c r="AJ30" s="12"/>
      <c r="AK30" s="17"/>
      <c r="AL30" s="12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3"/>
      <c r="AX30" s="26">
        <f t="shared" si="16"/>
        <v>0</v>
      </c>
      <c r="AY30" s="25">
        <f t="shared" si="3"/>
        <v>0</v>
      </c>
      <c r="AZ30" s="11">
        <f t="shared" si="4"/>
        <v>0</v>
      </c>
      <c r="BA30" s="11">
        <f t="shared" si="5"/>
        <v>0</v>
      </c>
      <c r="BB30" s="30" t="str">
        <f>IF(OR(IF(E30&gt;ALGOLAH!$O$8,IF(E30&gt;ALGOLAH!$O$9,"NUIT","JOUR"),"NUIT")="NUIT",IF(L30&gt;ALGOLAH!$O$8,IF(L30&gt;ALGOLAH!$O$9,"NUIT","JOUR"),"NUIT")="NUIT"),"NUIT","JOUR")</f>
        <v>NUIT</v>
      </c>
      <c r="BC30" s="10" t="str">
        <f t="shared" si="6"/>
        <v>YES</v>
      </c>
      <c r="BD30" s="10">
        <f>IF(BA30&gt;=ALGOLAH!$N$9,25,0)</f>
        <v>0</v>
      </c>
      <c r="BE30" s="10">
        <f t="shared" si="7"/>
        <v>25</v>
      </c>
      <c r="BF30" s="10">
        <f t="shared" si="14"/>
        <v>25</v>
      </c>
      <c r="BG30" s="10">
        <f t="shared" si="8"/>
        <v>25</v>
      </c>
      <c r="BH30" s="10">
        <f>IF(COUNTIF(AY30,"*-*"),0,IF(AY30&gt;ALGOLAH!$L$8,50,IF(AY30&gt;ALGOLAH!$L$7,30,IF(AY30&gt;ALGOLAH!$L$6,15,0))))</f>
        <v>0</v>
      </c>
      <c r="BI30" s="31">
        <f t="shared" si="18"/>
        <v>25</v>
      </c>
      <c r="BJ30" s="23" t="str">
        <f t="shared" si="9"/>
        <v>OUI</v>
      </c>
      <c r="BK30" s="28" t="str">
        <f t="shared" si="10"/>
        <v>NON</v>
      </c>
      <c r="BL30" s="28" t="str">
        <f t="shared" si="11"/>
        <v>NON</v>
      </c>
    </row>
    <row r="31" spans="1:64" ht="23.25" customHeight="1" x14ac:dyDescent="0.3">
      <c r="A31" s="37"/>
      <c r="B31" s="17"/>
      <c r="C31" s="17"/>
      <c r="D31" s="18"/>
      <c r="E31" s="18"/>
      <c r="F31" s="17"/>
      <c r="G31" s="38"/>
      <c r="H31" s="37"/>
      <c r="I31" s="17"/>
      <c r="J31" s="17"/>
      <c r="K31" s="18"/>
      <c r="L31" s="18"/>
      <c r="M31" s="17"/>
      <c r="N31" s="38"/>
      <c r="O31" s="37"/>
      <c r="P31" s="17"/>
      <c r="Q31" s="17"/>
      <c r="R31" s="17"/>
      <c r="S31" s="17"/>
      <c r="T31" s="17"/>
      <c r="U31" s="38"/>
      <c r="V31" s="43"/>
      <c r="W31" s="13">
        <f t="shared" si="12"/>
        <v>0</v>
      </c>
      <c r="X31" s="13">
        <f t="shared" si="1"/>
        <v>0</v>
      </c>
      <c r="Y31" s="16" t="str">
        <f t="shared" si="2"/>
        <v/>
      </c>
      <c r="Z31" s="17"/>
      <c r="AA31" s="20"/>
      <c r="AB31" s="17"/>
      <c r="AC31" s="17"/>
      <c r="AD31" s="17"/>
      <c r="AE31" s="17"/>
      <c r="AF31" s="17"/>
      <c r="AG31" s="17"/>
      <c r="AH31" s="17"/>
      <c r="AI31" s="13"/>
      <c r="AJ31" s="12"/>
      <c r="AK31" s="17"/>
      <c r="AL31" s="12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3"/>
      <c r="AX31" s="26">
        <f t="shared" si="16"/>
        <v>0</v>
      </c>
      <c r="AY31" s="25">
        <f t="shared" si="3"/>
        <v>0</v>
      </c>
      <c r="AZ31" s="11">
        <f t="shared" si="4"/>
        <v>0</v>
      </c>
      <c r="BA31" s="11">
        <f t="shared" si="5"/>
        <v>0</v>
      </c>
      <c r="BB31" s="30" t="str">
        <f>IF(OR(IF(E31&gt;ALGOLAH!$O$8,IF(E31&gt;ALGOLAH!$O$9,"NUIT","JOUR"),"NUIT")="NUIT",IF(L31&gt;ALGOLAH!$O$8,IF(L31&gt;ALGOLAH!$O$9,"NUIT","JOUR"),"NUIT")="NUIT"),"NUIT","JOUR")</f>
        <v>NUIT</v>
      </c>
      <c r="BC31" s="10" t="str">
        <f t="shared" si="6"/>
        <v>YES</v>
      </c>
      <c r="BD31" s="10">
        <f>IF(BA31&gt;=ALGOLAH!$N$9,25,0)</f>
        <v>0</v>
      </c>
      <c r="BE31" s="10">
        <f t="shared" si="7"/>
        <v>25</v>
      </c>
      <c r="BF31" s="10">
        <f t="shared" si="14"/>
        <v>25</v>
      </c>
      <c r="BG31" s="10">
        <f t="shared" si="8"/>
        <v>25</v>
      </c>
      <c r="BH31" s="10">
        <f>IF(COUNTIF(AY31,"*-*"),0,IF(AY31&gt;ALGOLAH!$L$8,50,IF(AY31&gt;ALGOLAH!$L$7,30,IF(AY31&gt;ALGOLAH!$L$6,15,0))))</f>
        <v>0</v>
      </c>
      <c r="BI31" s="31">
        <f t="shared" si="18"/>
        <v>25</v>
      </c>
      <c r="BJ31" s="23" t="str">
        <f t="shared" si="9"/>
        <v>OUI</v>
      </c>
      <c r="BK31" s="28" t="str">
        <f t="shared" si="10"/>
        <v>NON</v>
      </c>
      <c r="BL31" s="28" t="str">
        <f t="shared" si="11"/>
        <v>NON</v>
      </c>
    </row>
    <row r="32" spans="1:64" ht="23.25" customHeight="1" x14ac:dyDescent="0.3">
      <c r="A32" s="37"/>
      <c r="B32" s="17"/>
      <c r="C32" s="17"/>
      <c r="D32" s="18"/>
      <c r="E32" s="18"/>
      <c r="F32" s="17"/>
      <c r="G32" s="38"/>
      <c r="H32" s="37"/>
      <c r="I32" s="17"/>
      <c r="J32" s="17"/>
      <c r="K32" s="18"/>
      <c r="L32" s="18"/>
      <c r="M32" s="17"/>
      <c r="N32" s="38"/>
      <c r="O32" s="37"/>
      <c r="P32" s="17"/>
      <c r="Q32" s="17"/>
      <c r="R32" s="17"/>
      <c r="S32" s="17"/>
      <c r="T32" s="17"/>
      <c r="U32" s="38"/>
      <c r="V32" s="43"/>
      <c r="W32" s="13">
        <f t="shared" si="12"/>
        <v>0</v>
      </c>
      <c r="X32" s="13">
        <f t="shared" si="1"/>
        <v>0</v>
      </c>
      <c r="Y32" s="16" t="str">
        <f t="shared" si="2"/>
        <v/>
      </c>
      <c r="Z32" s="17"/>
      <c r="AA32" s="20"/>
      <c r="AB32" s="17"/>
      <c r="AC32" s="17"/>
      <c r="AD32" s="17"/>
      <c r="AE32" s="17"/>
      <c r="AF32" s="17"/>
      <c r="AG32" s="17"/>
      <c r="AH32" s="17"/>
      <c r="AI32" s="13"/>
      <c r="AJ32" s="12"/>
      <c r="AK32" s="17"/>
      <c r="AL32" s="12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3"/>
      <c r="AX32" s="26">
        <f t="shared" si="16"/>
        <v>0</v>
      </c>
      <c r="AY32" s="25">
        <f t="shared" si="3"/>
        <v>0</v>
      </c>
      <c r="AZ32" s="11">
        <f t="shared" si="4"/>
        <v>0</v>
      </c>
      <c r="BA32" s="11">
        <f t="shared" si="5"/>
        <v>0</v>
      </c>
      <c r="BB32" s="30" t="str">
        <f>IF(OR(IF(E32&gt;ALGOLAH!$O$8,IF(E32&gt;ALGOLAH!$O$9,"NUIT","JOUR"),"NUIT")="NUIT",IF(L32&gt;ALGOLAH!$O$8,IF(L32&gt;ALGOLAH!$O$9,"NUIT","JOUR"),"NUIT")="NUIT"),"NUIT","JOUR")</f>
        <v>NUIT</v>
      </c>
      <c r="BC32" s="10" t="str">
        <f t="shared" si="6"/>
        <v>YES</v>
      </c>
      <c r="BD32" s="10">
        <f>IF(BA32&gt;=ALGOLAH!$N$9,25,0)</f>
        <v>0</v>
      </c>
      <c r="BE32" s="10">
        <f t="shared" si="7"/>
        <v>25</v>
      </c>
      <c r="BF32" s="10">
        <f t="shared" si="14"/>
        <v>25</v>
      </c>
      <c r="BG32" s="10">
        <f t="shared" si="8"/>
        <v>25</v>
      </c>
      <c r="BH32" s="10">
        <f>IF(COUNTIF(AY32,"*-*"),0,IF(AY32&gt;ALGOLAH!$L$8,50,IF(AY32&gt;ALGOLAH!$L$7,30,IF(AY32&gt;ALGOLAH!$L$6,15,0))))</f>
        <v>0</v>
      </c>
      <c r="BI32" s="31">
        <f t="shared" si="18"/>
        <v>25</v>
      </c>
      <c r="BJ32" s="23" t="str">
        <f t="shared" si="9"/>
        <v>OUI</v>
      </c>
      <c r="BK32" s="28" t="str">
        <f t="shared" si="10"/>
        <v>NON</v>
      </c>
      <c r="BL32" s="28" t="str">
        <f t="shared" si="11"/>
        <v>NON</v>
      </c>
    </row>
    <row r="33" spans="1:64" ht="23.25" customHeight="1" x14ac:dyDescent="0.3">
      <c r="A33" s="37"/>
      <c r="B33" s="17"/>
      <c r="C33" s="17"/>
      <c r="D33" s="18"/>
      <c r="E33" s="18"/>
      <c r="F33" s="17"/>
      <c r="G33" s="38"/>
      <c r="H33" s="37"/>
      <c r="I33" s="17"/>
      <c r="J33" s="17"/>
      <c r="K33" s="18"/>
      <c r="L33" s="18"/>
      <c r="M33" s="17"/>
      <c r="N33" s="38"/>
      <c r="O33" s="37"/>
      <c r="P33" s="17"/>
      <c r="Q33" s="17"/>
      <c r="R33" s="17"/>
      <c r="S33" s="17"/>
      <c r="T33" s="17"/>
      <c r="U33" s="38"/>
      <c r="V33" s="43"/>
      <c r="W33" s="13">
        <f t="shared" si="12"/>
        <v>0</v>
      </c>
      <c r="X33" s="13">
        <f t="shared" si="1"/>
        <v>0</v>
      </c>
      <c r="Y33" s="16" t="str">
        <f t="shared" si="2"/>
        <v/>
      </c>
      <c r="Z33" s="17"/>
      <c r="AA33" s="20"/>
      <c r="AB33" s="17"/>
      <c r="AC33" s="17"/>
      <c r="AD33" s="17"/>
      <c r="AE33" s="17"/>
      <c r="AF33" s="17"/>
      <c r="AG33" s="17"/>
      <c r="AH33" s="17"/>
      <c r="AI33" s="13"/>
      <c r="AJ33" s="12"/>
      <c r="AK33" s="17"/>
      <c r="AL33" s="12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3"/>
      <c r="AX33" s="26">
        <f t="shared" si="16"/>
        <v>0</v>
      </c>
      <c r="AY33" s="25">
        <f t="shared" si="3"/>
        <v>0</v>
      </c>
      <c r="AZ33" s="11">
        <f t="shared" si="4"/>
        <v>0</v>
      </c>
      <c r="BA33" s="11">
        <f t="shared" si="5"/>
        <v>0</v>
      </c>
      <c r="BB33" s="30" t="str">
        <f>IF(OR(IF(E33&gt;ALGOLAH!$O$8,IF(E33&gt;ALGOLAH!$O$9,"NUIT","JOUR"),"NUIT")="NUIT",IF(L33&gt;ALGOLAH!$O$8,IF(L33&gt;ALGOLAH!$O$9,"NUIT","JOUR"),"NUIT")="NUIT"),"NUIT","JOUR")</f>
        <v>NUIT</v>
      </c>
      <c r="BC33" s="10" t="str">
        <f t="shared" si="6"/>
        <v>YES</v>
      </c>
      <c r="BD33" s="10">
        <f>IF(BA33&gt;=ALGOLAH!$N$9,25,0)</f>
        <v>0</v>
      </c>
      <c r="BE33" s="10">
        <f t="shared" si="7"/>
        <v>25</v>
      </c>
      <c r="BF33" s="10">
        <f t="shared" si="14"/>
        <v>25</v>
      </c>
      <c r="BG33" s="10">
        <f t="shared" si="8"/>
        <v>25</v>
      </c>
      <c r="BH33" s="10">
        <f>IF(COUNTIF(AY33,"*-*"),0,IF(AY33&gt;ALGOLAH!$L$8,50,IF(AY33&gt;ALGOLAH!$L$7,30,IF(AY33&gt;ALGOLAH!$L$6,15,0))))</f>
        <v>0</v>
      </c>
      <c r="BI33" s="31">
        <f t="shared" si="18"/>
        <v>25</v>
      </c>
      <c r="BJ33" s="23" t="str">
        <f t="shared" si="9"/>
        <v>OUI</v>
      </c>
      <c r="BK33" s="28" t="str">
        <f t="shared" si="10"/>
        <v>NON</v>
      </c>
      <c r="BL33" s="28" t="str">
        <f t="shared" si="11"/>
        <v>NON</v>
      </c>
    </row>
    <row r="34" spans="1:64" ht="18.75" customHeight="1" thickBot="1" x14ac:dyDescent="0.35">
      <c r="A34" s="39" t="s">
        <v>17</v>
      </c>
      <c r="B34" s="40"/>
      <c r="C34" s="40"/>
      <c r="D34" s="40"/>
      <c r="E34" s="40"/>
      <c r="F34" s="41">
        <f>SUM(F11:F33)</f>
        <v>0</v>
      </c>
      <c r="G34" s="42">
        <f>SUM(G11:G33)</f>
        <v>0</v>
      </c>
      <c r="H34" s="39"/>
      <c r="I34" s="40"/>
      <c r="J34" s="40"/>
      <c r="K34" s="40"/>
      <c r="L34" s="40"/>
      <c r="M34" s="41">
        <f>SUM(M11:M33)</f>
        <v>0</v>
      </c>
      <c r="N34" s="42">
        <f>SUM(N11:N33)</f>
        <v>0</v>
      </c>
      <c r="O34" s="39"/>
      <c r="P34" s="40"/>
      <c r="Q34" s="40"/>
      <c r="R34" s="40"/>
      <c r="S34" s="40"/>
      <c r="T34" s="40"/>
      <c r="U34" s="42"/>
      <c r="V34" s="44">
        <f>SUM(V11:V33)</f>
        <v>0</v>
      </c>
      <c r="W34" s="14">
        <f>SUM(W11:W33)</f>
        <v>0</v>
      </c>
      <c r="X34" s="14">
        <f>SUM(X11:X33)</f>
        <v>0</v>
      </c>
      <c r="Y34" s="2"/>
      <c r="Z34" s="2">
        <f>SUM(Z11:Z33)</f>
        <v>0</v>
      </c>
      <c r="AA34" s="2">
        <f>SUM(AA11:AA33)</f>
        <v>0</v>
      </c>
      <c r="AB34" s="2">
        <f>SUM(AB11:AB33)</f>
        <v>0</v>
      </c>
      <c r="AC34" s="2">
        <f>SUM(AC11:AC33)</f>
        <v>0</v>
      </c>
      <c r="AD34" s="2"/>
      <c r="AE34" s="2"/>
      <c r="AF34" s="2"/>
      <c r="AG34" s="2"/>
      <c r="AH34" s="2"/>
      <c r="AI34" s="14">
        <f t="shared" ref="AI34:AV34" si="19">SUM(AI11:AI33)</f>
        <v>0</v>
      </c>
      <c r="AJ34" s="3">
        <f t="shared" si="19"/>
        <v>0</v>
      </c>
      <c r="AK34" s="3">
        <f t="shared" si="19"/>
        <v>0</v>
      </c>
      <c r="AL34" s="3">
        <f t="shared" si="19"/>
        <v>0</v>
      </c>
      <c r="AM34" s="3">
        <f t="shared" si="19"/>
        <v>0</v>
      </c>
      <c r="AN34" s="3">
        <f t="shared" si="19"/>
        <v>0</v>
      </c>
      <c r="AO34" s="3">
        <f t="shared" si="19"/>
        <v>0</v>
      </c>
      <c r="AP34" s="3">
        <f t="shared" si="19"/>
        <v>0</v>
      </c>
      <c r="AQ34" s="3">
        <f t="shared" si="19"/>
        <v>0</v>
      </c>
      <c r="AR34" s="3">
        <f t="shared" si="19"/>
        <v>0</v>
      </c>
      <c r="AS34" s="3">
        <f t="shared" si="19"/>
        <v>0</v>
      </c>
      <c r="AT34" s="3">
        <f t="shared" si="19"/>
        <v>0</v>
      </c>
      <c r="AU34" s="3">
        <f t="shared" si="19"/>
        <v>0</v>
      </c>
      <c r="AV34" s="3">
        <f t="shared" si="19"/>
        <v>0</v>
      </c>
      <c r="AW34" s="14">
        <f>SUM(AW11:AW33)</f>
        <v>0</v>
      </c>
      <c r="AX34" s="15">
        <f>SUM(AX11:AX33)</f>
        <v>0</v>
      </c>
    </row>
  </sheetData>
  <sheetProtection algorithmName="SHA-512" hashValue="cdQWBzueJaw+DijPNHvKjmb4TUpCnXYaMnZrV0O4f0vW7H0hoAnY5PXkmkULFJr2AnO97TW7QTVeCx+YrYPHGg==" saltValue="JppAlm9CsXKZJJMic5cs/A==" spinCount="100000" sheet="1" objects="1" scenarios="1" insertRows="0" selectLockedCells="1"/>
  <mergeCells count="16">
    <mergeCell ref="AW9:AW10"/>
    <mergeCell ref="AX9:AX10"/>
    <mergeCell ref="AY9:BI9"/>
    <mergeCell ref="BJ9:BL9"/>
    <mergeCell ref="Z10:AA10"/>
    <mergeCell ref="AE10:AF10"/>
    <mergeCell ref="AG10:AH10"/>
    <mergeCell ref="AQ10:AR10"/>
    <mergeCell ref="AS10:AT10"/>
    <mergeCell ref="AU10:AV10"/>
    <mergeCell ref="AJ9:AV9"/>
    <mergeCell ref="V9:V10"/>
    <mergeCell ref="W9:W10"/>
    <mergeCell ref="X9:X10"/>
    <mergeCell ref="Y9:AH9"/>
    <mergeCell ref="AI9:AI10"/>
  </mergeCells>
  <conditionalFormatting sqref="BB11:BB17 BB24:BB33">
    <cfRule type="containsText" dxfId="19" priority="20" operator="containsText" text="NUIT">
      <formula>NOT(ISERROR(SEARCH("NUIT",BB11)))</formula>
    </cfRule>
  </conditionalFormatting>
  <conditionalFormatting sqref="BC11:BC17 BC24:BC33">
    <cfRule type="containsText" dxfId="18" priority="19" operator="containsText" text="yes">
      <formula>NOT(ISERROR(SEARCH("yes",BC11)))</formula>
    </cfRule>
  </conditionalFormatting>
  <conditionalFormatting sqref="BL31:BL33 BL11:BL17 BL24:BL28">
    <cfRule type="containsText" dxfId="17" priority="18" operator="containsText" text="OUI">
      <formula>NOT(ISERROR(SEARCH("OUI",BL11)))</formula>
    </cfRule>
  </conditionalFormatting>
  <conditionalFormatting sqref="BK31:BK33 BK11:BK17 BK24:BK28">
    <cfRule type="containsText" dxfId="16" priority="17" operator="containsText" text="OUI">
      <formula>NOT(ISERROR(SEARCH("OUI",BK11)))</formula>
    </cfRule>
  </conditionalFormatting>
  <conditionalFormatting sqref="BL30">
    <cfRule type="containsText" dxfId="15" priority="16" operator="containsText" text="OUI">
      <formula>NOT(ISERROR(SEARCH("OUI",BL30)))</formula>
    </cfRule>
  </conditionalFormatting>
  <conditionalFormatting sqref="BK30">
    <cfRule type="containsText" dxfId="14" priority="15" operator="containsText" text="OUI">
      <formula>NOT(ISERROR(SEARCH("OUI",BK30)))</formula>
    </cfRule>
  </conditionalFormatting>
  <conditionalFormatting sqref="BL29">
    <cfRule type="containsText" dxfId="13" priority="14" operator="containsText" text="OUI">
      <formula>NOT(ISERROR(SEARCH("OUI",BL29)))</formula>
    </cfRule>
  </conditionalFormatting>
  <conditionalFormatting sqref="BK29">
    <cfRule type="containsText" dxfId="12" priority="13" operator="containsText" text="OUI">
      <formula>NOT(ISERROR(SEARCH("OUI",BK29)))</formula>
    </cfRule>
  </conditionalFormatting>
  <conditionalFormatting sqref="BL30">
    <cfRule type="containsText" dxfId="11" priority="12" operator="containsText" text="OUI">
      <formula>NOT(ISERROR(SEARCH("OUI",BL30)))</formula>
    </cfRule>
  </conditionalFormatting>
  <conditionalFormatting sqref="BK30">
    <cfRule type="containsText" dxfId="10" priority="11" operator="containsText" text="OUI">
      <formula>NOT(ISERROR(SEARCH("OUI",BK30)))</formula>
    </cfRule>
  </conditionalFormatting>
  <conditionalFormatting sqref="BL29">
    <cfRule type="containsText" dxfId="9" priority="10" operator="containsText" text="OUI">
      <formula>NOT(ISERROR(SEARCH("OUI",BL29)))</formula>
    </cfRule>
  </conditionalFormatting>
  <conditionalFormatting sqref="BK29">
    <cfRule type="containsText" dxfId="8" priority="9" operator="containsText" text="OUI">
      <formula>NOT(ISERROR(SEARCH("OUI",BK29)))</formula>
    </cfRule>
  </conditionalFormatting>
  <conditionalFormatting sqref="H11:H17 H24:H33">
    <cfRule type="expression" dxfId="7" priority="8">
      <formula>H11&lt;A11</formula>
    </cfRule>
  </conditionalFormatting>
  <conditionalFormatting sqref="L11:L17 L24:L33">
    <cfRule type="expression" dxfId="6" priority="7">
      <formula>IF((A11+E11)&gt;(H11+L11),1,0)</formula>
    </cfRule>
  </conditionalFormatting>
  <conditionalFormatting sqref="BB18:BB23">
    <cfRule type="containsText" dxfId="5" priority="6" operator="containsText" text="NUIT">
      <formula>NOT(ISERROR(SEARCH("NUIT",BB18)))</formula>
    </cfRule>
  </conditionalFormatting>
  <conditionalFormatting sqref="BC18:BC23">
    <cfRule type="containsText" dxfId="4" priority="5" operator="containsText" text="yes">
      <formula>NOT(ISERROR(SEARCH("yes",BC18)))</formula>
    </cfRule>
  </conditionalFormatting>
  <conditionalFormatting sqref="BL18:BL23">
    <cfRule type="containsText" dxfId="3" priority="4" operator="containsText" text="OUI">
      <formula>NOT(ISERROR(SEARCH("OUI",BL18)))</formula>
    </cfRule>
  </conditionalFormatting>
  <conditionalFormatting sqref="BK18:BK23">
    <cfRule type="containsText" dxfId="2" priority="3" operator="containsText" text="OUI">
      <formula>NOT(ISERROR(SEARCH("OUI",BK18)))</formula>
    </cfRule>
  </conditionalFormatting>
  <conditionalFormatting sqref="H18:H23">
    <cfRule type="expression" dxfId="1" priority="2">
      <formula>H18&lt;A18</formula>
    </cfRule>
  </conditionalFormatting>
  <conditionalFormatting sqref="L18:L23">
    <cfRule type="expression" dxfId="0" priority="1">
      <formula>IF((A18+E18)&gt;(H18+L18),1,0)</formula>
    </cfRule>
  </conditionalFormatting>
  <dataValidations count="17">
    <dataValidation type="list" allowBlank="1" showInputMessage="1" showErrorMessage="1" sqref="T5:W5" xr:uid="{00000000-0002-0000-0B00-000000000000}">
      <formula1>MONNAIE</formula1>
    </dataValidation>
    <dataValidation type="textLength" operator="equal" allowBlank="1" showInputMessage="1" showErrorMessage="1" error="code IATA" sqref="B11:B33 I11:I33" xr:uid="{00000000-0002-0000-0B00-000001000000}">
      <formula1>3</formula1>
    </dataValidation>
    <dataValidation type="decimal" operator="greaterThanOrEqual" allowBlank="1" showInputMessage="1" showErrorMessage="1" sqref="N11:N33 G11:G33" xr:uid="{00000000-0002-0000-0B00-000002000000}">
      <formula1>0</formula1>
    </dataValidation>
    <dataValidation type="whole" allowBlank="1" showInputMessage="1" showErrorMessage="1" sqref="M11:M33 F11:F33" xr:uid="{00000000-0002-0000-0B00-000003000000}">
      <formula1>0</formula1>
      <formula2>500</formula2>
    </dataValidation>
    <dataValidation type="time" allowBlank="1" showInputMessage="1" showErrorMessage="1" error="FORMAT_x000a_HH:MM" sqref="K11:L33 D11:E33" xr:uid="{00000000-0002-0000-0B00-000004000000}">
      <formula1>0</formula1>
      <formula2>0.999305555555556</formula2>
    </dataValidation>
    <dataValidation type="custom" allowBlank="1" showDropDown="1" showInputMessage="1" showErrorMessage="1" sqref="BL11:BL12 BL14:BL18 BL20:BL33" xr:uid="{00000000-0002-0000-0B00-000005000000}">
      <formula1>IF(BL11="NON",1,0)</formula1>
    </dataValidation>
    <dataValidation type="custom" allowBlank="1" showDropDown="1" showInputMessage="1" showErrorMessage="1" error="ATTENTION_x000a_ATA &gt;ATD_x000a_Verifiez SVP," sqref="BL13 BL19" xr:uid="{00000000-0002-0000-0B00-000006000000}">
      <formula1>IF(BL13="NON",1,0)</formula1>
    </dataValidation>
    <dataValidation type="list" allowBlank="1" showInputMessage="1" showErrorMessage="1" sqref="AS11:AS33 AQ11:AQ33 AU11:AU33" xr:uid="{00000000-0002-0000-0B00-000007000000}">
      <formula1>AUTRES</formula1>
    </dataValidation>
    <dataValidation type="list" allowBlank="1" showInputMessage="1" showErrorMessage="1" sqref="AG11:AG33 AE11:AE33" xr:uid="{00000000-0002-0000-0B00-000008000000}">
      <formula1>AUTRE</formula1>
    </dataValidation>
    <dataValidation type="list" allowBlank="1" showInputMessage="1" showErrorMessage="1" sqref="Q11:Q33" xr:uid="{00000000-0002-0000-0B00-000009000000}">
      <formula1>nature</formula1>
    </dataValidation>
    <dataValidation type="date" operator="greaterThan" allowBlank="1" showInputMessage="1" showErrorMessage="1" error="FORMAT_x000a_DD/MM/YY" sqref="A11:A33 H11:H33" xr:uid="{00000000-0002-0000-0B00-00000A000000}">
      <formula1>36526</formula1>
    </dataValidation>
    <dataValidation type="decimal" operator="greaterThan" allowBlank="1" showInputMessage="1" showErrorMessage="1" sqref="S11:S33" xr:uid="{00000000-0002-0000-0B00-00000B000000}">
      <formula1>0</formula1>
    </dataValidation>
    <dataValidation type="whole" operator="greaterThanOrEqual" allowBlank="1" showInputMessage="1" showErrorMessage="1" error="LE TEMPS EN MINUTES" sqref="AJ11:AJ33 AL11:AL33" xr:uid="{00000000-0002-0000-0B00-00000C000000}">
      <formula1>0</formula1>
    </dataValidation>
    <dataValidation type="time" operator="greaterThan" allowBlank="1" showInputMessage="1" showErrorMessage="1" error="FORMAT_x000a_HH:MM" sqref="AA11:AA33" xr:uid="{00000000-0002-0000-0B00-00000D000000}">
      <formula1>0</formula1>
    </dataValidation>
    <dataValidation type="whole" operator="lessThan" allowBlank="1" showInputMessage="1" showErrorMessage="1" error="Verifier la valeur" sqref="AK11:AK33 AP11:AP33" xr:uid="{00000000-0002-0000-0B00-00000E000000}">
      <formula1>10</formula1>
    </dataValidation>
    <dataValidation type="whole" operator="lessThan" allowBlank="1" showInputMessage="1" showErrorMessage="1" error="Nombre de Guichet" sqref="Z11:Z33" xr:uid="{00000000-0002-0000-0B00-00000F000000}">
      <formula1>10</formula1>
    </dataValidation>
    <dataValidation operator="greaterThan" allowBlank="1" showInputMessage="1" showErrorMessage="1" error="FORMAT_x000a_DD/MM/YY" sqref="O11:O33" xr:uid="{00000000-0002-0000-0B00-000010000000}"/>
  </dataValidations>
  <pageMargins left="0.19685039370078741" right="0.19685039370078741" top="0.19685039370078741" bottom="0.19685039370078741" header="0.19685039370078741" footer="0.19685039370078741"/>
  <pageSetup paperSize="9" scale="81" orientation="landscape" horizontalDpi="300" verticalDpi="300" r:id="rId1"/>
  <colBreaks count="1" manualBreakCount="1">
    <brk id="24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18</vt:i4>
      </vt:variant>
    </vt:vector>
  </HeadingPairs>
  <TitlesOfParts>
    <vt:vector size="30" baseType="lpstr">
      <vt:lpstr>ALGOLAH</vt:lpstr>
      <vt:lpstr>OCCASIONNEL </vt:lpstr>
      <vt:lpstr>OCCASIONNEL  (2)</vt:lpstr>
      <vt:lpstr>TASSILI </vt:lpstr>
      <vt:lpstr>MNG</vt:lpstr>
      <vt:lpstr>ASL</vt:lpstr>
      <vt:lpstr>TUNISAIR</vt:lpstr>
      <vt:lpstr>SAUDIA AIRLINES</vt:lpstr>
      <vt:lpstr>RAM</vt:lpstr>
      <vt:lpstr>ALPHA JET</vt:lpstr>
      <vt:lpstr>EGYPT AIR</vt:lpstr>
      <vt:lpstr>ROYAL JORDANIEN</vt:lpstr>
      <vt:lpstr>AUTRE</vt:lpstr>
      <vt:lpstr>AUTRES</vt:lpstr>
      <vt:lpstr>MODE</vt:lpstr>
      <vt:lpstr>MONNAIE</vt:lpstr>
      <vt:lpstr>nature</vt:lpstr>
      <vt:lpstr>PP</vt:lpstr>
      <vt:lpstr>table</vt:lpstr>
      <vt:lpstr>'ALPHA JET'!Zone_d_impression</vt:lpstr>
      <vt:lpstr>ASL!Zone_d_impression</vt:lpstr>
      <vt:lpstr>'EGYPT AIR'!Zone_d_impression</vt:lpstr>
      <vt:lpstr>MNG!Zone_d_impression</vt:lpstr>
      <vt:lpstr>'OCCASIONNEL '!Zone_d_impression</vt:lpstr>
      <vt:lpstr>'OCCASIONNEL  (2)'!Zone_d_impression</vt:lpstr>
      <vt:lpstr>RAM!Zone_d_impression</vt:lpstr>
      <vt:lpstr>'ROYAL JORDANIEN'!Zone_d_impression</vt:lpstr>
      <vt:lpstr>'SAUDIA AIRLINES'!Zone_d_impression</vt:lpstr>
      <vt:lpstr>'TASSILI '!Zone_d_impression</vt:lpstr>
      <vt:lpstr>TUNISAIR!Zone_d_impression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 tarek</dc:creator>
  <cp:lastModifiedBy>Zakaria Belaribi</cp:lastModifiedBy>
  <cp:lastPrinted>2021-02-28T15:08:38Z</cp:lastPrinted>
  <dcterms:created xsi:type="dcterms:W3CDTF">2017-07-19T08:41:32Z</dcterms:created>
  <dcterms:modified xsi:type="dcterms:W3CDTF">2021-05-07T14:03:44Z</dcterms:modified>
</cp:coreProperties>
</file>