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mmour.khalida\Desktop\ALGER 20\"/>
    </mc:Choice>
  </mc:AlternateContent>
  <bookViews>
    <workbookView xWindow="0" yWindow="0" windowWidth="24000" windowHeight="9735" tabRatio="606" firstSheet="5" activeTab="14"/>
  </bookViews>
  <sheets>
    <sheet name="FLYNAS" sheetId="21" r:id="rId1"/>
    <sheet name="ALGOLAH" sheetId="3" r:id="rId2"/>
    <sheet name="OCCASION" sheetId="18" r:id="rId3"/>
    <sheet name="LN" sheetId="25" r:id="rId4"/>
    <sheet name="XR" sheetId="24" r:id="rId5"/>
    <sheet name="MS" sheetId="5" r:id="rId6"/>
    <sheet name="RB" sheetId="4" r:id="rId7"/>
    <sheet name="AT" sheetId="6" r:id="rId8"/>
    <sheet name="TU" sheetId="7" r:id="rId9"/>
    <sheet name="TU PUSH" sheetId="9" r:id="rId10"/>
    <sheet name="RJ" sheetId="8" r:id="rId11"/>
    <sheet name="ASL" sheetId="11" r:id="rId12"/>
    <sheet name="SV REG" sheetId="12" r:id="rId13"/>
    <sheet name="SV CHR" sheetId="13" r:id="rId14"/>
    <sheet name="ALPHA" sheetId="14" r:id="rId15"/>
    <sheet name="CIES SPEC" sheetId="15" r:id="rId16"/>
    <sheet name="SV SPEC" sheetId="16" r:id="rId17"/>
    <sheet name="SF SPEC" sheetId="23" r:id="rId18"/>
  </sheets>
  <definedNames>
    <definedName name="AUTRE">ALGOLAH!$A$5:$A$14</definedName>
    <definedName name="AUTRES">ALGOLAH!$A$27:$A$44</definedName>
    <definedName name="MODE">ALGOLAH!$F$2:$F$5</definedName>
    <definedName name="MONNAIE">ALGOLAH!$G$2:$G$4</definedName>
    <definedName name="nature">ALGOLAH!$H$2:$H$8</definedName>
    <definedName name="PP">ALGOLAH!$J$15:$O$26</definedName>
    <definedName name="table">ALGOLAH!$A:$B</definedName>
  </definedNames>
  <calcPr calcId="152511"/>
</workbook>
</file>

<file path=xl/calcChain.xml><?xml version="1.0" encoding="utf-8"?>
<calcChain xmlns="http://schemas.openxmlformats.org/spreadsheetml/2006/main">
  <c r="AT13" i="14" l="1"/>
  <c r="T13" i="14"/>
  <c r="E47" i="16" l="1"/>
  <c r="E46" i="16"/>
  <c r="F83" i="15"/>
  <c r="F82" i="15"/>
  <c r="M97" i="23"/>
  <c r="J97" i="23"/>
  <c r="G97" i="23"/>
  <c r="D97" i="23"/>
  <c r="F74" i="23"/>
  <c r="H74" i="23" s="1"/>
  <c r="H75" i="23" s="1"/>
  <c r="F45" i="23"/>
  <c r="H45" i="23" s="1"/>
  <c r="H46" i="23" s="1"/>
  <c r="F16" i="23"/>
  <c r="H16" i="23" s="1"/>
  <c r="F15" i="23"/>
  <c r="H15" i="23" s="1"/>
  <c r="F14" i="23"/>
  <c r="E249" i="15"/>
  <c r="E248" i="15"/>
  <c r="E250" i="15" s="1"/>
  <c r="E224" i="15"/>
  <c r="E223" i="15"/>
  <c r="E222" i="15"/>
  <c r="E181" i="15"/>
  <c r="E180" i="15"/>
  <c r="E179" i="15"/>
  <c r="E182" i="15" s="1"/>
  <c r="F147" i="15"/>
  <c r="F146" i="15"/>
  <c r="F145" i="15"/>
  <c r="F144" i="15"/>
  <c r="F112" i="15"/>
  <c r="F111" i="15"/>
  <c r="F113" i="15" s="1"/>
  <c r="F81" i="15"/>
  <c r="F80" i="15"/>
  <c r="F79" i="15"/>
  <c r="F47" i="15"/>
  <c r="F46" i="15"/>
  <c r="F48" i="15" s="1"/>
  <c r="F12" i="15"/>
  <c r="F13" i="15" s="1"/>
  <c r="E45" i="16"/>
  <c r="E44" i="16"/>
  <c r="E12" i="16"/>
  <c r="E11" i="16"/>
  <c r="N97" i="23" l="1"/>
  <c r="N99" i="23" s="1"/>
  <c r="F17" i="23"/>
  <c r="E13" i="16"/>
  <c r="E225" i="15"/>
  <c r="F148" i="15"/>
  <c r="H14" i="23"/>
  <c r="H17" i="23" s="1"/>
  <c r="AS71" i="13" l="1"/>
  <c r="AS67" i="13"/>
  <c r="AS68" i="13"/>
  <c r="AS69" i="13"/>
  <c r="AS70" i="13"/>
  <c r="AS66" i="13"/>
  <c r="T67" i="13"/>
  <c r="T68" i="13"/>
  <c r="T69" i="13"/>
  <c r="T70" i="13"/>
  <c r="AK71" i="13"/>
  <c r="AJ71" i="13"/>
  <c r="AI71" i="13"/>
  <c r="AH71" i="13"/>
  <c r="AG71" i="13"/>
  <c r="AF71" i="13"/>
  <c r="AE71" i="13"/>
  <c r="X71" i="13"/>
  <c r="W71" i="13"/>
  <c r="V71" i="13"/>
  <c r="U71" i="13"/>
  <c r="O71" i="13"/>
  <c r="N71" i="13"/>
  <c r="M71" i="13"/>
  <c r="L71" i="13"/>
  <c r="T66" i="13"/>
  <c r="AK61" i="13"/>
  <c r="U61" i="13"/>
  <c r="AK60" i="13"/>
  <c r="AK59" i="13"/>
  <c r="AS61" i="12"/>
  <c r="AS59" i="12"/>
  <c r="AS60" i="12"/>
  <c r="AS58" i="12"/>
  <c r="T59" i="12"/>
  <c r="T60" i="12"/>
  <c r="AK61" i="12"/>
  <c r="AJ61" i="12"/>
  <c r="AI61" i="12"/>
  <c r="AH61" i="12"/>
  <c r="AG61" i="12"/>
  <c r="AF61" i="12"/>
  <c r="AE61" i="12"/>
  <c r="X61" i="12"/>
  <c r="W61" i="12"/>
  <c r="V61" i="12"/>
  <c r="U61" i="12"/>
  <c r="O61" i="12"/>
  <c r="N61" i="12"/>
  <c r="M61" i="12"/>
  <c r="L61" i="12"/>
  <c r="T58" i="12"/>
  <c r="AK51" i="12"/>
  <c r="U51" i="12"/>
  <c r="AK50" i="12"/>
  <c r="AK49" i="12"/>
  <c r="AS68" i="11"/>
  <c r="AS65" i="11"/>
  <c r="AS66" i="11"/>
  <c r="AS67" i="11"/>
  <c r="AS64" i="11"/>
  <c r="AK68" i="11"/>
  <c r="AJ68" i="11"/>
  <c r="AI68" i="11"/>
  <c r="AH68" i="11"/>
  <c r="AG68" i="11"/>
  <c r="AF68" i="11"/>
  <c r="AE68" i="11"/>
  <c r="X68" i="11"/>
  <c r="W68" i="11"/>
  <c r="V68" i="11"/>
  <c r="U68" i="11"/>
  <c r="O68" i="11"/>
  <c r="N68" i="11"/>
  <c r="M68" i="11"/>
  <c r="L68" i="11"/>
  <c r="T67" i="11"/>
  <c r="T66" i="11"/>
  <c r="T65" i="11"/>
  <c r="T64" i="11"/>
  <c r="AK57" i="11"/>
  <c r="U57" i="11"/>
  <c r="AK56" i="11"/>
  <c r="AK55" i="11"/>
  <c r="AS68" i="8"/>
  <c r="AS65" i="8"/>
  <c r="AS66" i="8"/>
  <c r="AS67" i="8"/>
  <c r="AS64" i="8"/>
  <c r="R65" i="8"/>
  <c r="R66" i="8"/>
  <c r="R67" i="8"/>
  <c r="R64" i="8"/>
  <c r="AK68" i="8"/>
  <c r="AJ68" i="8"/>
  <c r="AI68" i="8"/>
  <c r="AH68" i="8"/>
  <c r="AG68" i="8"/>
  <c r="AF68" i="8"/>
  <c r="AE68" i="8"/>
  <c r="X68" i="8"/>
  <c r="W68" i="8"/>
  <c r="V68" i="8"/>
  <c r="U68" i="8"/>
  <c r="O68" i="8"/>
  <c r="N68" i="8"/>
  <c r="M68" i="8"/>
  <c r="L68" i="8"/>
  <c r="T67" i="8"/>
  <c r="T66" i="8"/>
  <c r="T65" i="8"/>
  <c r="T64" i="8"/>
  <c r="AK57" i="8"/>
  <c r="U57" i="8"/>
  <c r="AK56" i="8"/>
  <c r="AK55" i="8"/>
  <c r="G76" i="9"/>
  <c r="G77" i="9"/>
  <c r="G78" i="9"/>
  <c r="G79" i="9"/>
  <c r="G80" i="9"/>
  <c r="G81" i="9"/>
  <c r="G82" i="9"/>
  <c r="G83" i="9"/>
  <c r="G84" i="9"/>
  <c r="G85" i="9"/>
  <c r="AS88" i="7"/>
  <c r="AS78" i="7"/>
  <c r="AS79" i="7"/>
  <c r="AS80" i="7"/>
  <c r="AS81" i="7"/>
  <c r="AS82" i="7"/>
  <c r="AS83" i="7"/>
  <c r="AS84" i="7"/>
  <c r="AS85" i="7"/>
  <c r="AS86" i="7"/>
  <c r="AS87" i="7"/>
  <c r="AS77" i="7"/>
  <c r="F86" i="9"/>
  <c r="G75" i="9"/>
  <c r="AK88" i="7"/>
  <c r="AJ88" i="7"/>
  <c r="AI88" i="7"/>
  <c r="AH88" i="7"/>
  <c r="AG88" i="7"/>
  <c r="AF88" i="7"/>
  <c r="AE88" i="7"/>
  <c r="X88" i="7"/>
  <c r="W88" i="7"/>
  <c r="V88" i="7"/>
  <c r="U88" i="7"/>
  <c r="O88" i="7"/>
  <c r="N88" i="7"/>
  <c r="M88" i="7"/>
  <c r="L88" i="7"/>
  <c r="T87" i="7"/>
  <c r="T86" i="7"/>
  <c r="T85" i="7"/>
  <c r="T84" i="7"/>
  <c r="T83" i="7"/>
  <c r="T82" i="7"/>
  <c r="T81" i="7"/>
  <c r="T80" i="7"/>
  <c r="T79" i="7"/>
  <c r="T78" i="7"/>
  <c r="T77" i="7"/>
  <c r="AK70" i="7"/>
  <c r="U70" i="7"/>
  <c r="AK69" i="7"/>
  <c r="AK68" i="7"/>
  <c r="AS84" i="6"/>
  <c r="AS75" i="6"/>
  <c r="AS76" i="6"/>
  <c r="AS77" i="6"/>
  <c r="AS78" i="6"/>
  <c r="AS79" i="6"/>
  <c r="AS80" i="6"/>
  <c r="AS81" i="6"/>
  <c r="AS82" i="6"/>
  <c r="AS83" i="6"/>
  <c r="AS74" i="6"/>
  <c r="AK84" i="6"/>
  <c r="AJ84" i="6"/>
  <c r="AI84" i="6"/>
  <c r="AH84" i="6"/>
  <c r="AG84" i="6"/>
  <c r="AF84" i="6"/>
  <c r="AE84" i="6"/>
  <c r="X84" i="6"/>
  <c r="W84" i="6"/>
  <c r="V84" i="6"/>
  <c r="U84" i="6"/>
  <c r="O84" i="6"/>
  <c r="N84" i="6"/>
  <c r="M84" i="6"/>
  <c r="L84" i="6"/>
  <c r="T83" i="6"/>
  <c r="T82" i="6"/>
  <c r="T81" i="6"/>
  <c r="T80" i="6"/>
  <c r="T79" i="6"/>
  <c r="T78" i="6"/>
  <c r="T77" i="6"/>
  <c r="T76" i="6"/>
  <c r="T75" i="6"/>
  <c r="T74" i="6"/>
  <c r="AK67" i="6"/>
  <c r="U67" i="6"/>
  <c r="AK66" i="6"/>
  <c r="AK65" i="6"/>
  <c r="AS84" i="5"/>
  <c r="AS75" i="5"/>
  <c r="AS76" i="5"/>
  <c r="AS77" i="5"/>
  <c r="AS78" i="5"/>
  <c r="AS79" i="5"/>
  <c r="AS80" i="5"/>
  <c r="AS81" i="5"/>
  <c r="AS82" i="5"/>
  <c r="AS83" i="5"/>
  <c r="AS74" i="5"/>
  <c r="AR82" i="5"/>
  <c r="AR80" i="5"/>
  <c r="AR79" i="5"/>
  <c r="AR78" i="5"/>
  <c r="AR75" i="5"/>
  <c r="AK84" i="5"/>
  <c r="AJ84" i="5"/>
  <c r="AI84" i="5"/>
  <c r="AH84" i="5"/>
  <c r="AG84" i="5"/>
  <c r="AF84" i="5"/>
  <c r="AE84" i="5"/>
  <c r="X84" i="5"/>
  <c r="W84" i="5"/>
  <c r="V84" i="5"/>
  <c r="U84" i="5"/>
  <c r="O84" i="5"/>
  <c r="N84" i="5"/>
  <c r="M84" i="5"/>
  <c r="L84" i="5"/>
  <c r="T83" i="5"/>
  <c r="T82" i="5"/>
  <c r="T81" i="5"/>
  <c r="T80" i="5"/>
  <c r="T79" i="5"/>
  <c r="T78" i="5"/>
  <c r="T77" i="5"/>
  <c r="T76" i="5"/>
  <c r="T75" i="5"/>
  <c r="T74" i="5"/>
  <c r="AK67" i="5"/>
  <c r="U67" i="5"/>
  <c r="AK66" i="5"/>
  <c r="AK65" i="5"/>
  <c r="G86" i="9" l="1"/>
  <c r="AS44" i="24"/>
  <c r="AS43" i="24"/>
  <c r="AK44" i="24"/>
  <c r="AJ44" i="24"/>
  <c r="AI44" i="24"/>
  <c r="AH44" i="24"/>
  <c r="AG44" i="24"/>
  <c r="AF44" i="24"/>
  <c r="AE44" i="24"/>
  <c r="X44" i="24"/>
  <c r="W44" i="24"/>
  <c r="V44" i="24"/>
  <c r="U44" i="24"/>
  <c r="O44" i="24"/>
  <c r="N44" i="24"/>
  <c r="M44" i="24"/>
  <c r="L44" i="24"/>
  <c r="T43" i="24"/>
  <c r="AK36" i="24"/>
  <c r="U36" i="24"/>
  <c r="AK35" i="24"/>
  <c r="AK34" i="24"/>
  <c r="AS52" i="13"/>
  <c r="AS53" i="13"/>
  <c r="AS51" i="13"/>
  <c r="AS54" i="13" s="1"/>
  <c r="T52" i="13"/>
  <c r="T53" i="13"/>
  <c r="AK54" i="13"/>
  <c r="AJ54" i="13"/>
  <c r="AI54" i="13"/>
  <c r="AH54" i="13"/>
  <c r="AG54" i="13"/>
  <c r="AF54" i="13"/>
  <c r="AE54" i="13"/>
  <c r="X54" i="13"/>
  <c r="W54" i="13"/>
  <c r="V54" i="13"/>
  <c r="U54" i="13"/>
  <c r="O54" i="13"/>
  <c r="N54" i="13"/>
  <c r="M54" i="13"/>
  <c r="L54" i="13"/>
  <c r="T51" i="13"/>
  <c r="AK46" i="13"/>
  <c r="U46" i="13"/>
  <c r="AK45" i="13"/>
  <c r="AK44" i="13"/>
  <c r="AS42" i="12"/>
  <c r="AS43" i="12" s="1"/>
  <c r="AS41" i="12"/>
  <c r="T42" i="12"/>
  <c r="AK43" i="12"/>
  <c r="AJ43" i="12"/>
  <c r="AI43" i="12"/>
  <c r="AH43" i="12"/>
  <c r="AG43" i="12"/>
  <c r="AF43" i="12"/>
  <c r="AE43" i="12"/>
  <c r="X43" i="12"/>
  <c r="W43" i="12"/>
  <c r="V43" i="12"/>
  <c r="U43" i="12"/>
  <c r="O43" i="12"/>
  <c r="N43" i="12"/>
  <c r="M43" i="12"/>
  <c r="L43" i="12"/>
  <c r="T41" i="12"/>
  <c r="AK35" i="12"/>
  <c r="U35" i="12"/>
  <c r="AK34" i="12"/>
  <c r="AK33" i="12"/>
  <c r="AS50" i="11"/>
  <c r="AS48" i="11"/>
  <c r="AS49" i="11"/>
  <c r="AS47" i="11"/>
  <c r="AK50" i="11"/>
  <c r="AJ50" i="11"/>
  <c r="AI50" i="11"/>
  <c r="AH50" i="11"/>
  <c r="AG50" i="11"/>
  <c r="AF50" i="11"/>
  <c r="AE50" i="11"/>
  <c r="X50" i="11"/>
  <c r="W50" i="11"/>
  <c r="V50" i="11"/>
  <c r="U50" i="11"/>
  <c r="O50" i="11"/>
  <c r="N50" i="11"/>
  <c r="M50" i="11"/>
  <c r="L50" i="11"/>
  <c r="T49" i="11"/>
  <c r="T48" i="11"/>
  <c r="T47" i="11"/>
  <c r="AK40" i="11"/>
  <c r="U40" i="11"/>
  <c r="AK39" i="11"/>
  <c r="AK38" i="11"/>
  <c r="AS48" i="8"/>
  <c r="AS47" i="8"/>
  <c r="R48" i="8"/>
  <c r="R49" i="8"/>
  <c r="AS49" i="8" s="1"/>
  <c r="R47" i="8"/>
  <c r="AK50" i="8"/>
  <c r="AJ50" i="8"/>
  <c r="AI50" i="8"/>
  <c r="AH50" i="8"/>
  <c r="AG50" i="8"/>
  <c r="AF50" i="8"/>
  <c r="AE50" i="8"/>
  <c r="X50" i="8"/>
  <c r="W50" i="8"/>
  <c r="V50" i="8"/>
  <c r="U50" i="8"/>
  <c r="O50" i="8"/>
  <c r="N50" i="8"/>
  <c r="M50" i="8"/>
  <c r="L50" i="8"/>
  <c r="T49" i="8"/>
  <c r="T48" i="8"/>
  <c r="T47" i="8"/>
  <c r="AK40" i="8"/>
  <c r="U40" i="8"/>
  <c r="AK39" i="8"/>
  <c r="AK38" i="8"/>
  <c r="F58" i="9"/>
  <c r="G57" i="9"/>
  <c r="G56" i="9"/>
  <c r="G55" i="9"/>
  <c r="G54" i="9"/>
  <c r="G53" i="9"/>
  <c r="G52" i="9"/>
  <c r="G51" i="9"/>
  <c r="AS57" i="7"/>
  <c r="AS58" i="7"/>
  <c r="AS59" i="7"/>
  <c r="AS60" i="7"/>
  <c r="AS61" i="7"/>
  <c r="AS62" i="7"/>
  <c r="AS56" i="7"/>
  <c r="AS63" i="7" s="1"/>
  <c r="AK63" i="7"/>
  <c r="AJ63" i="7"/>
  <c r="AI63" i="7"/>
  <c r="AH63" i="7"/>
  <c r="AG63" i="7"/>
  <c r="AF63" i="7"/>
  <c r="AE63" i="7"/>
  <c r="X63" i="7"/>
  <c r="W63" i="7"/>
  <c r="V63" i="7"/>
  <c r="U63" i="7"/>
  <c r="O63" i="7"/>
  <c r="N63" i="7"/>
  <c r="M63" i="7"/>
  <c r="L63" i="7"/>
  <c r="T62" i="7"/>
  <c r="T61" i="7"/>
  <c r="T60" i="7"/>
  <c r="T59" i="7"/>
  <c r="T58" i="7"/>
  <c r="T57" i="7"/>
  <c r="T56" i="7"/>
  <c r="AK49" i="7"/>
  <c r="U49" i="7"/>
  <c r="AK48" i="7"/>
  <c r="AK47" i="7"/>
  <c r="AS60" i="6"/>
  <c r="AS54" i="6"/>
  <c r="AS55" i="6"/>
  <c r="AS56" i="6"/>
  <c r="AS57" i="6"/>
  <c r="AS58" i="6"/>
  <c r="AS59" i="6"/>
  <c r="AS53" i="6"/>
  <c r="AK60" i="6"/>
  <c r="AJ60" i="6"/>
  <c r="AI60" i="6"/>
  <c r="AH60" i="6"/>
  <c r="AG60" i="6"/>
  <c r="AF60" i="6"/>
  <c r="AE60" i="6"/>
  <c r="X60" i="6"/>
  <c r="W60" i="6"/>
  <c r="V60" i="6"/>
  <c r="U60" i="6"/>
  <c r="O60" i="6"/>
  <c r="N60" i="6"/>
  <c r="M60" i="6"/>
  <c r="L60" i="6"/>
  <c r="T59" i="6"/>
  <c r="T58" i="6"/>
  <c r="T57" i="6"/>
  <c r="T56" i="6"/>
  <c r="T55" i="6"/>
  <c r="T54" i="6"/>
  <c r="T53" i="6"/>
  <c r="AK46" i="6"/>
  <c r="U46" i="6"/>
  <c r="AK45" i="6"/>
  <c r="AK44" i="6"/>
  <c r="AS60" i="5"/>
  <c r="AS54" i="5"/>
  <c r="AS55" i="5"/>
  <c r="AS56" i="5"/>
  <c r="AS57" i="5"/>
  <c r="AS58" i="5"/>
  <c r="AS59" i="5"/>
  <c r="AS53" i="5"/>
  <c r="AR58" i="5"/>
  <c r="AR55" i="5"/>
  <c r="AR54" i="5"/>
  <c r="AR53" i="5"/>
  <c r="AK60" i="5"/>
  <c r="AJ60" i="5"/>
  <c r="AI60" i="5"/>
  <c r="AH60" i="5"/>
  <c r="AG60" i="5"/>
  <c r="AF60" i="5"/>
  <c r="AE60" i="5"/>
  <c r="X60" i="5"/>
  <c r="W60" i="5"/>
  <c r="V60" i="5"/>
  <c r="U60" i="5"/>
  <c r="O60" i="5"/>
  <c r="N60" i="5"/>
  <c r="M60" i="5"/>
  <c r="L60" i="5"/>
  <c r="T59" i="5"/>
  <c r="T58" i="5"/>
  <c r="T57" i="5"/>
  <c r="T56" i="5"/>
  <c r="T55" i="5"/>
  <c r="T54" i="5"/>
  <c r="T53" i="5"/>
  <c r="AK46" i="5"/>
  <c r="U46" i="5"/>
  <c r="AK45" i="5"/>
  <c r="AK44" i="5"/>
  <c r="AS50" i="8" l="1"/>
  <c r="G58" i="9"/>
  <c r="S13" i="14"/>
  <c r="AT14" i="14" s="1"/>
  <c r="AS12" i="14"/>
  <c r="AT12" i="14" s="1"/>
  <c r="AS14" i="18"/>
  <c r="S14" i="18"/>
  <c r="AT14" i="18" l="1"/>
  <c r="AT16" i="18" s="1"/>
  <c r="R28" i="24"/>
  <c r="AS28" i="24" s="1"/>
  <c r="S28" i="24"/>
  <c r="S27" i="24"/>
  <c r="AS27" i="24" s="1"/>
  <c r="AK29" i="24"/>
  <c r="AJ29" i="24"/>
  <c r="AI29" i="24"/>
  <c r="AH29" i="24"/>
  <c r="AG29" i="24"/>
  <c r="AF29" i="24"/>
  <c r="AE29" i="24"/>
  <c r="X29" i="24"/>
  <c r="W29" i="24"/>
  <c r="V29" i="24"/>
  <c r="U29" i="24"/>
  <c r="O29" i="24"/>
  <c r="N29" i="24"/>
  <c r="M29" i="24"/>
  <c r="L29" i="24"/>
  <c r="T28" i="24"/>
  <c r="T27" i="24"/>
  <c r="AK20" i="24"/>
  <c r="U20" i="24"/>
  <c r="AK19" i="24"/>
  <c r="AK18" i="24"/>
  <c r="AS29" i="24" l="1"/>
  <c r="AS38" i="13"/>
  <c r="AS37" i="13"/>
  <c r="AS39" i="13" s="1"/>
  <c r="AK39" i="13"/>
  <c r="AJ39" i="13"/>
  <c r="AI39" i="13"/>
  <c r="AH39" i="13"/>
  <c r="AG39" i="13"/>
  <c r="AF39" i="13"/>
  <c r="AE39" i="13"/>
  <c r="X39" i="13"/>
  <c r="W39" i="13"/>
  <c r="V39" i="13"/>
  <c r="U39" i="13"/>
  <c r="O39" i="13"/>
  <c r="N39" i="13"/>
  <c r="M39" i="13"/>
  <c r="L39" i="13"/>
  <c r="T37" i="13"/>
  <c r="AK30" i="13"/>
  <c r="U30" i="13"/>
  <c r="AK29" i="13"/>
  <c r="AK28" i="13"/>
  <c r="AS26" i="12"/>
  <c r="AS25" i="12"/>
  <c r="T26" i="12"/>
  <c r="AK27" i="12"/>
  <c r="AJ27" i="12"/>
  <c r="AI27" i="12"/>
  <c r="AH27" i="12"/>
  <c r="AG27" i="12"/>
  <c r="AF27" i="12"/>
  <c r="AE27" i="12"/>
  <c r="X27" i="12"/>
  <c r="W27" i="12"/>
  <c r="V27" i="12"/>
  <c r="U27" i="12"/>
  <c r="O27" i="12"/>
  <c r="N27" i="12"/>
  <c r="M27" i="12"/>
  <c r="L27" i="12"/>
  <c r="T25" i="12"/>
  <c r="AK20" i="12"/>
  <c r="U20" i="12"/>
  <c r="AK19" i="12"/>
  <c r="AK18" i="12"/>
  <c r="AS31" i="11"/>
  <c r="AS32" i="11"/>
  <c r="AS30" i="11"/>
  <c r="AS33" i="11" s="1"/>
  <c r="AK33" i="11"/>
  <c r="AJ33" i="11"/>
  <c r="AI33" i="11"/>
  <c r="AH33" i="11"/>
  <c r="AG33" i="11"/>
  <c r="AF33" i="11"/>
  <c r="AE33" i="11"/>
  <c r="X33" i="11"/>
  <c r="W33" i="11"/>
  <c r="V33" i="11"/>
  <c r="U33" i="11"/>
  <c r="O33" i="11"/>
  <c r="N33" i="11"/>
  <c r="M33" i="11"/>
  <c r="L33" i="11"/>
  <c r="T32" i="11"/>
  <c r="T31" i="11"/>
  <c r="T30" i="11"/>
  <c r="AK23" i="11"/>
  <c r="U23" i="11"/>
  <c r="AK22" i="11"/>
  <c r="AK21" i="11"/>
  <c r="AS30" i="8"/>
  <c r="AS29" i="8"/>
  <c r="R30" i="8"/>
  <c r="R31" i="8"/>
  <c r="AS31" i="8" s="1"/>
  <c r="R29" i="8"/>
  <c r="AK32" i="8"/>
  <c r="AJ32" i="8"/>
  <c r="AI32" i="8"/>
  <c r="AH32" i="8"/>
  <c r="AG32" i="8"/>
  <c r="AF32" i="8"/>
  <c r="AE32" i="8"/>
  <c r="X32" i="8"/>
  <c r="W32" i="8"/>
  <c r="V32" i="8"/>
  <c r="U32" i="8"/>
  <c r="O32" i="8"/>
  <c r="N32" i="8"/>
  <c r="M32" i="8"/>
  <c r="L32" i="8"/>
  <c r="T31" i="8"/>
  <c r="T30" i="8"/>
  <c r="T29" i="8"/>
  <c r="AK22" i="8"/>
  <c r="U22" i="8"/>
  <c r="AK21" i="8"/>
  <c r="AK20" i="8"/>
  <c r="F38" i="9"/>
  <c r="G37" i="9"/>
  <c r="G36" i="9"/>
  <c r="G35" i="9"/>
  <c r="G34" i="9"/>
  <c r="G33" i="9"/>
  <c r="G32" i="9"/>
  <c r="AS37" i="7"/>
  <c r="AS38" i="7"/>
  <c r="AS39" i="7"/>
  <c r="AS40" i="7"/>
  <c r="AS41" i="7"/>
  <c r="AS36" i="7"/>
  <c r="AS42" i="7" s="1"/>
  <c r="AK42" i="7"/>
  <c r="AJ42" i="7"/>
  <c r="AI42" i="7"/>
  <c r="AH42" i="7"/>
  <c r="AG42" i="7"/>
  <c r="AF42" i="7"/>
  <c r="AE42" i="7"/>
  <c r="X42" i="7"/>
  <c r="W42" i="7"/>
  <c r="V42" i="7"/>
  <c r="U42" i="7"/>
  <c r="O42" i="7"/>
  <c r="N42" i="7"/>
  <c r="M42" i="7"/>
  <c r="L42" i="7"/>
  <c r="T41" i="7"/>
  <c r="T40" i="7"/>
  <c r="T39" i="7"/>
  <c r="T38" i="7"/>
  <c r="T37" i="7"/>
  <c r="T36" i="7"/>
  <c r="AK29" i="7"/>
  <c r="U29" i="7"/>
  <c r="AK28" i="7"/>
  <c r="AK27" i="7"/>
  <c r="AS33" i="6"/>
  <c r="AS39" i="6" s="1"/>
  <c r="AS34" i="6"/>
  <c r="AS35" i="6"/>
  <c r="AS36" i="6"/>
  <c r="AS37" i="6"/>
  <c r="AS38" i="6"/>
  <c r="AS32" i="6"/>
  <c r="AK39" i="6"/>
  <c r="AJ39" i="6"/>
  <c r="AI39" i="6"/>
  <c r="AH39" i="6"/>
  <c r="AG39" i="6"/>
  <c r="AF39" i="6"/>
  <c r="AE39" i="6"/>
  <c r="X39" i="6"/>
  <c r="W39" i="6"/>
  <c r="V39" i="6"/>
  <c r="U39" i="6"/>
  <c r="O39" i="6"/>
  <c r="N39" i="6"/>
  <c r="M39" i="6"/>
  <c r="L39" i="6"/>
  <c r="T38" i="6"/>
  <c r="T37" i="6"/>
  <c r="T36" i="6"/>
  <c r="T35" i="6"/>
  <c r="T34" i="6"/>
  <c r="T33" i="6"/>
  <c r="T32" i="6"/>
  <c r="AK25" i="6"/>
  <c r="U25" i="6"/>
  <c r="AK24" i="6"/>
  <c r="AK23" i="6"/>
  <c r="AS32" i="5"/>
  <c r="AR36" i="5"/>
  <c r="AS36" i="5" s="1"/>
  <c r="AR37" i="5"/>
  <c r="AS37" i="5" s="1"/>
  <c r="AR38" i="5"/>
  <c r="AS38" i="5" s="1"/>
  <c r="AR35" i="5"/>
  <c r="AS35" i="5" s="1"/>
  <c r="AR34" i="5"/>
  <c r="AS34" i="5" s="1"/>
  <c r="AR33" i="5"/>
  <c r="AS33" i="5" s="1"/>
  <c r="AS39" i="5" s="1"/>
  <c r="AK39" i="5"/>
  <c r="AJ39" i="5"/>
  <c r="AI39" i="5"/>
  <c r="AH39" i="5"/>
  <c r="AG39" i="5"/>
  <c r="AF39" i="5"/>
  <c r="AE39" i="5"/>
  <c r="X39" i="5"/>
  <c r="W39" i="5"/>
  <c r="V39" i="5"/>
  <c r="U39" i="5"/>
  <c r="O39" i="5"/>
  <c r="N39" i="5"/>
  <c r="M39" i="5"/>
  <c r="L39" i="5"/>
  <c r="T38" i="5"/>
  <c r="T37" i="5"/>
  <c r="T36" i="5"/>
  <c r="T35" i="5"/>
  <c r="T34" i="5"/>
  <c r="T33" i="5"/>
  <c r="T32" i="5"/>
  <c r="AK25" i="5"/>
  <c r="U25" i="5"/>
  <c r="AK24" i="5"/>
  <c r="AK23" i="5"/>
  <c r="AL16" i="18"/>
  <c r="AK16" i="18"/>
  <c r="AJ16" i="18"/>
  <c r="AI16" i="18"/>
  <c r="AH16" i="18"/>
  <c r="AG16" i="18"/>
  <c r="AF16" i="18"/>
  <c r="Y16" i="18"/>
  <c r="X16" i="18"/>
  <c r="W16" i="18"/>
  <c r="V16" i="18"/>
  <c r="P16" i="18"/>
  <c r="O16" i="18"/>
  <c r="N16" i="18"/>
  <c r="M16" i="18"/>
  <c r="U15" i="18"/>
  <c r="U14" i="18"/>
  <c r="AL7" i="18"/>
  <c r="V7" i="18"/>
  <c r="AL6" i="18"/>
  <c r="AL5" i="18"/>
  <c r="AS27" i="12" l="1"/>
  <c r="AS32" i="8"/>
  <c r="G38" i="9"/>
  <c r="AS12" i="25" l="1"/>
  <c r="AR12" i="25"/>
  <c r="S12" i="24"/>
  <c r="AS12" i="24" s="1"/>
  <c r="AK13" i="24" l="1"/>
  <c r="AJ13" i="24"/>
  <c r="AI13" i="24"/>
  <c r="AH13" i="24"/>
  <c r="AG13" i="24"/>
  <c r="AF13" i="24"/>
  <c r="AE13" i="24"/>
  <c r="X13" i="24"/>
  <c r="W13" i="24"/>
  <c r="V13" i="24"/>
  <c r="U13" i="24"/>
  <c r="O13" i="24"/>
  <c r="N13" i="24"/>
  <c r="M13" i="24"/>
  <c r="L13" i="24"/>
  <c r="T12" i="24"/>
  <c r="AK5" i="24"/>
  <c r="U5" i="24"/>
  <c r="AK4" i="24"/>
  <c r="AK3" i="24"/>
  <c r="AK13" i="25"/>
  <c r="AJ13" i="25"/>
  <c r="AI13" i="25"/>
  <c r="AH13" i="25"/>
  <c r="AG13" i="25"/>
  <c r="AF13" i="25"/>
  <c r="AE13" i="25"/>
  <c r="X13" i="25"/>
  <c r="W13" i="25"/>
  <c r="V13" i="25"/>
  <c r="U13" i="25"/>
  <c r="O13" i="25"/>
  <c r="N13" i="25"/>
  <c r="M13" i="25"/>
  <c r="L13" i="25"/>
  <c r="T12" i="25"/>
  <c r="AK5" i="25"/>
  <c r="U5" i="25"/>
  <c r="AK4" i="25"/>
  <c r="AK3" i="25"/>
  <c r="AS11" i="13"/>
  <c r="AS12" i="13"/>
  <c r="AS13" i="13"/>
  <c r="AS14" i="13"/>
  <c r="AS15" i="13"/>
  <c r="AS16" i="13"/>
  <c r="AS17" i="13"/>
  <c r="AS18" i="13"/>
  <c r="AS20" i="13"/>
  <c r="AS21" i="13"/>
  <c r="AS10" i="13"/>
  <c r="AR19" i="13"/>
  <c r="AS19" i="13" s="1"/>
  <c r="AR22" i="13"/>
  <c r="AS22" i="13" s="1"/>
  <c r="T19" i="13"/>
  <c r="T20" i="13"/>
  <c r="T21" i="13"/>
  <c r="T22" i="13"/>
  <c r="AS12" i="12"/>
  <c r="AS11" i="12"/>
  <c r="AS14" i="11"/>
  <c r="AS15" i="11"/>
  <c r="S13" i="11"/>
  <c r="AS13" i="11" s="1"/>
  <c r="S12" i="11"/>
  <c r="AS12" i="11" s="1"/>
  <c r="R13" i="8"/>
  <c r="AS13" i="8" s="1"/>
  <c r="R14" i="8"/>
  <c r="AS14" i="8" s="1"/>
  <c r="R12" i="8"/>
  <c r="AS12" i="8" s="1"/>
  <c r="G14" i="9"/>
  <c r="G15" i="9"/>
  <c r="G16" i="9"/>
  <c r="G17" i="9"/>
  <c r="G18" i="9"/>
  <c r="F19" i="9"/>
  <c r="G13" i="9"/>
  <c r="G12" i="9"/>
  <c r="G11" i="9"/>
  <c r="G10" i="9"/>
  <c r="G9" i="9"/>
  <c r="AS13" i="12" l="1"/>
  <c r="AS16" i="11"/>
  <c r="AS15" i="8"/>
  <c r="AS23" i="13"/>
  <c r="G19" i="9"/>
  <c r="AS13" i="7"/>
  <c r="AS14" i="7"/>
  <c r="AS15" i="7"/>
  <c r="AS16" i="7"/>
  <c r="AS17" i="7"/>
  <c r="AS18" i="7"/>
  <c r="AS19" i="7"/>
  <c r="AS20" i="7"/>
  <c r="AS21" i="7"/>
  <c r="AS12" i="7"/>
  <c r="AS13" i="6"/>
  <c r="AS14" i="6"/>
  <c r="AS15" i="6"/>
  <c r="AS16" i="6"/>
  <c r="AS17" i="6"/>
  <c r="AS18" i="6"/>
  <c r="AS12" i="6"/>
  <c r="AS14" i="5"/>
  <c r="AS15" i="5"/>
  <c r="AS16" i="5"/>
  <c r="AS17" i="5"/>
  <c r="AS18" i="5"/>
  <c r="AR13" i="5"/>
  <c r="AS13" i="5" s="1"/>
  <c r="AR12" i="5"/>
  <c r="AS12" i="5" s="1"/>
  <c r="AS22" i="7" l="1"/>
  <c r="AS19" i="6"/>
  <c r="AS19" i="5"/>
  <c r="T18" i="13"/>
  <c r="T21" i="7"/>
  <c r="AK129" i="21"/>
  <c r="AJ129" i="21"/>
  <c r="AI129" i="21"/>
  <c r="AH129" i="21"/>
  <c r="AG129" i="21"/>
  <c r="AF129" i="21"/>
  <c r="AE129" i="21"/>
  <c r="X129" i="21"/>
  <c r="W129" i="21"/>
  <c r="V129" i="21"/>
  <c r="U129" i="21"/>
  <c r="O129" i="21"/>
  <c r="N129" i="21"/>
  <c r="M129" i="21"/>
  <c r="L129" i="21"/>
  <c r="T128" i="21"/>
  <c r="T127" i="21"/>
  <c r="T126" i="21"/>
  <c r="T125" i="21"/>
  <c r="T124" i="21"/>
  <c r="T123" i="21"/>
  <c r="T122" i="21"/>
  <c r="T121" i="21"/>
  <c r="T112" i="21"/>
  <c r="T111" i="21"/>
  <c r="AK104" i="21"/>
  <c r="U104" i="21"/>
  <c r="AK103" i="21"/>
  <c r="AK102" i="21"/>
  <c r="AK96" i="21"/>
  <c r="AJ96" i="21"/>
  <c r="AI96" i="21"/>
  <c r="AH96" i="21"/>
  <c r="AG96" i="21"/>
  <c r="AF96" i="21"/>
  <c r="AE96" i="21"/>
  <c r="X96" i="21"/>
  <c r="W96" i="21"/>
  <c r="V96" i="21"/>
  <c r="U96" i="21"/>
  <c r="O96" i="21"/>
  <c r="N96" i="21"/>
  <c r="M96" i="21"/>
  <c r="L96" i="21"/>
  <c r="T95" i="21"/>
  <c r="T94" i="21"/>
  <c r="T93" i="21"/>
  <c r="T92" i="21"/>
  <c r="T91" i="21"/>
  <c r="T90" i="21"/>
  <c r="T89" i="21"/>
  <c r="T88" i="21"/>
  <c r="T87" i="21"/>
  <c r="T78" i="21"/>
  <c r="AK71" i="21"/>
  <c r="U71" i="21"/>
  <c r="AK70" i="21"/>
  <c r="AK69" i="21"/>
  <c r="AK63" i="21"/>
  <c r="AJ63" i="21"/>
  <c r="AI63" i="21"/>
  <c r="AH63" i="21"/>
  <c r="AG63" i="21"/>
  <c r="AF63" i="21"/>
  <c r="AE63" i="21"/>
  <c r="X63" i="21"/>
  <c r="W63" i="21"/>
  <c r="V63" i="21"/>
  <c r="U63" i="21"/>
  <c r="O63" i="21"/>
  <c r="N63" i="21"/>
  <c r="M63" i="21"/>
  <c r="L63" i="21"/>
  <c r="T62" i="21"/>
  <c r="T61" i="21"/>
  <c r="T60" i="21"/>
  <c r="T59" i="21"/>
  <c r="T58" i="21"/>
  <c r="T57" i="21"/>
  <c r="T56" i="21"/>
  <c r="T55" i="21"/>
  <c r="T54" i="21"/>
  <c r="T44" i="21"/>
  <c r="AK38" i="21"/>
  <c r="U38" i="21"/>
  <c r="AK37" i="21"/>
  <c r="AK36" i="21"/>
  <c r="AK30" i="21"/>
  <c r="AJ30" i="21"/>
  <c r="AI30" i="21"/>
  <c r="AH30" i="21"/>
  <c r="AG30" i="21"/>
  <c r="AF30" i="21"/>
  <c r="AE30" i="21"/>
  <c r="X30" i="21"/>
  <c r="W30" i="21"/>
  <c r="V30" i="21"/>
  <c r="U30" i="21"/>
  <c r="O30" i="21"/>
  <c r="N30" i="21"/>
  <c r="M30" i="21"/>
  <c r="L30" i="21"/>
  <c r="T29" i="21"/>
  <c r="T28" i="21"/>
  <c r="T27" i="21"/>
  <c r="T26" i="21"/>
  <c r="T25" i="21"/>
  <c r="T24" i="21"/>
  <c r="T23" i="21"/>
  <c r="T22" i="21"/>
  <c r="T13" i="21"/>
  <c r="T12" i="21"/>
  <c r="AK5" i="21"/>
  <c r="U5" i="21"/>
  <c r="AK4" i="21"/>
  <c r="AK3" i="21"/>
  <c r="AL14" i="14"/>
  <c r="AK14" i="14"/>
  <c r="AJ14" i="14"/>
  <c r="AI14" i="14"/>
  <c r="AH14" i="14"/>
  <c r="AG14" i="14"/>
  <c r="AF14" i="14"/>
  <c r="Y14" i="14"/>
  <c r="X14" i="14"/>
  <c r="W14" i="14"/>
  <c r="V14" i="14"/>
  <c r="P14" i="14"/>
  <c r="O14" i="14"/>
  <c r="N14" i="14"/>
  <c r="M14" i="14"/>
  <c r="U13" i="14"/>
  <c r="U12" i="14"/>
  <c r="AL5" i="14"/>
  <c r="V5" i="14"/>
  <c r="AL4" i="14"/>
  <c r="AL3" i="14"/>
  <c r="AK23" i="13"/>
  <c r="AJ23" i="13"/>
  <c r="AI23" i="13"/>
  <c r="AH23" i="13"/>
  <c r="AG23" i="13"/>
  <c r="AF23" i="13"/>
  <c r="AE23" i="13"/>
  <c r="X23" i="13"/>
  <c r="W23" i="13"/>
  <c r="V23" i="13"/>
  <c r="U23" i="13"/>
  <c r="O23" i="13"/>
  <c r="N23" i="13"/>
  <c r="M23" i="13"/>
  <c r="L23" i="13"/>
  <c r="T17" i="13"/>
  <c r="T16" i="13"/>
  <c r="T15" i="13"/>
  <c r="T14" i="13"/>
  <c r="T13" i="13"/>
  <c r="T12" i="13"/>
  <c r="T11" i="13"/>
  <c r="T10" i="13"/>
  <c r="AK5" i="13"/>
  <c r="U5" i="13"/>
  <c r="AK4" i="13"/>
  <c r="AK3" i="13"/>
  <c r="AK13" i="12"/>
  <c r="AJ13" i="12"/>
  <c r="AI13" i="12"/>
  <c r="AH13" i="12"/>
  <c r="AG13" i="12"/>
  <c r="AF13" i="12"/>
  <c r="AE13" i="12"/>
  <c r="X13" i="12"/>
  <c r="W13" i="12"/>
  <c r="V13" i="12"/>
  <c r="U13" i="12"/>
  <c r="O13" i="12"/>
  <c r="N13" i="12"/>
  <c r="M13" i="12"/>
  <c r="L13" i="12"/>
  <c r="T12" i="12"/>
  <c r="T11" i="12"/>
  <c r="AK5" i="12"/>
  <c r="U5" i="12"/>
  <c r="AK4" i="12"/>
  <c r="AK3" i="12"/>
  <c r="AK16" i="11"/>
  <c r="AJ16" i="11"/>
  <c r="AI16" i="11"/>
  <c r="AH16" i="11"/>
  <c r="AG16" i="11"/>
  <c r="AF16" i="11"/>
  <c r="AE16" i="11"/>
  <c r="X16" i="11"/>
  <c r="W16" i="11"/>
  <c r="V16" i="11"/>
  <c r="U16" i="11"/>
  <c r="O16" i="11"/>
  <c r="N16" i="11"/>
  <c r="M16" i="11"/>
  <c r="L16" i="11"/>
  <c r="T15" i="11"/>
  <c r="T14" i="11"/>
  <c r="T13" i="11"/>
  <c r="T12" i="11"/>
  <c r="AK5" i="11"/>
  <c r="U5" i="11"/>
  <c r="AK4" i="11"/>
  <c r="AK3" i="11"/>
  <c r="AK15" i="8"/>
  <c r="AJ15" i="8"/>
  <c r="AI15" i="8"/>
  <c r="AH15" i="8"/>
  <c r="AG15" i="8"/>
  <c r="AF15" i="8"/>
  <c r="AE15" i="8"/>
  <c r="X15" i="8"/>
  <c r="W15" i="8"/>
  <c r="V15" i="8"/>
  <c r="U15" i="8"/>
  <c r="O15" i="8"/>
  <c r="N15" i="8"/>
  <c r="M15" i="8"/>
  <c r="L15" i="8"/>
  <c r="T14" i="8"/>
  <c r="T13" i="8"/>
  <c r="T12" i="8"/>
  <c r="AK5" i="8"/>
  <c r="U5" i="8"/>
  <c r="AK4" i="8"/>
  <c r="AK3" i="8"/>
  <c r="AK22" i="7"/>
  <c r="AJ22" i="7"/>
  <c r="AI22" i="7"/>
  <c r="AH22" i="7"/>
  <c r="AG22" i="7"/>
  <c r="AF22" i="7"/>
  <c r="AE22" i="7"/>
  <c r="X22" i="7"/>
  <c r="W22" i="7"/>
  <c r="V22" i="7"/>
  <c r="U22" i="7"/>
  <c r="O22" i="7"/>
  <c r="N22" i="7"/>
  <c r="M22" i="7"/>
  <c r="L22" i="7"/>
  <c r="T20" i="7"/>
  <c r="T19" i="7"/>
  <c r="T18" i="7"/>
  <c r="T17" i="7"/>
  <c r="T16" i="7"/>
  <c r="T15" i="7"/>
  <c r="T14" i="7"/>
  <c r="T13" i="7"/>
  <c r="T12" i="7"/>
  <c r="AK5" i="7"/>
  <c r="U5" i="7"/>
  <c r="AK4" i="7"/>
  <c r="AK3" i="7"/>
  <c r="AK19" i="6"/>
  <c r="AJ19" i="6"/>
  <c r="AI19" i="6"/>
  <c r="AH19" i="6"/>
  <c r="AG19" i="6"/>
  <c r="AF19" i="6"/>
  <c r="AE19" i="6"/>
  <c r="X19" i="6"/>
  <c r="W19" i="6"/>
  <c r="V19" i="6"/>
  <c r="U19" i="6"/>
  <c r="O19" i="6"/>
  <c r="N19" i="6"/>
  <c r="M19" i="6"/>
  <c r="L19" i="6"/>
  <c r="T18" i="6"/>
  <c r="T17" i="6"/>
  <c r="T16" i="6"/>
  <c r="T15" i="6"/>
  <c r="T14" i="6"/>
  <c r="T13" i="6"/>
  <c r="T12" i="6"/>
  <c r="AK5" i="6"/>
  <c r="U5" i="6"/>
  <c r="AK4" i="6"/>
  <c r="AK3" i="6"/>
  <c r="AK19" i="5"/>
  <c r="AJ19" i="5"/>
  <c r="AI19" i="5"/>
  <c r="AH19" i="5"/>
  <c r="AG19" i="5"/>
  <c r="AF19" i="5"/>
  <c r="AE19" i="5"/>
  <c r="X19" i="5"/>
  <c r="W19" i="5"/>
  <c r="V19" i="5"/>
  <c r="U19" i="5"/>
  <c r="O19" i="5"/>
  <c r="N19" i="5"/>
  <c r="M19" i="5"/>
  <c r="L19" i="5"/>
  <c r="T18" i="5"/>
  <c r="T17" i="5"/>
  <c r="T16" i="5"/>
  <c r="T15" i="5"/>
  <c r="T14" i="5"/>
  <c r="T13" i="5"/>
  <c r="T12" i="5"/>
  <c r="AK5" i="5"/>
  <c r="U5" i="5"/>
  <c r="AK4" i="5"/>
  <c r="AK3" i="5"/>
  <c r="AK148" i="4"/>
  <c r="AJ148" i="4"/>
  <c r="AI148" i="4"/>
  <c r="AH148" i="4"/>
  <c r="AG148" i="4"/>
  <c r="AF148" i="4"/>
  <c r="AE148" i="4"/>
  <c r="X148" i="4"/>
  <c r="W148" i="4"/>
  <c r="V148" i="4"/>
  <c r="U148" i="4"/>
  <c r="O148" i="4"/>
  <c r="N148" i="4"/>
  <c r="M148" i="4"/>
  <c r="L148" i="4"/>
  <c r="T147" i="4"/>
  <c r="T146" i="4"/>
  <c r="T145" i="4"/>
  <c r="T144" i="4"/>
  <c r="T143" i="4"/>
  <c r="T142" i="4"/>
  <c r="T141" i="4"/>
  <c r="T140" i="4"/>
  <c r="T139" i="4"/>
  <c r="T138" i="4"/>
  <c r="AK131" i="4"/>
  <c r="U131" i="4"/>
  <c r="AK130" i="4"/>
  <c r="AK129" i="4"/>
  <c r="AK106" i="4"/>
  <c r="AJ106" i="4"/>
  <c r="AI106" i="4"/>
  <c r="AH106" i="4"/>
  <c r="AG106" i="4"/>
  <c r="AF106" i="4"/>
  <c r="AE106" i="4"/>
  <c r="X106" i="4"/>
  <c r="W106" i="4"/>
  <c r="V106" i="4"/>
  <c r="U106" i="4"/>
  <c r="O106" i="4"/>
  <c r="N106" i="4"/>
  <c r="M106" i="4"/>
  <c r="L106" i="4"/>
  <c r="T105" i="4"/>
  <c r="T104" i="4"/>
  <c r="T103" i="4"/>
  <c r="T102" i="4"/>
  <c r="T101" i="4"/>
  <c r="T100" i="4"/>
  <c r="T99" i="4"/>
  <c r="T98" i="4"/>
  <c r="T97" i="4"/>
  <c r="T96" i="4"/>
  <c r="AK89" i="4"/>
  <c r="U89" i="4"/>
  <c r="AK88" i="4"/>
  <c r="AK87" i="4"/>
  <c r="AK64" i="4"/>
  <c r="AJ64" i="4"/>
  <c r="AI64" i="4"/>
  <c r="AH64" i="4"/>
  <c r="AG64" i="4"/>
  <c r="AF64" i="4"/>
  <c r="AE64" i="4"/>
  <c r="X64" i="4"/>
  <c r="W64" i="4"/>
  <c r="V64" i="4"/>
  <c r="U64" i="4"/>
  <c r="O64" i="4"/>
  <c r="N64" i="4"/>
  <c r="M64" i="4"/>
  <c r="L64" i="4"/>
  <c r="T63" i="4"/>
  <c r="T62" i="4"/>
  <c r="T61" i="4"/>
  <c r="T60" i="4"/>
  <c r="T59" i="4"/>
  <c r="T58" i="4"/>
  <c r="T57" i="4"/>
  <c r="T56" i="4"/>
  <c r="T55" i="4"/>
  <c r="T54" i="4"/>
  <c r="AK47" i="4"/>
  <c r="U47" i="4"/>
  <c r="AK46" i="4"/>
  <c r="AK45" i="4"/>
  <c r="T13" i="4" l="1"/>
  <c r="T14" i="4"/>
  <c r="T15" i="4"/>
  <c r="T16" i="4"/>
  <c r="T17" i="4"/>
  <c r="T18" i="4"/>
  <c r="T19" i="4"/>
  <c r="T20" i="4"/>
  <c r="T21" i="4"/>
  <c r="V22" i="4" l="1"/>
  <c r="U5" i="4"/>
  <c r="AK22" i="4"/>
  <c r="AJ22" i="4"/>
  <c r="AI22" i="4"/>
  <c r="AH22" i="4"/>
  <c r="AG22" i="4"/>
  <c r="AF22" i="4"/>
  <c r="AE22" i="4"/>
  <c r="X22" i="4"/>
  <c r="W22" i="4"/>
  <c r="U22" i="4"/>
  <c r="O22" i="4"/>
  <c r="N22" i="4"/>
  <c r="M22" i="4"/>
  <c r="L22" i="4"/>
  <c r="T12" i="4"/>
  <c r="AK5" i="4"/>
  <c r="AK4" i="4"/>
  <c r="AK3" i="4"/>
</calcChain>
</file>

<file path=xl/sharedStrings.xml><?xml version="1.0" encoding="utf-8"?>
<sst xmlns="http://schemas.openxmlformats.org/spreadsheetml/2006/main" count="4947" uniqueCount="404">
  <si>
    <t>N° FICHE TOUCHEE</t>
  </si>
  <si>
    <t>ETA</t>
  </si>
  <si>
    <t>ETD</t>
  </si>
  <si>
    <t>ATD</t>
  </si>
  <si>
    <t>NATURE TOUCHEE</t>
  </si>
  <si>
    <t>DATE</t>
  </si>
  <si>
    <t>TARIF DE BASE</t>
  </si>
  <si>
    <t>INFORMATIONS DU VOL</t>
  </si>
  <si>
    <t>MAJORATION</t>
  </si>
  <si>
    <t>REDUCTION</t>
  </si>
  <si>
    <t>UM</t>
  </si>
  <si>
    <t>WCH</t>
  </si>
  <si>
    <t xml:space="preserve">           SERVICE PASSAGERS</t>
  </si>
  <si>
    <t>SERVICES RAMP/PISTE</t>
  </si>
  <si>
    <t>PLATE FORME</t>
  </si>
  <si>
    <t>SERVICE TOILETTE</t>
  </si>
  <si>
    <t>EAU POTABLE</t>
  </si>
  <si>
    <t>AUTRE</t>
  </si>
  <si>
    <t>EXTRAS CHARGE PISTE</t>
  </si>
  <si>
    <t>TOTAUX</t>
  </si>
  <si>
    <t>PUSH  BACK</t>
  </si>
  <si>
    <t>PARKING</t>
  </si>
  <si>
    <t>NBR GUICHET</t>
  </si>
  <si>
    <t>CAMION ELEVATEUR</t>
  </si>
  <si>
    <t>GPU (MN)</t>
  </si>
  <si>
    <t>ACU (MNT)</t>
  </si>
  <si>
    <t>ASU            (OPS)</t>
  </si>
  <si>
    <t>PAX ARRIV</t>
  </si>
  <si>
    <t>PAX     DEP</t>
  </si>
  <si>
    <t>CARGO ARRIV</t>
  </si>
  <si>
    <t>CARGO DEP</t>
  </si>
  <si>
    <t>N° VOL ARRIV</t>
  </si>
  <si>
    <t>N° VOL DEP</t>
  </si>
  <si>
    <t>TYPE AVION</t>
  </si>
  <si>
    <t>DIRECTION DES OPERATIONS AU SOL</t>
  </si>
  <si>
    <t>SOUS DIRECTION GESTION DES ESCALES</t>
  </si>
  <si>
    <t>DEPARTEMENT ST HANDLING</t>
  </si>
  <si>
    <t>COMPAGNIE:</t>
  </si>
  <si>
    <t>PERIODE :</t>
  </si>
  <si>
    <t xml:space="preserve">MONNAIE : </t>
  </si>
  <si>
    <t>DOSSIER DE VOL</t>
  </si>
  <si>
    <t>SERVICES PASSAGERS</t>
  </si>
  <si>
    <t>TRANSPORT PAX/CREW</t>
  </si>
  <si>
    <t>ELEVATEUR FOURCHE</t>
  </si>
  <si>
    <t>NETTOYAGE CABINE</t>
  </si>
  <si>
    <t>AGENT/ PASSAGE</t>
  </si>
  <si>
    <t xml:space="preserve">MATRICULE  AVION </t>
  </si>
  <si>
    <t>HEADSET</t>
  </si>
  <si>
    <t>CALES</t>
  </si>
  <si>
    <t>ARRANGEMENT CABINE</t>
  </si>
  <si>
    <t>BRS</t>
  </si>
  <si>
    <t>BAGG IDENTIFICATION</t>
  </si>
  <si>
    <t>TOWING</t>
  </si>
  <si>
    <t>HUM</t>
  </si>
  <si>
    <t>CHARGEMENT</t>
  </si>
  <si>
    <t>DECHARGEMENT</t>
  </si>
  <si>
    <t>AUTRES</t>
  </si>
  <si>
    <t>AMBULIFT</t>
  </si>
  <si>
    <t>VIP</t>
  </si>
  <si>
    <t>SALON</t>
  </si>
  <si>
    <t>CIVIERE</t>
  </si>
  <si>
    <t>DOCUMENT METEO</t>
  </si>
  <si>
    <t>VHF COMMUNICATION</t>
  </si>
  <si>
    <t>MESSAGE OPS</t>
  </si>
  <si>
    <t>ASU (OPS)</t>
  </si>
  <si>
    <t>MODE PAYEMENT</t>
  </si>
  <si>
    <t>PRIX</t>
  </si>
  <si>
    <t>MONNAIE</t>
  </si>
  <si>
    <t>DZD</t>
  </si>
  <si>
    <t>USD</t>
  </si>
  <si>
    <t>EUR</t>
  </si>
  <si>
    <t>CASH</t>
  </si>
  <si>
    <t>TPE</t>
  </si>
  <si>
    <t>VIREMENT</t>
  </si>
  <si>
    <t>CONTRAT</t>
  </si>
  <si>
    <t>AUTRE service/nbre</t>
  </si>
  <si>
    <t>ACU (MN)</t>
  </si>
  <si>
    <r>
      <t xml:space="preserve">CAMION </t>
    </r>
    <r>
      <rPr>
        <sz val="6"/>
        <color theme="1"/>
        <rFont val="Tahoma"/>
        <family val="2"/>
      </rPr>
      <t>ELEVATEUR</t>
    </r>
  </si>
  <si>
    <r>
      <t xml:space="preserve">SERVICE </t>
    </r>
    <r>
      <rPr>
        <sz val="6"/>
        <color theme="1"/>
        <rFont val="Tahoma"/>
        <family val="2"/>
      </rPr>
      <t>TOILETTE</t>
    </r>
  </si>
  <si>
    <r>
      <t xml:space="preserve">EAU </t>
    </r>
    <r>
      <rPr>
        <sz val="6"/>
        <color theme="1"/>
        <rFont val="Tahoma"/>
        <family val="2"/>
      </rPr>
      <t>POTABLE</t>
    </r>
  </si>
  <si>
    <r>
      <t xml:space="preserve">EXTRAS CHARGE </t>
    </r>
    <r>
      <rPr>
        <b/>
        <sz val="6"/>
        <color theme="1"/>
        <rFont val="Tahoma"/>
        <family val="2"/>
      </rPr>
      <t>PASSAGE</t>
    </r>
  </si>
  <si>
    <r>
      <t xml:space="preserve">TOTAL </t>
    </r>
    <r>
      <rPr>
        <b/>
        <sz val="6"/>
        <color theme="1"/>
        <rFont val="Tahoma"/>
        <family val="2"/>
      </rPr>
      <t>CHARGES</t>
    </r>
  </si>
  <si>
    <t xml:space="preserve"> Nature</t>
  </si>
  <si>
    <t>CARGO</t>
  </si>
  <si>
    <t>PAX</t>
  </si>
  <si>
    <t>MILITAIRE</t>
  </si>
  <si>
    <t>GUICHET Nbre / heur</t>
  </si>
  <si>
    <t>Escale</t>
  </si>
  <si>
    <t>TECH</t>
  </si>
  <si>
    <t>TAPIS BAG</t>
  </si>
  <si>
    <t>TRACTEUR CHARIOT</t>
  </si>
  <si>
    <t>PASSERELLE TRACTEE</t>
  </si>
  <si>
    <t>PASSERELLE AUTO TRAC</t>
  </si>
  <si>
    <t>NAVETTE PISTE</t>
  </si>
  <si>
    <t>NET CABINE</t>
  </si>
  <si>
    <t>AGENT DE SERVITUDE</t>
  </si>
  <si>
    <t>CHARIOT BAG</t>
  </si>
  <si>
    <t>PIST</t>
  </si>
  <si>
    <t>1/2</t>
  </si>
  <si>
    <t>2/2</t>
  </si>
  <si>
    <t>ALGER</t>
  </si>
  <si>
    <t xml:space="preserve">OBJET      RELEVE DE TOUCHEE COMPAGNIE CLIENTE </t>
  </si>
  <si>
    <t>SYRIAN AIR</t>
  </si>
  <si>
    <t>SAUDIA ARAB AIRLINES  .REG.</t>
  </si>
  <si>
    <t>SAUDIA ARAB AIRLINES .CHR.</t>
  </si>
  <si>
    <t>FLYNAS</t>
  </si>
  <si>
    <t xml:space="preserve">TUNIS AIR   </t>
  </si>
  <si>
    <t xml:space="preserve">ROYAL JORDANIAN       </t>
  </si>
  <si>
    <t xml:space="preserve">ASL             </t>
  </si>
  <si>
    <t xml:space="preserve">ROYAL AIR MAROC </t>
  </si>
  <si>
    <t xml:space="preserve">EGYPTAIR   </t>
  </si>
  <si>
    <t>ATA</t>
  </si>
  <si>
    <t>ALPHA JET</t>
  </si>
  <si>
    <t>DU 22 AU 31 JANVIER 2020</t>
  </si>
  <si>
    <t>DU 15 AU 21 JANVIER 2020</t>
  </si>
  <si>
    <t>DU 08 AU 14 JANVIER 2020</t>
  </si>
  <si>
    <t>DU 01 AU 07 JANVIER 2020</t>
  </si>
  <si>
    <t>TU338</t>
  </si>
  <si>
    <t>TU339</t>
  </si>
  <si>
    <t>A330</t>
  </si>
  <si>
    <t>TSIFN</t>
  </si>
  <si>
    <t>W6</t>
  </si>
  <si>
    <t>AT560</t>
  </si>
  <si>
    <t>AT561</t>
  </si>
  <si>
    <t>B787</t>
  </si>
  <si>
    <t>CNRGZ</t>
  </si>
  <si>
    <t>W4</t>
  </si>
  <si>
    <t>MS845</t>
  </si>
  <si>
    <t>MS846</t>
  </si>
  <si>
    <t>A320</t>
  </si>
  <si>
    <t>SUGCD</t>
  </si>
  <si>
    <t>W2</t>
  </si>
  <si>
    <t>1X60'</t>
  </si>
  <si>
    <t>SV2376</t>
  </si>
  <si>
    <t>SV9376</t>
  </si>
  <si>
    <t>B747</t>
  </si>
  <si>
    <t>TFAAD</t>
  </si>
  <si>
    <t>SUD</t>
  </si>
  <si>
    <t>1X70'</t>
  </si>
  <si>
    <t>SV2374</t>
  </si>
  <si>
    <t>SV9374</t>
  </si>
  <si>
    <t>TFAAL</t>
  </si>
  <si>
    <t>1X100'</t>
  </si>
  <si>
    <t>5O951</t>
  </si>
  <si>
    <t>5O952</t>
  </si>
  <si>
    <t>SUGBZ</t>
  </si>
  <si>
    <t>FGZTZ</t>
  </si>
  <si>
    <t>B737</t>
  </si>
  <si>
    <t>RJ517</t>
  </si>
  <si>
    <t>RJ518</t>
  </si>
  <si>
    <t>A319</t>
  </si>
  <si>
    <t>JYAYN</t>
  </si>
  <si>
    <t>TU374</t>
  </si>
  <si>
    <t>TU375</t>
  </si>
  <si>
    <t>SV3722</t>
  </si>
  <si>
    <t>SV3723</t>
  </si>
  <si>
    <t>W3</t>
  </si>
  <si>
    <t>SV2330</t>
  </si>
  <si>
    <t>SV9330</t>
  </si>
  <si>
    <t>SV2432</t>
  </si>
  <si>
    <t>SV9432</t>
  </si>
  <si>
    <t>SV2334</t>
  </si>
  <si>
    <t>SV9334</t>
  </si>
  <si>
    <t>TFAAJ</t>
  </si>
  <si>
    <t>TFAAM</t>
  </si>
  <si>
    <t>TCOCI</t>
  </si>
  <si>
    <t>CNRAM</t>
  </si>
  <si>
    <t>W24C</t>
  </si>
  <si>
    <t>TSIFM</t>
  </si>
  <si>
    <t>W1</t>
  </si>
  <si>
    <t>TSIMV</t>
  </si>
  <si>
    <t>FGZTD</t>
  </si>
  <si>
    <t>W18</t>
  </si>
  <si>
    <t>02/01/2020 03/01/2020</t>
  </si>
  <si>
    <t>5O052N</t>
  </si>
  <si>
    <t>5O051N</t>
  </si>
  <si>
    <t>FGZTS</t>
  </si>
  <si>
    <t>W14</t>
  </si>
  <si>
    <t>CNRGC</t>
  </si>
  <si>
    <t>B738</t>
  </si>
  <si>
    <t>SUGEI</t>
  </si>
  <si>
    <t>TSIMI</t>
  </si>
  <si>
    <t>SV2464</t>
  </si>
  <si>
    <t>SV2465</t>
  </si>
  <si>
    <t>TFAAC</t>
  </si>
  <si>
    <t>SV2438</t>
  </si>
  <si>
    <t>SV9438</t>
  </si>
  <si>
    <t>TFAAK</t>
  </si>
  <si>
    <t>SV2536</t>
  </si>
  <si>
    <t>SV9536</t>
  </si>
  <si>
    <t>SV2584</t>
  </si>
  <si>
    <t>SV9584</t>
  </si>
  <si>
    <t>TCOCM</t>
  </si>
  <si>
    <t>CNRGY</t>
  </si>
  <si>
    <t>CNRGS</t>
  </si>
  <si>
    <t>SUGEF</t>
  </si>
  <si>
    <t>SUGEK</t>
  </si>
  <si>
    <t>JYAYU</t>
  </si>
  <si>
    <t>TSIMN</t>
  </si>
  <si>
    <t>SV2564</t>
  </si>
  <si>
    <t>SV9564</t>
  </si>
  <si>
    <t>TCOCK</t>
  </si>
  <si>
    <t>SV2644</t>
  </si>
  <si>
    <t>SV9344</t>
  </si>
  <si>
    <t>SV2640</t>
  </si>
  <si>
    <t>SV9346</t>
  </si>
  <si>
    <t>SV2668</t>
  </si>
  <si>
    <t>1X170'</t>
  </si>
  <si>
    <t>XRC1011</t>
  </si>
  <si>
    <t>B733 CGO</t>
  </si>
  <si>
    <t>TSICB</t>
  </si>
  <si>
    <t>W6A</t>
  </si>
  <si>
    <t>TSIMU</t>
  </si>
  <si>
    <t>SUGEN</t>
  </si>
  <si>
    <t>FGZTU</t>
  </si>
  <si>
    <t>JYAYP</t>
  </si>
  <si>
    <t>CVK704</t>
  </si>
  <si>
    <t>CVK705</t>
  </si>
  <si>
    <t>AN12</t>
  </si>
  <si>
    <t>UR-CJN</t>
  </si>
  <si>
    <t>SV3720</t>
  </si>
  <si>
    <t>SV3721</t>
  </si>
  <si>
    <t>LN001</t>
  </si>
  <si>
    <t>5ALAP</t>
  </si>
  <si>
    <t>G/SALON</t>
  </si>
  <si>
    <t>1X85'</t>
  </si>
  <si>
    <t>TCOCN</t>
  </si>
  <si>
    <t>CNRGB</t>
  </si>
  <si>
    <t xml:space="preserve">DEPARTEMENT CONTRATS ET ASSISTANCE AU SOL </t>
  </si>
  <si>
    <t>AIR ALGERIE</t>
  </si>
  <si>
    <t>COMPAGNIE : TUNISAIR</t>
  </si>
  <si>
    <t>ESCALE D'ALGER</t>
  </si>
  <si>
    <t>MONNAIE : EUR</t>
  </si>
  <si>
    <t>EXTRA SERVICE</t>
  </si>
  <si>
    <t xml:space="preserve">N° DE  VOL </t>
  </si>
  <si>
    <t xml:space="preserve">DATE </t>
  </si>
  <si>
    <t xml:space="preserve">PUSH </t>
  </si>
  <si>
    <t>S / TOTAL</t>
  </si>
  <si>
    <t>TOTAL</t>
  </si>
  <si>
    <t xml:space="preserve">SOUS DIRECTION GESTION DES ESCALES </t>
  </si>
  <si>
    <t xml:space="preserve">DEPARTMENT CONTRATS ET ASSISTANCE AU SOL </t>
  </si>
  <si>
    <t>PERIODE:01-07 JANVIER 2020</t>
  </si>
  <si>
    <t>TARIF CGO</t>
  </si>
  <si>
    <t xml:space="preserve">LYBIAN </t>
  </si>
  <si>
    <t>EXPRESS AIR CARGO</t>
  </si>
  <si>
    <t>08/01/2020 09/01/2020</t>
  </si>
  <si>
    <t>IAM3166</t>
  </si>
  <si>
    <t>MM62209</t>
  </si>
  <si>
    <t xml:space="preserve">EGYPTAIR    </t>
  </si>
  <si>
    <t>SUGEH</t>
  </si>
  <si>
    <t>SUGCA</t>
  </si>
  <si>
    <t>1X80'</t>
  </si>
  <si>
    <t>1X55'</t>
  </si>
  <si>
    <t>1X50'</t>
  </si>
  <si>
    <t>CNRGU</t>
  </si>
  <si>
    <t>W4B</t>
  </si>
  <si>
    <t>CNRGX</t>
  </si>
  <si>
    <t xml:space="preserve">TUNIS AIR  </t>
  </si>
  <si>
    <t>TSIMH</t>
  </si>
  <si>
    <t>TSIMF</t>
  </si>
  <si>
    <t>PERIODE:08-14 JANVIER 2020</t>
  </si>
  <si>
    <t xml:space="preserve">ROYAL JORDANIAN      </t>
  </si>
  <si>
    <t>JYAYW</t>
  </si>
  <si>
    <t>JYAYQ</t>
  </si>
  <si>
    <t>FGZTO</t>
  </si>
  <si>
    <t>W15</t>
  </si>
  <si>
    <t>FGZTP</t>
  </si>
  <si>
    <t>B733</t>
  </si>
  <si>
    <t>FGIXT</t>
  </si>
  <si>
    <t>W3B</t>
  </si>
  <si>
    <t>1X115'</t>
  </si>
  <si>
    <t>SV2414</t>
  </si>
  <si>
    <t>SV2415</t>
  </si>
  <si>
    <t>TCOCO</t>
  </si>
  <si>
    <t>SV2772</t>
  </si>
  <si>
    <t>SV2773</t>
  </si>
  <si>
    <t>TCOCL</t>
  </si>
  <si>
    <t>AMBASSADE Italie</t>
  </si>
  <si>
    <t>MTOW</t>
  </si>
  <si>
    <t>2H20</t>
  </si>
  <si>
    <t>IAM9002</t>
  </si>
  <si>
    <t>MM62243</t>
  </si>
  <si>
    <t>JANVIER</t>
  </si>
  <si>
    <t xml:space="preserve">JANVIER </t>
  </si>
  <si>
    <t>1H45</t>
  </si>
  <si>
    <t>HZA3</t>
  </si>
  <si>
    <t>17-18/01/2020</t>
  </si>
  <si>
    <t>c8</t>
  </si>
  <si>
    <t>2X55'</t>
  </si>
  <si>
    <t>SUGEC</t>
  </si>
  <si>
    <t>SUGEA</t>
  </si>
  <si>
    <t>1X45'</t>
  </si>
  <si>
    <t>TSIMW</t>
  </si>
  <si>
    <t>TSIMG</t>
  </si>
  <si>
    <t>PERIODE:15-21 JANVIER 2020</t>
  </si>
  <si>
    <t>A321</t>
  </si>
  <si>
    <t>JYAYV</t>
  </si>
  <si>
    <t>TARFI CGO</t>
  </si>
  <si>
    <t xml:space="preserve">ASL              </t>
  </si>
  <si>
    <t>W17</t>
  </si>
  <si>
    <t>SV3356</t>
  </si>
  <si>
    <t>SV3357</t>
  </si>
  <si>
    <t>SV9351</t>
  </si>
  <si>
    <t>SV2351</t>
  </si>
  <si>
    <t>TCOCJ</t>
  </si>
  <si>
    <t>SV2466</t>
  </si>
  <si>
    <t>SV2467</t>
  </si>
  <si>
    <t>S15</t>
  </si>
  <si>
    <t xml:space="preserve">EGYPTAIR     </t>
  </si>
  <si>
    <t>SUGCB</t>
  </si>
  <si>
    <t>SUGEE</t>
  </si>
  <si>
    <t>SUGCZ</t>
  </si>
  <si>
    <t>1X35'</t>
  </si>
  <si>
    <t>SUGDA</t>
  </si>
  <si>
    <t>CNRGT</t>
  </si>
  <si>
    <t xml:space="preserve">TUNIS AIR    </t>
  </si>
  <si>
    <t>TSIMT</t>
  </si>
  <si>
    <t>TSIMS</t>
  </si>
  <si>
    <t>TSIMR</t>
  </si>
  <si>
    <t>TSIMM</t>
  </si>
  <si>
    <t>PERIODE:22-31 JANVIER 2020</t>
  </si>
  <si>
    <t>JYAYT</t>
  </si>
  <si>
    <t xml:space="preserve">ASL   FANCE POSTE            </t>
  </si>
  <si>
    <t>W19</t>
  </si>
  <si>
    <t>W16</t>
  </si>
  <si>
    <t>SV3358</t>
  </si>
  <si>
    <t>SV3359</t>
  </si>
  <si>
    <t>1X75'</t>
  </si>
  <si>
    <t>SV3773</t>
  </si>
  <si>
    <t>SV2352</t>
  </si>
  <si>
    <t>SV2353</t>
  </si>
  <si>
    <t>SV2468</t>
  </si>
  <si>
    <t>SV2469</t>
  </si>
  <si>
    <t>TFAAH</t>
  </si>
  <si>
    <t>COMPAGNIE : SAUDIA AIR LINES</t>
  </si>
  <si>
    <t>DPT CONTRATS ET ASSISTANCE AU SOL</t>
  </si>
  <si>
    <t>MONNAIE : USD</t>
  </si>
  <si>
    <t>ASSISTANCE SPECIALE DES COMPAGNIES ETRANGERES</t>
  </si>
  <si>
    <t>SERVICE</t>
  </si>
  <si>
    <t>NOMBRE</t>
  </si>
  <si>
    <t>TARIF</t>
  </si>
  <si>
    <t>CAM HELP</t>
  </si>
  <si>
    <t>NB: ASSISTANCE  VOL CHARTER</t>
  </si>
  <si>
    <t>NB: VEUILLEZ NOTER QUE CE DOCUMENT :</t>
  </si>
  <si>
    <t xml:space="preserve">   NE REPRESENTE PAS LA FACTURE DEFINITIVE</t>
  </si>
  <si>
    <t xml:space="preserve">  PEUT FAIRE L'OBJET DE MODIFICATION/CORRECTION</t>
  </si>
  <si>
    <t xml:space="preserve">  ETABLIT SELON L'ETAT DU CENTRE D'EXPLOITATION D'ALGER</t>
  </si>
  <si>
    <t xml:space="preserve">DPT CONTRATS ET ASSISTANCE AU SOL </t>
  </si>
  <si>
    <t>NB: ASSISTANCE  VOL REGULIER</t>
  </si>
  <si>
    <t xml:space="preserve">COMPAGNIE : ALITALIA </t>
  </si>
  <si>
    <t>ESCALE : ALGER</t>
  </si>
  <si>
    <t>MONNAIE:EUR</t>
  </si>
  <si>
    <t xml:space="preserve">ASSISTANCE SPECIALE </t>
  </si>
  <si>
    <t>F/C</t>
  </si>
  <si>
    <t>COMPAGNIE : SYRIAN AIR</t>
  </si>
  <si>
    <t>MONNAIE:USD</t>
  </si>
  <si>
    <t xml:space="preserve"> HELP</t>
  </si>
  <si>
    <t>COMPAGNIE : EGYPTAIR</t>
  </si>
  <si>
    <t>UM/BLND</t>
  </si>
  <si>
    <t>COMPAGNIE : ROYAL AIR MAROC</t>
  </si>
  <si>
    <t>HELP</t>
  </si>
  <si>
    <t>COMPAGNIE : TUNIS AIR</t>
  </si>
  <si>
    <t>ESCALE  : ALGER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</si>
  <si>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</si>
  <si>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STCR</t>
  </si>
  <si>
    <t>COMPAGNIE : ROYAL JORDANIAN</t>
  </si>
  <si>
    <t>COMPAGNIE : ASL AIRLINES</t>
  </si>
  <si>
    <t xml:space="preserve">    -NE REPRESENTE PAS LA FACTURE DEFINITIVE</t>
  </si>
  <si>
    <t xml:space="preserve">    -PEUT FAIRE OBJET DE MODIFICATION/CORRECTION </t>
  </si>
  <si>
    <t>COMPAGNIE : FLYNAS</t>
  </si>
  <si>
    <t>CAM HLP</t>
  </si>
  <si>
    <t>COMPAGNIE: TASSILI AIRLINES</t>
  </si>
  <si>
    <t>ESCALE:NATIONAL</t>
  </si>
  <si>
    <t>MONNAIE :DZD</t>
  </si>
  <si>
    <t>ASSISTANCE SERVICE LITIGE BAGAGE</t>
  </si>
  <si>
    <t>RESEAU NATIONAL</t>
  </si>
  <si>
    <t>ESCALE</t>
  </si>
  <si>
    <t>AHL</t>
  </si>
  <si>
    <t>OHD</t>
  </si>
  <si>
    <t>DPR</t>
  </si>
  <si>
    <t>NOMBRE DOSSIER</t>
  </si>
  <si>
    <t>TARIF PAR DOSSIER</t>
  </si>
  <si>
    <t>AAE</t>
  </si>
  <si>
    <t>CZL</t>
  </si>
  <si>
    <t>ORN</t>
  </si>
  <si>
    <t>MONNAIE:DZD</t>
  </si>
  <si>
    <t>RESEAU INTERNATIONAL</t>
  </si>
  <si>
    <t>MOIS</t>
  </si>
  <si>
    <t>ESCALE :ALGER</t>
  </si>
  <si>
    <t>COMPAGNIE TASSILI AIRLINES</t>
  </si>
  <si>
    <t>MONNAIE : DZD</t>
  </si>
  <si>
    <t>COMPAGNIE</t>
  </si>
  <si>
    <t>TRF</t>
  </si>
  <si>
    <t>UM/  BLND</t>
  </si>
  <si>
    <t>MEDICAL LIFT</t>
  </si>
  <si>
    <t>TASSILI AIRLINES</t>
  </si>
  <si>
    <t>NB: NOUVEAU TARIF PROPOSE POUR LE SALON F/C AU NIVEAU DU TERMINAL 4</t>
  </si>
  <si>
    <t xml:space="preserve">    -ETABLIT SELON L' ETAT DE CENTRE D EXPLOITATION D 'ALGER</t>
  </si>
  <si>
    <t>PERIODE :JANVIER 2020</t>
  </si>
  <si>
    <t>SALON F/C</t>
  </si>
  <si>
    <t>JAN</t>
  </si>
  <si>
    <t>JANV</t>
  </si>
  <si>
    <t xml:space="preserve"> </t>
  </si>
  <si>
    <t>ASSISTANCE SPECIALE A89:N108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</si>
</sst>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;@"/>
    <numFmt numFmtId="165" formatCode="h:mm;@"/>
    <numFmt numFmtId="166" formatCode="[h]:mm:ss;@"/>
    <numFmt numFmtId="167" formatCode="#,##0.00\ _€"/>
  </numFmts>
  <fonts count="31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7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0"/>
      <name val="Tahoma"/>
      <family val="2"/>
    </font>
    <font>
      <b/>
      <sz val="7"/>
      <color theme="1"/>
      <name val="Tahoma"/>
      <family val="2"/>
    </font>
    <font>
      <sz val="6"/>
      <color theme="1"/>
      <name val="Tahoma"/>
      <family val="2"/>
    </font>
    <font>
      <b/>
      <sz val="6"/>
      <color theme="1"/>
      <name val="Tahoma"/>
      <family val="2"/>
    </font>
    <font>
      <sz val="8"/>
      <color theme="0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b/>
      <sz val="16"/>
      <color theme="1"/>
      <name val="Tahoma"/>
      <family val="2"/>
    </font>
    <font>
      <b/>
      <sz val="18"/>
      <color theme="1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2"/>
      <name val="Tahoma"/>
      <family val="2"/>
    </font>
    <font>
      <sz val="12"/>
      <color rgb="FF000000"/>
      <name val="Tahoma"/>
      <family val="2"/>
    </font>
    <font>
      <sz val="12"/>
      <name val="Tahoma"/>
      <family val="2"/>
    </font>
    <font>
      <b/>
      <sz val="12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65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 applyProtection="1">
      <alignment horizontal="center" vertical="center" wrapText="1"/>
      <protection locked="0"/>
    </xf>
    <xf numFmtId="0" fontId="3" fillId="7" borderId="2" xfId="0" applyFont="1" applyFill="1" applyBorder="1" applyAlignment="1" applyProtection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166" fontId="1" fillId="0" borderId="0" xfId="0" applyNumberFormat="1" applyFont="1" applyAlignment="1" applyProtection="1">
      <alignment horizontal="center" vertical="center" wrapText="1"/>
    </xf>
    <xf numFmtId="166" fontId="1" fillId="5" borderId="1" xfId="0" applyNumberFormat="1" applyFont="1" applyFill="1" applyBorder="1" applyAlignment="1" applyProtection="1">
      <alignment horizontal="center" vertical="center" wrapText="1"/>
    </xf>
    <xf numFmtId="1" fontId="1" fillId="5" borderId="1" xfId="0" applyNumberFormat="1" applyFont="1" applyFill="1" applyBorder="1" applyAlignment="1" applyProtection="1">
      <alignment horizontal="center" vertical="center" wrapText="1"/>
    </xf>
    <xf numFmtId="0" fontId="5" fillId="10" borderId="0" xfId="0" applyFont="1" applyFill="1" applyBorder="1" applyAlignment="1" applyProtection="1">
      <alignment horizontal="center" vertical="center"/>
    </xf>
    <xf numFmtId="0" fontId="6" fillId="10" borderId="0" xfId="0" applyFont="1" applyFill="1" applyBorder="1" applyAlignment="1" applyProtection="1">
      <alignment horizontal="center" vertical="center" wrapText="1"/>
    </xf>
    <xf numFmtId="4" fontId="5" fillId="10" borderId="0" xfId="0" applyNumberFormat="1" applyFont="1" applyFill="1" applyBorder="1" applyAlignment="1" applyProtection="1">
      <alignment horizontal="center" vertical="center"/>
    </xf>
    <xf numFmtId="0" fontId="5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 wrapText="1"/>
    </xf>
    <xf numFmtId="0" fontId="10" fillId="10" borderId="0" xfId="0" applyFont="1" applyFill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left" vertical="center"/>
      <protection locked="0"/>
    </xf>
    <xf numFmtId="0" fontId="11" fillId="10" borderId="0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 wrapText="1"/>
    </xf>
    <xf numFmtId="0" fontId="13" fillId="9" borderId="0" xfId="0" applyFont="1" applyFill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center" wrapText="1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left" vertical="center" wrapText="1"/>
    </xf>
    <xf numFmtId="49" fontId="1" fillId="0" borderId="0" xfId="0" applyNumberFormat="1" applyFont="1" applyAlignment="1" applyProtection="1">
      <alignment horizontal="center" vertical="center" wrapText="1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4" fillId="9" borderId="0" xfId="0" applyFont="1" applyFill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" fillId="9" borderId="0" xfId="0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wrapText="1"/>
    </xf>
    <xf numFmtId="0" fontId="14" fillId="0" borderId="0" xfId="0" applyFont="1" applyAlignment="1" applyProtection="1">
      <alignment horizontal="left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protection locked="0"/>
    </xf>
    <xf numFmtId="0" fontId="15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0" xfId="0" applyFont="1"/>
    <xf numFmtId="0" fontId="15" fillId="0" borderId="0" xfId="0" applyFont="1"/>
    <xf numFmtId="0" fontId="15" fillId="0" borderId="0" xfId="0" applyFont="1" applyProtection="1">
      <protection locked="0"/>
    </xf>
    <xf numFmtId="0" fontId="0" fillId="0" borderId="0" xfId="0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10" borderId="8" xfId="0" applyFont="1" applyFill="1" applyBorder="1" applyAlignment="1" applyProtection="1">
      <alignment horizontal="center" vertical="center" wrapText="1"/>
    </xf>
    <xf numFmtId="0" fontId="19" fillId="10" borderId="9" xfId="0" applyFont="1" applyFill="1" applyBorder="1" applyAlignment="1" applyProtection="1">
      <alignment horizontal="center" vertical="center" wrapText="1"/>
    </xf>
    <xf numFmtId="0" fontId="19" fillId="10" borderId="9" xfId="0" applyFont="1" applyFill="1" applyBorder="1" applyAlignment="1" applyProtection="1">
      <alignment horizontal="center" vertical="center"/>
    </xf>
    <xf numFmtId="0" fontId="19" fillId="10" borderId="10" xfId="0" applyFont="1" applyFill="1" applyBorder="1" applyAlignment="1" applyProtection="1">
      <alignment horizontal="center" vertical="center" wrapText="1"/>
      <protection locked="0"/>
    </xf>
    <xf numFmtId="0" fontId="19" fillId="10" borderId="0" xfId="0" applyFont="1" applyFill="1" applyBorder="1" applyAlignment="1" applyProtection="1">
      <alignment horizontal="center" vertical="center" wrapText="1"/>
    </xf>
    <xf numFmtId="2" fontId="20" fillId="10" borderId="5" xfId="0" applyNumberFormat="1" applyFont="1" applyFill="1" applyBorder="1" applyAlignment="1" applyProtection="1">
      <alignment horizontal="center" vertical="center"/>
      <protection locked="0"/>
    </xf>
    <xf numFmtId="2" fontId="20" fillId="10" borderId="11" xfId="0" applyNumberFormat="1" applyFont="1" applyFill="1" applyBorder="1" applyAlignment="1" applyProtection="1">
      <alignment horizontal="center" vertical="center"/>
      <protection locked="0"/>
    </xf>
    <xf numFmtId="0" fontId="20" fillId="10" borderId="0" xfId="0" applyFont="1" applyFill="1" applyBorder="1" applyAlignment="1" applyProtection="1">
      <alignment horizontal="center" vertical="center"/>
      <protection locked="0"/>
    </xf>
    <xf numFmtId="0" fontId="0" fillId="0" borderId="8" xfId="0" applyBorder="1"/>
    <xf numFmtId="0" fontId="16" fillId="0" borderId="9" xfId="0" applyFont="1" applyBorder="1"/>
    <xf numFmtId="2" fontId="12" fillId="0" borderId="9" xfId="0" applyNumberFormat="1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21" fillId="0" borderId="0" xfId="0" applyFont="1"/>
    <xf numFmtId="0" fontId="15" fillId="0" borderId="0" xfId="0" applyFont="1" applyFill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0" fontId="22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protection locked="0"/>
    </xf>
    <xf numFmtId="0" fontId="22" fillId="0" borderId="0" xfId="0" applyFont="1" applyBorder="1" applyAlignment="1" applyProtection="1">
      <alignment horizontal="left"/>
      <protection locked="0"/>
    </xf>
    <xf numFmtId="0" fontId="22" fillId="0" borderId="0" xfId="0" applyFont="1" applyBorder="1" applyProtection="1">
      <protection locked="0"/>
    </xf>
    <xf numFmtId="0" fontId="24" fillId="0" borderId="0" xfId="0" applyFont="1"/>
    <xf numFmtId="0" fontId="23" fillId="0" borderId="0" xfId="0" applyFont="1" applyFill="1" applyAlignment="1">
      <alignment horizontal="left"/>
    </xf>
    <xf numFmtId="0" fontId="15" fillId="0" borderId="0" xfId="0" applyFont="1" applyAlignment="1"/>
    <xf numFmtId="0" fontId="21" fillId="0" borderId="0" xfId="0" applyFont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49" fontId="15" fillId="0" borderId="0" xfId="0" applyNumberFormat="1" applyFont="1" applyAlignment="1"/>
    <xf numFmtId="0" fontId="15" fillId="0" borderId="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21" fillId="0" borderId="0" xfId="0" applyFont="1" applyBorder="1"/>
    <xf numFmtId="0" fontId="4" fillId="0" borderId="0" xfId="0" applyFont="1"/>
    <xf numFmtId="0" fontId="15" fillId="11" borderId="2" xfId="0" applyFont="1" applyFill="1" applyBorder="1" applyAlignment="1">
      <alignment horizontal="center" vertical="center" wrapText="1"/>
    </xf>
    <xf numFmtId="0" fontId="26" fillId="12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14" fontId="30" fillId="11" borderId="1" xfId="0" applyNumberFormat="1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center" vertical="center"/>
    </xf>
    <xf numFmtId="0" fontId="26" fillId="12" borderId="5" xfId="0" applyNumberFormat="1" applyFont="1" applyFill="1" applyBorder="1" applyAlignment="1">
      <alignment horizontal="center" vertical="center"/>
    </xf>
    <xf numFmtId="0" fontId="28" fillId="11" borderId="5" xfId="0" applyNumberFormat="1" applyFont="1" applyFill="1" applyBorder="1" applyAlignment="1">
      <alignment horizontal="center" vertical="center"/>
    </xf>
    <xf numFmtId="0" fontId="27" fillId="10" borderId="5" xfId="0" applyNumberFormat="1" applyFont="1" applyFill="1" applyBorder="1" applyAlignment="1">
      <alignment horizontal="center" vertical="center"/>
    </xf>
    <xf numFmtId="0" fontId="30" fillId="11" borderId="5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protection locked="0"/>
    </xf>
    <xf numFmtId="0" fontId="15" fillId="0" borderId="0" xfId="0" applyFont="1" applyBorder="1" applyAlignment="1" applyProtection="1">
      <alignment horizontal="left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15" fillId="10" borderId="0" xfId="0" applyFont="1" applyFill="1"/>
    <xf numFmtId="0" fontId="21" fillId="10" borderId="0" xfId="0" applyFont="1" applyFill="1"/>
    <xf numFmtId="0" fontId="15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167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4" fillId="9" borderId="0" xfId="0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3" fillId="6" borderId="6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6" borderId="4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8" borderId="2" xfId="0" applyFont="1" applyFill="1" applyBorder="1" applyAlignment="1" applyProtection="1">
      <alignment horizontal="center" vertical="center" wrapText="1"/>
    </xf>
    <xf numFmtId="0" fontId="7" fillId="8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 applyProtection="1">
      <alignment horizontal="center" vertical="center" wrapText="1"/>
    </xf>
    <xf numFmtId="0" fontId="3" fillId="5" borderId="7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15" fillId="9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6" fillId="0" borderId="0" xfId="0" applyFont="1" applyBorder="1" applyAlignment="1">
      <alignment horizontal="left"/>
    </xf>
    <xf numFmtId="0" fontId="28" fillId="11" borderId="2" xfId="0" applyNumberFormat="1" applyFont="1" applyFill="1" applyBorder="1" applyAlignment="1">
      <alignment horizontal="center" vertical="center"/>
    </xf>
    <xf numFmtId="0" fontId="28" fillId="11" borderId="5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4" fontId="28" fillId="11" borderId="2" xfId="0" applyNumberFormat="1" applyFont="1" applyFill="1" applyBorder="1" applyAlignment="1">
      <alignment horizontal="center" vertical="center" wrapText="1"/>
    </xf>
    <xf numFmtId="14" fontId="28" fillId="11" borderId="5" xfId="0" applyNumberFormat="1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6" fillId="12" borderId="2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center" vertical="center"/>
    </xf>
    <xf numFmtId="0" fontId="26" fillId="12" borderId="2" xfId="0" applyNumberFormat="1" applyFont="1" applyFill="1" applyBorder="1" applyAlignment="1">
      <alignment horizontal="center" vertical="center"/>
    </xf>
    <xf numFmtId="0" fontId="26" fillId="12" borderId="5" xfId="0" applyNumberFormat="1" applyFont="1" applyFill="1" applyBorder="1" applyAlignment="1">
      <alignment horizontal="center" vertical="center"/>
    </xf>
    <xf numFmtId="0" fontId="29" fillId="10" borderId="2" xfId="0" applyNumberFormat="1" applyFont="1" applyFill="1" applyBorder="1" applyAlignment="1">
      <alignment horizontal="center" vertical="center"/>
    </xf>
    <xf numFmtId="0" fontId="29" fillId="10" borderId="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7</xdr:row>
      <xdr:rowOff>142875</xdr:rowOff>
    </xdr:from>
    <xdr:to>
      <xdr:col>5</xdr:col>
      <xdr:colOff>752475</xdr:colOff>
      <xdr:row>18</xdr:row>
      <xdr:rowOff>180975</xdr:rowOff>
    </xdr:to>
    <xdr:sp macro="" textlink="">
      <xdr:nvSpPr>
        <xdr:cNvPr id="2" name="Rectangle 1"/>
        <xdr:cNvSpPr/>
      </xdr:nvSpPr>
      <xdr:spPr>
        <a:xfrm>
          <a:off x="314326" y="1571625"/>
          <a:ext cx="5457824" cy="2238375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fr-FR" sz="2800" b="1">
              <a:solidFill>
                <a:srgbClr val="FF0000"/>
              </a:solidFill>
            </a:rPr>
            <a:t>ETAT</a:t>
          </a:r>
          <a:r>
            <a:rPr lang="fr-FR" sz="2800" b="1" baseline="0">
              <a:solidFill>
                <a:srgbClr val="FF0000"/>
              </a:solidFill>
            </a:rPr>
            <a:t> DES VOLS COMPAGNIES CLIENTES</a:t>
          </a:r>
          <a:endParaRPr lang="fr-FR" sz="28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1"/>
  <sheetViews>
    <sheetView zoomScale="110" zoomScaleNormal="110" workbookViewId="0">
      <selection activeCell="A12" sqref="A1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44" t="s">
        <v>34</v>
      </c>
      <c r="B1" s="44"/>
      <c r="C1" s="44"/>
      <c r="D1" s="35"/>
      <c r="E1" s="35"/>
      <c r="F1" s="35"/>
      <c r="G1" s="30"/>
      <c r="H1" s="30"/>
      <c r="I1" s="30"/>
      <c r="J1" s="30"/>
      <c r="K1" s="30"/>
      <c r="L1" s="31"/>
      <c r="M1" s="31"/>
      <c r="N1" s="31"/>
      <c r="O1" s="31"/>
      <c r="P1" s="30"/>
      <c r="Q1" s="30"/>
      <c r="R1" s="5"/>
      <c r="S1" s="5"/>
      <c r="T1" s="44" t="s">
        <v>34</v>
      </c>
      <c r="U1" s="44"/>
      <c r="V1" s="44"/>
      <c r="W1" s="44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5"/>
      <c r="AI1" s="36"/>
      <c r="AJ1" s="36"/>
      <c r="AK1" s="36"/>
      <c r="AL1" s="36"/>
      <c r="AM1" s="36"/>
      <c r="AN1" s="36"/>
      <c r="AO1" s="36"/>
      <c r="AP1" s="36"/>
    </row>
    <row r="2" spans="1:45" ht="15" x14ac:dyDescent="0.25">
      <c r="A2" s="44" t="s">
        <v>35</v>
      </c>
      <c r="B2" s="44"/>
      <c r="C2" s="44"/>
      <c r="D2" s="35"/>
      <c r="E2" s="35"/>
      <c r="F2" s="36"/>
      <c r="G2" s="31"/>
      <c r="H2" s="30"/>
      <c r="I2" s="30"/>
      <c r="J2" s="30"/>
      <c r="K2" s="30"/>
      <c r="L2" s="31"/>
      <c r="M2" s="31"/>
      <c r="N2" s="31"/>
      <c r="O2" s="31"/>
      <c r="P2" s="30"/>
      <c r="Q2" s="30"/>
      <c r="R2" s="5"/>
      <c r="S2" s="5"/>
      <c r="T2" s="44" t="s">
        <v>35</v>
      </c>
      <c r="U2" s="44"/>
      <c r="V2" s="44"/>
      <c r="W2" s="44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5"/>
      <c r="AI2" s="36"/>
      <c r="AJ2" s="36"/>
      <c r="AK2" s="36"/>
      <c r="AL2" s="36"/>
      <c r="AM2" s="36"/>
      <c r="AN2" s="36"/>
      <c r="AO2" s="36"/>
      <c r="AP2" s="36"/>
    </row>
    <row r="3" spans="1:45" ht="14.45" customHeight="1" x14ac:dyDescent="0.25">
      <c r="A3" s="44" t="s">
        <v>36</v>
      </c>
      <c r="B3" s="44"/>
      <c r="C3" s="44"/>
      <c r="D3" s="35"/>
      <c r="E3" s="35"/>
      <c r="F3" s="36"/>
      <c r="G3" s="31"/>
      <c r="H3" s="30"/>
      <c r="I3" s="30"/>
      <c r="J3" s="30"/>
      <c r="K3" s="30"/>
      <c r="L3" s="44" t="s">
        <v>37</v>
      </c>
      <c r="M3" s="30"/>
      <c r="N3" s="42" t="s">
        <v>105</v>
      </c>
      <c r="O3" s="32"/>
      <c r="P3" s="32"/>
      <c r="Q3" s="32"/>
      <c r="R3" s="5"/>
      <c r="S3" s="5"/>
      <c r="T3" s="44" t="s">
        <v>36</v>
      </c>
      <c r="U3" s="44"/>
      <c r="V3" s="44"/>
      <c r="W3" s="44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5"/>
      <c r="AI3" s="44" t="s">
        <v>37</v>
      </c>
      <c r="AJ3" s="35"/>
      <c r="AK3" s="43" t="str">
        <f>IF(N3="","",N3)</f>
        <v>FLYNAS</v>
      </c>
      <c r="AL3" s="36"/>
      <c r="AM3" s="36"/>
      <c r="AN3" s="36"/>
      <c r="AO3" s="36"/>
      <c r="AP3" s="36"/>
    </row>
    <row r="4" spans="1:45" ht="15.75" x14ac:dyDescent="0.25">
      <c r="A4" s="36"/>
      <c r="B4" s="37"/>
      <c r="C4" s="36"/>
      <c r="D4" s="36"/>
      <c r="E4" s="36"/>
      <c r="F4" s="36"/>
      <c r="G4" s="31"/>
      <c r="H4" s="30"/>
      <c r="I4" s="30"/>
      <c r="J4" s="30"/>
      <c r="K4" s="30"/>
      <c r="L4" s="44" t="s">
        <v>38</v>
      </c>
      <c r="M4" s="33"/>
      <c r="N4" s="45" t="s">
        <v>116</v>
      </c>
      <c r="O4" s="32"/>
      <c r="P4" s="32"/>
      <c r="Q4" s="32"/>
      <c r="R4" s="5"/>
      <c r="S4" s="5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44" t="s">
        <v>38</v>
      </c>
      <c r="AJ4" s="39"/>
      <c r="AK4" s="43" t="str">
        <f>IF(N4="","",N4)</f>
        <v>DU 01 AU 07 JANVIER 2020</v>
      </c>
      <c r="AL4" s="36"/>
      <c r="AM4" s="36"/>
      <c r="AN4" s="36"/>
      <c r="AO4" s="36"/>
      <c r="AP4" s="36"/>
    </row>
    <row r="5" spans="1:45" ht="15.75" x14ac:dyDescent="0.25">
      <c r="A5" s="44" t="s">
        <v>87</v>
      </c>
      <c r="B5" s="175" t="s">
        <v>100</v>
      </c>
      <c r="C5" s="175"/>
      <c r="D5" s="175"/>
      <c r="E5" s="175"/>
      <c r="F5" s="30"/>
      <c r="G5" s="30"/>
      <c r="H5" s="30"/>
      <c r="I5" s="30"/>
      <c r="J5" s="30"/>
      <c r="K5" s="30"/>
      <c r="L5" s="44" t="s">
        <v>39</v>
      </c>
      <c r="M5" s="33"/>
      <c r="N5" s="42" t="s">
        <v>69</v>
      </c>
      <c r="O5" s="30"/>
      <c r="P5" s="30"/>
      <c r="Q5" s="30"/>
      <c r="R5" s="5"/>
      <c r="S5" s="5"/>
      <c r="T5" s="44" t="s">
        <v>87</v>
      </c>
      <c r="U5" s="176" t="str">
        <f>IF(B5="","",B5)</f>
        <v>ALGER</v>
      </c>
      <c r="V5" s="176"/>
      <c r="W5" s="176"/>
      <c r="X5" s="17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44" t="s">
        <v>39</v>
      </c>
      <c r="AJ5" s="39"/>
      <c r="AK5" s="40" t="str">
        <f>+N5</f>
        <v>USD</v>
      </c>
      <c r="AL5" s="36"/>
      <c r="AM5" s="36"/>
      <c r="AN5" s="36"/>
      <c r="AO5" s="36"/>
      <c r="AP5" s="36"/>
    </row>
    <row r="6" spans="1:45" ht="1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5"/>
      <c r="S6" s="5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5" ht="15" x14ac:dyDescent="0.25">
      <c r="A7" s="177" t="s">
        <v>101</v>
      </c>
      <c r="B7" s="177"/>
      <c r="C7" s="177"/>
      <c r="D7" s="177"/>
      <c r="E7" s="177"/>
      <c r="F7" s="177"/>
      <c r="G7" s="17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77" t="s">
        <v>101</v>
      </c>
      <c r="U7" s="177"/>
      <c r="V7" s="177"/>
      <c r="W7" s="177"/>
      <c r="X7" s="177"/>
      <c r="Y7" s="177"/>
      <c r="Z7" s="177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5" ht="15" x14ac:dyDescent="0.25"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ref="T13:T29" si="0">IF(A13="","",A13)</f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/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/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/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/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/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/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/>
      <c r="U20" s="2"/>
      <c r="V20" s="15"/>
      <c r="W20" s="2"/>
      <c r="X20" s="2"/>
      <c r="Y20" s="2"/>
      <c r="Z20" s="2"/>
      <c r="AA20" s="2"/>
      <c r="AB20" s="2"/>
      <c r="AC20" s="2"/>
      <c r="AD20" s="10"/>
      <c r="AE20" s="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/>
      <c r="U21" s="2"/>
      <c r="V21" s="15"/>
      <c r="W21" s="2"/>
      <c r="X21" s="2"/>
      <c r="Y21" s="2"/>
      <c r="Z21" s="2"/>
      <c r="AA21" s="2"/>
      <c r="AB21" s="2"/>
      <c r="AC21" s="2"/>
      <c r="AD21" s="10"/>
      <c r="AE21" s="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"/>
      <c r="B22" s="2"/>
      <c r="C22" s="2"/>
      <c r="D22" s="2"/>
      <c r="E22" s="2"/>
      <c r="F22" s="2"/>
      <c r="G22" s="2"/>
      <c r="H22" s="3"/>
      <c r="I22" s="3"/>
      <c r="J22" s="3"/>
      <c r="K22" s="3"/>
      <c r="L22" s="2"/>
      <c r="M22" s="2"/>
      <c r="N22" s="2"/>
      <c r="O22" s="2"/>
      <c r="P22" s="2"/>
      <c r="Q22" s="10"/>
      <c r="R22" s="10"/>
      <c r="S22" s="10"/>
      <c r="T22" s="4" t="str">
        <f t="shared" si="0"/>
        <v/>
      </c>
      <c r="U22" s="2"/>
      <c r="V22" s="15"/>
      <c r="W22" s="2"/>
      <c r="X22" s="2"/>
      <c r="Y22" s="2"/>
      <c r="Z22" s="2"/>
      <c r="AA22" s="2"/>
      <c r="AB22" s="2"/>
      <c r="AC22" s="2"/>
      <c r="AD22" s="10"/>
      <c r="AE22" s="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0"/>
      <c r="AS22" s="11"/>
    </row>
    <row r="23" spans="1:45" ht="18.75" customHeight="1" x14ac:dyDescent="0.25">
      <c r="A23" s="1"/>
      <c r="B23" s="2"/>
      <c r="C23" s="2"/>
      <c r="D23" s="2"/>
      <c r="E23" s="2"/>
      <c r="F23" s="2"/>
      <c r="G23" s="2"/>
      <c r="H23" s="3"/>
      <c r="I23" s="3"/>
      <c r="J23" s="3"/>
      <c r="K23" s="3"/>
      <c r="L23" s="2"/>
      <c r="M23" s="2"/>
      <c r="N23" s="2"/>
      <c r="O23" s="2"/>
      <c r="P23" s="2"/>
      <c r="Q23" s="10"/>
      <c r="R23" s="10"/>
      <c r="S23" s="10"/>
      <c r="T23" s="4" t="str">
        <f t="shared" si="0"/>
        <v/>
      </c>
      <c r="U23" s="2"/>
      <c r="V23" s="15"/>
      <c r="W23" s="2"/>
      <c r="X23" s="2"/>
      <c r="Y23" s="2"/>
      <c r="Z23" s="2"/>
      <c r="AA23" s="2"/>
      <c r="AB23" s="2"/>
      <c r="AC23" s="2"/>
      <c r="AD23" s="10"/>
      <c r="AE23" s="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0"/>
      <c r="AS23" s="11"/>
    </row>
    <row r="24" spans="1:45" ht="18.75" customHeight="1" x14ac:dyDescent="0.25">
      <c r="A24" s="1"/>
      <c r="B24" s="2"/>
      <c r="C24" s="2"/>
      <c r="D24" s="2"/>
      <c r="E24" s="2"/>
      <c r="F24" s="2"/>
      <c r="G24" s="2"/>
      <c r="H24" s="3"/>
      <c r="I24" s="3"/>
      <c r="J24" s="3"/>
      <c r="K24" s="3"/>
      <c r="L24" s="2"/>
      <c r="M24" s="2"/>
      <c r="N24" s="2"/>
      <c r="O24" s="2"/>
      <c r="P24" s="2"/>
      <c r="Q24" s="10"/>
      <c r="R24" s="10"/>
      <c r="S24" s="10"/>
      <c r="T24" s="4" t="str">
        <f t="shared" si="0"/>
        <v/>
      </c>
      <c r="U24" s="2"/>
      <c r="V24" s="15"/>
      <c r="W24" s="2"/>
      <c r="X24" s="2"/>
      <c r="Y24" s="2"/>
      <c r="Z24" s="2"/>
      <c r="AA24" s="2"/>
      <c r="AB24" s="2"/>
      <c r="AC24" s="2"/>
      <c r="AD24" s="10"/>
      <c r="AE24" s="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0"/>
      <c r="AS24" s="11"/>
    </row>
    <row r="25" spans="1:45" ht="18.75" customHeight="1" x14ac:dyDescent="0.25">
      <c r="A25" s="1"/>
      <c r="B25" s="2"/>
      <c r="C25" s="2"/>
      <c r="D25" s="2"/>
      <c r="E25" s="2"/>
      <c r="F25" s="2"/>
      <c r="G25" s="2"/>
      <c r="H25" s="3"/>
      <c r="I25" s="3"/>
      <c r="J25" s="3"/>
      <c r="K25" s="3"/>
      <c r="L25" s="2"/>
      <c r="M25" s="2"/>
      <c r="N25" s="2"/>
      <c r="O25" s="2"/>
      <c r="P25" s="2"/>
      <c r="Q25" s="10"/>
      <c r="R25" s="10"/>
      <c r="S25" s="10"/>
      <c r="T25" s="4" t="str">
        <f t="shared" si="0"/>
        <v/>
      </c>
      <c r="U25" s="2"/>
      <c r="V25" s="15"/>
      <c r="W25" s="2"/>
      <c r="X25" s="2"/>
      <c r="Y25" s="2"/>
      <c r="Z25" s="2"/>
      <c r="AA25" s="2"/>
      <c r="AB25" s="2"/>
      <c r="AC25" s="2"/>
      <c r="AD25" s="10"/>
      <c r="AE25" s="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0"/>
      <c r="AS25" s="11"/>
    </row>
    <row r="26" spans="1:45" ht="18.75" customHeight="1" x14ac:dyDescent="0.25">
      <c r="A26" s="1"/>
      <c r="B26" s="2"/>
      <c r="C26" s="2"/>
      <c r="D26" s="2"/>
      <c r="E26" s="2"/>
      <c r="F26" s="2"/>
      <c r="G26" s="2"/>
      <c r="H26" s="3"/>
      <c r="I26" s="3"/>
      <c r="J26" s="3"/>
      <c r="K26" s="3"/>
      <c r="L26" s="2"/>
      <c r="M26" s="2"/>
      <c r="N26" s="2"/>
      <c r="O26" s="2"/>
      <c r="P26" s="2"/>
      <c r="Q26" s="10"/>
      <c r="R26" s="10"/>
      <c r="S26" s="10"/>
      <c r="T26" s="4" t="str">
        <f t="shared" si="0"/>
        <v/>
      </c>
      <c r="U26" s="2"/>
      <c r="V26" s="15"/>
      <c r="W26" s="2"/>
      <c r="X26" s="2"/>
      <c r="Y26" s="2"/>
      <c r="Z26" s="2"/>
      <c r="AA26" s="2"/>
      <c r="AB26" s="2"/>
      <c r="AC26" s="2"/>
      <c r="AD26" s="10"/>
      <c r="AE26" s="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0"/>
      <c r="AS26" s="11"/>
    </row>
    <row r="27" spans="1:45" ht="18.75" customHeight="1" x14ac:dyDescent="0.25">
      <c r="A27" s="1"/>
      <c r="B27" s="2"/>
      <c r="C27" s="2"/>
      <c r="D27" s="2"/>
      <c r="E27" s="2"/>
      <c r="F27" s="2"/>
      <c r="G27" s="2"/>
      <c r="H27" s="3"/>
      <c r="I27" s="3"/>
      <c r="J27" s="3"/>
      <c r="K27" s="3"/>
      <c r="L27" s="2"/>
      <c r="M27" s="2"/>
      <c r="N27" s="2"/>
      <c r="O27" s="2"/>
      <c r="P27" s="2"/>
      <c r="Q27" s="10"/>
      <c r="R27" s="10"/>
      <c r="S27" s="10"/>
      <c r="T27" s="4" t="str">
        <f t="shared" si="0"/>
        <v/>
      </c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0"/>
      <c r="AS27" s="11"/>
    </row>
    <row r="28" spans="1:45" ht="18.75" customHeight="1" x14ac:dyDescent="0.25">
      <c r="A28" s="1"/>
      <c r="B28" s="2"/>
      <c r="C28" s="2"/>
      <c r="D28" s="2"/>
      <c r="E28" s="2"/>
      <c r="F28" s="2"/>
      <c r="G28" s="2"/>
      <c r="H28" s="3"/>
      <c r="I28" s="3"/>
      <c r="J28" s="3"/>
      <c r="K28" s="3"/>
      <c r="L28" s="2"/>
      <c r="M28" s="2"/>
      <c r="N28" s="2"/>
      <c r="O28" s="2"/>
      <c r="P28" s="2"/>
      <c r="Q28" s="10"/>
      <c r="R28" s="10"/>
      <c r="S28" s="10"/>
      <c r="T28" s="4" t="str">
        <f t="shared" si="0"/>
        <v/>
      </c>
      <c r="U28" s="2"/>
      <c r="V28" s="3"/>
      <c r="W28" s="2"/>
      <c r="X28" s="2"/>
      <c r="Y28" s="2"/>
      <c r="Z28" s="2"/>
      <c r="AA28" s="2"/>
      <c r="AB28" s="2"/>
      <c r="AC28" s="2"/>
      <c r="AD28" s="10"/>
      <c r="AE28" s="3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10"/>
      <c r="AS28" s="11"/>
    </row>
    <row r="29" spans="1:45" ht="18.75" customHeight="1" x14ac:dyDescent="0.25">
      <c r="A29" s="1"/>
      <c r="B29" s="2"/>
      <c r="C29" s="2"/>
      <c r="D29" s="2"/>
      <c r="E29" s="2"/>
      <c r="F29" s="2"/>
      <c r="G29" s="2"/>
      <c r="H29" s="3"/>
      <c r="I29" s="3"/>
      <c r="J29" s="3"/>
      <c r="K29" s="3"/>
      <c r="L29" s="2"/>
      <c r="M29" s="2"/>
      <c r="N29" s="2"/>
      <c r="O29" s="2"/>
      <c r="P29" s="2"/>
      <c r="Q29" s="10"/>
      <c r="R29" s="10"/>
      <c r="S29" s="10"/>
      <c r="T29" s="4" t="str">
        <f t="shared" si="0"/>
        <v/>
      </c>
      <c r="U29" s="2"/>
      <c r="V29" s="3"/>
      <c r="W29" s="2"/>
      <c r="X29" s="2"/>
      <c r="Y29" s="2"/>
      <c r="Z29" s="2"/>
      <c r="AA29" s="2"/>
      <c r="AB29" s="2"/>
      <c r="AC29" s="2"/>
      <c r="AD29" s="10"/>
      <c r="AE29" s="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0"/>
      <c r="AS29" s="11"/>
    </row>
    <row r="30" spans="1:45" ht="18.75" customHeight="1" x14ac:dyDescent="0.25">
      <c r="A30" s="197" t="s">
        <v>19</v>
      </c>
      <c r="B30" s="198"/>
      <c r="C30" s="198"/>
      <c r="D30" s="198"/>
      <c r="E30" s="198"/>
      <c r="F30" s="198"/>
      <c r="G30" s="198"/>
      <c r="H30" s="198"/>
      <c r="I30" s="198"/>
      <c r="J30" s="198"/>
      <c r="K30" s="199"/>
      <c r="L30" s="12">
        <f>SUM(L12:L29)</f>
        <v>0</v>
      </c>
      <c r="M30" s="12">
        <f>SUM(M12:M29)</f>
        <v>0</v>
      </c>
      <c r="N30" s="12">
        <f>SUM(N12:N29)</f>
        <v>0</v>
      </c>
      <c r="O30" s="12">
        <f>SUM(O12:O29)</f>
        <v>0</v>
      </c>
      <c r="P30" s="12"/>
      <c r="Q30" s="12"/>
      <c r="R30" s="12"/>
      <c r="S30" s="12"/>
      <c r="T30" s="12"/>
      <c r="U30" s="12">
        <f>SUM(U12:U29)</f>
        <v>0</v>
      </c>
      <c r="V30" s="20">
        <f>SUM(V12:V29)</f>
        <v>0</v>
      </c>
      <c r="W30" s="12">
        <f>SUM(W12:W29)</f>
        <v>0</v>
      </c>
      <c r="X30" s="12">
        <f>SUM(X12:X29)</f>
        <v>0</v>
      </c>
      <c r="Y30" s="12"/>
      <c r="Z30" s="12"/>
      <c r="AA30" s="12"/>
      <c r="AB30" s="12"/>
      <c r="AC30" s="12"/>
      <c r="AD30" s="12"/>
      <c r="AE30" s="20">
        <f t="shared" ref="AE30:AK30" si="1">SUM(AE12:AE29)</f>
        <v>0</v>
      </c>
      <c r="AF30" s="21">
        <f t="shared" si="1"/>
        <v>0</v>
      </c>
      <c r="AG30" s="20">
        <f t="shared" si="1"/>
        <v>0</v>
      </c>
      <c r="AH30" s="20">
        <f t="shared" si="1"/>
        <v>0</v>
      </c>
      <c r="AI30" s="21">
        <f t="shared" si="1"/>
        <v>0</v>
      </c>
      <c r="AJ30" s="21">
        <f t="shared" si="1"/>
        <v>0</v>
      </c>
      <c r="AK30" s="21">
        <f t="shared" si="1"/>
        <v>0</v>
      </c>
      <c r="AL30" s="12"/>
      <c r="AM30" s="12"/>
      <c r="AN30" s="12"/>
      <c r="AO30" s="12"/>
      <c r="AP30" s="12"/>
      <c r="AQ30" s="12"/>
      <c r="AR30" s="12"/>
      <c r="AS30" s="11"/>
    </row>
    <row r="32" spans="1:45" x14ac:dyDescent="0.25">
      <c r="R32" s="41" t="s">
        <v>98</v>
      </c>
      <c r="AR32" s="41" t="s">
        <v>99</v>
      </c>
    </row>
    <row r="34" spans="1:45" ht="15" x14ac:dyDescent="0.25">
      <c r="A34" s="44" t="s">
        <v>34</v>
      </c>
      <c r="B34" s="44"/>
      <c r="C34" s="44"/>
      <c r="D34" s="35"/>
      <c r="E34" s="35"/>
      <c r="F34" s="35"/>
      <c r="G34" s="30"/>
      <c r="H34" s="30"/>
      <c r="I34" s="30"/>
      <c r="J34" s="30"/>
      <c r="K34" s="30"/>
      <c r="L34" s="31"/>
      <c r="M34" s="31"/>
      <c r="N34" s="31"/>
      <c r="O34" s="31"/>
      <c r="P34" s="30"/>
      <c r="Q34" s="30"/>
      <c r="R34" s="5"/>
      <c r="S34" s="5"/>
      <c r="T34" s="44" t="s">
        <v>34</v>
      </c>
      <c r="U34" s="44"/>
      <c r="V34" s="44"/>
      <c r="W34" s="44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5"/>
      <c r="AI34" s="36"/>
      <c r="AJ34" s="36"/>
      <c r="AK34" s="36"/>
      <c r="AL34" s="36"/>
      <c r="AM34" s="36"/>
      <c r="AN34" s="36"/>
      <c r="AO34" s="36"/>
      <c r="AP34" s="36"/>
    </row>
    <row r="35" spans="1:45" ht="15" x14ac:dyDescent="0.25">
      <c r="A35" s="44" t="s">
        <v>35</v>
      </c>
      <c r="B35" s="44"/>
      <c r="C35" s="44"/>
      <c r="D35" s="35"/>
      <c r="E35" s="35"/>
      <c r="F35" s="36"/>
      <c r="G35" s="31"/>
      <c r="H35" s="30"/>
      <c r="I35" s="30"/>
      <c r="J35" s="30"/>
      <c r="K35" s="30"/>
      <c r="L35" s="31"/>
      <c r="M35" s="31"/>
      <c r="N35" s="31"/>
      <c r="O35" s="31"/>
      <c r="P35" s="30"/>
      <c r="Q35" s="30"/>
      <c r="R35" s="5"/>
      <c r="S35" s="5"/>
      <c r="T35" s="44" t="s">
        <v>35</v>
      </c>
      <c r="U35" s="44"/>
      <c r="V35" s="44"/>
      <c r="W35" s="44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5"/>
      <c r="AI35" s="36"/>
      <c r="AJ35" s="36"/>
      <c r="AK35" s="36"/>
      <c r="AL35" s="36"/>
      <c r="AM35" s="36"/>
      <c r="AN35" s="36"/>
      <c r="AO35" s="36"/>
      <c r="AP35" s="36"/>
    </row>
    <row r="36" spans="1:45" ht="14.45" customHeight="1" x14ac:dyDescent="0.25">
      <c r="A36" s="44" t="s">
        <v>36</v>
      </c>
      <c r="B36" s="44"/>
      <c r="C36" s="44"/>
      <c r="D36" s="35"/>
      <c r="E36" s="35"/>
      <c r="F36" s="36"/>
      <c r="G36" s="31"/>
      <c r="H36" s="30"/>
      <c r="I36" s="30"/>
      <c r="J36" s="30"/>
      <c r="K36" s="30"/>
      <c r="L36" s="44" t="s">
        <v>37</v>
      </c>
      <c r="M36" s="30"/>
      <c r="N36" s="42" t="s">
        <v>105</v>
      </c>
      <c r="O36" s="32"/>
      <c r="P36" s="32"/>
      <c r="Q36" s="32"/>
      <c r="R36" s="5"/>
      <c r="S36" s="5"/>
      <c r="T36" s="44" t="s">
        <v>36</v>
      </c>
      <c r="U36" s="44"/>
      <c r="V36" s="44"/>
      <c r="W36" s="44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5"/>
      <c r="AI36" s="44" t="s">
        <v>37</v>
      </c>
      <c r="AJ36" s="35"/>
      <c r="AK36" s="43" t="str">
        <f>IF(N36="","",N36)</f>
        <v>FLYNAS</v>
      </c>
      <c r="AL36" s="36"/>
      <c r="AM36" s="36"/>
      <c r="AN36" s="36"/>
      <c r="AO36" s="36"/>
      <c r="AP36" s="36"/>
    </row>
    <row r="37" spans="1:45" ht="15.75" x14ac:dyDescent="0.25">
      <c r="A37" s="36"/>
      <c r="B37" s="37"/>
      <c r="C37" s="36"/>
      <c r="D37" s="36"/>
      <c r="E37" s="36"/>
      <c r="F37" s="36"/>
      <c r="G37" s="31"/>
      <c r="H37" s="30"/>
      <c r="I37" s="30"/>
      <c r="J37" s="30"/>
      <c r="K37" s="30"/>
      <c r="L37" s="44" t="s">
        <v>38</v>
      </c>
      <c r="M37" s="33"/>
      <c r="N37" s="45" t="s">
        <v>115</v>
      </c>
      <c r="O37" s="32"/>
      <c r="P37" s="32"/>
      <c r="Q37" s="32"/>
      <c r="R37" s="5"/>
      <c r="S37" s="5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44" t="s">
        <v>38</v>
      </c>
      <c r="AJ37" s="39"/>
      <c r="AK37" s="43" t="str">
        <f>IF(N37="","",N37)</f>
        <v>DU 08 AU 14 JANVIER 2020</v>
      </c>
      <c r="AL37" s="36"/>
      <c r="AM37" s="36"/>
      <c r="AN37" s="36"/>
      <c r="AO37" s="36"/>
      <c r="AP37" s="36"/>
    </row>
    <row r="38" spans="1:45" ht="15.75" x14ac:dyDescent="0.25">
      <c r="A38" s="44" t="s">
        <v>87</v>
      </c>
      <c r="B38" s="175" t="s">
        <v>100</v>
      </c>
      <c r="C38" s="175"/>
      <c r="D38" s="175"/>
      <c r="E38" s="175"/>
      <c r="F38" s="30"/>
      <c r="G38" s="30"/>
      <c r="H38" s="30"/>
      <c r="I38" s="30"/>
      <c r="J38" s="30"/>
      <c r="K38" s="30"/>
      <c r="L38" s="44" t="s">
        <v>39</v>
      </c>
      <c r="M38" s="33"/>
      <c r="N38" s="42" t="s">
        <v>69</v>
      </c>
      <c r="O38" s="30"/>
      <c r="P38" s="30"/>
      <c r="Q38" s="30"/>
      <c r="R38" s="5"/>
      <c r="S38" s="5"/>
      <c r="T38" s="44" t="s">
        <v>87</v>
      </c>
      <c r="U38" s="176" t="str">
        <f>IF(B38="","",B38)</f>
        <v>ALGER</v>
      </c>
      <c r="V38" s="176"/>
      <c r="W38" s="176"/>
      <c r="X38" s="17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44" t="s">
        <v>39</v>
      </c>
      <c r="AJ38" s="39"/>
      <c r="AK38" s="40" t="str">
        <f>+N38</f>
        <v>USD</v>
      </c>
      <c r="AL38" s="36"/>
      <c r="AM38" s="36"/>
      <c r="AN38" s="36"/>
      <c r="AO38" s="36"/>
      <c r="AP38" s="36"/>
    </row>
    <row r="39" spans="1:45" ht="1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5"/>
      <c r="S39" s="5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5" ht="15" x14ac:dyDescent="0.25">
      <c r="A40" s="177" t="s">
        <v>101</v>
      </c>
      <c r="B40" s="177"/>
      <c r="C40" s="177"/>
      <c r="D40" s="177"/>
      <c r="E40" s="177"/>
      <c r="F40" s="177"/>
      <c r="G40" s="17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77" t="s">
        <v>101</v>
      </c>
      <c r="U40" s="177"/>
      <c r="V40" s="177"/>
      <c r="W40" s="177"/>
      <c r="X40" s="177"/>
      <c r="Y40" s="177"/>
      <c r="Z40" s="177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2" spans="1:45" ht="14.45" customHeight="1" x14ac:dyDescent="0.25">
      <c r="A42" s="178" t="s">
        <v>7</v>
      </c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80"/>
      <c r="Q42" s="181" t="s">
        <v>6</v>
      </c>
      <c r="R42" s="181" t="s">
        <v>8</v>
      </c>
      <c r="S42" s="181" t="s">
        <v>9</v>
      </c>
      <c r="T42" s="183" t="s">
        <v>12</v>
      </c>
      <c r="U42" s="184"/>
      <c r="V42" s="184"/>
      <c r="W42" s="184"/>
      <c r="X42" s="184"/>
      <c r="Y42" s="184"/>
      <c r="Z42" s="184"/>
      <c r="AA42" s="184"/>
      <c r="AB42" s="184"/>
      <c r="AC42" s="185"/>
      <c r="AD42" s="186" t="s">
        <v>80</v>
      </c>
      <c r="AE42" s="188" t="s">
        <v>13</v>
      </c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90"/>
      <c r="AR42" s="186" t="s">
        <v>18</v>
      </c>
      <c r="AS42" s="191" t="s">
        <v>81</v>
      </c>
    </row>
    <row r="43" spans="1:45" ht="26.45" customHeight="1" x14ac:dyDescent="0.25">
      <c r="A43" s="16" t="s">
        <v>5</v>
      </c>
      <c r="B43" s="7" t="s">
        <v>0</v>
      </c>
      <c r="C43" s="8" t="s">
        <v>31</v>
      </c>
      <c r="D43" s="8" t="s">
        <v>32</v>
      </c>
      <c r="E43" s="8" t="s">
        <v>33</v>
      </c>
      <c r="F43" s="8" t="s">
        <v>46</v>
      </c>
      <c r="G43" s="9" t="s">
        <v>4</v>
      </c>
      <c r="H43" s="8" t="s">
        <v>1</v>
      </c>
      <c r="I43" s="8" t="s">
        <v>111</v>
      </c>
      <c r="J43" s="8" t="s">
        <v>2</v>
      </c>
      <c r="K43" s="8" t="s">
        <v>3</v>
      </c>
      <c r="L43" s="8" t="s">
        <v>27</v>
      </c>
      <c r="M43" s="8" t="s">
        <v>28</v>
      </c>
      <c r="N43" s="9" t="s">
        <v>29</v>
      </c>
      <c r="O43" s="9" t="s">
        <v>30</v>
      </c>
      <c r="P43" s="7" t="s">
        <v>21</v>
      </c>
      <c r="Q43" s="182"/>
      <c r="R43" s="182"/>
      <c r="S43" s="182"/>
      <c r="T43" s="17" t="s">
        <v>5</v>
      </c>
      <c r="U43" s="193" t="s">
        <v>86</v>
      </c>
      <c r="V43" s="194"/>
      <c r="W43" s="18" t="s">
        <v>10</v>
      </c>
      <c r="X43" s="13" t="s">
        <v>11</v>
      </c>
      <c r="Y43" s="13" t="s">
        <v>77</v>
      </c>
      <c r="Z43" s="193" t="s">
        <v>75</v>
      </c>
      <c r="AA43" s="194"/>
      <c r="AB43" s="193" t="s">
        <v>75</v>
      </c>
      <c r="AC43" s="194"/>
      <c r="AD43" s="187"/>
      <c r="AE43" s="14" t="s">
        <v>24</v>
      </c>
      <c r="AF43" s="14" t="s">
        <v>26</v>
      </c>
      <c r="AG43" s="14" t="s">
        <v>76</v>
      </c>
      <c r="AH43" s="14" t="s">
        <v>14</v>
      </c>
      <c r="AI43" s="14" t="s">
        <v>78</v>
      </c>
      <c r="AJ43" s="14" t="s">
        <v>79</v>
      </c>
      <c r="AK43" s="14" t="s">
        <v>20</v>
      </c>
      <c r="AL43" s="195" t="s">
        <v>75</v>
      </c>
      <c r="AM43" s="196"/>
      <c r="AN43" s="195" t="s">
        <v>75</v>
      </c>
      <c r="AO43" s="196"/>
      <c r="AP43" s="195" t="s">
        <v>75</v>
      </c>
      <c r="AQ43" s="196"/>
      <c r="AR43" s="186"/>
      <c r="AS43" s="192"/>
    </row>
    <row r="44" spans="1:45" ht="18.75" customHeight="1" x14ac:dyDescent="0.25">
      <c r="A44" s="1"/>
      <c r="B44" s="2"/>
      <c r="C44" s="2"/>
      <c r="D44" s="2"/>
      <c r="E44" s="2"/>
      <c r="F44" s="2"/>
      <c r="G44" s="2"/>
      <c r="H44" s="3"/>
      <c r="I44" s="3"/>
      <c r="J44" s="3"/>
      <c r="K44" s="3"/>
      <c r="L44" s="2"/>
      <c r="M44" s="2"/>
      <c r="N44" s="2"/>
      <c r="O44" s="2"/>
      <c r="P44" s="2"/>
      <c r="Q44" s="10"/>
      <c r="R44" s="10"/>
      <c r="S44" s="10"/>
      <c r="T44" s="4" t="str">
        <f>IF(A44="","",A44)</f>
        <v/>
      </c>
      <c r="U44" s="2"/>
      <c r="V44" s="15"/>
      <c r="W44" s="2"/>
      <c r="X44" s="2"/>
      <c r="Y44" s="2"/>
      <c r="Z44" s="2"/>
      <c r="AA44" s="2"/>
      <c r="AB44" s="2"/>
      <c r="AC44" s="2"/>
      <c r="AD44" s="10"/>
      <c r="AE44" s="1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10"/>
      <c r="AS44" s="11"/>
    </row>
    <row r="45" spans="1:45" ht="18.75" customHeight="1" x14ac:dyDescent="0.25">
      <c r="A45" s="1"/>
      <c r="B45" s="2"/>
      <c r="C45" s="2"/>
      <c r="D45" s="2"/>
      <c r="E45" s="2"/>
      <c r="F45" s="2"/>
      <c r="G45" s="2"/>
      <c r="H45" s="3"/>
      <c r="I45" s="3"/>
      <c r="J45" s="3"/>
      <c r="K45" s="3"/>
      <c r="L45" s="2"/>
      <c r="M45" s="2"/>
      <c r="N45" s="2"/>
      <c r="O45" s="2"/>
      <c r="P45" s="2"/>
      <c r="Q45" s="10"/>
      <c r="R45" s="10"/>
      <c r="S45" s="10"/>
      <c r="T45" s="4"/>
      <c r="U45" s="2"/>
      <c r="V45" s="15"/>
      <c r="W45" s="2"/>
      <c r="X45" s="2"/>
      <c r="Y45" s="2"/>
      <c r="Z45" s="2"/>
      <c r="AA45" s="2"/>
      <c r="AB45" s="2"/>
      <c r="AC45" s="2"/>
      <c r="AD45" s="10"/>
      <c r="AE45" s="1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10"/>
      <c r="AS45" s="11"/>
    </row>
    <row r="46" spans="1:45" ht="18.75" customHeight="1" x14ac:dyDescent="0.25">
      <c r="A46" s="1"/>
      <c r="B46" s="2"/>
      <c r="C46" s="2"/>
      <c r="D46" s="2"/>
      <c r="E46" s="2"/>
      <c r="F46" s="2"/>
      <c r="G46" s="2"/>
      <c r="H46" s="3"/>
      <c r="I46" s="3"/>
      <c r="J46" s="3"/>
      <c r="K46" s="3"/>
      <c r="L46" s="2"/>
      <c r="M46" s="2"/>
      <c r="N46" s="2"/>
      <c r="O46" s="2"/>
      <c r="P46" s="2"/>
      <c r="Q46" s="10"/>
      <c r="R46" s="10"/>
      <c r="S46" s="10"/>
      <c r="T46" s="4"/>
      <c r="U46" s="2"/>
      <c r="V46" s="15"/>
      <c r="W46" s="2"/>
      <c r="X46" s="2"/>
      <c r="Y46" s="2"/>
      <c r="Z46" s="2"/>
      <c r="AA46" s="2"/>
      <c r="AB46" s="2"/>
      <c r="AC46" s="2"/>
      <c r="AD46" s="10"/>
      <c r="AE46" s="1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10"/>
      <c r="AS46" s="11"/>
    </row>
    <row r="47" spans="1:45" ht="18.75" customHeight="1" x14ac:dyDescent="0.25">
      <c r="A47" s="1"/>
      <c r="B47" s="2"/>
      <c r="C47" s="2"/>
      <c r="D47" s="2"/>
      <c r="E47" s="2"/>
      <c r="F47" s="2"/>
      <c r="G47" s="2"/>
      <c r="H47" s="3"/>
      <c r="I47" s="3"/>
      <c r="J47" s="3"/>
      <c r="K47" s="3"/>
      <c r="L47" s="2"/>
      <c r="M47" s="2"/>
      <c r="N47" s="2"/>
      <c r="O47" s="2"/>
      <c r="P47" s="2"/>
      <c r="Q47" s="10"/>
      <c r="R47" s="10"/>
      <c r="S47" s="10"/>
      <c r="T47" s="4"/>
      <c r="U47" s="2"/>
      <c r="V47" s="15"/>
      <c r="W47" s="2"/>
      <c r="X47" s="2"/>
      <c r="Y47" s="2"/>
      <c r="Z47" s="2"/>
      <c r="AA47" s="2"/>
      <c r="AB47" s="2"/>
      <c r="AC47" s="2"/>
      <c r="AD47" s="10"/>
      <c r="AE47" s="1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10"/>
      <c r="AS47" s="11"/>
    </row>
    <row r="48" spans="1:45" ht="18.75" customHeight="1" x14ac:dyDescent="0.25">
      <c r="A48" s="1"/>
      <c r="B48" s="2"/>
      <c r="C48" s="2"/>
      <c r="D48" s="2"/>
      <c r="E48" s="2"/>
      <c r="F48" s="2"/>
      <c r="G48" s="2"/>
      <c r="H48" s="3"/>
      <c r="I48" s="3"/>
      <c r="J48" s="3"/>
      <c r="K48" s="3"/>
      <c r="L48" s="2"/>
      <c r="M48" s="2"/>
      <c r="N48" s="2"/>
      <c r="O48" s="2"/>
      <c r="P48" s="2"/>
      <c r="Q48" s="10"/>
      <c r="R48" s="10"/>
      <c r="S48" s="10"/>
      <c r="T48" s="4"/>
      <c r="U48" s="2"/>
      <c r="V48" s="15"/>
      <c r="W48" s="2"/>
      <c r="X48" s="2"/>
      <c r="Y48" s="2"/>
      <c r="Z48" s="2"/>
      <c r="AA48" s="2"/>
      <c r="AB48" s="2"/>
      <c r="AC48" s="2"/>
      <c r="AD48" s="10"/>
      <c r="AE48" s="1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10"/>
      <c r="AS48" s="11"/>
    </row>
    <row r="49" spans="1:45" ht="18.75" customHeight="1" x14ac:dyDescent="0.25">
      <c r="A49" s="1"/>
      <c r="B49" s="2"/>
      <c r="C49" s="2"/>
      <c r="D49" s="2"/>
      <c r="E49" s="2"/>
      <c r="F49" s="2"/>
      <c r="G49" s="2"/>
      <c r="H49" s="3"/>
      <c r="I49" s="3"/>
      <c r="J49" s="3"/>
      <c r="K49" s="3"/>
      <c r="L49" s="2"/>
      <c r="M49" s="2"/>
      <c r="N49" s="2"/>
      <c r="O49" s="2"/>
      <c r="P49" s="2"/>
      <c r="Q49" s="10"/>
      <c r="R49" s="10"/>
      <c r="S49" s="10"/>
      <c r="T49" s="4"/>
      <c r="U49" s="2"/>
      <c r="V49" s="15"/>
      <c r="W49" s="2"/>
      <c r="X49" s="2"/>
      <c r="Y49" s="2"/>
      <c r="Z49" s="2"/>
      <c r="AA49" s="2"/>
      <c r="AB49" s="2"/>
      <c r="AC49" s="2"/>
      <c r="AD49" s="10"/>
      <c r="AE49" s="1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10"/>
      <c r="AS49" s="11"/>
    </row>
    <row r="50" spans="1:45" ht="18.75" customHeight="1" x14ac:dyDescent="0.25">
      <c r="A50" s="1"/>
      <c r="B50" s="2"/>
      <c r="C50" s="2"/>
      <c r="D50" s="2"/>
      <c r="E50" s="2"/>
      <c r="F50" s="2"/>
      <c r="G50" s="2"/>
      <c r="H50" s="3"/>
      <c r="I50" s="3"/>
      <c r="J50" s="3"/>
      <c r="K50" s="3"/>
      <c r="L50" s="2"/>
      <c r="M50" s="2"/>
      <c r="N50" s="2"/>
      <c r="O50" s="2"/>
      <c r="P50" s="2"/>
      <c r="Q50" s="10"/>
      <c r="R50" s="10"/>
      <c r="S50" s="10"/>
      <c r="T50" s="4"/>
      <c r="U50" s="2"/>
      <c r="V50" s="15"/>
      <c r="W50" s="2"/>
      <c r="X50" s="2"/>
      <c r="Y50" s="2"/>
      <c r="Z50" s="2"/>
      <c r="AA50" s="2"/>
      <c r="AB50" s="2"/>
      <c r="AC50" s="2"/>
      <c r="AD50" s="10"/>
      <c r="AE50" s="1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10"/>
      <c r="AS50" s="11"/>
    </row>
    <row r="51" spans="1:45" ht="18.75" customHeight="1" x14ac:dyDescent="0.25">
      <c r="A51" s="1"/>
      <c r="B51" s="2"/>
      <c r="C51" s="2"/>
      <c r="D51" s="2"/>
      <c r="E51" s="2"/>
      <c r="F51" s="2"/>
      <c r="G51" s="2"/>
      <c r="H51" s="3"/>
      <c r="I51" s="3"/>
      <c r="J51" s="3"/>
      <c r="K51" s="3"/>
      <c r="L51" s="2"/>
      <c r="M51" s="2"/>
      <c r="N51" s="2"/>
      <c r="O51" s="2"/>
      <c r="P51" s="2"/>
      <c r="Q51" s="10"/>
      <c r="R51" s="10"/>
      <c r="S51" s="10"/>
      <c r="T51" s="4"/>
      <c r="U51" s="2"/>
      <c r="V51" s="15"/>
      <c r="W51" s="2"/>
      <c r="X51" s="2"/>
      <c r="Y51" s="2"/>
      <c r="Z51" s="2"/>
      <c r="AA51" s="2"/>
      <c r="AB51" s="2"/>
      <c r="AC51" s="2"/>
      <c r="AD51" s="10"/>
      <c r="AE51" s="1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10"/>
      <c r="AS51" s="11"/>
    </row>
    <row r="52" spans="1:45" ht="18.75" customHeight="1" x14ac:dyDescent="0.25">
      <c r="A52" s="1"/>
      <c r="B52" s="2"/>
      <c r="C52" s="2"/>
      <c r="D52" s="2"/>
      <c r="E52" s="2"/>
      <c r="F52" s="2"/>
      <c r="G52" s="2"/>
      <c r="H52" s="3"/>
      <c r="I52" s="3"/>
      <c r="J52" s="3"/>
      <c r="K52" s="3"/>
      <c r="L52" s="2"/>
      <c r="M52" s="2"/>
      <c r="N52" s="2"/>
      <c r="O52" s="2"/>
      <c r="P52" s="2"/>
      <c r="Q52" s="10"/>
      <c r="R52" s="10"/>
      <c r="S52" s="10"/>
      <c r="T52" s="4"/>
      <c r="U52" s="2"/>
      <c r="V52" s="15"/>
      <c r="W52" s="2"/>
      <c r="X52" s="2"/>
      <c r="Y52" s="2"/>
      <c r="Z52" s="2"/>
      <c r="AA52" s="2"/>
      <c r="AB52" s="2"/>
      <c r="AC52" s="2"/>
      <c r="AD52" s="10"/>
      <c r="AE52" s="1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10"/>
      <c r="AS52" s="11"/>
    </row>
    <row r="53" spans="1:45" ht="18.75" customHeight="1" x14ac:dyDescent="0.25">
      <c r="A53" s="1"/>
      <c r="B53" s="2"/>
      <c r="C53" s="2"/>
      <c r="D53" s="2"/>
      <c r="E53" s="2"/>
      <c r="F53" s="2"/>
      <c r="G53" s="2"/>
      <c r="H53" s="3"/>
      <c r="I53" s="3"/>
      <c r="J53" s="3"/>
      <c r="K53" s="3"/>
      <c r="L53" s="2"/>
      <c r="M53" s="2"/>
      <c r="N53" s="2"/>
      <c r="O53" s="2"/>
      <c r="P53" s="2"/>
      <c r="Q53" s="10"/>
      <c r="R53" s="10"/>
      <c r="S53" s="10"/>
      <c r="T53" s="4"/>
      <c r="U53" s="2"/>
      <c r="V53" s="15"/>
      <c r="W53" s="2"/>
      <c r="X53" s="2"/>
      <c r="Y53" s="2"/>
      <c r="Z53" s="2"/>
      <c r="AA53" s="2"/>
      <c r="AB53" s="2"/>
      <c r="AC53" s="2"/>
      <c r="AD53" s="10"/>
      <c r="AE53" s="1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10"/>
      <c r="AS53" s="11"/>
    </row>
    <row r="54" spans="1:45" ht="18.75" customHeight="1" x14ac:dyDescent="0.25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10"/>
      <c r="R54" s="10"/>
      <c r="S54" s="10"/>
      <c r="T54" s="4" t="str">
        <f t="shared" ref="T54:T62" si="2">IF(A54="","",A54)</f>
        <v/>
      </c>
      <c r="U54" s="2"/>
      <c r="V54" s="15"/>
      <c r="W54" s="2"/>
      <c r="X54" s="2"/>
      <c r="Y54" s="2"/>
      <c r="Z54" s="2"/>
      <c r="AA54" s="2"/>
      <c r="AB54" s="2"/>
      <c r="AC54" s="2"/>
      <c r="AD54" s="10"/>
      <c r="AE54" s="1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0"/>
      <c r="AS54" s="11"/>
    </row>
    <row r="55" spans="1:45" ht="18.75" customHeight="1" x14ac:dyDescent="0.25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10"/>
      <c r="R55" s="10"/>
      <c r="S55" s="10"/>
      <c r="T55" s="4" t="str">
        <f t="shared" si="2"/>
        <v/>
      </c>
      <c r="U55" s="2"/>
      <c r="V55" s="15"/>
      <c r="W55" s="2"/>
      <c r="X55" s="2"/>
      <c r="Y55" s="2"/>
      <c r="Z55" s="2"/>
      <c r="AA55" s="2"/>
      <c r="AB55" s="2"/>
      <c r="AC55" s="2"/>
      <c r="AD55" s="10"/>
      <c r="AE55" s="1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0"/>
      <c r="AS55" s="11"/>
    </row>
    <row r="56" spans="1:45" ht="18.75" customHeight="1" x14ac:dyDescent="0.25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10"/>
      <c r="R56" s="10"/>
      <c r="S56" s="10"/>
      <c r="T56" s="4" t="str">
        <f t="shared" si="2"/>
        <v/>
      </c>
      <c r="U56" s="2"/>
      <c r="V56" s="15"/>
      <c r="W56" s="2"/>
      <c r="X56" s="2"/>
      <c r="Y56" s="2"/>
      <c r="Z56" s="2"/>
      <c r="AA56" s="2"/>
      <c r="AB56" s="2"/>
      <c r="AC56" s="2"/>
      <c r="AD56" s="10"/>
      <c r="AE56" s="1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0"/>
      <c r="AS56" s="11"/>
    </row>
    <row r="57" spans="1:45" ht="18.75" customHeight="1" x14ac:dyDescent="0.25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2"/>
      <c r="M57" s="2"/>
      <c r="N57" s="2"/>
      <c r="O57" s="2"/>
      <c r="P57" s="2"/>
      <c r="Q57" s="10"/>
      <c r="R57" s="10"/>
      <c r="S57" s="10"/>
      <c r="T57" s="4" t="str">
        <f t="shared" si="2"/>
        <v/>
      </c>
      <c r="U57" s="2"/>
      <c r="V57" s="15"/>
      <c r="W57" s="2"/>
      <c r="X57" s="2"/>
      <c r="Y57" s="2"/>
      <c r="Z57" s="2"/>
      <c r="AA57" s="2"/>
      <c r="AB57" s="2"/>
      <c r="AC57" s="2"/>
      <c r="AD57" s="10"/>
      <c r="AE57" s="1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0"/>
      <c r="AS57" s="11"/>
    </row>
    <row r="58" spans="1:45" ht="18.75" customHeight="1" x14ac:dyDescent="0.25">
      <c r="A58" s="1"/>
      <c r="B58" s="2"/>
      <c r="C58" s="2"/>
      <c r="D58" s="2"/>
      <c r="E58" s="2"/>
      <c r="F58" s="2"/>
      <c r="G58" s="2"/>
      <c r="H58" s="3"/>
      <c r="I58" s="3"/>
      <c r="J58" s="3"/>
      <c r="K58" s="3"/>
      <c r="L58" s="2"/>
      <c r="M58" s="2"/>
      <c r="N58" s="2"/>
      <c r="O58" s="2"/>
      <c r="P58" s="2"/>
      <c r="Q58" s="10"/>
      <c r="R58" s="10"/>
      <c r="S58" s="10"/>
      <c r="T58" s="4" t="str">
        <f t="shared" si="2"/>
        <v/>
      </c>
      <c r="U58" s="2"/>
      <c r="V58" s="15"/>
      <c r="W58" s="2"/>
      <c r="X58" s="2"/>
      <c r="Y58" s="2"/>
      <c r="Z58" s="2"/>
      <c r="AA58" s="2"/>
      <c r="AB58" s="2"/>
      <c r="AC58" s="2"/>
      <c r="AD58" s="10"/>
      <c r="AE58" s="1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0"/>
      <c r="AS58" s="11"/>
    </row>
    <row r="59" spans="1:45" ht="18.75" customHeight="1" x14ac:dyDescent="0.25">
      <c r="A59" s="1"/>
      <c r="B59" s="2"/>
      <c r="C59" s="2"/>
      <c r="D59" s="2"/>
      <c r="E59" s="2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10"/>
      <c r="R59" s="10"/>
      <c r="S59" s="10"/>
      <c r="T59" s="4" t="str">
        <f t="shared" si="2"/>
        <v/>
      </c>
      <c r="U59" s="2"/>
      <c r="V59" s="15"/>
      <c r="W59" s="2"/>
      <c r="X59" s="2"/>
      <c r="Y59" s="2"/>
      <c r="Z59" s="2"/>
      <c r="AA59" s="2"/>
      <c r="AB59" s="2"/>
      <c r="AC59" s="2"/>
      <c r="AD59" s="10"/>
      <c r="AE59" s="1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0"/>
      <c r="AS59" s="11"/>
    </row>
    <row r="60" spans="1:45" ht="18.75" customHeight="1" x14ac:dyDescent="0.25">
      <c r="A60" s="1"/>
      <c r="B60" s="2"/>
      <c r="C60" s="2"/>
      <c r="D60" s="2"/>
      <c r="E60" s="2"/>
      <c r="F60" s="2"/>
      <c r="G60" s="2"/>
      <c r="H60" s="3"/>
      <c r="I60" s="3"/>
      <c r="J60" s="3"/>
      <c r="K60" s="3"/>
      <c r="L60" s="2"/>
      <c r="M60" s="2"/>
      <c r="N60" s="2"/>
      <c r="O60" s="2"/>
      <c r="P60" s="2"/>
      <c r="Q60" s="10"/>
      <c r="R60" s="10"/>
      <c r="S60" s="10"/>
      <c r="T60" s="4" t="str">
        <f t="shared" si="2"/>
        <v/>
      </c>
      <c r="U60" s="2"/>
      <c r="V60" s="15"/>
      <c r="W60" s="2"/>
      <c r="X60" s="2"/>
      <c r="Y60" s="2"/>
      <c r="Z60" s="2"/>
      <c r="AA60" s="2"/>
      <c r="AB60" s="2"/>
      <c r="AC60" s="2"/>
      <c r="AD60" s="10"/>
      <c r="AE60" s="1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10"/>
      <c r="AS60" s="11"/>
    </row>
    <row r="61" spans="1:45" ht="18.75" customHeight="1" x14ac:dyDescent="0.25">
      <c r="A61" s="1"/>
      <c r="B61" s="2"/>
      <c r="C61" s="2"/>
      <c r="D61" s="2"/>
      <c r="E61" s="2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10"/>
      <c r="R61" s="10"/>
      <c r="S61" s="10"/>
      <c r="T61" s="4" t="str">
        <f t="shared" si="2"/>
        <v/>
      </c>
      <c r="U61" s="2"/>
      <c r="V61" s="3"/>
      <c r="W61" s="2"/>
      <c r="X61" s="2"/>
      <c r="Y61" s="2"/>
      <c r="Z61" s="2"/>
      <c r="AA61" s="2"/>
      <c r="AB61" s="2"/>
      <c r="AC61" s="2"/>
      <c r="AD61" s="10"/>
      <c r="AE61" s="3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10"/>
      <c r="AS61" s="11"/>
    </row>
    <row r="62" spans="1:45" ht="18.75" customHeight="1" x14ac:dyDescent="0.25">
      <c r="A62" s="1"/>
      <c r="B62" s="2"/>
      <c r="C62" s="2"/>
      <c r="D62" s="2"/>
      <c r="E62" s="2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10"/>
      <c r="R62" s="10"/>
      <c r="S62" s="10"/>
      <c r="T62" s="4" t="str">
        <f t="shared" si="2"/>
        <v/>
      </c>
      <c r="U62" s="2"/>
      <c r="V62" s="3"/>
      <c r="W62" s="2"/>
      <c r="X62" s="2"/>
      <c r="Y62" s="2"/>
      <c r="Z62" s="2"/>
      <c r="AA62" s="2"/>
      <c r="AB62" s="2"/>
      <c r="AC62" s="2"/>
      <c r="AD62" s="10"/>
      <c r="AE62" s="3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0"/>
      <c r="AS62" s="11"/>
    </row>
    <row r="63" spans="1:45" ht="18.75" customHeight="1" x14ac:dyDescent="0.25">
      <c r="A63" s="197" t="s">
        <v>19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9"/>
      <c r="L63" s="12">
        <f>SUM(L44:L62)</f>
        <v>0</v>
      </c>
      <c r="M63" s="12">
        <f>SUM(M44:M62)</f>
        <v>0</v>
      </c>
      <c r="N63" s="12">
        <f>SUM(N44:N62)</f>
        <v>0</v>
      </c>
      <c r="O63" s="12">
        <f>SUM(O44:O62)</f>
        <v>0</v>
      </c>
      <c r="P63" s="12"/>
      <c r="Q63" s="12"/>
      <c r="R63" s="12"/>
      <c r="S63" s="12"/>
      <c r="T63" s="12"/>
      <c r="U63" s="12">
        <f>SUM(U44:U62)</f>
        <v>0</v>
      </c>
      <c r="V63" s="20">
        <f>SUM(V44:V62)</f>
        <v>0</v>
      </c>
      <c r="W63" s="12">
        <f>SUM(W44:W62)</f>
        <v>0</v>
      </c>
      <c r="X63" s="12">
        <f>SUM(X44:X62)</f>
        <v>0</v>
      </c>
      <c r="Y63" s="12"/>
      <c r="Z63" s="12"/>
      <c r="AA63" s="12"/>
      <c r="AB63" s="12"/>
      <c r="AC63" s="12"/>
      <c r="AD63" s="12"/>
      <c r="AE63" s="20">
        <f t="shared" ref="AE63:AK63" si="3">SUM(AE44:AE62)</f>
        <v>0</v>
      </c>
      <c r="AF63" s="21">
        <f t="shared" si="3"/>
        <v>0</v>
      </c>
      <c r="AG63" s="20">
        <f t="shared" si="3"/>
        <v>0</v>
      </c>
      <c r="AH63" s="20">
        <f t="shared" si="3"/>
        <v>0</v>
      </c>
      <c r="AI63" s="21">
        <f t="shared" si="3"/>
        <v>0</v>
      </c>
      <c r="AJ63" s="21">
        <f t="shared" si="3"/>
        <v>0</v>
      </c>
      <c r="AK63" s="21">
        <f t="shared" si="3"/>
        <v>0</v>
      </c>
      <c r="AL63" s="12"/>
      <c r="AM63" s="12"/>
      <c r="AN63" s="12"/>
      <c r="AO63" s="12"/>
      <c r="AP63" s="12"/>
      <c r="AQ63" s="12"/>
      <c r="AR63" s="12"/>
      <c r="AS63" s="11"/>
    </row>
    <row r="65" spans="1:45" x14ac:dyDescent="0.25">
      <c r="R65" s="41" t="s">
        <v>98</v>
      </c>
      <c r="AR65" s="41" t="s">
        <v>99</v>
      </c>
    </row>
    <row r="67" spans="1:45" ht="15" x14ac:dyDescent="0.25">
      <c r="A67" s="44" t="s">
        <v>34</v>
      </c>
      <c r="B67" s="44"/>
      <c r="C67" s="44"/>
      <c r="D67" s="35"/>
      <c r="E67" s="35"/>
      <c r="F67" s="35"/>
      <c r="G67" s="30"/>
      <c r="H67" s="30"/>
      <c r="I67" s="30"/>
      <c r="J67" s="30"/>
      <c r="K67" s="30"/>
      <c r="L67" s="31"/>
      <c r="M67" s="31"/>
      <c r="N67" s="31"/>
      <c r="O67" s="31"/>
      <c r="P67" s="30"/>
      <c r="Q67" s="30"/>
      <c r="R67" s="5"/>
      <c r="S67" s="5"/>
      <c r="T67" s="44" t="s">
        <v>34</v>
      </c>
      <c r="U67" s="44"/>
      <c r="V67" s="44"/>
      <c r="W67" s="44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5"/>
      <c r="AI67" s="36"/>
      <c r="AJ67" s="36"/>
      <c r="AK67" s="36"/>
      <c r="AL67" s="36"/>
      <c r="AM67" s="36"/>
      <c r="AN67" s="36"/>
      <c r="AO67" s="36"/>
      <c r="AP67" s="36"/>
    </row>
    <row r="68" spans="1:45" ht="15" x14ac:dyDescent="0.25">
      <c r="A68" s="44" t="s">
        <v>35</v>
      </c>
      <c r="B68" s="44"/>
      <c r="C68" s="44"/>
      <c r="D68" s="35"/>
      <c r="E68" s="35"/>
      <c r="F68" s="36"/>
      <c r="G68" s="31"/>
      <c r="H68" s="30"/>
      <c r="I68" s="30"/>
      <c r="J68" s="30"/>
      <c r="K68" s="30"/>
      <c r="L68" s="31"/>
      <c r="M68" s="31"/>
      <c r="N68" s="31"/>
      <c r="O68" s="31"/>
      <c r="P68" s="30"/>
      <c r="Q68" s="30"/>
      <c r="R68" s="5"/>
      <c r="S68" s="5"/>
      <c r="T68" s="44" t="s">
        <v>35</v>
      </c>
      <c r="U68" s="44"/>
      <c r="V68" s="44"/>
      <c r="W68" s="44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5"/>
      <c r="AI68" s="36"/>
      <c r="AJ68" s="36"/>
      <c r="AK68" s="36"/>
      <c r="AL68" s="36"/>
      <c r="AM68" s="36"/>
      <c r="AN68" s="36"/>
      <c r="AO68" s="36"/>
      <c r="AP68" s="36"/>
    </row>
    <row r="69" spans="1:45" ht="14.45" customHeight="1" x14ac:dyDescent="0.25">
      <c r="A69" s="44" t="s">
        <v>36</v>
      </c>
      <c r="B69" s="44"/>
      <c r="C69" s="44"/>
      <c r="D69" s="35"/>
      <c r="E69" s="35"/>
      <c r="F69" s="36"/>
      <c r="G69" s="31"/>
      <c r="H69" s="30"/>
      <c r="I69" s="30"/>
      <c r="J69" s="30"/>
      <c r="K69" s="30"/>
      <c r="L69" s="44" t="s">
        <v>37</v>
      </c>
      <c r="M69" s="30"/>
      <c r="N69" s="42" t="s">
        <v>105</v>
      </c>
      <c r="O69" s="32"/>
      <c r="P69" s="32"/>
      <c r="Q69" s="32"/>
      <c r="R69" s="5"/>
      <c r="S69" s="5"/>
      <c r="T69" s="44" t="s">
        <v>36</v>
      </c>
      <c r="U69" s="44"/>
      <c r="V69" s="44"/>
      <c r="W69" s="44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5"/>
      <c r="AI69" s="44" t="s">
        <v>37</v>
      </c>
      <c r="AJ69" s="35"/>
      <c r="AK69" s="43" t="str">
        <f>IF(N69="","",N69)</f>
        <v>FLYNAS</v>
      </c>
      <c r="AL69" s="36"/>
      <c r="AM69" s="36"/>
      <c r="AN69" s="36"/>
      <c r="AO69" s="36"/>
      <c r="AP69" s="36"/>
    </row>
    <row r="70" spans="1:45" ht="15.75" x14ac:dyDescent="0.25">
      <c r="A70" s="36"/>
      <c r="B70" s="37"/>
      <c r="C70" s="36"/>
      <c r="D70" s="36"/>
      <c r="E70" s="36"/>
      <c r="F70" s="36"/>
      <c r="G70" s="31"/>
      <c r="H70" s="30"/>
      <c r="I70" s="30"/>
      <c r="J70" s="30"/>
      <c r="K70" s="30"/>
      <c r="L70" s="44" t="s">
        <v>38</v>
      </c>
      <c r="M70" s="33"/>
      <c r="N70" s="45" t="s">
        <v>114</v>
      </c>
      <c r="O70" s="32"/>
      <c r="P70" s="32"/>
      <c r="Q70" s="32"/>
      <c r="R70" s="5"/>
      <c r="S70" s="5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44" t="s">
        <v>38</v>
      </c>
      <c r="AJ70" s="39"/>
      <c r="AK70" s="43" t="str">
        <f>IF(N70="","",N70)</f>
        <v>DU 15 AU 21 JANVIER 2020</v>
      </c>
      <c r="AL70" s="36"/>
      <c r="AM70" s="36"/>
      <c r="AN70" s="36"/>
      <c r="AO70" s="36"/>
      <c r="AP70" s="36"/>
    </row>
    <row r="71" spans="1:45" ht="15.75" x14ac:dyDescent="0.25">
      <c r="A71" s="44" t="s">
        <v>87</v>
      </c>
      <c r="B71" s="175" t="s">
        <v>100</v>
      </c>
      <c r="C71" s="175"/>
      <c r="D71" s="175"/>
      <c r="E71" s="175"/>
      <c r="F71" s="30"/>
      <c r="G71" s="30"/>
      <c r="H71" s="30"/>
      <c r="I71" s="30"/>
      <c r="J71" s="30"/>
      <c r="K71" s="30"/>
      <c r="L71" s="44" t="s">
        <v>39</v>
      </c>
      <c r="M71" s="33"/>
      <c r="N71" s="42" t="s">
        <v>69</v>
      </c>
      <c r="O71" s="30"/>
      <c r="P71" s="30"/>
      <c r="Q71" s="30"/>
      <c r="R71" s="5"/>
      <c r="S71" s="5"/>
      <c r="T71" s="44" t="s">
        <v>87</v>
      </c>
      <c r="U71" s="176" t="str">
        <f>IF(B71="","",B71)</f>
        <v>ALGER</v>
      </c>
      <c r="V71" s="176"/>
      <c r="W71" s="176"/>
      <c r="X71" s="17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44" t="s">
        <v>39</v>
      </c>
      <c r="AJ71" s="39"/>
      <c r="AK71" s="40" t="str">
        <f>+N71</f>
        <v>USD</v>
      </c>
      <c r="AL71" s="36"/>
      <c r="AM71" s="36"/>
      <c r="AN71" s="36"/>
      <c r="AO71" s="36"/>
      <c r="AP71" s="36"/>
    </row>
    <row r="72" spans="1:45" ht="15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5"/>
      <c r="S72" s="5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5" ht="15" x14ac:dyDescent="0.25">
      <c r="A73" s="177" t="s">
        <v>101</v>
      </c>
      <c r="B73" s="177"/>
      <c r="C73" s="177"/>
      <c r="D73" s="177"/>
      <c r="E73" s="177"/>
      <c r="F73" s="177"/>
      <c r="G73" s="17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177" t="s">
        <v>101</v>
      </c>
      <c r="U73" s="177"/>
      <c r="V73" s="177"/>
      <c r="W73" s="177"/>
      <c r="X73" s="177"/>
      <c r="Y73" s="177"/>
      <c r="Z73" s="177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5" ht="15" x14ac:dyDescent="0.25"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6" spans="1:45" ht="14.45" customHeight="1" x14ac:dyDescent="0.25">
      <c r="A76" s="178" t="s">
        <v>7</v>
      </c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80"/>
      <c r="Q76" s="181" t="s">
        <v>6</v>
      </c>
      <c r="R76" s="181" t="s">
        <v>8</v>
      </c>
      <c r="S76" s="181" t="s">
        <v>9</v>
      </c>
      <c r="T76" s="183" t="s">
        <v>12</v>
      </c>
      <c r="U76" s="184"/>
      <c r="V76" s="184"/>
      <c r="W76" s="184"/>
      <c r="X76" s="184"/>
      <c r="Y76" s="184"/>
      <c r="Z76" s="184"/>
      <c r="AA76" s="184"/>
      <c r="AB76" s="184"/>
      <c r="AC76" s="185"/>
      <c r="AD76" s="186" t="s">
        <v>80</v>
      </c>
      <c r="AE76" s="188" t="s">
        <v>13</v>
      </c>
      <c r="AF76" s="189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90"/>
      <c r="AR76" s="186" t="s">
        <v>18</v>
      </c>
      <c r="AS76" s="191" t="s">
        <v>81</v>
      </c>
    </row>
    <row r="77" spans="1:45" ht="26.45" customHeight="1" x14ac:dyDescent="0.25">
      <c r="A77" s="16" t="s">
        <v>5</v>
      </c>
      <c r="B77" s="7" t="s">
        <v>0</v>
      </c>
      <c r="C77" s="8" t="s">
        <v>31</v>
      </c>
      <c r="D77" s="8" t="s">
        <v>32</v>
      </c>
      <c r="E77" s="8" t="s">
        <v>33</v>
      </c>
      <c r="F77" s="8" t="s">
        <v>46</v>
      </c>
      <c r="G77" s="9" t="s">
        <v>4</v>
      </c>
      <c r="H77" s="8" t="s">
        <v>1</v>
      </c>
      <c r="I77" s="8" t="s">
        <v>111</v>
      </c>
      <c r="J77" s="8" t="s">
        <v>2</v>
      </c>
      <c r="K77" s="8" t="s">
        <v>3</v>
      </c>
      <c r="L77" s="8" t="s">
        <v>27</v>
      </c>
      <c r="M77" s="8" t="s">
        <v>28</v>
      </c>
      <c r="N77" s="9" t="s">
        <v>29</v>
      </c>
      <c r="O77" s="9" t="s">
        <v>30</v>
      </c>
      <c r="P77" s="7" t="s">
        <v>21</v>
      </c>
      <c r="Q77" s="182"/>
      <c r="R77" s="182"/>
      <c r="S77" s="182"/>
      <c r="T77" s="17" t="s">
        <v>5</v>
      </c>
      <c r="U77" s="193" t="s">
        <v>86</v>
      </c>
      <c r="V77" s="194"/>
      <c r="W77" s="18" t="s">
        <v>10</v>
      </c>
      <c r="X77" s="13" t="s">
        <v>11</v>
      </c>
      <c r="Y77" s="13" t="s">
        <v>77</v>
      </c>
      <c r="Z77" s="193" t="s">
        <v>75</v>
      </c>
      <c r="AA77" s="194"/>
      <c r="AB77" s="193" t="s">
        <v>75</v>
      </c>
      <c r="AC77" s="194"/>
      <c r="AD77" s="187"/>
      <c r="AE77" s="14" t="s">
        <v>24</v>
      </c>
      <c r="AF77" s="14" t="s">
        <v>26</v>
      </c>
      <c r="AG77" s="14" t="s">
        <v>76</v>
      </c>
      <c r="AH77" s="14" t="s">
        <v>14</v>
      </c>
      <c r="AI77" s="14" t="s">
        <v>78</v>
      </c>
      <c r="AJ77" s="14" t="s">
        <v>79</v>
      </c>
      <c r="AK77" s="14" t="s">
        <v>20</v>
      </c>
      <c r="AL77" s="195" t="s">
        <v>75</v>
      </c>
      <c r="AM77" s="196"/>
      <c r="AN77" s="195" t="s">
        <v>75</v>
      </c>
      <c r="AO77" s="196"/>
      <c r="AP77" s="195" t="s">
        <v>75</v>
      </c>
      <c r="AQ77" s="196"/>
      <c r="AR77" s="186"/>
      <c r="AS77" s="192"/>
    </row>
    <row r="78" spans="1:45" ht="18.75" customHeight="1" x14ac:dyDescent="0.25">
      <c r="A78" s="1"/>
      <c r="B78" s="2"/>
      <c r="C78" s="2"/>
      <c r="D78" s="2"/>
      <c r="E78" s="2"/>
      <c r="F78" s="2"/>
      <c r="G78" s="2"/>
      <c r="H78" s="3"/>
      <c r="I78" s="3"/>
      <c r="J78" s="3"/>
      <c r="K78" s="3"/>
      <c r="L78" s="2"/>
      <c r="M78" s="2"/>
      <c r="N78" s="2"/>
      <c r="O78" s="2"/>
      <c r="P78" s="2"/>
      <c r="Q78" s="10"/>
      <c r="R78" s="10"/>
      <c r="S78" s="10"/>
      <c r="T78" s="4" t="str">
        <f>IF(A78="","",A78)</f>
        <v/>
      </c>
      <c r="U78" s="2"/>
      <c r="V78" s="15"/>
      <c r="W78" s="2"/>
      <c r="X78" s="2"/>
      <c r="Y78" s="2"/>
      <c r="Z78" s="2"/>
      <c r="AA78" s="2"/>
      <c r="AB78" s="2"/>
      <c r="AC78" s="2"/>
      <c r="AD78" s="10"/>
      <c r="AE78" s="1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10"/>
      <c r="AS78" s="11"/>
    </row>
    <row r="79" spans="1:45" ht="18.75" customHeight="1" x14ac:dyDescent="0.25">
      <c r="A79" s="1"/>
      <c r="B79" s="2"/>
      <c r="C79" s="2"/>
      <c r="D79" s="2"/>
      <c r="E79" s="2"/>
      <c r="F79" s="2"/>
      <c r="G79" s="2"/>
      <c r="H79" s="3"/>
      <c r="I79" s="3"/>
      <c r="J79" s="3"/>
      <c r="K79" s="3"/>
      <c r="L79" s="2"/>
      <c r="M79" s="2"/>
      <c r="N79" s="2"/>
      <c r="O79" s="2"/>
      <c r="P79" s="2"/>
      <c r="Q79" s="10"/>
      <c r="R79" s="10"/>
      <c r="S79" s="10"/>
      <c r="T79" s="4"/>
      <c r="U79" s="2"/>
      <c r="V79" s="15"/>
      <c r="W79" s="2"/>
      <c r="X79" s="2"/>
      <c r="Y79" s="2"/>
      <c r="Z79" s="2"/>
      <c r="AA79" s="2"/>
      <c r="AB79" s="2"/>
      <c r="AC79" s="2"/>
      <c r="AD79" s="10"/>
      <c r="AE79" s="15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10"/>
      <c r="AS79" s="11"/>
    </row>
    <row r="80" spans="1:45" ht="18.75" customHeight="1" x14ac:dyDescent="0.25">
      <c r="A80" s="1"/>
      <c r="B80" s="2"/>
      <c r="C80" s="2"/>
      <c r="D80" s="2"/>
      <c r="E80" s="2"/>
      <c r="F80" s="2"/>
      <c r="G80" s="2"/>
      <c r="H80" s="3"/>
      <c r="I80" s="3"/>
      <c r="J80" s="3"/>
      <c r="K80" s="3"/>
      <c r="L80" s="2"/>
      <c r="M80" s="2"/>
      <c r="N80" s="2"/>
      <c r="O80" s="2"/>
      <c r="P80" s="2"/>
      <c r="Q80" s="10"/>
      <c r="R80" s="10"/>
      <c r="S80" s="10"/>
      <c r="T80" s="4"/>
      <c r="U80" s="2"/>
      <c r="V80" s="15"/>
      <c r="W80" s="2"/>
      <c r="X80" s="2"/>
      <c r="Y80" s="2"/>
      <c r="Z80" s="2"/>
      <c r="AA80" s="2"/>
      <c r="AB80" s="2"/>
      <c r="AC80" s="2"/>
      <c r="AD80" s="10"/>
      <c r="AE80" s="15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10"/>
      <c r="AS80" s="11"/>
    </row>
    <row r="81" spans="1:45" ht="18.75" customHeight="1" x14ac:dyDescent="0.25">
      <c r="A81" s="1"/>
      <c r="B81" s="2"/>
      <c r="C81" s="2"/>
      <c r="D81" s="2"/>
      <c r="E81" s="2"/>
      <c r="F81" s="2"/>
      <c r="G81" s="2"/>
      <c r="H81" s="3"/>
      <c r="I81" s="3"/>
      <c r="J81" s="3"/>
      <c r="K81" s="3"/>
      <c r="L81" s="2"/>
      <c r="M81" s="2"/>
      <c r="N81" s="2"/>
      <c r="O81" s="2"/>
      <c r="P81" s="2"/>
      <c r="Q81" s="10"/>
      <c r="R81" s="10"/>
      <c r="S81" s="10"/>
      <c r="T81" s="4"/>
      <c r="U81" s="2"/>
      <c r="V81" s="15"/>
      <c r="W81" s="2"/>
      <c r="X81" s="2"/>
      <c r="Y81" s="2"/>
      <c r="Z81" s="2"/>
      <c r="AA81" s="2"/>
      <c r="AB81" s="2"/>
      <c r="AC81" s="2"/>
      <c r="AD81" s="10"/>
      <c r="AE81" s="15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10"/>
      <c r="AS81" s="11"/>
    </row>
    <row r="82" spans="1:45" ht="18.75" customHeight="1" x14ac:dyDescent="0.25">
      <c r="A82" s="1"/>
      <c r="B82" s="2"/>
      <c r="C82" s="2"/>
      <c r="D82" s="2"/>
      <c r="E82" s="2"/>
      <c r="F82" s="2"/>
      <c r="G82" s="2"/>
      <c r="H82" s="3"/>
      <c r="I82" s="3"/>
      <c r="J82" s="3"/>
      <c r="K82" s="3"/>
      <c r="L82" s="2"/>
      <c r="M82" s="2"/>
      <c r="N82" s="2"/>
      <c r="O82" s="2"/>
      <c r="P82" s="2"/>
      <c r="Q82" s="10"/>
      <c r="R82" s="10"/>
      <c r="S82" s="10"/>
      <c r="T82" s="4"/>
      <c r="U82" s="2"/>
      <c r="V82" s="15"/>
      <c r="W82" s="2"/>
      <c r="X82" s="2"/>
      <c r="Y82" s="2"/>
      <c r="Z82" s="2"/>
      <c r="AA82" s="2"/>
      <c r="AB82" s="2"/>
      <c r="AC82" s="2"/>
      <c r="AD82" s="10"/>
      <c r="AE82" s="15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10"/>
      <c r="AS82" s="11"/>
    </row>
    <row r="83" spans="1:45" ht="18.75" customHeight="1" x14ac:dyDescent="0.25">
      <c r="A83" s="1"/>
      <c r="B83" s="2"/>
      <c r="C83" s="2"/>
      <c r="D83" s="2"/>
      <c r="E83" s="2"/>
      <c r="F83" s="2"/>
      <c r="G83" s="2"/>
      <c r="H83" s="3"/>
      <c r="I83" s="3"/>
      <c r="J83" s="3"/>
      <c r="K83" s="3"/>
      <c r="L83" s="2"/>
      <c r="M83" s="2"/>
      <c r="N83" s="2"/>
      <c r="O83" s="2"/>
      <c r="P83" s="2"/>
      <c r="Q83" s="10"/>
      <c r="R83" s="10"/>
      <c r="S83" s="10"/>
      <c r="T83" s="4"/>
      <c r="U83" s="2"/>
      <c r="V83" s="15"/>
      <c r="W83" s="2"/>
      <c r="X83" s="2"/>
      <c r="Y83" s="2"/>
      <c r="Z83" s="2"/>
      <c r="AA83" s="2"/>
      <c r="AB83" s="2"/>
      <c r="AC83" s="2"/>
      <c r="AD83" s="10"/>
      <c r="AE83" s="15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10"/>
      <c r="AS83" s="11"/>
    </row>
    <row r="84" spans="1:45" ht="18.75" customHeight="1" x14ac:dyDescent="0.25">
      <c r="A84" s="1"/>
      <c r="B84" s="2"/>
      <c r="C84" s="2"/>
      <c r="D84" s="2"/>
      <c r="E84" s="2"/>
      <c r="F84" s="2"/>
      <c r="G84" s="2"/>
      <c r="H84" s="3"/>
      <c r="I84" s="3"/>
      <c r="J84" s="3"/>
      <c r="K84" s="3"/>
      <c r="L84" s="2"/>
      <c r="M84" s="2"/>
      <c r="N84" s="2"/>
      <c r="O84" s="2"/>
      <c r="P84" s="2"/>
      <c r="Q84" s="10"/>
      <c r="R84" s="10"/>
      <c r="S84" s="10"/>
      <c r="T84" s="4"/>
      <c r="U84" s="2"/>
      <c r="V84" s="15"/>
      <c r="W84" s="2"/>
      <c r="X84" s="2"/>
      <c r="Y84" s="2"/>
      <c r="Z84" s="2"/>
      <c r="AA84" s="2"/>
      <c r="AB84" s="2"/>
      <c r="AC84" s="2"/>
      <c r="AD84" s="10"/>
      <c r="AE84" s="15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10"/>
      <c r="AS84" s="11"/>
    </row>
    <row r="85" spans="1:45" ht="18.75" customHeight="1" x14ac:dyDescent="0.25">
      <c r="A85" s="1"/>
      <c r="B85" s="2"/>
      <c r="C85" s="2"/>
      <c r="D85" s="2"/>
      <c r="E85" s="2"/>
      <c r="F85" s="2"/>
      <c r="G85" s="2"/>
      <c r="H85" s="3"/>
      <c r="I85" s="3"/>
      <c r="J85" s="3"/>
      <c r="K85" s="3"/>
      <c r="L85" s="2"/>
      <c r="M85" s="2"/>
      <c r="N85" s="2"/>
      <c r="O85" s="2"/>
      <c r="P85" s="2"/>
      <c r="Q85" s="10"/>
      <c r="R85" s="10"/>
      <c r="S85" s="10"/>
      <c r="T85" s="4"/>
      <c r="U85" s="2"/>
      <c r="V85" s="15"/>
      <c r="W85" s="2"/>
      <c r="X85" s="2"/>
      <c r="Y85" s="2"/>
      <c r="Z85" s="2"/>
      <c r="AA85" s="2"/>
      <c r="AB85" s="2"/>
      <c r="AC85" s="2"/>
      <c r="AD85" s="10"/>
      <c r="AE85" s="15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10"/>
      <c r="AS85" s="11"/>
    </row>
    <row r="86" spans="1:45" ht="18.75" customHeight="1" x14ac:dyDescent="0.25">
      <c r="A86" s="1"/>
      <c r="B86" s="2"/>
      <c r="C86" s="2"/>
      <c r="D86" s="2"/>
      <c r="E86" s="2"/>
      <c r="F86" s="2"/>
      <c r="G86" s="2"/>
      <c r="H86" s="3"/>
      <c r="I86" s="3"/>
      <c r="J86" s="3"/>
      <c r="K86" s="3"/>
      <c r="L86" s="2"/>
      <c r="M86" s="2"/>
      <c r="N86" s="2"/>
      <c r="O86" s="2"/>
      <c r="P86" s="2"/>
      <c r="Q86" s="10"/>
      <c r="R86" s="10"/>
      <c r="S86" s="10"/>
      <c r="T86" s="4"/>
      <c r="U86" s="2"/>
      <c r="V86" s="15"/>
      <c r="W86" s="2"/>
      <c r="X86" s="2"/>
      <c r="Y86" s="2"/>
      <c r="Z86" s="2"/>
      <c r="AA86" s="2"/>
      <c r="AB86" s="2"/>
      <c r="AC86" s="2"/>
      <c r="AD86" s="10"/>
      <c r="AE86" s="15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10"/>
      <c r="AS86" s="11"/>
    </row>
    <row r="87" spans="1:45" ht="18.75" customHeight="1" x14ac:dyDescent="0.25">
      <c r="A87" s="1"/>
      <c r="B87" s="2"/>
      <c r="C87" s="2"/>
      <c r="D87" s="2"/>
      <c r="E87" s="2"/>
      <c r="F87" s="2"/>
      <c r="G87" s="2"/>
      <c r="H87" s="3"/>
      <c r="I87" s="3"/>
      <c r="J87" s="3"/>
      <c r="K87" s="3"/>
      <c r="L87" s="2"/>
      <c r="M87" s="2"/>
      <c r="N87" s="2"/>
      <c r="O87" s="2"/>
      <c r="P87" s="2"/>
      <c r="Q87" s="10"/>
      <c r="R87" s="10"/>
      <c r="S87" s="10"/>
      <c r="T87" s="4" t="str">
        <f t="shared" ref="T87:T95" si="4">IF(A87="","",A87)</f>
        <v/>
      </c>
      <c r="U87" s="2"/>
      <c r="V87" s="15"/>
      <c r="W87" s="2"/>
      <c r="X87" s="2">
        <v>3</v>
      </c>
      <c r="Y87" s="2"/>
      <c r="Z87" s="2"/>
      <c r="AA87" s="2"/>
      <c r="AB87" s="2"/>
      <c r="AC87" s="2"/>
      <c r="AD87" s="10"/>
      <c r="AE87" s="15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10"/>
      <c r="AS87" s="11"/>
    </row>
    <row r="88" spans="1:45" ht="18.75" customHeight="1" x14ac:dyDescent="0.25">
      <c r="A88" s="1"/>
      <c r="B88" s="2"/>
      <c r="C88" s="2"/>
      <c r="D88" s="2"/>
      <c r="E88" s="2"/>
      <c r="F88" s="2"/>
      <c r="G88" s="2"/>
      <c r="H88" s="3"/>
      <c r="I88" s="3"/>
      <c r="J88" s="3"/>
      <c r="K88" s="3"/>
      <c r="L88" s="2"/>
      <c r="M88" s="2"/>
      <c r="N88" s="2"/>
      <c r="O88" s="2"/>
      <c r="P88" s="2"/>
      <c r="Q88" s="10"/>
      <c r="R88" s="10"/>
      <c r="S88" s="10"/>
      <c r="T88" s="4" t="str">
        <f t="shared" si="4"/>
        <v/>
      </c>
      <c r="U88" s="2"/>
      <c r="V88" s="15"/>
      <c r="W88" s="2"/>
      <c r="X88" s="2"/>
      <c r="Y88" s="2"/>
      <c r="Z88" s="2"/>
      <c r="AA88" s="2"/>
      <c r="AB88" s="2"/>
      <c r="AC88" s="2"/>
      <c r="AD88" s="10"/>
      <c r="AE88" s="15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10"/>
      <c r="AS88" s="11"/>
    </row>
    <row r="89" spans="1:45" ht="18.75" customHeight="1" x14ac:dyDescent="0.25">
      <c r="A89" s="1"/>
      <c r="B89" s="2"/>
      <c r="C89" s="2"/>
      <c r="D89" s="2"/>
      <c r="E89" s="2"/>
      <c r="F89" s="2"/>
      <c r="G89" s="2"/>
      <c r="H89" s="3"/>
      <c r="I89" s="3"/>
      <c r="J89" s="3"/>
      <c r="K89" s="3"/>
      <c r="L89" s="2"/>
      <c r="M89" s="2"/>
      <c r="N89" s="2"/>
      <c r="O89" s="2"/>
      <c r="P89" s="2"/>
      <c r="Q89" s="10"/>
      <c r="R89" s="10"/>
      <c r="S89" s="10"/>
      <c r="T89" s="4" t="str">
        <f t="shared" si="4"/>
        <v/>
      </c>
      <c r="U89" s="2"/>
      <c r="V89" s="15"/>
      <c r="W89" s="2"/>
      <c r="X89" s="2"/>
      <c r="Y89" s="2"/>
      <c r="Z89" s="2"/>
      <c r="AA89" s="2"/>
      <c r="AB89" s="2"/>
      <c r="AC89" s="2"/>
      <c r="AD89" s="10"/>
      <c r="AE89" s="15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10"/>
      <c r="AS89" s="11"/>
    </row>
    <row r="90" spans="1:45" ht="18.75" customHeight="1" x14ac:dyDescent="0.25">
      <c r="A90" s="1"/>
      <c r="B90" s="2"/>
      <c r="C90" s="2"/>
      <c r="D90" s="2"/>
      <c r="E90" s="2"/>
      <c r="F90" s="2"/>
      <c r="G90" s="2"/>
      <c r="H90" s="3"/>
      <c r="I90" s="3"/>
      <c r="J90" s="3"/>
      <c r="K90" s="3"/>
      <c r="L90" s="2"/>
      <c r="M90" s="2"/>
      <c r="N90" s="2"/>
      <c r="O90" s="2"/>
      <c r="P90" s="2"/>
      <c r="Q90" s="10"/>
      <c r="R90" s="10"/>
      <c r="S90" s="10"/>
      <c r="T90" s="4" t="str">
        <f t="shared" si="4"/>
        <v/>
      </c>
      <c r="U90" s="2"/>
      <c r="V90" s="15"/>
      <c r="W90" s="2"/>
      <c r="X90" s="2"/>
      <c r="Y90" s="2"/>
      <c r="Z90" s="2"/>
      <c r="AA90" s="2"/>
      <c r="AB90" s="2"/>
      <c r="AC90" s="2"/>
      <c r="AD90" s="10"/>
      <c r="AE90" s="15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10"/>
      <c r="AS90" s="11"/>
    </row>
    <row r="91" spans="1:45" ht="18.75" customHeight="1" x14ac:dyDescent="0.25">
      <c r="A91" s="1"/>
      <c r="B91" s="2"/>
      <c r="C91" s="2"/>
      <c r="D91" s="2"/>
      <c r="E91" s="2"/>
      <c r="F91" s="2"/>
      <c r="G91" s="2"/>
      <c r="H91" s="3"/>
      <c r="I91" s="3"/>
      <c r="J91" s="3"/>
      <c r="K91" s="3"/>
      <c r="L91" s="2"/>
      <c r="M91" s="2"/>
      <c r="N91" s="2"/>
      <c r="O91" s="2"/>
      <c r="P91" s="2"/>
      <c r="Q91" s="10"/>
      <c r="R91" s="10"/>
      <c r="S91" s="10"/>
      <c r="T91" s="4" t="str">
        <f t="shared" si="4"/>
        <v/>
      </c>
      <c r="U91" s="2"/>
      <c r="V91" s="15"/>
      <c r="W91" s="2"/>
      <c r="X91" s="2"/>
      <c r="Y91" s="2"/>
      <c r="Z91" s="2"/>
      <c r="AA91" s="2"/>
      <c r="AB91" s="2"/>
      <c r="AC91" s="2"/>
      <c r="AD91" s="10"/>
      <c r="AE91" s="15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10"/>
      <c r="AS91" s="11"/>
    </row>
    <row r="92" spans="1:45" ht="18.75" customHeight="1" x14ac:dyDescent="0.25">
      <c r="A92" s="1"/>
      <c r="B92" s="2"/>
      <c r="C92" s="2"/>
      <c r="D92" s="2"/>
      <c r="E92" s="2"/>
      <c r="F92" s="2"/>
      <c r="G92" s="2"/>
      <c r="H92" s="3"/>
      <c r="I92" s="3"/>
      <c r="J92" s="3"/>
      <c r="K92" s="3"/>
      <c r="L92" s="2"/>
      <c r="M92" s="2"/>
      <c r="N92" s="2"/>
      <c r="O92" s="2"/>
      <c r="P92" s="2"/>
      <c r="Q92" s="10"/>
      <c r="R92" s="10"/>
      <c r="S92" s="10"/>
      <c r="T92" s="4" t="str">
        <f t="shared" si="4"/>
        <v/>
      </c>
      <c r="U92" s="2"/>
      <c r="V92" s="15"/>
      <c r="W92" s="2"/>
      <c r="X92" s="2"/>
      <c r="Y92" s="2"/>
      <c r="Z92" s="2"/>
      <c r="AA92" s="2"/>
      <c r="AB92" s="2"/>
      <c r="AC92" s="2"/>
      <c r="AD92" s="10"/>
      <c r="AE92" s="15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10"/>
      <c r="AS92" s="11"/>
    </row>
    <row r="93" spans="1:45" ht="18.75" customHeight="1" x14ac:dyDescent="0.25">
      <c r="A93" s="1"/>
      <c r="B93" s="2"/>
      <c r="C93" s="2"/>
      <c r="D93" s="2"/>
      <c r="E93" s="2"/>
      <c r="F93" s="2"/>
      <c r="G93" s="2"/>
      <c r="H93" s="3"/>
      <c r="I93" s="3"/>
      <c r="J93" s="3"/>
      <c r="K93" s="3"/>
      <c r="L93" s="2"/>
      <c r="M93" s="2"/>
      <c r="N93" s="2"/>
      <c r="O93" s="2"/>
      <c r="P93" s="2"/>
      <c r="Q93" s="10"/>
      <c r="R93" s="10"/>
      <c r="S93" s="10"/>
      <c r="T93" s="4" t="str">
        <f t="shared" si="4"/>
        <v/>
      </c>
      <c r="U93" s="2"/>
      <c r="V93" s="15"/>
      <c r="W93" s="2"/>
      <c r="X93" s="2"/>
      <c r="Y93" s="2"/>
      <c r="Z93" s="2"/>
      <c r="AA93" s="2"/>
      <c r="AB93" s="2"/>
      <c r="AC93" s="2"/>
      <c r="AD93" s="10"/>
      <c r="AE93" s="15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10"/>
      <c r="AS93" s="11"/>
    </row>
    <row r="94" spans="1:45" ht="18.75" customHeight="1" x14ac:dyDescent="0.25">
      <c r="A94" s="1"/>
      <c r="B94" s="2"/>
      <c r="C94" s="2"/>
      <c r="D94" s="2"/>
      <c r="E94" s="2"/>
      <c r="F94" s="2"/>
      <c r="G94" s="2"/>
      <c r="H94" s="3"/>
      <c r="I94" s="3"/>
      <c r="J94" s="3"/>
      <c r="K94" s="3"/>
      <c r="L94" s="2"/>
      <c r="M94" s="2"/>
      <c r="N94" s="2"/>
      <c r="O94" s="2"/>
      <c r="P94" s="2"/>
      <c r="Q94" s="10"/>
      <c r="R94" s="10"/>
      <c r="S94" s="10"/>
      <c r="T94" s="4" t="str">
        <f t="shared" si="4"/>
        <v/>
      </c>
      <c r="U94" s="2"/>
      <c r="V94" s="3"/>
      <c r="W94" s="2"/>
      <c r="X94" s="2"/>
      <c r="Y94" s="2"/>
      <c r="Z94" s="2"/>
      <c r="AA94" s="2"/>
      <c r="AB94" s="2"/>
      <c r="AC94" s="2"/>
      <c r="AD94" s="10"/>
      <c r="AE94" s="3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10"/>
      <c r="AS94" s="11"/>
    </row>
    <row r="95" spans="1:45" ht="18.75" customHeight="1" x14ac:dyDescent="0.25">
      <c r="A95" s="1"/>
      <c r="B95" s="2"/>
      <c r="C95" s="2"/>
      <c r="D95" s="2"/>
      <c r="E95" s="2"/>
      <c r="F95" s="2"/>
      <c r="G95" s="2"/>
      <c r="H95" s="3"/>
      <c r="I95" s="3"/>
      <c r="J95" s="3"/>
      <c r="K95" s="3"/>
      <c r="L95" s="2"/>
      <c r="M95" s="2"/>
      <c r="N95" s="2"/>
      <c r="O95" s="2"/>
      <c r="P95" s="2"/>
      <c r="Q95" s="10"/>
      <c r="R95" s="10"/>
      <c r="S95" s="10"/>
      <c r="T95" s="4" t="str">
        <f t="shared" si="4"/>
        <v/>
      </c>
      <c r="U95" s="2"/>
      <c r="V95" s="3"/>
      <c r="W95" s="2"/>
      <c r="X95" s="2"/>
      <c r="Y95" s="2"/>
      <c r="Z95" s="2"/>
      <c r="AA95" s="2"/>
      <c r="AB95" s="2"/>
      <c r="AC95" s="2"/>
      <c r="AD95" s="10"/>
      <c r="AE95" s="3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10"/>
      <c r="AS95" s="11"/>
    </row>
    <row r="96" spans="1:45" ht="18.75" customHeight="1" x14ac:dyDescent="0.25">
      <c r="A96" s="197" t="s">
        <v>19</v>
      </c>
      <c r="B96" s="198"/>
      <c r="C96" s="198"/>
      <c r="D96" s="198"/>
      <c r="E96" s="198"/>
      <c r="F96" s="198"/>
      <c r="G96" s="198"/>
      <c r="H96" s="198"/>
      <c r="I96" s="198"/>
      <c r="J96" s="198"/>
      <c r="K96" s="199"/>
      <c r="L96" s="12">
        <f>SUM(L78:L95)</f>
        <v>0</v>
      </c>
      <c r="M96" s="12">
        <f>SUM(M78:M95)</f>
        <v>0</v>
      </c>
      <c r="N96" s="12">
        <f>SUM(N78:N95)</f>
        <v>0</v>
      </c>
      <c r="O96" s="12">
        <f>SUM(O78:O95)</f>
        <v>0</v>
      </c>
      <c r="P96" s="12"/>
      <c r="Q96" s="12"/>
      <c r="R96" s="12"/>
      <c r="S96" s="12"/>
      <c r="T96" s="12"/>
      <c r="U96" s="12">
        <f>SUM(U78:U95)</f>
        <v>0</v>
      </c>
      <c r="V96" s="20">
        <f>SUM(V78:V95)</f>
        <v>0</v>
      </c>
      <c r="W96" s="12">
        <f>SUM(W78:W95)</f>
        <v>0</v>
      </c>
      <c r="X96" s="12">
        <f>SUM(X78:X95)</f>
        <v>3</v>
      </c>
      <c r="Y96" s="12"/>
      <c r="Z96" s="12"/>
      <c r="AA96" s="12"/>
      <c r="AB96" s="12"/>
      <c r="AC96" s="12"/>
      <c r="AD96" s="12"/>
      <c r="AE96" s="20">
        <f t="shared" ref="AE96:AK96" si="5">SUM(AE78:AE95)</f>
        <v>0</v>
      </c>
      <c r="AF96" s="21">
        <f t="shared" si="5"/>
        <v>0</v>
      </c>
      <c r="AG96" s="20">
        <f t="shared" si="5"/>
        <v>0</v>
      </c>
      <c r="AH96" s="20">
        <f t="shared" si="5"/>
        <v>0</v>
      </c>
      <c r="AI96" s="21">
        <f t="shared" si="5"/>
        <v>0</v>
      </c>
      <c r="AJ96" s="21">
        <f t="shared" si="5"/>
        <v>0</v>
      </c>
      <c r="AK96" s="21">
        <f t="shared" si="5"/>
        <v>0</v>
      </c>
      <c r="AL96" s="12"/>
      <c r="AM96" s="12"/>
      <c r="AN96" s="12"/>
      <c r="AO96" s="12"/>
      <c r="AP96" s="12"/>
      <c r="AQ96" s="12"/>
      <c r="AR96" s="12"/>
      <c r="AS96" s="11"/>
    </row>
    <row r="98" spans="1:45" x14ac:dyDescent="0.25">
      <c r="R98" s="41" t="s">
        <v>98</v>
      </c>
      <c r="AR98" s="41" t="s">
        <v>99</v>
      </c>
    </row>
    <row r="100" spans="1:45" ht="15" x14ac:dyDescent="0.25">
      <c r="A100" s="44" t="s">
        <v>34</v>
      </c>
      <c r="B100" s="44"/>
      <c r="C100" s="44"/>
      <c r="D100" s="35"/>
      <c r="E100" s="35"/>
      <c r="F100" s="35"/>
      <c r="G100" s="30"/>
      <c r="H100" s="30"/>
      <c r="I100" s="30"/>
      <c r="J100" s="30"/>
      <c r="K100" s="30"/>
      <c r="L100" s="31"/>
      <c r="M100" s="31"/>
      <c r="N100" s="31"/>
      <c r="O100" s="31"/>
      <c r="P100" s="30"/>
      <c r="Q100" s="30"/>
      <c r="R100" s="5"/>
      <c r="S100" s="5"/>
      <c r="T100" s="44" t="s">
        <v>34</v>
      </c>
      <c r="U100" s="44"/>
      <c r="V100" s="44"/>
      <c r="W100" s="44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5"/>
      <c r="AI100" s="36"/>
      <c r="AJ100" s="36"/>
      <c r="AK100" s="36"/>
      <c r="AL100" s="36"/>
      <c r="AM100" s="36"/>
      <c r="AN100" s="36"/>
      <c r="AO100" s="36"/>
      <c r="AP100" s="36"/>
    </row>
    <row r="101" spans="1:45" ht="15" x14ac:dyDescent="0.25">
      <c r="A101" s="44" t="s">
        <v>35</v>
      </c>
      <c r="B101" s="44"/>
      <c r="C101" s="44"/>
      <c r="D101" s="35"/>
      <c r="E101" s="35"/>
      <c r="F101" s="36"/>
      <c r="G101" s="31"/>
      <c r="H101" s="30"/>
      <c r="I101" s="30"/>
      <c r="J101" s="30"/>
      <c r="K101" s="30"/>
      <c r="L101" s="31"/>
      <c r="M101" s="31"/>
      <c r="N101" s="31"/>
      <c r="O101" s="31"/>
      <c r="P101" s="30"/>
      <c r="Q101" s="30"/>
      <c r="R101" s="5"/>
      <c r="S101" s="5"/>
      <c r="T101" s="44" t="s">
        <v>35</v>
      </c>
      <c r="U101" s="44"/>
      <c r="V101" s="44"/>
      <c r="W101" s="44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5"/>
      <c r="AI101" s="36"/>
      <c r="AJ101" s="36"/>
      <c r="AK101" s="36"/>
      <c r="AL101" s="36"/>
      <c r="AM101" s="36"/>
      <c r="AN101" s="36"/>
      <c r="AO101" s="36"/>
      <c r="AP101" s="36"/>
    </row>
    <row r="102" spans="1:45" ht="14.45" customHeight="1" x14ac:dyDescent="0.25">
      <c r="A102" s="44" t="s">
        <v>36</v>
      </c>
      <c r="B102" s="44"/>
      <c r="C102" s="44"/>
      <c r="D102" s="35"/>
      <c r="E102" s="35"/>
      <c r="F102" s="36"/>
      <c r="G102" s="31"/>
      <c r="H102" s="30"/>
      <c r="I102" s="30"/>
      <c r="J102" s="30"/>
      <c r="K102" s="30"/>
      <c r="L102" s="44" t="s">
        <v>37</v>
      </c>
      <c r="M102" s="30"/>
      <c r="N102" s="42" t="s">
        <v>105</v>
      </c>
      <c r="O102" s="32"/>
      <c r="P102" s="32"/>
      <c r="Q102" s="32"/>
      <c r="R102" s="5"/>
      <c r="S102" s="5"/>
      <c r="T102" s="44" t="s">
        <v>36</v>
      </c>
      <c r="U102" s="44"/>
      <c r="V102" s="44"/>
      <c r="W102" s="44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5"/>
      <c r="AI102" s="44" t="s">
        <v>37</v>
      </c>
      <c r="AJ102" s="35"/>
      <c r="AK102" s="43" t="str">
        <f>IF(N102="","",N102)</f>
        <v>FLYNAS</v>
      </c>
      <c r="AL102" s="36"/>
      <c r="AM102" s="36"/>
      <c r="AN102" s="36"/>
      <c r="AO102" s="36"/>
      <c r="AP102" s="36"/>
    </row>
    <row r="103" spans="1:45" ht="15.75" x14ac:dyDescent="0.25">
      <c r="A103" s="36"/>
      <c r="B103" s="37"/>
      <c r="C103" s="36"/>
      <c r="D103" s="36"/>
      <c r="E103" s="36"/>
      <c r="F103" s="36"/>
      <c r="G103" s="31"/>
      <c r="H103" s="30"/>
      <c r="I103" s="30"/>
      <c r="J103" s="30"/>
      <c r="K103" s="30"/>
      <c r="L103" s="44" t="s">
        <v>38</v>
      </c>
      <c r="M103" s="33"/>
      <c r="N103" s="45" t="s">
        <v>113</v>
      </c>
      <c r="O103" s="32"/>
      <c r="P103" s="32"/>
      <c r="Q103" s="32"/>
      <c r="R103" s="5"/>
      <c r="S103" s="5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44" t="s">
        <v>38</v>
      </c>
      <c r="AJ103" s="39"/>
      <c r="AK103" s="43" t="str">
        <f>IF(N103="","",N103)</f>
        <v>DU 22 AU 31 JANVIER 2020</v>
      </c>
      <c r="AL103" s="36"/>
      <c r="AM103" s="36"/>
      <c r="AN103" s="36"/>
      <c r="AO103" s="36"/>
      <c r="AP103" s="36"/>
    </row>
    <row r="104" spans="1:45" ht="15.75" x14ac:dyDescent="0.25">
      <c r="A104" s="44" t="s">
        <v>87</v>
      </c>
      <c r="B104" s="175" t="s">
        <v>100</v>
      </c>
      <c r="C104" s="175"/>
      <c r="D104" s="175"/>
      <c r="E104" s="175"/>
      <c r="F104" s="30"/>
      <c r="G104" s="30"/>
      <c r="H104" s="30"/>
      <c r="I104" s="30"/>
      <c r="J104" s="30"/>
      <c r="K104" s="30"/>
      <c r="L104" s="44" t="s">
        <v>39</v>
      </c>
      <c r="M104" s="33"/>
      <c r="N104" s="42" t="s">
        <v>69</v>
      </c>
      <c r="O104" s="30"/>
      <c r="P104" s="30"/>
      <c r="Q104" s="30"/>
      <c r="R104" s="5"/>
      <c r="S104" s="5"/>
      <c r="T104" s="44" t="s">
        <v>87</v>
      </c>
      <c r="U104" s="176" t="str">
        <f>IF(B104="","",B104)</f>
        <v>ALGER</v>
      </c>
      <c r="V104" s="176"/>
      <c r="W104" s="176"/>
      <c r="X104" s="17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44" t="s">
        <v>39</v>
      </c>
      <c r="AJ104" s="39"/>
      <c r="AK104" s="40" t="str">
        <f>+N104</f>
        <v>USD</v>
      </c>
      <c r="AL104" s="36"/>
      <c r="AM104" s="36"/>
      <c r="AN104" s="36"/>
      <c r="AO104" s="36"/>
      <c r="AP104" s="36"/>
    </row>
    <row r="105" spans="1:45" ht="1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5"/>
      <c r="S105" s="5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5" ht="15" x14ac:dyDescent="0.25">
      <c r="A106" s="177" t="s">
        <v>101</v>
      </c>
      <c r="B106" s="177"/>
      <c r="C106" s="177"/>
      <c r="D106" s="177"/>
      <c r="E106" s="177"/>
      <c r="F106" s="177"/>
      <c r="G106" s="17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177" t="s">
        <v>101</v>
      </c>
      <c r="U106" s="177"/>
      <c r="V106" s="177"/>
      <c r="W106" s="177"/>
      <c r="X106" s="177"/>
      <c r="Y106" s="177"/>
      <c r="Z106" s="177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5" ht="15" x14ac:dyDescent="0.25"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9" spans="1:45" ht="14.45" customHeight="1" x14ac:dyDescent="0.25">
      <c r="A109" s="178" t="s">
        <v>7</v>
      </c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80"/>
      <c r="Q109" s="181" t="s">
        <v>6</v>
      </c>
      <c r="R109" s="181" t="s">
        <v>8</v>
      </c>
      <c r="S109" s="181" t="s">
        <v>9</v>
      </c>
      <c r="T109" s="183" t="s">
        <v>12</v>
      </c>
      <c r="U109" s="184"/>
      <c r="V109" s="184"/>
      <c r="W109" s="184"/>
      <c r="X109" s="184"/>
      <c r="Y109" s="184"/>
      <c r="Z109" s="184"/>
      <c r="AA109" s="184"/>
      <c r="AB109" s="184"/>
      <c r="AC109" s="185"/>
      <c r="AD109" s="186" t="s">
        <v>80</v>
      </c>
      <c r="AE109" s="188" t="s">
        <v>13</v>
      </c>
      <c r="AF109" s="189"/>
      <c r="AG109" s="189"/>
      <c r="AH109" s="189"/>
      <c r="AI109" s="189"/>
      <c r="AJ109" s="189"/>
      <c r="AK109" s="189"/>
      <c r="AL109" s="189"/>
      <c r="AM109" s="189"/>
      <c r="AN109" s="189"/>
      <c r="AO109" s="189"/>
      <c r="AP109" s="189"/>
      <c r="AQ109" s="190"/>
      <c r="AR109" s="186" t="s">
        <v>18</v>
      </c>
      <c r="AS109" s="191" t="s">
        <v>81</v>
      </c>
    </row>
    <row r="110" spans="1:45" ht="26.45" customHeight="1" x14ac:dyDescent="0.25">
      <c r="A110" s="16" t="s">
        <v>5</v>
      </c>
      <c r="B110" s="7" t="s">
        <v>0</v>
      </c>
      <c r="C110" s="8" t="s">
        <v>31</v>
      </c>
      <c r="D110" s="8" t="s">
        <v>32</v>
      </c>
      <c r="E110" s="8" t="s">
        <v>33</v>
      </c>
      <c r="F110" s="8" t="s">
        <v>46</v>
      </c>
      <c r="G110" s="9" t="s">
        <v>4</v>
      </c>
      <c r="H110" s="8" t="s">
        <v>1</v>
      </c>
      <c r="I110" s="8" t="s">
        <v>111</v>
      </c>
      <c r="J110" s="8" t="s">
        <v>2</v>
      </c>
      <c r="K110" s="8" t="s">
        <v>3</v>
      </c>
      <c r="L110" s="8" t="s">
        <v>27</v>
      </c>
      <c r="M110" s="8" t="s">
        <v>28</v>
      </c>
      <c r="N110" s="9" t="s">
        <v>29</v>
      </c>
      <c r="O110" s="9" t="s">
        <v>30</v>
      </c>
      <c r="P110" s="7" t="s">
        <v>21</v>
      </c>
      <c r="Q110" s="182"/>
      <c r="R110" s="182"/>
      <c r="S110" s="182"/>
      <c r="T110" s="17" t="s">
        <v>5</v>
      </c>
      <c r="U110" s="193" t="s">
        <v>86</v>
      </c>
      <c r="V110" s="194"/>
      <c r="W110" s="18" t="s">
        <v>10</v>
      </c>
      <c r="X110" s="13" t="s">
        <v>11</v>
      </c>
      <c r="Y110" s="13" t="s">
        <v>77</v>
      </c>
      <c r="Z110" s="193" t="s">
        <v>75</v>
      </c>
      <c r="AA110" s="194"/>
      <c r="AB110" s="193" t="s">
        <v>75</v>
      </c>
      <c r="AC110" s="194"/>
      <c r="AD110" s="187"/>
      <c r="AE110" s="14" t="s">
        <v>24</v>
      </c>
      <c r="AF110" s="14" t="s">
        <v>26</v>
      </c>
      <c r="AG110" s="14" t="s">
        <v>76</v>
      </c>
      <c r="AH110" s="14" t="s">
        <v>14</v>
      </c>
      <c r="AI110" s="14" t="s">
        <v>78</v>
      </c>
      <c r="AJ110" s="14" t="s">
        <v>79</v>
      </c>
      <c r="AK110" s="14" t="s">
        <v>20</v>
      </c>
      <c r="AL110" s="195" t="s">
        <v>75</v>
      </c>
      <c r="AM110" s="196"/>
      <c r="AN110" s="195" t="s">
        <v>75</v>
      </c>
      <c r="AO110" s="196"/>
      <c r="AP110" s="195" t="s">
        <v>75</v>
      </c>
      <c r="AQ110" s="196"/>
      <c r="AR110" s="186"/>
      <c r="AS110" s="192"/>
    </row>
    <row r="111" spans="1:45" ht="18.75" customHeight="1" x14ac:dyDescent="0.25">
      <c r="A111" s="1"/>
      <c r="B111" s="2"/>
      <c r="C111" s="2"/>
      <c r="D111" s="2"/>
      <c r="E111" s="2"/>
      <c r="F111" s="2"/>
      <c r="G111" s="2"/>
      <c r="H111" s="3"/>
      <c r="I111" s="3"/>
      <c r="J111" s="3"/>
      <c r="K111" s="3"/>
      <c r="L111" s="2"/>
      <c r="M111" s="2"/>
      <c r="N111" s="2"/>
      <c r="O111" s="2"/>
      <c r="P111" s="2"/>
      <c r="Q111" s="10"/>
      <c r="R111" s="10"/>
      <c r="S111" s="10"/>
      <c r="T111" s="4" t="str">
        <f>IF(A111="","",A111)</f>
        <v/>
      </c>
      <c r="U111" s="2"/>
      <c r="V111" s="15"/>
      <c r="W111" s="2"/>
      <c r="X111" s="2"/>
      <c r="Y111" s="2"/>
      <c r="Z111" s="2"/>
      <c r="AA111" s="2"/>
      <c r="AB111" s="2"/>
      <c r="AC111" s="2"/>
      <c r="AD111" s="10"/>
      <c r="AE111" s="15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10"/>
      <c r="AS111" s="11"/>
    </row>
    <row r="112" spans="1:45" ht="18.75" customHeight="1" x14ac:dyDescent="0.25">
      <c r="A112" s="1"/>
      <c r="B112" s="2"/>
      <c r="C112" s="2"/>
      <c r="D112" s="2"/>
      <c r="E112" s="2"/>
      <c r="F112" s="2"/>
      <c r="G112" s="2"/>
      <c r="H112" s="3"/>
      <c r="I112" s="3"/>
      <c r="J112" s="3"/>
      <c r="K112" s="3"/>
      <c r="L112" s="2"/>
      <c r="M112" s="2"/>
      <c r="N112" s="2"/>
      <c r="O112" s="2"/>
      <c r="P112" s="2"/>
      <c r="Q112" s="10"/>
      <c r="R112" s="10"/>
      <c r="S112" s="10"/>
      <c r="T112" s="4" t="str">
        <f t="shared" ref="T112:T128" si="6">IF(A112="","",A112)</f>
        <v/>
      </c>
      <c r="U112" s="2"/>
      <c r="V112" s="15"/>
      <c r="W112" s="2"/>
      <c r="X112" s="2"/>
      <c r="Y112" s="2"/>
      <c r="Z112" s="2"/>
      <c r="AA112" s="2"/>
      <c r="AB112" s="2"/>
      <c r="AC112" s="2"/>
      <c r="AD112" s="10"/>
      <c r="AE112" s="15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10"/>
      <c r="AS112" s="11"/>
    </row>
    <row r="113" spans="1:45" ht="18.75" customHeight="1" x14ac:dyDescent="0.25">
      <c r="A113" s="1"/>
      <c r="B113" s="2"/>
      <c r="C113" s="2"/>
      <c r="D113" s="2"/>
      <c r="E113" s="2"/>
      <c r="F113" s="2"/>
      <c r="G113" s="2"/>
      <c r="H113" s="3"/>
      <c r="I113" s="3"/>
      <c r="J113" s="3"/>
      <c r="K113" s="3"/>
      <c r="L113" s="2"/>
      <c r="M113" s="2"/>
      <c r="N113" s="2"/>
      <c r="O113" s="2"/>
      <c r="P113" s="2"/>
      <c r="Q113" s="10"/>
      <c r="R113" s="10"/>
      <c r="S113" s="10"/>
      <c r="T113" s="4"/>
      <c r="U113" s="2"/>
      <c r="V113" s="15"/>
      <c r="W113" s="2"/>
      <c r="X113" s="2"/>
      <c r="Y113" s="2"/>
      <c r="Z113" s="2"/>
      <c r="AA113" s="2"/>
      <c r="AB113" s="2"/>
      <c r="AC113" s="2"/>
      <c r="AD113" s="10"/>
      <c r="AE113" s="15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10"/>
      <c r="AS113" s="11"/>
    </row>
    <row r="114" spans="1:45" ht="18.75" customHeight="1" x14ac:dyDescent="0.25">
      <c r="A114" s="1"/>
      <c r="B114" s="2"/>
      <c r="C114" s="2"/>
      <c r="D114" s="2"/>
      <c r="E114" s="2"/>
      <c r="F114" s="2"/>
      <c r="G114" s="2"/>
      <c r="H114" s="3"/>
      <c r="I114" s="3"/>
      <c r="J114" s="3"/>
      <c r="K114" s="3"/>
      <c r="L114" s="2"/>
      <c r="M114" s="2"/>
      <c r="N114" s="2"/>
      <c r="O114" s="2"/>
      <c r="P114" s="2"/>
      <c r="Q114" s="10"/>
      <c r="R114" s="10"/>
      <c r="S114" s="10"/>
      <c r="T114" s="4"/>
      <c r="U114" s="2"/>
      <c r="V114" s="15"/>
      <c r="W114" s="2"/>
      <c r="X114" s="2"/>
      <c r="Y114" s="2"/>
      <c r="Z114" s="2"/>
      <c r="AA114" s="2"/>
      <c r="AB114" s="2"/>
      <c r="AC114" s="2"/>
      <c r="AD114" s="10"/>
      <c r="AE114" s="15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10"/>
      <c r="AS114" s="11"/>
    </row>
    <row r="115" spans="1:45" ht="18.75" customHeight="1" x14ac:dyDescent="0.25">
      <c r="A115" s="1"/>
      <c r="B115" s="2"/>
      <c r="C115" s="2"/>
      <c r="D115" s="2"/>
      <c r="E115" s="2"/>
      <c r="F115" s="2"/>
      <c r="G115" s="2"/>
      <c r="H115" s="3"/>
      <c r="I115" s="3"/>
      <c r="J115" s="3"/>
      <c r="K115" s="3"/>
      <c r="L115" s="2"/>
      <c r="M115" s="2"/>
      <c r="N115" s="2"/>
      <c r="O115" s="2"/>
      <c r="P115" s="2"/>
      <c r="Q115" s="10"/>
      <c r="R115" s="10"/>
      <c r="S115" s="10"/>
      <c r="T115" s="4"/>
      <c r="U115" s="2"/>
      <c r="V115" s="15"/>
      <c r="W115" s="2"/>
      <c r="X115" s="2"/>
      <c r="Y115" s="2"/>
      <c r="Z115" s="2"/>
      <c r="AA115" s="2"/>
      <c r="AB115" s="2"/>
      <c r="AC115" s="2"/>
      <c r="AD115" s="10"/>
      <c r="AE115" s="15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10"/>
      <c r="AS115" s="11"/>
    </row>
    <row r="116" spans="1:45" ht="18.75" customHeight="1" x14ac:dyDescent="0.25">
      <c r="A116" s="1"/>
      <c r="B116" s="2"/>
      <c r="C116" s="2"/>
      <c r="D116" s="2"/>
      <c r="E116" s="2"/>
      <c r="F116" s="2"/>
      <c r="G116" s="2"/>
      <c r="H116" s="3"/>
      <c r="I116" s="3"/>
      <c r="J116" s="3"/>
      <c r="K116" s="3"/>
      <c r="L116" s="2"/>
      <c r="M116" s="2"/>
      <c r="N116" s="2"/>
      <c r="O116" s="2"/>
      <c r="P116" s="2"/>
      <c r="Q116" s="10"/>
      <c r="R116" s="10"/>
      <c r="S116" s="10"/>
      <c r="T116" s="4"/>
      <c r="U116" s="2"/>
      <c r="V116" s="15"/>
      <c r="W116" s="2"/>
      <c r="X116" s="2"/>
      <c r="Y116" s="2"/>
      <c r="Z116" s="2"/>
      <c r="AA116" s="2"/>
      <c r="AB116" s="2"/>
      <c r="AC116" s="2"/>
      <c r="AD116" s="10"/>
      <c r="AE116" s="15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10"/>
      <c r="AS116" s="11"/>
    </row>
    <row r="117" spans="1:45" ht="18.75" customHeight="1" x14ac:dyDescent="0.25">
      <c r="A117" s="1"/>
      <c r="B117" s="2"/>
      <c r="C117" s="2"/>
      <c r="D117" s="2"/>
      <c r="E117" s="2"/>
      <c r="F117" s="2"/>
      <c r="G117" s="2"/>
      <c r="H117" s="3"/>
      <c r="I117" s="3"/>
      <c r="J117" s="3"/>
      <c r="K117" s="3"/>
      <c r="L117" s="2"/>
      <c r="M117" s="2"/>
      <c r="N117" s="2"/>
      <c r="O117" s="2"/>
      <c r="P117" s="2"/>
      <c r="Q117" s="10"/>
      <c r="R117" s="10"/>
      <c r="S117" s="10"/>
      <c r="T117" s="4"/>
      <c r="U117" s="2"/>
      <c r="V117" s="15"/>
      <c r="W117" s="2"/>
      <c r="X117" s="2"/>
      <c r="Y117" s="2"/>
      <c r="Z117" s="2"/>
      <c r="AA117" s="2"/>
      <c r="AB117" s="2"/>
      <c r="AC117" s="2"/>
      <c r="AD117" s="10"/>
      <c r="AE117" s="15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10"/>
      <c r="AS117" s="11"/>
    </row>
    <row r="118" spans="1:45" ht="18.75" customHeight="1" x14ac:dyDescent="0.25">
      <c r="A118" s="1"/>
      <c r="B118" s="2"/>
      <c r="C118" s="2"/>
      <c r="D118" s="2"/>
      <c r="E118" s="2"/>
      <c r="F118" s="2"/>
      <c r="G118" s="2"/>
      <c r="H118" s="3"/>
      <c r="I118" s="3"/>
      <c r="J118" s="3"/>
      <c r="K118" s="3"/>
      <c r="L118" s="2"/>
      <c r="M118" s="2"/>
      <c r="N118" s="2"/>
      <c r="O118" s="2"/>
      <c r="P118" s="2"/>
      <c r="Q118" s="10"/>
      <c r="R118" s="10"/>
      <c r="S118" s="10"/>
      <c r="T118" s="4"/>
      <c r="U118" s="2"/>
      <c r="V118" s="15"/>
      <c r="W118" s="2"/>
      <c r="X118" s="2"/>
      <c r="Y118" s="2"/>
      <c r="Z118" s="2"/>
      <c r="AA118" s="2"/>
      <c r="AB118" s="2"/>
      <c r="AC118" s="2"/>
      <c r="AD118" s="10"/>
      <c r="AE118" s="15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10"/>
      <c r="AS118" s="11"/>
    </row>
    <row r="119" spans="1:45" ht="18.75" customHeight="1" x14ac:dyDescent="0.25">
      <c r="A119" s="1"/>
      <c r="B119" s="2"/>
      <c r="C119" s="2"/>
      <c r="D119" s="2"/>
      <c r="E119" s="2"/>
      <c r="F119" s="2"/>
      <c r="G119" s="2"/>
      <c r="H119" s="3"/>
      <c r="I119" s="3"/>
      <c r="J119" s="3"/>
      <c r="K119" s="3"/>
      <c r="L119" s="2"/>
      <c r="M119" s="2"/>
      <c r="N119" s="2"/>
      <c r="O119" s="2"/>
      <c r="P119" s="2"/>
      <c r="Q119" s="10"/>
      <c r="R119" s="10"/>
      <c r="S119" s="10"/>
      <c r="T119" s="4"/>
      <c r="U119" s="2"/>
      <c r="V119" s="15"/>
      <c r="W119" s="2"/>
      <c r="X119" s="2"/>
      <c r="Y119" s="2"/>
      <c r="Z119" s="2"/>
      <c r="AA119" s="2"/>
      <c r="AB119" s="2"/>
      <c r="AC119" s="2"/>
      <c r="AD119" s="10"/>
      <c r="AE119" s="15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10"/>
      <c r="AS119" s="11"/>
    </row>
    <row r="120" spans="1:45" ht="18.75" customHeight="1" x14ac:dyDescent="0.25">
      <c r="A120" s="1"/>
      <c r="B120" s="2"/>
      <c r="C120" s="2"/>
      <c r="D120" s="2"/>
      <c r="E120" s="2"/>
      <c r="F120" s="2"/>
      <c r="G120" s="2"/>
      <c r="H120" s="3"/>
      <c r="I120" s="3"/>
      <c r="J120" s="3"/>
      <c r="K120" s="3"/>
      <c r="L120" s="2"/>
      <c r="M120" s="2"/>
      <c r="N120" s="2"/>
      <c r="O120" s="2"/>
      <c r="P120" s="2"/>
      <c r="Q120" s="10"/>
      <c r="R120" s="10"/>
      <c r="S120" s="10"/>
      <c r="T120" s="4"/>
      <c r="U120" s="2"/>
      <c r="V120" s="15"/>
      <c r="W120" s="2"/>
      <c r="X120" s="2"/>
      <c r="Y120" s="2"/>
      <c r="Z120" s="2"/>
      <c r="AA120" s="2"/>
      <c r="AB120" s="2"/>
      <c r="AC120" s="2"/>
      <c r="AD120" s="10"/>
      <c r="AE120" s="15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10"/>
      <c r="AS120" s="11"/>
    </row>
    <row r="121" spans="1:45" ht="18.75" customHeight="1" x14ac:dyDescent="0.25">
      <c r="A121" s="1"/>
      <c r="B121" s="2"/>
      <c r="C121" s="2"/>
      <c r="D121" s="2"/>
      <c r="E121" s="2"/>
      <c r="F121" s="2"/>
      <c r="G121" s="2"/>
      <c r="H121" s="3"/>
      <c r="I121" s="3"/>
      <c r="J121" s="3"/>
      <c r="K121" s="3"/>
      <c r="L121" s="2"/>
      <c r="M121" s="2"/>
      <c r="N121" s="2"/>
      <c r="O121" s="2"/>
      <c r="P121" s="2"/>
      <c r="Q121" s="10"/>
      <c r="R121" s="10"/>
      <c r="S121" s="10"/>
      <c r="T121" s="4" t="str">
        <f t="shared" si="6"/>
        <v/>
      </c>
      <c r="U121" s="2"/>
      <c r="V121" s="15"/>
      <c r="W121" s="2"/>
      <c r="X121" s="2"/>
      <c r="Y121" s="2"/>
      <c r="Z121" s="2"/>
      <c r="AA121" s="2"/>
      <c r="AB121" s="2"/>
      <c r="AC121" s="2"/>
      <c r="AD121" s="10"/>
      <c r="AE121" s="15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10"/>
      <c r="AS121" s="11"/>
    </row>
    <row r="122" spans="1:45" ht="18.75" customHeight="1" x14ac:dyDescent="0.25">
      <c r="A122" s="1"/>
      <c r="B122" s="2"/>
      <c r="C122" s="2"/>
      <c r="D122" s="2"/>
      <c r="E122" s="2"/>
      <c r="F122" s="2"/>
      <c r="G122" s="2"/>
      <c r="H122" s="3"/>
      <c r="I122" s="3"/>
      <c r="J122" s="3"/>
      <c r="K122" s="3"/>
      <c r="L122" s="2"/>
      <c r="M122" s="2"/>
      <c r="N122" s="2"/>
      <c r="O122" s="2"/>
      <c r="P122" s="2"/>
      <c r="Q122" s="10"/>
      <c r="R122" s="10"/>
      <c r="S122" s="10"/>
      <c r="T122" s="4" t="str">
        <f t="shared" si="6"/>
        <v/>
      </c>
      <c r="U122" s="2"/>
      <c r="V122" s="15"/>
      <c r="W122" s="2"/>
      <c r="X122" s="2"/>
      <c r="Y122" s="2"/>
      <c r="Z122" s="2"/>
      <c r="AA122" s="2"/>
      <c r="AB122" s="2"/>
      <c r="AC122" s="2"/>
      <c r="AD122" s="10"/>
      <c r="AE122" s="15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10"/>
      <c r="AS122" s="11"/>
    </row>
    <row r="123" spans="1:45" ht="18.75" customHeight="1" x14ac:dyDescent="0.25">
      <c r="A123" s="1"/>
      <c r="B123" s="2"/>
      <c r="C123" s="2"/>
      <c r="D123" s="2"/>
      <c r="E123" s="2"/>
      <c r="F123" s="2"/>
      <c r="G123" s="2"/>
      <c r="H123" s="3"/>
      <c r="I123" s="3"/>
      <c r="J123" s="3"/>
      <c r="K123" s="3"/>
      <c r="L123" s="2"/>
      <c r="M123" s="2"/>
      <c r="N123" s="2"/>
      <c r="O123" s="2"/>
      <c r="P123" s="2"/>
      <c r="Q123" s="10"/>
      <c r="R123" s="10"/>
      <c r="S123" s="10"/>
      <c r="T123" s="4" t="str">
        <f t="shared" si="6"/>
        <v/>
      </c>
      <c r="U123" s="2"/>
      <c r="V123" s="15"/>
      <c r="W123" s="2"/>
      <c r="X123" s="2"/>
      <c r="Y123" s="2"/>
      <c r="Z123" s="2"/>
      <c r="AA123" s="2"/>
      <c r="AB123" s="2"/>
      <c r="AC123" s="2"/>
      <c r="AD123" s="10"/>
      <c r="AE123" s="15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10"/>
      <c r="AS123" s="11"/>
    </row>
    <row r="124" spans="1:45" ht="18.75" customHeight="1" x14ac:dyDescent="0.25">
      <c r="A124" s="1"/>
      <c r="B124" s="2"/>
      <c r="C124" s="2"/>
      <c r="D124" s="2"/>
      <c r="E124" s="2"/>
      <c r="F124" s="2"/>
      <c r="G124" s="2"/>
      <c r="H124" s="3"/>
      <c r="I124" s="3"/>
      <c r="J124" s="3"/>
      <c r="K124" s="3"/>
      <c r="L124" s="2"/>
      <c r="M124" s="2"/>
      <c r="N124" s="2"/>
      <c r="O124" s="2"/>
      <c r="P124" s="2"/>
      <c r="Q124" s="10"/>
      <c r="R124" s="10"/>
      <c r="S124" s="10"/>
      <c r="T124" s="4" t="str">
        <f t="shared" si="6"/>
        <v/>
      </c>
      <c r="U124" s="2"/>
      <c r="V124" s="15"/>
      <c r="W124" s="2"/>
      <c r="X124" s="2"/>
      <c r="Y124" s="2"/>
      <c r="Z124" s="2"/>
      <c r="AA124" s="2"/>
      <c r="AB124" s="2"/>
      <c r="AC124" s="2"/>
      <c r="AD124" s="10"/>
      <c r="AE124" s="15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10"/>
      <c r="AS124" s="11"/>
    </row>
    <row r="125" spans="1:45" ht="18.75" customHeight="1" x14ac:dyDescent="0.25">
      <c r="A125" s="1"/>
      <c r="B125" s="2"/>
      <c r="C125" s="2"/>
      <c r="D125" s="2"/>
      <c r="E125" s="2"/>
      <c r="F125" s="2"/>
      <c r="G125" s="2"/>
      <c r="H125" s="3"/>
      <c r="I125" s="3"/>
      <c r="J125" s="3"/>
      <c r="K125" s="3"/>
      <c r="L125" s="2"/>
      <c r="M125" s="2"/>
      <c r="N125" s="2"/>
      <c r="O125" s="2"/>
      <c r="P125" s="2"/>
      <c r="Q125" s="10"/>
      <c r="R125" s="10"/>
      <c r="S125" s="10"/>
      <c r="T125" s="4" t="str">
        <f t="shared" si="6"/>
        <v/>
      </c>
      <c r="U125" s="2"/>
      <c r="V125" s="15"/>
      <c r="W125" s="2"/>
      <c r="X125" s="2"/>
      <c r="Y125" s="2"/>
      <c r="Z125" s="2"/>
      <c r="AA125" s="2"/>
      <c r="AB125" s="2"/>
      <c r="AC125" s="2"/>
      <c r="AD125" s="10"/>
      <c r="AE125" s="15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10"/>
      <c r="AS125" s="11"/>
    </row>
    <row r="126" spans="1:45" ht="18.75" customHeight="1" x14ac:dyDescent="0.25">
      <c r="A126" s="1"/>
      <c r="B126" s="2"/>
      <c r="C126" s="2"/>
      <c r="D126" s="2"/>
      <c r="E126" s="2"/>
      <c r="F126" s="2"/>
      <c r="G126" s="2"/>
      <c r="H126" s="3"/>
      <c r="I126" s="3"/>
      <c r="J126" s="3"/>
      <c r="K126" s="3"/>
      <c r="L126" s="2"/>
      <c r="M126" s="2"/>
      <c r="N126" s="2"/>
      <c r="O126" s="2"/>
      <c r="P126" s="2"/>
      <c r="Q126" s="10"/>
      <c r="R126" s="10"/>
      <c r="S126" s="10"/>
      <c r="T126" s="4" t="str">
        <f t="shared" si="6"/>
        <v/>
      </c>
      <c r="U126" s="2"/>
      <c r="V126" s="15"/>
      <c r="W126" s="2"/>
      <c r="X126" s="2"/>
      <c r="Y126" s="2"/>
      <c r="Z126" s="2"/>
      <c r="AA126" s="2"/>
      <c r="AB126" s="2"/>
      <c r="AC126" s="2"/>
      <c r="AD126" s="10"/>
      <c r="AE126" s="15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10"/>
      <c r="AS126" s="11"/>
    </row>
    <row r="127" spans="1:45" ht="18.75" customHeight="1" x14ac:dyDescent="0.25">
      <c r="A127" s="1"/>
      <c r="B127" s="2"/>
      <c r="C127" s="2"/>
      <c r="D127" s="2"/>
      <c r="E127" s="2"/>
      <c r="F127" s="2"/>
      <c r="G127" s="2"/>
      <c r="H127" s="3"/>
      <c r="I127" s="3"/>
      <c r="J127" s="3"/>
      <c r="K127" s="3"/>
      <c r="L127" s="2"/>
      <c r="M127" s="2"/>
      <c r="N127" s="2"/>
      <c r="O127" s="2"/>
      <c r="P127" s="2"/>
      <c r="Q127" s="10"/>
      <c r="R127" s="10"/>
      <c r="S127" s="10"/>
      <c r="T127" s="4" t="str">
        <f t="shared" si="6"/>
        <v/>
      </c>
      <c r="U127" s="2"/>
      <c r="V127" s="3"/>
      <c r="W127" s="2"/>
      <c r="X127" s="2"/>
      <c r="Y127" s="2"/>
      <c r="Z127" s="2"/>
      <c r="AA127" s="2"/>
      <c r="AB127" s="2"/>
      <c r="AC127" s="2"/>
      <c r="AD127" s="10"/>
      <c r="AE127" s="3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10"/>
      <c r="AS127" s="11"/>
    </row>
    <row r="128" spans="1:45" ht="18.75" customHeight="1" x14ac:dyDescent="0.25">
      <c r="A128" s="1"/>
      <c r="B128" s="2"/>
      <c r="C128" s="2"/>
      <c r="D128" s="2"/>
      <c r="E128" s="2"/>
      <c r="F128" s="2"/>
      <c r="G128" s="2"/>
      <c r="H128" s="3"/>
      <c r="I128" s="3"/>
      <c r="J128" s="3"/>
      <c r="K128" s="3"/>
      <c r="L128" s="2"/>
      <c r="M128" s="2"/>
      <c r="N128" s="2"/>
      <c r="O128" s="2"/>
      <c r="P128" s="2"/>
      <c r="Q128" s="10"/>
      <c r="R128" s="10"/>
      <c r="S128" s="10"/>
      <c r="T128" s="4" t="str">
        <f t="shared" si="6"/>
        <v/>
      </c>
      <c r="U128" s="2"/>
      <c r="V128" s="3"/>
      <c r="W128" s="2"/>
      <c r="X128" s="2"/>
      <c r="Y128" s="2"/>
      <c r="Z128" s="2"/>
      <c r="AA128" s="2"/>
      <c r="AB128" s="2"/>
      <c r="AC128" s="2"/>
      <c r="AD128" s="10"/>
      <c r="AE128" s="3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10"/>
      <c r="AS128" s="11"/>
    </row>
    <row r="129" spans="1:45" ht="18.75" customHeight="1" x14ac:dyDescent="0.25">
      <c r="A129" s="197" t="s">
        <v>19</v>
      </c>
      <c r="B129" s="198"/>
      <c r="C129" s="198"/>
      <c r="D129" s="198"/>
      <c r="E129" s="198"/>
      <c r="F129" s="198"/>
      <c r="G129" s="198"/>
      <c r="H129" s="198"/>
      <c r="I129" s="198"/>
      <c r="J129" s="198"/>
      <c r="K129" s="199"/>
      <c r="L129" s="12">
        <f>SUM(L111:L128)</f>
        <v>0</v>
      </c>
      <c r="M129" s="12">
        <f>SUM(M111:M128)</f>
        <v>0</v>
      </c>
      <c r="N129" s="12">
        <f>SUM(N111:N128)</f>
        <v>0</v>
      </c>
      <c r="O129" s="12">
        <f>SUM(O111:O128)</f>
        <v>0</v>
      </c>
      <c r="P129" s="12"/>
      <c r="Q129" s="12"/>
      <c r="R129" s="12"/>
      <c r="S129" s="12"/>
      <c r="T129" s="12"/>
      <c r="U129" s="12">
        <f>SUM(U111:U128)</f>
        <v>0</v>
      </c>
      <c r="V129" s="20">
        <f>SUM(V111:V128)</f>
        <v>0</v>
      </c>
      <c r="W129" s="12">
        <f>SUM(W111:W128)</f>
        <v>0</v>
      </c>
      <c r="X129" s="12">
        <f>SUM(X111:X128)</f>
        <v>0</v>
      </c>
      <c r="Y129" s="12"/>
      <c r="Z129" s="12"/>
      <c r="AA129" s="12"/>
      <c r="AB129" s="12"/>
      <c r="AC129" s="12"/>
      <c r="AD129" s="12"/>
      <c r="AE129" s="20">
        <f t="shared" ref="AE129:AK129" si="7">SUM(AE111:AE128)</f>
        <v>0</v>
      </c>
      <c r="AF129" s="21">
        <f t="shared" si="7"/>
        <v>0</v>
      </c>
      <c r="AG129" s="20">
        <f t="shared" si="7"/>
        <v>0</v>
      </c>
      <c r="AH129" s="20">
        <f t="shared" si="7"/>
        <v>0</v>
      </c>
      <c r="AI129" s="21">
        <f t="shared" si="7"/>
        <v>0</v>
      </c>
      <c r="AJ129" s="21">
        <f t="shared" si="7"/>
        <v>0</v>
      </c>
      <c r="AK129" s="21">
        <f t="shared" si="7"/>
        <v>0</v>
      </c>
      <c r="AL129" s="12"/>
      <c r="AM129" s="12"/>
      <c r="AN129" s="12"/>
      <c r="AO129" s="12"/>
      <c r="AP129" s="12"/>
      <c r="AQ129" s="12"/>
      <c r="AR129" s="12"/>
      <c r="AS129" s="11"/>
    </row>
    <row r="131" spans="1:45" x14ac:dyDescent="0.25">
      <c r="R131" s="41" t="s">
        <v>98</v>
      </c>
      <c r="AR131" s="41" t="s">
        <v>99</v>
      </c>
    </row>
  </sheetData>
  <sheetProtection algorithmName="SHA-512" hashValue="jqJLdPgkdHxeYlko+0kW6Q2G554JXRlLq+S6iriPiMKynM3nb3J8tfRpYfvWFSpgiCwdXHoOOStfmBVyTOVrVg==" saltValue="S0kWOyy8xP8e4QuZtGAv1g==" spinCount="100000" sheet="1" objects="1" scenarios="1" selectLockedCells="1"/>
  <mergeCells count="80">
    <mergeCell ref="A129:K129"/>
    <mergeCell ref="AD109:AD110"/>
    <mergeCell ref="AE109:AQ109"/>
    <mergeCell ref="AR109:AR110"/>
    <mergeCell ref="AS109:AS110"/>
    <mergeCell ref="U110:V110"/>
    <mergeCell ref="Z110:AA110"/>
    <mergeCell ref="AB110:AC110"/>
    <mergeCell ref="AL110:AM110"/>
    <mergeCell ref="AN110:AO110"/>
    <mergeCell ref="AP110:AQ110"/>
    <mergeCell ref="A109:P109"/>
    <mergeCell ref="Q109:Q110"/>
    <mergeCell ref="R109:R110"/>
    <mergeCell ref="S109:S110"/>
    <mergeCell ref="T109:AC109"/>
    <mergeCell ref="A96:K96"/>
    <mergeCell ref="B104:E104"/>
    <mergeCell ref="U104:X104"/>
    <mergeCell ref="A106:G106"/>
    <mergeCell ref="T106:Z106"/>
    <mergeCell ref="AD76:AD77"/>
    <mergeCell ref="AE76:AQ76"/>
    <mergeCell ref="AR76:AR77"/>
    <mergeCell ref="AS76:AS77"/>
    <mergeCell ref="U77:V77"/>
    <mergeCell ref="Z77:AA77"/>
    <mergeCell ref="AB77:AC77"/>
    <mergeCell ref="AL77:AM77"/>
    <mergeCell ref="AN77:AO77"/>
    <mergeCell ref="AP77:AQ77"/>
    <mergeCell ref="A63:K63"/>
    <mergeCell ref="B71:E71"/>
    <mergeCell ref="U71:X71"/>
    <mergeCell ref="A73:G73"/>
    <mergeCell ref="T73:Z73"/>
    <mergeCell ref="A76:P76"/>
    <mergeCell ref="Q76:Q77"/>
    <mergeCell ref="R76:R77"/>
    <mergeCell ref="S76:S77"/>
    <mergeCell ref="T76:AC76"/>
    <mergeCell ref="AD42:AD43"/>
    <mergeCell ref="AE42:AQ42"/>
    <mergeCell ref="AR42:AR43"/>
    <mergeCell ref="AS42:AS43"/>
    <mergeCell ref="U43:V43"/>
    <mergeCell ref="Z43:AA43"/>
    <mergeCell ref="AB43:AC43"/>
    <mergeCell ref="AL43:AM43"/>
    <mergeCell ref="AN43:AO43"/>
    <mergeCell ref="AP43:AQ43"/>
    <mergeCell ref="A30:K30"/>
    <mergeCell ref="B38:E38"/>
    <mergeCell ref="U38:X38"/>
    <mergeCell ref="A40:G40"/>
    <mergeCell ref="T40:Z40"/>
    <mergeCell ref="A42:P42"/>
    <mergeCell ref="Q42:Q43"/>
    <mergeCell ref="R42:R43"/>
    <mergeCell ref="S42:S43"/>
    <mergeCell ref="T42:AC42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5:E5"/>
    <mergeCell ref="U5:X5"/>
    <mergeCell ref="A7:G7"/>
    <mergeCell ref="T7:Z7"/>
    <mergeCell ref="A10:P10"/>
    <mergeCell ref="Q10:Q11"/>
    <mergeCell ref="R10:R11"/>
    <mergeCell ref="S10:S11"/>
    <mergeCell ref="T10:AC10"/>
  </mergeCells>
  <dataValidations count="5">
    <dataValidation type="list" allowBlank="1" showInputMessage="1" showErrorMessage="1" sqref="G111:G128 G78:G95 G12:G29 G44:G62">
      <formula1>nature</formula1>
    </dataValidation>
    <dataValidation type="whole" allowBlank="1" showInputMessage="1" showErrorMessage="1" sqref="L111:M128 L78:M95 L12:M29 L44:M62">
      <formula1>0</formula1>
      <formula2>500</formula2>
    </dataValidation>
    <dataValidation type="list" allowBlank="1" showInputMessage="1" showErrorMessage="1" sqref="AB111:AB128 AB78:AB95 Z78:Z95 AB12:AB29 Z12:Z29 AB44:AB62 Z44:Z62 Z111:Z128">
      <formula1>AUTRE</formula1>
    </dataValidation>
    <dataValidation type="list" allowBlank="1" showInputMessage="1" showErrorMessage="1" sqref="N104 N71 N38 N5">
      <formula1>MONNAIE</formula1>
    </dataValidation>
    <dataValidation type="list" allowBlank="1" showInputMessage="1" showErrorMessage="1" sqref="AN111:AN128 AN78:AN95 AL78:AL95 AP78:AP95 AN12:AN29 AL12:AL29 AP12:AP29 AN44:AN62 AL44:AL62 AP44:AP62 AP111:AP128 AL111:AL128">
      <formula1>AUTRES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opLeftCell="A61" zoomScale="110" zoomScaleNormal="110" workbookViewId="0">
      <selection activeCell="A67" sqref="A67:J87"/>
    </sheetView>
  </sheetViews>
  <sheetFormatPr baseColWidth="10" defaultColWidth="11.5703125" defaultRowHeight="10.5" x14ac:dyDescent="0.25"/>
  <cols>
    <col min="1" max="16384" width="11.5703125" style="6"/>
  </cols>
  <sheetData>
    <row r="1" spans="1:9" ht="15" x14ac:dyDescent="0.2">
      <c r="A1" s="60" t="s">
        <v>229</v>
      </c>
      <c r="B1" s="60"/>
      <c r="C1" s="61"/>
      <c r="D1" s="61"/>
      <c r="E1" s="61"/>
      <c r="F1" s="61"/>
      <c r="G1" s="61" t="s">
        <v>230</v>
      </c>
      <c r="H1" s="61"/>
      <c r="I1" s="61"/>
    </row>
    <row r="2" spans="1:9" ht="15" x14ac:dyDescent="0.2">
      <c r="A2" s="62" t="s">
        <v>34</v>
      </c>
      <c r="B2" s="62"/>
      <c r="C2" s="62"/>
      <c r="D2" s="61"/>
      <c r="E2" s="61"/>
      <c r="F2" s="61"/>
      <c r="G2" s="60" t="s">
        <v>241</v>
      </c>
      <c r="H2" s="61"/>
      <c r="I2" s="61"/>
    </row>
    <row r="3" spans="1:9" ht="15" x14ac:dyDescent="0.2">
      <c r="A3" s="62" t="s">
        <v>239</v>
      </c>
      <c r="B3" s="62"/>
      <c r="C3" s="61"/>
      <c r="D3" s="61"/>
      <c r="E3" s="61"/>
      <c r="F3" s="61"/>
      <c r="G3" s="63" t="s">
        <v>231</v>
      </c>
      <c r="H3" s="63"/>
      <c r="I3" s="61"/>
    </row>
    <row r="4" spans="1:9" ht="15" x14ac:dyDescent="0.2">
      <c r="A4" s="65" t="s">
        <v>240</v>
      </c>
      <c r="B4" s="65"/>
      <c r="C4" s="61"/>
      <c r="D4" s="61"/>
      <c r="E4" s="61"/>
      <c r="F4" s="61"/>
      <c r="G4" s="65" t="s">
        <v>232</v>
      </c>
      <c r="H4" s="61"/>
      <c r="I4" s="66"/>
    </row>
    <row r="5" spans="1:9" ht="15" x14ac:dyDescent="0.2">
      <c r="A5" s="64"/>
      <c r="B5" s="64"/>
      <c r="C5" s="61"/>
      <c r="D5" s="61"/>
      <c r="E5" s="61"/>
      <c r="F5" s="61"/>
      <c r="G5" s="61"/>
      <c r="H5" s="61"/>
      <c r="I5" s="66"/>
    </row>
    <row r="6" spans="1:9" ht="22.5" x14ac:dyDescent="0.25">
      <c r="A6" s="67"/>
      <c r="B6" s="67"/>
      <c r="C6" s="67"/>
      <c r="D6" s="67"/>
      <c r="E6" s="68" t="s">
        <v>233</v>
      </c>
      <c r="F6" s="69"/>
      <c r="G6" s="69"/>
      <c r="H6" s="69"/>
      <c r="I6"/>
    </row>
    <row r="7" spans="1:9" ht="15.75" thickBot="1" x14ac:dyDescent="0.3">
      <c r="A7"/>
      <c r="B7"/>
      <c r="C7"/>
      <c r="D7"/>
      <c r="E7"/>
      <c r="F7"/>
      <c r="G7"/>
      <c r="H7"/>
      <c r="I7"/>
    </row>
    <row r="8" spans="1:9" ht="15.75" thickBot="1" x14ac:dyDescent="0.3">
      <c r="A8"/>
      <c r="B8"/>
      <c r="C8"/>
      <c r="D8" s="70" t="s">
        <v>234</v>
      </c>
      <c r="E8" s="71" t="s">
        <v>235</v>
      </c>
      <c r="F8" s="72" t="s">
        <v>236</v>
      </c>
      <c r="G8" s="73" t="s">
        <v>237</v>
      </c>
      <c r="H8" s="74"/>
      <c r="I8"/>
    </row>
    <row r="9" spans="1:9" ht="15" x14ac:dyDescent="0.25">
      <c r="A9"/>
      <c r="B9"/>
      <c r="C9"/>
      <c r="D9" s="2" t="s">
        <v>118</v>
      </c>
      <c r="E9" s="1">
        <v>43831</v>
      </c>
      <c r="F9" s="75">
        <v>125</v>
      </c>
      <c r="G9" s="76">
        <f>F9</f>
        <v>125</v>
      </c>
      <c r="H9" s="77"/>
      <c r="I9"/>
    </row>
    <row r="10" spans="1:9" ht="15" x14ac:dyDescent="0.25">
      <c r="A10"/>
      <c r="B10"/>
      <c r="C10"/>
      <c r="D10" s="2" t="s">
        <v>118</v>
      </c>
      <c r="E10" s="1">
        <v>43832</v>
      </c>
      <c r="F10" s="75">
        <v>125</v>
      </c>
      <c r="G10" s="76">
        <f>F10</f>
        <v>125</v>
      </c>
      <c r="H10" s="77"/>
      <c r="I10"/>
    </row>
    <row r="11" spans="1:9" ht="15" x14ac:dyDescent="0.25">
      <c r="A11"/>
      <c r="B11"/>
      <c r="C11"/>
      <c r="D11" s="2" t="s">
        <v>153</v>
      </c>
      <c r="E11" s="1">
        <v>43832</v>
      </c>
      <c r="F11" s="75">
        <v>125</v>
      </c>
      <c r="G11" s="76">
        <f t="shared" ref="G11:G18" si="0">F11</f>
        <v>125</v>
      </c>
      <c r="H11" s="77"/>
      <c r="I11"/>
    </row>
    <row r="12" spans="1:9" ht="15" x14ac:dyDescent="0.25">
      <c r="A12"/>
      <c r="B12"/>
      <c r="C12"/>
      <c r="D12" s="2" t="s">
        <v>118</v>
      </c>
      <c r="E12" s="1">
        <v>43833</v>
      </c>
      <c r="F12" s="75">
        <v>125</v>
      </c>
      <c r="G12" s="76">
        <f t="shared" si="0"/>
        <v>125</v>
      </c>
      <c r="H12" s="77"/>
      <c r="I12"/>
    </row>
    <row r="13" spans="1:9" ht="15" x14ac:dyDescent="0.25">
      <c r="A13"/>
      <c r="B13"/>
      <c r="C13"/>
      <c r="D13" s="2" t="s">
        <v>118</v>
      </c>
      <c r="E13" s="1">
        <v>43834</v>
      </c>
      <c r="F13" s="75">
        <v>125</v>
      </c>
      <c r="G13" s="76">
        <f t="shared" si="0"/>
        <v>125</v>
      </c>
      <c r="H13" s="77"/>
      <c r="I13"/>
    </row>
    <row r="14" spans="1:9" ht="15" x14ac:dyDescent="0.25">
      <c r="A14"/>
      <c r="B14"/>
      <c r="C14"/>
      <c r="D14" s="2" t="s">
        <v>153</v>
      </c>
      <c r="E14" s="1">
        <v>43834</v>
      </c>
      <c r="F14" s="75">
        <v>125</v>
      </c>
      <c r="G14" s="76">
        <f t="shared" si="0"/>
        <v>125</v>
      </c>
      <c r="H14" s="77"/>
      <c r="I14"/>
    </row>
    <row r="15" spans="1:9" ht="15" x14ac:dyDescent="0.25">
      <c r="A15"/>
      <c r="B15"/>
      <c r="C15"/>
      <c r="D15" s="2" t="s">
        <v>118</v>
      </c>
      <c r="E15" s="1">
        <v>43835</v>
      </c>
      <c r="F15" s="75">
        <v>125</v>
      </c>
      <c r="G15" s="76">
        <f t="shared" si="0"/>
        <v>125</v>
      </c>
      <c r="H15" s="77"/>
      <c r="I15"/>
    </row>
    <row r="16" spans="1:9" ht="15" x14ac:dyDescent="0.25">
      <c r="A16"/>
      <c r="B16"/>
      <c r="C16"/>
      <c r="D16" s="2" t="s">
        <v>153</v>
      </c>
      <c r="E16" s="1">
        <v>43835</v>
      </c>
      <c r="F16" s="75">
        <v>125</v>
      </c>
      <c r="G16" s="76">
        <f t="shared" si="0"/>
        <v>125</v>
      </c>
      <c r="H16" s="77"/>
      <c r="I16"/>
    </row>
    <row r="17" spans="1:9" ht="15" x14ac:dyDescent="0.25">
      <c r="A17"/>
      <c r="B17"/>
      <c r="C17"/>
      <c r="D17" s="2" t="s">
        <v>118</v>
      </c>
      <c r="E17" s="1">
        <v>43836</v>
      </c>
      <c r="F17" s="75">
        <v>125</v>
      </c>
      <c r="G17" s="76">
        <f t="shared" si="0"/>
        <v>125</v>
      </c>
      <c r="H17" s="77"/>
      <c r="I17"/>
    </row>
    <row r="18" spans="1:9" ht="15.75" thickBot="1" x14ac:dyDescent="0.3">
      <c r="A18"/>
      <c r="B18"/>
      <c r="C18"/>
      <c r="D18" s="2" t="s">
        <v>118</v>
      </c>
      <c r="E18" s="1">
        <v>43837</v>
      </c>
      <c r="F18" s="75">
        <v>125</v>
      </c>
      <c r="G18" s="76">
        <f t="shared" si="0"/>
        <v>125</v>
      </c>
      <c r="H18" s="77"/>
      <c r="I18"/>
    </row>
    <row r="19" spans="1:9" ht="15.75" thickBot="1" x14ac:dyDescent="0.3">
      <c r="A19"/>
      <c r="B19"/>
      <c r="C19"/>
      <c r="D19" s="78"/>
      <c r="E19" s="79" t="s">
        <v>238</v>
      </c>
      <c r="F19" s="80">
        <f>SUM(F9:F18)</f>
        <v>1250</v>
      </c>
      <c r="G19" s="81">
        <f>SUM(G9:G18)</f>
        <v>1250</v>
      </c>
      <c r="H19" s="82"/>
      <c r="I19"/>
    </row>
    <row r="20" spans="1:9" ht="15" x14ac:dyDescent="0.25">
      <c r="A20"/>
      <c r="B20"/>
      <c r="C20"/>
      <c r="D20"/>
      <c r="E20"/>
      <c r="F20"/>
      <c r="G20"/>
      <c r="H20"/>
      <c r="I20"/>
    </row>
    <row r="21" spans="1:9" ht="15" x14ac:dyDescent="0.25">
      <c r="A21"/>
      <c r="B21"/>
      <c r="C21"/>
      <c r="D21"/>
      <c r="E21"/>
      <c r="F21"/>
      <c r="G21"/>
      <c r="H21"/>
      <c r="I21"/>
    </row>
    <row r="22" spans="1:9" ht="15" x14ac:dyDescent="0.25">
      <c r="A22"/>
      <c r="B22"/>
      <c r="C22"/>
      <c r="D22"/>
      <c r="E22"/>
      <c r="F22"/>
      <c r="G22"/>
      <c r="H22"/>
      <c r="I22"/>
    </row>
    <row r="23" spans="1:9" ht="15" x14ac:dyDescent="0.25">
      <c r="A23"/>
      <c r="B23"/>
      <c r="C23"/>
      <c r="D23"/>
      <c r="E23"/>
      <c r="F23"/>
      <c r="G23"/>
      <c r="H23"/>
      <c r="I23"/>
    </row>
    <row r="24" spans="1:9" ht="15" x14ac:dyDescent="0.2">
      <c r="A24" s="60" t="s">
        <v>229</v>
      </c>
      <c r="B24" s="60"/>
      <c r="C24" s="61"/>
      <c r="D24" s="61"/>
      <c r="E24" s="61"/>
      <c r="F24" s="61"/>
      <c r="G24" s="61" t="s">
        <v>230</v>
      </c>
      <c r="H24" s="61"/>
      <c r="I24" s="61"/>
    </row>
    <row r="25" spans="1:9" ht="15" x14ac:dyDescent="0.2">
      <c r="A25" s="62" t="s">
        <v>34</v>
      </c>
      <c r="B25" s="62"/>
      <c r="C25" s="62"/>
      <c r="D25" s="61"/>
      <c r="E25" s="61"/>
      <c r="F25" s="61"/>
      <c r="G25" s="60" t="s">
        <v>260</v>
      </c>
      <c r="H25" s="61"/>
      <c r="I25" s="61"/>
    </row>
    <row r="26" spans="1:9" ht="15" x14ac:dyDescent="0.2">
      <c r="A26" s="62" t="s">
        <v>239</v>
      </c>
      <c r="B26" s="62"/>
      <c r="C26" s="61"/>
      <c r="D26" s="61"/>
      <c r="E26" s="61"/>
      <c r="F26" s="61"/>
      <c r="G26" s="63" t="s">
        <v>231</v>
      </c>
      <c r="H26" s="63"/>
      <c r="I26" s="61"/>
    </row>
    <row r="27" spans="1:9" ht="15" x14ac:dyDescent="0.2">
      <c r="A27" s="65" t="s">
        <v>240</v>
      </c>
      <c r="B27" s="65"/>
      <c r="C27" s="61"/>
      <c r="D27" s="61"/>
      <c r="E27" s="61"/>
      <c r="F27" s="61"/>
      <c r="G27" s="65" t="s">
        <v>232</v>
      </c>
      <c r="H27" s="61"/>
      <c r="I27" s="66"/>
    </row>
    <row r="28" spans="1:9" ht="15" x14ac:dyDescent="0.2">
      <c r="A28" s="64"/>
      <c r="B28" s="64"/>
      <c r="C28" s="61"/>
      <c r="D28" s="61"/>
      <c r="E28" s="61"/>
      <c r="F28" s="61"/>
      <c r="G28" s="61"/>
      <c r="H28" s="61"/>
      <c r="I28" s="66"/>
    </row>
    <row r="29" spans="1:9" ht="22.5" x14ac:dyDescent="0.25">
      <c r="A29" s="67"/>
      <c r="B29" s="67"/>
      <c r="C29" s="67"/>
      <c r="D29" s="67"/>
      <c r="E29" s="68" t="s">
        <v>233</v>
      </c>
      <c r="F29" s="69"/>
      <c r="G29" s="69"/>
      <c r="H29" s="69"/>
      <c r="I29"/>
    </row>
    <row r="30" spans="1:9" ht="15.75" thickBot="1" x14ac:dyDescent="0.3">
      <c r="A30"/>
      <c r="B30"/>
      <c r="C30"/>
      <c r="D30"/>
      <c r="E30"/>
      <c r="F30"/>
      <c r="G30"/>
      <c r="H30"/>
      <c r="I30"/>
    </row>
    <row r="31" spans="1:9" ht="15.75" thickBot="1" x14ac:dyDescent="0.3">
      <c r="A31"/>
      <c r="B31"/>
      <c r="C31"/>
      <c r="D31" s="70" t="s">
        <v>234</v>
      </c>
      <c r="E31" s="71" t="s">
        <v>235</v>
      </c>
      <c r="F31" s="72" t="s">
        <v>236</v>
      </c>
      <c r="G31" s="73" t="s">
        <v>237</v>
      </c>
      <c r="H31" s="74"/>
      <c r="I31"/>
    </row>
    <row r="32" spans="1:9" ht="15" x14ac:dyDescent="0.25">
      <c r="A32"/>
      <c r="B32"/>
      <c r="C32"/>
      <c r="D32" s="2" t="s">
        <v>118</v>
      </c>
      <c r="E32" s="1">
        <v>43839</v>
      </c>
      <c r="F32" s="75">
        <v>125</v>
      </c>
      <c r="G32" s="76">
        <f>F32</f>
        <v>125</v>
      </c>
      <c r="H32" s="77"/>
      <c r="I32"/>
    </row>
    <row r="33" spans="1:9" ht="15" x14ac:dyDescent="0.25">
      <c r="A33"/>
      <c r="B33"/>
      <c r="C33"/>
      <c r="D33" s="2" t="s">
        <v>118</v>
      </c>
      <c r="E33" s="1">
        <v>43840</v>
      </c>
      <c r="F33" s="75">
        <v>125</v>
      </c>
      <c r="G33" s="76">
        <f>F33</f>
        <v>125</v>
      </c>
      <c r="H33" s="77"/>
      <c r="I33"/>
    </row>
    <row r="34" spans="1:9" ht="15" x14ac:dyDescent="0.25">
      <c r="A34"/>
      <c r="B34"/>
      <c r="C34"/>
      <c r="D34" s="2" t="s">
        <v>153</v>
      </c>
      <c r="E34" s="1">
        <v>43841</v>
      </c>
      <c r="F34" s="75">
        <v>125</v>
      </c>
      <c r="G34" s="76">
        <f t="shared" ref="G34:G37" si="1">F34</f>
        <v>125</v>
      </c>
      <c r="H34" s="77"/>
      <c r="I34"/>
    </row>
    <row r="35" spans="1:9" ht="15" x14ac:dyDescent="0.25">
      <c r="A35"/>
      <c r="B35"/>
      <c r="C35"/>
      <c r="D35" s="2" t="s">
        <v>118</v>
      </c>
      <c r="E35" s="1">
        <v>43842</v>
      </c>
      <c r="F35" s="75">
        <v>125</v>
      </c>
      <c r="G35" s="76">
        <f t="shared" si="1"/>
        <v>125</v>
      </c>
      <c r="H35" s="77"/>
      <c r="I35"/>
    </row>
    <row r="36" spans="1:9" ht="15" x14ac:dyDescent="0.25">
      <c r="A36"/>
      <c r="B36"/>
      <c r="C36"/>
      <c r="D36" s="2" t="s">
        <v>153</v>
      </c>
      <c r="E36" s="1">
        <v>43843</v>
      </c>
      <c r="F36" s="75">
        <v>125</v>
      </c>
      <c r="G36" s="76">
        <f t="shared" si="1"/>
        <v>125</v>
      </c>
      <c r="H36" s="77"/>
      <c r="I36"/>
    </row>
    <row r="37" spans="1:9" ht="15.75" thickBot="1" x14ac:dyDescent="0.3">
      <c r="A37"/>
      <c r="B37"/>
      <c r="C37"/>
      <c r="D37" s="2" t="s">
        <v>118</v>
      </c>
      <c r="E37" s="1">
        <v>43844</v>
      </c>
      <c r="F37" s="75">
        <v>125</v>
      </c>
      <c r="G37" s="76">
        <f t="shared" si="1"/>
        <v>125</v>
      </c>
      <c r="H37" s="77"/>
      <c r="I37"/>
    </row>
    <row r="38" spans="1:9" ht="15.75" thickBot="1" x14ac:dyDescent="0.3">
      <c r="A38"/>
      <c r="B38"/>
      <c r="C38"/>
      <c r="D38" s="78"/>
      <c r="E38" s="79" t="s">
        <v>238</v>
      </c>
      <c r="F38" s="80">
        <f>SUM(F32:F37)</f>
        <v>750</v>
      </c>
      <c r="G38" s="81">
        <f>SUM(G32:G37)</f>
        <v>750</v>
      </c>
      <c r="H38" s="82"/>
      <c r="I38"/>
    </row>
    <row r="39" spans="1:9" ht="15" x14ac:dyDescent="0.25">
      <c r="A39"/>
      <c r="B39"/>
      <c r="C39"/>
      <c r="D39"/>
      <c r="E39"/>
      <c r="F39"/>
      <c r="G39"/>
      <c r="H39"/>
      <c r="I39"/>
    </row>
    <row r="40" spans="1:9" ht="15" x14ac:dyDescent="0.25">
      <c r="A40"/>
      <c r="B40"/>
      <c r="C40"/>
      <c r="D40"/>
      <c r="E40"/>
      <c r="F40"/>
      <c r="G40"/>
      <c r="H40"/>
      <c r="I40"/>
    </row>
    <row r="43" spans="1:9" ht="15" x14ac:dyDescent="0.2">
      <c r="A43" s="60" t="s">
        <v>229</v>
      </c>
      <c r="B43" s="60"/>
      <c r="C43" s="61"/>
      <c r="D43" s="61"/>
      <c r="E43" s="61"/>
      <c r="F43" s="61"/>
      <c r="G43" s="61" t="s">
        <v>230</v>
      </c>
      <c r="H43" s="61"/>
      <c r="I43" s="61"/>
    </row>
    <row r="44" spans="1:9" ht="15" x14ac:dyDescent="0.2">
      <c r="A44" s="62" t="s">
        <v>34</v>
      </c>
      <c r="B44" s="62"/>
      <c r="C44" s="62"/>
      <c r="D44" s="61"/>
      <c r="E44" s="61"/>
      <c r="F44" s="61"/>
      <c r="G44" s="60" t="s">
        <v>294</v>
      </c>
      <c r="H44" s="61"/>
      <c r="I44" s="61"/>
    </row>
    <row r="45" spans="1:9" ht="15" x14ac:dyDescent="0.2">
      <c r="A45" s="62" t="s">
        <v>239</v>
      </c>
      <c r="B45" s="62"/>
      <c r="C45" s="61"/>
      <c r="D45" s="61"/>
      <c r="E45" s="61"/>
      <c r="F45" s="61"/>
      <c r="G45" s="63" t="s">
        <v>231</v>
      </c>
      <c r="H45" s="63"/>
      <c r="I45" s="61"/>
    </row>
    <row r="46" spans="1:9" ht="15" x14ac:dyDescent="0.2">
      <c r="A46" s="65" t="s">
        <v>240</v>
      </c>
      <c r="B46" s="65"/>
      <c r="C46" s="61"/>
      <c r="D46" s="61"/>
      <c r="E46" s="61"/>
      <c r="F46" s="61"/>
      <c r="G46" s="65" t="s">
        <v>232</v>
      </c>
      <c r="H46" s="61"/>
      <c r="I46" s="66"/>
    </row>
    <row r="47" spans="1:9" ht="15" x14ac:dyDescent="0.2">
      <c r="A47" s="64"/>
      <c r="B47" s="64"/>
      <c r="C47" s="61"/>
      <c r="D47" s="61"/>
      <c r="E47" s="61"/>
      <c r="F47" s="61"/>
      <c r="G47" s="61"/>
      <c r="H47" s="61"/>
      <c r="I47" s="66"/>
    </row>
    <row r="48" spans="1:9" ht="22.5" x14ac:dyDescent="0.25">
      <c r="A48" s="67"/>
      <c r="B48" s="67"/>
      <c r="C48" s="67"/>
      <c r="D48" s="67"/>
      <c r="E48" s="68" t="s">
        <v>233</v>
      </c>
      <c r="F48" s="69"/>
      <c r="G48" s="69"/>
      <c r="H48" s="69"/>
      <c r="I48"/>
    </row>
    <row r="49" spans="1:9" ht="15.75" thickBot="1" x14ac:dyDescent="0.3">
      <c r="A49"/>
      <c r="B49"/>
      <c r="C49"/>
      <c r="D49"/>
      <c r="E49"/>
      <c r="F49"/>
      <c r="G49"/>
      <c r="H49"/>
      <c r="I49"/>
    </row>
    <row r="50" spans="1:9" ht="15.75" thickBot="1" x14ac:dyDescent="0.3">
      <c r="A50"/>
      <c r="B50"/>
      <c r="C50"/>
      <c r="D50" s="70" t="s">
        <v>234</v>
      </c>
      <c r="E50" s="71" t="s">
        <v>235</v>
      </c>
      <c r="F50" s="72" t="s">
        <v>236</v>
      </c>
      <c r="G50" s="73" t="s">
        <v>237</v>
      </c>
      <c r="H50" s="74"/>
      <c r="I50"/>
    </row>
    <row r="51" spans="1:9" ht="15" x14ac:dyDescent="0.25">
      <c r="A51"/>
      <c r="B51"/>
      <c r="C51"/>
      <c r="D51" s="2" t="s">
        <v>118</v>
      </c>
      <c r="E51" s="1">
        <v>43845</v>
      </c>
      <c r="F51" s="75">
        <v>125</v>
      </c>
      <c r="G51" s="76">
        <f>F51</f>
        <v>125</v>
      </c>
      <c r="H51" s="77"/>
      <c r="I51"/>
    </row>
    <row r="52" spans="1:9" ht="15" x14ac:dyDescent="0.25">
      <c r="A52"/>
      <c r="B52"/>
      <c r="C52"/>
      <c r="D52" s="2" t="s">
        <v>153</v>
      </c>
      <c r="E52" s="1">
        <v>43846</v>
      </c>
      <c r="F52" s="75">
        <v>125</v>
      </c>
      <c r="G52" s="76">
        <f>F52</f>
        <v>125</v>
      </c>
      <c r="H52" s="77"/>
      <c r="I52"/>
    </row>
    <row r="53" spans="1:9" ht="15" x14ac:dyDescent="0.25">
      <c r="A53"/>
      <c r="B53"/>
      <c r="C53"/>
      <c r="D53" s="2" t="s">
        <v>118</v>
      </c>
      <c r="E53" s="1">
        <v>43847</v>
      </c>
      <c r="F53" s="75">
        <v>125</v>
      </c>
      <c r="G53" s="76">
        <f t="shared" ref="G53:G57" si="2">F53</f>
        <v>125</v>
      </c>
      <c r="H53" s="77"/>
      <c r="I53"/>
    </row>
    <row r="54" spans="1:9" ht="15" x14ac:dyDescent="0.25">
      <c r="A54"/>
      <c r="B54"/>
      <c r="C54"/>
      <c r="D54" s="2" t="s">
        <v>118</v>
      </c>
      <c r="E54" s="1">
        <v>43848</v>
      </c>
      <c r="F54" s="75">
        <v>125</v>
      </c>
      <c r="G54" s="76">
        <f t="shared" si="2"/>
        <v>125</v>
      </c>
      <c r="H54" s="77"/>
      <c r="I54"/>
    </row>
    <row r="55" spans="1:9" ht="15" x14ac:dyDescent="0.25">
      <c r="A55"/>
      <c r="B55"/>
      <c r="C55"/>
      <c r="D55" s="2" t="s">
        <v>118</v>
      </c>
      <c r="E55" s="1">
        <v>43849</v>
      </c>
      <c r="F55" s="75">
        <v>125</v>
      </c>
      <c r="G55" s="76">
        <f t="shared" si="2"/>
        <v>125</v>
      </c>
      <c r="H55" s="77"/>
      <c r="I55"/>
    </row>
    <row r="56" spans="1:9" ht="15" x14ac:dyDescent="0.25">
      <c r="A56"/>
      <c r="B56"/>
      <c r="C56"/>
      <c r="D56" s="2" t="s">
        <v>153</v>
      </c>
      <c r="E56" s="1">
        <v>43850</v>
      </c>
      <c r="F56" s="75">
        <v>125</v>
      </c>
      <c r="G56" s="76">
        <f t="shared" si="2"/>
        <v>125</v>
      </c>
      <c r="H56" s="77"/>
      <c r="I56"/>
    </row>
    <row r="57" spans="1:9" ht="15.75" thickBot="1" x14ac:dyDescent="0.3">
      <c r="A57"/>
      <c r="B57"/>
      <c r="C57"/>
      <c r="D57" s="2" t="s">
        <v>118</v>
      </c>
      <c r="E57" s="1">
        <v>43851</v>
      </c>
      <c r="F57" s="75">
        <v>125</v>
      </c>
      <c r="G57" s="76">
        <f t="shared" si="2"/>
        <v>125</v>
      </c>
      <c r="H57" s="77"/>
      <c r="I57"/>
    </row>
    <row r="58" spans="1:9" ht="15.75" thickBot="1" x14ac:dyDescent="0.3">
      <c r="A58"/>
      <c r="B58"/>
      <c r="C58"/>
      <c r="D58" s="78"/>
      <c r="E58" s="79" t="s">
        <v>238</v>
      </c>
      <c r="F58" s="80">
        <f>SUM(F51:F57)</f>
        <v>875</v>
      </c>
      <c r="G58" s="81">
        <f>SUM(G51:G57)</f>
        <v>875</v>
      </c>
      <c r="H58" s="82"/>
      <c r="I58"/>
    </row>
    <row r="59" spans="1:9" ht="15" x14ac:dyDescent="0.25">
      <c r="A59"/>
      <c r="B59"/>
      <c r="C59"/>
      <c r="D59"/>
      <c r="E59"/>
      <c r="F59"/>
      <c r="G59"/>
      <c r="H59"/>
      <c r="I59"/>
    </row>
    <row r="67" spans="1:9" ht="15" x14ac:dyDescent="0.2">
      <c r="A67" s="60" t="s">
        <v>229</v>
      </c>
      <c r="B67" s="60"/>
      <c r="C67" s="61"/>
      <c r="D67" s="61"/>
      <c r="E67" s="61"/>
      <c r="F67" s="61"/>
      <c r="G67" s="61" t="s">
        <v>230</v>
      </c>
      <c r="H67" s="61"/>
      <c r="I67" s="61"/>
    </row>
    <row r="68" spans="1:9" ht="15" x14ac:dyDescent="0.2">
      <c r="A68" s="62" t="s">
        <v>34</v>
      </c>
      <c r="B68" s="62"/>
      <c r="C68" s="62"/>
      <c r="D68" s="61"/>
      <c r="E68" s="61"/>
      <c r="F68" s="61"/>
      <c r="G68" s="60" t="s">
        <v>320</v>
      </c>
      <c r="H68" s="61"/>
      <c r="I68" s="61"/>
    </row>
    <row r="69" spans="1:9" ht="15" x14ac:dyDescent="0.2">
      <c r="A69" s="62" t="s">
        <v>239</v>
      </c>
      <c r="B69" s="62"/>
      <c r="C69" s="61"/>
      <c r="D69" s="61"/>
      <c r="E69" s="61"/>
      <c r="F69" s="61"/>
      <c r="G69" s="63" t="s">
        <v>231</v>
      </c>
      <c r="H69" s="63"/>
      <c r="I69" s="61"/>
    </row>
    <row r="70" spans="1:9" ht="15" x14ac:dyDescent="0.2">
      <c r="A70" s="65" t="s">
        <v>240</v>
      </c>
      <c r="B70" s="65"/>
      <c r="C70" s="61"/>
      <c r="D70" s="61"/>
      <c r="E70" s="61"/>
      <c r="F70" s="61"/>
      <c r="G70" s="65" t="s">
        <v>232</v>
      </c>
      <c r="H70" s="61"/>
      <c r="I70" s="66"/>
    </row>
    <row r="71" spans="1:9" ht="15" x14ac:dyDescent="0.2">
      <c r="A71" s="64"/>
      <c r="B71" s="64"/>
      <c r="C71" s="61"/>
      <c r="D71" s="61"/>
      <c r="E71" s="61"/>
      <c r="F71" s="61"/>
      <c r="G71" s="61"/>
      <c r="H71" s="61"/>
      <c r="I71" s="66"/>
    </row>
    <row r="72" spans="1:9" ht="22.5" x14ac:dyDescent="0.25">
      <c r="A72" s="67"/>
      <c r="B72" s="67"/>
      <c r="C72" s="67"/>
      <c r="D72" s="67"/>
      <c r="E72" s="68" t="s">
        <v>233</v>
      </c>
      <c r="F72" s="69"/>
      <c r="G72" s="69"/>
      <c r="H72" s="69"/>
      <c r="I72"/>
    </row>
    <row r="73" spans="1:9" ht="15.75" thickBot="1" x14ac:dyDescent="0.3">
      <c r="A73"/>
      <c r="B73"/>
      <c r="C73"/>
      <c r="D73"/>
      <c r="E73"/>
      <c r="F73"/>
      <c r="G73"/>
      <c r="H73"/>
      <c r="I73"/>
    </row>
    <row r="74" spans="1:9" ht="15.75" thickBot="1" x14ac:dyDescent="0.3">
      <c r="A74"/>
      <c r="B74"/>
      <c r="C74"/>
      <c r="D74" s="70" t="s">
        <v>234</v>
      </c>
      <c r="E74" s="71" t="s">
        <v>235</v>
      </c>
      <c r="F74" s="72" t="s">
        <v>236</v>
      </c>
      <c r="G74" s="73" t="s">
        <v>237</v>
      </c>
      <c r="H74" s="74"/>
      <c r="I74"/>
    </row>
    <row r="75" spans="1:9" ht="15" x14ac:dyDescent="0.25">
      <c r="A75"/>
      <c r="B75"/>
      <c r="C75"/>
      <c r="D75" s="2" t="s">
        <v>118</v>
      </c>
      <c r="E75" s="1">
        <v>43852</v>
      </c>
      <c r="F75" s="75">
        <v>125</v>
      </c>
      <c r="G75" s="76">
        <f>F75</f>
        <v>125</v>
      </c>
      <c r="H75" s="77"/>
      <c r="I75"/>
    </row>
    <row r="76" spans="1:9" ht="15" x14ac:dyDescent="0.25">
      <c r="A76"/>
      <c r="B76"/>
      <c r="C76"/>
      <c r="D76" s="2" t="s">
        <v>153</v>
      </c>
      <c r="E76" s="1">
        <v>43853</v>
      </c>
      <c r="F76" s="75">
        <v>125</v>
      </c>
      <c r="G76" s="76">
        <f t="shared" ref="G76:G85" si="3">F76</f>
        <v>125</v>
      </c>
      <c r="H76" s="77"/>
      <c r="I76"/>
    </row>
    <row r="77" spans="1:9" ht="15" x14ac:dyDescent="0.25">
      <c r="A77"/>
      <c r="B77"/>
      <c r="C77"/>
      <c r="D77" s="2" t="s">
        <v>118</v>
      </c>
      <c r="E77" s="1">
        <v>43854</v>
      </c>
      <c r="F77" s="75">
        <v>125</v>
      </c>
      <c r="G77" s="76">
        <f t="shared" si="3"/>
        <v>125</v>
      </c>
      <c r="H77" s="77"/>
      <c r="I77"/>
    </row>
    <row r="78" spans="1:9" ht="15" x14ac:dyDescent="0.25">
      <c r="A78"/>
      <c r="B78"/>
      <c r="C78"/>
      <c r="D78" s="2" t="s">
        <v>118</v>
      </c>
      <c r="E78" s="1">
        <v>43855</v>
      </c>
      <c r="F78" s="75">
        <v>125</v>
      </c>
      <c r="G78" s="76">
        <f t="shared" si="3"/>
        <v>125</v>
      </c>
      <c r="H78" s="77"/>
      <c r="I78"/>
    </row>
    <row r="79" spans="1:9" ht="15" x14ac:dyDescent="0.25">
      <c r="A79"/>
      <c r="B79"/>
      <c r="C79"/>
      <c r="D79" s="2" t="s">
        <v>153</v>
      </c>
      <c r="E79" s="1">
        <v>43855</v>
      </c>
      <c r="F79" s="75">
        <v>125</v>
      </c>
      <c r="G79" s="76">
        <f t="shared" si="3"/>
        <v>125</v>
      </c>
      <c r="H79" s="77"/>
      <c r="I79"/>
    </row>
    <row r="80" spans="1:9" ht="15" x14ac:dyDescent="0.25">
      <c r="A80"/>
      <c r="B80"/>
      <c r="C80"/>
      <c r="D80" s="2" t="s">
        <v>153</v>
      </c>
      <c r="E80" s="1">
        <v>43856</v>
      </c>
      <c r="F80" s="75">
        <v>125</v>
      </c>
      <c r="G80" s="76">
        <f t="shared" si="3"/>
        <v>125</v>
      </c>
      <c r="H80" s="77"/>
      <c r="I80"/>
    </row>
    <row r="81" spans="1:9" ht="15" x14ac:dyDescent="0.25">
      <c r="A81"/>
      <c r="B81"/>
      <c r="C81"/>
      <c r="D81" s="2" t="s">
        <v>153</v>
      </c>
      <c r="E81" s="1">
        <v>43857</v>
      </c>
      <c r="F81" s="75">
        <v>125</v>
      </c>
      <c r="G81" s="76">
        <f t="shared" si="3"/>
        <v>125</v>
      </c>
      <c r="H81" s="77"/>
      <c r="I81"/>
    </row>
    <row r="82" spans="1:9" ht="15" x14ac:dyDescent="0.25">
      <c r="A82"/>
      <c r="B82"/>
      <c r="C82"/>
      <c r="D82" s="2" t="s">
        <v>118</v>
      </c>
      <c r="E82" s="1">
        <v>43858</v>
      </c>
      <c r="F82" s="75">
        <v>125</v>
      </c>
      <c r="G82" s="76">
        <f t="shared" si="3"/>
        <v>125</v>
      </c>
      <c r="H82" s="77"/>
      <c r="I82"/>
    </row>
    <row r="83" spans="1:9" ht="15" x14ac:dyDescent="0.25">
      <c r="A83"/>
      <c r="B83"/>
      <c r="C83"/>
      <c r="D83" s="2" t="s">
        <v>118</v>
      </c>
      <c r="E83" s="1">
        <v>43859</v>
      </c>
      <c r="F83" s="75">
        <v>125</v>
      </c>
      <c r="G83" s="76">
        <f t="shared" si="3"/>
        <v>125</v>
      </c>
      <c r="H83" s="77"/>
      <c r="I83"/>
    </row>
    <row r="84" spans="1:9" ht="15" x14ac:dyDescent="0.25">
      <c r="A84"/>
      <c r="B84"/>
      <c r="C84"/>
      <c r="D84" s="2" t="s">
        <v>118</v>
      </c>
      <c r="E84" s="1">
        <v>43860</v>
      </c>
      <c r="F84" s="75">
        <v>125</v>
      </c>
      <c r="G84" s="76">
        <f t="shared" si="3"/>
        <v>125</v>
      </c>
      <c r="H84" s="77"/>
      <c r="I84"/>
    </row>
    <row r="85" spans="1:9" ht="15.75" thickBot="1" x14ac:dyDescent="0.3">
      <c r="A85"/>
      <c r="B85"/>
      <c r="C85"/>
      <c r="D85" s="2" t="s">
        <v>118</v>
      </c>
      <c r="E85" s="1">
        <v>43861</v>
      </c>
      <c r="F85" s="75">
        <v>125</v>
      </c>
      <c r="G85" s="76">
        <f t="shared" si="3"/>
        <v>125</v>
      </c>
      <c r="H85" s="77"/>
      <c r="I85"/>
    </row>
    <row r="86" spans="1:9" ht="15.75" thickBot="1" x14ac:dyDescent="0.3">
      <c r="A86"/>
      <c r="B86"/>
      <c r="C86"/>
      <c r="D86" s="78"/>
      <c r="E86" s="79" t="s">
        <v>238</v>
      </c>
      <c r="F86" s="80">
        <f>SUM(F75:F85)</f>
        <v>1375</v>
      </c>
      <c r="G86" s="81">
        <f>SUM(G75:G85)</f>
        <v>1375</v>
      </c>
      <c r="H86" s="82"/>
      <c r="I86"/>
    </row>
    <row r="87" spans="1:9" ht="15" x14ac:dyDescent="0.25">
      <c r="A87"/>
      <c r="B87"/>
      <c r="C87"/>
      <c r="D87"/>
      <c r="E87"/>
      <c r="F87"/>
      <c r="G87"/>
      <c r="H87"/>
      <c r="I87"/>
    </row>
  </sheetData>
  <sheetProtection selectLockedCells="1"/>
  <pageMargins left="0.2" right="0.2" top="0.2" bottom="0.2" header="0.2" footer="0.2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Q50" zoomScale="110" zoomScaleNormal="110" workbookViewId="0">
      <selection activeCell="A53" sqref="A53:AS69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8.1406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7.285156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107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5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ROYAL JORDANIAN       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ht="15" x14ac:dyDescent="0.25"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242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>
        <v>43832</v>
      </c>
      <c r="B12" s="2">
        <v>28401</v>
      </c>
      <c r="C12" s="2" t="s">
        <v>148</v>
      </c>
      <c r="D12" s="2" t="s">
        <v>149</v>
      </c>
      <c r="E12" s="2" t="s">
        <v>150</v>
      </c>
      <c r="F12" s="2" t="s">
        <v>151</v>
      </c>
      <c r="G12" s="2" t="s">
        <v>84</v>
      </c>
      <c r="H12" s="3">
        <v>0.57291666666666663</v>
      </c>
      <c r="I12" s="3">
        <v>0.61111111111111105</v>
      </c>
      <c r="J12" s="3">
        <v>0.625</v>
      </c>
      <c r="K12" s="3">
        <v>0.62847222222222221</v>
      </c>
      <c r="L12" s="2">
        <v>108</v>
      </c>
      <c r="M12" s="2">
        <v>74</v>
      </c>
      <c r="N12" s="2">
        <v>408</v>
      </c>
      <c r="O12" s="2">
        <v>0</v>
      </c>
      <c r="P12" s="2" t="s">
        <v>131</v>
      </c>
      <c r="Q12" s="10">
        <v>800</v>
      </c>
      <c r="R12" s="10">
        <f>+N12*0.05</f>
        <v>20.400000000000002</v>
      </c>
      <c r="S12" s="10"/>
      <c r="T12" s="4">
        <f>IF(A12="","",A12)</f>
        <v>43832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/>
      <c r="AF12" s="2"/>
      <c r="AG12" s="2"/>
      <c r="AH12" s="2"/>
      <c r="AI12" s="2"/>
      <c r="AJ12" s="2">
        <v>1</v>
      </c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5</v>
      </c>
      <c r="AR12" s="10"/>
      <c r="AS12" s="11">
        <f>+Q12+R12</f>
        <v>820.4</v>
      </c>
    </row>
    <row r="13" spans="1:45" ht="18.75" customHeight="1" x14ac:dyDescent="0.25">
      <c r="A13" s="1">
        <v>43834</v>
      </c>
      <c r="B13" s="2">
        <v>28426</v>
      </c>
      <c r="C13" s="2" t="s">
        <v>148</v>
      </c>
      <c r="D13" s="2" t="s">
        <v>149</v>
      </c>
      <c r="E13" s="2" t="s">
        <v>129</v>
      </c>
      <c r="F13" s="2" t="s">
        <v>197</v>
      </c>
      <c r="G13" s="2" t="s">
        <v>84</v>
      </c>
      <c r="H13" s="3">
        <v>0.57291666666666663</v>
      </c>
      <c r="I13" s="3">
        <v>0.57500000000000007</v>
      </c>
      <c r="J13" s="3">
        <v>0.625</v>
      </c>
      <c r="K13" s="3">
        <v>0.63055555555555554</v>
      </c>
      <c r="L13" s="2">
        <v>143</v>
      </c>
      <c r="M13" s="2">
        <v>112</v>
      </c>
      <c r="N13" s="2">
        <v>21</v>
      </c>
      <c r="O13" s="2">
        <v>0</v>
      </c>
      <c r="P13" s="2" t="s">
        <v>169</v>
      </c>
      <c r="Q13" s="10">
        <v>900</v>
      </c>
      <c r="R13" s="10">
        <f t="shared" ref="R13:R14" si="0">+N13*0.05</f>
        <v>1.05</v>
      </c>
      <c r="S13" s="10"/>
      <c r="T13" s="4">
        <f t="shared" ref="T13:T14" si="1">IF(A13="","",A13)</f>
        <v>43834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63</v>
      </c>
      <c r="AC13" s="2">
        <v>2</v>
      </c>
      <c r="AD13" s="10"/>
      <c r="AE13" s="15"/>
      <c r="AF13" s="2"/>
      <c r="AG13" s="2"/>
      <c r="AH13" s="2">
        <v>1</v>
      </c>
      <c r="AI13" s="2"/>
      <c r="AJ13" s="2"/>
      <c r="AK13" s="2">
        <v>1</v>
      </c>
      <c r="AL13" s="2" t="s">
        <v>89</v>
      </c>
      <c r="AM13" s="2">
        <v>1</v>
      </c>
      <c r="AN13" s="2" t="s">
        <v>90</v>
      </c>
      <c r="AO13" s="2">
        <v>2</v>
      </c>
      <c r="AP13" s="2" t="s">
        <v>94</v>
      </c>
      <c r="AQ13" s="2">
        <v>5</v>
      </c>
      <c r="AR13" s="10"/>
      <c r="AS13" s="11">
        <f t="shared" ref="AS13:AS14" si="2">+Q13+R13</f>
        <v>901.05</v>
      </c>
    </row>
    <row r="14" spans="1:45" ht="18.75" customHeight="1" x14ac:dyDescent="0.25">
      <c r="A14" s="1">
        <v>43836</v>
      </c>
      <c r="B14" s="2">
        <v>28435</v>
      </c>
      <c r="C14" s="2" t="s">
        <v>148</v>
      </c>
      <c r="D14" s="2" t="s">
        <v>149</v>
      </c>
      <c r="E14" s="2" t="s">
        <v>150</v>
      </c>
      <c r="F14" s="2" t="s">
        <v>215</v>
      </c>
      <c r="G14" s="2" t="s">
        <v>84</v>
      </c>
      <c r="H14" s="3">
        <v>0.57291666666666663</v>
      </c>
      <c r="I14" s="3">
        <v>0.56597222222222221</v>
      </c>
      <c r="J14" s="3">
        <v>0.625</v>
      </c>
      <c r="K14" s="3">
        <v>0.62152777777777779</v>
      </c>
      <c r="L14" s="2">
        <v>107</v>
      </c>
      <c r="M14" s="2">
        <v>105</v>
      </c>
      <c r="N14" s="2">
        <v>154</v>
      </c>
      <c r="O14" s="2">
        <v>0</v>
      </c>
      <c r="P14" s="2" t="s">
        <v>169</v>
      </c>
      <c r="Q14" s="10">
        <v>800</v>
      </c>
      <c r="R14" s="10">
        <f t="shared" si="0"/>
        <v>7.7</v>
      </c>
      <c r="S14" s="10"/>
      <c r="T14" s="4">
        <f t="shared" si="1"/>
        <v>43836</v>
      </c>
      <c r="U14" s="2"/>
      <c r="V14" s="15"/>
      <c r="W14" s="2"/>
      <c r="X14" s="2"/>
      <c r="Y14" s="2"/>
      <c r="Z14" s="2" t="s">
        <v>61</v>
      </c>
      <c r="AA14" s="2">
        <v>1</v>
      </c>
      <c r="AB14" s="2" t="s">
        <v>63</v>
      </c>
      <c r="AC14" s="2">
        <v>2</v>
      </c>
      <c r="AD14" s="10"/>
      <c r="AE14" s="15"/>
      <c r="AF14" s="2"/>
      <c r="AG14" s="2"/>
      <c r="AH14" s="2"/>
      <c r="AI14" s="2">
        <v>1</v>
      </c>
      <c r="AJ14" s="2">
        <v>1</v>
      </c>
      <c r="AK14" s="2">
        <v>1</v>
      </c>
      <c r="AL14" s="2" t="s">
        <v>89</v>
      </c>
      <c r="AM14" s="2">
        <v>2</v>
      </c>
      <c r="AN14" s="2" t="s">
        <v>90</v>
      </c>
      <c r="AO14" s="2">
        <v>2</v>
      </c>
      <c r="AP14" s="2" t="s">
        <v>94</v>
      </c>
      <c r="AQ14" s="2">
        <v>4</v>
      </c>
      <c r="AR14" s="10"/>
      <c r="AS14" s="11">
        <f t="shared" si="2"/>
        <v>807.7</v>
      </c>
    </row>
    <row r="15" spans="1:45" ht="18.75" customHeight="1" x14ac:dyDescent="0.25">
      <c r="A15" s="197" t="s">
        <v>19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9"/>
      <c r="L15" s="12">
        <f>SUM(L12:L14)</f>
        <v>358</v>
      </c>
      <c r="M15" s="12">
        <f>SUM(M12:M14)</f>
        <v>291</v>
      </c>
      <c r="N15" s="12">
        <f>SUM(N12:N14)</f>
        <v>583</v>
      </c>
      <c r="O15" s="12">
        <f>SUM(O12:O14)</f>
        <v>0</v>
      </c>
      <c r="P15" s="12"/>
      <c r="Q15" s="12"/>
      <c r="R15" s="12"/>
      <c r="S15" s="12"/>
      <c r="T15" s="12"/>
      <c r="U15" s="12">
        <f>SUM(U12:U14)</f>
        <v>0</v>
      </c>
      <c r="V15" s="20">
        <f>SUM(V12:V14)</f>
        <v>0</v>
      </c>
      <c r="W15" s="12">
        <f>SUM(W12:W14)</f>
        <v>0</v>
      </c>
      <c r="X15" s="12">
        <f>SUM(X12:X14)</f>
        <v>0</v>
      </c>
      <c r="Y15" s="12"/>
      <c r="Z15" s="12"/>
      <c r="AA15" s="12"/>
      <c r="AB15" s="12"/>
      <c r="AC15" s="12"/>
      <c r="AD15" s="12"/>
      <c r="AE15" s="20">
        <f t="shared" ref="AE15:AK15" si="3">SUM(AE12:AE14)</f>
        <v>0</v>
      </c>
      <c r="AF15" s="21">
        <f t="shared" si="3"/>
        <v>0</v>
      </c>
      <c r="AG15" s="20">
        <f t="shared" si="3"/>
        <v>0</v>
      </c>
      <c r="AH15" s="20">
        <f t="shared" si="3"/>
        <v>1</v>
      </c>
      <c r="AI15" s="21">
        <f t="shared" si="3"/>
        <v>1</v>
      </c>
      <c r="AJ15" s="21">
        <f t="shared" si="3"/>
        <v>2</v>
      </c>
      <c r="AK15" s="21">
        <f t="shared" si="3"/>
        <v>3</v>
      </c>
      <c r="AL15" s="12"/>
      <c r="AM15" s="12"/>
      <c r="AN15" s="12"/>
      <c r="AO15" s="12"/>
      <c r="AP15" s="12"/>
      <c r="AQ15" s="12"/>
      <c r="AR15" s="12"/>
      <c r="AS15" s="59">
        <f>SUM(AS12:AS14)</f>
        <v>2529.1499999999996</v>
      </c>
    </row>
    <row r="17" spans="1:45" x14ac:dyDescent="0.25">
      <c r="AE17" s="19"/>
    </row>
    <row r="18" spans="1:45" ht="14.25" x14ac:dyDescent="0.25">
      <c r="A18" s="58" t="s">
        <v>34</v>
      </c>
      <c r="B18" s="58"/>
      <c r="C18" s="58"/>
      <c r="D18" s="47"/>
      <c r="E18" s="47"/>
      <c r="F18" s="47"/>
      <c r="G18" s="5"/>
      <c r="H18" s="5"/>
      <c r="I18" s="5"/>
      <c r="J18" s="5"/>
      <c r="K18" s="5"/>
      <c r="P18" s="5"/>
      <c r="Q18" s="5"/>
      <c r="R18" s="5"/>
      <c r="S18" s="5"/>
      <c r="T18" s="58" t="s">
        <v>34</v>
      </c>
      <c r="U18" s="58"/>
      <c r="V18" s="58"/>
      <c r="W18" s="5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7"/>
      <c r="AI18" s="48"/>
      <c r="AJ18" s="48"/>
      <c r="AK18" s="48"/>
      <c r="AL18" s="48"/>
      <c r="AM18" s="48"/>
      <c r="AN18" s="48"/>
      <c r="AO18" s="48"/>
      <c r="AP18" s="48"/>
    </row>
    <row r="19" spans="1:45" ht="14.25" x14ac:dyDescent="0.25">
      <c r="A19" s="58" t="s">
        <v>35</v>
      </c>
      <c r="B19" s="58"/>
      <c r="C19" s="58"/>
      <c r="D19" s="47"/>
      <c r="E19" s="47"/>
      <c r="F19" s="48"/>
      <c r="H19" s="5"/>
      <c r="I19" s="5"/>
      <c r="J19" s="5"/>
      <c r="K19" s="5"/>
      <c r="P19" s="5"/>
      <c r="Q19" s="5"/>
      <c r="R19" s="5"/>
      <c r="S19" s="5"/>
      <c r="T19" s="58" t="s">
        <v>35</v>
      </c>
      <c r="U19" s="58"/>
      <c r="V19" s="58"/>
      <c r="W19" s="5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7"/>
      <c r="AI19" s="48"/>
      <c r="AJ19" s="48"/>
      <c r="AK19" s="48"/>
      <c r="AL19" s="48"/>
      <c r="AM19" s="48"/>
      <c r="AN19" s="48"/>
      <c r="AO19" s="48"/>
      <c r="AP19" s="48"/>
    </row>
    <row r="20" spans="1:45" ht="14.45" customHeight="1" x14ac:dyDescent="0.25">
      <c r="A20" s="58" t="s">
        <v>228</v>
      </c>
      <c r="B20" s="58"/>
      <c r="C20" s="58"/>
      <c r="D20" s="47"/>
      <c r="E20" s="47"/>
      <c r="F20" s="48"/>
      <c r="H20" s="5"/>
      <c r="I20" s="5"/>
      <c r="J20" s="5"/>
      <c r="K20" s="5"/>
      <c r="L20" s="58" t="s">
        <v>37</v>
      </c>
      <c r="M20" s="5"/>
      <c r="N20" s="55" t="s">
        <v>261</v>
      </c>
      <c r="O20" s="50"/>
      <c r="P20" s="50"/>
      <c r="Q20" s="50"/>
      <c r="R20" s="5"/>
      <c r="S20" s="5"/>
      <c r="T20" s="58" t="s">
        <v>228</v>
      </c>
      <c r="U20" s="58"/>
      <c r="V20" s="58"/>
      <c r="W20" s="47"/>
      <c r="X20" s="47"/>
      <c r="Y20" s="48"/>
      <c r="AA20" s="48"/>
      <c r="AB20" s="48"/>
      <c r="AC20" s="48"/>
      <c r="AD20" s="48"/>
      <c r="AE20" s="48"/>
      <c r="AF20" s="48"/>
      <c r="AG20" s="48"/>
      <c r="AH20" s="47"/>
      <c r="AI20" s="58" t="s">
        <v>37</v>
      </c>
      <c r="AJ20" s="47"/>
      <c r="AK20" s="56" t="str">
        <f>IF(N20="","",N20)</f>
        <v xml:space="preserve">ROYAL JORDANIAN      </v>
      </c>
      <c r="AL20" s="48"/>
      <c r="AM20" s="48"/>
      <c r="AN20" s="48"/>
      <c r="AO20" s="48"/>
      <c r="AP20" s="48"/>
    </row>
    <row r="21" spans="1:45" ht="15" x14ac:dyDescent="0.25">
      <c r="A21" s="48"/>
      <c r="B21" s="52"/>
      <c r="C21" s="48"/>
      <c r="D21" s="48"/>
      <c r="E21" s="48"/>
      <c r="F21" s="48"/>
      <c r="H21" s="5"/>
      <c r="I21" s="5"/>
      <c r="J21" s="5"/>
      <c r="K21" s="5"/>
      <c r="L21" s="58" t="s">
        <v>38</v>
      </c>
      <c r="M21" s="53"/>
      <c r="N21" s="55" t="s">
        <v>115</v>
      </c>
      <c r="O21" s="50"/>
      <c r="P21" s="50"/>
      <c r="Q21" s="50"/>
      <c r="R21" s="5"/>
      <c r="S21" s="5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58" t="s">
        <v>38</v>
      </c>
      <c r="AJ21" s="54"/>
      <c r="AK21" s="56" t="str">
        <f>IF(N21="","",N21)</f>
        <v>DU 08 AU 14 JANVIER 2020</v>
      </c>
      <c r="AL21" s="48"/>
      <c r="AM21" s="48"/>
      <c r="AN21" s="48"/>
      <c r="AO21" s="48"/>
      <c r="AP21" s="48"/>
    </row>
    <row r="22" spans="1:45" ht="28.5" x14ac:dyDescent="0.25">
      <c r="A22" s="58" t="s">
        <v>87</v>
      </c>
      <c r="B22" s="200" t="s">
        <v>100</v>
      </c>
      <c r="C22" s="200"/>
      <c r="D22" s="200"/>
      <c r="E22" s="200"/>
      <c r="F22" s="5"/>
      <c r="G22" s="5"/>
      <c r="H22" s="5"/>
      <c r="I22" s="5"/>
      <c r="J22" s="5"/>
      <c r="K22" s="5"/>
      <c r="L22" s="58" t="s">
        <v>39</v>
      </c>
      <c r="M22" s="53"/>
      <c r="N22" s="55" t="s">
        <v>69</v>
      </c>
      <c r="O22" s="5"/>
      <c r="P22" s="5"/>
      <c r="Q22" s="5"/>
      <c r="R22" s="5"/>
      <c r="S22" s="5"/>
      <c r="T22" s="58" t="s">
        <v>87</v>
      </c>
      <c r="U22" s="201" t="str">
        <f>IF(B22="","",B22)</f>
        <v>ALGER</v>
      </c>
      <c r="V22" s="201"/>
      <c r="W22" s="201"/>
      <c r="X22" s="20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8" t="s">
        <v>39</v>
      </c>
      <c r="AJ22" s="54"/>
      <c r="AK22" s="57" t="str">
        <f>+N22</f>
        <v>USD</v>
      </c>
      <c r="AL22" s="48"/>
      <c r="AM22" s="48"/>
      <c r="AN22" s="48"/>
      <c r="AO22" s="48"/>
      <c r="AP22" s="48"/>
    </row>
    <row r="23" spans="1:45" ht="14.2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</row>
    <row r="24" spans="1:45" ht="14.25" x14ac:dyDescent="0.25">
      <c r="A24" s="202" t="s">
        <v>101</v>
      </c>
      <c r="B24" s="202"/>
      <c r="C24" s="202"/>
      <c r="D24" s="202"/>
      <c r="E24" s="202"/>
      <c r="F24" s="202"/>
      <c r="G24" s="20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4" t="s">
        <v>101</v>
      </c>
      <c r="U24" s="54"/>
      <c r="V24" s="54"/>
      <c r="W24" s="54"/>
      <c r="X24" s="54"/>
      <c r="Y24" s="54"/>
      <c r="Z24" s="54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</row>
    <row r="25" spans="1:45" ht="14.25" x14ac:dyDescent="0.25"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</row>
    <row r="27" spans="1:45" ht="14.45" customHeight="1" x14ac:dyDescent="0.25">
      <c r="A27" s="178" t="s">
        <v>7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80"/>
      <c r="Q27" s="181" t="s">
        <v>6</v>
      </c>
      <c r="R27" s="181" t="s">
        <v>242</v>
      </c>
      <c r="S27" s="181" t="s">
        <v>9</v>
      </c>
      <c r="T27" s="183" t="s">
        <v>12</v>
      </c>
      <c r="U27" s="184"/>
      <c r="V27" s="184"/>
      <c r="W27" s="184"/>
      <c r="X27" s="184"/>
      <c r="Y27" s="184"/>
      <c r="Z27" s="184"/>
      <c r="AA27" s="184"/>
      <c r="AB27" s="184"/>
      <c r="AC27" s="185"/>
      <c r="AD27" s="186" t="s">
        <v>80</v>
      </c>
      <c r="AE27" s="188" t="s">
        <v>13</v>
      </c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90"/>
      <c r="AR27" s="186" t="s">
        <v>18</v>
      </c>
      <c r="AS27" s="191" t="s">
        <v>81</v>
      </c>
    </row>
    <row r="28" spans="1:45" ht="26.45" customHeight="1" x14ac:dyDescent="0.25">
      <c r="A28" s="16" t="s">
        <v>5</v>
      </c>
      <c r="B28" s="7" t="s">
        <v>0</v>
      </c>
      <c r="C28" s="8" t="s">
        <v>31</v>
      </c>
      <c r="D28" s="8" t="s">
        <v>32</v>
      </c>
      <c r="E28" s="8" t="s">
        <v>33</v>
      </c>
      <c r="F28" s="8" t="s">
        <v>46</v>
      </c>
      <c r="G28" s="9" t="s">
        <v>4</v>
      </c>
      <c r="H28" s="8" t="s">
        <v>1</v>
      </c>
      <c r="I28" s="8" t="s">
        <v>111</v>
      </c>
      <c r="J28" s="8" t="s">
        <v>2</v>
      </c>
      <c r="K28" s="8" t="s">
        <v>3</v>
      </c>
      <c r="L28" s="8" t="s">
        <v>27</v>
      </c>
      <c r="M28" s="8" t="s">
        <v>28</v>
      </c>
      <c r="N28" s="9" t="s">
        <v>29</v>
      </c>
      <c r="O28" s="9" t="s">
        <v>30</v>
      </c>
      <c r="P28" s="7" t="s">
        <v>21</v>
      </c>
      <c r="Q28" s="182"/>
      <c r="R28" s="182"/>
      <c r="S28" s="182"/>
      <c r="T28" s="17" t="s">
        <v>5</v>
      </c>
      <c r="U28" s="193" t="s">
        <v>86</v>
      </c>
      <c r="V28" s="194"/>
      <c r="W28" s="18" t="s">
        <v>10</v>
      </c>
      <c r="X28" s="13" t="s">
        <v>11</v>
      </c>
      <c r="Y28" s="13" t="s">
        <v>77</v>
      </c>
      <c r="Z28" s="193" t="s">
        <v>75</v>
      </c>
      <c r="AA28" s="194"/>
      <c r="AB28" s="193" t="s">
        <v>75</v>
      </c>
      <c r="AC28" s="194"/>
      <c r="AD28" s="187"/>
      <c r="AE28" s="14" t="s">
        <v>24</v>
      </c>
      <c r="AF28" s="14" t="s">
        <v>26</v>
      </c>
      <c r="AG28" s="14" t="s">
        <v>76</v>
      </c>
      <c r="AH28" s="14" t="s">
        <v>14</v>
      </c>
      <c r="AI28" s="14" t="s">
        <v>78</v>
      </c>
      <c r="AJ28" s="14" t="s">
        <v>79</v>
      </c>
      <c r="AK28" s="14" t="s">
        <v>20</v>
      </c>
      <c r="AL28" s="195" t="s">
        <v>75</v>
      </c>
      <c r="AM28" s="196"/>
      <c r="AN28" s="195" t="s">
        <v>75</v>
      </c>
      <c r="AO28" s="196"/>
      <c r="AP28" s="195" t="s">
        <v>75</v>
      </c>
      <c r="AQ28" s="196"/>
      <c r="AR28" s="186"/>
      <c r="AS28" s="192"/>
    </row>
    <row r="29" spans="1:45" ht="18.75" customHeight="1" x14ac:dyDescent="0.25">
      <c r="A29" s="1">
        <v>43839</v>
      </c>
      <c r="B29" s="2">
        <v>28446</v>
      </c>
      <c r="C29" s="2" t="s">
        <v>148</v>
      </c>
      <c r="D29" s="2" t="s">
        <v>149</v>
      </c>
      <c r="E29" s="2" t="s">
        <v>129</v>
      </c>
      <c r="F29" s="2" t="s">
        <v>262</v>
      </c>
      <c r="G29" s="2" t="s">
        <v>84</v>
      </c>
      <c r="H29" s="3">
        <v>0.57291666666666663</v>
      </c>
      <c r="I29" s="3">
        <v>0.5854166666666667</v>
      </c>
      <c r="J29" s="3">
        <v>0.625</v>
      </c>
      <c r="K29" s="3">
        <v>0.63888888888888895</v>
      </c>
      <c r="L29" s="2">
        <v>141</v>
      </c>
      <c r="M29" s="2">
        <v>117</v>
      </c>
      <c r="N29" s="2">
        <v>0</v>
      </c>
      <c r="O29" s="2">
        <v>0</v>
      </c>
      <c r="P29" s="2" t="s">
        <v>131</v>
      </c>
      <c r="Q29" s="10">
        <v>900</v>
      </c>
      <c r="R29" s="10">
        <f>+O29*0.05</f>
        <v>0</v>
      </c>
      <c r="S29" s="10"/>
      <c r="T29" s="4">
        <f>IF(A29="","",A29)</f>
        <v>43839</v>
      </c>
      <c r="U29" s="2"/>
      <c r="V29" s="15"/>
      <c r="W29" s="2"/>
      <c r="X29" s="2"/>
      <c r="Y29" s="2"/>
      <c r="Z29" s="2" t="s">
        <v>61</v>
      </c>
      <c r="AA29" s="2">
        <v>1</v>
      </c>
      <c r="AB29" s="2" t="s">
        <v>63</v>
      </c>
      <c r="AC29" s="2">
        <v>2</v>
      </c>
      <c r="AD29" s="10"/>
      <c r="AE29" s="15"/>
      <c r="AF29" s="2"/>
      <c r="AG29" s="2"/>
      <c r="AH29" s="2">
        <v>1</v>
      </c>
      <c r="AI29" s="2">
        <v>1</v>
      </c>
      <c r="AJ29" s="2">
        <v>1</v>
      </c>
      <c r="AK29" s="2">
        <v>1</v>
      </c>
      <c r="AL29" s="2" t="s">
        <v>89</v>
      </c>
      <c r="AM29" s="2">
        <v>1</v>
      </c>
      <c r="AN29" s="2" t="s">
        <v>90</v>
      </c>
      <c r="AO29" s="2">
        <v>1</v>
      </c>
      <c r="AP29" s="2" t="s">
        <v>94</v>
      </c>
      <c r="AQ29" s="2">
        <v>4</v>
      </c>
      <c r="AR29" s="10"/>
      <c r="AS29" s="11">
        <f>+Q29+R29</f>
        <v>900</v>
      </c>
    </row>
    <row r="30" spans="1:45" ht="18.75" customHeight="1" x14ac:dyDescent="0.25">
      <c r="A30" s="1">
        <v>43841</v>
      </c>
      <c r="B30" s="2">
        <v>28462</v>
      </c>
      <c r="C30" s="2" t="s">
        <v>148</v>
      </c>
      <c r="D30" s="2" t="s">
        <v>149</v>
      </c>
      <c r="E30" s="2" t="s">
        <v>129</v>
      </c>
      <c r="F30" s="2" t="s">
        <v>197</v>
      </c>
      <c r="G30" s="2" t="s">
        <v>84</v>
      </c>
      <c r="H30" s="3">
        <v>0.57291666666666663</v>
      </c>
      <c r="I30" s="3">
        <v>0.5625</v>
      </c>
      <c r="J30" s="3">
        <v>0.625</v>
      </c>
      <c r="K30" s="3">
        <v>0.625</v>
      </c>
      <c r="L30" s="2">
        <v>115</v>
      </c>
      <c r="M30" s="2">
        <v>116</v>
      </c>
      <c r="N30" s="2">
        <v>0</v>
      </c>
      <c r="O30" s="2">
        <v>0</v>
      </c>
      <c r="P30" s="2" t="s">
        <v>169</v>
      </c>
      <c r="Q30" s="10">
        <v>900</v>
      </c>
      <c r="R30" s="10">
        <f t="shared" ref="R30:R31" si="4">+O30*0.05</f>
        <v>0</v>
      </c>
      <c r="S30" s="10"/>
      <c r="T30" s="4">
        <f t="shared" ref="T30:T31" si="5">IF(A30="","",A30)</f>
        <v>43841</v>
      </c>
      <c r="U30" s="2"/>
      <c r="V30" s="15"/>
      <c r="W30" s="2"/>
      <c r="X30" s="2"/>
      <c r="Y30" s="2"/>
      <c r="Z30" s="2" t="s">
        <v>61</v>
      </c>
      <c r="AA30" s="2">
        <v>1</v>
      </c>
      <c r="AB30" s="2" t="s">
        <v>63</v>
      </c>
      <c r="AC30" s="2">
        <v>2</v>
      </c>
      <c r="AD30" s="10"/>
      <c r="AE30" s="15"/>
      <c r="AF30" s="2"/>
      <c r="AG30" s="2"/>
      <c r="AH30" s="2">
        <v>1</v>
      </c>
      <c r="AI30" s="2">
        <v>1</v>
      </c>
      <c r="AJ30" s="2">
        <v>1</v>
      </c>
      <c r="AK30" s="2">
        <v>1</v>
      </c>
      <c r="AL30" s="2" t="s">
        <v>89</v>
      </c>
      <c r="AM30" s="2">
        <v>1</v>
      </c>
      <c r="AN30" s="2" t="s">
        <v>90</v>
      </c>
      <c r="AO30" s="2">
        <v>2</v>
      </c>
      <c r="AP30" s="2" t="s">
        <v>94</v>
      </c>
      <c r="AQ30" s="2">
        <v>5</v>
      </c>
      <c r="AR30" s="10"/>
      <c r="AS30" s="11">
        <f t="shared" ref="AS30:AS31" si="6">+Q30+R30</f>
        <v>900</v>
      </c>
    </row>
    <row r="31" spans="1:45" ht="18.75" customHeight="1" x14ac:dyDescent="0.25">
      <c r="A31" s="1">
        <v>43843</v>
      </c>
      <c r="B31" s="2">
        <v>28470</v>
      </c>
      <c r="C31" s="2" t="s">
        <v>148</v>
      </c>
      <c r="D31" s="2" t="s">
        <v>149</v>
      </c>
      <c r="E31" s="2" t="s">
        <v>129</v>
      </c>
      <c r="F31" s="2" t="s">
        <v>263</v>
      </c>
      <c r="G31" s="2" t="s">
        <v>84</v>
      </c>
      <c r="H31" s="3">
        <v>0.57291666666666663</v>
      </c>
      <c r="I31" s="3">
        <v>0.58333333333333337</v>
      </c>
      <c r="J31" s="3">
        <v>0.625</v>
      </c>
      <c r="K31" s="3">
        <v>0.65625</v>
      </c>
      <c r="L31" s="2">
        <v>138</v>
      </c>
      <c r="M31" s="2">
        <v>139</v>
      </c>
      <c r="N31" s="2">
        <v>0</v>
      </c>
      <c r="O31" s="2">
        <v>103</v>
      </c>
      <c r="P31" s="2" t="s">
        <v>169</v>
      </c>
      <c r="Q31" s="10">
        <v>900</v>
      </c>
      <c r="R31" s="10">
        <f t="shared" si="4"/>
        <v>5.15</v>
      </c>
      <c r="S31" s="10"/>
      <c r="T31" s="4">
        <f t="shared" si="5"/>
        <v>43843</v>
      </c>
      <c r="U31" s="2"/>
      <c r="V31" s="15"/>
      <c r="W31" s="2"/>
      <c r="X31" s="2"/>
      <c r="Y31" s="2"/>
      <c r="Z31" s="2" t="s">
        <v>61</v>
      </c>
      <c r="AA31" s="2">
        <v>1</v>
      </c>
      <c r="AB31" s="2" t="s">
        <v>63</v>
      </c>
      <c r="AC31" s="2">
        <v>2</v>
      </c>
      <c r="AD31" s="10"/>
      <c r="AE31" s="15"/>
      <c r="AF31" s="2"/>
      <c r="AG31" s="2"/>
      <c r="AH31" s="2">
        <v>1</v>
      </c>
      <c r="AI31" s="2">
        <v>1</v>
      </c>
      <c r="AJ31" s="2">
        <v>1</v>
      </c>
      <c r="AK31" s="2">
        <v>1</v>
      </c>
      <c r="AL31" s="2" t="s">
        <v>89</v>
      </c>
      <c r="AM31" s="2">
        <v>1</v>
      </c>
      <c r="AN31" s="2" t="s">
        <v>90</v>
      </c>
      <c r="AO31" s="2">
        <v>2</v>
      </c>
      <c r="AP31" s="2" t="s">
        <v>94</v>
      </c>
      <c r="AQ31" s="2">
        <v>6</v>
      </c>
      <c r="AR31" s="10"/>
      <c r="AS31" s="11">
        <f t="shared" si="6"/>
        <v>905.15</v>
      </c>
    </row>
    <row r="32" spans="1:45" ht="18.75" customHeight="1" x14ac:dyDescent="0.25">
      <c r="A32" s="197" t="s">
        <v>19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9"/>
      <c r="L32" s="12">
        <f>SUM(L29:L31)</f>
        <v>394</v>
      </c>
      <c r="M32" s="12">
        <f>SUM(M29:M31)</f>
        <v>372</v>
      </c>
      <c r="N32" s="12">
        <f>SUM(N29:N31)</f>
        <v>0</v>
      </c>
      <c r="O32" s="12">
        <f>SUM(O29:O31)</f>
        <v>103</v>
      </c>
      <c r="P32" s="12"/>
      <c r="Q32" s="12"/>
      <c r="R32" s="12"/>
      <c r="S32" s="12"/>
      <c r="T32" s="12"/>
      <c r="U32" s="12">
        <f>SUM(U29:U31)</f>
        <v>0</v>
      </c>
      <c r="V32" s="20">
        <f>SUM(V29:V31)</f>
        <v>0</v>
      </c>
      <c r="W32" s="12">
        <f>SUM(W29:W31)</f>
        <v>0</v>
      </c>
      <c r="X32" s="12">
        <f>SUM(X29:X31)</f>
        <v>0</v>
      </c>
      <c r="Y32" s="12"/>
      <c r="Z32" s="12"/>
      <c r="AA32" s="12"/>
      <c r="AB32" s="12"/>
      <c r="AC32" s="12"/>
      <c r="AD32" s="12"/>
      <c r="AE32" s="20">
        <f t="shared" ref="AE32:AK32" si="7">SUM(AE29:AE31)</f>
        <v>0</v>
      </c>
      <c r="AF32" s="21">
        <f t="shared" si="7"/>
        <v>0</v>
      </c>
      <c r="AG32" s="20">
        <f t="shared" si="7"/>
        <v>0</v>
      </c>
      <c r="AH32" s="20">
        <f t="shared" si="7"/>
        <v>3</v>
      </c>
      <c r="AI32" s="21">
        <f t="shared" si="7"/>
        <v>3</v>
      </c>
      <c r="AJ32" s="21">
        <f t="shared" si="7"/>
        <v>3</v>
      </c>
      <c r="AK32" s="21">
        <f t="shared" si="7"/>
        <v>3</v>
      </c>
      <c r="AL32" s="12"/>
      <c r="AM32" s="12"/>
      <c r="AN32" s="12"/>
      <c r="AO32" s="12"/>
      <c r="AP32" s="12"/>
      <c r="AQ32" s="12"/>
      <c r="AR32" s="12"/>
      <c r="AS32" s="59">
        <f>SUM(AS29:AS31)</f>
        <v>2705.15</v>
      </c>
    </row>
    <row r="36" spans="1:45" ht="14.25" x14ac:dyDescent="0.25">
      <c r="A36" s="93" t="s">
        <v>34</v>
      </c>
      <c r="B36" s="93"/>
      <c r="C36" s="93"/>
      <c r="D36" s="47"/>
      <c r="E36" s="47"/>
      <c r="F36" s="47"/>
      <c r="G36" s="5"/>
      <c r="H36" s="5"/>
      <c r="I36" s="5"/>
      <c r="J36" s="5"/>
      <c r="K36" s="5"/>
      <c r="P36" s="5"/>
      <c r="Q36" s="5"/>
      <c r="R36" s="5"/>
      <c r="S36" s="5"/>
      <c r="T36" s="93" t="s">
        <v>34</v>
      </c>
      <c r="U36" s="93"/>
      <c r="V36" s="93"/>
      <c r="W36" s="93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7"/>
      <c r="AI36" s="48"/>
      <c r="AJ36" s="48"/>
      <c r="AK36" s="48"/>
      <c r="AL36" s="48"/>
      <c r="AM36" s="48"/>
      <c r="AN36" s="48"/>
      <c r="AO36" s="48"/>
      <c r="AP36" s="48"/>
    </row>
    <row r="37" spans="1:45" ht="14.25" x14ac:dyDescent="0.25">
      <c r="A37" s="93" t="s">
        <v>35</v>
      </c>
      <c r="B37" s="93"/>
      <c r="C37" s="93"/>
      <c r="D37" s="47"/>
      <c r="E37" s="47"/>
      <c r="F37" s="48"/>
      <c r="H37" s="5"/>
      <c r="I37" s="5"/>
      <c r="J37" s="5"/>
      <c r="K37" s="5"/>
      <c r="P37" s="5"/>
      <c r="Q37" s="5"/>
      <c r="R37" s="5"/>
      <c r="S37" s="5"/>
      <c r="T37" s="93" t="s">
        <v>35</v>
      </c>
      <c r="U37" s="93"/>
      <c r="V37" s="93"/>
      <c r="W37" s="93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7"/>
      <c r="AI37" s="48"/>
      <c r="AJ37" s="48"/>
      <c r="AK37" s="48"/>
      <c r="AL37" s="48"/>
      <c r="AM37" s="48"/>
      <c r="AN37" s="48"/>
      <c r="AO37" s="48"/>
      <c r="AP37" s="48"/>
    </row>
    <row r="38" spans="1:45" ht="14.45" customHeight="1" x14ac:dyDescent="0.25">
      <c r="A38" s="93" t="s">
        <v>228</v>
      </c>
      <c r="B38" s="93"/>
      <c r="C38" s="93"/>
      <c r="D38" s="47"/>
      <c r="E38" s="47"/>
      <c r="F38" s="48"/>
      <c r="H38" s="5"/>
      <c r="I38" s="5"/>
      <c r="J38" s="5"/>
      <c r="K38" s="5"/>
      <c r="L38" s="93" t="s">
        <v>37</v>
      </c>
      <c r="M38" s="5"/>
      <c r="N38" s="91" t="s">
        <v>261</v>
      </c>
      <c r="O38" s="50"/>
      <c r="P38" s="50"/>
      <c r="Q38" s="50"/>
      <c r="R38" s="5"/>
      <c r="S38" s="5"/>
      <c r="T38" s="93" t="s">
        <v>228</v>
      </c>
      <c r="U38" s="93"/>
      <c r="V38" s="93"/>
      <c r="W38" s="47"/>
      <c r="X38" s="47"/>
      <c r="Y38" s="48"/>
      <c r="AA38" s="48"/>
      <c r="AB38" s="48"/>
      <c r="AC38" s="48"/>
      <c r="AD38" s="48"/>
      <c r="AE38" s="48"/>
      <c r="AF38" s="48"/>
      <c r="AG38" s="48"/>
      <c r="AH38" s="47"/>
      <c r="AI38" s="93" t="s">
        <v>37</v>
      </c>
      <c r="AJ38" s="47"/>
      <c r="AK38" s="92" t="str">
        <f>IF(N38="","",N38)</f>
        <v xml:space="preserve">ROYAL JORDANIAN      </v>
      </c>
      <c r="AL38" s="48"/>
      <c r="AM38" s="48"/>
      <c r="AN38" s="48"/>
      <c r="AO38" s="48"/>
      <c r="AP38" s="48"/>
    </row>
    <row r="39" spans="1:45" ht="15" x14ac:dyDescent="0.25">
      <c r="A39" s="48"/>
      <c r="B39" s="52"/>
      <c r="C39" s="48"/>
      <c r="D39" s="48"/>
      <c r="E39" s="48"/>
      <c r="F39" s="48"/>
      <c r="H39" s="5"/>
      <c r="I39" s="5"/>
      <c r="J39" s="5"/>
      <c r="K39" s="5"/>
      <c r="L39" s="93" t="s">
        <v>38</v>
      </c>
      <c r="M39" s="53"/>
      <c r="N39" s="91" t="s">
        <v>114</v>
      </c>
      <c r="O39" s="50"/>
      <c r="P39" s="50"/>
      <c r="Q39" s="50"/>
      <c r="R39" s="5"/>
      <c r="S39" s="5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3" t="s">
        <v>38</v>
      </c>
      <c r="AJ39" s="54"/>
      <c r="AK39" s="92" t="str">
        <f>IF(N39="","",N39)</f>
        <v>DU 15 AU 21 JANVIER 2020</v>
      </c>
      <c r="AL39" s="48"/>
      <c r="AM39" s="48"/>
      <c r="AN39" s="48"/>
      <c r="AO39" s="48"/>
      <c r="AP39" s="48"/>
    </row>
    <row r="40" spans="1:45" ht="28.5" x14ac:dyDescent="0.25">
      <c r="A40" s="93" t="s">
        <v>87</v>
      </c>
      <c r="B40" s="200" t="s">
        <v>100</v>
      </c>
      <c r="C40" s="200"/>
      <c r="D40" s="200"/>
      <c r="E40" s="200"/>
      <c r="F40" s="5"/>
      <c r="G40" s="5"/>
      <c r="H40" s="5"/>
      <c r="I40" s="5"/>
      <c r="J40" s="5"/>
      <c r="K40" s="5"/>
      <c r="L40" s="93" t="s">
        <v>39</v>
      </c>
      <c r="M40" s="53"/>
      <c r="N40" s="91" t="s">
        <v>69</v>
      </c>
      <c r="O40" s="5"/>
      <c r="P40" s="5"/>
      <c r="Q40" s="5"/>
      <c r="R40" s="5"/>
      <c r="S40" s="5"/>
      <c r="T40" s="93" t="s">
        <v>87</v>
      </c>
      <c r="U40" s="201" t="str">
        <f>IF(B40="","",B40)</f>
        <v>ALGER</v>
      </c>
      <c r="V40" s="201"/>
      <c r="W40" s="201"/>
      <c r="X40" s="201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93" t="s">
        <v>39</v>
      </c>
      <c r="AJ40" s="54"/>
      <c r="AK40" s="57" t="str">
        <f>+N40</f>
        <v>USD</v>
      </c>
      <c r="AL40" s="48"/>
      <c r="AM40" s="48"/>
      <c r="AN40" s="48"/>
      <c r="AO40" s="48"/>
      <c r="AP40" s="48"/>
    </row>
    <row r="41" spans="1:45" ht="14.2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</row>
    <row r="42" spans="1:45" ht="14.25" x14ac:dyDescent="0.25">
      <c r="A42" s="202" t="s">
        <v>101</v>
      </c>
      <c r="B42" s="202"/>
      <c r="C42" s="202"/>
      <c r="D42" s="202"/>
      <c r="E42" s="202"/>
      <c r="F42" s="202"/>
      <c r="G42" s="202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4" t="s">
        <v>101</v>
      </c>
      <c r="U42" s="54"/>
      <c r="V42" s="54"/>
      <c r="W42" s="54"/>
      <c r="X42" s="54"/>
      <c r="Y42" s="54"/>
      <c r="Z42" s="54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</row>
    <row r="43" spans="1:45" ht="15" x14ac:dyDescent="0.25"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5" spans="1:45" ht="14.45" customHeight="1" x14ac:dyDescent="0.25">
      <c r="A45" s="178" t="s">
        <v>7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80"/>
      <c r="Q45" s="181" t="s">
        <v>6</v>
      </c>
      <c r="R45" s="181" t="s">
        <v>297</v>
      </c>
      <c r="S45" s="181" t="s">
        <v>9</v>
      </c>
      <c r="T45" s="183" t="s">
        <v>12</v>
      </c>
      <c r="U45" s="184"/>
      <c r="V45" s="184"/>
      <c r="W45" s="184"/>
      <c r="X45" s="184"/>
      <c r="Y45" s="184"/>
      <c r="Z45" s="184"/>
      <c r="AA45" s="184"/>
      <c r="AB45" s="184"/>
      <c r="AC45" s="185"/>
      <c r="AD45" s="186" t="s">
        <v>80</v>
      </c>
      <c r="AE45" s="188" t="s">
        <v>13</v>
      </c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90"/>
      <c r="AR45" s="186" t="s">
        <v>18</v>
      </c>
      <c r="AS45" s="191" t="s">
        <v>81</v>
      </c>
    </row>
    <row r="46" spans="1:45" ht="26.45" customHeight="1" x14ac:dyDescent="0.25">
      <c r="A46" s="16" t="s">
        <v>5</v>
      </c>
      <c r="B46" s="7" t="s">
        <v>0</v>
      </c>
      <c r="C46" s="8" t="s">
        <v>31</v>
      </c>
      <c r="D46" s="8" t="s">
        <v>32</v>
      </c>
      <c r="E46" s="8" t="s">
        <v>33</v>
      </c>
      <c r="F46" s="8" t="s">
        <v>46</v>
      </c>
      <c r="G46" s="9" t="s">
        <v>4</v>
      </c>
      <c r="H46" s="8" t="s">
        <v>1</v>
      </c>
      <c r="I46" s="8" t="s">
        <v>111</v>
      </c>
      <c r="J46" s="8" t="s">
        <v>2</v>
      </c>
      <c r="K46" s="8" t="s">
        <v>3</v>
      </c>
      <c r="L46" s="8" t="s">
        <v>27</v>
      </c>
      <c r="M46" s="8" t="s">
        <v>28</v>
      </c>
      <c r="N46" s="9" t="s">
        <v>29</v>
      </c>
      <c r="O46" s="9" t="s">
        <v>30</v>
      </c>
      <c r="P46" s="7" t="s">
        <v>21</v>
      </c>
      <c r="Q46" s="182"/>
      <c r="R46" s="182"/>
      <c r="S46" s="182"/>
      <c r="T46" s="17" t="s">
        <v>5</v>
      </c>
      <c r="U46" s="193" t="s">
        <v>86</v>
      </c>
      <c r="V46" s="194"/>
      <c r="W46" s="18" t="s">
        <v>10</v>
      </c>
      <c r="X46" s="13" t="s">
        <v>11</v>
      </c>
      <c r="Y46" s="13" t="s">
        <v>77</v>
      </c>
      <c r="Z46" s="193" t="s">
        <v>75</v>
      </c>
      <c r="AA46" s="194"/>
      <c r="AB46" s="193" t="s">
        <v>75</v>
      </c>
      <c r="AC46" s="194"/>
      <c r="AD46" s="187"/>
      <c r="AE46" s="14" t="s">
        <v>24</v>
      </c>
      <c r="AF46" s="14" t="s">
        <v>26</v>
      </c>
      <c r="AG46" s="14" t="s">
        <v>76</v>
      </c>
      <c r="AH46" s="14" t="s">
        <v>14</v>
      </c>
      <c r="AI46" s="14" t="s">
        <v>78</v>
      </c>
      <c r="AJ46" s="14" t="s">
        <v>79</v>
      </c>
      <c r="AK46" s="14" t="s">
        <v>20</v>
      </c>
      <c r="AL46" s="195" t="s">
        <v>75</v>
      </c>
      <c r="AM46" s="196"/>
      <c r="AN46" s="195" t="s">
        <v>75</v>
      </c>
      <c r="AO46" s="196"/>
      <c r="AP46" s="195" t="s">
        <v>75</v>
      </c>
      <c r="AQ46" s="196"/>
      <c r="AR46" s="186"/>
      <c r="AS46" s="192"/>
    </row>
    <row r="47" spans="1:45" ht="18.75" customHeight="1" x14ac:dyDescent="0.25">
      <c r="A47" s="1">
        <v>43846</v>
      </c>
      <c r="B47" s="2">
        <v>28481</v>
      </c>
      <c r="C47" s="2" t="s">
        <v>148</v>
      </c>
      <c r="D47" s="2" t="s">
        <v>149</v>
      </c>
      <c r="E47" s="2" t="s">
        <v>129</v>
      </c>
      <c r="F47" s="2" t="s">
        <v>263</v>
      </c>
      <c r="G47" s="2" t="s">
        <v>84</v>
      </c>
      <c r="H47" s="3">
        <v>0.57291666666666663</v>
      </c>
      <c r="I47" s="3">
        <v>0.5541666666666667</v>
      </c>
      <c r="J47" s="3">
        <v>0.625</v>
      </c>
      <c r="K47" s="3">
        <v>0.61458333333333337</v>
      </c>
      <c r="L47" s="2">
        <v>130</v>
      </c>
      <c r="M47" s="2">
        <v>113</v>
      </c>
      <c r="N47" s="2">
        <v>39</v>
      </c>
      <c r="O47" s="2">
        <v>0</v>
      </c>
      <c r="P47" s="2" t="s">
        <v>121</v>
      </c>
      <c r="Q47" s="10">
        <v>900</v>
      </c>
      <c r="R47" s="10">
        <f>+N47*0.05</f>
        <v>1.9500000000000002</v>
      </c>
      <c r="S47" s="10"/>
      <c r="T47" s="4">
        <f>IF(A47="","",A47)</f>
        <v>43846</v>
      </c>
      <c r="U47" s="2"/>
      <c r="V47" s="15"/>
      <c r="W47" s="2"/>
      <c r="X47" s="2"/>
      <c r="Y47" s="2"/>
      <c r="Z47" s="2" t="s">
        <v>61</v>
      </c>
      <c r="AA47" s="2">
        <v>1</v>
      </c>
      <c r="AB47" s="2" t="s">
        <v>63</v>
      </c>
      <c r="AC47" s="2">
        <v>2</v>
      </c>
      <c r="AD47" s="10"/>
      <c r="AE47" s="15"/>
      <c r="AF47" s="2"/>
      <c r="AG47" s="2"/>
      <c r="AH47" s="2"/>
      <c r="AI47" s="2">
        <v>1</v>
      </c>
      <c r="AJ47" s="2">
        <v>1</v>
      </c>
      <c r="AK47" s="2">
        <v>1</v>
      </c>
      <c r="AL47" s="2" t="s">
        <v>89</v>
      </c>
      <c r="AM47" s="2">
        <v>1</v>
      </c>
      <c r="AN47" s="2" t="s">
        <v>90</v>
      </c>
      <c r="AO47" s="2">
        <v>2</v>
      </c>
      <c r="AP47" s="2" t="s">
        <v>94</v>
      </c>
      <c r="AQ47" s="2">
        <v>5</v>
      </c>
      <c r="AR47" s="10"/>
      <c r="AS47" s="11">
        <f>+Q47+R47</f>
        <v>901.95</v>
      </c>
    </row>
    <row r="48" spans="1:45" ht="18.75" customHeight="1" x14ac:dyDescent="0.25">
      <c r="A48" s="1">
        <v>43848</v>
      </c>
      <c r="B48" s="2">
        <v>28496</v>
      </c>
      <c r="C48" s="2" t="s">
        <v>148</v>
      </c>
      <c r="D48" s="2" t="s">
        <v>149</v>
      </c>
      <c r="E48" s="2" t="s">
        <v>295</v>
      </c>
      <c r="F48" s="2" t="s">
        <v>296</v>
      </c>
      <c r="G48" s="2" t="s">
        <v>84</v>
      </c>
      <c r="H48" s="3">
        <v>0.57291666666666663</v>
      </c>
      <c r="I48" s="3">
        <v>0.56527777777777777</v>
      </c>
      <c r="J48" s="3">
        <v>0.625</v>
      </c>
      <c r="K48" s="3">
        <v>0.63402777777777775</v>
      </c>
      <c r="L48" s="2">
        <v>132</v>
      </c>
      <c r="M48" s="2">
        <v>140</v>
      </c>
      <c r="N48" s="2">
        <v>446</v>
      </c>
      <c r="O48" s="2">
        <v>0</v>
      </c>
      <c r="P48" s="2" t="s">
        <v>131</v>
      </c>
      <c r="Q48" s="10">
        <v>900</v>
      </c>
      <c r="R48" s="10">
        <f t="shared" ref="R48:R49" si="8">+N48*0.05</f>
        <v>22.3</v>
      </c>
      <c r="S48" s="10"/>
      <c r="T48" s="4">
        <f t="shared" ref="T48:T49" si="9">IF(A48="","",A48)</f>
        <v>43848</v>
      </c>
      <c r="U48" s="2"/>
      <c r="V48" s="15"/>
      <c r="W48" s="2"/>
      <c r="X48" s="2">
        <v>1</v>
      </c>
      <c r="Y48" s="2"/>
      <c r="Z48" s="2" t="s">
        <v>61</v>
      </c>
      <c r="AA48" s="2">
        <v>1</v>
      </c>
      <c r="AB48" s="2" t="s">
        <v>63</v>
      </c>
      <c r="AC48" s="2">
        <v>2</v>
      </c>
      <c r="AD48" s="10"/>
      <c r="AE48" s="15"/>
      <c r="AF48" s="2"/>
      <c r="AG48" s="2"/>
      <c r="AH48" s="2">
        <v>1</v>
      </c>
      <c r="AI48" s="2">
        <v>1</v>
      </c>
      <c r="AJ48" s="2">
        <v>1</v>
      </c>
      <c r="AK48" s="2">
        <v>1</v>
      </c>
      <c r="AL48" s="2" t="s">
        <v>89</v>
      </c>
      <c r="AM48" s="2">
        <v>1</v>
      </c>
      <c r="AN48" s="2" t="s">
        <v>90</v>
      </c>
      <c r="AO48" s="2">
        <v>2</v>
      </c>
      <c r="AP48" s="2" t="s">
        <v>94</v>
      </c>
      <c r="AQ48" s="2">
        <v>5</v>
      </c>
      <c r="AR48" s="10"/>
      <c r="AS48" s="11">
        <f t="shared" ref="AS48:AS49" si="10">+Q48+R48</f>
        <v>922.3</v>
      </c>
    </row>
    <row r="49" spans="1:45" ht="18.75" customHeight="1" x14ac:dyDescent="0.25">
      <c r="A49" s="1">
        <v>43850</v>
      </c>
      <c r="B49" s="2">
        <v>28508</v>
      </c>
      <c r="C49" s="2" t="s">
        <v>148</v>
      </c>
      <c r="D49" s="2" t="s">
        <v>149</v>
      </c>
      <c r="E49" s="2" t="s">
        <v>129</v>
      </c>
      <c r="F49" s="2" t="s">
        <v>263</v>
      </c>
      <c r="G49" s="2" t="s">
        <v>84</v>
      </c>
      <c r="H49" s="3">
        <v>0.57291666666666663</v>
      </c>
      <c r="I49" s="3">
        <v>0.58333333333333337</v>
      </c>
      <c r="J49" s="3">
        <v>0.625</v>
      </c>
      <c r="K49" s="3">
        <v>0.63541666666666663</v>
      </c>
      <c r="L49" s="2">
        <v>136</v>
      </c>
      <c r="M49" s="2">
        <v>144</v>
      </c>
      <c r="N49" s="2">
        <v>2</v>
      </c>
      <c r="O49" s="2">
        <v>0</v>
      </c>
      <c r="P49" s="2" t="s">
        <v>169</v>
      </c>
      <c r="Q49" s="10">
        <v>900</v>
      </c>
      <c r="R49" s="10">
        <f t="shared" si="8"/>
        <v>0.1</v>
      </c>
      <c r="S49" s="10"/>
      <c r="T49" s="4">
        <f t="shared" si="9"/>
        <v>43850</v>
      </c>
      <c r="U49" s="2"/>
      <c r="V49" s="15"/>
      <c r="W49" s="2"/>
      <c r="X49" s="2">
        <v>3</v>
      </c>
      <c r="Y49" s="2"/>
      <c r="Z49" s="2" t="s">
        <v>61</v>
      </c>
      <c r="AA49" s="2">
        <v>1</v>
      </c>
      <c r="AB49" s="2" t="s">
        <v>63</v>
      </c>
      <c r="AC49" s="2">
        <v>2</v>
      </c>
      <c r="AD49" s="10"/>
      <c r="AE49" s="15"/>
      <c r="AF49" s="2"/>
      <c r="AG49" s="2"/>
      <c r="AH49" s="2">
        <v>1</v>
      </c>
      <c r="AI49" s="2">
        <v>1</v>
      </c>
      <c r="AJ49" s="2">
        <v>1</v>
      </c>
      <c r="AK49" s="2">
        <v>1</v>
      </c>
      <c r="AL49" s="2" t="s">
        <v>89</v>
      </c>
      <c r="AM49" s="2">
        <v>1</v>
      </c>
      <c r="AN49" s="2" t="s">
        <v>90</v>
      </c>
      <c r="AO49" s="2">
        <v>1</v>
      </c>
      <c r="AP49" s="2" t="s">
        <v>94</v>
      </c>
      <c r="AQ49" s="2">
        <v>6</v>
      </c>
      <c r="AR49" s="10"/>
      <c r="AS49" s="11">
        <f t="shared" si="10"/>
        <v>900.1</v>
      </c>
    </row>
    <row r="50" spans="1:45" ht="18.75" customHeight="1" x14ac:dyDescent="0.25">
      <c r="A50" s="197" t="s">
        <v>19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9"/>
      <c r="L50" s="12">
        <f>SUM(L47:L49)</f>
        <v>398</v>
      </c>
      <c r="M50" s="12">
        <f>SUM(M47:M49)</f>
        <v>397</v>
      </c>
      <c r="N50" s="12">
        <f>SUM(N47:N49)</f>
        <v>487</v>
      </c>
      <c r="O50" s="12">
        <f>SUM(O47:O49)</f>
        <v>0</v>
      </c>
      <c r="P50" s="12"/>
      <c r="Q50" s="12"/>
      <c r="R50" s="12"/>
      <c r="S50" s="12"/>
      <c r="T50" s="12"/>
      <c r="U50" s="12">
        <f>SUM(U47:U49)</f>
        <v>0</v>
      </c>
      <c r="V50" s="20">
        <f>SUM(V47:V49)</f>
        <v>0</v>
      </c>
      <c r="W50" s="12">
        <f>SUM(W47:W49)</f>
        <v>0</v>
      </c>
      <c r="X50" s="12">
        <f>SUM(X47:X49)</f>
        <v>4</v>
      </c>
      <c r="Y50" s="12"/>
      <c r="Z50" s="12"/>
      <c r="AA50" s="12"/>
      <c r="AB50" s="12"/>
      <c r="AC50" s="12"/>
      <c r="AD50" s="12"/>
      <c r="AE50" s="20">
        <f t="shared" ref="AE50:AK50" si="11">SUM(AE47:AE49)</f>
        <v>0</v>
      </c>
      <c r="AF50" s="21">
        <f t="shared" si="11"/>
        <v>0</v>
      </c>
      <c r="AG50" s="20">
        <f t="shared" si="11"/>
        <v>0</v>
      </c>
      <c r="AH50" s="20">
        <f t="shared" si="11"/>
        <v>2</v>
      </c>
      <c r="AI50" s="21">
        <f t="shared" si="11"/>
        <v>3</v>
      </c>
      <c r="AJ50" s="21">
        <f t="shared" si="11"/>
        <v>3</v>
      </c>
      <c r="AK50" s="21">
        <f t="shared" si="11"/>
        <v>3</v>
      </c>
      <c r="AL50" s="12"/>
      <c r="AM50" s="12"/>
      <c r="AN50" s="12"/>
      <c r="AO50" s="12"/>
      <c r="AP50" s="12"/>
      <c r="AQ50" s="12"/>
      <c r="AR50" s="12"/>
      <c r="AS50" s="59">
        <f>SUM(AS47:AS49)</f>
        <v>2724.35</v>
      </c>
    </row>
    <row r="53" spans="1:45" ht="14.25" x14ac:dyDescent="0.25">
      <c r="A53" s="96" t="s">
        <v>34</v>
      </c>
      <c r="B53" s="96"/>
      <c r="C53" s="96"/>
      <c r="D53" s="47"/>
      <c r="E53" s="47"/>
      <c r="F53" s="47"/>
      <c r="G53" s="5"/>
      <c r="H53" s="5"/>
      <c r="I53" s="5"/>
      <c r="J53" s="5"/>
      <c r="K53" s="5"/>
      <c r="P53" s="5"/>
      <c r="Q53" s="5"/>
      <c r="R53" s="5"/>
      <c r="S53" s="5"/>
      <c r="T53" s="96" t="s">
        <v>34</v>
      </c>
      <c r="U53" s="96"/>
      <c r="V53" s="96"/>
      <c r="W53" s="96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7"/>
      <c r="AI53" s="48"/>
      <c r="AJ53" s="48"/>
      <c r="AK53" s="48"/>
      <c r="AL53" s="48"/>
      <c r="AM53" s="48"/>
      <c r="AN53" s="48"/>
      <c r="AO53" s="48"/>
      <c r="AP53" s="48"/>
    </row>
    <row r="54" spans="1:45" ht="14.25" x14ac:dyDescent="0.25">
      <c r="A54" s="96" t="s">
        <v>35</v>
      </c>
      <c r="B54" s="96"/>
      <c r="C54" s="96"/>
      <c r="D54" s="47"/>
      <c r="E54" s="47"/>
      <c r="F54" s="48"/>
      <c r="H54" s="5"/>
      <c r="I54" s="5"/>
      <c r="J54" s="5"/>
      <c r="K54" s="5"/>
      <c r="P54" s="5"/>
      <c r="Q54" s="5"/>
      <c r="R54" s="5"/>
      <c r="S54" s="5"/>
      <c r="T54" s="96" t="s">
        <v>35</v>
      </c>
      <c r="U54" s="96"/>
      <c r="V54" s="96"/>
      <c r="W54" s="96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7"/>
      <c r="AI54" s="48"/>
      <c r="AJ54" s="48"/>
      <c r="AK54" s="48"/>
      <c r="AL54" s="48"/>
      <c r="AM54" s="48"/>
      <c r="AN54" s="48"/>
      <c r="AO54" s="48"/>
      <c r="AP54" s="48"/>
    </row>
    <row r="55" spans="1:45" ht="14.45" customHeight="1" x14ac:dyDescent="0.25">
      <c r="A55" s="96" t="s">
        <v>228</v>
      </c>
      <c r="B55" s="96"/>
      <c r="C55" s="96"/>
      <c r="D55" s="47"/>
      <c r="E55" s="47"/>
      <c r="F55" s="48"/>
      <c r="H55" s="5"/>
      <c r="I55" s="5"/>
      <c r="J55" s="5"/>
      <c r="K55" s="5"/>
      <c r="L55" s="96" t="s">
        <v>37</v>
      </c>
      <c r="M55" s="5"/>
      <c r="N55" s="94" t="s">
        <v>261</v>
      </c>
      <c r="O55" s="50"/>
      <c r="P55" s="50"/>
      <c r="Q55" s="50"/>
      <c r="R55" s="5"/>
      <c r="S55" s="5"/>
      <c r="T55" s="96" t="s">
        <v>228</v>
      </c>
      <c r="U55" s="96"/>
      <c r="V55" s="96"/>
      <c r="W55" s="47"/>
      <c r="X55" s="47"/>
      <c r="Y55" s="48"/>
      <c r="AA55" s="48"/>
      <c r="AB55" s="48"/>
      <c r="AC55" s="48"/>
      <c r="AD55" s="48"/>
      <c r="AE55" s="48"/>
      <c r="AF55" s="48"/>
      <c r="AG55" s="48"/>
      <c r="AH55" s="47"/>
      <c r="AI55" s="96" t="s">
        <v>37</v>
      </c>
      <c r="AJ55" s="47"/>
      <c r="AK55" s="95" t="str">
        <f>IF(N55="","",N55)</f>
        <v xml:space="preserve">ROYAL JORDANIAN      </v>
      </c>
      <c r="AL55" s="48"/>
      <c r="AM55" s="48"/>
      <c r="AN55" s="48"/>
      <c r="AO55" s="48"/>
      <c r="AP55" s="48"/>
    </row>
    <row r="56" spans="1:45" ht="15" x14ac:dyDescent="0.25">
      <c r="A56" s="48"/>
      <c r="B56" s="52"/>
      <c r="C56" s="48"/>
      <c r="D56" s="48"/>
      <c r="E56" s="48"/>
      <c r="F56" s="48"/>
      <c r="H56" s="5"/>
      <c r="I56" s="5"/>
      <c r="J56" s="5"/>
      <c r="K56" s="5"/>
      <c r="L56" s="96" t="s">
        <v>38</v>
      </c>
      <c r="M56" s="53"/>
      <c r="N56" s="94" t="s">
        <v>113</v>
      </c>
      <c r="O56" s="50"/>
      <c r="P56" s="50"/>
      <c r="Q56" s="50"/>
      <c r="R56" s="5"/>
      <c r="S56" s="5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96" t="s">
        <v>38</v>
      </c>
      <c r="AJ56" s="54"/>
      <c r="AK56" s="95" t="str">
        <f>IF(N56="","",N56)</f>
        <v>DU 22 AU 31 JANVIER 2020</v>
      </c>
      <c r="AL56" s="48"/>
      <c r="AM56" s="48"/>
      <c r="AN56" s="48"/>
      <c r="AO56" s="48"/>
      <c r="AP56" s="48"/>
    </row>
    <row r="57" spans="1:45" ht="28.5" x14ac:dyDescent="0.25">
      <c r="A57" s="96" t="s">
        <v>87</v>
      </c>
      <c r="B57" s="200" t="s">
        <v>100</v>
      </c>
      <c r="C57" s="200"/>
      <c r="D57" s="200"/>
      <c r="E57" s="200"/>
      <c r="F57" s="5"/>
      <c r="G57" s="5"/>
      <c r="H57" s="5"/>
      <c r="I57" s="5"/>
      <c r="J57" s="5"/>
      <c r="K57" s="5"/>
      <c r="L57" s="96" t="s">
        <v>39</v>
      </c>
      <c r="M57" s="53"/>
      <c r="N57" s="94" t="s">
        <v>69</v>
      </c>
      <c r="O57" s="5"/>
      <c r="P57" s="5"/>
      <c r="Q57" s="5"/>
      <c r="R57" s="5"/>
      <c r="S57" s="5"/>
      <c r="T57" s="96" t="s">
        <v>87</v>
      </c>
      <c r="U57" s="201" t="str">
        <f>IF(B57="","",B57)</f>
        <v>ALGER</v>
      </c>
      <c r="V57" s="201"/>
      <c r="W57" s="201"/>
      <c r="X57" s="201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96" t="s">
        <v>39</v>
      </c>
      <c r="AJ57" s="54"/>
      <c r="AK57" s="57" t="str">
        <f>+N57</f>
        <v>USD</v>
      </c>
      <c r="AL57" s="48"/>
      <c r="AM57" s="48"/>
      <c r="AN57" s="48"/>
      <c r="AO57" s="48"/>
      <c r="AP57" s="48"/>
    </row>
    <row r="58" spans="1:45" ht="14.2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</row>
    <row r="59" spans="1:45" ht="14.25" x14ac:dyDescent="0.25">
      <c r="A59" s="202" t="s">
        <v>101</v>
      </c>
      <c r="B59" s="202"/>
      <c r="C59" s="202"/>
      <c r="D59" s="202"/>
      <c r="E59" s="202"/>
      <c r="F59" s="202"/>
      <c r="G59" s="202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4" t="s">
        <v>101</v>
      </c>
      <c r="U59" s="54"/>
      <c r="V59" s="54"/>
      <c r="W59" s="54"/>
      <c r="X59" s="54"/>
      <c r="Y59" s="54"/>
      <c r="Z59" s="54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</row>
    <row r="60" spans="1:45" ht="15" x14ac:dyDescent="0.25"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2" spans="1:45" ht="14.45" customHeight="1" x14ac:dyDescent="0.25">
      <c r="A62" s="178" t="s">
        <v>7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80"/>
      <c r="Q62" s="181" t="s">
        <v>6</v>
      </c>
      <c r="R62" s="181" t="s">
        <v>242</v>
      </c>
      <c r="S62" s="181" t="s">
        <v>9</v>
      </c>
      <c r="T62" s="183" t="s">
        <v>12</v>
      </c>
      <c r="U62" s="184"/>
      <c r="V62" s="184"/>
      <c r="W62" s="184"/>
      <c r="X62" s="184"/>
      <c r="Y62" s="184"/>
      <c r="Z62" s="184"/>
      <c r="AA62" s="184"/>
      <c r="AB62" s="184"/>
      <c r="AC62" s="185"/>
      <c r="AD62" s="186" t="s">
        <v>80</v>
      </c>
      <c r="AE62" s="188" t="s">
        <v>13</v>
      </c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90"/>
      <c r="AR62" s="186" t="s">
        <v>18</v>
      </c>
      <c r="AS62" s="191" t="s">
        <v>81</v>
      </c>
    </row>
    <row r="63" spans="1:45" ht="26.45" customHeight="1" x14ac:dyDescent="0.25">
      <c r="A63" s="16" t="s">
        <v>5</v>
      </c>
      <c r="B63" s="7" t="s">
        <v>0</v>
      </c>
      <c r="C63" s="8" t="s">
        <v>31</v>
      </c>
      <c r="D63" s="8" t="s">
        <v>32</v>
      </c>
      <c r="E63" s="8" t="s">
        <v>33</v>
      </c>
      <c r="F63" s="8" t="s">
        <v>46</v>
      </c>
      <c r="G63" s="9" t="s">
        <v>4</v>
      </c>
      <c r="H63" s="8" t="s">
        <v>1</v>
      </c>
      <c r="I63" s="8" t="s">
        <v>111</v>
      </c>
      <c r="J63" s="8" t="s">
        <v>2</v>
      </c>
      <c r="K63" s="8" t="s">
        <v>3</v>
      </c>
      <c r="L63" s="8" t="s">
        <v>27</v>
      </c>
      <c r="M63" s="8" t="s">
        <v>28</v>
      </c>
      <c r="N63" s="9" t="s">
        <v>29</v>
      </c>
      <c r="O63" s="9" t="s">
        <v>30</v>
      </c>
      <c r="P63" s="7" t="s">
        <v>21</v>
      </c>
      <c r="Q63" s="182"/>
      <c r="R63" s="182"/>
      <c r="S63" s="182"/>
      <c r="T63" s="17" t="s">
        <v>5</v>
      </c>
      <c r="U63" s="193" t="s">
        <v>86</v>
      </c>
      <c r="V63" s="194"/>
      <c r="W63" s="18" t="s">
        <v>10</v>
      </c>
      <c r="X63" s="13" t="s">
        <v>11</v>
      </c>
      <c r="Y63" s="13" t="s">
        <v>77</v>
      </c>
      <c r="Z63" s="193" t="s">
        <v>75</v>
      </c>
      <c r="AA63" s="194"/>
      <c r="AB63" s="193" t="s">
        <v>75</v>
      </c>
      <c r="AC63" s="194"/>
      <c r="AD63" s="187"/>
      <c r="AE63" s="14" t="s">
        <v>24</v>
      </c>
      <c r="AF63" s="14" t="s">
        <v>26</v>
      </c>
      <c r="AG63" s="14" t="s">
        <v>76</v>
      </c>
      <c r="AH63" s="14" t="s">
        <v>14</v>
      </c>
      <c r="AI63" s="14" t="s">
        <v>78</v>
      </c>
      <c r="AJ63" s="14" t="s">
        <v>79</v>
      </c>
      <c r="AK63" s="14" t="s">
        <v>20</v>
      </c>
      <c r="AL63" s="195" t="s">
        <v>75</v>
      </c>
      <c r="AM63" s="196"/>
      <c r="AN63" s="195" t="s">
        <v>75</v>
      </c>
      <c r="AO63" s="196"/>
      <c r="AP63" s="195" t="s">
        <v>75</v>
      </c>
      <c r="AQ63" s="196"/>
      <c r="AR63" s="186"/>
      <c r="AS63" s="192"/>
    </row>
    <row r="64" spans="1:45" ht="18.75" customHeight="1" x14ac:dyDescent="0.25">
      <c r="A64" s="1">
        <v>43853</v>
      </c>
      <c r="B64" s="2">
        <v>28520</v>
      </c>
      <c r="C64" s="2" t="s">
        <v>148</v>
      </c>
      <c r="D64" s="2" t="s">
        <v>149</v>
      </c>
      <c r="E64" s="2" t="s">
        <v>129</v>
      </c>
      <c r="F64" s="2" t="s">
        <v>197</v>
      </c>
      <c r="G64" s="2" t="s">
        <v>84</v>
      </c>
      <c r="H64" s="3">
        <v>0.57291666666666663</v>
      </c>
      <c r="I64" s="3">
        <v>0.59027777777777779</v>
      </c>
      <c r="J64" s="3">
        <v>0.625</v>
      </c>
      <c r="K64" s="3">
        <v>0.63888888888888895</v>
      </c>
      <c r="L64" s="2">
        <v>102</v>
      </c>
      <c r="M64" s="2">
        <v>131</v>
      </c>
      <c r="N64" s="2">
        <v>293</v>
      </c>
      <c r="O64" s="2">
        <v>0</v>
      </c>
      <c r="P64" s="2" t="s">
        <v>169</v>
      </c>
      <c r="Q64" s="10">
        <v>900</v>
      </c>
      <c r="R64" s="10">
        <f>+N64*0.05</f>
        <v>14.65</v>
      </c>
      <c r="S64" s="10"/>
      <c r="T64" s="4">
        <f>IF(A64="","",A64)</f>
        <v>43853</v>
      </c>
      <c r="U64" s="2"/>
      <c r="V64" s="15"/>
      <c r="W64" s="2"/>
      <c r="X64" s="2">
        <v>1</v>
      </c>
      <c r="Y64" s="2"/>
      <c r="Z64" s="2" t="s">
        <v>61</v>
      </c>
      <c r="AA64" s="2">
        <v>1</v>
      </c>
      <c r="AB64" s="2" t="s">
        <v>63</v>
      </c>
      <c r="AC64" s="2">
        <v>2</v>
      </c>
      <c r="AD64" s="10"/>
      <c r="AE64" s="15"/>
      <c r="AF64" s="2"/>
      <c r="AG64" s="2"/>
      <c r="AH64" s="2"/>
      <c r="AI64" s="2">
        <v>1</v>
      </c>
      <c r="AJ64" s="2">
        <v>1</v>
      </c>
      <c r="AK64" s="2">
        <v>1</v>
      </c>
      <c r="AL64" s="2" t="s">
        <v>89</v>
      </c>
      <c r="AM64" s="2">
        <v>1</v>
      </c>
      <c r="AN64" s="2" t="s">
        <v>90</v>
      </c>
      <c r="AO64" s="2">
        <v>2</v>
      </c>
      <c r="AP64" s="2" t="s">
        <v>94</v>
      </c>
      <c r="AQ64" s="2">
        <v>5</v>
      </c>
      <c r="AR64" s="10"/>
      <c r="AS64" s="11">
        <f>+Q64+R64</f>
        <v>914.65</v>
      </c>
    </row>
    <row r="65" spans="1:45" ht="18.75" customHeight="1" x14ac:dyDescent="0.25">
      <c r="A65" s="1">
        <v>43855</v>
      </c>
      <c r="B65" s="2">
        <v>28528</v>
      </c>
      <c r="C65" s="2" t="s">
        <v>148</v>
      </c>
      <c r="D65" s="2" t="s">
        <v>149</v>
      </c>
      <c r="E65" s="2" t="s">
        <v>295</v>
      </c>
      <c r="F65" s="2" t="s">
        <v>321</v>
      </c>
      <c r="G65" s="2" t="s">
        <v>84</v>
      </c>
      <c r="H65" s="3">
        <v>0.57291666666666663</v>
      </c>
      <c r="I65" s="3">
        <v>0.56319444444444444</v>
      </c>
      <c r="J65" s="3">
        <v>0.625</v>
      </c>
      <c r="K65" s="3">
        <v>0.62152777777777779</v>
      </c>
      <c r="L65" s="2">
        <v>94</v>
      </c>
      <c r="M65" s="2">
        <v>147</v>
      </c>
      <c r="N65" s="2">
        <v>754</v>
      </c>
      <c r="O65" s="2">
        <v>0</v>
      </c>
      <c r="P65" s="2" t="s">
        <v>169</v>
      </c>
      <c r="Q65" s="10">
        <v>900</v>
      </c>
      <c r="R65" s="10">
        <f t="shared" ref="R65:R67" si="12">+N65*0.05</f>
        <v>37.700000000000003</v>
      </c>
      <c r="S65" s="10"/>
      <c r="T65" s="4">
        <f t="shared" ref="T65:T67" si="13">IF(A65="","",A65)</f>
        <v>43855</v>
      </c>
      <c r="U65" s="2"/>
      <c r="V65" s="15"/>
      <c r="W65" s="2"/>
      <c r="X65" s="2"/>
      <c r="Y65" s="2"/>
      <c r="Z65" s="2" t="s">
        <v>61</v>
      </c>
      <c r="AA65" s="2">
        <v>1</v>
      </c>
      <c r="AB65" s="2" t="s">
        <v>63</v>
      </c>
      <c r="AC65" s="2">
        <v>2</v>
      </c>
      <c r="AD65" s="10"/>
      <c r="AE65" s="15"/>
      <c r="AF65" s="2"/>
      <c r="AG65" s="2"/>
      <c r="AH65" s="2">
        <v>1</v>
      </c>
      <c r="AI65" s="2">
        <v>1</v>
      </c>
      <c r="AJ65" s="2">
        <v>1</v>
      </c>
      <c r="AK65" s="2">
        <v>1</v>
      </c>
      <c r="AL65" s="2" t="s">
        <v>89</v>
      </c>
      <c r="AM65" s="2">
        <v>1</v>
      </c>
      <c r="AN65" s="2" t="s">
        <v>90</v>
      </c>
      <c r="AO65" s="2">
        <v>2</v>
      </c>
      <c r="AP65" s="2" t="s">
        <v>94</v>
      </c>
      <c r="AQ65" s="2">
        <v>5</v>
      </c>
      <c r="AR65" s="10"/>
      <c r="AS65" s="11">
        <f t="shared" ref="AS65:AS67" si="14">+Q65+R65</f>
        <v>937.7</v>
      </c>
    </row>
    <row r="66" spans="1:45" ht="18.75" customHeight="1" x14ac:dyDescent="0.25">
      <c r="A66" s="1">
        <v>43857</v>
      </c>
      <c r="B66" s="2">
        <v>28540</v>
      </c>
      <c r="C66" s="2" t="s">
        <v>148</v>
      </c>
      <c r="D66" s="2" t="s">
        <v>149</v>
      </c>
      <c r="E66" s="2" t="s">
        <v>129</v>
      </c>
      <c r="F66" s="2" t="s">
        <v>263</v>
      </c>
      <c r="G66" s="2" t="s">
        <v>84</v>
      </c>
      <c r="H66" s="3">
        <v>0.57291666666666663</v>
      </c>
      <c r="I66" s="3">
        <v>0.57291666666666663</v>
      </c>
      <c r="J66" s="3">
        <v>0.625</v>
      </c>
      <c r="K66" s="3">
        <v>0.62986111111111109</v>
      </c>
      <c r="L66" s="2">
        <v>122</v>
      </c>
      <c r="M66" s="2">
        <v>136</v>
      </c>
      <c r="N66" s="2">
        <v>158</v>
      </c>
      <c r="O66" s="2">
        <v>0</v>
      </c>
      <c r="P66" s="2" t="s">
        <v>169</v>
      </c>
      <c r="Q66" s="10">
        <v>900</v>
      </c>
      <c r="R66" s="10">
        <f t="shared" si="12"/>
        <v>7.9</v>
      </c>
      <c r="S66" s="10"/>
      <c r="T66" s="4">
        <f t="shared" si="13"/>
        <v>43857</v>
      </c>
      <c r="U66" s="2"/>
      <c r="V66" s="15"/>
      <c r="W66" s="2"/>
      <c r="X66" s="2"/>
      <c r="Y66" s="2"/>
      <c r="Z66" s="2" t="s">
        <v>61</v>
      </c>
      <c r="AA66" s="2">
        <v>1</v>
      </c>
      <c r="AB66" s="2" t="s">
        <v>63</v>
      </c>
      <c r="AC66" s="2">
        <v>2</v>
      </c>
      <c r="AD66" s="10"/>
      <c r="AE66" s="15"/>
      <c r="AF66" s="2"/>
      <c r="AG66" s="2"/>
      <c r="AH66" s="2">
        <v>1</v>
      </c>
      <c r="AI66" s="2">
        <v>1</v>
      </c>
      <c r="AJ66" s="2">
        <v>1</v>
      </c>
      <c r="AK66" s="2">
        <v>1</v>
      </c>
      <c r="AL66" s="2" t="s">
        <v>89</v>
      </c>
      <c r="AM66" s="2">
        <v>1</v>
      </c>
      <c r="AN66" s="2" t="s">
        <v>90</v>
      </c>
      <c r="AO66" s="2">
        <v>2</v>
      </c>
      <c r="AP66" s="2" t="s">
        <v>94</v>
      </c>
      <c r="AQ66" s="2">
        <v>8</v>
      </c>
      <c r="AR66" s="10"/>
      <c r="AS66" s="11">
        <f t="shared" si="14"/>
        <v>907.9</v>
      </c>
    </row>
    <row r="67" spans="1:45" ht="18.75" customHeight="1" x14ac:dyDescent="0.25">
      <c r="A67" s="1">
        <v>43860</v>
      </c>
      <c r="B67" s="2">
        <v>28551</v>
      </c>
      <c r="C67" s="2" t="s">
        <v>148</v>
      </c>
      <c r="D67" s="2" t="s">
        <v>149</v>
      </c>
      <c r="E67" s="2" t="s">
        <v>150</v>
      </c>
      <c r="F67" s="2" t="s">
        <v>151</v>
      </c>
      <c r="G67" s="2" t="s">
        <v>84</v>
      </c>
      <c r="H67" s="3">
        <v>0.57291666666666663</v>
      </c>
      <c r="I67" s="3">
        <v>0.58333333333333337</v>
      </c>
      <c r="J67" s="3">
        <v>0.625</v>
      </c>
      <c r="K67" s="3">
        <v>0.63055555555555554</v>
      </c>
      <c r="L67" s="2">
        <v>101</v>
      </c>
      <c r="M67" s="2">
        <v>111</v>
      </c>
      <c r="N67" s="2">
        <v>639</v>
      </c>
      <c r="O67" s="2">
        <v>0</v>
      </c>
      <c r="P67" s="2" t="s">
        <v>169</v>
      </c>
      <c r="Q67" s="10">
        <v>800</v>
      </c>
      <c r="R67" s="10">
        <f t="shared" si="12"/>
        <v>31.950000000000003</v>
      </c>
      <c r="S67" s="10"/>
      <c r="T67" s="4">
        <f t="shared" si="13"/>
        <v>43860</v>
      </c>
      <c r="U67" s="2"/>
      <c r="V67" s="15"/>
      <c r="W67" s="2"/>
      <c r="X67" s="2">
        <v>1</v>
      </c>
      <c r="Y67" s="2"/>
      <c r="Z67" s="2" t="s">
        <v>61</v>
      </c>
      <c r="AA67" s="2">
        <v>1</v>
      </c>
      <c r="AB67" s="2" t="s">
        <v>63</v>
      </c>
      <c r="AC67" s="2">
        <v>2</v>
      </c>
      <c r="AD67" s="10"/>
      <c r="AE67" s="15"/>
      <c r="AF67" s="2"/>
      <c r="AG67" s="2"/>
      <c r="AH67" s="2"/>
      <c r="AI67" s="2">
        <v>1</v>
      </c>
      <c r="AJ67" s="2">
        <v>1</v>
      </c>
      <c r="AK67" s="2">
        <v>1</v>
      </c>
      <c r="AL67" s="2" t="s">
        <v>89</v>
      </c>
      <c r="AM67" s="2">
        <v>1</v>
      </c>
      <c r="AN67" s="2" t="s">
        <v>90</v>
      </c>
      <c r="AO67" s="2">
        <v>1</v>
      </c>
      <c r="AP67" s="2" t="s">
        <v>94</v>
      </c>
      <c r="AQ67" s="2">
        <v>6</v>
      </c>
      <c r="AR67" s="10"/>
      <c r="AS67" s="11">
        <f t="shared" si="14"/>
        <v>831.95</v>
      </c>
    </row>
    <row r="68" spans="1:45" ht="18.75" customHeight="1" x14ac:dyDescent="0.25">
      <c r="A68" s="197" t="s">
        <v>19</v>
      </c>
      <c r="B68" s="198"/>
      <c r="C68" s="198"/>
      <c r="D68" s="198"/>
      <c r="E68" s="198"/>
      <c r="F68" s="198"/>
      <c r="G68" s="198"/>
      <c r="H68" s="198"/>
      <c r="I68" s="198"/>
      <c r="J68" s="198"/>
      <c r="K68" s="199"/>
      <c r="L68" s="12">
        <f>SUM(L64:L67)</f>
        <v>419</v>
      </c>
      <c r="M68" s="12">
        <f>SUM(M64:M67)</f>
        <v>525</v>
      </c>
      <c r="N68" s="12">
        <f>SUM(N64:N67)</f>
        <v>1844</v>
      </c>
      <c r="O68" s="12">
        <f>SUM(O64:O67)</f>
        <v>0</v>
      </c>
      <c r="P68" s="12"/>
      <c r="Q68" s="12"/>
      <c r="R68" s="12"/>
      <c r="S68" s="12"/>
      <c r="T68" s="12"/>
      <c r="U68" s="12">
        <f>SUM(U64:U67)</f>
        <v>0</v>
      </c>
      <c r="V68" s="20">
        <f>SUM(V64:V67)</f>
        <v>0</v>
      </c>
      <c r="W68" s="12">
        <f>SUM(W64:W67)</f>
        <v>0</v>
      </c>
      <c r="X68" s="12">
        <f>SUM(X64:X67)</f>
        <v>2</v>
      </c>
      <c r="Y68" s="12"/>
      <c r="Z68" s="12"/>
      <c r="AA68" s="12"/>
      <c r="AB68" s="12"/>
      <c r="AC68" s="12"/>
      <c r="AD68" s="12"/>
      <c r="AE68" s="20">
        <f t="shared" ref="AE68:AK68" si="15">SUM(AE64:AE67)</f>
        <v>0</v>
      </c>
      <c r="AF68" s="21">
        <f t="shared" si="15"/>
        <v>0</v>
      </c>
      <c r="AG68" s="20">
        <f t="shared" si="15"/>
        <v>0</v>
      </c>
      <c r="AH68" s="20">
        <f t="shared" si="15"/>
        <v>2</v>
      </c>
      <c r="AI68" s="21">
        <f t="shared" si="15"/>
        <v>4</v>
      </c>
      <c r="AJ68" s="21">
        <f t="shared" si="15"/>
        <v>4</v>
      </c>
      <c r="AK68" s="21">
        <f t="shared" si="15"/>
        <v>4</v>
      </c>
      <c r="AL68" s="12"/>
      <c r="AM68" s="12"/>
      <c r="AN68" s="12"/>
      <c r="AO68" s="12"/>
      <c r="AP68" s="12"/>
      <c r="AQ68" s="12"/>
      <c r="AR68" s="12"/>
      <c r="AS68" s="59">
        <f>SUM(AS64:AS67)</f>
        <v>3592.2</v>
      </c>
    </row>
  </sheetData>
  <sheetProtection selectLockedCells="1"/>
  <mergeCells count="76">
    <mergeCell ref="A50:K50"/>
    <mergeCell ref="AD45:AD46"/>
    <mergeCell ref="AE45:AQ45"/>
    <mergeCell ref="AR45:AR46"/>
    <mergeCell ref="AS45:AS46"/>
    <mergeCell ref="U46:V46"/>
    <mergeCell ref="Z46:AA46"/>
    <mergeCell ref="AB46:AC46"/>
    <mergeCell ref="AL46:AM46"/>
    <mergeCell ref="AN46:AO46"/>
    <mergeCell ref="AP46:AQ46"/>
    <mergeCell ref="B40:E40"/>
    <mergeCell ref="U40:X40"/>
    <mergeCell ref="A42:G42"/>
    <mergeCell ref="A45:P45"/>
    <mergeCell ref="Q45:Q46"/>
    <mergeCell ref="R45:R46"/>
    <mergeCell ref="S45:S46"/>
    <mergeCell ref="T45:AC45"/>
    <mergeCell ref="A32:K32"/>
    <mergeCell ref="AD27:AD28"/>
    <mergeCell ref="AE27:AQ27"/>
    <mergeCell ref="AR27:AR28"/>
    <mergeCell ref="AS27:AS28"/>
    <mergeCell ref="U28:V28"/>
    <mergeCell ref="Z28:AA28"/>
    <mergeCell ref="AB28:AC28"/>
    <mergeCell ref="AL28:AM28"/>
    <mergeCell ref="AN28:AO28"/>
    <mergeCell ref="AP28:AQ28"/>
    <mergeCell ref="B22:E22"/>
    <mergeCell ref="U22:X22"/>
    <mergeCell ref="A24:G24"/>
    <mergeCell ref="A27:P27"/>
    <mergeCell ref="Q27:Q28"/>
    <mergeCell ref="R27:R28"/>
    <mergeCell ref="S27:S28"/>
    <mergeCell ref="T27:AC27"/>
    <mergeCell ref="B5:E5"/>
    <mergeCell ref="U5:X5"/>
    <mergeCell ref="A7:G7"/>
    <mergeCell ref="A10:P10"/>
    <mergeCell ref="Q10:Q11"/>
    <mergeCell ref="R10:R11"/>
    <mergeCell ref="S10:S11"/>
    <mergeCell ref="T10:AC10"/>
    <mergeCell ref="A15:K15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57:E57"/>
    <mergeCell ref="U57:X57"/>
    <mergeCell ref="A59:G59"/>
    <mergeCell ref="A62:P62"/>
    <mergeCell ref="Q62:Q63"/>
    <mergeCell ref="R62:R63"/>
    <mergeCell ref="S62:S63"/>
    <mergeCell ref="T62:AC62"/>
    <mergeCell ref="A68:K68"/>
    <mergeCell ref="AD62:AD63"/>
    <mergeCell ref="AE62:AQ62"/>
    <mergeCell ref="AR62:AR63"/>
    <mergeCell ref="AS62:AS63"/>
    <mergeCell ref="U63:V63"/>
    <mergeCell ref="Z63:AA63"/>
    <mergeCell ref="AB63:AC63"/>
    <mergeCell ref="AL63:AM63"/>
    <mergeCell ref="AN63:AO63"/>
    <mergeCell ref="AP63:AQ63"/>
  </mergeCells>
  <dataValidations count="5">
    <dataValidation type="list" allowBlank="1" showInputMessage="1" showErrorMessage="1" sqref="G12:G14 G29:G31 G47:G49 G64:G67">
      <formula1>nature</formula1>
    </dataValidation>
    <dataValidation type="whole" allowBlank="1" showInputMessage="1" showErrorMessage="1" sqref="L12:M14 L29:M31 L47:M49 L64:M67">
      <formula1>0</formula1>
      <formula2>500</formula2>
    </dataValidation>
    <dataValidation type="list" allowBlank="1" showInputMessage="1" showErrorMessage="1" sqref="Z12:Z14 AB12:AB14 Z29:Z31 AB29:AB31 AB47:AB49 Z47:Z49 AB64:AB67 Z64:Z67">
      <formula1>AUTRE</formula1>
    </dataValidation>
    <dataValidation type="list" allowBlank="1" showInputMessage="1" showErrorMessage="1" sqref="N5 N22 N40 N57">
      <formula1>MONNAIE</formula1>
    </dataValidation>
    <dataValidation type="list" allowBlank="1" showInputMessage="1" showErrorMessage="1" sqref="AP12:AP14 AL12:AL14 AN12:AN14 AP29:AP31 AL29:AL31 AN29:AN31 AN47:AN49 AL47:AL49 AP47:AP49 AN64:AN67 AL64:AL67 AP64:AP67">
      <formula1>AUTRES</formula1>
    </dataValidation>
  </dataValidations>
  <pageMargins left="0.2" right="0.2" top="0.2" bottom="0.2" header="0.2" footer="0.2"/>
  <pageSetup paperSize="9" scale="96" orientation="landscape" horizontalDpi="300" verticalDpi="300" r:id="rId1"/>
  <colBreaks count="1" manualBreakCount="1">
    <brk id="19" max="15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8"/>
  <sheetViews>
    <sheetView topLeftCell="O49" zoomScale="110" zoomScaleNormal="110" zoomScaleSheetLayoutView="110" workbookViewId="0">
      <selection activeCell="A53" sqref="A53:AS68"/>
    </sheetView>
  </sheetViews>
  <sheetFormatPr baseColWidth="10" defaultColWidth="11.5703125" defaultRowHeight="10.5" x14ac:dyDescent="0.25"/>
  <cols>
    <col min="1" max="1" width="10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9.285156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108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5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ASL             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70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EUR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54" t="s">
        <v>101</v>
      </c>
      <c r="B7" s="54"/>
      <c r="C7" s="54"/>
      <c r="D7" s="54"/>
      <c r="E7" s="54"/>
      <c r="F7" s="54"/>
      <c r="G7" s="5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ht="14.25" x14ac:dyDescent="0.25"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 t="s">
        <v>173</v>
      </c>
      <c r="B12" s="2">
        <v>28400</v>
      </c>
      <c r="C12" s="83" t="s">
        <v>143</v>
      </c>
      <c r="D12" s="83" t="s">
        <v>174</v>
      </c>
      <c r="E12" s="2" t="s">
        <v>147</v>
      </c>
      <c r="F12" s="2" t="s">
        <v>146</v>
      </c>
      <c r="G12" s="2" t="s">
        <v>84</v>
      </c>
      <c r="H12" s="3">
        <v>0.43055555555555558</v>
      </c>
      <c r="I12" s="3">
        <v>0.44097222222222227</v>
      </c>
      <c r="J12" s="3">
        <v>0.47222222222222227</v>
      </c>
      <c r="K12" s="3">
        <v>0.60416666666666663</v>
      </c>
      <c r="L12" s="2">
        <v>135</v>
      </c>
      <c r="M12" s="2">
        <v>0</v>
      </c>
      <c r="N12" s="2">
        <v>0</v>
      </c>
      <c r="O12" s="2">
        <v>0</v>
      </c>
      <c r="P12" s="2" t="s">
        <v>167</v>
      </c>
      <c r="Q12" s="10">
        <v>1055</v>
      </c>
      <c r="R12" s="10"/>
      <c r="S12" s="10">
        <f>+Q12*0.25</f>
        <v>263.75</v>
      </c>
      <c r="T12" s="4" t="str">
        <f>IF(A12="","",A12)</f>
        <v>02/01/2020 03/01/2020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/>
      <c r="AF12" s="2"/>
      <c r="AG12" s="2"/>
      <c r="AH12" s="2"/>
      <c r="AI12" s="2"/>
      <c r="AJ12" s="2"/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4</v>
      </c>
      <c r="AR12" s="10">
        <v>70</v>
      </c>
      <c r="AS12" s="11">
        <f>+Q12-S12+AR12</f>
        <v>861.25</v>
      </c>
    </row>
    <row r="13" spans="1:45" ht="18.75" customHeight="1" x14ac:dyDescent="0.25">
      <c r="A13" s="1">
        <v>43832</v>
      </c>
      <c r="B13" s="2">
        <v>28403</v>
      </c>
      <c r="C13" s="83" t="s">
        <v>175</v>
      </c>
      <c r="D13" s="83" t="s">
        <v>144</v>
      </c>
      <c r="E13" s="2" t="s">
        <v>147</v>
      </c>
      <c r="F13" s="2" t="s">
        <v>171</v>
      </c>
      <c r="G13" s="2" t="s">
        <v>84</v>
      </c>
      <c r="H13" s="3">
        <v>0.78125</v>
      </c>
      <c r="I13" s="3">
        <v>0.79166666666666663</v>
      </c>
      <c r="J13" s="3">
        <v>0.82291666666666663</v>
      </c>
      <c r="K13" s="3">
        <v>0.82986111111111116</v>
      </c>
      <c r="L13" s="2">
        <v>0</v>
      </c>
      <c r="M13" s="2">
        <v>139</v>
      </c>
      <c r="N13" s="2">
        <v>0</v>
      </c>
      <c r="O13" s="2">
        <v>0</v>
      </c>
      <c r="P13" s="2" t="s">
        <v>172</v>
      </c>
      <c r="Q13" s="10">
        <v>1055</v>
      </c>
      <c r="R13" s="10"/>
      <c r="S13" s="10">
        <f>+Q13*0.25</f>
        <v>263.75</v>
      </c>
      <c r="T13" s="4">
        <f t="shared" ref="T13:T15" si="0">IF(A13="","",A13)</f>
        <v>43832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63</v>
      </c>
      <c r="AC13" s="2">
        <v>2</v>
      </c>
      <c r="AD13" s="10"/>
      <c r="AE13" s="15"/>
      <c r="AF13" s="2"/>
      <c r="AG13" s="2"/>
      <c r="AH13" s="2"/>
      <c r="AI13" s="2"/>
      <c r="AJ13" s="2"/>
      <c r="AK13" s="2">
        <v>1</v>
      </c>
      <c r="AL13" s="2" t="s">
        <v>89</v>
      </c>
      <c r="AM13" s="2">
        <v>1</v>
      </c>
      <c r="AN13" s="2" t="s">
        <v>90</v>
      </c>
      <c r="AO13" s="2">
        <v>1</v>
      </c>
      <c r="AP13" s="2" t="s">
        <v>47</v>
      </c>
      <c r="AQ13" s="2">
        <v>1</v>
      </c>
      <c r="AR13" s="10">
        <v>70</v>
      </c>
      <c r="AS13" s="11">
        <f t="shared" ref="AS13:AS15" si="1">+Q13-S13+AR13</f>
        <v>861.25</v>
      </c>
    </row>
    <row r="14" spans="1:45" ht="18.75" customHeight="1" x14ac:dyDescent="0.25">
      <c r="A14" s="1">
        <v>43833</v>
      </c>
      <c r="B14" s="2">
        <v>28412</v>
      </c>
      <c r="C14" s="83" t="s">
        <v>143</v>
      </c>
      <c r="D14" s="83" t="s">
        <v>144</v>
      </c>
      <c r="E14" s="2" t="s">
        <v>147</v>
      </c>
      <c r="F14" s="2" t="s">
        <v>176</v>
      </c>
      <c r="G14" s="2" t="s">
        <v>84</v>
      </c>
      <c r="H14" s="3">
        <v>0.43055555555555558</v>
      </c>
      <c r="I14" s="3">
        <v>0.4284722222222222</v>
      </c>
      <c r="J14" s="3">
        <v>0.47222222222222227</v>
      </c>
      <c r="K14" s="3">
        <v>0.47222222222222227</v>
      </c>
      <c r="L14" s="2">
        <v>146</v>
      </c>
      <c r="M14" s="2">
        <v>130</v>
      </c>
      <c r="N14" s="2">
        <v>0</v>
      </c>
      <c r="O14" s="2">
        <v>0</v>
      </c>
      <c r="P14" s="2" t="s">
        <v>177</v>
      </c>
      <c r="Q14" s="10">
        <v>1055</v>
      </c>
      <c r="R14" s="10"/>
      <c r="S14" s="10"/>
      <c r="T14" s="4">
        <f t="shared" si="0"/>
        <v>43833</v>
      </c>
      <c r="U14" s="2"/>
      <c r="V14" s="15"/>
      <c r="W14" s="2"/>
      <c r="X14" s="2">
        <v>4</v>
      </c>
      <c r="Y14" s="2"/>
      <c r="Z14" s="2" t="s">
        <v>61</v>
      </c>
      <c r="AA14" s="2">
        <v>1</v>
      </c>
      <c r="AB14" s="2" t="s">
        <v>63</v>
      </c>
      <c r="AC14" s="2">
        <v>2</v>
      </c>
      <c r="AD14" s="10"/>
      <c r="AE14" s="15"/>
      <c r="AF14" s="2"/>
      <c r="AG14" s="2"/>
      <c r="AH14" s="2"/>
      <c r="AI14" s="2"/>
      <c r="AJ14" s="2"/>
      <c r="AK14" s="2">
        <v>1</v>
      </c>
      <c r="AL14" s="2" t="s">
        <v>89</v>
      </c>
      <c r="AM14" s="2">
        <v>1</v>
      </c>
      <c r="AN14" s="2" t="s">
        <v>90</v>
      </c>
      <c r="AO14" s="2">
        <v>2</v>
      </c>
      <c r="AP14" s="2" t="s">
        <v>94</v>
      </c>
      <c r="AQ14" s="2">
        <v>4</v>
      </c>
      <c r="AR14" s="10">
        <v>70</v>
      </c>
      <c r="AS14" s="11">
        <f t="shared" si="1"/>
        <v>1125</v>
      </c>
    </row>
    <row r="15" spans="1:45" ht="18.75" customHeight="1" x14ac:dyDescent="0.25">
      <c r="A15" s="1">
        <v>43836</v>
      </c>
      <c r="B15" s="2">
        <v>28409</v>
      </c>
      <c r="C15" s="83" t="s">
        <v>143</v>
      </c>
      <c r="D15" s="83" t="s">
        <v>144</v>
      </c>
      <c r="E15" s="2" t="s">
        <v>147</v>
      </c>
      <c r="F15" s="2" t="s">
        <v>214</v>
      </c>
      <c r="G15" s="2" t="s">
        <v>84</v>
      </c>
      <c r="H15" s="3">
        <v>0.43055555555555558</v>
      </c>
      <c r="I15" s="3">
        <v>0.44791666666666669</v>
      </c>
      <c r="J15" s="3">
        <v>0.47222222222222227</v>
      </c>
      <c r="K15" s="3">
        <v>0.48958333333333331</v>
      </c>
      <c r="L15" s="2">
        <v>136</v>
      </c>
      <c r="M15" s="2">
        <v>138</v>
      </c>
      <c r="N15" s="2">
        <v>0</v>
      </c>
      <c r="O15" s="2">
        <v>0</v>
      </c>
      <c r="P15" s="2" t="s">
        <v>177</v>
      </c>
      <c r="Q15" s="10">
        <v>1055</v>
      </c>
      <c r="R15" s="10"/>
      <c r="S15" s="10"/>
      <c r="T15" s="4">
        <f t="shared" si="0"/>
        <v>43836</v>
      </c>
      <c r="U15" s="2"/>
      <c r="V15" s="15"/>
      <c r="W15" s="2"/>
      <c r="X15" s="2">
        <v>1</v>
      </c>
      <c r="Y15" s="2"/>
      <c r="Z15" s="2" t="s">
        <v>61</v>
      </c>
      <c r="AA15" s="2">
        <v>1</v>
      </c>
      <c r="AB15" s="2" t="s">
        <v>63</v>
      </c>
      <c r="AC15" s="2">
        <v>2</v>
      </c>
      <c r="AD15" s="10"/>
      <c r="AE15" s="15"/>
      <c r="AF15" s="2"/>
      <c r="AG15" s="2"/>
      <c r="AH15" s="2"/>
      <c r="AI15" s="2">
        <v>1</v>
      </c>
      <c r="AJ15" s="2">
        <v>1</v>
      </c>
      <c r="AK15" s="2">
        <v>1</v>
      </c>
      <c r="AL15" s="2" t="s">
        <v>89</v>
      </c>
      <c r="AM15" s="2">
        <v>1</v>
      </c>
      <c r="AN15" s="2" t="s">
        <v>90</v>
      </c>
      <c r="AO15" s="2">
        <v>2</v>
      </c>
      <c r="AP15" s="2" t="s">
        <v>94</v>
      </c>
      <c r="AQ15" s="2">
        <v>5</v>
      </c>
      <c r="AR15" s="10">
        <v>140</v>
      </c>
      <c r="AS15" s="11">
        <f t="shared" si="1"/>
        <v>1195</v>
      </c>
    </row>
    <row r="16" spans="1:45" ht="18.75" customHeight="1" x14ac:dyDescent="0.25">
      <c r="A16" s="197" t="s">
        <v>19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9"/>
      <c r="L16" s="12">
        <f>SUM(L12:L15)</f>
        <v>417</v>
      </c>
      <c r="M16" s="12">
        <f>SUM(M12:M15)</f>
        <v>407</v>
      </c>
      <c r="N16" s="12">
        <f>SUM(N12:N15)</f>
        <v>0</v>
      </c>
      <c r="O16" s="12">
        <f>SUM(O12:O15)</f>
        <v>0</v>
      </c>
      <c r="P16" s="12"/>
      <c r="Q16" s="12"/>
      <c r="R16" s="12"/>
      <c r="S16" s="12"/>
      <c r="T16" s="12"/>
      <c r="U16" s="12">
        <f>SUM(U12:U15)</f>
        <v>0</v>
      </c>
      <c r="V16" s="20">
        <f>SUM(V12:V15)</f>
        <v>0</v>
      </c>
      <c r="W16" s="12">
        <f>SUM(W12:W15)</f>
        <v>0</v>
      </c>
      <c r="X16" s="12">
        <f>SUM(X12:X15)</f>
        <v>5</v>
      </c>
      <c r="Y16" s="12"/>
      <c r="Z16" s="12"/>
      <c r="AA16" s="12"/>
      <c r="AB16" s="12"/>
      <c r="AC16" s="12"/>
      <c r="AD16" s="12"/>
      <c r="AE16" s="20">
        <f t="shared" ref="AE16:AK16" si="2">SUM(AE12:AE15)</f>
        <v>0</v>
      </c>
      <c r="AF16" s="21">
        <f t="shared" si="2"/>
        <v>0</v>
      </c>
      <c r="AG16" s="20">
        <f t="shared" si="2"/>
        <v>0</v>
      </c>
      <c r="AH16" s="20">
        <f t="shared" si="2"/>
        <v>0</v>
      </c>
      <c r="AI16" s="21">
        <f t="shared" si="2"/>
        <v>1</v>
      </c>
      <c r="AJ16" s="21">
        <f t="shared" si="2"/>
        <v>1</v>
      </c>
      <c r="AK16" s="21">
        <f t="shared" si="2"/>
        <v>4</v>
      </c>
      <c r="AL16" s="12"/>
      <c r="AM16" s="12"/>
      <c r="AN16" s="12"/>
      <c r="AO16" s="12"/>
      <c r="AP16" s="12"/>
      <c r="AQ16" s="12"/>
      <c r="AR16" s="12"/>
      <c r="AS16" s="59">
        <f>SUM(AS12:AS15)</f>
        <v>4042.5</v>
      </c>
    </row>
    <row r="18" spans="1:45" x14ac:dyDescent="0.25">
      <c r="AE18" s="19"/>
    </row>
    <row r="19" spans="1:45" ht="14.25" x14ac:dyDescent="0.25">
      <c r="A19" s="58" t="s">
        <v>34</v>
      </c>
      <c r="B19" s="58"/>
      <c r="C19" s="58"/>
      <c r="D19" s="47"/>
      <c r="E19" s="47"/>
      <c r="F19" s="47"/>
      <c r="G19" s="5"/>
      <c r="H19" s="5"/>
      <c r="I19" s="5"/>
      <c r="J19" s="5"/>
      <c r="K19" s="5"/>
      <c r="P19" s="5"/>
      <c r="Q19" s="5"/>
      <c r="R19" s="5"/>
      <c r="S19" s="5"/>
      <c r="T19" s="58" t="s">
        <v>34</v>
      </c>
      <c r="U19" s="58"/>
      <c r="V19" s="58"/>
      <c r="W19" s="5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7"/>
      <c r="AI19" s="48"/>
      <c r="AJ19" s="48"/>
      <c r="AK19" s="48"/>
      <c r="AL19" s="48"/>
      <c r="AM19" s="48"/>
      <c r="AN19" s="48"/>
      <c r="AO19" s="48"/>
      <c r="AP19" s="48"/>
    </row>
    <row r="20" spans="1:45" ht="14.25" x14ac:dyDescent="0.25">
      <c r="A20" s="58" t="s">
        <v>35</v>
      </c>
      <c r="B20" s="58"/>
      <c r="C20" s="58"/>
      <c r="D20" s="47"/>
      <c r="E20" s="47"/>
      <c r="F20" s="48"/>
      <c r="H20" s="5"/>
      <c r="I20" s="5"/>
      <c r="J20" s="5"/>
      <c r="K20" s="5"/>
      <c r="P20" s="5"/>
      <c r="Q20" s="5"/>
      <c r="R20" s="5"/>
      <c r="S20" s="5"/>
      <c r="T20" s="58" t="s">
        <v>35</v>
      </c>
      <c r="U20" s="58"/>
      <c r="V20" s="58"/>
      <c r="W20" s="5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7"/>
      <c r="AI20" s="48"/>
      <c r="AJ20" s="48"/>
      <c r="AK20" s="48"/>
      <c r="AL20" s="48"/>
      <c r="AM20" s="48"/>
      <c r="AN20" s="48"/>
      <c r="AO20" s="48"/>
      <c r="AP20" s="48"/>
    </row>
    <row r="21" spans="1:45" ht="14.45" customHeight="1" x14ac:dyDescent="0.25">
      <c r="A21" s="58" t="s">
        <v>228</v>
      </c>
      <c r="B21" s="58"/>
      <c r="C21" s="58"/>
      <c r="D21" s="47"/>
      <c r="E21" s="47"/>
      <c r="F21" s="48"/>
      <c r="H21" s="5"/>
      <c r="I21" s="5"/>
      <c r="J21" s="5"/>
      <c r="K21" s="5"/>
      <c r="L21" s="58" t="s">
        <v>37</v>
      </c>
      <c r="M21" s="5"/>
      <c r="N21" s="55" t="s">
        <v>108</v>
      </c>
      <c r="O21" s="50"/>
      <c r="P21" s="50"/>
      <c r="Q21" s="50"/>
      <c r="R21" s="5"/>
      <c r="S21" s="5"/>
      <c r="T21" s="58" t="s">
        <v>228</v>
      </c>
      <c r="U21" s="58"/>
      <c r="V21" s="58"/>
      <c r="W21" s="47"/>
      <c r="X21" s="47"/>
      <c r="Y21" s="48"/>
      <c r="AA21" s="48"/>
      <c r="AB21" s="48"/>
      <c r="AC21" s="48"/>
      <c r="AD21" s="48"/>
      <c r="AE21" s="48"/>
      <c r="AF21" s="48"/>
      <c r="AG21" s="48"/>
      <c r="AH21" s="47"/>
      <c r="AI21" s="58" t="s">
        <v>37</v>
      </c>
      <c r="AJ21" s="47"/>
      <c r="AK21" s="56" t="str">
        <f>IF(N21="","",N21)</f>
        <v xml:space="preserve">ASL             </v>
      </c>
      <c r="AL21" s="48"/>
      <c r="AM21" s="48"/>
      <c r="AN21" s="48"/>
      <c r="AO21" s="48"/>
      <c r="AP21" s="48"/>
    </row>
    <row r="22" spans="1:45" ht="15" x14ac:dyDescent="0.25">
      <c r="A22" s="48"/>
      <c r="B22" s="52"/>
      <c r="C22" s="48"/>
      <c r="D22" s="48"/>
      <c r="E22" s="48"/>
      <c r="F22" s="48"/>
      <c r="H22" s="5"/>
      <c r="I22" s="5"/>
      <c r="J22" s="5"/>
      <c r="K22" s="5"/>
      <c r="L22" s="58" t="s">
        <v>38</v>
      </c>
      <c r="M22" s="53"/>
      <c r="N22" s="55" t="s">
        <v>115</v>
      </c>
      <c r="O22" s="50"/>
      <c r="P22" s="50"/>
      <c r="Q22" s="50"/>
      <c r="R22" s="5"/>
      <c r="S22" s="5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8" t="s">
        <v>38</v>
      </c>
      <c r="AJ22" s="54"/>
      <c r="AK22" s="56" t="str">
        <f>IF(N22="","",N22)</f>
        <v>DU 08 AU 14 JANVIER 2020</v>
      </c>
      <c r="AL22" s="48"/>
      <c r="AM22" s="48"/>
      <c r="AN22" s="48"/>
      <c r="AO22" s="48"/>
      <c r="AP22" s="48"/>
    </row>
    <row r="23" spans="1:45" ht="28.5" x14ac:dyDescent="0.25">
      <c r="A23" s="58" t="s">
        <v>87</v>
      </c>
      <c r="B23" s="200" t="s">
        <v>100</v>
      </c>
      <c r="C23" s="200"/>
      <c r="D23" s="200"/>
      <c r="E23" s="200"/>
      <c r="F23" s="5"/>
      <c r="G23" s="5"/>
      <c r="H23" s="5"/>
      <c r="I23" s="5"/>
      <c r="J23" s="5"/>
      <c r="K23" s="5"/>
      <c r="L23" s="58" t="s">
        <v>39</v>
      </c>
      <c r="M23" s="53"/>
      <c r="N23" s="55" t="s">
        <v>70</v>
      </c>
      <c r="O23" s="5"/>
      <c r="P23" s="5"/>
      <c r="Q23" s="5"/>
      <c r="R23" s="5"/>
      <c r="S23" s="5"/>
      <c r="T23" s="58" t="s">
        <v>87</v>
      </c>
      <c r="U23" s="201" t="str">
        <f>IF(B23="","",B23)</f>
        <v>ALGER</v>
      </c>
      <c r="V23" s="201"/>
      <c r="W23" s="201"/>
      <c r="X23" s="201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58" t="s">
        <v>39</v>
      </c>
      <c r="AJ23" s="54"/>
      <c r="AK23" s="57" t="str">
        <f>+N23</f>
        <v>EUR</v>
      </c>
      <c r="AL23" s="48"/>
      <c r="AM23" s="48"/>
      <c r="AN23" s="48"/>
      <c r="AO23" s="48"/>
      <c r="AP23" s="48"/>
    </row>
    <row r="24" spans="1:45" ht="14.2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</row>
    <row r="25" spans="1:45" ht="14.25" x14ac:dyDescent="0.25">
      <c r="A25" s="54" t="s">
        <v>101</v>
      </c>
      <c r="B25" s="54"/>
      <c r="C25" s="54"/>
      <c r="D25" s="54"/>
      <c r="E25" s="54"/>
      <c r="F25" s="54"/>
      <c r="G25" s="5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4" t="s">
        <v>101</v>
      </c>
      <c r="U25" s="54"/>
      <c r="V25" s="54"/>
      <c r="W25" s="54"/>
      <c r="X25" s="54"/>
      <c r="Y25" s="54"/>
      <c r="Z25" s="54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</row>
    <row r="26" spans="1:45" ht="15" x14ac:dyDescent="0.25"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8" spans="1:45" ht="14.45" customHeight="1" x14ac:dyDescent="0.25">
      <c r="A28" s="178" t="s">
        <v>7</v>
      </c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80"/>
      <c r="Q28" s="181" t="s">
        <v>6</v>
      </c>
      <c r="R28" s="181" t="s">
        <v>8</v>
      </c>
      <c r="S28" s="181" t="s">
        <v>9</v>
      </c>
      <c r="T28" s="183" t="s">
        <v>12</v>
      </c>
      <c r="U28" s="184"/>
      <c r="V28" s="184"/>
      <c r="W28" s="184"/>
      <c r="X28" s="184"/>
      <c r="Y28" s="184"/>
      <c r="Z28" s="184"/>
      <c r="AA28" s="184"/>
      <c r="AB28" s="184"/>
      <c r="AC28" s="185"/>
      <c r="AD28" s="186" t="s">
        <v>80</v>
      </c>
      <c r="AE28" s="188" t="s">
        <v>13</v>
      </c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90"/>
      <c r="AR28" s="186" t="s">
        <v>18</v>
      </c>
      <c r="AS28" s="191" t="s">
        <v>81</v>
      </c>
    </row>
    <row r="29" spans="1:45" ht="26.45" customHeight="1" x14ac:dyDescent="0.25">
      <c r="A29" s="16" t="s">
        <v>5</v>
      </c>
      <c r="B29" s="7" t="s">
        <v>0</v>
      </c>
      <c r="C29" s="8" t="s">
        <v>31</v>
      </c>
      <c r="D29" s="8" t="s">
        <v>32</v>
      </c>
      <c r="E29" s="8" t="s">
        <v>33</v>
      </c>
      <c r="F29" s="8" t="s">
        <v>46</v>
      </c>
      <c r="G29" s="9" t="s">
        <v>4</v>
      </c>
      <c r="H29" s="8" t="s">
        <v>1</v>
      </c>
      <c r="I29" s="8" t="s">
        <v>111</v>
      </c>
      <c r="J29" s="8" t="s">
        <v>2</v>
      </c>
      <c r="K29" s="8" t="s">
        <v>3</v>
      </c>
      <c r="L29" s="8" t="s">
        <v>27</v>
      </c>
      <c r="M29" s="8" t="s">
        <v>28</v>
      </c>
      <c r="N29" s="9" t="s">
        <v>29</v>
      </c>
      <c r="O29" s="9" t="s">
        <v>30</v>
      </c>
      <c r="P29" s="7" t="s">
        <v>21</v>
      </c>
      <c r="Q29" s="182"/>
      <c r="R29" s="182"/>
      <c r="S29" s="182"/>
      <c r="T29" s="17" t="s">
        <v>5</v>
      </c>
      <c r="U29" s="193" t="s">
        <v>86</v>
      </c>
      <c r="V29" s="194"/>
      <c r="W29" s="18" t="s">
        <v>10</v>
      </c>
      <c r="X29" s="13" t="s">
        <v>11</v>
      </c>
      <c r="Y29" s="13" t="s">
        <v>77</v>
      </c>
      <c r="Z29" s="193" t="s">
        <v>75</v>
      </c>
      <c r="AA29" s="194"/>
      <c r="AB29" s="193" t="s">
        <v>75</v>
      </c>
      <c r="AC29" s="194"/>
      <c r="AD29" s="187"/>
      <c r="AE29" s="14" t="s">
        <v>24</v>
      </c>
      <c r="AF29" s="14" t="s">
        <v>26</v>
      </c>
      <c r="AG29" s="14" t="s">
        <v>76</v>
      </c>
      <c r="AH29" s="14" t="s">
        <v>14</v>
      </c>
      <c r="AI29" s="14" t="s">
        <v>78</v>
      </c>
      <c r="AJ29" s="14" t="s">
        <v>79</v>
      </c>
      <c r="AK29" s="14" t="s">
        <v>20</v>
      </c>
      <c r="AL29" s="195" t="s">
        <v>75</v>
      </c>
      <c r="AM29" s="196"/>
      <c r="AN29" s="195" t="s">
        <v>75</v>
      </c>
      <c r="AO29" s="196"/>
      <c r="AP29" s="195" t="s">
        <v>75</v>
      </c>
      <c r="AQ29" s="196"/>
      <c r="AR29" s="186"/>
      <c r="AS29" s="192"/>
    </row>
    <row r="30" spans="1:45" ht="18.75" customHeight="1" x14ac:dyDescent="0.25">
      <c r="A30" s="1">
        <v>43840</v>
      </c>
      <c r="B30" s="2">
        <v>28457</v>
      </c>
      <c r="C30" s="2" t="s">
        <v>143</v>
      </c>
      <c r="D30" s="2" t="s">
        <v>144</v>
      </c>
      <c r="E30" s="2" t="s">
        <v>147</v>
      </c>
      <c r="F30" s="2" t="s">
        <v>264</v>
      </c>
      <c r="G30" s="2" t="s">
        <v>84</v>
      </c>
      <c r="H30" s="3">
        <v>0.43055555555555558</v>
      </c>
      <c r="I30" s="3">
        <v>0.43055555555555558</v>
      </c>
      <c r="J30" s="3">
        <v>0.47222222222222227</v>
      </c>
      <c r="K30" s="3">
        <v>0.4861111111111111</v>
      </c>
      <c r="L30" s="2">
        <v>112</v>
      </c>
      <c r="M30" s="2">
        <v>134</v>
      </c>
      <c r="N30" s="2">
        <v>0</v>
      </c>
      <c r="O30" s="2">
        <v>0</v>
      </c>
      <c r="P30" s="2" t="s">
        <v>265</v>
      </c>
      <c r="Q30" s="10">
        <v>1055</v>
      </c>
      <c r="R30" s="10"/>
      <c r="S30" s="10"/>
      <c r="T30" s="4">
        <f>IF(A30="","",A30)</f>
        <v>43840</v>
      </c>
      <c r="U30" s="2"/>
      <c r="V30" s="15"/>
      <c r="W30" s="2"/>
      <c r="X30" s="2"/>
      <c r="Y30" s="2"/>
      <c r="Z30" s="2" t="s">
        <v>61</v>
      </c>
      <c r="AA30" s="2">
        <v>1</v>
      </c>
      <c r="AB30" s="2" t="s">
        <v>63</v>
      </c>
      <c r="AC30" s="2">
        <v>2</v>
      </c>
      <c r="AD30" s="10"/>
      <c r="AE30" s="15"/>
      <c r="AF30" s="2"/>
      <c r="AG30" s="2"/>
      <c r="AH30" s="2"/>
      <c r="AI30" s="2">
        <v>1</v>
      </c>
      <c r="AJ30" s="2">
        <v>1</v>
      </c>
      <c r="AK30" s="2">
        <v>1</v>
      </c>
      <c r="AL30" s="2" t="s">
        <v>89</v>
      </c>
      <c r="AM30" s="2">
        <v>1</v>
      </c>
      <c r="AN30" s="2" t="s">
        <v>90</v>
      </c>
      <c r="AO30" s="2">
        <v>2</v>
      </c>
      <c r="AP30" s="2" t="s">
        <v>94</v>
      </c>
      <c r="AQ30" s="2">
        <v>6</v>
      </c>
      <c r="AR30" s="10">
        <v>140</v>
      </c>
      <c r="AS30" s="11">
        <f>+Q30+AR30</f>
        <v>1195</v>
      </c>
    </row>
    <row r="31" spans="1:45" ht="18.75" customHeight="1" x14ac:dyDescent="0.25">
      <c r="A31" s="1">
        <v>43841</v>
      </c>
      <c r="B31" s="2">
        <v>28460</v>
      </c>
      <c r="C31" s="2" t="s">
        <v>143</v>
      </c>
      <c r="D31" s="2" t="s">
        <v>144</v>
      </c>
      <c r="E31" s="2" t="s">
        <v>147</v>
      </c>
      <c r="F31" s="2" t="s">
        <v>266</v>
      </c>
      <c r="G31" s="2" t="s">
        <v>84</v>
      </c>
      <c r="H31" s="3">
        <v>0.4236111111111111</v>
      </c>
      <c r="I31" s="3">
        <v>0.42708333333333331</v>
      </c>
      <c r="J31" s="3">
        <v>0.46527777777777773</v>
      </c>
      <c r="K31" s="3">
        <v>0.46527777777777773</v>
      </c>
      <c r="L31" s="2">
        <v>146</v>
      </c>
      <c r="M31" s="2">
        <v>131</v>
      </c>
      <c r="N31" s="2">
        <v>0</v>
      </c>
      <c r="O31" s="2">
        <v>0</v>
      </c>
      <c r="P31" s="2" t="s">
        <v>172</v>
      </c>
      <c r="Q31" s="10">
        <v>1055</v>
      </c>
      <c r="R31" s="10"/>
      <c r="S31" s="10"/>
      <c r="T31" s="4">
        <f t="shared" ref="T31:T32" si="3">IF(A31="","",A31)</f>
        <v>43841</v>
      </c>
      <c r="U31" s="2"/>
      <c r="V31" s="15"/>
      <c r="W31" s="2"/>
      <c r="X31" s="2">
        <v>2</v>
      </c>
      <c r="Y31" s="2"/>
      <c r="Z31" s="2" t="s">
        <v>61</v>
      </c>
      <c r="AA31" s="2">
        <v>1</v>
      </c>
      <c r="AB31" s="2" t="s">
        <v>63</v>
      </c>
      <c r="AC31" s="2">
        <v>2</v>
      </c>
      <c r="AD31" s="10"/>
      <c r="AE31" s="15"/>
      <c r="AF31" s="2"/>
      <c r="AG31" s="2"/>
      <c r="AH31" s="2"/>
      <c r="AI31" s="2"/>
      <c r="AJ31" s="2"/>
      <c r="AK31" s="2">
        <v>1</v>
      </c>
      <c r="AL31" s="2" t="s">
        <v>89</v>
      </c>
      <c r="AM31" s="2">
        <v>1</v>
      </c>
      <c r="AN31" s="2" t="s">
        <v>90</v>
      </c>
      <c r="AO31" s="2">
        <v>2</v>
      </c>
      <c r="AP31" s="2" t="s">
        <v>94</v>
      </c>
      <c r="AQ31" s="2">
        <v>4</v>
      </c>
      <c r="AR31" s="10">
        <v>70</v>
      </c>
      <c r="AS31" s="11">
        <f t="shared" ref="AS31:AS32" si="4">+Q31+AR31</f>
        <v>1125</v>
      </c>
    </row>
    <row r="32" spans="1:45" ht="18.75" customHeight="1" x14ac:dyDescent="0.25">
      <c r="A32" s="1">
        <v>43843</v>
      </c>
      <c r="B32" s="2">
        <v>28466</v>
      </c>
      <c r="C32" s="2" t="s">
        <v>143</v>
      </c>
      <c r="D32" s="2" t="s">
        <v>144</v>
      </c>
      <c r="E32" s="2" t="s">
        <v>267</v>
      </c>
      <c r="F32" s="2" t="s">
        <v>268</v>
      </c>
      <c r="G32" s="2" t="s">
        <v>84</v>
      </c>
      <c r="H32" s="3">
        <v>0.43055555555555558</v>
      </c>
      <c r="I32" s="3">
        <v>0.43055555555555558</v>
      </c>
      <c r="J32" s="3">
        <v>0.47222222222222227</v>
      </c>
      <c r="K32" s="3">
        <v>0.4826388888888889</v>
      </c>
      <c r="L32" s="2">
        <v>126</v>
      </c>
      <c r="M32" s="2">
        <v>131</v>
      </c>
      <c r="N32" s="2">
        <v>0</v>
      </c>
      <c r="O32" s="2">
        <v>0</v>
      </c>
      <c r="P32" s="2" t="s">
        <v>265</v>
      </c>
      <c r="Q32" s="10">
        <v>1055</v>
      </c>
      <c r="R32" s="10"/>
      <c r="S32" s="10"/>
      <c r="T32" s="4">
        <f t="shared" si="3"/>
        <v>43843</v>
      </c>
      <c r="U32" s="2"/>
      <c r="V32" s="15"/>
      <c r="W32" s="2"/>
      <c r="X32" s="2"/>
      <c r="Y32" s="2"/>
      <c r="Z32" s="2" t="s">
        <v>61</v>
      </c>
      <c r="AA32" s="2">
        <v>1</v>
      </c>
      <c r="AB32" s="2" t="s">
        <v>63</v>
      </c>
      <c r="AC32" s="2">
        <v>2</v>
      </c>
      <c r="AD32" s="10"/>
      <c r="AE32" s="15"/>
      <c r="AF32" s="2"/>
      <c r="AG32" s="2"/>
      <c r="AH32" s="2"/>
      <c r="AI32" s="2">
        <v>1</v>
      </c>
      <c r="AJ32" s="2"/>
      <c r="AK32" s="2">
        <v>1</v>
      </c>
      <c r="AL32" s="2" t="s">
        <v>89</v>
      </c>
      <c r="AM32" s="2">
        <v>2</v>
      </c>
      <c r="AN32" s="2" t="s">
        <v>90</v>
      </c>
      <c r="AO32" s="2">
        <v>2</v>
      </c>
      <c r="AP32" s="2" t="s">
        <v>94</v>
      </c>
      <c r="AQ32" s="2">
        <v>5</v>
      </c>
      <c r="AR32" s="10">
        <v>70</v>
      </c>
      <c r="AS32" s="11">
        <f t="shared" si="4"/>
        <v>1125</v>
      </c>
    </row>
    <row r="33" spans="1:45" ht="18.75" customHeight="1" x14ac:dyDescent="0.25">
      <c r="A33" s="197" t="s">
        <v>19</v>
      </c>
      <c r="B33" s="198"/>
      <c r="C33" s="198"/>
      <c r="D33" s="198"/>
      <c r="E33" s="198"/>
      <c r="F33" s="198"/>
      <c r="G33" s="198"/>
      <c r="H33" s="198"/>
      <c r="I33" s="198"/>
      <c r="J33" s="198"/>
      <c r="K33" s="199"/>
      <c r="L33" s="12">
        <f>SUM(L30:L32)</f>
        <v>384</v>
      </c>
      <c r="M33" s="12">
        <f>SUM(M30:M32)</f>
        <v>396</v>
      </c>
      <c r="N33" s="12">
        <f>SUM(N30:N32)</f>
        <v>0</v>
      </c>
      <c r="O33" s="12">
        <f>SUM(O30:O32)</f>
        <v>0</v>
      </c>
      <c r="P33" s="12"/>
      <c r="Q33" s="12"/>
      <c r="R33" s="12"/>
      <c r="S33" s="12"/>
      <c r="T33" s="12"/>
      <c r="U33" s="12">
        <f>SUM(U30:U32)</f>
        <v>0</v>
      </c>
      <c r="V33" s="20">
        <f>SUM(V30:V32)</f>
        <v>0</v>
      </c>
      <c r="W33" s="12">
        <f>SUM(W30:W32)</f>
        <v>0</v>
      </c>
      <c r="X33" s="12">
        <f>SUM(X30:X32)</f>
        <v>2</v>
      </c>
      <c r="Y33" s="12"/>
      <c r="Z33" s="12"/>
      <c r="AA33" s="12"/>
      <c r="AB33" s="12"/>
      <c r="AC33" s="12"/>
      <c r="AD33" s="12"/>
      <c r="AE33" s="20">
        <f t="shared" ref="AE33:AK33" si="5">SUM(AE30:AE32)</f>
        <v>0</v>
      </c>
      <c r="AF33" s="21">
        <f t="shared" si="5"/>
        <v>0</v>
      </c>
      <c r="AG33" s="20">
        <f t="shared" si="5"/>
        <v>0</v>
      </c>
      <c r="AH33" s="20">
        <f t="shared" si="5"/>
        <v>0</v>
      </c>
      <c r="AI33" s="21">
        <f t="shared" si="5"/>
        <v>2</v>
      </c>
      <c r="AJ33" s="21">
        <f t="shared" si="5"/>
        <v>1</v>
      </c>
      <c r="AK33" s="21">
        <f t="shared" si="5"/>
        <v>3</v>
      </c>
      <c r="AL33" s="12"/>
      <c r="AM33" s="12"/>
      <c r="AN33" s="12"/>
      <c r="AO33" s="12"/>
      <c r="AP33" s="12"/>
      <c r="AQ33" s="12"/>
      <c r="AR33" s="12"/>
      <c r="AS33" s="59">
        <f>SUM(AS30:AS32)</f>
        <v>3445</v>
      </c>
    </row>
    <row r="36" spans="1:45" ht="14.25" x14ac:dyDescent="0.25">
      <c r="A36" s="93" t="s">
        <v>34</v>
      </c>
      <c r="B36" s="93"/>
      <c r="C36" s="93"/>
      <c r="D36" s="47"/>
      <c r="E36" s="47"/>
      <c r="F36" s="47"/>
      <c r="G36" s="5"/>
      <c r="H36" s="5"/>
      <c r="I36" s="5"/>
      <c r="J36" s="5"/>
      <c r="K36" s="5"/>
      <c r="P36" s="5"/>
      <c r="Q36" s="5"/>
      <c r="R36" s="5"/>
      <c r="S36" s="5"/>
      <c r="T36" s="93" t="s">
        <v>34</v>
      </c>
      <c r="U36" s="93"/>
      <c r="V36" s="93"/>
      <c r="W36" s="93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7"/>
      <c r="AI36" s="48"/>
      <c r="AJ36" s="48"/>
      <c r="AK36" s="48"/>
      <c r="AL36" s="48"/>
      <c r="AM36" s="48"/>
      <c r="AN36" s="48"/>
      <c r="AO36" s="48"/>
      <c r="AP36" s="48"/>
    </row>
    <row r="37" spans="1:45" ht="14.25" x14ac:dyDescent="0.25">
      <c r="A37" s="93" t="s">
        <v>35</v>
      </c>
      <c r="B37" s="93"/>
      <c r="C37" s="93"/>
      <c r="D37" s="47"/>
      <c r="E37" s="47"/>
      <c r="F37" s="48"/>
      <c r="H37" s="5"/>
      <c r="I37" s="5"/>
      <c r="J37" s="5"/>
      <c r="K37" s="5"/>
      <c r="P37" s="5"/>
      <c r="Q37" s="5"/>
      <c r="R37" s="5"/>
      <c r="S37" s="5"/>
      <c r="T37" s="93" t="s">
        <v>35</v>
      </c>
      <c r="U37" s="93"/>
      <c r="V37" s="93"/>
      <c r="W37" s="93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7"/>
      <c r="AI37" s="48"/>
      <c r="AJ37" s="48"/>
      <c r="AK37" s="48"/>
      <c r="AL37" s="48"/>
      <c r="AM37" s="48"/>
      <c r="AN37" s="48"/>
      <c r="AO37" s="48"/>
      <c r="AP37" s="48"/>
    </row>
    <row r="38" spans="1:45" ht="14.45" customHeight="1" x14ac:dyDescent="0.25">
      <c r="A38" s="93" t="s">
        <v>228</v>
      </c>
      <c r="B38" s="93"/>
      <c r="C38" s="93"/>
      <c r="D38" s="47"/>
      <c r="E38" s="47"/>
      <c r="F38" s="48"/>
      <c r="H38" s="5"/>
      <c r="I38" s="5"/>
      <c r="J38" s="5"/>
      <c r="K38" s="5"/>
      <c r="L38" s="93" t="s">
        <v>37</v>
      </c>
      <c r="M38" s="5"/>
      <c r="N38" s="91" t="s">
        <v>298</v>
      </c>
      <c r="O38" s="50"/>
      <c r="P38" s="50"/>
      <c r="Q38" s="50"/>
      <c r="R38" s="5"/>
      <c r="S38" s="5"/>
      <c r="T38" s="93" t="s">
        <v>228</v>
      </c>
      <c r="U38" s="93"/>
      <c r="V38" s="93"/>
      <c r="W38" s="47"/>
      <c r="X38" s="47"/>
      <c r="Y38" s="48"/>
      <c r="AA38" s="48"/>
      <c r="AB38" s="48"/>
      <c r="AC38" s="48"/>
      <c r="AD38" s="48"/>
      <c r="AE38" s="48"/>
      <c r="AF38" s="48"/>
      <c r="AG38" s="48"/>
      <c r="AH38" s="47"/>
      <c r="AI38" s="93" t="s">
        <v>37</v>
      </c>
      <c r="AJ38" s="47"/>
      <c r="AK38" s="92" t="str">
        <f>IF(N38="","",N38)</f>
        <v xml:space="preserve">ASL              </v>
      </c>
      <c r="AL38" s="48"/>
      <c r="AM38" s="48"/>
      <c r="AN38" s="48"/>
      <c r="AO38" s="48"/>
      <c r="AP38" s="48"/>
    </row>
    <row r="39" spans="1:45" ht="15" x14ac:dyDescent="0.25">
      <c r="A39" s="48"/>
      <c r="B39" s="52"/>
      <c r="C39" s="48"/>
      <c r="D39" s="48"/>
      <c r="E39" s="48"/>
      <c r="F39" s="48"/>
      <c r="H39" s="5"/>
      <c r="I39" s="5"/>
      <c r="J39" s="5"/>
      <c r="K39" s="5"/>
      <c r="L39" s="93" t="s">
        <v>38</v>
      </c>
      <c r="M39" s="53"/>
      <c r="N39" s="91" t="s">
        <v>114</v>
      </c>
      <c r="O39" s="50"/>
      <c r="P39" s="50"/>
      <c r="Q39" s="50"/>
      <c r="R39" s="5"/>
      <c r="S39" s="5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93" t="s">
        <v>38</v>
      </c>
      <c r="AJ39" s="54"/>
      <c r="AK39" s="92" t="str">
        <f>IF(N39="","",N39)</f>
        <v>DU 15 AU 21 JANVIER 2020</v>
      </c>
      <c r="AL39" s="48"/>
      <c r="AM39" s="48"/>
      <c r="AN39" s="48"/>
      <c r="AO39" s="48"/>
      <c r="AP39" s="48"/>
    </row>
    <row r="40" spans="1:45" ht="15" x14ac:dyDescent="0.25">
      <c r="A40" s="93" t="s">
        <v>87</v>
      </c>
      <c r="B40" s="200" t="s">
        <v>100</v>
      </c>
      <c r="C40" s="200"/>
      <c r="D40" s="200"/>
      <c r="E40" s="200"/>
      <c r="F40" s="5"/>
      <c r="G40" s="5"/>
      <c r="H40" s="5"/>
      <c r="I40" s="5"/>
      <c r="J40" s="5"/>
      <c r="K40" s="5"/>
      <c r="L40" s="93" t="s">
        <v>39</v>
      </c>
      <c r="M40" s="53"/>
      <c r="N40" s="91" t="s">
        <v>70</v>
      </c>
      <c r="O40" s="5"/>
      <c r="P40" s="5"/>
      <c r="Q40" s="5"/>
      <c r="R40" s="5"/>
      <c r="S40" s="5"/>
      <c r="T40" s="93" t="s">
        <v>87</v>
      </c>
      <c r="U40" s="201" t="str">
        <f>IF(B40="","",B40)</f>
        <v>ALGER</v>
      </c>
      <c r="V40" s="201"/>
      <c r="W40" s="201"/>
      <c r="X40" s="201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93" t="s">
        <v>39</v>
      </c>
      <c r="AJ40" s="54"/>
      <c r="AK40" s="92" t="str">
        <f>+N40</f>
        <v>EUR</v>
      </c>
      <c r="AL40" s="48"/>
      <c r="AM40" s="48"/>
      <c r="AN40" s="48"/>
      <c r="AO40" s="48"/>
      <c r="AP40" s="48"/>
    </row>
    <row r="41" spans="1:45" ht="14.2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</row>
    <row r="42" spans="1:45" ht="14.25" x14ac:dyDescent="0.25">
      <c r="A42" s="54" t="s">
        <v>101</v>
      </c>
      <c r="B42" s="54"/>
      <c r="C42" s="54"/>
      <c r="D42" s="54"/>
      <c r="E42" s="54"/>
      <c r="F42" s="54"/>
      <c r="G42" s="54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4" t="s">
        <v>101</v>
      </c>
      <c r="U42" s="54"/>
      <c r="V42" s="54"/>
      <c r="W42" s="54"/>
      <c r="X42" s="54"/>
      <c r="Y42" s="54"/>
      <c r="Z42" s="54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</row>
    <row r="43" spans="1:45" ht="14.25" x14ac:dyDescent="0.25"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</row>
    <row r="45" spans="1:45" ht="14.45" customHeight="1" x14ac:dyDescent="0.25">
      <c r="A45" s="178" t="s">
        <v>7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80"/>
      <c r="Q45" s="181" t="s">
        <v>6</v>
      </c>
      <c r="R45" s="181" t="s">
        <v>8</v>
      </c>
      <c r="S45" s="181" t="s">
        <v>9</v>
      </c>
      <c r="T45" s="183" t="s">
        <v>12</v>
      </c>
      <c r="U45" s="184"/>
      <c r="V45" s="184"/>
      <c r="W45" s="184"/>
      <c r="X45" s="184"/>
      <c r="Y45" s="184"/>
      <c r="Z45" s="184"/>
      <c r="AA45" s="184"/>
      <c r="AB45" s="184"/>
      <c r="AC45" s="185"/>
      <c r="AD45" s="186" t="s">
        <v>80</v>
      </c>
      <c r="AE45" s="188" t="s">
        <v>13</v>
      </c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90"/>
      <c r="AR45" s="186" t="s">
        <v>18</v>
      </c>
      <c r="AS45" s="191" t="s">
        <v>81</v>
      </c>
    </row>
    <row r="46" spans="1:45" ht="26.45" customHeight="1" x14ac:dyDescent="0.25">
      <c r="A46" s="16" t="s">
        <v>5</v>
      </c>
      <c r="B46" s="7" t="s">
        <v>0</v>
      </c>
      <c r="C46" s="8" t="s">
        <v>31</v>
      </c>
      <c r="D46" s="8" t="s">
        <v>32</v>
      </c>
      <c r="E46" s="8" t="s">
        <v>33</v>
      </c>
      <c r="F46" s="8" t="s">
        <v>46</v>
      </c>
      <c r="G46" s="9" t="s">
        <v>4</v>
      </c>
      <c r="H46" s="8" t="s">
        <v>1</v>
      </c>
      <c r="I46" s="8" t="s">
        <v>111</v>
      </c>
      <c r="J46" s="8" t="s">
        <v>2</v>
      </c>
      <c r="K46" s="8" t="s">
        <v>3</v>
      </c>
      <c r="L46" s="8" t="s">
        <v>27</v>
      </c>
      <c r="M46" s="8" t="s">
        <v>28</v>
      </c>
      <c r="N46" s="9" t="s">
        <v>29</v>
      </c>
      <c r="O46" s="9" t="s">
        <v>30</v>
      </c>
      <c r="P46" s="7" t="s">
        <v>21</v>
      </c>
      <c r="Q46" s="182"/>
      <c r="R46" s="182"/>
      <c r="S46" s="182"/>
      <c r="T46" s="17" t="s">
        <v>5</v>
      </c>
      <c r="U46" s="193" t="s">
        <v>86</v>
      </c>
      <c r="V46" s="194"/>
      <c r="W46" s="18" t="s">
        <v>10</v>
      </c>
      <c r="X46" s="13" t="s">
        <v>11</v>
      </c>
      <c r="Y46" s="13" t="s">
        <v>77</v>
      </c>
      <c r="Z46" s="193" t="s">
        <v>75</v>
      </c>
      <c r="AA46" s="194"/>
      <c r="AB46" s="193" t="s">
        <v>75</v>
      </c>
      <c r="AC46" s="194"/>
      <c r="AD46" s="187"/>
      <c r="AE46" s="14" t="s">
        <v>24</v>
      </c>
      <c r="AF46" s="14" t="s">
        <v>26</v>
      </c>
      <c r="AG46" s="14" t="s">
        <v>76</v>
      </c>
      <c r="AH46" s="14" t="s">
        <v>14</v>
      </c>
      <c r="AI46" s="14" t="s">
        <v>78</v>
      </c>
      <c r="AJ46" s="14" t="s">
        <v>79</v>
      </c>
      <c r="AK46" s="14" t="s">
        <v>20</v>
      </c>
      <c r="AL46" s="195" t="s">
        <v>75</v>
      </c>
      <c r="AM46" s="196"/>
      <c r="AN46" s="195" t="s">
        <v>75</v>
      </c>
      <c r="AO46" s="196"/>
      <c r="AP46" s="195" t="s">
        <v>75</v>
      </c>
      <c r="AQ46" s="196"/>
      <c r="AR46" s="186"/>
      <c r="AS46" s="192"/>
    </row>
    <row r="47" spans="1:45" ht="18.75" customHeight="1" x14ac:dyDescent="0.25">
      <c r="A47" s="1">
        <v>43847</v>
      </c>
      <c r="B47" s="2">
        <v>28487</v>
      </c>
      <c r="C47" s="2" t="s">
        <v>143</v>
      </c>
      <c r="D47" s="2" t="s">
        <v>144</v>
      </c>
      <c r="E47" s="2" t="s">
        <v>147</v>
      </c>
      <c r="F47" s="2" t="s">
        <v>171</v>
      </c>
      <c r="G47" s="2" t="s">
        <v>84</v>
      </c>
      <c r="H47" s="3">
        <v>0.43055555555555558</v>
      </c>
      <c r="I47" s="3">
        <v>0.4375</v>
      </c>
      <c r="J47" s="3">
        <v>0.47222222222222227</v>
      </c>
      <c r="K47" s="3">
        <v>0.47916666666666669</v>
      </c>
      <c r="L47" s="2">
        <v>113</v>
      </c>
      <c r="M47" s="2">
        <v>109</v>
      </c>
      <c r="N47" s="2">
        <v>0</v>
      </c>
      <c r="O47" s="2">
        <v>0</v>
      </c>
      <c r="P47" s="2" t="s">
        <v>299</v>
      </c>
      <c r="Q47" s="10">
        <v>1055</v>
      </c>
      <c r="R47" s="10"/>
      <c r="S47" s="10"/>
      <c r="T47" s="4">
        <f>IF(A47="","",A47)</f>
        <v>43847</v>
      </c>
      <c r="U47" s="2"/>
      <c r="V47" s="15"/>
      <c r="W47" s="2"/>
      <c r="X47" s="2">
        <v>2</v>
      </c>
      <c r="Y47" s="2"/>
      <c r="Z47" s="2" t="s">
        <v>61</v>
      </c>
      <c r="AA47" s="2">
        <v>1</v>
      </c>
      <c r="AB47" s="2" t="s">
        <v>63</v>
      </c>
      <c r="AC47" s="2">
        <v>2</v>
      </c>
      <c r="AD47" s="10"/>
      <c r="AE47" s="15"/>
      <c r="AF47" s="2"/>
      <c r="AG47" s="2"/>
      <c r="AH47" s="2"/>
      <c r="AI47" s="2">
        <v>1</v>
      </c>
      <c r="AJ47" s="2">
        <v>1</v>
      </c>
      <c r="AK47" s="2">
        <v>1</v>
      </c>
      <c r="AL47" s="2" t="s">
        <v>89</v>
      </c>
      <c r="AM47" s="2">
        <v>1</v>
      </c>
      <c r="AN47" s="2" t="s">
        <v>90</v>
      </c>
      <c r="AO47" s="2">
        <v>1</v>
      </c>
      <c r="AP47" s="2" t="s">
        <v>94</v>
      </c>
      <c r="AQ47" s="2">
        <v>4</v>
      </c>
      <c r="AR47" s="10">
        <v>140</v>
      </c>
      <c r="AS47" s="11">
        <f>+Q47+AR47</f>
        <v>1195</v>
      </c>
    </row>
    <row r="48" spans="1:45" ht="18.75" customHeight="1" x14ac:dyDescent="0.25">
      <c r="A48" s="1">
        <v>43848</v>
      </c>
      <c r="B48" s="2">
        <v>28449</v>
      </c>
      <c r="C48" s="2" t="s">
        <v>143</v>
      </c>
      <c r="D48" s="2" t="s">
        <v>144</v>
      </c>
      <c r="E48" s="2" t="s">
        <v>147</v>
      </c>
      <c r="F48" s="2" t="s">
        <v>264</v>
      </c>
      <c r="G48" s="2" t="s">
        <v>84</v>
      </c>
      <c r="H48" s="3">
        <v>0.4236111111111111</v>
      </c>
      <c r="I48" s="3">
        <v>0.44097222222222227</v>
      </c>
      <c r="J48" s="3">
        <v>0.46527777777777773</v>
      </c>
      <c r="K48" s="3">
        <v>0.47222222222222227</v>
      </c>
      <c r="L48" s="2">
        <v>141</v>
      </c>
      <c r="M48" s="2">
        <v>100</v>
      </c>
      <c r="N48" s="2">
        <v>0</v>
      </c>
      <c r="O48" s="2">
        <v>0</v>
      </c>
      <c r="P48" s="2" t="s">
        <v>172</v>
      </c>
      <c r="Q48" s="10">
        <v>1055</v>
      </c>
      <c r="R48" s="10"/>
      <c r="S48" s="10"/>
      <c r="T48" s="4">
        <f t="shared" ref="T48:T49" si="6">IF(A48="","",A48)</f>
        <v>43848</v>
      </c>
      <c r="U48" s="2"/>
      <c r="V48" s="15"/>
      <c r="W48" s="2"/>
      <c r="X48" s="2">
        <v>1</v>
      </c>
      <c r="Y48" s="2"/>
      <c r="Z48" s="2" t="s">
        <v>61</v>
      </c>
      <c r="AA48" s="2">
        <v>1</v>
      </c>
      <c r="AB48" s="2" t="s">
        <v>63</v>
      </c>
      <c r="AC48" s="2">
        <v>2</v>
      </c>
      <c r="AD48" s="10"/>
      <c r="AE48" s="15"/>
      <c r="AF48" s="2"/>
      <c r="AG48" s="2"/>
      <c r="AH48" s="2"/>
      <c r="AI48" s="2">
        <v>1</v>
      </c>
      <c r="AJ48" s="2">
        <v>1</v>
      </c>
      <c r="AK48" s="2">
        <v>1</v>
      </c>
      <c r="AL48" s="2" t="s">
        <v>89</v>
      </c>
      <c r="AM48" s="2">
        <v>1</v>
      </c>
      <c r="AN48" s="2" t="s">
        <v>90</v>
      </c>
      <c r="AO48" s="2">
        <v>1</v>
      </c>
      <c r="AP48" s="2" t="s">
        <v>94</v>
      </c>
      <c r="AQ48" s="2">
        <v>4</v>
      </c>
      <c r="AR48" s="10">
        <v>140</v>
      </c>
      <c r="AS48" s="11">
        <f t="shared" ref="AS48:AS49" si="7">+Q48+AR48</f>
        <v>1195</v>
      </c>
    </row>
    <row r="49" spans="1:45" ht="18.75" customHeight="1" x14ac:dyDescent="0.25">
      <c r="A49" s="1">
        <v>43850</v>
      </c>
      <c r="B49" s="2">
        <v>28506</v>
      </c>
      <c r="C49" s="2" t="s">
        <v>143</v>
      </c>
      <c r="D49" s="2" t="s">
        <v>144</v>
      </c>
      <c r="E49" s="2" t="s">
        <v>147</v>
      </c>
      <c r="F49" s="2" t="s">
        <v>171</v>
      </c>
      <c r="G49" s="2" t="s">
        <v>84</v>
      </c>
      <c r="H49" s="3">
        <v>0.43055555555555558</v>
      </c>
      <c r="I49" s="3">
        <v>0.4458333333333333</v>
      </c>
      <c r="J49" s="3">
        <v>0.47222222222222227</v>
      </c>
      <c r="K49" s="3">
        <v>0.47916666666666669</v>
      </c>
      <c r="L49" s="2">
        <v>143</v>
      </c>
      <c r="M49" s="2">
        <v>94</v>
      </c>
      <c r="N49" s="2">
        <v>0</v>
      </c>
      <c r="O49" s="2">
        <v>0</v>
      </c>
      <c r="P49" s="2" t="s">
        <v>177</v>
      </c>
      <c r="Q49" s="10">
        <v>1055</v>
      </c>
      <c r="R49" s="10"/>
      <c r="S49" s="10"/>
      <c r="T49" s="4">
        <f t="shared" si="6"/>
        <v>43850</v>
      </c>
      <c r="U49" s="2"/>
      <c r="V49" s="15"/>
      <c r="W49" s="2"/>
      <c r="X49" s="2">
        <v>1</v>
      </c>
      <c r="Y49" s="2"/>
      <c r="Z49" s="2" t="s">
        <v>61</v>
      </c>
      <c r="AA49" s="2">
        <v>1</v>
      </c>
      <c r="AB49" s="2" t="s">
        <v>63</v>
      </c>
      <c r="AC49" s="2">
        <v>2</v>
      </c>
      <c r="AD49" s="10"/>
      <c r="AE49" s="15"/>
      <c r="AF49" s="2"/>
      <c r="AG49" s="2"/>
      <c r="AH49" s="2"/>
      <c r="AI49" s="2">
        <v>1</v>
      </c>
      <c r="AJ49" s="2">
        <v>1</v>
      </c>
      <c r="AK49" s="2">
        <v>1</v>
      </c>
      <c r="AL49" s="2" t="s">
        <v>89</v>
      </c>
      <c r="AM49" s="2">
        <v>1</v>
      </c>
      <c r="AN49" s="2" t="s">
        <v>90</v>
      </c>
      <c r="AO49" s="2">
        <v>1</v>
      </c>
      <c r="AP49" s="2" t="s">
        <v>94</v>
      </c>
      <c r="AQ49" s="2">
        <v>5</v>
      </c>
      <c r="AR49" s="10">
        <v>140</v>
      </c>
      <c r="AS49" s="11">
        <f t="shared" si="7"/>
        <v>1195</v>
      </c>
    </row>
    <row r="50" spans="1:45" ht="18.75" customHeight="1" x14ac:dyDescent="0.25">
      <c r="A50" s="197" t="s">
        <v>19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9"/>
      <c r="L50" s="12">
        <f>SUM(L47:L49)</f>
        <v>397</v>
      </c>
      <c r="M50" s="12">
        <f>SUM(M47:M49)</f>
        <v>303</v>
      </c>
      <c r="N50" s="12">
        <f>SUM(N47:N49)</f>
        <v>0</v>
      </c>
      <c r="O50" s="12">
        <f>SUM(O47:O49)</f>
        <v>0</v>
      </c>
      <c r="P50" s="12"/>
      <c r="Q50" s="12"/>
      <c r="R50" s="12"/>
      <c r="S50" s="12"/>
      <c r="T50" s="12"/>
      <c r="U50" s="12">
        <f>SUM(U47:U49)</f>
        <v>0</v>
      </c>
      <c r="V50" s="20">
        <f>SUM(V47:V49)</f>
        <v>0</v>
      </c>
      <c r="W50" s="12">
        <f>SUM(W47:W49)</f>
        <v>0</v>
      </c>
      <c r="X50" s="12">
        <f>SUM(X47:X49)</f>
        <v>4</v>
      </c>
      <c r="Y50" s="12"/>
      <c r="Z50" s="12"/>
      <c r="AA50" s="12"/>
      <c r="AB50" s="12"/>
      <c r="AC50" s="12"/>
      <c r="AD50" s="12"/>
      <c r="AE50" s="20">
        <f t="shared" ref="AE50:AK50" si="8">SUM(AE47:AE49)</f>
        <v>0</v>
      </c>
      <c r="AF50" s="21">
        <f t="shared" si="8"/>
        <v>0</v>
      </c>
      <c r="AG50" s="20">
        <f t="shared" si="8"/>
        <v>0</v>
      </c>
      <c r="AH50" s="20">
        <f t="shared" si="8"/>
        <v>0</v>
      </c>
      <c r="AI50" s="21">
        <f t="shared" si="8"/>
        <v>3</v>
      </c>
      <c r="AJ50" s="21">
        <f t="shared" si="8"/>
        <v>3</v>
      </c>
      <c r="AK50" s="21">
        <f t="shared" si="8"/>
        <v>3</v>
      </c>
      <c r="AL50" s="12"/>
      <c r="AM50" s="12"/>
      <c r="AN50" s="12"/>
      <c r="AO50" s="12"/>
      <c r="AP50" s="12"/>
      <c r="AQ50" s="12"/>
      <c r="AR50" s="12"/>
      <c r="AS50" s="59">
        <f>SUM(AS47:AS49)</f>
        <v>3585</v>
      </c>
    </row>
    <row r="53" spans="1:45" ht="14.25" x14ac:dyDescent="0.25">
      <c r="A53" s="96" t="s">
        <v>34</v>
      </c>
      <c r="B53" s="96"/>
      <c r="C53" s="96"/>
      <c r="D53" s="47"/>
      <c r="E53" s="47"/>
      <c r="F53" s="47"/>
      <c r="G53" s="5"/>
      <c r="H53" s="5"/>
      <c r="I53" s="5"/>
      <c r="J53" s="5"/>
      <c r="K53" s="5"/>
      <c r="P53" s="5"/>
      <c r="Q53" s="5"/>
      <c r="R53" s="5"/>
      <c r="S53" s="5"/>
      <c r="T53" s="96" t="s">
        <v>34</v>
      </c>
      <c r="U53" s="96"/>
      <c r="V53" s="96"/>
      <c r="W53" s="96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7"/>
      <c r="AI53" s="48"/>
      <c r="AJ53" s="48"/>
      <c r="AK53" s="48"/>
      <c r="AL53" s="48"/>
      <c r="AM53" s="48"/>
      <c r="AN53" s="48"/>
      <c r="AO53" s="48"/>
      <c r="AP53" s="48"/>
    </row>
    <row r="54" spans="1:45" ht="14.25" x14ac:dyDescent="0.25">
      <c r="A54" s="96" t="s">
        <v>35</v>
      </c>
      <c r="B54" s="96"/>
      <c r="C54" s="96"/>
      <c r="D54" s="47"/>
      <c r="E54" s="47"/>
      <c r="F54" s="48"/>
      <c r="H54" s="5"/>
      <c r="I54" s="5"/>
      <c r="J54" s="5"/>
      <c r="K54" s="5"/>
      <c r="P54" s="5"/>
      <c r="Q54" s="5"/>
      <c r="R54" s="5"/>
      <c r="S54" s="5"/>
      <c r="T54" s="96" t="s">
        <v>35</v>
      </c>
      <c r="U54" s="96"/>
      <c r="V54" s="96"/>
      <c r="W54" s="96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7"/>
      <c r="AI54" s="48"/>
      <c r="AJ54" s="48"/>
      <c r="AK54" s="48"/>
      <c r="AL54" s="48"/>
      <c r="AM54" s="48"/>
      <c r="AN54" s="48"/>
      <c r="AO54" s="48"/>
      <c r="AP54" s="48"/>
    </row>
    <row r="55" spans="1:45" ht="14.45" customHeight="1" x14ac:dyDescent="0.25">
      <c r="A55" s="96" t="s">
        <v>228</v>
      </c>
      <c r="B55" s="96"/>
      <c r="C55" s="96"/>
      <c r="D55" s="47"/>
      <c r="E55" s="47"/>
      <c r="F55" s="48"/>
      <c r="H55" s="5"/>
      <c r="I55" s="5"/>
      <c r="J55" s="5"/>
      <c r="K55" s="5"/>
      <c r="L55" s="96" t="s">
        <v>37</v>
      </c>
      <c r="M55" s="5"/>
      <c r="N55" s="94" t="s">
        <v>322</v>
      </c>
      <c r="O55" s="50"/>
      <c r="P55" s="50"/>
      <c r="Q55" s="50"/>
      <c r="R55" s="5"/>
      <c r="S55" s="5"/>
      <c r="T55" s="96" t="s">
        <v>228</v>
      </c>
      <c r="U55" s="96"/>
      <c r="V55" s="96"/>
      <c r="W55" s="47"/>
      <c r="X55" s="47"/>
      <c r="Y55" s="48"/>
      <c r="AA55" s="48"/>
      <c r="AB55" s="48"/>
      <c r="AC55" s="48"/>
      <c r="AD55" s="48"/>
      <c r="AE55" s="48"/>
      <c r="AF55" s="48"/>
      <c r="AG55" s="48"/>
      <c r="AH55" s="47"/>
      <c r="AI55" s="96" t="s">
        <v>37</v>
      </c>
      <c r="AJ55" s="47"/>
      <c r="AK55" s="95" t="str">
        <f>IF(N55="","",N55)</f>
        <v xml:space="preserve">ASL   FANCE POSTE            </v>
      </c>
      <c r="AL55" s="48"/>
      <c r="AM55" s="48"/>
      <c r="AN55" s="48"/>
      <c r="AO55" s="48"/>
      <c r="AP55" s="48"/>
    </row>
    <row r="56" spans="1:45" ht="15" x14ac:dyDescent="0.25">
      <c r="A56" s="48"/>
      <c r="B56" s="52"/>
      <c r="C56" s="48"/>
      <c r="D56" s="48"/>
      <c r="E56" s="48"/>
      <c r="F56" s="48"/>
      <c r="H56" s="5"/>
      <c r="I56" s="5"/>
      <c r="J56" s="5"/>
      <c r="K56" s="5"/>
      <c r="L56" s="96" t="s">
        <v>38</v>
      </c>
      <c r="M56" s="53"/>
      <c r="N56" s="94" t="s">
        <v>113</v>
      </c>
      <c r="O56" s="50"/>
      <c r="P56" s="50"/>
      <c r="Q56" s="50"/>
      <c r="R56" s="5"/>
      <c r="S56" s="5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96" t="s">
        <v>38</v>
      </c>
      <c r="AJ56" s="54"/>
      <c r="AK56" s="95" t="str">
        <f>IF(N56="","",N56)</f>
        <v>DU 22 AU 31 JANVIER 2020</v>
      </c>
      <c r="AL56" s="48"/>
      <c r="AM56" s="48"/>
      <c r="AN56" s="48"/>
      <c r="AO56" s="48"/>
      <c r="AP56" s="48"/>
    </row>
    <row r="57" spans="1:45" ht="28.5" x14ac:dyDescent="0.25">
      <c r="A57" s="96" t="s">
        <v>87</v>
      </c>
      <c r="B57" s="200" t="s">
        <v>100</v>
      </c>
      <c r="C57" s="200"/>
      <c r="D57" s="200"/>
      <c r="E57" s="200"/>
      <c r="F57" s="5"/>
      <c r="G57" s="5"/>
      <c r="H57" s="5"/>
      <c r="I57" s="5"/>
      <c r="J57" s="5"/>
      <c r="K57" s="5"/>
      <c r="L57" s="96" t="s">
        <v>39</v>
      </c>
      <c r="M57" s="53"/>
      <c r="N57" s="94" t="s">
        <v>70</v>
      </c>
      <c r="O57" s="5"/>
      <c r="P57" s="5"/>
      <c r="Q57" s="5"/>
      <c r="R57" s="5"/>
      <c r="S57" s="5"/>
      <c r="T57" s="96" t="s">
        <v>87</v>
      </c>
      <c r="U57" s="201" t="str">
        <f>IF(B57="","",B57)</f>
        <v>ALGER</v>
      </c>
      <c r="V57" s="201"/>
      <c r="W57" s="201"/>
      <c r="X57" s="201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96" t="s">
        <v>39</v>
      </c>
      <c r="AJ57" s="54"/>
      <c r="AK57" s="57" t="str">
        <f>+N57</f>
        <v>EUR</v>
      </c>
      <c r="AL57" s="48"/>
      <c r="AM57" s="48"/>
      <c r="AN57" s="48"/>
      <c r="AO57" s="48"/>
      <c r="AP57" s="48"/>
    </row>
    <row r="58" spans="1:45" ht="14.2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</row>
    <row r="59" spans="1:45" ht="14.25" x14ac:dyDescent="0.25">
      <c r="A59" s="54" t="s">
        <v>101</v>
      </c>
      <c r="B59" s="54"/>
      <c r="C59" s="54"/>
      <c r="D59" s="54"/>
      <c r="E59" s="54"/>
      <c r="F59" s="54"/>
      <c r="G59" s="54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4" t="s">
        <v>101</v>
      </c>
      <c r="U59" s="54"/>
      <c r="V59" s="54"/>
      <c r="W59" s="54"/>
      <c r="X59" s="54"/>
      <c r="Y59" s="54"/>
      <c r="Z59" s="54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</row>
    <row r="60" spans="1:45" ht="15" x14ac:dyDescent="0.25"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2" spans="1:45" ht="14.45" customHeight="1" x14ac:dyDescent="0.25">
      <c r="A62" s="178" t="s">
        <v>7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80"/>
      <c r="Q62" s="181" t="s">
        <v>6</v>
      </c>
      <c r="R62" s="181" t="s">
        <v>8</v>
      </c>
      <c r="S62" s="181" t="s">
        <v>9</v>
      </c>
      <c r="T62" s="183" t="s">
        <v>12</v>
      </c>
      <c r="U62" s="184"/>
      <c r="V62" s="184"/>
      <c r="W62" s="184"/>
      <c r="X62" s="184"/>
      <c r="Y62" s="184"/>
      <c r="Z62" s="184"/>
      <c r="AA62" s="184"/>
      <c r="AB62" s="184"/>
      <c r="AC62" s="185"/>
      <c r="AD62" s="186" t="s">
        <v>80</v>
      </c>
      <c r="AE62" s="188" t="s">
        <v>13</v>
      </c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90"/>
      <c r="AR62" s="186" t="s">
        <v>18</v>
      </c>
      <c r="AS62" s="191" t="s">
        <v>81</v>
      </c>
    </row>
    <row r="63" spans="1:45" ht="26.45" customHeight="1" x14ac:dyDescent="0.25">
      <c r="A63" s="16" t="s">
        <v>5</v>
      </c>
      <c r="B63" s="7" t="s">
        <v>0</v>
      </c>
      <c r="C63" s="8" t="s">
        <v>31</v>
      </c>
      <c r="D63" s="8" t="s">
        <v>32</v>
      </c>
      <c r="E63" s="8" t="s">
        <v>33</v>
      </c>
      <c r="F63" s="8" t="s">
        <v>46</v>
      </c>
      <c r="G63" s="9" t="s">
        <v>4</v>
      </c>
      <c r="H63" s="8" t="s">
        <v>1</v>
      </c>
      <c r="I63" s="8" t="s">
        <v>111</v>
      </c>
      <c r="J63" s="8" t="s">
        <v>2</v>
      </c>
      <c r="K63" s="8" t="s">
        <v>3</v>
      </c>
      <c r="L63" s="8" t="s">
        <v>27</v>
      </c>
      <c r="M63" s="8" t="s">
        <v>28</v>
      </c>
      <c r="N63" s="9" t="s">
        <v>29</v>
      </c>
      <c r="O63" s="9" t="s">
        <v>30</v>
      </c>
      <c r="P63" s="7" t="s">
        <v>21</v>
      </c>
      <c r="Q63" s="182"/>
      <c r="R63" s="182"/>
      <c r="S63" s="182"/>
      <c r="T63" s="17" t="s">
        <v>5</v>
      </c>
      <c r="U63" s="193" t="s">
        <v>86</v>
      </c>
      <c r="V63" s="194"/>
      <c r="W63" s="18" t="s">
        <v>10</v>
      </c>
      <c r="X63" s="13" t="s">
        <v>11</v>
      </c>
      <c r="Y63" s="13" t="s">
        <v>77</v>
      </c>
      <c r="Z63" s="193" t="s">
        <v>75</v>
      </c>
      <c r="AA63" s="194"/>
      <c r="AB63" s="193" t="s">
        <v>75</v>
      </c>
      <c r="AC63" s="194"/>
      <c r="AD63" s="187"/>
      <c r="AE63" s="14" t="s">
        <v>24</v>
      </c>
      <c r="AF63" s="14" t="s">
        <v>26</v>
      </c>
      <c r="AG63" s="14" t="s">
        <v>76</v>
      </c>
      <c r="AH63" s="14" t="s">
        <v>14</v>
      </c>
      <c r="AI63" s="14" t="s">
        <v>78</v>
      </c>
      <c r="AJ63" s="14" t="s">
        <v>79</v>
      </c>
      <c r="AK63" s="14" t="s">
        <v>20</v>
      </c>
      <c r="AL63" s="195" t="s">
        <v>75</v>
      </c>
      <c r="AM63" s="196"/>
      <c r="AN63" s="195" t="s">
        <v>75</v>
      </c>
      <c r="AO63" s="196"/>
      <c r="AP63" s="195" t="s">
        <v>75</v>
      </c>
      <c r="AQ63" s="196"/>
      <c r="AR63" s="186"/>
      <c r="AS63" s="192"/>
    </row>
    <row r="64" spans="1:45" ht="18.75" customHeight="1" x14ac:dyDescent="0.25">
      <c r="A64" s="1">
        <v>43854</v>
      </c>
      <c r="B64" s="2">
        <v>28523</v>
      </c>
      <c r="C64" s="2" t="s">
        <v>143</v>
      </c>
      <c r="D64" s="2" t="s">
        <v>144</v>
      </c>
      <c r="E64" s="2" t="s">
        <v>147</v>
      </c>
      <c r="F64" s="2" t="s">
        <v>266</v>
      </c>
      <c r="G64" s="2" t="s">
        <v>84</v>
      </c>
      <c r="H64" s="3">
        <v>0.43055555555555558</v>
      </c>
      <c r="I64" s="3">
        <v>0.4513888888888889</v>
      </c>
      <c r="J64" s="3">
        <v>0.47222222222222227</v>
      </c>
      <c r="K64" s="3">
        <v>0.49305555555555558</v>
      </c>
      <c r="L64" s="2">
        <v>142</v>
      </c>
      <c r="M64" s="2">
        <v>84</v>
      </c>
      <c r="N64" s="2">
        <v>0</v>
      </c>
      <c r="O64" s="2">
        <v>0</v>
      </c>
      <c r="P64" s="2" t="s">
        <v>323</v>
      </c>
      <c r="Q64" s="10">
        <v>1055</v>
      </c>
      <c r="R64" s="10"/>
      <c r="S64" s="10"/>
      <c r="T64" s="4">
        <f>IF(A64="","",A64)</f>
        <v>43854</v>
      </c>
      <c r="U64" s="2"/>
      <c r="V64" s="15"/>
      <c r="W64" s="2"/>
      <c r="X64" s="2">
        <v>4</v>
      </c>
      <c r="Y64" s="2"/>
      <c r="Z64" s="2" t="s">
        <v>61</v>
      </c>
      <c r="AA64" s="2">
        <v>1</v>
      </c>
      <c r="AB64" s="2" t="s">
        <v>63</v>
      </c>
      <c r="AC64" s="2">
        <v>2</v>
      </c>
      <c r="AD64" s="10"/>
      <c r="AE64" s="15"/>
      <c r="AF64" s="2"/>
      <c r="AG64" s="2"/>
      <c r="AH64" s="2"/>
      <c r="AI64" s="2">
        <v>1</v>
      </c>
      <c r="AJ64" s="2">
        <v>1</v>
      </c>
      <c r="AK64" s="2">
        <v>1</v>
      </c>
      <c r="AL64" s="2" t="s">
        <v>89</v>
      </c>
      <c r="AM64" s="2">
        <v>1</v>
      </c>
      <c r="AN64" s="2" t="s">
        <v>90</v>
      </c>
      <c r="AO64" s="2">
        <v>1</v>
      </c>
      <c r="AP64" s="2" t="s">
        <v>94</v>
      </c>
      <c r="AQ64" s="2">
        <v>4</v>
      </c>
      <c r="AR64" s="10">
        <v>140</v>
      </c>
      <c r="AS64" s="11">
        <f>+Q64+AR64</f>
        <v>1195</v>
      </c>
    </row>
    <row r="65" spans="1:45" ht="18.75" customHeight="1" x14ac:dyDescent="0.25">
      <c r="A65" s="1">
        <v>43855</v>
      </c>
      <c r="B65" s="2">
        <v>28529</v>
      </c>
      <c r="C65" s="2" t="s">
        <v>143</v>
      </c>
      <c r="D65" s="2" t="s">
        <v>144</v>
      </c>
      <c r="E65" s="2" t="s">
        <v>147</v>
      </c>
      <c r="F65" s="2" t="s">
        <v>214</v>
      </c>
      <c r="G65" s="2" t="s">
        <v>84</v>
      </c>
      <c r="H65" s="3">
        <v>0.4236111111111111</v>
      </c>
      <c r="I65" s="3">
        <v>0.44444444444444442</v>
      </c>
      <c r="J65" s="3">
        <v>0.46527777777777773</v>
      </c>
      <c r="K65" s="3">
        <v>0.47916666666666669</v>
      </c>
      <c r="L65" s="2">
        <v>141</v>
      </c>
      <c r="M65" s="2">
        <v>85</v>
      </c>
      <c r="N65" s="2">
        <v>0</v>
      </c>
      <c r="O65" s="2">
        <v>0</v>
      </c>
      <c r="P65" s="2" t="s">
        <v>324</v>
      </c>
      <c r="Q65" s="10">
        <v>1055</v>
      </c>
      <c r="R65" s="10"/>
      <c r="S65" s="10"/>
      <c r="T65" s="4">
        <f t="shared" ref="T65:T67" si="9">IF(A65="","",A65)</f>
        <v>43855</v>
      </c>
      <c r="U65" s="2"/>
      <c r="V65" s="15"/>
      <c r="W65" s="2"/>
      <c r="X65" s="2">
        <v>1</v>
      </c>
      <c r="Y65" s="2"/>
      <c r="Z65" s="2" t="s">
        <v>61</v>
      </c>
      <c r="AA65" s="2">
        <v>1</v>
      </c>
      <c r="AB65" s="2" t="s">
        <v>63</v>
      </c>
      <c r="AC65" s="2">
        <v>2</v>
      </c>
      <c r="AD65" s="10"/>
      <c r="AE65" s="15"/>
      <c r="AF65" s="2"/>
      <c r="AG65" s="2"/>
      <c r="AH65" s="2"/>
      <c r="AI65" s="2"/>
      <c r="AJ65" s="2"/>
      <c r="AK65" s="2">
        <v>1</v>
      </c>
      <c r="AL65" s="2" t="s">
        <v>89</v>
      </c>
      <c r="AM65" s="2">
        <v>1</v>
      </c>
      <c r="AN65" s="2" t="s">
        <v>90</v>
      </c>
      <c r="AO65" s="2">
        <v>1</v>
      </c>
      <c r="AP65" s="2" t="s">
        <v>94</v>
      </c>
      <c r="AQ65" s="2">
        <v>5</v>
      </c>
      <c r="AR65" s="10">
        <v>70</v>
      </c>
      <c r="AS65" s="11">
        <f t="shared" ref="AS65:AS67" si="10">+Q65+AR65</f>
        <v>1125</v>
      </c>
    </row>
    <row r="66" spans="1:45" ht="18.75" customHeight="1" x14ac:dyDescent="0.25">
      <c r="A66" s="1">
        <v>43857</v>
      </c>
      <c r="B66" s="2">
        <v>28539</v>
      </c>
      <c r="C66" s="2" t="s">
        <v>143</v>
      </c>
      <c r="D66" s="2" t="s">
        <v>144</v>
      </c>
      <c r="E66" s="2" t="s">
        <v>147</v>
      </c>
      <c r="F66" s="2" t="s">
        <v>214</v>
      </c>
      <c r="G66" s="2" t="s">
        <v>84</v>
      </c>
      <c r="H66" s="3">
        <v>0.43055555555555558</v>
      </c>
      <c r="I66" s="3">
        <v>0.4861111111111111</v>
      </c>
      <c r="J66" s="3">
        <v>0.47222222222222227</v>
      </c>
      <c r="K66" s="3">
        <v>0.52777777777777779</v>
      </c>
      <c r="L66" s="2">
        <v>123</v>
      </c>
      <c r="M66" s="2">
        <v>115</v>
      </c>
      <c r="N66" s="2">
        <v>0</v>
      </c>
      <c r="O66" s="2">
        <v>0</v>
      </c>
      <c r="P66" s="2" t="s">
        <v>324</v>
      </c>
      <c r="Q66" s="10">
        <v>1055</v>
      </c>
      <c r="R66" s="10"/>
      <c r="S66" s="10"/>
      <c r="T66" s="4">
        <f t="shared" si="9"/>
        <v>43857</v>
      </c>
      <c r="U66" s="2"/>
      <c r="V66" s="15"/>
      <c r="W66" s="2"/>
      <c r="X66" s="2"/>
      <c r="Y66" s="2"/>
      <c r="Z66" s="2" t="s">
        <v>61</v>
      </c>
      <c r="AA66" s="2">
        <v>1</v>
      </c>
      <c r="AB66" s="2" t="s">
        <v>63</v>
      </c>
      <c r="AC66" s="2">
        <v>2</v>
      </c>
      <c r="AD66" s="10"/>
      <c r="AE66" s="15"/>
      <c r="AF66" s="2"/>
      <c r="AG66" s="2"/>
      <c r="AH66" s="2"/>
      <c r="AI66" s="2">
        <v>1</v>
      </c>
      <c r="AJ66" s="2">
        <v>1</v>
      </c>
      <c r="AK66" s="2">
        <v>1</v>
      </c>
      <c r="AL66" s="2" t="s">
        <v>89</v>
      </c>
      <c r="AM66" s="2">
        <v>1</v>
      </c>
      <c r="AN66" s="2" t="s">
        <v>90</v>
      </c>
      <c r="AO66" s="2">
        <v>1</v>
      </c>
      <c r="AP66" s="2" t="s">
        <v>94</v>
      </c>
      <c r="AQ66" s="2">
        <v>4</v>
      </c>
      <c r="AR66" s="10">
        <v>140</v>
      </c>
      <c r="AS66" s="11">
        <f t="shared" si="10"/>
        <v>1195</v>
      </c>
    </row>
    <row r="67" spans="1:45" ht="18.75" customHeight="1" x14ac:dyDescent="0.25">
      <c r="A67" s="1">
        <v>43861</v>
      </c>
      <c r="B67" s="2">
        <v>28544</v>
      </c>
      <c r="C67" s="2" t="s">
        <v>143</v>
      </c>
      <c r="D67" s="2" t="s">
        <v>144</v>
      </c>
      <c r="E67" s="2" t="s">
        <v>147</v>
      </c>
      <c r="F67" s="2" t="s">
        <v>214</v>
      </c>
      <c r="G67" s="2" t="s">
        <v>84</v>
      </c>
      <c r="H67" s="3">
        <v>0.43055555555555558</v>
      </c>
      <c r="I67" s="3">
        <v>0.4458333333333333</v>
      </c>
      <c r="J67" s="3">
        <v>0.47222222222222227</v>
      </c>
      <c r="K67" s="3">
        <v>0.4861111111111111</v>
      </c>
      <c r="L67" s="2">
        <v>130</v>
      </c>
      <c r="M67" s="2">
        <v>81</v>
      </c>
      <c r="N67" s="2">
        <v>0</v>
      </c>
      <c r="O67" s="2">
        <v>0</v>
      </c>
      <c r="P67" s="2" t="s">
        <v>324</v>
      </c>
      <c r="Q67" s="10">
        <v>1055</v>
      </c>
      <c r="R67" s="10"/>
      <c r="S67" s="10"/>
      <c r="T67" s="4">
        <f t="shared" si="9"/>
        <v>43861</v>
      </c>
      <c r="U67" s="2"/>
      <c r="V67" s="15"/>
      <c r="W67" s="2"/>
      <c r="X67" s="2"/>
      <c r="Y67" s="2"/>
      <c r="Z67" s="2" t="s">
        <v>61</v>
      </c>
      <c r="AA67" s="2">
        <v>1</v>
      </c>
      <c r="AB67" s="2" t="s">
        <v>63</v>
      </c>
      <c r="AC67" s="2">
        <v>2</v>
      </c>
      <c r="AD67" s="10"/>
      <c r="AE67" s="15"/>
      <c r="AF67" s="2"/>
      <c r="AG67" s="2"/>
      <c r="AH67" s="2"/>
      <c r="AI67" s="2"/>
      <c r="AJ67" s="2"/>
      <c r="AK67" s="2">
        <v>1</v>
      </c>
      <c r="AL67" s="2" t="s">
        <v>89</v>
      </c>
      <c r="AM67" s="2">
        <v>1</v>
      </c>
      <c r="AN67" s="2" t="s">
        <v>90</v>
      </c>
      <c r="AO67" s="2">
        <v>1</v>
      </c>
      <c r="AP67" s="2" t="s">
        <v>94</v>
      </c>
      <c r="AQ67" s="2">
        <v>4</v>
      </c>
      <c r="AR67" s="10">
        <v>70</v>
      </c>
      <c r="AS67" s="11">
        <f t="shared" si="10"/>
        <v>1125</v>
      </c>
    </row>
    <row r="68" spans="1:45" ht="18.75" customHeight="1" x14ac:dyDescent="0.25">
      <c r="A68" s="197" t="s">
        <v>19</v>
      </c>
      <c r="B68" s="198"/>
      <c r="C68" s="198"/>
      <c r="D68" s="198"/>
      <c r="E68" s="198"/>
      <c r="F68" s="198"/>
      <c r="G68" s="198"/>
      <c r="H68" s="198"/>
      <c r="I68" s="198"/>
      <c r="J68" s="198"/>
      <c r="K68" s="199"/>
      <c r="L68" s="12">
        <f>SUM(L64:L67)</f>
        <v>536</v>
      </c>
      <c r="M68" s="12">
        <f>SUM(M64:M67)</f>
        <v>365</v>
      </c>
      <c r="N68" s="12">
        <f>SUM(N64:N67)</f>
        <v>0</v>
      </c>
      <c r="O68" s="12">
        <f>SUM(O64:O67)</f>
        <v>0</v>
      </c>
      <c r="P68" s="12"/>
      <c r="Q68" s="12"/>
      <c r="R68" s="12"/>
      <c r="S68" s="12"/>
      <c r="T68" s="12"/>
      <c r="U68" s="12">
        <f>SUM(U64:U67)</f>
        <v>0</v>
      </c>
      <c r="V68" s="20">
        <f>SUM(V64:V67)</f>
        <v>0</v>
      </c>
      <c r="W68" s="12">
        <f>SUM(W64:W67)</f>
        <v>0</v>
      </c>
      <c r="X68" s="12">
        <f>SUM(X64:X67)</f>
        <v>5</v>
      </c>
      <c r="Y68" s="12"/>
      <c r="Z68" s="12"/>
      <c r="AA68" s="12"/>
      <c r="AB68" s="12"/>
      <c r="AC68" s="12"/>
      <c r="AD68" s="12"/>
      <c r="AE68" s="20">
        <f t="shared" ref="AE68:AK68" si="11">SUM(AE64:AE67)</f>
        <v>0</v>
      </c>
      <c r="AF68" s="21">
        <f t="shared" si="11"/>
        <v>0</v>
      </c>
      <c r="AG68" s="20">
        <f t="shared" si="11"/>
        <v>0</v>
      </c>
      <c r="AH68" s="20">
        <f t="shared" si="11"/>
        <v>0</v>
      </c>
      <c r="AI68" s="21">
        <f t="shared" si="11"/>
        <v>2</v>
      </c>
      <c r="AJ68" s="21">
        <f t="shared" si="11"/>
        <v>2</v>
      </c>
      <c r="AK68" s="21">
        <f t="shared" si="11"/>
        <v>4</v>
      </c>
      <c r="AL68" s="12"/>
      <c r="AM68" s="12"/>
      <c r="AN68" s="12"/>
      <c r="AO68" s="12"/>
      <c r="AP68" s="12"/>
      <c r="AQ68" s="12"/>
      <c r="AR68" s="12"/>
      <c r="AS68" s="59">
        <f>SUM(AS64:AS67)</f>
        <v>4640</v>
      </c>
    </row>
  </sheetData>
  <sheetProtection selectLockedCells="1"/>
  <mergeCells count="72">
    <mergeCell ref="A50:K50"/>
    <mergeCell ref="AD45:AD46"/>
    <mergeCell ref="AE45:AQ45"/>
    <mergeCell ref="AR45:AR46"/>
    <mergeCell ref="AS45:AS46"/>
    <mergeCell ref="U46:V46"/>
    <mergeCell ref="Z46:AA46"/>
    <mergeCell ref="AB46:AC46"/>
    <mergeCell ref="AL46:AM46"/>
    <mergeCell ref="AN46:AO46"/>
    <mergeCell ref="AP46:AQ46"/>
    <mergeCell ref="B40:E40"/>
    <mergeCell ref="U40:X40"/>
    <mergeCell ref="A45:P45"/>
    <mergeCell ref="Q45:Q46"/>
    <mergeCell ref="R45:R46"/>
    <mergeCell ref="S45:S46"/>
    <mergeCell ref="T45:AC45"/>
    <mergeCell ref="A33:K33"/>
    <mergeCell ref="AD28:AD29"/>
    <mergeCell ref="AE28:AQ28"/>
    <mergeCell ref="AR28:AR29"/>
    <mergeCell ref="AS28:AS29"/>
    <mergeCell ref="U29:V29"/>
    <mergeCell ref="Z29:AA29"/>
    <mergeCell ref="AB29:AC29"/>
    <mergeCell ref="AL29:AM29"/>
    <mergeCell ref="AN29:AO29"/>
    <mergeCell ref="AP29:AQ29"/>
    <mergeCell ref="B23:E23"/>
    <mergeCell ref="U23:X23"/>
    <mergeCell ref="A28:P28"/>
    <mergeCell ref="Q28:Q29"/>
    <mergeCell ref="R28:R29"/>
    <mergeCell ref="S28:S29"/>
    <mergeCell ref="T28:AC28"/>
    <mergeCell ref="B5:E5"/>
    <mergeCell ref="U5:X5"/>
    <mergeCell ref="A10:P10"/>
    <mergeCell ref="Q10:Q11"/>
    <mergeCell ref="R10:R11"/>
    <mergeCell ref="S10:S11"/>
    <mergeCell ref="T10:AC10"/>
    <mergeCell ref="A16:K16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57:E57"/>
    <mergeCell ref="U57:X57"/>
    <mergeCell ref="A62:P62"/>
    <mergeCell ref="Q62:Q63"/>
    <mergeCell ref="R62:R63"/>
    <mergeCell ref="S62:S63"/>
    <mergeCell ref="T62:AC62"/>
    <mergeCell ref="A68:K68"/>
    <mergeCell ref="AD62:AD63"/>
    <mergeCell ref="AE62:AQ62"/>
    <mergeCell ref="AR62:AR63"/>
    <mergeCell ref="AS62:AS63"/>
    <mergeCell ref="U63:V63"/>
    <mergeCell ref="Z63:AA63"/>
    <mergeCell ref="AB63:AC63"/>
    <mergeCell ref="AL63:AM63"/>
    <mergeCell ref="AN63:AO63"/>
    <mergeCell ref="AP63:AQ63"/>
  </mergeCells>
  <dataValidations count="5">
    <dataValidation type="list" allowBlank="1" showInputMessage="1" showErrorMessage="1" sqref="G12:G15 G30:G32 G47:G49 G64:G67">
      <formula1>nature</formula1>
    </dataValidation>
    <dataValidation type="whole" allowBlank="1" showInputMessage="1" showErrorMessage="1" sqref="L12:M15 L30:M32 L47:M49 L64:M67">
      <formula1>0</formula1>
      <formula2>500</formula2>
    </dataValidation>
    <dataValidation type="list" allowBlank="1" showInputMessage="1" showErrorMessage="1" sqref="AB12:AB15 Z12:Z15 Z30:Z32 AB30:AB32 AB47:AB49 Z47:Z49 AB64:AB67 Z64:Z67">
      <formula1>AUTRE</formula1>
    </dataValidation>
    <dataValidation type="list" allowBlank="1" showInputMessage="1" showErrorMessage="1" sqref="N5 N23 N40 N57">
      <formula1>MONNAIE</formula1>
    </dataValidation>
    <dataValidation type="list" allowBlank="1" showInputMessage="1" showErrorMessage="1" sqref="AN12:AN15 AP12:AP15 AL12:AL15 AP30:AP32 AL30:AL32 AN30:AN32 AN47:AN49 AL47:AL49 AP47:AP49 AN64:AN67 AL64:AL67 AP64:AP67">
      <formula1>AUTRES</formula1>
    </dataValidation>
  </dataValidations>
  <pageMargins left="0.2" right="0.2" top="0.2" bottom="0.2" header="0.2" footer="0.2"/>
  <pageSetup paperSize="9" scale="94" orientation="landscape" horizontalDpi="300" verticalDpi="300" r:id="rId1"/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opLeftCell="Q43" zoomScale="110" zoomScaleNormal="110" workbookViewId="0">
      <selection activeCell="A47" sqref="A47:AS6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8.425781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7.425781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103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48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>SAUDIA ARAB AIRLINES  .REG.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9" spans="1:45" ht="14.45" customHeight="1" x14ac:dyDescent="0.25">
      <c r="A9" s="178" t="s">
        <v>7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80"/>
      <c r="Q9" s="181" t="s">
        <v>6</v>
      </c>
      <c r="R9" s="181" t="s">
        <v>8</v>
      </c>
      <c r="S9" s="181" t="s">
        <v>9</v>
      </c>
      <c r="T9" s="183" t="s">
        <v>12</v>
      </c>
      <c r="U9" s="184"/>
      <c r="V9" s="184"/>
      <c r="W9" s="184"/>
      <c r="X9" s="184"/>
      <c r="Y9" s="184"/>
      <c r="Z9" s="184"/>
      <c r="AA9" s="184"/>
      <c r="AB9" s="184"/>
      <c r="AC9" s="185"/>
      <c r="AD9" s="186" t="s">
        <v>80</v>
      </c>
      <c r="AE9" s="188" t="s">
        <v>13</v>
      </c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90"/>
      <c r="AR9" s="186" t="s">
        <v>18</v>
      </c>
      <c r="AS9" s="191" t="s">
        <v>81</v>
      </c>
    </row>
    <row r="10" spans="1:45" ht="26.45" customHeight="1" x14ac:dyDescent="0.25">
      <c r="A10" s="16" t="s">
        <v>5</v>
      </c>
      <c r="B10" s="7" t="s">
        <v>0</v>
      </c>
      <c r="C10" s="8" t="s">
        <v>31</v>
      </c>
      <c r="D10" s="8" t="s">
        <v>32</v>
      </c>
      <c r="E10" s="8" t="s">
        <v>33</v>
      </c>
      <c r="F10" s="8" t="s">
        <v>46</v>
      </c>
      <c r="G10" s="9" t="s">
        <v>4</v>
      </c>
      <c r="H10" s="8" t="s">
        <v>1</v>
      </c>
      <c r="I10" s="8" t="s">
        <v>111</v>
      </c>
      <c r="J10" s="8" t="s">
        <v>2</v>
      </c>
      <c r="K10" s="8" t="s">
        <v>3</v>
      </c>
      <c r="L10" s="8" t="s">
        <v>27</v>
      </c>
      <c r="M10" s="8" t="s">
        <v>28</v>
      </c>
      <c r="N10" s="9" t="s">
        <v>29</v>
      </c>
      <c r="O10" s="9" t="s">
        <v>30</v>
      </c>
      <c r="P10" s="7" t="s">
        <v>21</v>
      </c>
      <c r="Q10" s="182"/>
      <c r="R10" s="182"/>
      <c r="S10" s="182"/>
      <c r="T10" s="17" t="s">
        <v>5</v>
      </c>
      <c r="U10" s="193" t="s">
        <v>86</v>
      </c>
      <c r="V10" s="194"/>
      <c r="W10" s="18" t="s">
        <v>10</v>
      </c>
      <c r="X10" s="13" t="s">
        <v>11</v>
      </c>
      <c r="Y10" s="13" t="s">
        <v>77</v>
      </c>
      <c r="Z10" s="193" t="s">
        <v>75</v>
      </c>
      <c r="AA10" s="194"/>
      <c r="AB10" s="193" t="s">
        <v>75</v>
      </c>
      <c r="AC10" s="194"/>
      <c r="AD10" s="187"/>
      <c r="AE10" s="14" t="s">
        <v>24</v>
      </c>
      <c r="AF10" s="14" t="s">
        <v>26</v>
      </c>
      <c r="AG10" s="14" t="s">
        <v>76</v>
      </c>
      <c r="AH10" s="14" t="s">
        <v>14</v>
      </c>
      <c r="AI10" s="14" t="s">
        <v>78</v>
      </c>
      <c r="AJ10" s="14" t="s">
        <v>79</v>
      </c>
      <c r="AK10" s="14" t="s">
        <v>20</v>
      </c>
      <c r="AL10" s="195" t="s">
        <v>75</v>
      </c>
      <c r="AM10" s="196"/>
      <c r="AN10" s="195" t="s">
        <v>75</v>
      </c>
      <c r="AO10" s="196"/>
      <c r="AP10" s="195" t="s">
        <v>75</v>
      </c>
      <c r="AQ10" s="196"/>
      <c r="AR10" s="186"/>
      <c r="AS10" s="192"/>
    </row>
    <row r="11" spans="1:45" ht="18.75" customHeight="1" x14ac:dyDescent="0.25">
      <c r="A11" s="1">
        <v>43832</v>
      </c>
      <c r="B11" s="2">
        <v>28397</v>
      </c>
      <c r="C11" s="83" t="s">
        <v>154</v>
      </c>
      <c r="D11" s="83" t="s">
        <v>155</v>
      </c>
      <c r="E11" s="2" t="s">
        <v>119</v>
      </c>
      <c r="F11" s="2" t="s">
        <v>165</v>
      </c>
      <c r="G11" s="2" t="s">
        <v>84</v>
      </c>
      <c r="H11" s="3">
        <v>0.22222222222222221</v>
      </c>
      <c r="I11" s="3">
        <v>0.22500000000000001</v>
      </c>
      <c r="J11" s="3">
        <v>0.28472222222222221</v>
      </c>
      <c r="K11" s="3">
        <v>0.28541666666666665</v>
      </c>
      <c r="L11" s="2">
        <v>293</v>
      </c>
      <c r="M11" s="2">
        <v>293</v>
      </c>
      <c r="N11" s="2">
        <v>0</v>
      </c>
      <c r="O11" s="2">
        <v>0</v>
      </c>
      <c r="P11" s="2" t="s">
        <v>156</v>
      </c>
      <c r="Q11" s="10">
        <v>1750</v>
      </c>
      <c r="R11" s="10"/>
      <c r="S11" s="10"/>
      <c r="T11" s="4">
        <f>IF(A11="","",A11)</f>
        <v>43832</v>
      </c>
      <c r="U11" s="2"/>
      <c r="V11" s="15"/>
      <c r="W11" s="2"/>
      <c r="X11" s="2"/>
      <c r="Y11" s="2"/>
      <c r="Z11" s="2" t="s">
        <v>61</v>
      </c>
      <c r="AA11" s="2">
        <v>1</v>
      </c>
      <c r="AB11" s="2"/>
      <c r="AC11" s="2"/>
      <c r="AD11" s="10"/>
      <c r="AE11" s="15"/>
      <c r="AF11" s="2"/>
      <c r="AG11" s="2"/>
      <c r="AH11" s="2">
        <v>1</v>
      </c>
      <c r="AI11" s="2">
        <v>1</v>
      </c>
      <c r="AJ11" s="2">
        <v>1</v>
      </c>
      <c r="AK11" s="2">
        <v>1</v>
      </c>
      <c r="AL11" s="2" t="s">
        <v>89</v>
      </c>
      <c r="AM11" s="2">
        <v>1</v>
      </c>
      <c r="AN11" s="2" t="s">
        <v>90</v>
      </c>
      <c r="AO11" s="2">
        <v>2</v>
      </c>
      <c r="AP11" s="2" t="s">
        <v>94</v>
      </c>
      <c r="AQ11" s="2">
        <v>10</v>
      </c>
      <c r="AR11" s="10"/>
      <c r="AS11" s="11">
        <f>+Q11</f>
        <v>1750</v>
      </c>
    </row>
    <row r="12" spans="1:45" ht="18.75" customHeight="1" x14ac:dyDescent="0.25">
      <c r="A12" s="1">
        <v>43837</v>
      </c>
      <c r="B12" s="2">
        <v>28451</v>
      </c>
      <c r="C12" s="83" t="s">
        <v>220</v>
      </c>
      <c r="D12" s="83" t="s">
        <v>221</v>
      </c>
      <c r="E12" s="2" t="s">
        <v>119</v>
      </c>
      <c r="F12" s="2" t="s">
        <v>226</v>
      </c>
      <c r="G12" s="2" t="s">
        <v>84</v>
      </c>
      <c r="H12" s="3">
        <v>0.22222222222222221</v>
      </c>
      <c r="I12" s="3">
        <v>0.23263888888888887</v>
      </c>
      <c r="J12" s="3">
        <v>0.28472222222222221</v>
      </c>
      <c r="K12" s="3">
        <v>0.32569444444444445</v>
      </c>
      <c r="L12" s="2">
        <v>297</v>
      </c>
      <c r="M12" s="2">
        <v>297</v>
      </c>
      <c r="N12" s="2">
        <v>0</v>
      </c>
      <c r="O12" s="2">
        <v>0</v>
      </c>
      <c r="P12" s="2" t="s">
        <v>156</v>
      </c>
      <c r="Q12" s="10">
        <v>1750</v>
      </c>
      <c r="R12" s="10"/>
      <c r="S12" s="10"/>
      <c r="T12" s="4">
        <f t="shared" ref="T12" si="0">IF(A12="","",A12)</f>
        <v>43837</v>
      </c>
      <c r="U12" s="2"/>
      <c r="V12" s="15"/>
      <c r="W12" s="2"/>
      <c r="X12" s="2"/>
      <c r="Y12" s="2"/>
      <c r="Z12" s="2" t="s">
        <v>61</v>
      </c>
      <c r="AA12" s="2">
        <v>1</v>
      </c>
      <c r="AB12" s="2"/>
      <c r="AC12" s="2"/>
      <c r="AD12" s="10"/>
      <c r="AE12" s="15"/>
      <c r="AF12" s="2"/>
      <c r="AG12" s="2"/>
      <c r="AH12" s="2">
        <v>1</v>
      </c>
      <c r="AI12" s="2">
        <v>1</v>
      </c>
      <c r="AJ12" s="2">
        <v>1</v>
      </c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10</v>
      </c>
      <c r="AR12" s="10"/>
      <c r="AS12" s="11">
        <f>+Q12</f>
        <v>1750</v>
      </c>
    </row>
    <row r="13" spans="1:45" ht="18.75" customHeight="1" x14ac:dyDescent="0.25">
      <c r="A13" s="197" t="s">
        <v>19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9"/>
      <c r="L13" s="12">
        <f>SUM(L11:L12)</f>
        <v>590</v>
      </c>
      <c r="M13" s="12">
        <f>SUM(M11:M12)</f>
        <v>590</v>
      </c>
      <c r="N13" s="12">
        <f>SUM(N11:N12)</f>
        <v>0</v>
      </c>
      <c r="O13" s="12">
        <f>SUM(O11:O12)</f>
        <v>0</v>
      </c>
      <c r="P13" s="12"/>
      <c r="Q13" s="12"/>
      <c r="R13" s="12"/>
      <c r="S13" s="12"/>
      <c r="T13" s="12"/>
      <c r="U13" s="12">
        <f>SUM(U11:U12)</f>
        <v>0</v>
      </c>
      <c r="V13" s="20">
        <f>SUM(V11:V12)</f>
        <v>0</v>
      </c>
      <c r="W13" s="12">
        <f>SUM(W11:W12)</f>
        <v>0</v>
      </c>
      <c r="X13" s="12">
        <f>SUM(X11:X12)</f>
        <v>0</v>
      </c>
      <c r="Y13" s="12"/>
      <c r="Z13" s="12"/>
      <c r="AA13" s="12"/>
      <c r="AB13" s="12"/>
      <c r="AC13" s="12"/>
      <c r="AD13" s="12"/>
      <c r="AE13" s="20">
        <f t="shared" ref="AE13:AK13" si="1">SUM(AE11:AE12)</f>
        <v>0</v>
      </c>
      <c r="AF13" s="21">
        <f t="shared" si="1"/>
        <v>0</v>
      </c>
      <c r="AG13" s="20">
        <f t="shared" si="1"/>
        <v>0</v>
      </c>
      <c r="AH13" s="20">
        <f t="shared" si="1"/>
        <v>2</v>
      </c>
      <c r="AI13" s="21">
        <f t="shared" si="1"/>
        <v>2</v>
      </c>
      <c r="AJ13" s="21">
        <f t="shared" si="1"/>
        <v>2</v>
      </c>
      <c r="AK13" s="21">
        <f t="shared" si="1"/>
        <v>2</v>
      </c>
      <c r="AL13" s="12"/>
      <c r="AM13" s="12"/>
      <c r="AN13" s="12"/>
      <c r="AO13" s="12"/>
      <c r="AP13" s="12"/>
      <c r="AQ13" s="12"/>
      <c r="AR13" s="12"/>
      <c r="AS13" s="84">
        <f>SUM(AS11:AS12)</f>
        <v>3500</v>
      </c>
    </row>
    <row r="15" spans="1:45" x14ac:dyDescent="0.25">
      <c r="R15" s="41" t="s">
        <v>98</v>
      </c>
      <c r="AR15" s="41" t="s">
        <v>99</v>
      </c>
    </row>
    <row r="16" spans="1:45" ht="14.25" x14ac:dyDescent="0.25">
      <c r="A16" s="58" t="s">
        <v>34</v>
      </c>
      <c r="B16" s="58"/>
      <c r="C16" s="58"/>
      <c r="D16" s="47"/>
      <c r="E16" s="47"/>
      <c r="F16" s="47"/>
      <c r="G16" s="5"/>
      <c r="H16" s="5"/>
      <c r="I16" s="5"/>
      <c r="J16" s="5"/>
      <c r="K16" s="5"/>
      <c r="P16" s="5"/>
      <c r="Q16" s="5"/>
      <c r="R16" s="5"/>
      <c r="S16" s="5"/>
      <c r="T16" s="58" t="s">
        <v>34</v>
      </c>
      <c r="U16" s="58"/>
      <c r="V16" s="58"/>
      <c r="W16" s="5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7"/>
      <c r="AI16" s="48"/>
      <c r="AJ16" s="48"/>
      <c r="AK16" s="48"/>
      <c r="AL16" s="48"/>
      <c r="AM16" s="48"/>
      <c r="AN16" s="48"/>
      <c r="AO16" s="48"/>
      <c r="AP16" s="48"/>
    </row>
    <row r="17" spans="1:45" ht="14.25" x14ac:dyDescent="0.25">
      <c r="A17" s="58" t="s">
        <v>35</v>
      </c>
      <c r="B17" s="58"/>
      <c r="C17" s="58"/>
      <c r="D17" s="47"/>
      <c r="E17" s="47"/>
      <c r="F17" s="48"/>
      <c r="H17" s="5"/>
      <c r="I17" s="5"/>
      <c r="J17" s="5"/>
      <c r="K17" s="5"/>
      <c r="P17" s="5"/>
      <c r="Q17" s="5"/>
      <c r="R17" s="5"/>
      <c r="S17" s="5"/>
      <c r="T17" s="58" t="s">
        <v>35</v>
      </c>
      <c r="U17" s="58"/>
      <c r="V17" s="58"/>
      <c r="W17" s="5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7"/>
      <c r="AI17" s="48"/>
      <c r="AJ17" s="48"/>
      <c r="AK17" s="48"/>
      <c r="AL17" s="48"/>
      <c r="AM17" s="48"/>
      <c r="AN17" s="48"/>
      <c r="AO17" s="48"/>
      <c r="AP17" s="48"/>
    </row>
    <row r="18" spans="1:45" ht="14.45" customHeight="1" x14ac:dyDescent="0.25">
      <c r="A18" s="58" t="s">
        <v>228</v>
      </c>
      <c r="B18" s="58"/>
      <c r="C18" s="58"/>
      <c r="D18" s="47"/>
      <c r="E18" s="47"/>
      <c r="F18" s="48"/>
      <c r="H18" s="5"/>
      <c r="I18" s="5"/>
      <c r="J18" s="5"/>
      <c r="K18" s="5"/>
      <c r="L18" s="58" t="s">
        <v>37</v>
      </c>
      <c r="M18" s="5"/>
      <c r="N18" s="55" t="s">
        <v>103</v>
      </c>
      <c r="O18" s="50"/>
      <c r="P18" s="50"/>
      <c r="Q18" s="50"/>
      <c r="R18" s="5"/>
      <c r="S18" s="5"/>
      <c r="T18" s="58" t="s">
        <v>228</v>
      </c>
      <c r="U18" s="58"/>
      <c r="V18" s="58"/>
      <c r="W18" s="47"/>
      <c r="X18" s="47"/>
      <c r="Y18" s="48"/>
      <c r="AA18" s="48"/>
      <c r="AB18" s="48"/>
      <c r="AC18" s="48"/>
      <c r="AD18" s="48"/>
      <c r="AE18" s="48"/>
      <c r="AF18" s="48"/>
      <c r="AG18" s="48"/>
      <c r="AH18" s="47"/>
      <c r="AI18" s="58" t="s">
        <v>37</v>
      </c>
      <c r="AJ18" s="47"/>
      <c r="AK18" s="56" t="str">
        <f>IF(N18="","",N18)</f>
        <v>SAUDIA ARAB AIRLINES  .REG.</v>
      </c>
      <c r="AL18" s="48"/>
      <c r="AM18" s="48"/>
      <c r="AN18" s="48"/>
      <c r="AO18" s="48"/>
      <c r="AP18" s="48"/>
    </row>
    <row r="19" spans="1:45" ht="15" x14ac:dyDescent="0.25">
      <c r="A19" s="48"/>
      <c r="B19" s="52"/>
      <c r="C19" s="48"/>
      <c r="D19" s="48"/>
      <c r="E19" s="48"/>
      <c r="F19" s="48"/>
      <c r="H19" s="5"/>
      <c r="I19" s="5"/>
      <c r="J19" s="5"/>
      <c r="K19" s="5"/>
      <c r="L19" s="58" t="s">
        <v>38</v>
      </c>
      <c r="M19" s="53"/>
      <c r="N19" s="55" t="s">
        <v>115</v>
      </c>
      <c r="O19" s="50"/>
      <c r="P19" s="50"/>
      <c r="Q19" s="50"/>
      <c r="R19" s="5"/>
      <c r="S19" s="5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8" t="s">
        <v>38</v>
      </c>
      <c r="AJ19" s="54"/>
      <c r="AK19" s="56" t="str">
        <f>IF(N19="","",N19)</f>
        <v>DU 08 AU 14 JANVIER 2020</v>
      </c>
      <c r="AL19" s="48"/>
      <c r="AM19" s="48"/>
      <c r="AN19" s="48"/>
      <c r="AO19" s="48"/>
      <c r="AP19" s="48"/>
    </row>
    <row r="20" spans="1:45" ht="28.5" x14ac:dyDescent="0.25">
      <c r="A20" s="58" t="s">
        <v>87</v>
      </c>
      <c r="B20" s="200" t="s">
        <v>100</v>
      </c>
      <c r="C20" s="200"/>
      <c r="D20" s="200"/>
      <c r="E20" s="200"/>
      <c r="F20" s="5"/>
      <c r="G20" s="5"/>
      <c r="H20" s="5"/>
      <c r="I20" s="5"/>
      <c r="J20" s="5"/>
      <c r="K20" s="5"/>
      <c r="L20" s="58" t="s">
        <v>39</v>
      </c>
      <c r="M20" s="53"/>
      <c r="N20" s="55" t="s">
        <v>69</v>
      </c>
      <c r="O20" s="5"/>
      <c r="P20" s="5"/>
      <c r="Q20" s="5"/>
      <c r="R20" s="5"/>
      <c r="S20" s="5"/>
      <c r="T20" s="58" t="s">
        <v>87</v>
      </c>
      <c r="U20" s="201" t="str">
        <f>IF(B20="","",B20)</f>
        <v>ALGER</v>
      </c>
      <c r="V20" s="201"/>
      <c r="W20" s="201"/>
      <c r="X20" s="201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58" t="s">
        <v>39</v>
      </c>
      <c r="AJ20" s="54"/>
      <c r="AK20" s="57" t="str">
        <f>+N20</f>
        <v>USD</v>
      </c>
      <c r="AL20" s="48"/>
      <c r="AM20" s="48"/>
      <c r="AN20" s="48"/>
      <c r="AO20" s="48"/>
      <c r="AP20" s="48"/>
    </row>
    <row r="21" spans="1:45" ht="14.25" x14ac:dyDescent="0.25">
      <c r="A21" s="202" t="s">
        <v>101</v>
      </c>
      <c r="B21" s="202"/>
      <c r="C21" s="202"/>
      <c r="D21" s="202"/>
      <c r="E21" s="202"/>
      <c r="F21" s="202"/>
      <c r="G21" s="20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4" t="s">
        <v>101</v>
      </c>
      <c r="U21" s="54"/>
      <c r="V21" s="54"/>
      <c r="W21" s="54"/>
      <c r="X21" s="54"/>
      <c r="Y21" s="54"/>
      <c r="Z21" s="54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</row>
    <row r="23" spans="1:45" ht="14.45" customHeight="1" x14ac:dyDescent="0.25">
      <c r="A23" s="178" t="s">
        <v>7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80"/>
      <c r="Q23" s="181" t="s">
        <v>6</v>
      </c>
      <c r="R23" s="181" t="s">
        <v>8</v>
      </c>
      <c r="S23" s="181" t="s">
        <v>9</v>
      </c>
      <c r="T23" s="183" t="s">
        <v>12</v>
      </c>
      <c r="U23" s="184"/>
      <c r="V23" s="184"/>
      <c r="W23" s="184"/>
      <c r="X23" s="184"/>
      <c r="Y23" s="184"/>
      <c r="Z23" s="184"/>
      <c r="AA23" s="184"/>
      <c r="AB23" s="184"/>
      <c r="AC23" s="185"/>
      <c r="AD23" s="186" t="s">
        <v>80</v>
      </c>
      <c r="AE23" s="188" t="s">
        <v>13</v>
      </c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90"/>
      <c r="AR23" s="186" t="s">
        <v>18</v>
      </c>
      <c r="AS23" s="191" t="s">
        <v>81</v>
      </c>
    </row>
    <row r="24" spans="1:45" ht="26.45" customHeight="1" x14ac:dyDescent="0.25">
      <c r="A24" s="16" t="s">
        <v>5</v>
      </c>
      <c r="B24" s="7" t="s">
        <v>0</v>
      </c>
      <c r="C24" s="8" t="s">
        <v>31</v>
      </c>
      <c r="D24" s="8" t="s">
        <v>32</v>
      </c>
      <c r="E24" s="8" t="s">
        <v>33</v>
      </c>
      <c r="F24" s="8" t="s">
        <v>46</v>
      </c>
      <c r="G24" s="9" t="s">
        <v>4</v>
      </c>
      <c r="H24" s="8" t="s">
        <v>1</v>
      </c>
      <c r="I24" s="8" t="s">
        <v>111</v>
      </c>
      <c r="J24" s="8" t="s">
        <v>2</v>
      </c>
      <c r="K24" s="8" t="s">
        <v>3</v>
      </c>
      <c r="L24" s="8" t="s">
        <v>27</v>
      </c>
      <c r="M24" s="8" t="s">
        <v>28</v>
      </c>
      <c r="N24" s="9" t="s">
        <v>29</v>
      </c>
      <c r="O24" s="9" t="s">
        <v>30</v>
      </c>
      <c r="P24" s="7" t="s">
        <v>21</v>
      </c>
      <c r="Q24" s="182"/>
      <c r="R24" s="182"/>
      <c r="S24" s="182"/>
      <c r="T24" s="17" t="s">
        <v>5</v>
      </c>
      <c r="U24" s="193" t="s">
        <v>86</v>
      </c>
      <c r="V24" s="194"/>
      <c r="W24" s="18" t="s">
        <v>10</v>
      </c>
      <c r="X24" s="13" t="s">
        <v>11</v>
      </c>
      <c r="Y24" s="13" t="s">
        <v>77</v>
      </c>
      <c r="Z24" s="193" t="s">
        <v>75</v>
      </c>
      <c r="AA24" s="194"/>
      <c r="AB24" s="193" t="s">
        <v>75</v>
      </c>
      <c r="AC24" s="194"/>
      <c r="AD24" s="187"/>
      <c r="AE24" s="14" t="s">
        <v>24</v>
      </c>
      <c r="AF24" s="14" t="s">
        <v>26</v>
      </c>
      <c r="AG24" s="14" t="s">
        <v>76</v>
      </c>
      <c r="AH24" s="14" t="s">
        <v>14</v>
      </c>
      <c r="AI24" s="14" t="s">
        <v>78</v>
      </c>
      <c r="AJ24" s="14" t="s">
        <v>79</v>
      </c>
      <c r="AK24" s="14" t="s">
        <v>20</v>
      </c>
      <c r="AL24" s="195" t="s">
        <v>75</v>
      </c>
      <c r="AM24" s="196"/>
      <c r="AN24" s="195" t="s">
        <v>75</v>
      </c>
      <c r="AO24" s="196"/>
      <c r="AP24" s="195" t="s">
        <v>75</v>
      </c>
      <c r="AQ24" s="196"/>
      <c r="AR24" s="186"/>
      <c r="AS24" s="192"/>
    </row>
    <row r="25" spans="1:45" ht="18.75" customHeight="1" x14ac:dyDescent="0.25">
      <c r="A25" s="1">
        <v>43839</v>
      </c>
      <c r="B25" s="2">
        <v>28444</v>
      </c>
      <c r="C25" s="83" t="s">
        <v>154</v>
      </c>
      <c r="D25" s="83" t="s">
        <v>155</v>
      </c>
      <c r="E25" s="2" t="s">
        <v>119</v>
      </c>
      <c r="F25" s="2" t="s">
        <v>165</v>
      </c>
      <c r="G25" s="2" t="s">
        <v>84</v>
      </c>
      <c r="H25" s="3">
        <v>0.22222222222222221</v>
      </c>
      <c r="I25" s="3">
        <v>0.24444444444444446</v>
      </c>
      <c r="J25" s="3">
        <v>0.28472222222222221</v>
      </c>
      <c r="K25" s="3">
        <v>0.31527777777777777</v>
      </c>
      <c r="L25" s="2">
        <v>289</v>
      </c>
      <c r="M25" s="2">
        <v>301</v>
      </c>
      <c r="N25" s="2">
        <v>0</v>
      </c>
      <c r="O25" s="2">
        <v>0</v>
      </c>
      <c r="P25" s="2" t="s">
        <v>269</v>
      </c>
      <c r="Q25" s="10">
        <v>1750</v>
      </c>
      <c r="R25" s="10"/>
      <c r="S25" s="10"/>
      <c r="T25" s="4">
        <f>IF(A25="","",A25)</f>
        <v>43839</v>
      </c>
      <c r="U25" s="2"/>
      <c r="V25" s="15"/>
      <c r="W25" s="2"/>
      <c r="X25" s="2">
        <v>10</v>
      </c>
      <c r="Y25" s="2"/>
      <c r="Z25" s="2" t="s">
        <v>61</v>
      </c>
      <c r="AA25" s="2">
        <v>1</v>
      </c>
      <c r="AB25" s="2" t="s">
        <v>57</v>
      </c>
      <c r="AC25" s="2">
        <v>1</v>
      </c>
      <c r="AD25" s="10"/>
      <c r="AE25" s="15"/>
      <c r="AF25" s="2"/>
      <c r="AG25" s="2"/>
      <c r="AH25" s="2">
        <v>1</v>
      </c>
      <c r="AI25" s="2">
        <v>1</v>
      </c>
      <c r="AJ25" s="2">
        <v>1</v>
      </c>
      <c r="AK25" s="2">
        <v>1</v>
      </c>
      <c r="AL25" s="2" t="s">
        <v>89</v>
      </c>
      <c r="AM25" s="2">
        <v>1</v>
      </c>
      <c r="AN25" s="2" t="s">
        <v>90</v>
      </c>
      <c r="AO25" s="2">
        <v>2</v>
      </c>
      <c r="AP25" s="2" t="s">
        <v>94</v>
      </c>
      <c r="AQ25" s="2">
        <v>9</v>
      </c>
      <c r="AR25" s="10"/>
      <c r="AS25" s="11">
        <f>+Q25+AR25</f>
        <v>1750</v>
      </c>
    </row>
    <row r="26" spans="1:45" ht="18.75" customHeight="1" x14ac:dyDescent="0.25">
      <c r="A26" s="1">
        <v>43844</v>
      </c>
      <c r="B26" s="2">
        <v>28454</v>
      </c>
      <c r="C26" s="2" t="s">
        <v>220</v>
      </c>
      <c r="D26" s="2" t="s">
        <v>221</v>
      </c>
      <c r="E26" s="2" t="s">
        <v>119</v>
      </c>
      <c r="F26" s="2" t="s">
        <v>192</v>
      </c>
      <c r="G26" s="2" t="s">
        <v>84</v>
      </c>
      <c r="H26" s="3">
        <v>0.22222222222222221</v>
      </c>
      <c r="I26" s="3">
        <v>0.22916666666666666</v>
      </c>
      <c r="J26" s="3">
        <v>0.28472222222222221</v>
      </c>
      <c r="K26" s="3">
        <v>0.30902777777777779</v>
      </c>
      <c r="L26" s="2">
        <v>292</v>
      </c>
      <c r="M26" s="2">
        <v>292</v>
      </c>
      <c r="N26" s="2">
        <v>0</v>
      </c>
      <c r="O26" s="2">
        <v>0</v>
      </c>
      <c r="P26" s="2" t="s">
        <v>269</v>
      </c>
      <c r="Q26" s="10">
        <v>1750</v>
      </c>
      <c r="R26" s="10"/>
      <c r="S26" s="10"/>
      <c r="T26" s="4">
        <f>IF(A26="","",A26)</f>
        <v>43844</v>
      </c>
      <c r="U26" s="2"/>
      <c r="V26" s="15"/>
      <c r="W26" s="2">
        <v>1</v>
      </c>
      <c r="X26" s="2"/>
      <c r="Y26" s="2"/>
      <c r="Z26" s="2" t="s">
        <v>61</v>
      </c>
      <c r="AA26" s="2">
        <v>1</v>
      </c>
      <c r="AB26" s="2" t="s">
        <v>57</v>
      </c>
      <c r="AC26" s="2">
        <v>1</v>
      </c>
      <c r="AD26" s="10"/>
      <c r="AE26" s="15" t="s">
        <v>270</v>
      </c>
      <c r="AF26" s="2"/>
      <c r="AG26" s="2"/>
      <c r="AH26" s="2">
        <v>2</v>
      </c>
      <c r="AI26" s="2">
        <v>1</v>
      </c>
      <c r="AJ26" s="2">
        <v>1</v>
      </c>
      <c r="AK26" s="2">
        <v>1</v>
      </c>
      <c r="AL26" s="2" t="s">
        <v>89</v>
      </c>
      <c r="AM26" s="2">
        <v>1</v>
      </c>
      <c r="AN26" s="2" t="s">
        <v>92</v>
      </c>
      <c r="AO26" s="2">
        <v>2</v>
      </c>
      <c r="AP26" s="2" t="s">
        <v>94</v>
      </c>
      <c r="AQ26" s="2">
        <v>10</v>
      </c>
      <c r="AR26" s="10">
        <v>180</v>
      </c>
      <c r="AS26" s="11">
        <f>+Q26+AR26</f>
        <v>1930</v>
      </c>
    </row>
    <row r="27" spans="1:45" ht="18.75" customHeight="1" x14ac:dyDescent="0.25">
      <c r="A27" s="197" t="s">
        <v>19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9"/>
      <c r="L27" s="12">
        <f>SUM(L25:L26)</f>
        <v>581</v>
      </c>
      <c r="M27" s="12">
        <f>SUM(M25:M26)</f>
        <v>593</v>
      </c>
      <c r="N27" s="12">
        <f>SUM(N25:N26)</f>
        <v>0</v>
      </c>
      <c r="O27" s="12">
        <f>SUM(O25:O26)</f>
        <v>0</v>
      </c>
      <c r="P27" s="12"/>
      <c r="Q27" s="12"/>
      <c r="R27" s="12"/>
      <c r="S27" s="12"/>
      <c r="T27" s="12"/>
      <c r="U27" s="12">
        <f>SUM(U25:U26)</f>
        <v>0</v>
      </c>
      <c r="V27" s="20">
        <f>SUM(V25:V26)</f>
        <v>0</v>
      </c>
      <c r="W27" s="12">
        <f>SUM(W25:W26)</f>
        <v>1</v>
      </c>
      <c r="X27" s="12">
        <f>SUM(X25:X26)</f>
        <v>10</v>
      </c>
      <c r="Y27" s="12"/>
      <c r="Z27" s="12"/>
      <c r="AA27" s="12"/>
      <c r="AB27" s="12"/>
      <c r="AC27" s="12"/>
      <c r="AD27" s="12"/>
      <c r="AE27" s="20">
        <f t="shared" ref="AE27:AK27" si="2">SUM(AE25:AE26)</f>
        <v>0</v>
      </c>
      <c r="AF27" s="21">
        <f t="shared" si="2"/>
        <v>0</v>
      </c>
      <c r="AG27" s="20">
        <f t="shared" si="2"/>
        <v>0</v>
      </c>
      <c r="AH27" s="20">
        <f t="shared" si="2"/>
        <v>3</v>
      </c>
      <c r="AI27" s="21">
        <f t="shared" si="2"/>
        <v>2</v>
      </c>
      <c r="AJ27" s="21">
        <f t="shared" si="2"/>
        <v>2</v>
      </c>
      <c r="AK27" s="21">
        <f t="shared" si="2"/>
        <v>2</v>
      </c>
      <c r="AL27" s="12"/>
      <c r="AM27" s="12"/>
      <c r="AN27" s="12"/>
      <c r="AO27" s="12"/>
      <c r="AP27" s="12"/>
      <c r="AQ27" s="12"/>
      <c r="AR27" s="12"/>
      <c r="AS27" s="59">
        <f>SUM(AS25:AS26)</f>
        <v>3680</v>
      </c>
    </row>
    <row r="31" spans="1:45" ht="14.25" x14ac:dyDescent="0.25">
      <c r="A31" s="93" t="s">
        <v>34</v>
      </c>
      <c r="B31" s="93"/>
      <c r="C31" s="93"/>
      <c r="D31" s="47"/>
      <c r="E31" s="47"/>
      <c r="F31" s="47"/>
      <c r="G31" s="5"/>
      <c r="H31" s="5"/>
      <c r="I31" s="5"/>
      <c r="J31" s="5"/>
      <c r="K31" s="5"/>
      <c r="P31" s="5"/>
      <c r="Q31" s="5"/>
      <c r="R31" s="5"/>
      <c r="S31" s="5"/>
      <c r="T31" s="93" t="s">
        <v>34</v>
      </c>
      <c r="U31" s="93"/>
      <c r="V31" s="93"/>
      <c r="W31" s="93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7"/>
      <c r="AI31" s="48"/>
      <c r="AJ31" s="48"/>
      <c r="AK31" s="48"/>
      <c r="AL31" s="48"/>
      <c r="AM31" s="48"/>
      <c r="AN31" s="48"/>
      <c r="AO31" s="48"/>
      <c r="AP31" s="48"/>
    </row>
    <row r="32" spans="1:45" ht="14.25" x14ac:dyDescent="0.25">
      <c r="A32" s="93" t="s">
        <v>35</v>
      </c>
      <c r="B32" s="93"/>
      <c r="C32" s="93"/>
      <c r="D32" s="47"/>
      <c r="E32" s="47"/>
      <c r="F32" s="48"/>
      <c r="H32" s="5"/>
      <c r="I32" s="5"/>
      <c r="J32" s="5"/>
      <c r="K32" s="5"/>
      <c r="P32" s="5"/>
      <c r="Q32" s="5"/>
      <c r="R32" s="5"/>
      <c r="S32" s="5"/>
      <c r="T32" s="93" t="s">
        <v>35</v>
      </c>
      <c r="U32" s="93"/>
      <c r="V32" s="93"/>
      <c r="W32" s="93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7"/>
      <c r="AI32" s="48"/>
      <c r="AJ32" s="48"/>
      <c r="AK32" s="48"/>
      <c r="AL32" s="48"/>
      <c r="AM32" s="48"/>
      <c r="AN32" s="48"/>
      <c r="AO32" s="48"/>
      <c r="AP32" s="48"/>
    </row>
    <row r="33" spans="1:45" ht="14.45" customHeight="1" x14ac:dyDescent="0.25">
      <c r="A33" s="93" t="s">
        <v>228</v>
      </c>
      <c r="B33" s="93"/>
      <c r="C33" s="93"/>
      <c r="D33" s="47"/>
      <c r="E33" s="47"/>
      <c r="F33" s="48"/>
      <c r="H33" s="5"/>
      <c r="I33" s="5"/>
      <c r="J33" s="5"/>
      <c r="K33" s="5"/>
      <c r="L33" s="93" t="s">
        <v>37</v>
      </c>
      <c r="M33" s="5"/>
      <c r="N33" s="91" t="s">
        <v>103</v>
      </c>
      <c r="O33" s="50"/>
      <c r="P33" s="50"/>
      <c r="Q33" s="50"/>
      <c r="R33" s="5"/>
      <c r="S33" s="5"/>
      <c r="T33" s="93" t="s">
        <v>228</v>
      </c>
      <c r="U33" s="93"/>
      <c r="V33" s="93"/>
      <c r="W33" s="47"/>
      <c r="X33" s="47"/>
      <c r="Y33" s="48"/>
      <c r="AA33" s="48"/>
      <c r="AB33" s="48"/>
      <c r="AC33" s="48"/>
      <c r="AD33" s="48"/>
      <c r="AE33" s="48"/>
      <c r="AF33" s="48"/>
      <c r="AG33" s="48"/>
      <c r="AH33" s="47"/>
      <c r="AI33" s="93" t="s">
        <v>37</v>
      </c>
      <c r="AJ33" s="47"/>
      <c r="AK33" s="92" t="str">
        <f>IF(N33="","",N33)</f>
        <v>SAUDIA ARAB AIRLINES  .REG.</v>
      </c>
      <c r="AL33" s="48"/>
      <c r="AM33" s="48"/>
      <c r="AN33" s="48"/>
      <c r="AO33" s="48"/>
      <c r="AP33" s="48"/>
    </row>
    <row r="34" spans="1:45" ht="15" x14ac:dyDescent="0.25">
      <c r="A34" s="48"/>
      <c r="B34" s="52"/>
      <c r="C34" s="48"/>
      <c r="D34" s="48"/>
      <c r="E34" s="48"/>
      <c r="F34" s="48"/>
      <c r="H34" s="5"/>
      <c r="I34" s="5"/>
      <c r="J34" s="5"/>
      <c r="K34" s="5"/>
      <c r="L34" s="93" t="s">
        <v>38</v>
      </c>
      <c r="M34" s="53"/>
      <c r="N34" s="91" t="s">
        <v>114</v>
      </c>
      <c r="O34" s="50"/>
      <c r="P34" s="50"/>
      <c r="Q34" s="50"/>
      <c r="R34" s="5"/>
      <c r="S34" s="5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93" t="s">
        <v>38</v>
      </c>
      <c r="AJ34" s="54"/>
      <c r="AK34" s="92" t="str">
        <f>IF(N34="","",N34)</f>
        <v>DU 15 AU 21 JANVIER 2020</v>
      </c>
      <c r="AL34" s="48"/>
      <c r="AM34" s="48"/>
      <c r="AN34" s="48"/>
      <c r="AO34" s="48"/>
      <c r="AP34" s="48"/>
    </row>
    <row r="35" spans="1:45" ht="28.5" x14ac:dyDescent="0.25">
      <c r="A35" s="93" t="s">
        <v>87</v>
      </c>
      <c r="B35" s="200" t="s">
        <v>100</v>
      </c>
      <c r="C35" s="200"/>
      <c r="D35" s="200"/>
      <c r="E35" s="200"/>
      <c r="F35" s="5"/>
      <c r="G35" s="5"/>
      <c r="H35" s="5"/>
      <c r="I35" s="5"/>
      <c r="J35" s="5"/>
      <c r="K35" s="5"/>
      <c r="L35" s="93" t="s">
        <v>39</v>
      </c>
      <c r="M35" s="53"/>
      <c r="N35" s="91" t="s">
        <v>69</v>
      </c>
      <c r="O35" s="5"/>
      <c r="P35" s="5"/>
      <c r="Q35" s="5"/>
      <c r="R35" s="5"/>
      <c r="S35" s="5"/>
      <c r="T35" s="93" t="s">
        <v>87</v>
      </c>
      <c r="U35" s="201" t="str">
        <f>IF(B35="","",B35)</f>
        <v>ALGER</v>
      </c>
      <c r="V35" s="201"/>
      <c r="W35" s="201"/>
      <c r="X35" s="201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93" t="s">
        <v>39</v>
      </c>
      <c r="AJ35" s="54"/>
      <c r="AK35" s="57" t="str">
        <f>+N35</f>
        <v>USD</v>
      </c>
      <c r="AL35" s="48"/>
      <c r="AM35" s="48"/>
      <c r="AN35" s="48"/>
      <c r="AO35" s="48"/>
      <c r="AP35" s="48"/>
    </row>
    <row r="36" spans="1:45" ht="14.2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</row>
    <row r="37" spans="1:45" ht="14.25" x14ac:dyDescent="0.25">
      <c r="A37" s="202" t="s">
        <v>101</v>
      </c>
      <c r="B37" s="202"/>
      <c r="C37" s="202"/>
      <c r="D37" s="202"/>
      <c r="E37" s="202"/>
      <c r="F37" s="202"/>
      <c r="G37" s="202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4" t="s">
        <v>101</v>
      </c>
      <c r="U37" s="54"/>
      <c r="V37" s="54"/>
      <c r="W37" s="54"/>
      <c r="X37" s="54"/>
      <c r="Y37" s="54"/>
      <c r="Z37" s="54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</row>
    <row r="39" spans="1:45" ht="14.45" customHeight="1" x14ac:dyDescent="0.25">
      <c r="A39" s="178" t="s">
        <v>7</v>
      </c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80"/>
      <c r="Q39" s="181" t="s">
        <v>6</v>
      </c>
      <c r="R39" s="181" t="s">
        <v>8</v>
      </c>
      <c r="S39" s="181" t="s">
        <v>9</v>
      </c>
      <c r="T39" s="183" t="s">
        <v>12</v>
      </c>
      <c r="U39" s="184"/>
      <c r="V39" s="184"/>
      <c r="W39" s="184"/>
      <c r="X39" s="184"/>
      <c r="Y39" s="184"/>
      <c r="Z39" s="184"/>
      <c r="AA39" s="184"/>
      <c r="AB39" s="184"/>
      <c r="AC39" s="185"/>
      <c r="AD39" s="186" t="s">
        <v>80</v>
      </c>
      <c r="AE39" s="188" t="s">
        <v>13</v>
      </c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90"/>
      <c r="AR39" s="186" t="s">
        <v>18</v>
      </c>
      <c r="AS39" s="191" t="s">
        <v>81</v>
      </c>
    </row>
    <row r="40" spans="1:45" ht="26.45" customHeight="1" x14ac:dyDescent="0.25">
      <c r="A40" s="16" t="s">
        <v>5</v>
      </c>
      <c r="B40" s="7" t="s">
        <v>0</v>
      </c>
      <c r="C40" s="8" t="s">
        <v>31</v>
      </c>
      <c r="D40" s="8" t="s">
        <v>32</v>
      </c>
      <c r="E40" s="8" t="s">
        <v>33</v>
      </c>
      <c r="F40" s="8" t="s">
        <v>46</v>
      </c>
      <c r="G40" s="9" t="s">
        <v>4</v>
      </c>
      <c r="H40" s="8" t="s">
        <v>1</v>
      </c>
      <c r="I40" s="8" t="s">
        <v>111</v>
      </c>
      <c r="J40" s="8" t="s">
        <v>2</v>
      </c>
      <c r="K40" s="8" t="s">
        <v>3</v>
      </c>
      <c r="L40" s="8" t="s">
        <v>27</v>
      </c>
      <c r="M40" s="8" t="s">
        <v>28</v>
      </c>
      <c r="N40" s="9" t="s">
        <v>29</v>
      </c>
      <c r="O40" s="9" t="s">
        <v>30</v>
      </c>
      <c r="P40" s="7" t="s">
        <v>21</v>
      </c>
      <c r="Q40" s="182"/>
      <c r="R40" s="182"/>
      <c r="S40" s="182"/>
      <c r="T40" s="17" t="s">
        <v>5</v>
      </c>
      <c r="U40" s="193" t="s">
        <v>86</v>
      </c>
      <c r="V40" s="194"/>
      <c r="W40" s="18" t="s">
        <v>10</v>
      </c>
      <c r="X40" s="13" t="s">
        <v>11</v>
      </c>
      <c r="Y40" s="13" t="s">
        <v>77</v>
      </c>
      <c r="Z40" s="193" t="s">
        <v>75</v>
      </c>
      <c r="AA40" s="194"/>
      <c r="AB40" s="193" t="s">
        <v>75</v>
      </c>
      <c r="AC40" s="194"/>
      <c r="AD40" s="187"/>
      <c r="AE40" s="14" t="s">
        <v>24</v>
      </c>
      <c r="AF40" s="14" t="s">
        <v>26</v>
      </c>
      <c r="AG40" s="14" t="s">
        <v>76</v>
      </c>
      <c r="AH40" s="14" t="s">
        <v>14</v>
      </c>
      <c r="AI40" s="14" t="s">
        <v>78</v>
      </c>
      <c r="AJ40" s="14" t="s">
        <v>79</v>
      </c>
      <c r="AK40" s="14" t="s">
        <v>20</v>
      </c>
      <c r="AL40" s="195" t="s">
        <v>75</v>
      </c>
      <c r="AM40" s="196"/>
      <c r="AN40" s="195" t="s">
        <v>75</v>
      </c>
      <c r="AO40" s="196"/>
      <c r="AP40" s="195" t="s">
        <v>75</v>
      </c>
      <c r="AQ40" s="196"/>
      <c r="AR40" s="186"/>
      <c r="AS40" s="192"/>
    </row>
    <row r="41" spans="1:45" ht="18.75" customHeight="1" x14ac:dyDescent="0.25">
      <c r="A41" s="1">
        <v>43846</v>
      </c>
      <c r="B41" s="2">
        <v>28483</v>
      </c>
      <c r="C41" s="83" t="s">
        <v>154</v>
      </c>
      <c r="D41" s="83" t="s">
        <v>155</v>
      </c>
      <c r="E41" s="2" t="s">
        <v>119</v>
      </c>
      <c r="F41" s="2" t="s">
        <v>226</v>
      </c>
      <c r="G41" s="2" t="s">
        <v>84</v>
      </c>
      <c r="H41" s="3">
        <v>0.22222222222222221</v>
      </c>
      <c r="I41" s="3">
        <v>0.22916666666666666</v>
      </c>
      <c r="J41" s="3">
        <v>0.28472222222222221</v>
      </c>
      <c r="K41" s="3">
        <v>0.28819444444444448</v>
      </c>
      <c r="L41" s="2">
        <v>282</v>
      </c>
      <c r="M41" s="2">
        <v>298</v>
      </c>
      <c r="N41" s="2">
        <v>0</v>
      </c>
      <c r="O41" s="2">
        <v>0</v>
      </c>
      <c r="P41" s="2" t="s">
        <v>156</v>
      </c>
      <c r="Q41" s="10">
        <v>1750</v>
      </c>
      <c r="R41" s="10"/>
      <c r="S41" s="10"/>
      <c r="T41" s="4">
        <f>IF(A41="","",A41)</f>
        <v>43846</v>
      </c>
      <c r="U41" s="2"/>
      <c r="V41" s="15"/>
      <c r="W41" s="2"/>
      <c r="X41" s="2">
        <v>6</v>
      </c>
      <c r="Y41" s="2"/>
      <c r="Z41" s="2" t="s">
        <v>61</v>
      </c>
      <c r="AA41" s="2">
        <v>1</v>
      </c>
      <c r="AB41" s="2" t="s">
        <v>57</v>
      </c>
      <c r="AC41" s="2">
        <v>1</v>
      </c>
      <c r="AD41" s="10"/>
      <c r="AE41" s="15" t="s">
        <v>225</v>
      </c>
      <c r="AF41" s="2"/>
      <c r="AG41" s="2"/>
      <c r="AH41" s="2">
        <v>1</v>
      </c>
      <c r="AI41" s="2">
        <v>1</v>
      </c>
      <c r="AJ41" s="2">
        <v>1</v>
      </c>
      <c r="AK41" s="2">
        <v>1</v>
      </c>
      <c r="AL41" s="2" t="s">
        <v>89</v>
      </c>
      <c r="AM41" s="2">
        <v>1</v>
      </c>
      <c r="AN41" s="2" t="s">
        <v>90</v>
      </c>
      <c r="AO41" s="2">
        <v>1</v>
      </c>
      <c r="AP41" s="2" t="s">
        <v>94</v>
      </c>
      <c r="AQ41" s="2">
        <v>8</v>
      </c>
      <c r="AR41" s="10">
        <v>90</v>
      </c>
      <c r="AS41" s="11">
        <f>+Q41+AR41</f>
        <v>1840</v>
      </c>
    </row>
    <row r="42" spans="1:45" ht="18.75" customHeight="1" x14ac:dyDescent="0.25">
      <c r="A42" s="1">
        <v>43851</v>
      </c>
      <c r="B42" s="2">
        <v>28509</v>
      </c>
      <c r="C42" s="83" t="s">
        <v>300</v>
      </c>
      <c r="D42" s="83" t="s">
        <v>301</v>
      </c>
      <c r="E42" s="2" t="s">
        <v>119</v>
      </c>
      <c r="F42" s="2" t="s">
        <v>226</v>
      </c>
      <c r="G42" s="2" t="s">
        <v>84</v>
      </c>
      <c r="H42" s="3">
        <v>0.22222222222222221</v>
      </c>
      <c r="I42" s="3">
        <v>0.2590277777777778</v>
      </c>
      <c r="J42" s="3">
        <v>0.28472222222222221</v>
      </c>
      <c r="K42" s="3">
        <v>0.33888888888888885</v>
      </c>
      <c r="L42" s="2">
        <v>278</v>
      </c>
      <c r="M42" s="2">
        <v>293</v>
      </c>
      <c r="N42" s="2">
        <v>0</v>
      </c>
      <c r="O42" s="2">
        <v>0</v>
      </c>
      <c r="P42" s="2" t="s">
        <v>156</v>
      </c>
      <c r="Q42" s="10">
        <v>1750</v>
      </c>
      <c r="R42" s="10"/>
      <c r="S42" s="10"/>
      <c r="T42" s="4">
        <f>IF(A42="","",A42)</f>
        <v>43851</v>
      </c>
      <c r="U42" s="2"/>
      <c r="V42" s="15"/>
      <c r="W42" s="2"/>
      <c r="X42" s="2"/>
      <c r="Y42" s="2"/>
      <c r="Z42" s="2" t="s">
        <v>61</v>
      </c>
      <c r="AA42" s="2">
        <v>1</v>
      </c>
      <c r="AB42" s="2"/>
      <c r="AC42" s="2"/>
      <c r="AD42" s="10"/>
      <c r="AE42" s="15"/>
      <c r="AF42" s="2"/>
      <c r="AG42" s="2"/>
      <c r="AH42" s="2">
        <v>1</v>
      </c>
      <c r="AI42" s="2">
        <v>1</v>
      </c>
      <c r="AJ42" s="2">
        <v>1</v>
      </c>
      <c r="AK42" s="2">
        <v>1</v>
      </c>
      <c r="AL42" s="2" t="s">
        <v>89</v>
      </c>
      <c r="AM42" s="2">
        <v>1</v>
      </c>
      <c r="AN42" s="2" t="s">
        <v>90</v>
      </c>
      <c r="AO42" s="2">
        <v>2</v>
      </c>
      <c r="AP42" s="2" t="s">
        <v>94</v>
      </c>
      <c r="AQ42" s="2">
        <v>9</v>
      </c>
      <c r="AR42" s="10"/>
      <c r="AS42" s="11">
        <f>+Q42+AR42</f>
        <v>1750</v>
      </c>
    </row>
    <row r="43" spans="1:45" ht="18.75" customHeight="1" x14ac:dyDescent="0.25">
      <c r="A43" s="197" t="s">
        <v>19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9"/>
      <c r="L43" s="12">
        <f>SUM(L41:L42)</f>
        <v>560</v>
      </c>
      <c r="M43" s="12">
        <f>SUM(M41:M42)</f>
        <v>591</v>
      </c>
      <c r="N43" s="12">
        <f>SUM(N41:N42)</f>
        <v>0</v>
      </c>
      <c r="O43" s="12">
        <f>SUM(O41:O42)</f>
        <v>0</v>
      </c>
      <c r="P43" s="12"/>
      <c r="Q43" s="12"/>
      <c r="R43" s="12"/>
      <c r="S43" s="12"/>
      <c r="T43" s="12"/>
      <c r="U43" s="12">
        <f>SUM(U41:U42)</f>
        <v>0</v>
      </c>
      <c r="V43" s="20">
        <f>SUM(V41:V42)</f>
        <v>0</v>
      </c>
      <c r="W43" s="12">
        <f>SUM(W41:W42)</f>
        <v>0</v>
      </c>
      <c r="X43" s="12">
        <f>SUM(X41:X42)</f>
        <v>6</v>
      </c>
      <c r="Y43" s="12"/>
      <c r="Z43" s="12"/>
      <c r="AA43" s="12"/>
      <c r="AB43" s="12"/>
      <c r="AC43" s="12"/>
      <c r="AD43" s="12"/>
      <c r="AE43" s="20">
        <f t="shared" ref="AE43:AK43" si="3">SUM(AE41:AE42)</f>
        <v>0</v>
      </c>
      <c r="AF43" s="21">
        <f t="shared" si="3"/>
        <v>0</v>
      </c>
      <c r="AG43" s="20">
        <f t="shared" si="3"/>
        <v>0</v>
      </c>
      <c r="AH43" s="20">
        <f t="shared" si="3"/>
        <v>2</v>
      </c>
      <c r="AI43" s="21">
        <f t="shared" si="3"/>
        <v>2</v>
      </c>
      <c r="AJ43" s="21">
        <f t="shared" si="3"/>
        <v>2</v>
      </c>
      <c r="AK43" s="21">
        <f t="shared" si="3"/>
        <v>2</v>
      </c>
      <c r="AL43" s="12"/>
      <c r="AM43" s="12"/>
      <c r="AN43" s="12"/>
      <c r="AO43" s="12"/>
      <c r="AP43" s="12"/>
      <c r="AQ43" s="12"/>
      <c r="AR43" s="12"/>
      <c r="AS43" s="59">
        <f>SUM(AS41:AS42)</f>
        <v>3590</v>
      </c>
    </row>
    <row r="47" spans="1:45" ht="14.25" x14ac:dyDescent="0.25">
      <c r="A47" s="96" t="s">
        <v>34</v>
      </c>
      <c r="B47" s="96"/>
      <c r="C47" s="96"/>
      <c r="D47" s="47"/>
      <c r="E47" s="47"/>
      <c r="F47" s="47"/>
      <c r="G47" s="5"/>
      <c r="H47" s="5"/>
      <c r="I47" s="5"/>
      <c r="J47" s="5"/>
      <c r="K47" s="5"/>
      <c r="P47" s="5"/>
      <c r="Q47" s="5"/>
      <c r="R47" s="5"/>
      <c r="S47" s="5"/>
      <c r="T47" s="96" t="s">
        <v>34</v>
      </c>
      <c r="U47" s="96"/>
      <c r="V47" s="96"/>
      <c r="W47" s="96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7"/>
      <c r="AI47" s="48"/>
      <c r="AJ47" s="48"/>
      <c r="AK47" s="48"/>
      <c r="AL47" s="48"/>
      <c r="AM47" s="48"/>
      <c r="AN47" s="48"/>
      <c r="AO47" s="48"/>
      <c r="AP47" s="48"/>
    </row>
    <row r="48" spans="1:45" ht="14.25" x14ac:dyDescent="0.25">
      <c r="A48" s="96" t="s">
        <v>35</v>
      </c>
      <c r="B48" s="96"/>
      <c r="C48" s="96"/>
      <c r="D48" s="47"/>
      <c r="E48" s="47"/>
      <c r="F48" s="48"/>
      <c r="H48" s="5"/>
      <c r="I48" s="5"/>
      <c r="J48" s="5"/>
      <c r="K48" s="5"/>
      <c r="P48" s="5"/>
      <c r="Q48" s="5"/>
      <c r="R48" s="5"/>
      <c r="S48" s="5"/>
      <c r="T48" s="96" t="s">
        <v>35</v>
      </c>
      <c r="U48" s="96"/>
      <c r="V48" s="96"/>
      <c r="W48" s="96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7"/>
      <c r="AI48" s="48"/>
      <c r="AJ48" s="48"/>
      <c r="AK48" s="48"/>
      <c r="AL48" s="48"/>
      <c r="AM48" s="48"/>
      <c r="AN48" s="48"/>
      <c r="AO48" s="48"/>
      <c r="AP48" s="48"/>
    </row>
    <row r="49" spans="1:45" ht="14.45" customHeight="1" x14ac:dyDescent="0.25">
      <c r="A49" s="96" t="s">
        <v>228</v>
      </c>
      <c r="B49" s="96"/>
      <c r="C49" s="96"/>
      <c r="D49" s="47"/>
      <c r="E49" s="47"/>
      <c r="F49" s="48"/>
      <c r="H49" s="5"/>
      <c r="I49" s="5"/>
      <c r="J49" s="5"/>
      <c r="K49" s="5"/>
      <c r="L49" s="96" t="s">
        <v>37</v>
      </c>
      <c r="M49" s="5"/>
      <c r="N49" s="94" t="s">
        <v>103</v>
      </c>
      <c r="O49" s="50"/>
      <c r="P49" s="50"/>
      <c r="Q49" s="50"/>
      <c r="R49" s="5"/>
      <c r="S49" s="5"/>
      <c r="T49" s="96" t="s">
        <v>228</v>
      </c>
      <c r="U49" s="96"/>
      <c r="V49" s="96"/>
      <c r="W49" s="47"/>
      <c r="X49" s="47"/>
      <c r="Y49" s="48"/>
      <c r="AA49" s="48"/>
      <c r="AB49" s="48"/>
      <c r="AC49" s="48"/>
      <c r="AD49" s="48"/>
      <c r="AE49" s="48"/>
      <c r="AF49" s="48"/>
      <c r="AG49" s="48"/>
      <c r="AH49" s="47"/>
      <c r="AI49" s="96" t="s">
        <v>37</v>
      </c>
      <c r="AJ49" s="47"/>
      <c r="AK49" s="95" t="str">
        <f>IF(N49="","",N49)</f>
        <v>SAUDIA ARAB AIRLINES  .REG.</v>
      </c>
      <c r="AL49" s="48"/>
      <c r="AM49" s="48"/>
      <c r="AN49" s="48"/>
      <c r="AO49" s="48"/>
      <c r="AP49" s="48"/>
    </row>
    <row r="50" spans="1:45" ht="15" x14ac:dyDescent="0.25">
      <c r="A50" s="48"/>
      <c r="B50" s="52"/>
      <c r="C50" s="48"/>
      <c r="D50" s="48"/>
      <c r="E50" s="48"/>
      <c r="F50" s="48"/>
      <c r="H50" s="5"/>
      <c r="I50" s="5"/>
      <c r="J50" s="5"/>
      <c r="K50" s="5"/>
      <c r="L50" s="96" t="s">
        <v>38</v>
      </c>
      <c r="M50" s="53"/>
      <c r="N50" s="94" t="s">
        <v>113</v>
      </c>
      <c r="O50" s="50"/>
      <c r="P50" s="50"/>
      <c r="Q50" s="50"/>
      <c r="R50" s="5"/>
      <c r="S50" s="5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96" t="s">
        <v>38</v>
      </c>
      <c r="AJ50" s="54"/>
      <c r="AK50" s="95" t="str">
        <f>IF(N50="","",N50)</f>
        <v>DU 22 AU 31 JANVIER 2020</v>
      </c>
      <c r="AL50" s="48"/>
      <c r="AM50" s="48"/>
      <c r="AN50" s="48"/>
      <c r="AO50" s="48"/>
      <c r="AP50" s="48"/>
    </row>
    <row r="51" spans="1:45" ht="28.5" x14ac:dyDescent="0.25">
      <c r="A51" s="96" t="s">
        <v>87</v>
      </c>
      <c r="B51" s="200" t="s">
        <v>100</v>
      </c>
      <c r="C51" s="200"/>
      <c r="D51" s="200"/>
      <c r="E51" s="200"/>
      <c r="F51" s="5"/>
      <c r="G51" s="5"/>
      <c r="H51" s="5"/>
      <c r="I51" s="5"/>
      <c r="J51" s="5"/>
      <c r="K51" s="5"/>
      <c r="L51" s="96" t="s">
        <v>39</v>
      </c>
      <c r="M51" s="53"/>
      <c r="N51" s="94" t="s">
        <v>69</v>
      </c>
      <c r="O51" s="5"/>
      <c r="P51" s="5"/>
      <c r="Q51" s="5"/>
      <c r="R51" s="5"/>
      <c r="S51" s="5"/>
      <c r="T51" s="96" t="s">
        <v>87</v>
      </c>
      <c r="U51" s="201" t="str">
        <f>IF(B51="","",B51)</f>
        <v>ALGER</v>
      </c>
      <c r="V51" s="201"/>
      <c r="W51" s="201"/>
      <c r="X51" s="201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96" t="s">
        <v>39</v>
      </c>
      <c r="AJ51" s="54"/>
      <c r="AK51" s="57" t="str">
        <f>+N51</f>
        <v>USD</v>
      </c>
      <c r="AL51" s="48"/>
      <c r="AM51" s="48"/>
      <c r="AN51" s="48"/>
      <c r="AO51" s="48"/>
      <c r="AP51" s="48"/>
    </row>
    <row r="52" spans="1:45" ht="14.2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</row>
    <row r="53" spans="1:45" ht="14.25" x14ac:dyDescent="0.25">
      <c r="A53" s="202" t="s">
        <v>101</v>
      </c>
      <c r="B53" s="202"/>
      <c r="C53" s="202"/>
      <c r="D53" s="202"/>
      <c r="E53" s="202"/>
      <c r="F53" s="202"/>
      <c r="G53" s="20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4" t="s">
        <v>101</v>
      </c>
      <c r="U53" s="54"/>
      <c r="V53" s="54"/>
      <c r="W53" s="54"/>
      <c r="X53" s="54"/>
      <c r="Y53" s="54"/>
      <c r="Z53" s="54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</row>
    <row r="54" spans="1:45" ht="15" x14ac:dyDescent="0.25"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6" spans="1:45" ht="14.45" customHeight="1" x14ac:dyDescent="0.25">
      <c r="A56" s="178" t="s">
        <v>7</v>
      </c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80"/>
      <c r="Q56" s="181" t="s">
        <v>6</v>
      </c>
      <c r="R56" s="181" t="s">
        <v>8</v>
      </c>
      <c r="S56" s="181" t="s">
        <v>9</v>
      </c>
      <c r="T56" s="183" t="s">
        <v>12</v>
      </c>
      <c r="U56" s="184"/>
      <c r="V56" s="184"/>
      <c r="W56" s="184"/>
      <c r="X56" s="184"/>
      <c r="Y56" s="184"/>
      <c r="Z56" s="184"/>
      <c r="AA56" s="184"/>
      <c r="AB56" s="184"/>
      <c r="AC56" s="185"/>
      <c r="AD56" s="186" t="s">
        <v>80</v>
      </c>
      <c r="AE56" s="188" t="s">
        <v>13</v>
      </c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90"/>
      <c r="AR56" s="186" t="s">
        <v>18</v>
      </c>
      <c r="AS56" s="191" t="s">
        <v>81</v>
      </c>
    </row>
    <row r="57" spans="1:45" ht="26.45" customHeight="1" x14ac:dyDescent="0.25">
      <c r="A57" s="16" t="s">
        <v>5</v>
      </c>
      <c r="B57" s="7" t="s">
        <v>0</v>
      </c>
      <c r="C57" s="8" t="s">
        <v>31</v>
      </c>
      <c r="D57" s="8" t="s">
        <v>32</v>
      </c>
      <c r="E57" s="8" t="s">
        <v>33</v>
      </c>
      <c r="F57" s="8" t="s">
        <v>46</v>
      </c>
      <c r="G57" s="9" t="s">
        <v>4</v>
      </c>
      <c r="H57" s="8" t="s">
        <v>1</v>
      </c>
      <c r="I57" s="8" t="s">
        <v>111</v>
      </c>
      <c r="J57" s="8" t="s">
        <v>2</v>
      </c>
      <c r="K57" s="8" t="s">
        <v>3</v>
      </c>
      <c r="L57" s="8" t="s">
        <v>27</v>
      </c>
      <c r="M57" s="8" t="s">
        <v>28</v>
      </c>
      <c r="N57" s="9" t="s">
        <v>29</v>
      </c>
      <c r="O57" s="9" t="s">
        <v>30</v>
      </c>
      <c r="P57" s="7" t="s">
        <v>21</v>
      </c>
      <c r="Q57" s="182"/>
      <c r="R57" s="182"/>
      <c r="S57" s="182"/>
      <c r="T57" s="17" t="s">
        <v>5</v>
      </c>
      <c r="U57" s="193" t="s">
        <v>86</v>
      </c>
      <c r="V57" s="194"/>
      <c r="W57" s="18" t="s">
        <v>10</v>
      </c>
      <c r="X57" s="13" t="s">
        <v>11</v>
      </c>
      <c r="Y57" s="13" t="s">
        <v>77</v>
      </c>
      <c r="Z57" s="193" t="s">
        <v>75</v>
      </c>
      <c r="AA57" s="194"/>
      <c r="AB57" s="193" t="s">
        <v>75</v>
      </c>
      <c r="AC57" s="194"/>
      <c r="AD57" s="187"/>
      <c r="AE57" s="14" t="s">
        <v>24</v>
      </c>
      <c r="AF57" s="14" t="s">
        <v>26</v>
      </c>
      <c r="AG57" s="14" t="s">
        <v>76</v>
      </c>
      <c r="AH57" s="14" t="s">
        <v>14</v>
      </c>
      <c r="AI57" s="14" t="s">
        <v>78</v>
      </c>
      <c r="AJ57" s="14" t="s">
        <v>79</v>
      </c>
      <c r="AK57" s="14" t="s">
        <v>20</v>
      </c>
      <c r="AL57" s="195" t="s">
        <v>75</v>
      </c>
      <c r="AM57" s="196"/>
      <c r="AN57" s="195" t="s">
        <v>75</v>
      </c>
      <c r="AO57" s="196"/>
      <c r="AP57" s="195" t="s">
        <v>75</v>
      </c>
      <c r="AQ57" s="196"/>
      <c r="AR57" s="186"/>
      <c r="AS57" s="192"/>
    </row>
    <row r="58" spans="1:45" ht="18.75" customHeight="1" x14ac:dyDescent="0.25">
      <c r="A58" s="1">
        <v>43853</v>
      </c>
      <c r="B58" s="2">
        <v>28517</v>
      </c>
      <c r="C58" s="2" t="s">
        <v>325</v>
      </c>
      <c r="D58" s="2" t="s">
        <v>326</v>
      </c>
      <c r="E58" s="2" t="s">
        <v>119</v>
      </c>
      <c r="F58" s="2" t="s">
        <v>273</v>
      </c>
      <c r="G58" s="2" t="s">
        <v>84</v>
      </c>
      <c r="H58" s="3">
        <v>0.22222222222222221</v>
      </c>
      <c r="I58" s="3">
        <v>0.22222222222222221</v>
      </c>
      <c r="J58" s="3">
        <v>0.28472222222222221</v>
      </c>
      <c r="K58" s="3">
        <v>0.28472222222222221</v>
      </c>
      <c r="L58" s="2">
        <v>295</v>
      </c>
      <c r="M58" s="2">
        <v>295</v>
      </c>
      <c r="N58" s="2">
        <v>0</v>
      </c>
      <c r="O58" s="2">
        <v>0</v>
      </c>
      <c r="P58" s="2" t="s">
        <v>156</v>
      </c>
      <c r="Q58" s="10">
        <v>1750</v>
      </c>
      <c r="R58" s="10"/>
      <c r="S58" s="10"/>
      <c r="T58" s="4">
        <f>IF(A58="","",A58)</f>
        <v>43853</v>
      </c>
      <c r="U58" s="2"/>
      <c r="V58" s="15"/>
      <c r="W58" s="2"/>
      <c r="X58" s="2"/>
      <c r="Y58" s="2"/>
      <c r="Z58" s="2" t="s">
        <v>61</v>
      </c>
      <c r="AA58" s="2">
        <v>1</v>
      </c>
      <c r="AB58" s="2" t="s">
        <v>57</v>
      </c>
      <c r="AC58" s="2">
        <v>1</v>
      </c>
      <c r="AD58" s="10"/>
      <c r="AE58" s="15"/>
      <c r="AF58" s="2"/>
      <c r="AG58" s="2"/>
      <c r="AH58" s="2">
        <v>1</v>
      </c>
      <c r="AI58" s="2">
        <v>1</v>
      </c>
      <c r="AJ58" s="2">
        <v>1</v>
      </c>
      <c r="AK58" s="2">
        <v>1</v>
      </c>
      <c r="AL58" s="2" t="s">
        <v>89</v>
      </c>
      <c r="AM58" s="2">
        <v>1</v>
      </c>
      <c r="AN58" s="2" t="s">
        <v>90</v>
      </c>
      <c r="AO58" s="2">
        <v>2</v>
      </c>
      <c r="AP58" s="2" t="s">
        <v>94</v>
      </c>
      <c r="AQ58" s="2">
        <v>12</v>
      </c>
      <c r="AR58" s="10"/>
      <c r="AS58" s="11">
        <f>+Q58+AR58</f>
        <v>1750</v>
      </c>
    </row>
    <row r="59" spans="1:45" ht="18.75" customHeight="1" x14ac:dyDescent="0.25">
      <c r="A59" s="1">
        <v>43858</v>
      </c>
      <c r="B59" s="2">
        <v>28546</v>
      </c>
      <c r="C59" s="2" t="s">
        <v>300</v>
      </c>
      <c r="D59" s="2" t="s">
        <v>301</v>
      </c>
      <c r="E59" s="2" t="s">
        <v>119</v>
      </c>
      <c r="F59" s="2" t="s">
        <v>192</v>
      </c>
      <c r="G59" s="2" t="s">
        <v>84</v>
      </c>
      <c r="H59" s="3">
        <v>0.22222222222222221</v>
      </c>
      <c r="I59" s="3">
        <v>0.24027777777777778</v>
      </c>
      <c r="J59" s="3">
        <v>0.28472222222222221</v>
      </c>
      <c r="K59" s="3">
        <v>0.29583333333333334</v>
      </c>
      <c r="L59" s="2">
        <v>271</v>
      </c>
      <c r="M59" s="2">
        <v>254</v>
      </c>
      <c r="N59" s="2">
        <v>0</v>
      </c>
      <c r="O59" s="2">
        <v>0</v>
      </c>
      <c r="P59" s="2" t="s">
        <v>156</v>
      </c>
      <c r="Q59" s="10">
        <v>1750</v>
      </c>
      <c r="R59" s="10"/>
      <c r="S59" s="10"/>
      <c r="T59" s="4">
        <f t="shared" ref="T59:T60" si="4">IF(A59="","",A59)</f>
        <v>43858</v>
      </c>
      <c r="U59" s="2"/>
      <c r="V59" s="15"/>
      <c r="W59" s="2"/>
      <c r="X59" s="2">
        <v>2</v>
      </c>
      <c r="Y59" s="2"/>
      <c r="Z59" s="2" t="s">
        <v>61</v>
      </c>
      <c r="AA59" s="2">
        <v>1</v>
      </c>
      <c r="AB59" s="2"/>
      <c r="AC59" s="2"/>
      <c r="AD59" s="10"/>
      <c r="AE59" s="15" t="s">
        <v>327</v>
      </c>
      <c r="AF59" s="2"/>
      <c r="AG59" s="2"/>
      <c r="AH59" s="2">
        <v>1</v>
      </c>
      <c r="AI59" s="2">
        <v>1</v>
      </c>
      <c r="AJ59" s="2">
        <v>1</v>
      </c>
      <c r="AK59" s="2">
        <v>1</v>
      </c>
      <c r="AL59" s="2" t="s">
        <v>89</v>
      </c>
      <c r="AM59" s="2">
        <v>1</v>
      </c>
      <c r="AN59" s="2" t="s">
        <v>90</v>
      </c>
      <c r="AO59" s="2">
        <v>2</v>
      </c>
      <c r="AP59" s="2" t="s">
        <v>94</v>
      </c>
      <c r="AQ59" s="2">
        <v>8</v>
      </c>
      <c r="AR59" s="10">
        <v>90</v>
      </c>
      <c r="AS59" s="11">
        <f t="shared" ref="AS59:AS60" si="5">+Q59+AR59</f>
        <v>1840</v>
      </c>
    </row>
    <row r="60" spans="1:45" ht="18.75" customHeight="1" x14ac:dyDescent="0.25">
      <c r="A60" s="1">
        <v>43860</v>
      </c>
      <c r="B60" s="2">
        <v>28550</v>
      </c>
      <c r="C60" s="2" t="s">
        <v>325</v>
      </c>
      <c r="D60" s="2" t="s">
        <v>326</v>
      </c>
      <c r="E60" s="2" t="s">
        <v>119</v>
      </c>
      <c r="F60" s="2" t="s">
        <v>276</v>
      </c>
      <c r="G60" s="2" t="s">
        <v>84</v>
      </c>
      <c r="H60" s="3">
        <v>0.22222222222222221</v>
      </c>
      <c r="I60" s="3">
        <v>0.23263888888888887</v>
      </c>
      <c r="J60" s="3">
        <v>0.28472222222222221</v>
      </c>
      <c r="K60" s="3">
        <v>0.28472222222222221</v>
      </c>
      <c r="L60" s="2">
        <v>250</v>
      </c>
      <c r="M60" s="2">
        <v>249</v>
      </c>
      <c r="N60" s="2">
        <v>0</v>
      </c>
      <c r="O60" s="2">
        <v>0</v>
      </c>
      <c r="P60" s="2" t="s">
        <v>269</v>
      </c>
      <c r="Q60" s="10">
        <v>1750</v>
      </c>
      <c r="R60" s="10"/>
      <c r="S60" s="10"/>
      <c r="T60" s="4">
        <f t="shared" si="4"/>
        <v>43860</v>
      </c>
      <c r="U60" s="2"/>
      <c r="V60" s="15"/>
      <c r="W60" s="2"/>
      <c r="X60" s="2"/>
      <c r="Y60" s="2"/>
      <c r="Z60" s="2" t="s">
        <v>61</v>
      </c>
      <c r="AA60" s="2">
        <v>1</v>
      </c>
      <c r="AB60" s="2" t="s">
        <v>57</v>
      </c>
      <c r="AC60" s="2">
        <v>1</v>
      </c>
      <c r="AD60" s="10"/>
      <c r="AE60" s="15"/>
      <c r="AF60" s="2"/>
      <c r="AG60" s="2"/>
      <c r="AH60" s="2">
        <v>1</v>
      </c>
      <c r="AI60" s="2">
        <v>1</v>
      </c>
      <c r="AJ60" s="2">
        <v>1</v>
      </c>
      <c r="AK60" s="2">
        <v>1</v>
      </c>
      <c r="AL60" s="2" t="s">
        <v>89</v>
      </c>
      <c r="AM60" s="2">
        <v>1</v>
      </c>
      <c r="AN60" s="2" t="s">
        <v>90</v>
      </c>
      <c r="AO60" s="2">
        <v>2</v>
      </c>
      <c r="AP60" s="2" t="s">
        <v>94</v>
      </c>
      <c r="AQ60" s="2">
        <v>11</v>
      </c>
      <c r="AR60" s="10"/>
      <c r="AS60" s="11">
        <f t="shared" si="5"/>
        <v>1750</v>
      </c>
    </row>
    <row r="61" spans="1:45" ht="18.75" customHeight="1" x14ac:dyDescent="0.25">
      <c r="A61" s="197" t="s">
        <v>19</v>
      </c>
      <c r="B61" s="198"/>
      <c r="C61" s="198"/>
      <c r="D61" s="198"/>
      <c r="E61" s="198"/>
      <c r="F61" s="198"/>
      <c r="G61" s="198"/>
      <c r="H61" s="198"/>
      <c r="I61" s="198"/>
      <c r="J61" s="198"/>
      <c r="K61" s="199"/>
      <c r="L61" s="12">
        <f>SUM(L58:L60)</f>
        <v>816</v>
      </c>
      <c r="M61" s="12">
        <f>SUM(M58:M60)</f>
        <v>798</v>
      </c>
      <c r="N61" s="12">
        <f>SUM(N58:N60)</f>
        <v>0</v>
      </c>
      <c r="O61" s="12">
        <f>SUM(O58:O60)</f>
        <v>0</v>
      </c>
      <c r="P61" s="12"/>
      <c r="Q61" s="12"/>
      <c r="R61" s="12"/>
      <c r="S61" s="12"/>
      <c r="T61" s="12"/>
      <c r="U61" s="12">
        <f>SUM(U58:U60)</f>
        <v>0</v>
      </c>
      <c r="V61" s="20">
        <f>SUM(V58:V60)</f>
        <v>0</v>
      </c>
      <c r="W61" s="12">
        <f>SUM(W58:W60)</f>
        <v>0</v>
      </c>
      <c r="X61" s="12">
        <f>SUM(X58:X60)</f>
        <v>2</v>
      </c>
      <c r="Y61" s="12"/>
      <c r="Z61" s="12"/>
      <c r="AA61" s="12"/>
      <c r="AB61" s="12"/>
      <c r="AC61" s="12"/>
      <c r="AD61" s="12"/>
      <c r="AE61" s="20">
        <f t="shared" ref="AE61:AK61" si="6">SUM(AE58:AE60)</f>
        <v>0</v>
      </c>
      <c r="AF61" s="21">
        <f t="shared" si="6"/>
        <v>0</v>
      </c>
      <c r="AG61" s="20">
        <f t="shared" si="6"/>
        <v>0</v>
      </c>
      <c r="AH61" s="20">
        <f t="shared" si="6"/>
        <v>3</v>
      </c>
      <c r="AI61" s="21">
        <f t="shared" si="6"/>
        <v>3</v>
      </c>
      <c r="AJ61" s="21">
        <f t="shared" si="6"/>
        <v>3</v>
      </c>
      <c r="AK61" s="21">
        <f t="shared" si="6"/>
        <v>3</v>
      </c>
      <c r="AL61" s="12"/>
      <c r="AM61" s="12"/>
      <c r="AN61" s="12"/>
      <c r="AO61" s="12"/>
      <c r="AP61" s="12"/>
      <c r="AQ61" s="12"/>
      <c r="AR61" s="12"/>
      <c r="AS61" s="59">
        <f>SUM(AS58:AS60)</f>
        <v>5340</v>
      </c>
    </row>
  </sheetData>
  <sheetProtection selectLockedCells="1"/>
  <mergeCells count="76">
    <mergeCell ref="A43:K43"/>
    <mergeCell ref="AD39:AD40"/>
    <mergeCell ref="AE39:AQ39"/>
    <mergeCell ref="AR39:AR40"/>
    <mergeCell ref="AS39:AS40"/>
    <mergeCell ref="U40:V40"/>
    <mergeCell ref="Z40:AA40"/>
    <mergeCell ref="AB40:AC40"/>
    <mergeCell ref="AL40:AM40"/>
    <mergeCell ref="AN40:AO40"/>
    <mergeCell ref="AP40:AQ40"/>
    <mergeCell ref="B35:E35"/>
    <mergeCell ref="U35:X35"/>
    <mergeCell ref="A37:G37"/>
    <mergeCell ref="A39:P39"/>
    <mergeCell ref="Q39:Q40"/>
    <mergeCell ref="R39:R40"/>
    <mergeCell ref="S39:S40"/>
    <mergeCell ref="T39:AC39"/>
    <mergeCell ref="A27:K27"/>
    <mergeCell ref="AD23:AD24"/>
    <mergeCell ref="AE23:AQ23"/>
    <mergeCell ref="AR23:AR24"/>
    <mergeCell ref="AS23:AS24"/>
    <mergeCell ref="U24:V24"/>
    <mergeCell ref="Z24:AA24"/>
    <mergeCell ref="AB24:AC24"/>
    <mergeCell ref="AL24:AM24"/>
    <mergeCell ref="AN24:AO24"/>
    <mergeCell ref="AP24:AQ24"/>
    <mergeCell ref="B20:E20"/>
    <mergeCell ref="U20:X20"/>
    <mergeCell ref="A21:G21"/>
    <mergeCell ref="A23:P23"/>
    <mergeCell ref="Q23:Q24"/>
    <mergeCell ref="R23:R24"/>
    <mergeCell ref="S23:S24"/>
    <mergeCell ref="T23:AC23"/>
    <mergeCell ref="B5:E5"/>
    <mergeCell ref="U5:X5"/>
    <mergeCell ref="A7:G7"/>
    <mergeCell ref="A9:P9"/>
    <mergeCell ref="Q9:Q10"/>
    <mergeCell ref="R9:R10"/>
    <mergeCell ref="S9:S10"/>
    <mergeCell ref="T9:AC9"/>
    <mergeCell ref="A13:K13"/>
    <mergeCell ref="AD9:AD10"/>
    <mergeCell ref="AE9:AQ9"/>
    <mergeCell ref="AR9:AR10"/>
    <mergeCell ref="AS9:AS10"/>
    <mergeCell ref="U10:V10"/>
    <mergeCell ref="Z10:AA10"/>
    <mergeCell ref="AB10:AC10"/>
    <mergeCell ref="AL10:AM10"/>
    <mergeCell ref="AN10:AO10"/>
    <mergeCell ref="AP10:AQ10"/>
    <mergeCell ref="B51:E51"/>
    <mergeCell ref="U51:X51"/>
    <mergeCell ref="A53:G53"/>
    <mergeCell ref="A56:P56"/>
    <mergeCell ref="Q56:Q57"/>
    <mergeCell ref="R56:R57"/>
    <mergeCell ref="S56:S57"/>
    <mergeCell ref="T56:AC56"/>
    <mergeCell ref="A61:K61"/>
    <mergeCell ref="AD56:AD57"/>
    <mergeCell ref="AE56:AQ56"/>
    <mergeCell ref="AR56:AR57"/>
    <mergeCell ref="AS56:AS57"/>
    <mergeCell ref="U57:V57"/>
    <mergeCell ref="Z57:AA57"/>
    <mergeCell ref="AB57:AC57"/>
    <mergeCell ref="AL57:AM57"/>
    <mergeCell ref="AN57:AO57"/>
    <mergeCell ref="AP57:AQ57"/>
  </mergeCells>
  <dataValidations count="5">
    <dataValidation type="list" allowBlank="1" showInputMessage="1" showErrorMessage="1" sqref="AP11:AP12 AL11:AL12 AN11:AN12 AP25:AP26 AL25:AL26 AN25:AN26 AN41:AN42 AP41:AP42 AL41:AL42 AN58:AN60 AL58:AL60 AP58:AP60">
      <formula1>AUTRES</formula1>
    </dataValidation>
    <dataValidation type="list" allowBlank="1" showInputMessage="1" showErrorMessage="1" sqref="N5 N20 N35 N51">
      <formula1>MONNAIE</formula1>
    </dataValidation>
    <dataValidation type="list" allowBlank="1" showInputMessage="1" showErrorMessage="1" sqref="Z11:Z12 AB11:AB12 Z25:Z26 AB25:AB26 AB41:AB42 Z41:Z42 AB58:AB60 Z58:Z60">
      <formula1>AUTRE</formula1>
    </dataValidation>
    <dataValidation type="whole" allowBlank="1" showInputMessage="1" showErrorMessage="1" sqref="L11:M12 L25:M26 L41:M42 L58:M60">
      <formula1>0</formula1>
      <formula2>500</formula2>
    </dataValidation>
    <dataValidation type="list" allowBlank="1" showInputMessage="1" showErrorMessage="1" sqref="G11:G12 G25:G26 G41:G42 G58:G60">
      <formula1>nature</formula1>
    </dataValidation>
  </dataValidations>
  <pageMargins left="0.2" right="0.2" top="0.2" bottom="0.2" header="0.2" footer="0.2"/>
  <pageSetup paperSize="9" scale="96" orientation="landscape" horizontalDpi="300" verticalDpi="300" r:id="rId1"/>
  <colBreaks count="1" manualBreakCount="1">
    <brk id="19" max="1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opLeftCell="Q52" zoomScale="110" zoomScaleNormal="110" workbookViewId="0">
      <selection activeCell="A57" sqref="A57:AS7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8.285156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85546875" style="6" bestFit="1" customWidth="1"/>
    <col min="32" max="32" width="5.28515625" style="6" bestFit="1" customWidth="1"/>
    <col min="33" max="33" width="6.85546875" style="6" bestFit="1" customWidth="1"/>
    <col min="34" max="34" width="8.140625" style="6" bestFit="1" customWidth="1"/>
    <col min="35" max="35" width="7.42578125" style="6" customWidth="1"/>
    <col min="36" max="36" width="5.85546875" style="6" customWidth="1"/>
    <col min="37" max="37" width="5.425781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104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5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>SAUDIA ARAB AIRLINES .CHR.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202" t="s">
        <v>101</v>
      </c>
      <c r="B6" s="202"/>
      <c r="C6" s="202"/>
      <c r="D6" s="202"/>
      <c r="E6" s="202"/>
      <c r="F6" s="202"/>
      <c r="G6" s="20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4" t="s">
        <v>101</v>
      </c>
      <c r="U6" s="54"/>
      <c r="V6" s="54"/>
      <c r="W6" s="54"/>
      <c r="X6" s="54"/>
      <c r="Y6" s="54"/>
      <c r="Z6" s="54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8" spans="1:45" ht="14.45" customHeight="1" x14ac:dyDescent="0.25">
      <c r="A8" s="178" t="s">
        <v>7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80"/>
      <c r="Q8" s="181" t="s">
        <v>6</v>
      </c>
      <c r="R8" s="181" t="s">
        <v>8</v>
      </c>
      <c r="S8" s="181" t="s">
        <v>9</v>
      </c>
      <c r="T8" s="183" t="s">
        <v>12</v>
      </c>
      <c r="U8" s="184"/>
      <c r="V8" s="184"/>
      <c r="W8" s="184"/>
      <c r="X8" s="184"/>
      <c r="Y8" s="184"/>
      <c r="Z8" s="184"/>
      <c r="AA8" s="184"/>
      <c r="AB8" s="184"/>
      <c r="AC8" s="185"/>
      <c r="AD8" s="186" t="s">
        <v>80</v>
      </c>
      <c r="AE8" s="188" t="s">
        <v>13</v>
      </c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90"/>
      <c r="AR8" s="186" t="s">
        <v>18</v>
      </c>
      <c r="AS8" s="191" t="s">
        <v>81</v>
      </c>
    </row>
    <row r="9" spans="1:45" ht="26.45" customHeight="1" x14ac:dyDescent="0.25">
      <c r="A9" s="16" t="s">
        <v>5</v>
      </c>
      <c r="B9" s="7" t="s">
        <v>0</v>
      </c>
      <c r="C9" s="8" t="s">
        <v>31</v>
      </c>
      <c r="D9" s="8" t="s">
        <v>32</v>
      </c>
      <c r="E9" s="8" t="s">
        <v>33</v>
      </c>
      <c r="F9" s="8" t="s">
        <v>46</v>
      </c>
      <c r="G9" s="9" t="s">
        <v>4</v>
      </c>
      <c r="H9" s="8" t="s">
        <v>1</v>
      </c>
      <c r="I9" s="8" t="s">
        <v>111</v>
      </c>
      <c r="J9" s="8" t="s">
        <v>2</v>
      </c>
      <c r="K9" s="8" t="s">
        <v>3</v>
      </c>
      <c r="L9" s="8" t="s">
        <v>27</v>
      </c>
      <c r="M9" s="8" t="s">
        <v>28</v>
      </c>
      <c r="N9" s="9" t="s">
        <v>29</v>
      </c>
      <c r="O9" s="9" t="s">
        <v>30</v>
      </c>
      <c r="P9" s="7" t="s">
        <v>21</v>
      </c>
      <c r="Q9" s="182"/>
      <c r="R9" s="182"/>
      <c r="S9" s="182"/>
      <c r="T9" s="17" t="s">
        <v>5</v>
      </c>
      <c r="U9" s="193" t="s">
        <v>86</v>
      </c>
      <c r="V9" s="194"/>
      <c r="W9" s="18" t="s">
        <v>10</v>
      </c>
      <c r="X9" s="13" t="s">
        <v>11</v>
      </c>
      <c r="Y9" s="13" t="s">
        <v>77</v>
      </c>
      <c r="Z9" s="193" t="s">
        <v>75</v>
      </c>
      <c r="AA9" s="194"/>
      <c r="AB9" s="193" t="s">
        <v>75</v>
      </c>
      <c r="AC9" s="194"/>
      <c r="AD9" s="187"/>
      <c r="AE9" s="14" t="s">
        <v>24</v>
      </c>
      <c r="AF9" s="14" t="s">
        <v>26</v>
      </c>
      <c r="AG9" s="14" t="s">
        <v>76</v>
      </c>
      <c r="AH9" s="14" t="s">
        <v>14</v>
      </c>
      <c r="AI9" s="14" t="s">
        <v>78</v>
      </c>
      <c r="AJ9" s="14" t="s">
        <v>79</v>
      </c>
      <c r="AK9" s="14" t="s">
        <v>20</v>
      </c>
      <c r="AL9" s="195" t="s">
        <v>75</v>
      </c>
      <c r="AM9" s="196"/>
      <c r="AN9" s="195" t="s">
        <v>75</v>
      </c>
      <c r="AO9" s="196"/>
      <c r="AP9" s="195" t="s">
        <v>75</v>
      </c>
      <c r="AQ9" s="196"/>
      <c r="AR9" s="186"/>
      <c r="AS9" s="192"/>
    </row>
    <row r="10" spans="1:45" ht="18.75" customHeight="1" x14ac:dyDescent="0.25">
      <c r="A10" s="1">
        <v>43831</v>
      </c>
      <c r="B10" s="2">
        <v>28388</v>
      </c>
      <c r="C10" s="83" t="s">
        <v>133</v>
      </c>
      <c r="D10" s="83" t="s">
        <v>134</v>
      </c>
      <c r="E10" s="2" t="s">
        <v>135</v>
      </c>
      <c r="F10" s="2" t="s">
        <v>136</v>
      </c>
      <c r="G10" s="2" t="s">
        <v>84</v>
      </c>
      <c r="H10" s="3">
        <v>0.19791666666666666</v>
      </c>
      <c r="I10" s="3">
        <v>0.20138888888888887</v>
      </c>
      <c r="J10" s="3">
        <v>0.23958333333333334</v>
      </c>
      <c r="K10" s="3">
        <v>0.25347222222222221</v>
      </c>
      <c r="L10" s="2">
        <v>422</v>
      </c>
      <c r="M10" s="2">
        <v>1</v>
      </c>
      <c r="N10" s="2">
        <v>0</v>
      </c>
      <c r="O10" s="2">
        <v>0</v>
      </c>
      <c r="P10" s="2" t="s">
        <v>137</v>
      </c>
      <c r="Q10" s="10">
        <v>2350</v>
      </c>
      <c r="R10" s="10"/>
      <c r="S10" s="10"/>
      <c r="T10" s="4">
        <f t="shared" ref="T10:T22" si="0">IF(A10="","",A10)</f>
        <v>43831</v>
      </c>
      <c r="U10" s="2"/>
      <c r="V10" s="15"/>
      <c r="W10" s="2"/>
      <c r="X10" s="2">
        <v>5</v>
      </c>
      <c r="Y10" s="2"/>
      <c r="Z10" s="2" t="s">
        <v>61</v>
      </c>
      <c r="AA10" s="2">
        <v>1</v>
      </c>
      <c r="AB10" s="2" t="s">
        <v>57</v>
      </c>
      <c r="AC10" s="2">
        <v>1</v>
      </c>
      <c r="AD10" s="10"/>
      <c r="AE10" s="15" t="s">
        <v>138</v>
      </c>
      <c r="AF10" s="2"/>
      <c r="AG10" s="2"/>
      <c r="AH10" s="2">
        <v>1</v>
      </c>
      <c r="AI10" s="2">
        <v>1</v>
      </c>
      <c r="AJ10" s="2">
        <v>1</v>
      </c>
      <c r="AK10" s="2"/>
      <c r="AL10" s="2" t="s">
        <v>92</v>
      </c>
      <c r="AM10" s="2">
        <v>2</v>
      </c>
      <c r="AN10" s="2" t="s">
        <v>89</v>
      </c>
      <c r="AO10" s="2">
        <v>1</v>
      </c>
      <c r="AP10" s="2" t="s">
        <v>94</v>
      </c>
      <c r="AQ10" s="2">
        <v>10</v>
      </c>
      <c r="AR10" s="10">
        <v>90</v>
      </c>
      <c r="AS10" s="11">
        <f>+Q10+AR10</f>
        <v>2440</v>
      </c>
    </row>
    <row r="11" spans="1:45" ht="18.75" customHeight="1" x14ac:dyDescent="0.25">
      <c r="A11" s="1">
        <v>43831</v>
      </c>
      <c r="B11" s="2">
        <v>28389</v>
      </c>
      <c r="C11" s="83" t="s">
        <v>139</v>
      </c>
      <c r="D11" s="83" t="s">
        <v>140</v>
      </c>
      <c r="E11" s="2" t="s">
        <v>135</v>
      </c>
      <c r="F11" s="2" t="s">
        <v>141</v>
      </c>
      <c r="G11" s="2" t="s">
        <v>84</v>
      </c>
      <c r="H11" s="3">
        <v>0.30555555555555552</v>
      </c>
      <c r="I11" s="3">
        <v>0.32361111111111113</v>
      </c>
      <c r="J11" s="3">
        <v>0.35416666666666669</v>
      </c>
      <c r="K11" s="3">
        <v>0.39374999999999999</v>
      </c>
      <c r="L11" s="2">
        <v>448</v>
      </c>
      <c r="M11" s="2">
        <v>0</v>
      </c>
      <c r="N11" s="2">
        <v>0</v>
      </c>
      <c r="O11" s="2">
        <v>0</v>
      </c>
      <c r="P11" s="2" t="s">
        <v>137</v>
      </c>
      <c r="Q11" s="10">
        <v>2350</v>
      </c>
      <c r="R11" s="10"/>
      <c r="S11" s="10"/>
      <c r="T11" s="4">
        <f t="shared" si="0"/>
        <v>43831</v>
      </c>
      <c r="U11" s="2"/>
      <c r="V11" s="15"/>
      <c r="W11" s="2"/>
      <c r="X11" s="2"/>
      <c r="Y11" s="2"/>
      <c r="Z11" s="2" t="s">
        <v>61</v>
      </c>
      <c r="AA11" s="2">
        <v>1</v>
      </c>
      <c r="AB11" s="2" t="s">
        <v>57</v>
      </c>
      <c r="AC11" s="2">
        <v>1</v>
      </c>
      <c r="AD11" s="10"/>
      <c r="AE11" s="15" t="s">
        <v>142</v>
      </c>
      <c r="AF11" s="2"/>
      <c r="AG11" s="2"/>
      <c r="AH11" s="2">
        <v>1</v>
      </c>
      <c r="AI11" s="2">
        <v>1</v>
      </c>
      <c r="AJ11" s="2">
        <v>1</v>
      </c>
      <c r="AK11" s="2"/>
      <c r="AL11" s="2" t="s">
        <v>92</v>
      </c>
      <c r="AM11" s="2">
        <v>2</v>
      </c>
      <c r="AN11" s="2" t="s">
        <v>89</v>
      </c>
      <c r="AO11" s="2">
        <v>1</v>
      </c>
      <c r="AP11" s="2" t="s">
        <v>94</v>
      </c>
      <c r="AQ11" s="2">
        <v>12</v>
      </c>
      <c r="AR11" s="10">
        <v>180</v>
      </c>
      <c r="AS11" s="11">
        <f t="shared" ref="AS11:AS22" si="1">+Q11+AR11</f>
        <v>2530</v>
      </c>
    </row>
    <row r="12" spans="1:45" ht="18.75" customHeight="1" x14ac:dyDescent="0.25">
      <c r="A12" s="1">
        <v>43832</v>
      </c>
      <c r="B12" s="2">
        <v>28396</v>
      </c>
      <c r="C12" s="83" t="s">
        <v>157</v>
      </c>
      <c r="D12" s="83" t="s">
        <v>158</v>
      </c>
      <c r="E12" s="2" t="s">
        <v>135</v>
      </c>
      <c r="F12" s="2" t="s">
        <v>164</v>
      </c>
      <c r="G12" s="2" t="s">
        <v>84</v>
      </c>
      <c r="H12" s="3">
        <v>0.18055555555555555</v>
      </c>
      <c r="I12" s="3">
        <v>0.18472222222222223</v>
      </c>
      <c r="J12" s="3">
        <v>0.22916666666666666</v>
      </c>
      <c r="K12" s="3">
        <v>0.24027777777777778</v>
      </c>
      <c r="L12" s="2">
        <v>448</v>
      </c>
      <c r="M12" s="2">
        <v>0</v>
      </c>
      <c r="N12" s="2">
        <v>0</v>
      </c>
      <c r="O12" s="2">
        <v>0</v>
      </c>
      <c r="P12" s="2" t="s">
        <v>137</v>
      </c>
      <c r="Q12" s="10">
        <v>2350</v>
      </c>
      <c r="R12" s="10"/>
      <c r="S12" s="10"/>
      <c r="T12" s="4">
        <f t="shared" si="0"/>
        <v>43832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57</v>
      </c>
      <c r="AC12" s="2">
        <v>1</v>
      </c>
      <c r="AD12" s="10"/>
      <c r="AE12" s="15"/>
      <c r="AF12" s="2"/>
      <c r="AG12" s="2"/>
      <c r="AH12" s="2">
        <v>1</v>
      </c>
      <c r="AI12" s="2">
        <v>1</v>
      </c>
      <c r="AJ12" s="2">
        <v>1</v>
      </c>
      <c r="AK12" s="2"/>
      <c r="AL12" s="2" t="s">
        <v>92</v>
      </c>
      <c r="AM12" s="2">
        <v>2</v>
      </c>
      <c r="AN12" s="2" t="s">
        <v>89</v>
      </c>
      <c r="AO12" s="2">
        <v>1</v>
      </c>
      <c r="AP12" s="2" t="s">
        <v>94</v>
      </c>
      <c r="AQ12" s="2">
        <v>8</v>
      </c>
      <c r="AR12" s="10"/>
      <c r="AS12" s="11">
        <f t="shared" si="1"/>
        <v>2350</v>
      </c>
    </row>
    <row r="13" spans="1:45" ht="18.75" customHeight="1" x14ac:dyDescent="0.25">
      <c r="A13" s="1">
        <v>43832</v>
      </c>
      <c r="B13" s="2">
        <v>28398</v>
      </c>
      <c r="C13" s="83" t="s">
        <v>161</v>
      </c>
      <c r="D13" s="83" t="s">
        <v>162</v>
      </c>
      <c r="E13" s="2" t="s">
        <v>135</v>
      </c>
      <c r="F13" s="2" t="s">
        <v>163</v>
      </c>
      <c r="G13" s="2" t="s">
        <v>84</v>
      </c>
      <c r="H13" s="3">
        <v>0.2638888888888889</v>
      </c>
      <c r="I13" s="3">
        <v>0.26111111111111113</v>
      </c>
      <c r="J13" s="3">
        <v>0.3125</v>
      </c>
      <c r="K13" s="3">
        <v>0.31458333333333333</v>
      </c>
      <c r="L13" s="2">
        <v>441</v>
      </c>
      <c r="M13" s="2">
        <v>0</v>
      </c>
      <c r="N13" s="2">
        <v>0</v>
      </c>
      <c r="O13" s="2">
        <v>0</v>
      </c>
      <c r="P13" s="2" t="s">
        <v>137</v>
      </c>
      <c r="Q13" s="10">
        <v>2350</v>
      </c>
      <c r="R13" s="10"/>
      <c r="S13" s="10"/>
      <c r="T13" s="4">
        <f t="shared" si="0"/>
        <v>43832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57</v>
      </c>
      <c r="AC13" s="2">
        <v>1</v>
      </c>
      <c r="AD13" s="10"/>
      <c r="AE13" s="15"/>
      <c r="AF13" s="2"/>
      <c r="AG13" s="2"/>
      <c r="AH13" s="2">
        <v>1</v>
      </c>
      <c r="AI13" s="2">
        <v>1</v>
      </c>
      <c r="AJ13" s="2">
        <v>1</v>
      </c>
      <c r="AK13" s="2"/>
      <c r="AL13" s="2" t="s">
        <v>92</v>
      </c>
      <c r="AM13" s="2">
        <v>2</v>
      </c>
      <c r="AN13" s="2" t="s">
        <v>89</v>
      </c>
      <c r="AO13" s="2">
        <v>1</v>
      </c>
      <c r="AP13" s="2" t="s">
        <v>94</v>
      </c>
      <c r="AQ13" s="2">
        <v>10</v>
      </c>
      <c r="AR13" s="10"/>
      <c r="AS13" s="11">
        <f t="shared" si="1"/>
        <v>2350</v>
      </c>
    </row>
    <row r="14" spans="1:45" ht="18.75" customHeight="1" x14ac:dyDescent="0.25">
      <c r="A14" s="1">
        <v>43832</v>
      </c>
      <c r="B14" s="2">
        <v>28404</v>
      </c>
      <c r="C14" s="83" t="s">
        <v>159</v>
      </c>
      <c r="D14" s="83" t="s">
        <v>160</v>
      </c>
      <c r="E14" s="2" t="s">
        <v>135</v>
      </c>
      <c r="F14" s="2" t="s">
        <v>164</v>
      </c>
      <c r="G14" s="2" t="s">
        <v>84</v>
      </c>
      <c r="H14" s="3">
        <v>0.77777777777777779</v>
      </c>
      <c r="I14" s="3">
        <v>0.77361111111111114</v>
      </c>
      <c r="J14" s="3">
        <v>0.82638888888888884</v>
      </c>
      <c r="K14" s="3">
        <v>0.83194444444444438</v>
      </c>
      <c r="L14" s="2">
        <v>450</v>
      </c>
      <c r="M14" s="2">
        <v>0</v>
      </c>
      <c r="N14" s="2">
        <v>0</v>
      </c>
      <c r="O14" s="2">
        <v>0</v>
      </c>
      <c r="P14" s="2" t="s">
        <v>137</v>
      </c>
      <c r="Q14" s="10">
        <v>2350</v>
      </c>
      <c r="R14" s="10"/>
      <c r="S14" s="10"/>
      <c r="T14" s="4">
        <f t="shared" si="0"/>
        <v>43832</v>
      </c>
      <c r="U14" s="2"/>
      <c r="V14" s="15"/>
      <c r="W14" s="2"/>
      <c r="X14" s="2"/>
      <c r="Y14" s="2"/>
      <c r="Z14" s="2" t="s">
        <v>61</v>
      </c>
      <c r="AA14" s="2">
        <v>1</v>
      </c>
      <c r="AB14" s="2" t="s">
        <v>57</v>
      </c>
      <c r="AC14" s="2">
        <v>1</v>
      </c>
      <c r="AD14" s="10"/>
      <c r="AE14" s="15"/>
      <c r="AF14" s="2"/>
      <c r="AG14" s="2"/>
      <c r="AH14" s="2">
        <v>1</v>
      </c>
      <c r="AI14" s="2">
        <v>1</v>
      </c>
      <c r="AJ14" s="2">
        <v>1</v>
      </c>
      <c r="AK14" s="2"/>
      <c r="AL14" s="2" t="s">
        <v>92</v>
      </c>
      <c r="AM14" s="2">
        <v>2</v>
      </c>
      <c r="AN14" s="2" t="s">
        <v>89</v>
      </c>
      <c r="AO14" s="2">
        <v>1</v>
      </c>
      <c r="AP14" s="2" t="s">
        <v>94</v>
      </c>
      <c r="AQ14" s="2">
        <v>10</v>
      </c>
      <c r="AR14" s="10"/>
      <c r="AS14" s="11">
        <f t="shared" si="1"/>
        <v>2350</v>
      </c>
    </row>
    <row r="15" spans="1:45" ht="18.75" customHeight="1" x14ac:dyDescent="0.25">
      <c r="A15" s="1">
        <v>43833</v>
      </c>
      <c r="B15" s="2">
        <v>28410</v>
      </c>
      <c r="C15" s="83" t="s">
        <v>182</v>
      </c>
      <c r="D15" s="83" t="s">
        <v>183</v>
      </c>
      <c r="E15" s="2" t="s">
        <v>135</v>
      </c>
      <c r="F15" s="2" t="s">
        <v>184</v>
      </c>
      <c r="G15" s="2" t="s">
        <v>84</v>
      </c>
      <c r="H15" s="3">
        <v>3.4722222222222224E-2</v>
      </c>
      <c r="I15" s="3">
        <v>4.027777777777778E-2</v>
      </c>
      <c r="J15" s="3">
        <v>9.7222222222222224E-2</v>
      </c>
      <c r="K15" s="3">
        <v>0.1111111111111111</v>
      </c>
      <c r="L15" s="2">
        <v>443</v>
      </c>
      <c r="M15" s="2">
        <v>297</v>
      </c>
      <c r="N15" s="2">
        <v>0</v>
      </c>
      <c r="O15" s="2">
        <v>0</v>
      </c>
      <c r="P15" s="2" t="s">
        <v>137</v>
      </c>
      <c r="Q15" s="10">
        <v>2350</v>
      </c>
      <c r="R15" s="10"/>
      <c r="S15" s="10"/>
      <c r="T15" s="4">
        <f t="shared" si="0"/>
        <v>43833</v>
      </c>
      <c r="U15" s="2"/>
      <c r="V15" s="15"/>
      <c r="W15" s="2"/>
      <c r="X15" s="2"/>
      <c r="Y15" s="2"/>
      <c r="Z15" s="2" t="s">
        <v>61</v>
      </c>
      <c r="AA15" s="2">
        <v>1</v>
      </c>
      <c r="AB15" s="2" t="s">
        <v>57</v>
      </c>
      <c r="AC15" s="2">
        <v>1</v>
      </c>
      <c r="AD15" s="10"/>
      <c r="AE15" s="15"/>
      <c r="AF15" s="2"/>
      <c r="AG15" s="2"/>
      <c r="AH15" s="2">
        <v>1</v>
      </c>
      <c r="AI15" s="2">
        <v>1</v>
      </c>
      <c r="AJ15" s="2">
        <v>1</v>
      </c>
      <c r="AK15" s="2"/>
      <c r="AL15" s="2" t="s">
        <v>92</v>
      </c>
      <c r="AM15" s="2">
        <v>2</v>
      </c>
      <c r="AN15" s="2" t="s">
        <v>89</v>
      </c>
      <c r="AO15" s="2">
        <v>1</v>
      </c>
      <c r="AP15" s="2" t="s">
        <v>94</v>
      </c>
      <c r="AQ15" s="2">
        <v>14</v>
      </c>
      <c r="AR15" s="10"/>
      <c r="AS15" s="11">
        <f t="shared" si="1"/>
        <v>2350</v>
      </c>
    </row>
    <row r="16" spans="1:45" ht="18.75" customHeight="1" x14ac:dyDescent="0.25">
      <c r="A16" s="1">
        <v>43833</v>
      </c>
      <c r="B16" s="2">
        <v>28411</v>
      </c>
      <c r="C16" s="83" t="s">
        <v>185</v>
      </c>
      <c r="D16" s="83" t="s">
        <v>186</v>
      </c>
      <c r="E16" s="2" t="s">
        <v>135</v>
      </c>
      <c r="F16" s="2" t="s">
        <v>187</v>
      </c>
      <c r="G16" s="2" t="s">
        <v>84</v>
      </c>
      <c r="H16" s="3">
        <v>0.2638888888888889</v>
      </c>
      <c r="I16" s="3">
        <v>0.25625000000000003</v>
      </c>
      <c r="J16" s="3">
        <v>0.3125</v>
      </c>
      <c r="K16" s="3">
        <v>0.32430555555555557</v>
      </c>
      <c r="L16" s="2">
        <v>445</v>
      </c>
      <c r="M16" s="2">
        <v>0</v>
      </c>
      <c r="N16" s="2">
        <v>0</v>
      </c>
      <c r="O16" s="2">
        <v>0</v>
      </c>
      <c r="P16" s="2" t="s">
        <v>137</v>
      </c>
      <c r="Q16" s="10">
        <v>2350</v>
      </c>
      <c r="R16" s="10"/>
      <c r="S16" s="10"/>
      <c r="T16" s="4">
        <f t="shared" si="0"/>
        <v>43833</v>
      </c>
      <c r="U16" s="2"/>
      <c r="V16" s="15"/>
      <c r="W16" s="2"/>
      <c r="X16" s="2"/>
      <c r="Y16" s="2"/>
      <c r="Z16" s="2" t="s">
        <v>61</v>
      </c>
      <c r="AA16" s="2">
        <v>1</v>
      </c>
      <c r="AB16" s="2" t="s">
        <v>57</v>
      </c>
      <c r="AC16" s="2">
        <v>1</v>
      </c>
      <c r="AD16" s="10"/>
      <c r="AE16" s="15"/>
      <c r="AF16" s="2"/>
      <c r="AG16" s="2"/>
      <c r="AH16" s="2">
        <v>1</v>
      </c>
      <c r="AI16" s="2">
        <v>1</v>
      </c>
      <c r="AJ16" s="2">
        <v>1</v>
      </c>
      <c r="AK16" s="2"/>
      <c r="AL16" s="2" t="s">
        <v>92</v>
      </c>
      <c r="AM16" s="2">
        <v>2</v>
      </c>
      <c r="AN16" s="2" t="s">
        <v>89</v>
      </c>
      <c r="AO16" s="2">
        <v>1</v>
      </c>
      <c r="AP16" s="2" t="s">
        <v>94</v>
      </c>
      <c r="AQ16" s="2">
        <v>15</v>
      </c>
      <c r="AR16" s="10"/>
      <c r="AS16" s="11">
        <f t="shared" si="1"/>
        <v>2350</v>
      </c>
    </row>
    <row r="17" spans="1:45" ht="18.75" customHeight="1" x14ac:dyDescent="0.25">
      <c r="A17" s="1">
        <v>43833</v>
      </c>
      <c r="B17" s="2">
        <v>28414</v>
      </c>
      <c r="C17" s="83" t="s">
        <v>188</v>
      </c>
      <c r="D17" s="83" t="s">
        <v>189</v>
      </c>
      <c r="E17" s="2" t="s">
        <v>135</v>
      </c>
      <c r="F17" s="2" t="s">
        <v>164</v>
      </c>
      <c r="G17" s="2" t="s">
        <v>84</v>
      </c>
      <c r="H17" s="3">
        <v>0.47222222222222227</v>
      </c>
      <c r="I17" s="3">
        <v>0.46597222222222223</v>
      </c>
      <c r="J17" s="3">
        <v>0.52083333333333337</v>
      </c>
      <c r="K17" s="3">
        <v>0.52638888888888891</v>
      </c>
      <c r="L17" s="2">
        <v>425</v>
      </c>
      <c r="M17" s="2">
        <v>0</v>
      </c>
      <c r="N17" s="2">
        <v>0</v>
      </c>
      <c r="O17" s="2">
        <v>0</v>
      </c>
      <c r="P17" s="2" t="s">
        <v>137</v>
      </c>
      <c r="Q17" s="10">
        <v>2350</v>
      </c>
      <c r="R17" s="10"/>
      <c r="S17" s="10"/>
      <c r="T17" s="4">
        <f t="shared" si="0"/>
        <v>43833</v>
      </c>
      <c r="U17" s="2"/>
      <c r="V17" s="15"/>
      <c r="W17" s="2"/>
      <c r="X17" s="2">
        <v>5</v>
      </c>
      <c r="Y17" s="2"/>
      <c r="Z17" s="2" t="s">
        <v>61</v>
      </c>
      <c r="AA17" s="2">
        <v>1</v>
      </c>
      <c r="AB17" s="2" t="s">
        <v>57</v>
      </c>
      <c r="AC17" s="2">
        <v>1</v>
      </c>
      <c r="AD17" s="10"/>
      <c r="AE17" s="15"/>
      <c r="AF17" s="2"/>
      <c r="AG17" s="2"/>
      <c r="AH17" s="2">
        <v>1</v>
      </c>
      <c r="AI17" s="2">
        <v>1</v>
      </c>
      <c r="AJ17" s="2">
        <v>1</v>
      </c>
      <c r="AK17" s="2"/>
      <c r="AL17" s="2" t="s">
        <v>92</v>
      </c>
      <c r="AM17" s="2">
        <v>2</v>
      </c>
      <c r="AN17" s="2" t="s">
        <v>89</v>
      </c>
      <c r="AO17" s="2">
        <v>1</v>
      </c>
      <c r="AP17" s="2" t="s">
        <v>94</v>
      </c>
      <c r="AQ17" s="2">
        <v>10</v>
      </c>
      <c r="AR17" s="10"/>
      <c r="AS17" s="11">
        <f t="shared" si="1"/>
        <v>2350</v>
      </c>
    </row>
    <row r="18" spans="1:45" ht="18.75" customHeight="1" x14ac:dyDescent="0.25">
      <c r="A18" s="1">
        <v>43833</v>
      </c>
      <c r="B18" s="2">
        <v>28416</v>
      </c>
      <c r="C18" s="83" t="s">
        <v>190</v>
      </c>
      <c r="D18" s="83" t="s">
        <v>191</v>
      </c>
      <c r="E18" s="2" t="s">
        <v>119</v>
      </c>
      <c r="F18" s="2" t="s">
        <v>192</v>
      </c>
      <c r="G18" s="2" t="s">
        <v>84</v>
      </c>
      <c r="H18" s="3">
        <v>0.625</v>
      </c>
      <c r="I18" s="3">
        <v>0.6430555555555556</v>
      </c>
      <c r="J18" s="3">
        <v>0.66666666666666663</v>
      </c>
      <c r="K18" s="3">
        <v>0.69791666666666663</v>
      </c>
      <c r="L18" s="2">
        <v>297</v>
      </c>
      <c r="M18" s="2">
        <v>0</v>
      </c>
      <c r="N18" s="2">
        <v>0</v>
      </c>
      <c r="O18" s="2">
        <v>0</v>
      </c>
      <c r="P18" s="2" t="s">
        <v>137</v>
      </c>
      <c r="Q18" s="10">
        <v>1750</v>
      </c>
      <c r="R18" s="10"/>
      <c r="S18" s="10"/>
      <c r="T18" s="4">
        <f t="shared" si="0"/>
        <v>43833</v>
      </c>
      <c r="U18" s="2"/>
      <c r="V18" s="3"/>
      <c r="W18" s="2"/>
      <c r="X18" s="2">
        <v>8</v>
      </c>
      <c r="Y18" s="2"/>
      <c r="Z18" s="2" t="s">
        <v>61</v>
      </c>
      <c r="AA18" s="2">
        <v>1</v>
      </c>
      <c r="AB18" s="2" t="s">
        <v>57</v>
      </c>
      <c r="AC18" s="2">
        <v>1</v>
      </c>
      <c r="AD18" s="10"/>
      <c r="AE18" s="3"/>
      <c r="AF18" s="2"/>
      <c r="AG18" s="2"/>
      <c r="AH18" s="2">
        <v>1</v>
      </c>
      <c r="AI18" s="2">
        <v>1</v>
      </c>
      <c r="AJ18" s="2">
        <v>1</v>
      </c>
      <c r="AK18" s="2"/>
      <c r="AL18" s="2" t="s">
        <v>92</v>
      </c>
      <c r="AM18" s="2">
        <v>2</v>
      </c>
      <c r="AN18" s="2" t="s">
        <v>89</v>
      </c>
      <c r="AO18" s="2">
        <v>1</v>
      </c>
      <c r="AP18" s="2" t="s">
        <v>94</v>
      </c>
      <c r="AQ18" s="2">
        <v>8</v>
      </c>
      <c r="AR18" s="10"/>
      <c r="AS18" s="11">
        <f t="shared" si="1"/>
        <v>1750</v>
      </c>
    </row>
    <row r="19" spans="1:45" ht="18.75" customHeight="1" x14ac:dyDescent="0.25">
      <c r="A19" s="1">
        <v>43834</v>
      </c>
      <c r="B19" s="2">
        <v>28419</v>
      </c>
      <c r="C19" s="83" t="s">
        <v>199</v>
      </c>
      <c r="D19" s="83" t="s">
        <v>200</v>
      </c>
      <c r="E19" s="2" t="s">
        <v>119</v>
      </c>
      <c r="F19" s="2" t="s">
        <v>201</v>
      </c>
      <c r="G19" s="2" t="s">
        <v>84</v>
      </c>
      <c r="H19" s="3">
        <v>0.125</v>
      </c>
      <c r="I19" s="3">
        <v>0.16527777777777777</v>
      </c>
      <c r="J19" s="3">
        <v>0.17361111111111113</v>
      </c>
      <c r="K19" s="3">
        <v>0.21180555555555555</v>
      </c>
      <c r="L19" s="2">
        <v>299</v>
      </c>
      <c r="M19" s="2">
        <v>0</v>
      </c>
      <c r="N19" s="2">
        <v>0</v>
      </c>
      <c r="O19" s="2">
        <v>0</v>
      </c>
      <c r="P19" s="2" t="s">
        <v>137</v>
      </c>
      <c r="Q19" s="10">
        <v>1750</v>
      </c>
      <c r="R19" s="10"/>
      <c r="S19" s="10"/>
      <c r="T19" s="4">
        <f t="shared" si="0"/>
        <v>43834</v>
      </c>
      <c r="U19" s="2"/>
      <c r="V19" s="3"/>
      <c r="W19" s="2"/>
      <c r="X19" s="2"/>
      <c r="Y19" s="2"/>
      <c r="Z19" s="2" t="s">
        <v>61</v>
      </c>
      <c r="AA19" s="2">
        <v>1</v>
      </c>
      <c r="AB19" s="2" t="s">
        <v>57</v>
      </c>
      <c r="AC19" s="2">
        <v>1</v>
      </c>
      <c r="AD19" s="10"/>
      <c r="AE19" s="3" t="s">
        <v>132</v>
      </c>
      <c r="AF19" s="2">
        <v>1</v>
      </c>
      <c r="AG19" s="2" t="s">
        <v>132</v>
      </c>
      <c r="AH19" s="2">
        <v>1</v>
      </c>
      <c r="AI19" s="2">
        <v>1</v>
      </c>
      <c r="AJ19" s="2">
        <v>1</v>
      </c>
      <c r="AK19" s="2"/>
      <c r="AL19" s="2" t="s">
        <v>92</v>
      </c>
      <c r="AM19" s="2">
        <v>2</v>
      </c>
      <c r="AN19" s="2" t="s">
        <v>89</v>
      </c>
      <c r="AO19" s="2">
        <v>1</v>
      </c>
      <c r="AP19" s="2" t="s">
        <v>94</v>
      </c>
      <c r="AQ19" s="2">
        <v>11</v>
      </c>
      <c r="AR19" s="10">
        <f>4*80</f>
        <v>320</v>
      </c>
      <c r="AS19" s="11">
        <f t="shared" si="1"/>
        <v>2070</v>
      </c>
    </row>
    <row r="20" spans="1:45" ht="18.75" customHeight="1" x14ac:dyDescent="0.25">
      <c r="A20" s="1">
        <v>43834</v>
      </c>
      <c r="B20" s="2">
        <v>28423</v>
      </c>
      <c r="C20" s="83" t="s">
        <v>202</v>
      </c>
      <c r="D20" s="83" t="s">
        <v>203</v>
      </c>
      <c r="E20" s="2" t="s">
        <v>135</v>
      </c>
      <c r="F20" s="2" t="s">
        <v>187</v>
      </c>
      <c r="G20" s="2" t="s">
        <v>84</v>
      </c>
      <c r="H20" s="3">
        <v>0.54166666666666663</v>
      </c>
      <c r="I20" s="3">
        <v>0.54375000000000007</v>
      </c>
      <c r="J20" s="3">
        <v>0.59027777777777779</v>
      </c>
      <c r="K20" s="3">
        <v>0.60486111111111118</v>
      </c>
      <c r="L20" s="2">
        <v>445</v>
      </c>
      <c r="M20" s="2">
        <v>0</v>
      </c>
      <c r="N20" s="2">
        <v>0</v>
      </c>
      <c r="O20" s="2">
        <v>0</v>
      </c>
      <c r="P20" s="2" t="s">
        <v>137</v>
      </c>
      <c r="Q20" s="10">
        <v>2350</v>
      </c>
      <c r="R20" s="10"/>
      <c r="S20" s="10"/>
      <c r="T20" s="4">
        <f t="shared" si="0"/>
        <v>43834</v>
      </c>
      <c r="U20" s="2"/>
      <c r="V20" s="3"/>
      <c r="W20" s="2"/>
      <c r="X20" s="2">
        <v>6</v>
      </c>
      <c r="Y20" s="2"/>
      <c r="Z20" s="2" t="s">
        <v>61</v>
      </c>
      <c r="AA20" s="2">
        <v>1</v>
      </c>
      <c r="AB20" s="2" t="s">
        <v>57</v>
      </c>
      <c r="AC20" s="2">
        <v>1</v>
      </c>
      <c r="AD20" s="10"/>
      <c r="AE20" s="3"/>
      <c r="AF20" s="2"/>
      <c r="AG20" s="2"/>
      <c r="AH20" s="2">
        <v>1</v>
      </c>
      <c r="AI20" s="2">
        <v>1</v>
      </c>
      <c r="AJ20" s="2">
        <v>1</v>
      </c>
      <c r="AK20" s="2"/>
      <c r="AL20" s="2" t="s">
        <v>92</v>
      </c>
      <c r="AM20" s="2">
        <v>2</v>
      </c>
      <c r="AN20" s="2" t="s">
        <v>89</v>
      </c>
      <c r="AO20" s="2">
        <v>1</v>
      </c>
      <c r="AP20" s="2" t="s">
        <v>94</v>
      </c>
      <c r="AQ20" s="2">
        <v>12</v>
      </c>
      <c r="AR20" s="10"/>
      <c r="AS20" s="11">
        <f t="shared" si="1"/>
        <v>2350</v>
      </c>
    </row>
    <row r="21" spans="1:45" ht="18.75" customHeight="1" x14ac:dyDescent="0.25">
      <c r="A21" s="1">
        <v>43835</v>
      </c>
      <c r="B21" s="2">
        <v>28428</v>
      </c>
      <c r="C21" s="83" t="s">
        <v>204</v>
      </c>
      <c r="D21" s="83" t="s">
        <v>205</v>
      </c>
      <c r="E21" s="2" t="s">
        <v>135</v>
      </c>
      <c r="F21" s="2" t="s">
        <v>164</v>
      </c>
      <c r="G21" s="2" t="s">
        <v>84</v>
      </c>
      <c r="H21" s="3">
        <v>8.3333333333333329E-2</v>
      </c>
      <c r="I21" s="3">
        <v>0.10902777777777778</v>
      </c>
      <c r="J21" s="3">
        <v>0.13194444444444445</v>
      </c>
      <c r="K21" s="3">
        <v>0.17152777777777775</v>
      </c>
      <c r="L21" s="2">
        <v>445</v>
      </c>
      <c r="M21" s="2">
        <v>0</v>
      </c>
      <c r="N21" s="2">
        <v>0</v>
      </c>
      <c r="O21" s="2">
        <v>0</v>
      </c>
      <c r="P21" s="2" t="s">
        <v>137</v>
      </c>
      <c r="Q21" s="10">
        <v>2350</v>
      </c>
      <c r="R21" s="10"/>
      <c r="S21" s="10"/>
      <c r="T21" s="4">
        <f t="shared" si="0"/>
        <v>43835</v>
      </c>
      <c r="U21" s="2"/>
      <c r="V21" s="3"/>
      <c r="W21" s="2"/>
      <c r="X21" s="2"/>
      <c r="Y21" s="2"/>
      <c r="Z21" s="2" t="s">
        <v>61</v>
      </c>
      <c r="AA21" s="2">
        <v>1</v>
      </c>
      <c r="AB21" s="2" t="s">
        <v>57</v>
      </c>
      <c r="AC21" s="2">
        <v>1</v>
      </c>
      <c r="AD21" s="10"/>
      <c r="AE21" s="3"/>
      <c r="AF21" s="2"/>
      <c r="AG21" s="2"/>
      <c r="AH21" s="2">
        <v>1</v>
      </c>
      <c r="AI21" s="2">
        <v>1</v>
      </c>
      <c r="AJ21" s="2">
        <v>1</v>
      </c>
      <c r="AK21" s="2"/>
      <c r="AL21" s="2" t="s">
        <v>92</v>
      </c>
      <c r="AM21" s="2">
        <v>2</v>
      </c>
      <c r="AN21" s="2" t="s">
        <v>89</v>
      </c>
      <c r="AO21" s="2">
        <v>1</v>
      </c>
      <c r="AP21" s="2" t="s">
        <v>94</v>
      </c>
      <c r="AQ21" s="2">
        <v>10</v>
      </c>
      <c r="AR21" s="10"/>
      <c r="AS21" s="11">
        <f t="shared" si="1"/>
        <v>2350</v>
      </c>
    </row>
    <row r="22" spans="1:45" ht="18.75" customHeight="1" x14ac:dyDescent="0.25">
      <c r="A22" s="1">
        <v>43835</v>
      </c>
      <c r="B22" s="2">
        <v>28427</v>
      </c>
      <c r="C22" s="83" t="s">
        <v>206</v>
      </c>
      <c r="D22" s="83" t="s">
        <v>206</v>
      </c>
      <c r="E22" s="2" t="s">
        <v>119</v>
      </c>
      <c r="F22" s="2" t="s">
        <v>201</v>
      </c>
      <c r="G22" s="2" t="s">
        <v>84</v>
      </c>
      <c r="H22" s="3"/>
      <c r="I22" s="3">
        <v>0.23124999999999998</v>
      </c>
      <c r="J22" s="3"/>
      <c r="K22" s="3">
        <v>0.36458333333333331</v>
      </c>
      <c r="L22" s="2">
        <v>300</v>
      </c>
      <c r="M22" s="2">
        <v>300</v>
      </c>
      <c r="N22" s="2">
        <v>0</v>
      </c>
      <c r="O22" s="2">
        <v>0</v>
      </c>
      <c r="P22" s="2" t="s">
        <v>137</v>
      </c>
      <c r="Q22" s="10">
        <v>1750</v>
      </c>
      <c r="R22" s="10"/>
      <c r="S22" s="10"/>
      <c r="T22" s="4">
        <f t="shared" si="0"/>
        <v>43835</v>
      </c>
      <c r="U22" s="2"/>
      <c r="V22" s="3"/>
      <c r="W22" s="2"/>
      <c r="X22" s="2"/>
      <c r="Y22" s="2"/>
      <c r="Z22" s="2"/>
      <c r="AA22" s="2"/>
      <c r="AB22" s="2"/>
      <c r="AC22" s="2"/>
      <c r="AD22" s="10"/>
      <c r="AE22" s="3" t="s">
        <v>207</v>
      </c>
      <c r="AF22" s="2"/>
      <c r="AG22" s="2" t="s">
        <v>207</v>
      </c>
      <c r="AH22" s="2"/>
      <c r="AI22" s="2"/>
      <c r="AJ22" s="2"/>
      <c r="AK22" s="2"/>
      <c r="AL22" s="2" t="s">
        <v>92</v>
      </c>
      <c r="AM22" s="2">
        <v>1</v>
      </c>
      <c r="AN22" s="2" t="s">
        <v>47</v>
      </c>
      <c r="AO22" s="2">
        <v>1</v>
      </c>
      <c r="AP22" s="2" t="s">
        <v>48</v>
      </c>
      <c r="AQ22" s="2">
        <v>3</v>
      </c>
      <c r="AR22" s="10">
        <f>4*90+12*80</f>
        <v>1320</v>
      </c>
      <c r="AS22" s="11">
        <f t="shared" si="1"/>
        <v>3070</v>
      </c>
    </row>
    <row r="23" spans="1:45" ht="18.75" customHeight="1" x14ac:dyDescent="0.25">
      <c r="A23" s="197" t="s">
        <v>19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9"/>
      <c r="L23" s="12">
        <f>SUM(L10:L22)</f>
        <v>5308</v>
      </c>
      <c r="M23" s="12">
        <f>SUM(M10:M22)</f>
        <v>598</v>
      </c>
      <c r="N23" s="12">
        <f>SUM(N10:N22)</f>
        <v>0</v>
      </c>
      <c r="O23" s="12">
        <f>SUM(O10:O22)</f>
        <v>0</v>
      </c>
      <c r="P23" s="12"/>
      <c r="Q23" s="12"/>
      <c r="R23" s="12"/>
      <c r="S23" s="12"/>
      <c r="T23" s="12"/>
      <c r="U23" s="12">
        <f>SUM(U10:U22)</f>
        <v>0</v>
      </c>
      <c r="V23" s="20">
        <f>SUM(V10:V22)</f>
        <v>0</v>
      </c>
      <c r="W23" s="12">
        <f>SUM(W10:W22)</f>
        <v>0</v>
      </c>
      <c r="X23" s="12">
        <f>SUM(X10:X22)</f>
        <v>24</v>
      </c>
      <c r="Y23" s="12"/>
      <c r="Z23" s="12"/>
      <c r="AA23" s="12"/>
      <c r="AB23" s="12"/>
      <c r="AC23" s="12"/>
      <c r="AD23" s="12"/>
      <c r="AE23" s="20">
        <f t="shared" ref="AE23:AK23" si="2">SUM(AE10:AE22)</f>
        <v>0</v>
      </c>
      <c r="AF23" s="21">
        <f t="shared" si="2"/>
        <v>1</v>
      </c>
      <c r="AG23" s="20">
        <f t="shared" si="2"/>
        <v>0</v>
      </c>
      <c r="AH23" s="20">
        <f t="shared" si="2"/>
        <v>12</v>
      </c>
      <c r="AI23" s="21">
        <f t="shared" si="2"/>
        <v>12</v>
      </c>
      <c r="AJ23" s="21">
        <f t="shared" si="2"/>
        <v>12</v>
      </c>
      <c r="AK23" s="21">
        <f t="shared" si="2"/>
        <v>0</v>
      </c>
      <c r="AL23" s="12"/>
      <c r="AM23" s="12"/>
      <c r="AN23" s="12"/>
      <c r="AO23" s="12"/>
      <c r="AP23" s="12"/>
      <c r="AQ23" s="12"/>
      <c r="AR23" s="12"/>
      <c r="AS23" s="59">
        <f>SUM(AS10:AS22)</f>
        <v>30660</v>
      </c>
    </row>
    <row r="25" spans="1:45" x14ac:dyDescent="0.25">
      <c r="R25" s="41" t="s">
        <v>98</v>
      </c>
      <c r="AR25" s="41" t="s">
        <v>99</v>
      </c>
    </row>
    <row r="26" spans="1:45" ht="14.25" x14ac:dyDescent="0.25">
      <c r="A26" s="58" t="s">
        <v>34</v>
      </c>
      <c r="B26" s="58"/>
      <c r="C26" s="58"/>
      <c r="D26" s="47"/>
      <c r="E26" s="47"/>
      <c r="F26" s="47"/>
      <c r="G26" s="5"/>
      <c r="H26" s="5"/>
      <c r="I26" s="5"/>
      <c r="J26" s="5"/>
      <c r="K26" s="5"/>
      <c r="P26" s="5"/>
      <c r="Q26" s="5"/>
      <c r="R26" s="5"/>
      <c r="S26" s="5"/>
      <c r="T26" s="58" t="s">
        <v>34</v>
      </c>
      <c r="U26" s="58"/>
      <c r="V26" s="58"/>
      <c r="W26" s="5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7"/>
      <c r="AI26" s="48"/>
      <c r="AJ26" s="48"/>
      <c r="AK26" s="48"/>
      <c r="AL26" s="48"/>
      <c r="AM26" s="48"/>
      <c r="AN26" s="48"/>
      <c r="AO26" s="48"/>
      <c r="AP26" s="48"/>
    </row>
    <row r="27" spans="1:45" ht="14.25" x14ac:dyDescent="0.25">
      <c r="A27" s="58" t="s">
        <v>35</v>
      </c>
      <c r="B27" s="58"/>
      <c r="C27" s="58"/>
      <c r="D27" s="47"/>
      <c r="E27" s="47"/>
      <c r="F27" s="48"/>
      <c r="H27" s="5"/>
      <c r="I27" s="5"/>
      <c r="J27" s="5"/>
      <c r="K27" s="5"/>
      <c r="P27" s="5"/>
      <c r="Q27" s="5"/>
      <c r="R27" s="5"/>
      <c r="S27" s="5"/>
      <c r="T27" s="58" t="s">
        <v>35</v>
      </c>
      <c r="U27" s="58"/>
      <c r="V27" s="58"/>
      <c r="W27" s="5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7"/>
      <c r="AI27" s="48"/>
      <c r="AJ27" s="48"/>
      <c r="AK27" s="48"/>
      <c r="AL27" s="48"/>
      <c r="AM27" s="48"/>
      <c r="AN27" s="48"/>
      <c r="AO27" s="48"/>
      <c r="AP27" s="48"/>
    </row>
    <row r="28" spans="1:45" ht="14.45" customHeight="1" x14ac:dyDescent="0.25">
      <c r="A28" s="58" t="s">
        <v>228</v>
      </c>
      <c r="B28" s="58"/>
      <c r="C28" s="58"/>
      <c r="D28" s="47"/>
      <c r="E28" s="47"/>
      <c r="F28" s="48"/>
      <c r="H28" s="5"/>
      <c r="I28" s="5"/>
      <c r="J28" s="5"/>
      <c r="K28" s="5"/>
      <c r="L28" s="58" t="s">
        <v>37</v>
      </c>
      <c r="M28" s="5"/>
      <c r="N28" s="55" t="s">
        <v>104</v>
      </c>
      <c r="O28" s="50"/>
      <c r="P28" s="50"/>
      <c r="Q28" s="50"/>
      <c r="R28" s="5"/>
      <c r="S28" s="5"/>
      <c r="T28" s="58" t="s">
        <v>228</v>
      </c>
      <c r="U28" s="58"/>
      <c r="V28" s="58"/>
      <c r="W28" s="47"/>
      <c r="X28" s="47"/>
      <c r="Y28" s="48"/>
      <c r="AA28" s="48"/>
      <c r="AB28" s="48"/>
      <c r="AC28" s="48"/>
      <c r="AD28" s="48"/>
      <c r="AE28" s="48"/>
      <c r="AF28" s="48"/>
      <c r="AG28" s="48"/>
      <c r="AH28" s="47"/>
      <c r="AI28" s="58" t="s">
        <v>37</v>
      </c>
      <c r="AJ28" s="47"/>
      <c r="AK28" s="56" t="str">
        <f>IF(N28="","",N28)</f>
        <v>SAUDIA ARAB AIRLINES .CHR.</v>
      </c>
      <c r="AL28" s="48"/>
      <c r="AM28" s="48"/>
      <c r="AN28" s="48"/>
      <c r="AO28" s="48"/>
      <c r="AP28" s="48"/>
    </row>
    <row r="29" spans="1:45" ht="15" x14ac:dyDescent="0.25">
      <c r="A29" s="48"/>
      <c r="B29" s="52"/>
      <c r="C29" s="48"/>
      <c r="D29" s="48"/>
      <c r="E29" s="48"/>
      <c r="F29" s="48"/>
      <c r="H29" s="5"/>
      <c r="I29" s="5"/>
      <c r="J29" s="5"/>
      <c r="K29" s="5"/>
      <c r="L29" s="58" t="s">
        <v>38</v>
      </c>
      <c r="M29" s="53"/>
      <c r="N29" s="55" t="s">
        <v>115</v>
      </c>
      <c r="O29" s="50"/>
      <c r="P29" s="50"/>
      <c r="Q29" s="50"/>
      <c r="R29" s="5"/>
      <c r="S29" s="5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58" t="s">
        <v>38</v>
      </c>
      <c r="AJ29" s="54"/>
      <c r="AK29" s="56" t="str">
        <f>IF(N29="","",N29)</f>
        <v>DU 08 AU 14 JANVIER 2020</v>
      </c>
      <c r="AL29" s="48"/>
      <c r="AM29" s="48"/>
      <c r="AN29" s="48"/>
      <c r="AO29" s="48"/>
      <c r="AP29" s="48"/>
    </row>
    <row r="30" spans="1:45" ht="28.5" x14ac:dyDescent="0.25">
      <c r="A30" s="58" t="s">
        <v>87</v>
      </c>
      <c r="B30" s="200" t="s">
        <v>100</v>
      </c>
      <c r="C30" s="200"/>
      <c r="D30" s="200"/>
      <c r="E30" s="200"/>
      <c r="F30" s="5"/>
      <c r="G30" s="5"/>
      <c r="H30" s="5"/>
      <c r="I30" s="5"/>
      <c r="J30" s="5"/>
      <c r="K30" s="5"/>
      <c r="L30" s="58" t="s">
        <v>39</v>
      </c>
      <c r="M30" s="53"/>
      <c r="N30" s="55" t="s">
        <v>69</v>
      </c>
      <c r="O30" s="5"/>
      <c r="P30" s="5"/>
      <c r="Q30" s="5"/>
      <c r="R30" s="5"/>
      <c r="S30" s="5"/>
      <c r="T30" s="58" t="s">
        <v>87</v>
      </c>
      <c r="U30" s="201" t="str">
        <f>IF(B30="","",B30)</f>
        <v>ALGER</v>
      </c>
      <c r="V30" s="201"/>
      <c r="W30" s="201"/>
      <c r="X30" s="201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8" t="s">
        <v>39</v>
      </c>
      <c r="AJ30" s="54"/>
      <c r="AK30" s="57" t="str">
        <f>+N30</f>
        <v>USD</v>
      </c>
      <c r="AL30" s="48"/>
      <c r="AM30" s="48"/>
      <c r="AN30" s="48"/>
      <c r="AO30" s="48"/>
      <c r="AP30" s="48"/>
    </row>
    <row r="31" spans="1:45" ht="14.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</row>
    <row r="32" spans="1:45" ht="14.25" x14ac:dyDescent="0.25">
      <c r="A32" s="202" t="s">
        <v>101</v>
      </c>
      <c r="B32" s="202"/>
      <c r="C32" s="202"/>
      <c r="D32" s="202"/>
      <c r="E32" s="202"/>
      <c r="F32" s="202"/>
      <c r="G32" s="20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4" t="s">
        <v>101</v>
      </c>
      <c r="U32" s="54"/>
      <c r="V32" s="54"/>
      <c r="W32" s="54"/>
      <c r="X32" s="54"/>
      <c r="Y32" s="54"/>
      <c r="Z32" s="54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</row>
    <row r="33" spans="1:45" ht="15" x14ac:dyDescent="0.25"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5" spans="1:45" ht="14.45" customHeight="1" x14ac:dyDescent="0.25">
      <c r="A35" s="178" t="s">
        <v>7</v>
      </c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80"/>
      <c r="Q35" s="181" t="s">
        <v>6</v>
      </c>
      <c r="R35" s="181" t="s">
        <v>8</v>
      </c>
      <c r="S35" s="181" t="s">
        <v>9</v>
      </c>
      <c r="T35" s="183" t="s">
        <v>12</v>
      </c>
      <c r="U35" s="184"/>
      <c r="V35" s="184"/>
      <c r="W35" s="184"/>
      <c r="X35" s="184"/>
      <c r="Y35" s="184"/>
      <c r="Z35" s="184"/>
      <c r="AA35" s="184"/>
      <c r="AB35" s="184"/>
      <c r="AC35" s="185"/>
      <c r="AD35" s="186" t="s">
        <v>80</v>
      </c>
      <c r="AE35" s="188" t="s">
        <v>13</v>
      </c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90"/>
      <c r="AR35" s="186" t="s">
        <v>18</v>
      </c>
      <c r="AS35" s="191" t="s">
        <v>81</v>
      </c>
    </row>
    <row r="36" spans="1:45" ht="26.45" customHeight="1" x14ac:dyDescent="0.25">
      <c r="A36" s="16" t="s">
        <v>5</v>
      </c>
      <c r="B36" s="7" t="s">
        <v>0</v>
      </c>
      <c r="C36" s="8" t="s">
        <v>31</v>
      </c>
      <c r="D36" s="8" t="s">
        <v>32</v>
      </c>
      <c r="E36" s="8" t="s">
        <v>33</v>
      </c>
      <c r="F36" s="8" t="s">
        <v>46</v>
      </c>
      <c r="G36" s="9" t="s">
        <v>4</v>
      </c>
      <c r="H36" s="8" t="s">
        <v>1</v>
      </c>
      <c r="I36" s="8" t="s">
        <v>111</v>
      </c>
      <c r="J36" s="8" t="s">
        <v>2</v>
      </c>
      <c r="K36" s="8" t="s">
        <v>3</v>
      </c>
      <c r="L36" s="8" t="s">
        <v>27</v>
      </c>
      <c r="M36" s="8" t="s">
        <v>28</v>
      </c>
      <c r="N36" s="9" t="s">
        <v>29</v>
      </c>
      <c r="O36" s="9" t="s">
        <v>30</v>
      </c>
      <c r="P36" s="7" t="s">
        <v>21</v>
      </c>
      <c r="Q36" s="182"/>
      <c r="R36" s="182"/>
      <c r="S36" s="182"/>
      <c r="T36" s="17" t="s">
        <v>5</v>
      </c>
      <c r="U36" s="193" t="s">
        <v>86</v>
      </c>
      <c r="V36" s="194"/>
      <c r="W36" s="18" t="s">
        <v>10</v>
      </c>
      <c r="X36" s="13" t="s">
        <v>11</v>
      </c>
      <c r="Y36" s="13" t="s">
        <v>77</v>
      </c>
      <c r="Z36" s="193" t="s">
        <v>75</v>
      </c>
      <c r="AA36" s="194"/>
      <c r="AB36" s="193" t="s">
        <v>75</v>
      </c>
      <c r="AC36" s="194"/>
      <c r="AD36" s="187"/>
      <c r="AE36" s="14" t="s">
        <v>24</v>
      </c>
      <c r="AF36" s="14" t="s">
        <v>26</v>
      </c>
      <c r="AG36" s="14" t="s">
        <v>76</v>
      </c>
      <c r="AH36" s="14" t="s">
        <v>14</v>
      </c>
      <c r="AI36" s="14" t="s">
        <v>78</v>
      </c>
      <c r="AJ36" s="14" t="s">
        <v>79</v>
      </c>
      <c r="AK36" s="14" t="s">
        <v>20</v>
      </c>
      <c r="AL36" s="195" t="s">
        <v>75</v>
      </c>
      <c r="AM36" s="196"/>
      <c r="AN36" s="195" t="s">
        <v>75</v>
      </c>
      <c r="AO36" s="196"/>
      <c r="AP36" s="195" t="s">
        <v>75</v>
      </c>
      <c r="AQ36" s="196"/>
      <c r="AR36" s="186"/>
      <c r="AS36" s="192"/>
    </row>
    <row r="37" spans="1:45" ht="18.75" customHeight="1" x14ac:dyDescent="0.25">
      <c r="A37" s="1">
        <v>43838</v>
      </c>
      <c r="B37" s="2">
        <v>28440</v>
      </c>
      <c r="C37" s="83" t="s">
        <v>271</v>
      </c>
      <c r="D37" s="83" t="s">
        <v>272</v>
      </c>
      <c r="E37" s="2" t="s">
        <v>119</v>
      </c>
      <c r="F37" s="2" t="s">
        <v>273</v>
      </c>
      <c r="G37" s="2" t="s">
        <v>84</v>
      </c>
      <c r="H37" s="3">
        <v>0.54166666666666663</v>
      </c>
      <c r="I37" s="3">
        <v>0.54027777777777775</v>
      </c>
      <c r="J37" s="3">
        <v>0.60416666666666663</v>
      </c>
      <c r="K37" s="3">
        <v>0.6069444444444444</v>
      </c>
      <c r="L37" s="2">
        <v>289</v>
      </c>
      <c r="M37" s="2">
        <v>300</v>
      </c>
      <c r="N37" s="2">
        <v>0</v>
      </c>
      <c r="O37" s="2">
        <v>0</v>
      </c>
      <c r="P37" s="2" t="s">
        <v>137</v>
      </c>
      <c r="Q37" s="10">
        <v>1750</v>
      </c>
      <c r="R37" s="10"/>
      <c r="S37" s="10"/>
      <c r="T37" s="4">
        <f>IF(A37="","",A37)</f>
        <v>43838</v>
      </c>
      <c r="U37" s="2"/>
      <c r="V37" s="15"/>
      <c r="W37" s="2"/>
      <c r="X37" s="2"/>
      <c r="Y37" s="2"/>
      <c r="Z37" s="2" t="s">
        <v>61</v>
      </c>
      <c r="AA37" s="2">
        <v>1</v>
      </c>
      <c r="AB37" s="2" t="s">
        <v>57</v>
      </c>
      <c r="AC37" s="2">
        <v>1</v>
      </c>
      <c r="AD37" s="10"/>
      <c r="AE37" s="15"/>
      <c r="AF37" s="2"/>
      <c r="AG37" s="2"/>
      <c r="AH37" s="2">
        <v>1</v>
      </c>
      <c r="AI37" s="2">
        <v>1</v>
      </c>
      <c r="AJ37" s="2">
        <v>1</v>
      </c>
      <c r="AK37" s="2"/>
      <c r="AL37" s="2" t="s">
        <v>89</v>
      </c>
      <c r="AM37" s="2">
        <v>1</v>
      </c>
      <c r="AN37" s="2" t="s">
        <v>92</v>
      </c>
      <c r="AO37" s="2">
        <v>2</v>
      </c>
      <c r="AP37" s="2" t="s">
        <v>94</v>
      </c>
      <c r="AQ37" s="2">
        <v>7</v>
      </c>
      <c r="AR37" s="10"/>
      <c r="AS37" s="11">
        <f>+Q37</f>
        <v>1750</v>
      </c>
    </row>
    <row r="38" spans="1:45" ht="18.75" customHeight="1" x14ac:dyDescent="0.25">
      <c r="A38" s="1">
        <v>43839</v>
      </c>
      <c r="B38" s="2">
        <v>28448</v>
      </c>
      <c r="C38" s="83" t="s">
        <v>274</v>
      </c>
      <c r="D38" s="83" t="s">
        <v>275</v>
      </c>
      <c r="E38" s="2" t="s">
        <v>119</v>
      </c>
      <c r="F38" s="2" t="s">
        <v>276</v>
      </c>
      <c r="G38" s="2" t="s">
        <v>84</v>
      </c>
      <c r="H38" s="3">
        <v>0.65625</v>
      </c>
      <c r="I38" s="3">
        <v>0.67291666666666661</v>
      </c>
      <c r="J38" s="3">
        <v>0.71875</v>
      </c>
      <c r="K38" s="3">
        <v>0.72222222222222221</v>
      </c>
      <c r="L38" s="2">
        <v>297</v>
      </c>
      <c r="M38" s="2">
        <v>300</v>
      </c>
      <c r="N38" s="2">
        <v>0</v>
      </c>
      <c r="O38" s="2">
        <v>0</v>
      </c>
      <c r="P38" s="2" t="s">
        <v>137</v>
      </c>
      <c r="Q38" s="10">
        <v>1750</v>
      </c>
      <c r="R38" s="10"/>
      <c r="S38" s="10"/>
      <c r="T38" s="4"/>
      <c r="U38" s="2"/>
      <c r="V38" s="15"/>
      <c r="W38" s="2"/>
      <c r="X38" s="2">
        <v>8</v>
      </c>
      <c r="Y38" s="2"/>
      <c r="Z38" s="2" t="s">
        <v>61</v>
      </c>
      <c r="AA38" s="2">
        <v>1</v>
      </c>
      <c r="AB38" s="2" t="s">
        <v>57</v>
      </c>
      <c r="AC38" s="2">
        <v>1</v>
      </c>
      <c r="AD38" s="10"/>
      <c r="AE38" s="15" t="s">
        <v>132</v>
      </c>
      <c r="AF38" s="2"/>
      <c r="AG38" s="2"/>
      <c r="AH38" s="2">
        <v>1</v>
      </c>
      <c r="AI38" s="2">
        <v>1</v>
      </c>
      <c r="AJ38" s="2">
        <v>1</v>
      </c>
      <c r="AK38" s="2"/>
      <c r="AL38" s="2" t="s">
        <v>89</v>
      </c>
      <c r="AM38" s="2">
        <v>1</v>
      </c>
      <c r="AN38" s="2" t="s">
        <v>92</v>
      </c>
      <c r="AO38" s="2">
        <v>2</v>
      </c>
      <c r="AP38" s="2" t="s">
        <v>94</v>
      </c>
      <c r="AQ38" s="2">
        <v>9</v>
      </c>
      <c r="AR38" s="10"/>
      <c r="AS38" s="11">
        <f>+Q38</f>
        <v>1750</v>
      </c>
    </row>
    <row r="39" spans="1:45" ht="18.75" customHeight="1" x14ac:dyDescent="0.25">
      <c r="A39" s="197" t="s">
        <v>19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9"/>
      <c r="L39" s="12">
        <f>SUM(L37:L38)</f>
        <v>586</v>
      </c>
      <c r="M39" s="12">
        <f>SUM(M37:M38)</f>
        <v>600</v>
      </c>
      <c r="N39" s="12">
        <f>SUM(N37:N38)</f>
        <v>0</v>
      </c>
      <c r="O39" s="12">
        <f>SUM(O37:O38)</f>
        <v>0</v>
      </c>
      <c r="P39" s="12"/>
      <c r="Q39" s="12"/>
      <c r="R39" s="12"/>
      <c r="S39" s="12"/>
      <c r="T39" s="12"/>
      <c r="U39" s="12">
        <f>SUM(U37:U38)</f>
        <v>0</v>
      </c>
      <c r="V39" s="20">
        <f>SUM(V37:V38)</f>
        <v>0</v>
      </c>
      <c r="W39" s="12">
        <f>SUM(W37:W38)</f>
        <v>0</v>
      </c>
      <c r="X39" s="12">
        <f>SUM(X37:X38)</f>
        <v>8</v>
      </c>
      <c r="Y39" s="12"/>
      <c r="Z39" s="12"/>
      <c r="AA39" s="12"/>
      <c r="AB39" s="12"/>
      <c r="AC39" s="12"/>
      <c r="AD39" s="12"/>
      <c r="AE39" s="20">
        <f t="shared" ref="AE39:AK39" si="3">SUM(AE37:AE38)</f>
        <v>0</v>
      </c>
      <c r="AF39" s="21">
        <f t="shared" si="3"/>
        <v>0</v>
      </c>
      <c r="AG39" s="20">
        <f t="shared" si="3"/>
        <v>0</v>
      </c>
      <c r="AH39" s="20">
        <f t="shared" si="3"/>
        <v>2</v>
      </c>
      <c r="AI39" s="21">
        <f t="shared" si="3"/>
        <v>2</v>
      </c>
      <c r="AJ39" s="21">
        <f t="shared" si="3"/>
        <v>2</v>
      </c>
      <c r="AK39" s="21">
        <f t="shared" si="3"/>
        <v>0</v>
      </c>
      <c r="AL39" s="12"/>
      <c r="AM39" s="12"/>
      <c r="AN39" s="12"/>
      <c r="AO39" s="12"/>
      <c r="AP39" s="12"/>
      <c r="AQ39" s="12"/>
      <c r="AR39" s="12"/>
      <c r="AS39" s="59">
        <f>SUM(AS37:AS38)</f>
        <v>3500</v>
      </c>
    </row>
    <row r="42" spans="1:45" ht="14.25" x14ac:dyDescent="0.25">
      <c r="A42" s="93" t="s">
        <v>34</v>
      </c>
      <c r="B42" s="93"/>
      <c r="C42" s="93"/>
      <c r="D42" s="47"/>
      <c r="E42" s="47"/>
      <c r="F42" s="47"/>
      <c r="G42" s="5"/>
      <c r="H42" s="5"/>
      <c r="I42" s="5"/>
      <c r="J42" s="5"/>
      <c r="K42" s="5"/>
      <c r="P42" s="5"/>
      <c r="Q42" s="5"/>
      <c r="R42" s="5"/>
      <c r="S42" s="5"/>
      <c r="T42" s="93" t="s">
        <v>34</v>
      </c>
      <c r="U42" s="93"/>
      <c r="V42" s="93"/>
      <c r="W42" s="93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7"/>
      <c r="AI42" s="48"/>
      <c r="AJ42" s="48"/>
      <c r="AK42" s="48"/>
      <c r="AL42" s="48"/>
      <c r="AM42" s="48"/>
      <c r="AN42" s="48"/>
      <c r="AO42" s="48"/>
      <c r="AP42" s="48"/>
    </row>
    <row r="43" spans="1:45" ht="14.25" x14ac:dyDescent="0.25">
      <c r="A43" s="93" t="s">
        <v>35</v>
      </c>
      <c r="B43" s="93"/>
      <c r="C43" s="93"/>
      <c r="D43" s="47"/>
      <c r="E43" s="47"/>
      <c r="F43" s="48"/>
      <c r="H43" s="5"/>
      <c r="I43" s="5"/>
      <c r="J43" s="5"/>
      <c r="K43" s="5"/>
      <c r="P43" s="5"/>
      <c r="Q43" s="5"/>
      <c r="R43" s="5"/>
      <c r="S43" s="5"/>
      <c r="T43" s="93" t="s">
        <v>35</v>
      </c>
      <c r="U43" s="93"/>
      <c r="V43" s="93"/>
      <c r="W43" s="93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7"/>
      <c r="AI43" s="48"/>
      <c r="AJ43" s="48"/>
      <c r="AK43" s="48"/>
      <c r="AL43" s="48"/>
      <c r="AM43" s="48"/>
      <c r="AN43" s="48"/>
      <c r="AO43" s="48"/>
      <c r="AP43" s="48"/>
    </row>
    <row r="44" spans="1:45" ht="14.45" customHeight="1" x14ac:dyDescent="0.25">
      <c r="A44" s="93" t="s">
        <v>228</v>
      </c>
      <c r="B44" s="93"/>
      <c r="C44" s="93"/>
      <c r="D44" s="47"/>
      <c r="E44" s="47"/>
      <c r="F44" s="48"/>
      <c r="H44" s="5"/>
      <c r="I44" s="5"/>
      <c r="J44" s="5"/>
      <c r="K44" s="5"/>
      <c r="L44" s="93" t="s">
        <v>37</v>
      </c>
      <c r="M44" s="5"/>
      <c r="N44" s="91" t="s">
        <v>104</v>
      </c>
      <c r="O44" s="50"/>
      <c r="P44" s="50"/>
      <c r="Q44" s="50"/>
      <c r="R44" s="5"/>
      <c r="S44" s="5"/>
      <c r="T44" s="93" t="s">
        <v>228</v>
      </c>
      <c r="U44" s="93"/>
      <c r="V44" s="93"/>
      <c r="W44" s="47"/>
      <c r="X44" s="47"/>
      <c r="Y44" s="48"/>
      <c r="AA44" s="48"/>
      <c r="AB44" s="48"/>
      <c r="AC44" s="48"/>
      <c r="AD44" s="48"/>
      <c r="AE44" s="48"/>
      <c r="AF44" s="48"/>
      <c r="AG44" s="48"/>
      <c r="AH44" s="47"/>
      <c r="AI44" s="93" t="s">
        <v>37</v>
      </c>
      <c r="AJ44" s="47"/>
      <c r="AK44" s="92" t="str">
        <f>IF(N44="","",N44)</f>
        <v>SAUDIA ARAB AIRLINES .CHR.</v>
      </c>
      <c r="AL44" s="48"/>
      <c r="AM44" s="48"/>
      <c r="AN44" s="48"/>
      <c r="AO44" s="48"/>
      <c r="AP44" s="48"/>
    </row>
    <row r="45" spans="1:45" ht="15" x14ac:dyDescent="0.25">
      <c r="A45" s="48"/>
      <c r="B45" s="52"/>
      <c r="C45" s="48"/>
      <c r="D45" s="48"/>
      <c r="E45" s="48"/>
      <c r="F45" s="48"/>
      <c r="H45" s="5"/>
      <c r="I45" s="5"/>
      <c r="J45" s="5"/>
      <c r="K45" s="5"/>
      <c r="L45" s="93" t="s">
        <v>38</v>
      </c>
      <c r="M45" s="53"/>
      <c r="N45" s="91" t="s">
        <v>114</v>
      </c>
      <c r="O45" s="50"/>
      <c r="P45" s="50"/>
      <c r="Q45" s="50"/>
      <c r="R45" s="5"/>
      <c r="S45" s="5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93" t="s">
        <v>38</v>
      </c>
      <c r="AJ45" s="54"/>
      <c r="AK45" s="92" t="str">
        <f>IF(N45="","",N45)</f>
        <v>DU 15 AU 21 JANVIER 2020</v>
      </c>
      <c r="AL45" s="48"/>
      <c r="AM45" s="48"/>
      <c r="AN45" s="48"/>
      <c r="AO45" s="48"/>
      <c r="AP45" s="48"/>
    </row>
    <row r="46" spans="1:45" ht="28.5" x14ac:dyDescent="0.25">
      <c r="A46" s="93" t="s">
        <v>87</v>
      </c>
      <c r="B46" s="200" t="s">
        <v>100</v>
      </c>
      <c r="C46" s="200"/>
      <c r="D46" s="200"/>
      <c r="E46" s="200"/>
      <c r="F46" s="5"/>
      <c r="G46" s="5"/>
      <c r="H46" s="5"/>
      <c r="I46" s="5"/>
      <c r="J46" s="5"/>
      <c r="K46" s="5"/>
      <c r="L46" s="93" t="s">
        <v>39</v>
      </c>
      <c r="M46" s="53"/>
      <c r="N46" s="91" t="s">
        <v>69</v>
      </c>
      <c r="O46" s="5"/>
      <c r="P46" s="5"/>
      <c r="Q46" s="5"/>
      <c r="R46" s="5"/>
      <c r="S46" s="5"/>
      <c r="T46" s="93" t="s">
        <v>87</v>
      </c>
      <c r="U46" s="201" t="str">
        <f>IF(B46="","",B46)</f>
        <v>ALGER</v>
      </c>
      <c r="V46" s="201"/>
      <c r="W46" s="201"/>
      <c r="X46" s="20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93" t="s">
        <v>39</v>
      </c>
      <c r="AJ46" s="54"/>
      <c r="AK46" s="57" t="str">
        <f>+N46</f>
        <v>USD</v>
      </c>
      <c r="AL46" s="48"/>
      <c r="AM46" s="48"/>
      <c r="AN46" s="48"/>
      <c r="AO46" s="48"/>
      <c r="AP46" s="48"/>
    </row>
    <row r="47" spans="1:45" ht="14.25" x14ac:dyDescent="0.25">
      <c r="A47" s="202" t="s">
        <v>101</v>
      </c>
      <c r="B47" s="202"/>
      <c r="C47" s="202"/>
      <c r="D47" s="202"/>
      <c r="E47" s="202"/>
      <c r="F47" s="202"/>
      <c r="G47" s="202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4" t="s">
        <v>101</v>
      </c>
      <c r="U47" s="54"/>
      <c r="V47" s="54"/>
      <c r="W47" s="54"/>
      <c r="X47" s="54"/>
      <c r="Y47" s="54"/>
      <c r="Z47" s="54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</row>
    <row r="49" spans="1:45" ht="14.45" customHeight="1" x14ac:dyDescent="0.25">
      <c r="A49" s="178" t="s">
        <v>7</v>
      </c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80"/>
      <c r="Q49" s="181" t="s">
        <v>6</v>
      </c>
      <c r="R49" s="181" t="s">
        <v>8</v>
      </c>
      <c r="S49" s="181" t="s">
        <v>9</v>
      </c>
      <c r="T49" s="183" t="s">
        <v>12</v>
      </c>
      <c r="U49" s="184"/>
      <c r="V49" s="184"/>
      <c r="W49" s="184"/>
      <c r="X49" s="184"/>
      <c r="Y49" s="184"/>
      <c r="Z49" s="184"/>
      <c r="AA49" s="184"/>
      <c r="AB49" s="184"/>
      <c r="AC49" s="185"/>
      <c r="AD49" s="186" t="s">
        <v>80</v>
      </c>
      <c r="AE49" s="188" t="s">
        <v>13</v>
      </c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90"/>
      <c r="AR49" s="186" t="s">
        <v>18</v>
      </c>
      <c r="AS49" s="191" t="s">
        <v>81</v>
      </c>
    </row>
    <row r="50" spans="1:45" ht="26.45" customHeight="1" x14ac:dyDescent="0.25">
      <c r="A50" s="16" t="s">
        <v>5</v>
      </c>
      <c r="B50" s="7" t="s">
        <v>0</v>
      </c>
      <c r="C50" s="8" t="s">
        <v>31</v>
      </c>
      <c r="D50" s="8" t="s">
        <v>32</v>
      </c>
      <c r="E50" s="8" t="s">
        <v>33</v>
      </c>
      <c r="F50" s="8" t="s">
        <v>46</v>
      </c>
      <c r="G50" s="9" t="s">
        <v>4</v>
      </c>
      <c r="H50" s="8" t="s">
        <v>1</v>
      </c>
      <c r="I50" s="8" t="s">
        <v>111</v>
      </c>
      <c r="J50" s="8" t="s">
        <v>2</v>
      </c>
      <c r="K50" s="8" t="s">
        <v>3</v>
      </c>
      <c r="L50" s="8" t="s">
        <v>27</v>
      </c>
      <c r="M50" s="8" t="s">
        <v>28</v>
      </c>
      <c r="N50" s="9" t="s">
        <v>29</v>
      </c>
      <c r="O50" s="9" t="s">
        <v>30</v>
      </c>
      <c r="P50" s="7" t="s">
        <v>21</v>
      </c>
      <c r="Q50" s="182"/>
      <c r="R50" s="182"/>
      <c r="S50" s="182"/>
      <c r="T50" s="17" t="s">
        <v>5</v>
      </c>
      <c r="U50" s="193" t="s">
        <v>86</v>
      </c>
      <c r="V50" s="194"/>
      <c r="W50" s="18" t="s">
        <v>10</v>
      </c>
      <c r="X50" s="13" t="s">
        <v>11</v>
      </c>
      <c r="Y50" s="13" t="s">
        <v>77</v>
      </c>
      <c r="Z50" s="193" t="s">
        <v>75</v>
      </c>
      <c r="AA50" s="194"/>
      <c r="AB50" s="193" t="s">
        <v>75</v>
      </c>
      <c r="AC50" s="194"/>
      <c r="AD50" s="187"/>
      <c r="AE50" s="14" t="s">
        <v>24</v>
      </c>
      <c r="AF50" s="14" t="s">
        <v>26</v>
      </c>
      <c r="AG50" s="14" t="s">
        <v>76</v>
      </c>
      <c r="AH50" s="14" t="s">
        <v>14</v>
      </c>
      <c r="AI50" s="14" t="s">
        <v>78</v>
      </c>
      <c r="AJ50" s="14" t="s">
        <v>79</v>
      </c>
      <c r="AK50" s="14" t="s">
        <v>20</v>
      </c>
      <c r="AL50" s="195" t="s">
        <v>75</v>
      </c>
      <c r="AM50" s="196"/>
      <c r="AN50" s="195" t="s">
        <v>75</v>
      </c>
      <c r="AO50" s="196"/>
      <c r="AP50" s="195" t="s">
        <v>75</v>
      </c>
      <c r="AQ50" s="196"/>
      <c r="AR50" s="186"/>
      <c r="AS50" s="192"/>
    </row>
    <row r="51" spans="1:45" ht="18.75" customHeight="1" x14ac:dyDescent="0.25">
      <c r="A51" s="1">
        <v>43845</v>
      </c>
      <c r="B51" s="2">
        <v>28475</v>
      </c>
      <c r="C51" s="83" t="s">
        <v>302</v>
      </c>
      <c r="D51" s="83" t="s">
        <v>303</v>
      </c>
      <c r="E51" s="2" t="s">
        <v>119</v>
      </c>
      <c r="F51" s="2" t="s">
        <v>304</v>
      </c>
      <c r="G51" s="2" t="s">
        <v>84</v>
      </c>
      <c r="H51" s="3">
        <v>0.11805555555555557</v>
      </c>
      <c r="I51" s="3">
        <v>3.4722222222222224E-2</v>
      </c>
      <c r="J51" s="3">
        <v>0.17708333333333334</v>
      </c>
      <c r="K51" s="3">
        <v>8.8888888888888892E-2</v>
      </c>
      <c r="L51" s="2">
        <v>0</v>
      </c>
      <c r="M51" s="2">
        <v>299</v>
      </c>
      <c r="N51" s="2">
        <v>0</v>
      </c>
      <c r="O51" s="2">
        <v>0</v>
      </c>
      <c r="P51" s="2" t="s">
        <v>137</v>
      </c>
      <c r="Q51" s="10">
        <v>1750</v>
      </c>
      <c r="R51" s="10"/>
      <c r="S51" s="10"/>
      <c r="T51" s="4">
        <f>IF(A51="","",A51)</f>
        <v>43845</v>
      </c>
      <c r="U51" s="2"/>
      <c r="V51" s="15"/>
      <c r="W51" s="2"/>
      <c r="X51" s="2"/>
      <c r="Y51" s="2"/>
      <c r="Z51" s="2" t="s">
        <v>61</v>
      </c>
      <c r="AA51" s="2">
        <v>1</v>
      </c>
      <c r="AB51" s="2" t="s">
        <v>57</v>
      </c>
      <c r="AC51" s="2">
        <v>1</v>
      </c>
      <c r="AD51" s="10"/>
      <c r="AE51" s="15"/>
      <c r="AF51" s="2"/>
      <c r="AG51" s="2"/>
      <c r="AH51" s="2">
        <v>1</v>
      </c>
      <c r="AI51" s="2"/>
      <c r="AJ51" s="2"/>
      <c r="AK51" s="2"/>
      <c r="AL51" s="2" t="s">
        <v>92</v>
      </c>
      <c r="AM51" s="2">
        <v>2</v>
      </c>
      <c r="AN51" s="2" t="s">
        <v>89</v>
      </c>
      <c r="AO51" s="2">
        <v>1</v>
      </c>
      <c r="AP51" s="2" t="s">
        <v>94</v>
      </c>
      <c r="AQ51" s="2">
        <v>2</v>
      </c>
      <c r="AR51" s="10"/>
      <c r="AS51" s="11">
        <f>+Q51</f>
        <v>1750</v>
      </c>
    </row>
    <row r="52" spans="1:45" ht="18.75" customHeight="1" x14ac:dyDescent="0.25">
      <c r="A52" s="1">
        <v>43845</v>
      </c>
      <c r="B52" s="2">
        <v>28476</v>
      </c>
      <c r="C52" s="83" t="s">
        <v>271</v>
      </c>
      <c r="D52" s="83" t="s">
        <v>272</v>
      </c>
      <c r="E52" s="2" t="s">
        <v>119</v>
      </c>
      <c r="F52" s="2" t="s">
        <v>273</v>
      </c>
      <c r="G52" s="2" t="s">
        <v>84</v>
      </c>
      <c r="H52" s="3">
        <v>0.16319444444444445</v>
      </c>
      <c r="I52" s="3">
        <v>0.17083333333333331</v>
      </c>
      <c r="J52" s="3">
        <v>0.22569444444444445</v>
      </c>
      <c r="K52" s="3">
        <v>0.2298611111111111</v>
      </c>
      <c r="L52" s="2">
        <v>299</v>
      </c>
      <c r="M52" s="2">
        <v>298</v>
      </c>
      <c r="N52" s="2">
        <v>0</v>
      </c>
      <c r="O52" s="2">
        <v>0</v>
      </c>
      <c r="P52" s="2" t="s">
        <v>137</v>
      </c>
      <c r="Q52" s="10">
        <v>1750</v>
      </c>
      <c r="R52" s="10"/>
      <c r="S52" s="10"/>
      <c r="T52" s="4">
        <f t="shared" ref="T52:T53" si="4">IF(A52="","",A52)</f>
        <v>43845</v>
      </c>
      <c r="U52" s="2"/>
      <c r="V52" s="15"/>
      <c r="W52" s="2"/>
      <c r="X52" s="2"/>
      <c r="Y52" s="2"/>
      <c r="Z52" s="2" t="s">
        <v>61</v>
      </c>
      <c r="AA52" s="2">
        <v>1</v>
      </c>
      <c r="AB52" s="2" t="s">
        <v>57</v>
      </c>
      <c r="AC52" s="2">
        <v>1</v>
      </c>
      <c r="AD52" s="10"/>
      <c r="AE52" s="15"/>
      <c r="AF52" s="2"/>
      <c r="AG52" s="2"/>
      <c r="AH52" s="2">
        <v>1</v>
      </c>
      <c r="AI52" s="2">
        <v>1</v>
      </c>
      <c r="AJ52" s="2">
        <v>1</v>
      </c>
      <c r="AK52" s="2"/>
      <c r="AL52" s="2" t="s">
        <v>92</v>
      </c>
      <c r="AM52" s="2">
        <v>2</v>
      </c>
      <c r="AN52" s="2" t="s">
        <v>90</v>
      </c>
      <c r="AO52" s="2">
        <v>2</v>
      </c>
      <c r="AP52" s="2" t="s">
        <v>94</v>
      </c>
      <c r="AQ52" s="2">
        <v>12</v>
      </c>
      <c r="AR52" s="10"/>
      <c r="AS52" s="11">
        <f t="shared" ref="AS52:AS53" si="5">+Q52</f>
        <v>1750</v>
      </c>
    </row>
    <row r="53" spans="1:45" ht="18.75" customHeight="1" x14ac:dyDescent="0.25">
      <c r="A53" s="1">
        <v>43846</v>
      </c>
      <c r="B53" s="2">
        <v>28473</v>
      </c>
      <c r="C53" s="83" t="s">
        <v>305</v>
      </c>
      <c r="D53" s="83" t="s">
        <v>306</v>
      </c>
      <c r="E53" s="2" t="s">
        <v>135</v>
      </c>
      <c r="F53" s="2" t="s">
        <v>187</v>
      </c>
      <c r="G53" s="2" t="s">
        <v>84</v>
      </c>
      <c r="H53" s="3">
        <v>0.42708333333333331</v>
      </c>
      <c r="I53" s="3">
        <v>0.4284722222222222</v>
      </c>
      <c r="J53" s="3">
        <v>0.48958333333333331</v>
      </c>
      <c r="K53" s="3">
        <v>0.5083333333333333</v>
      </c>
      <c r="L53" s="2">
        <v>303</v>
      </c>
      <c r="M53" s="2">
        <v>450</v>
      </c>
      <c r="N53" s="2">
        <v>0</v>
      </c>
      <c r="O53" s="2">
        <v>0</v>
      </c>
      <c r="P53" s="2" t="s">
        <v>307</v>
      </c>
      <c r="Q53" s="10">
        <v>2350</v>
      </c>
      <c r="R53" s="10"/>
      <c r="S53" s="10"/>
      <c r="T53" s="4">
        <f t="shared" si="4"/>
        <v>43846</v>
      </c>
      <c r="U53" s="2"/>
      <c r="V53" s="15"/>
      <c r="W53" s="2"/>
      <c r="X53" s="2">
        <v>6</v>
      </c>
      <c r="Y53" s="2"/>
      <c r="Z53" s="2" t="s">
        <v>61</v>
      </c>
      <c r="AA53" s="2">
        <v>1</v>
      </c>
      <c r="AB53" s="2" t="s">
        <v>57</v>
      </c>
      <c r="AC53" s="2">
        <v>1</v>
      </c>
      <c r="AD53" s="10"/>
      <c r="AE53" s="15"/>
      <c r="AF53" s="2"/>
      <c r="AG53" s="2"/>
      <c r="AH53" s="2">
        <v>1</v>
      </c>
      <c r="AI53" s="2">
        <v>1</v>
      </c>
      <c r="AJ53" s="2">
        <v>1</v>
      </c>
      <c r="AK53" s="2"/>
      <c r="AL53" s="2" t="s">
        <v>92</v>
      </c>
      <c r="AM53" s="2">
        <v>2</v>
      </c>
      <c r="AN53" s="2" t="s">
        <v>89</v>
      </c>
      <c r="AO53" s="2">
        <v>1</v>
      </c>
      <c r="AP53" s="2" t="s">
        <v>94</v>
      </c>
      <c r="AQ53" s="2">
        <v>12</v>
      </c>
      <c r="AR53" s="10"/>
      <c r="AS53" s="11">
        <f t="shared" si="5"/>
        <v>2350</v>
      </c>
    </row>
    <row r="54" spans="1:45" ht="18.75" customHeight="1" x14ac:dyDescent="0.25">
      <c r="A54" s="197" t="s">
        <v>19</v>
      </c>
      <c r="B54" s="198"/>
      <c r="C54" s="198"/>
      <c r="D54" s="198"/>
      <c r="E54" s="198"/>
      <c r="F54" s="198"/>
      <c r="G54" s="198"/>
      <c r="H54" s="198"/>
      <c r="I54" s="198"/>
      <c r="J54" s="198"/>
      <c r="K54" s="199"/>
      <c r="L54" s="12">
        <f>SUM(L51:L53)</f>
        <v>602</v>
      </c>
      <c r="M54" s="12">
        <f>SUM(M51:M53)</f>
        <v>1047</v>
      </c>
      <c r="N54" s="12">
        <f>SUM(N51:N53)</f>
        <v>0</v>
      </c>
      <c r="O54" s="12">
        <f>SUM(O51:O53)</f>
        <v>0</v>
      </c>
      <c r="P54" s="12"/>
      <c r="Q54" s="12"/>
      <c r="R54" s="12"/>
      <c r="S54" s="12"/>
      <c r="T54" s="12"/>
      <c r="U54" s="12">
        <f>SUM(U51:U53)</f>
        <v>0</v>
      </c>
      <c r="V54" s="20">
        <f>SUM(V51:V53)</f>
        <v>0</v>
      </c>
      <c r="W54" s="12">
        <f>SUM(W51:W53)</f>
        <v>0</v>
      </c>
      <c r="X54" s="12">
        <f>SUM(X51:X53)</f>
        <v>6</v>
      </c>
      <c r="Y54" s="12"/>
      <c r="Z54" s="12"/>
      <c r="AA54" s="12"/>
      <c r="AB54" s="12"/>
      <c r="AC54" s="12"/>
      <c r="AD54" s="12"/>
      <c r="AE54" s="20">
        <f t="shared" ref="AE54:AK54" si="6">SUM(AE51:AE53)</f>
        <v>0</v>
      </c>
      <c r="AF54" s="21">
        <f t="shared" si="6"/>
        <v>0</v>
      </c>
      <c r="AG54" s="20">
        <f t="shared" si="6"/>
        <v>0</v>
      </c>
      <c r="AH54" s="20">
        <f t="shared" si="6"/>
        <v>3</v>
      </c>
      <c r="AI54" s="21">
        <f t="shared" si="6"/>
        <v>2</v>
      </c>
      <c r="AJ54" s="21">
        <f t="shared" si="6"/>
        <v>2</v>
      </c>
      <c r="AK54" s="21">
        <f t="shared" si="6"/>
        <v>0</v>
      </c>
      <c r="AL54" s="12"/>
      <c r="AM54" s="12"/>
      <c r="AN54" s="12"/>
      <c r="AO54" s="12"/>
      <c r="AP54" s="12"/>
      <c r="AQ54" s="12"/>
      <c r="AR54" s="12"/>
      <c r="AS54" s="59">
        <f>SUM(AS51:AS53)</f>
        <v>5850</v>
      </c>
    </row>
    <row r="57" spans="1:45" ht="14.25" x14ac:dyDescent="0.25">
      <c r="A57" s="96" t="s">
        <v>34</v>
      </c>
      <c r="B57" s="96"/>
      <c r="C57" s="96"/>
      <c r="D57" s="47"/>
      <c r="E57" s="47"/>
      <c r="F57" s="47"/>
      <c r="G57" s="5"/>
      <c r="H57" s="5"/>
      <c r="I57" s="5"/>
      <c r="J57" s="5"/>
      <c r="K57" s="5"/>
      <c r="P57" s="5"/>
      <c r="Q57" s="5"/>
      <c r="R57" s="5"/>
      <c r="S57" s="5"/>
      <c r="T57" s="96" t="s">
        <v>34</v>
      </c>
      <c r="U57" s="96"/>
      <c r="V57" s="96"/>
      <c r="W57" s="96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7"/>
      <c r="AI57" s="48"/>
      <c r="AJ57" s="48"/>
      <c r="AK57" s="48"/>
      <c r="AL57" s="48"/>
      <c r="AM57" s="48"/>
      <c r="AN57" s="48"/>
      <c r="AO57" s="48"/>
      <c r="AP57" s="48"/>
    </row>
    <row r="58" spans="1:45" ht="14.25" x14ac:dyDescent="0.25">
      <c r="A58" s="96" t="s">
        <v>35</v>
      </c>
      <c r="B58" s="96"/>
      <c r="C58" s="96"/>
      <c r="D58" s="47"/>
      <c r="E58" s="47"/>
      <c r="F58" s="48"/>
      <c r="H58" s="5"/>
      <c r="I58" s="5"/>
      <c r="J58" s="5"/>
      <c r="K58" s="5"/>
      <c r="P58" s="5"/>
      <c r="Q58" s="5"/>
      <c r="R58" s="5"/>
      <c r="S58" s="5"/>
      <c r="T58" s="96" t="s">
        <v>35</v>
      </c>
      <c r="U58" s="96"/>
      <c r="V58" s="96"/>
      <c r="W58" s="96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7"/>
      <c r="AI58" s="48"/>
      <c r="AJ58" s="48"/>
      <c r="AK58" s="48"/>
      <c r="AL58" s="48"/>
      <c r="AM58" s="48"/>
      <c r="AN58" s="48"/>
      <c r="AO58" s="48"/>
      <c r="AP58" s="48"/>
    </row>
    <row r="59" spans="1:45" ht="14.45" customHeight="1" x14ac:dyDescent="0.25">
      <c r="A59" s="96" t="s">
        <v>228</v>
      </c>
      <c r="B59" s="96"/>
      <c r="C59" s="96"/>
      <c r="D59" s="47"/>
      <c r="E59" s="47"/>
      <c r="F59" s="48"/>
      <c r="H59" s="5"/>
      <c r="I59" s="5"/>
      <c r="J59" s="5"/>
      <c r="K59" s="5"/>
      <c r="L59" s="96" t="s">
        <v>37</v>
      </c>
      <c r="M59" s="5"/>
      <c r="N59" s="94" t="s">
        <v>104</v>
      </c>
      <c r="O59" s="50"/>
      <c r="P59" s="50"/>
      <c r="Q59" s="50"/>
      <c r="R59" s="5"/>
      <c r="S59" s="5"/>
      <c r="T59" s="96" t="s">
        <v>228</v>
      </c>
      <c r="U59" s="96"/>
      <c r="V59" s="96"/>
      <c r="W59" s="47"/>
      <c r="X59" s="47"/>
      <c r="Y59" s="48"/>
      <c r="AA59" s="5"/>
      <c r="AB59" s="48"/>
      <c r="AC59" s="48"/>
      <c r="AD59" s="48"/>
      <c r="AE59" s="48"/>
      <c r="AF59" s="48"/>
      <c r="AG59" s="48"/>
      <c r="AH59" s="47"/>
      <c r="AI59" s="96" t="s">
        <v>37</v>
      </c>
      <c r="AJ59" s="47"/>
      <c r="AK59" s="95" t="str">
        <f>IF(N59="","",N59)</f>
        <v>SAUDIA ARAB AIRLINES .CHR.</v>
      </c>
      <c r="AL59" s="48"/>
      <c r="AM59" s="48"/>
      <c r="AN59" s="48"/>
      <c r="AO59" s="48"/>
      <c r="AP59" s="48"/>
    </row>
    <row r="60" spans="1:45" ht="15" x14ac:dyDescent="0.25">
      <c r="A60" s="48"/>
      <c r="B60" s="52"/>
      <c r="C60" s="48"/>
      <c r="D60" s="48"/>
      <c r="E60" s="48"/>
      <c r="F60" s="48"/>
      <c r="H60" s="5"/>
      <c r="I60" s="5"/>
      <c r="J60" s="5"/>
      <c r="K60" s="5"/>
      <c r="L60" s="96" t="s">
        <v>38</v>
      </c>
      <c r="M60" s="53"/>
      <c r="N60" s="94" t="s">
        <v>113</v>
      </c>
      <c r="O60" s="50"/>
      <c r="P60" s="50"/>
      <c r="Q60" s="50"/>
      <c r="R60" s="5"/>
      <c r="S60" s="5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96" t="s">
        <v>38</v>
      </c>
      <c r="AJ60" s="54"/>
      <c r="AK60" s="95" t="str">
        <f>IF(N60="","",N60)</f>
        <v>DU 22 AU 31 JANVIER 2020</v>
      </c>
      <c r="AL60" s="48"/>
      <c r="AM60" s="48"/>
      <c r="AN60" s="48"/>
      <c r="AO60" s="48"/>
      <c r="AP60" s="48"/>
    </row>
    <row r="61" spans="1:45" ht="28.5" x14ac:dyDescent="0.25">
      <c r="A61" s="96" t="s">
        <v>87</v>
      </c>
      <c r="B61" s="200" t="s">
        <v>100</v>
      </c>
      <c r="C61" s="200"/>
      <c r="D61" s="200"/>
      <c r="E61" s="200"/>
      <c r="F61" s="5"/>
      <c r="G61" s="5"/>
      <c r="H61" s="5"/>
      <c r="I61" s="5"/>
      <c r="J61" s="5"/>
      <c r="K61" s="5"/>
      <c r="L61" s="96" t="s">
        <v>39</v>
      </c>
      <c r="M61" s="53"/>
      <c r="N61" s="94" t="s">
        <v>69</v>
      </c>
      <c r="O61" s="5"/>
      <c r="P61" s="5"/>
      <c r="Q61" s="5"/>
      <c r="R61" s="5"/>
      <c r="S61" s="5"/>
      <c r="T61" s="96" t="s">
        <v>87</v>
      </c>
      <c r="U61" s="201" t="str">
        <f>IF(B61="","",B61)</f>
        <v>ALGER</v>
      </c>
      <c r="V61" s="201"/>
      <c r="W61" s="201"/>
      <c r="X61" s="201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96" t="s">
        <v>39</v>
      </c>
      <c r="AJ61" s="54"/>
      <c r="AK61" s="57" t="str">
        <f>+N61</f>
        <v>USD</v>
      </c>
      <c r="AL61" s="48"/>
      <c r="AM61" s="48"/>
      <c r="AN61" s="48"/>
      <c r="AO61" s="48"/>
      <c r="AP61" s="48"/>
    </row>
    <row r="62" spans="1:45" ht="14.25" x14ac:dyDescent="0.25">
      <c r="A62" s="202" t="s">
        <v>101</v>
      </c>
      <c r="B62" s="202"/>
      <c r="C62" s="202"/>
      <c r="D62" s="202"/>
      <c r="E62" s="202"/>
      <c r="F62" s="202"/>
      <c r="G62" s="202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4" t="s">
        <v>101</v>
      </c>
      <c r="U62" s="54"/>
      <c r="V62" s="54"/>
      <c r="W62" s="54"/>
      <c r="X62" s="54"/>
      <c r="Y62" s="54"/>
      <c r="Z62" s="54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</row>
    <row r="64" spans="1:45" ht="14.45" customHeight="1" x14ac:dyDescent="0.25">
      <c r="A64" s="178" t="s">
        <v>7</v>
      </c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80"/>
      <c r="Q64" s="181" t="s">
        <v>6</v>
      </c>
      <c r="R64" s="181" t="s">
        <v>8</v>
      </c>
      <c r="S64" s="181" t="s">
        <v>9</v>
      </c>
      <c r="T64" s="183" t="s">
        <v>12</v>
      </c>
      <c r="U64" s="184"/>
      <c r="V64" s="184"/>
      <c r="W64" s="184"/>
      <c r="X64" s="184"/>
      <c r="Y64" s="184"/>
      <c r="Z64" s="184"/>
      <c r="AA64" s="184"/>
      <c r="AB64" s="184"/>
      <c r="AC64" s="185"/>
      <c r="AD64" s="186" t="s">
        <v>80</v>
      </c>
      <c r="AE64" s="188" t="s">
        <v>13</v>
      </c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90"/>
      <c r="AR64" s="186" t="s">
        <v>18</v>
      </c>
      <c r="AS64" s="191" t="s">
        <v>81</v>
      </c>
    </row>
    <row r="65" spans="1:45" ht="26.45" customHeight="1" x14ac:dyDescent="0.25">
      <c r="A65" s="16" t="s">
        <v>5</v>
      </c>
      <c r="B65" s="7" t="s">
        <v>0</v>
      </c>
      <c r="C65" s="8" t="s">
        <v>31</v>
      </c>
      <c r="D65" s="8" t="s">
        <v>32</v>
      </c>
      <c r="E65" s="8" t="s">
        <v>33</v>
      </c>
      <c r="F65" s="8" t="s">
        <v>46</v>
      </c>
      <c r="G65" s="9" t="s">
        <v>4</v>
      </c>
      <c r="H65" s="8" t="s">
        <v>1</v>
      </c>
      <c r="I65" s="8" t="s">
        <v>111</v>
      </c>
      <c r="J65" s="8" t="s">
        <v>2</v>
      </c>
      <c r="K65" s="8" t="s">
        <v>3</v>
      </c>
      <c r="L65" s="8" t="s">
        <v>27</v>
      </c>
      <c r="M65" s="8" t="s">
        <v>28</v>
      </c>
      <c r="N65" s="9" t="s">
        <v>29</v>
      </c>
      <c r="O65" s="9" t="s">
        <v>30</v>
      </c>
      <c r="P65" s="7" t="s">
        <v>21</v>
      </c>
      <c r="Q65" s="182"/>
      <c r="R65" s="182"/>
      <c r="S65" s="182"/>
      <c r="T65" s="17" t="s">
        <v>5</v>
      </c>
      <c r="U65" s="193" t="s">
        <v>86</v>
      </c>
      <c r="V65" s="194"/>
      <c r="W65" s="18" t="s">
        <v>10</v>
      </c>
      <c r="X65" s="13" t="s">
        <v>11</v>
      </c>
      <c r="Y65" s="13" t="s">
        <v>77</v>
      </c>
      <c r="Z65" s="193" t="s">
        <v>75</v>
      </c>
      <c r="AA65" s="194"/>
      <c r="AB65" s="193" t="s">
        <v>75</v>
      </c>
      <c r="AC65" s="194"/>
      <c r="AD65" s="187"/>
      <c r="AE65" s="14" t="s">
        <v>24</v>
      </c>
      <c r="AF65" s="14" t="s">
        <v>26</v>
      </c>
      <c r="AG65" s="14" t="s">
        <v>76</v>
      </c>
      <c r="AH65" s="14" t="s">
        <v>14</v>
      </c>
      <c r="AI65" s="14" t="s">
        <v>78</v>
      </c>
      <c r="AJ65" s="14" t="s">
        <v>79</v>
      </c>
      <c r="AK65" s="14" t="s">
        <v>20</v>
      </c>
      <c r="AL65" s="195" t="s">
        <v>75</v>
      </c>
      <c r="AM65" s="196"/>
      <c r="AN65" s="195" t="s">
        <v>75</v>
      </c>
      <c r="AO65" s="196"/>
      <c r="AP65" s="195" t="s">
        <v>75</v>
      </c>
      <c r="AQ65" s="196"/>
      <c r="AR65" s="186"/>
      <c r="AS65" s="192"/>
    </row>
    <row r="66" spans="1:45" ht="18.75" customHeight="1" x14ac:dyDescent="0.25">
      <c r="A66" s="1">
        <v>43852</v>
      </c>
      <c r="B66" s="2">
        <v>28514</v>
      </c>
      <c r="C66" s="83" t="s">
        <v>271</v>
      </c>
      <c r="D66" s="83" t="s">
        <v>272</v>
      </c>
      <c r="E66" s="2" t="s">
        <v>119</v>
      </c>
      <c r="F66" s="2" t="s">
        <v>273</v>
      </c>
      <c r="G66" s="2" t="s">
        <v>84</v>
      </c>
      <c r="H66" s="3">
        <v>0.16319444444444445</v>
      </c>
      <c r="I66" s="3">
        <v>0.17847222222222223</v>
      </c>
      <c r="J66" s="3">
        <v>0.22569444444444445</v>
      </c>
      <c r="K66" s="3">
        <v>0.23194444444444443</v>
      </c>
      <c r="L66" s="2">
        <v>299</v>
      </c>
      <c r="M66" s="2">
        <v>300</v>
      </c>
      <c r="N66" s="2">
        <v>54</v>
      </c>
      <c r="O66" s="2">
        <v>0</v>
      </c>
      <c r="P66" s="2" t="s">
        <v>137</v>
      </c>
      <c r="Q66" s="10">
        <v>1750</v>
      </c>
      <c r="R66" s="10"/>
      <c r="S66" s="10"/>
      <c r="T66" s="4">
        <f>IF(A66="","",A66)</f>
        <v>43852</v>
      </c>
      <c r="U66" s="2"/>
      <c r="V66" s="15"/>
      <c r="W66" s="2"/>
      <c r="X66" s="2">
        <v>10</v>
      </c>
      <c r="Y66" s="2"/>
      <c r="Z66" s="2" t="s">
        <v>61</v>
      </c>
      <c r="AA66" s="2">
        <v>1</v>
      </c>
      <c r="AB66" s="2" t="s">
        <v>57</v>
      </c>
      <c r="AC66" s="2">
        <v>1</v>
      </c>
      <c r="AD66" s="10"/>
      <c r="AE66" s="15"/>
      <c r="AF66" s="2"/>
      <c r="AG66" s="2"/>
      <c r="AH66" s="2">
        <v>1</v>
      </c>
      <c r="AI66" s="2">
        <v>1</v>
      </c>
      <c r="AJ66" s="2">
        <v>1</v>
      </c>
      <c r="AK66" s="2"/>
      <c r="AL66" s="2" t="s">
        <v>92</v>
      </c>
      <c r="AM66" s="2">
        <v>2</v>
      </c>
      <c r="AN66" s="2" t="s">
        <v>89</v>
      </c>
      <c r="AO66" s="2">
        <v>1</v>
      </c>
      <c r="AP66" s="2" t="s">
        <v>94</v>
      </c>
      <c r="AQ66" s="2">
        <v>8</v>
      </c>
      <c r="AR66" s="10"/>
      <c r="AS66" s="11">
        <f>+Q66</f>
        <v>1750</v>
      </c>
    </row>
    <row r="67" spans="1:45" ht="18.75" customHeight="1" x14ac:dyDescent="0.25">
      <c r="A67" s="1">
        <v>43853</v>
      </c>
      <c r="B67" s="2">
        <v>28518</v>
      </c>
      <c r="C67" s="83" t="s">
        <v>274</v>
      </c>
      <c r="D67" s="83" t="s">
        <v>328</v>
      </c>
      <c r="E67" s="2" t="s">
        <v>119</v>
      </c>
      <c r="F67" s="2" t="s">
        <v>192</v>
      </c>
      <c r="G67" s="2" t="s">
        <v>84</v>
      </c>
      <c r="H67" s="3">
        <v>0.61458333333333337</v>
      </c>
      <c r="I67" s="3">
        <v>0.62083333333333335</v>
      </c>
      <c r="J67" s="3">
        <v>0.67708333333333337</v>
      </c>
      <c r="K67" s="3">
        <v>0.6791666666666667</v>
      </c>
      <c r="L67" s="2">
        <v>300</v>
      </c>
      <c r="M67" s="2">
        <v>299</v>
      </c>
      <c r="N67" s="2">
        <v>0</v>
      </c>
      <c r="O67" s="2">
        <v>0</v>
      </c>
      <c r="P67" s="2" t="s">
        <v>137</v>
      </c>
      <c r="Q67" s="10">
        <v>1750</v>
      </c>
      <c r="R67" s="10"/>
      <c r="S67" s="10"/>
      <c r="T67" s="4">
        <f t="shared" ref="T67:T70" si="7">IF(A67="","",A67)</f>
        <v>43853</v>
      </c>
      <c r="U67" s="2"/>
      <c r="V67" s="15"/>
      <c r="W67" s="2"/>
      <c r="X67" s="2">
        <v>5</v>
      </c>
      <c r="Y67" s="2"/>
      <c r="Z67" s="2" t="s">
        <v>61</v>
      </c>
      <c r="AA67" s="2">
        <v>1</v>
      </c>
      <c r="AB67" s="2" t="s">
        <v>57</v>
      </c>
      <c r="AC67" s="2">
        <v>1</v>
      </c>
      <c r="AD67" s="10"/>
      <c r="AE67" s="15"/>
      <c r="AF67" s="2"/>
      <c r="AG67" s="2"/>
      <c r="AH67" s="2">
        <v>1</v>
      </c>
      <c r="AI67" s="2">
        <v>1</v>
      </c>
      <c r="AJ67" s="2">
        <v>1</v>
      </c>
      <c r="AK67" s="2"/>
      <c r="AL67" s="2" t="s">
        <v>92</v>
      </c>
      <c r="AM67" s="2">
        <v>2</v>
      </c>
      <c r="AN67" s="2" t="s">
        <v>89</v>
      </c>
      <c r="AO67" s="2">
        <v>1</v>
      </c>
      <c r="AP67" s="2" t="s">
        <v>94</v>
      </c>
      <c r="AQ67" s="2">
        <v>8</v>
      </c>
      <c r="AR67" s="10"/>
      <c r="AS67" s="11">
        <f t="shared" ref="AS67:AS70" si="8">+Q67</f>
        <v>1750</v>
      </c>
    </row>
    <row r="68" spans="1:45" ht="18.75" customHeight="1" x14ac:dyDescent="0.25">
      <c r="A68" s="1">
        <v>43859</v>
      </c>
      <c r="B68" s="2">
        <v>28542</v>
      </c>
      <c r="C68" s="83" t="s">
        <v>271</v>
      </c>
      <c r="D68" s="83" t="s">
        <v>272</v>
      </c>
      <c r="E68" s="2" t="s">
        <v>119</v>
      </c>
      <c r="F68" s="2" t="s">
        <v>276</v>
      </c>
      <c r="G68" s="2" t="s">
        <v>84</v>
      </c>
      <c r="H68" s="3">
        <v>0.20833333333333334</v>
      </c>
      <c r="I68" s="3">
        <v>0.22222222222222221</v>
      </c>
      <c r="J68" s="3">
        <v>0.27777777777777779</v>
      </c>
      <c r="K68" s="3">
        <v>0.27777777777777779</v>
      </c>
      <c r="L68" s="2">
        <v>295</v>
      </c>
      <c r="M68" s="2">
        <v>296</v>
      </c>
      <c r="N68" s="2">
        <v>0</v>
      </c>
      <c r="O68" s="2">
        <v>0</v>
      </c>
      <c r="P68" s="2" t="s">
        <v>137</v>
      </c>
      <c r="Q68" s="10">
        <v>1750</v>
      </c>
      <c r="R68" s="10"/>
      <c r="S68" s="10"/>
      <c r="T68" s="4">
        <f t="shared" si="7"/>
        <v>43859</v>
      </c>
      <c r="U68" s="2"/>
      <c r="V68" s="15"/>
      <c r="W68" s="2"/>
      <c r="X68" s="2"/>
      <c r="Y68" s="2"/>
      <c r="Z68" s="2" t="s">
        <v>61</v>
      </c>
      <c r="AA68" s="2">
        <v>1</v>
      </c>
      <c r="AB68" s="2" t="s">
        <v>57</v>
      </c>
      <c r="AC68" s="2">
        <v>1</v>
      </c>
      <c r="AD68" s="10"/>
      <c r="AE68" s="15"/>
      <c r="AF68" s="2"/>
      <c r="AG68" s="2"/>
      <c r="AH68" s="2">
        <v>1</v>
      </c>
      <c r="AI68" s="2">
        <v>1</v>
      </c>
      <c r="AJ68" s="2">
        <v>1</v>
      </c>
      <c r="AK68" s="2"/>
      <c r="AL68" s="2" t="s">
        <v>92</v>
      </c>
      <c r="AM68" s="2">
        <v>2</v>
      </c>
      <c r="AN68" s="2" t="s">
        <v>89</v>
      </c>
      <c r="AO68" s="2">
        <v>1</v>
      </c>
      <c r="AP68" s="2" t="s">
        <v>94</v>
      </c>
      <c r="AQ68" s="2">
        <v>13</v>
      </c>
      <c r="AR68" s="10"/>
      <c r="AS68" s="11">
        <f t="shared" si="8"/>
        <v>1750</v>
      </c>
    </row>
    <row r="69" spans="1:45" ht="18.75" customHeight="1" x14ac:dyDescent="0.25">
      <c r="A69" s="1">
        <v>43859</v>
      </c>
      <c r="B69" s="2">
        <v>28564</v>
      </c>
      <c r="C69" s="83" t="s">
        <v>329</v>
      </c>
      <c r="D69" s="83" t="s">
        <v>330</v>
      </c>
      <c r="E69" s="2" t="s">
        <v>119</v>
      </c>
      <c r="F69" s="2" t="s">
        <v>226</v>
      </c>
      <c r="G69" s="2" t="s">
        <v>84</v>
      </c>
      <c r="H69" s="3">
        <v>0.75694444444444453</v>
      </c>
      <c r="I69" s="3">
        <v>0.78819444444444453</v>
      </c>
      <c r="J69" s="3">
        <v>0.81944444444444453</v>
      </c>
      <c r="K69" s="3">
        <v>0.83680555555555547</v>
      </c>
      <c r="L69" s="2">
        <v>299</v>
      </c>
      <c r="M69" s="2">
        <v>300</v>
      </c>
      <c r="N69" s="2">
        <v>258</v>
      </c>
      <c r="O69" s="2">
        <v>0</v>
      </c>
      <c r="P69" s="2" t="s">
        <v>137</v>
      </c>
      <c r="Q69" s="10">
        <v>1750</v>
      </c>
      <c r="R69" s="10"/>
      <c r="S69" s="10"/>
      <c r="T69" s="4">
        <f t="shared" si="7"/>
        <v>43859</v>
      </c>
      <c r="U69" s="2"/>
      <c r="V69" s="15"/>
      <c r="W69" s="2"/>
      <c r="X69" s="2"/>
      <c r="Y69" s="2"/>
      <c r="Z69" s="2" t="s">
        <v>61</v>
      </c>
      <c r="AA69" s="2">
        <v>1</v>
      </c>
      <c r="AB69" s="2" t="s">
        <v>57</v>
      </c>
      <c r="AC69" s="2">
        <v>1</v>
      </c>
      <c r="AD69" s="10"/>
      <c r="AE69" s="15"/>
      <c r="AF69" s="2"/>
      <c r="AG69" s="2"/>
      <c r="AH69" s="2">
        <v>1</v>
      </c>
      <c r="AI69" s="2">
        <v>1</v>
      </c>
      <c r="AJ69" s="2">
        <v>1</v>
      </c>
      <c r="AK69" s="2"/>
      <c r="AL69" s="2" t="s">
        <v>92</v>
      </c>
      <c r="AM69" s="2">
        <v>2</v>
      </c>
      <c r="AN69" s="2" t="s">
        <v>89</v>
      </c>
      <c r="AO69" s="2">
        <v>1</v>
      </c>
      <c r="AP69" s="2" t="s">
        <v>94</v>
      </c>
      <c r="AQ69" s="2">
        <v>10</v>
      </c>
      <c r="AR69" s="10"/>
      <c r="AS69" s="11">
        <f t="shared" si="8"/>
        <v>1750</v>
      </c>
    </row>
    <row r="70" spans="1:45" ht="18.75" customHeight="1" x14ac:dyDescent="0.25">
      <c r="A70" s="1">
        <v>43860</v>
      </c>
      <c r="B70" s="2">
        <v>28552</v>
      </c>
      <c r="C70" s="83" t="s">
        <v>331</v>
      </c>
      <c r="D70" s="83" t="s">
        <v>332</v>
      </c>
      <c r="E70" s="2" t="s">
        <v>135</v>
      </c>
      <c r="F70" s="2" t="s">
        <v>333</v>
      </c>
      <c r="G70" s="2" t="s">
        <v>84</v>
      </c>
      <c r="H70" s="3">
        <v>0.51388888888888895</v>
      </c>
      <c r="I70" s="3">
        <v>0.6875</v>
      </c>
      <c r="J70" s="3">
        <v>0.57986111111111105</v>
      </c>
      <c r="K70" s="3">
        <v>0.75763888888888886</v>
      </c>
      <c r="L70" s="2">
        <v>450</v>
      </c>
      <c r="M70" s="2">
        <v>441</v>
      </c>
      <c r="N70" s="2">
        <v>0</v>
      </c>
      <c r="O70" s="2">
        <v>0</v>
      </c>
      <c r="P70" s="2" t="s">
        <v>137</v>
      </c>
      <c r="Q70" s="10">
        <v>2350</v>
      </c>
      <c r="R70" s="10"/>
      <c r="S70" s="10"/>
      <c r="T70" s="4">
        <f t="shared" si="7"/>
        <v>43860</v>
      </c>
      <c r="U70" s="2"/>
      <c r="V70" s="15"/>
      <c r="W70" s="2"/>
      <c r="X70" s="2">
        <v>9</v>
      </c>
      <c r="Y70" s="2"/>
      <c r="Z70" s="2" t="s">
        <v>61</v>
      </c>
      <c r="AA70" s="2">
        <v>1</v>
      </c>
      <c r="AB70" s="2" t="s">
        <v>57</v>
      </c>
      <c r="AC70" s="2">
        <v>1</v>
      </c>
      <c r="AD70" s="10"/>
      <c r="AE70" s="15"/>
      <c r="AF70" s="2"/>
      <c r="AG70" s="2"/>
      <c r="AH70" s="2">
        <v>1</v>
      </c>
      <c r="AI70" s="2">
        <v>1</v>
      </c>
      <c r="AJ70" s="2">
        <v>1</v>
      </c>
      <c r="AK70" s="2"/>
      <c r="AL70" s="2" t="s">
        <v>92</v>
      </c>
      <c r="AM70" s="2">
        <v>2</v>
      </c>
      <c r="AN70" s="2" t="s">
        <v>89</v>
      </c>
      <c r="AO70" s="2">
        <v>1</v>
      </c>
      <c r="AP70" s="2" t="s">
        <v>94</v>
      </c>
      <c r="AQ70" s="2">
        <v>9</v>
      </c>
      <c r="AR70" s="10"/>
      <c r="AS70" s="11">
        <f t="shared" si="8"/>
        <v>2350</v>
      </c>
    </row>
    <row r="71" spans="1:45" ht="18.75" customHeight="1" x14ac:dyDescent="0.25">
      <c r="A71" s="197" t="s">
        <v>19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9"/>
      <c r="L71" s="12">
        <f>SUM(L66:L70)</f>
        <v>1643</v>
      </c>
      <c r="M71" s="12">
        <f>SUM(M66:M70)</f>
        <v>1636</v>
      </c>
      <c r="N71" s="12">
        <f>SUM(N66:N70)</f>
        <v>312</v>
      </c>
      <c r="O71" s="12">
        <f>SUM(O66:O70)</f>
        <v>0</v>
      </c>
      <c r="P71" s="12"/>
      <c r="Q71" s="12"/>
      <c r="R71" s="12"/>
      <c r="S71" s="12"/>
      <c r="T71" s="12"/>
      <c r="U71" s="12">
        <f>SUM(U66:U70)</f>
        <v>0</v>
      </c>
      <c r="V71" s="20">
        <f>SUM(V66:V70)</f>
        <v>0</v>
      </c>
      <c r="W71" s="12">
        <f>SUM(W66:W70)</f>
        <v>0</v>
      </c>
      <c r="X71" s="12">
        <f>SUM(X66:X70)</f>
        <v>24</v>
      </c>
      <c r="Y71" s="12"/>
      <c r="Z71" s="12"/>
      <c r="AA71" s="12"/>
      <c r="AB71" s="12"/>
      <c r="AC71" s="12"/>
      <c r="AD71" s="12"/>
      <c r="AE71" s="20">
        <f t="shared" ref="AE71:AK71" si="9">SUM(AE66:AE70)</f>
        <v>0</v>
      </c>
      <c r="AF71" s="21">
        <f t="shared" si="9"/>
        <v>0</v>
      </c>
      <c r="AG71" s="20">
        <f t="shared" si="9"/>
        <v>0</v>
      </c>
      <c r="AH71" s="20">
        <f t="shared" si="9"/>
        <v>5</v>
      </c>
      <c r="AI71" s="21">
        <f t="shared" si="9"/>
        <v>5</v>
      </c>
      <c r="AJ71" s="21">
        <f t="shared" si="9"/>
        <v>5</v>
      </c>
      <c r="AK71" s="21">
        <f t="shared" si="9"/>
        <v>0</v>
      </c>
      <c r="AL71" s="12"/>
      <c r="AM71" s="12"/>
      <c r="AN71" s="12"/>
      <c r="AO71" s="12"/>
      <c r="AP71" s="12"/>
      <c r="AQ71" s="12"/>
      <c r="AR71" s="12"/>
      <c r="AS71" s="59">
        <f>SUM(AS66:AS70)</f>
        <v>9350</v>
      </c>
    </row>
  </sheetData>
  <sheetProtection selectLockedCells="1"/>
  <mergeCells count="76">
    <mergeCell ref="A54:K54"/>
    <mergeCell ref="AD49:AD50"/>
    <mergeCell ref="AE49:AQ49"/>
    <mergeCell ref="AR49:AR50"/>
    <mergeCell ref="AS49:AS50"/>
    <mergeCell ref="U50:V50"/>
    <mergeCell ref="Z50:AA50"/>
    <mergeCell ref="AB50:AC50"/>
    <mergeCell ref="AL50:AM50"/>
    <mergeCell ref="AN50:AO50"/>
    <mergeCell ref="AP50:AQ50"/>
    <mergeCell ref="B46:E46"/>
    <mergeCell ref="U46:X46"/>
    <mergeCell ref="A47:G47"/>
    <mergeCell ref="A49:P49"/>
    <mergeCell ref="Q49:Q50"/>
    <mergeCell ref="R49:R50"/>
    <mergeCell ref="S49:S50"/>
    <mergeCell ref="T49:AC49"/>
    <mergeCell ref="A39:K39"/>
    <mergeCell ref="AD35:AD36"/>
    <mergeCell ref="AE35:AQ35"/>
    <mergeCell ref="AR35:AR36"/>
    <mergeCell ref="AS35:AS36"/>
    <mergeCell ref="U36:V36"/>
    <mergeCell ref="Z36:AA36"/>
    <mergeCell ref="AB36:AC36"/>
    <mergeCell ref="AL36:AM36"/>
    <mergeCell ref="AN36:AO36"/>
    <mergeCell ref="AP36:AQ36"/>
    <mergeCell ref="B30:E30"/>
    <mergeCell ref="U30:X30"/>
    <mergeCell ref="A32:G32"/>
    <mergeCell ref="A35:P35"/>
    <mergeCell ref="Q35:Q36"/>
    <mergeCell ref="R35:R36"/>
    <mergeCell ref="S35:S36"/>
    <mergeCell ref="T35:AC35"/>
    <mergeCell ref="B5:E5"/>
    <mergeCell ref="U5:X5"/>
    <mergeCell ref="A6:G6"/>
    <mergeCell ref="A8:P8"/>
    <mergeCell ref="Q8:Q9"/>
    <mergeCell ref="R8:R9"/>
    <mergeCell ref="S8:S9"/>
    <mergeCell ref="T8:AC8"/>
    <mergeCell ref="A23:K23"/>
    <mergeCell ref="AE8:AQ8"/>
    <mergeCell ref="AR8:AR9"/>
    <mergeCell ref="AS8:AS9"/>
    <mergeCell ref="U9:V9"/>
    <mergeCell ref="Z9:AA9"/>
    <mergeCell ref="AB9:AC9"/>
    <mergeCell ref="AL9:AM9"/>
    <mergeCell ref="AN9:AO9"/>
    <mergeCell ref="AP9:AQ9"/>
    <mergeCell ref="AD8:AD9"/>
    <mergeCell ref="B61:E61"/>
    <mergeCell ref="U61:X61"/>
    <mergeCell ref="A62:G62"/>
    <mergeCell ref="A64:P64"/>
    <mergeCell ref="Q64:Q65"/>
    <mergeCell ref="R64:R65"/>
    <mergeCell ref="S64:S65"/>
    <mergeCell ref="T64:AC64"/>
    <mergeCell ref="A71:K71"/>
    <mergeCell ref="AD64:AD65"/>
    <mergeCell ref="AE64:AQ64"/>
    <mergeCell ref="AR64:AR65"/>
    <mergeCell ref="AS64:AS65"/>
    <mergeCell ref="U65:V65"/>
    <mergeCell ref="Z65:AA65"/>
    <mergeCell ref="AB65:AC65"/>
    <mergeCell ref="AL65:AM65"/>
    <mergeCell ref="AN65:AO65"/>
    <mergeCell ref="AP65:AQ65"/>
  </mergeCells>
  <dataValidations count="5">
    <dataValidation type="list" allowBlank="1" showInputMessage="1" showErrorMessage="1" sqref="G10:G22 G37:G38 G51:G53 G66:G70">
      <formula1>nature</formula1>
    </dataValidation>
    <dataValidation type="whole" allowBlank="1" showInputMessage="1" showErrorMessage="1" sqref="L10:M22 L37:M38 L51:M53 L66:M70">
      <formula1>0</formula1>
      <formula2>500</formula2>
    </dataValidation>
    <dataValidation type="list" allowBlank="1" showInputMessage="1" showErrorMessage="1" sqref="AB10:AB22 Z10:Z22 Z37:Z38 AB37:AB38 Z51:Z53 AB51:AB53 AB66:AB70 Z66:Z70">
      <formula1>AUTRE</formula1>
    </dataValidation>
    <dataValidation type="list" allowBlank="1" showInputMessage="1" showErrorMessage="1" sqref="AN10:AN22 AL10:AL22 AP10:AP22 AP37:AP38 AN37:AN38 AL37:AL38 AP51:AP53 AL51:AL53 AN51:AN53 AN66:AN70 AL66:AL70 AP66:AP70">
      <formula1>AUTRES</formula1>
    </dataValidation>
    <dataValidation type="list" allowBlank="1" showInputMessage="1" showErrorMessage="1" sqref="N5 N30 N46 N61">
      <formula1>MONNAIE</formula1>
    </dataValidation>
  </dataValidations>
  <pageMargins left="0.2" right="0.2" top="0.2" bottom="0.2" header="0.2" footer="0.2"/>
  <pageSetup paperSize="9" scale="95" orientation="landscape" horizontalDpi="300" verticalDpi="300" r:id="rId1"/>
  <colBreaks count="1" manualBreakCount="1"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Q1" zoomScale="110" zoomScaleNormal="110" workbookViewId="0">
      <selection activeCell="AT12" sqref="AT12:AT13"/>
    </sheetView>
  </sheetViews>
  <sheetFormatPr baseColWidth="10" defaultColWidth="11.5703125" defaultRowHeight="10.5" x14ac:dyDescent="0.25"/>
  <cols>
    <col min="1" max="1" width="9.4257812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7" width="9.7109375" style="6" customWidth="1"/>
    <col min="8" max="8" width="7.85546875" style="6" customWidth="1"/>
    <col min="9" max="9" width="5.7109375" style="6" customWidth="1"/>
    <col min="10" max="12" width="5.28515625" style="6" customWidth="1"/>
    <col min="13" max="14" width="6" style="6" customWidth="1"/>
    <col min="15" max="15" width="6.28515625" style="6" customWidth="1"/>
    <col min="16" max="16" width="6.42578125" style="6" customWidth="1"/>
    <col min="17" max="17" width="7.5703125" style="6" customWidth="1"/>
    <col min="18" max="18" width="10.5703125" style="6" customWidth="1"/>
    <col min="19" max="19" width="12.7109375" style="6" customWidth="1"/>
    <col min="20" max="20" width="11.7109375" style="6" customWidth="1"/>
    <col min="21" max="21" width="9" style="6" customWidth="1"/>
    <col min="22" max="22" width="3.85546875" style="6" customWidth="1"/>
    <col min="23" max="23" width="6.28515625" style="6" customWidth="1"/>
    <col min="24" max="24" width="4.140625" style="6" customWidth="1"/>
    <col min="25" max="25" width="4.42578125" style="6" customWidth="1"/>
    <col min="26" max="26" width="7.85546875" style="6" bestFit="1" customWidth="1"/>
    <col min="27" max="27" width="4.85546875" style="6" customWidth="1"/>
    <col min="28" max="28" width="4.28515625" style="6" customWidth="1"/>
    <col min="29" max="29" width="4.140625" style="6" customWidth="1"/>
    <col min="30" max="30" width="5.140625" style="6" customWidth="1"/>
    <col min="31" max="31" width="8.42578125" style="6" customWidth="1"/>
    <col min="32" max="32" width="6.5703125" style="6" bestFit="1" customWidth="1"/>
    <col min="33" max="33" width="5" style="6" bestFit="1" customWidth="1"/>
    <col min="34" max="34" width="6.5703125" style="6" bestFit="1" customWidth="1"/>
    <col min="35" max="35" width="6.42578125" style="6" bestFit="1" customWidth="1"/>
    <col min="36" max="36" width="7.42578125" style="6" customWidth="1"/>
    <col min="37" max="37" width="5.85546875" style="6" customWidth="1"/>
    <col min="38" max="38" width="5.140625" style="6" bestFit="1" customWidth="1"/>
    <col min="39" max="39" width="8.85546875" style="6" customWidth="1"/>
    <col min="40" max="40" width="4.28515625" style="6" customWidth="1"/>
    <col min="41" max="41" width="4.7109375" style="6" customWidth="1"/>
    <col min="42" max="42" width="4.28515625" style="6" customWidth="1"/>
    <col min="43" max="43" width="5" style="6" customWidth="1"/>
    <col min="44" max="44" width="4" style="6" customWidth="1"/>
    <col min="45" max="45" width="8.7109375" style="6" customWidth="1"/>
    <col min="46" max="46" width="8" style="6" customWidth="1"/>
    <col min="47" max="16384" width="11.5703125" style="6"/>
  </cols>
  <sheetData>
    <row r="1" spans="1:46" ht="14.25" x14ac:dyDescent="0.25">
      <c r="A1" s="90" t="s">
        <v>34</v>
      </c>
      <c r="B1" s="90"/>
      <c r="C1" s="90"/>
      <c r="D1" s="47"/>
      <c r="E1" s="47"/>
      <c r="F1" s="47"/>
      <c r="G1" s="47"/>
      <c r="H1" s="5"/>
      <c r="I1" s="5"/>
      <c r="J1" s="5"/>
      <c r="K1" s="5"/>
      <c r="L1" s="5"/>
      <c r="Q1" s="5"/>
      <c r="R1" s="5"/>
      <c r="S1" s="5"/>
      <c r="T1" s="5"/>
      <c r="U1" s="90" t="s">
        <v>34</v>
      </c>
      <c r="V1" s="90"/>
      <c r="W1" s="90"/>
      <c r="X1" s="90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7"/>
      <c r="AJ1" s="48"/>
      <c r="AK1" s="48"/>
      <c r="AL1" s="48"/>
      <c r="AM1" s="48"/>
      <c r="AN1" s="48"/>
      <c r="AO1" s="48"/>
      <c r="AP1" s="48"/>
      <c r="AQ1" s="48"/>
    </row>
    <row r="2" spans="1:46" ht="14.25" x14ac:dyDescent="0.25">
      <c r="A2" s="90" t="s">
        <v>35</v>
      </c>
      <c r="B2" s="90"/>
      <c r="C2" s="90"/>
      <c r="D2" s="47"/>
      <c r="E2" s="47"/>
      <c r="F2" s="48"/>
      <c r="G2" s="48"/>
      <c r="I2" s="5"/>
      <c r="J2" s="5"/>
      <c r="K2" s="5"/>
      <c r="L2" s="5"/>
      <c r="Q2" s="5"/>
      <c r="R2" s="5"/>
      <c r="S2" s="5"/>
      <c r="T2" s="5"/>
      <c r="U2" s="90" t="s">
        <v>35</v>
      </c>
      <c r="V2" s="90"/>
      <c r="W2" s="90"/>
      <c r="X2" s="90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7"/>
      <c r="AJ2" s="48"/>
      <c r="AK2" s="48"/>
      <c r="AL2" s="48"/>
      <c r="AM2" s="48"/>
      <c r="AN2" s="48"/>
      <c r="AO2" s="48"/>
      <c r="AP2" s="48"/>
      <c r="AQ2" s="48"/>
    </row>
    <row r="3" spans="1:46" ht="14.45" customHeight="1" x14ac:dyDescent="0.25">
      <c r="A3" s="90" t="s">
        <v>228</v>
      </c>
      <c r="B3" s="90"/>
      <c r="C3" s="90"/>
      <c r="D3" s="47"/>
      <c r="E3" s="47"/>
      <c r="F3" s="48"/>
      <c r="G3" s="48"/>
      <c r="I3" s="5"/>
      <c r="J3" s="5"/>
      <c r="K3" s="5"/>
      <c r="L3" s="5"/>
      <c r="M3" s="90" t="s">
        <v>37</v>
      </c>
      <c r="N3" s="5"/>
      <c r="O3" s="88" t="s">
        <v>112</v>
      </c>
      <c r="P3" s="50"/>
      <c r="Q3" s="50"/>
      <c r="R3" s="50"/>
      <c r="S3" s="5"/>
      <c r="T3" s="5"/>
      <c r="U3" s="90" t="s">
        <v>228</v>
      </c>
      <c r="V3" s="90"/>
      <c r="W3" s="90"/>
      <c r="X3" s="47"/>
      <c r="Y3" s="47"/>
      <c r="Z3" s="48"/>
      <c r="AA3" s="48"/>
      <c r="AC3" s="48"/>
      <c r="AD3" s="48"/>
      <c r="AE3" s="48"/>
      <c r="AF3" s="48"/>
      <c r="AG3" s="48"/>
      <c r="AH3" s="48"/>
      <c r="AI3" s="47"/>
      <c r="AJ3" s="90" t="s">
        <v>37</v>
      </c>
      <c r="AK3" s="47"/>
      <c r="AL3" s="89" t="str">
        <f>IF(O3="","",O3)</f>
        <v>ALPHA JET</v>
      </c>
      <c r="AM3" s="48"/>
      <c r="AN3" s="48"/>
      <c r="AO3" s="48"/>
      <c r="AP3" s="48"/>
      <c r="AQ3" s="48"/>
    </row>
    <row r="4" spans="1:46" ht="15" x14ac:dyDescent="0.25">
      <c r="A4" s="48"/>
      <c r="B4" s="52"/>
      <c r="C4" s="48"/>
      <c r="D4" s="48"/>
      <c r="E4" s="48"/>
      <c r="F4" s="48"/>
      <c r="G4" s="48"/>
      <c r="I4" s="5"/>
      <c r="J4" s="5"/>
      <c r="K4" s="5"/>
      <c r="L4" s="5"/>
      <c r="M4" s="90" t="s">
        <v>38</v>
      </c>
      <c r="N4" s="53"/>
      <c r="O4" s="88" t="s">
        <v>283</v>
      </c>
      <c r="P4" s="50"/>
      <c r="Q4" s="50"/>
      <c r="R4" s="50"/>
      <c r="S4" s="5"/>
      <c r="T4" s="5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90" t="s">
        <v>38</v>
      </c>
      <c r="AK4" s="54"/>
      <c r="AL4" s="89" t="str">
        <f>IF(O4="","",O4)</f>
        <v xml:space="preserve">JANVIER </v>
      </c>
      <c r="AM4" s="48"/>
      <c r="AN4" s="48"/>
      <c r="AO4" s="48"/>
      <c r="AP4" s="48"/>
      <c r="AQ4" s="48"/>
    </row>
    <row r="5" spans="1:46" ht="15" x14ac:dyDescent="0.25">
      <c r="A5" s="90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5"/>
      <c r="M5" s="90" t="s">
        <v>39</v>
      </c>
      <c r="N5" s="53"/>
      <c r="O5" s="88" t="s">
        <v>69</v>
      </c>
      <c r="P5" s="5"/>
      <c r="Q5" s="5"/>
      <c r="R5" s="5"/>
      <c r="S5" s="5"/>
      <c r="T5" s="5"/>
      <c r="U5" s="90" t="s">
        <v>87</v>
      </c>
      <c r="V5" s="201" t="str">
        <f>IF(B5="","",B5)</f>
        <v>ALGER</v>
      </c>
      <c r="W5" s="201"/>
      <c r="X5" s="201"/>
      <c r="Y5" s="201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90" t="s">
        <v>39</v>
      </c>
      <c r="AK5" s="54"/>
      <c r="AL5" s="89" t="str">
        <f>+O5</f>
        <v>USD</v>
      </c>
      <c r="AM5" s="48"/>
      <c r="AN5" s="48"/>
      <c r="AO5" s="48"/>
      <c r="AP5" s="48"/>
      <c r="AQ5" s="48"/>
    </row>
    <row r="6" spans="1:46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</row>
    <row r="7" spans="1:46" ht="14.25" x14ac:dyDescent="0.25">
      <c r="A7" s="202" t="s">
        <v>101</v>
      </c>
      <c r="B7" s="202"/>
      <c r="C7" s="202"/>
      <c r="D7" s="202"/>
      <c r="E7" s="202"/>
      <c r="F7" s="202"/>
      <c r="G7" s="202"/>
      <c r="H7" s="20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02" t="s">
        <v>101</v>
      </c>
      <c r="V7" s="202"/>
      <c r="W7" s="202"/>
      <c r="X7" s="202"/>
      <c r="Y7" s="202"/>
      <c r="Z7" s="202"/>
      <c r="AA7" s="202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</row>
    <row r="8" spans="1:46" ht="14.25" x14ac:dyDescent="0.25"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</row>
    <row r="10" spans="1:46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80"/>
      <c r="R10" s="181" t="s">
        <v>6</v>
      </c>
      <c r="S10" s="181" t="s">
        <v>8</v>
      </c>
      <c r="T10" s="181" t="s">
        <v>9</v>
      </c>
      <c r="U10" s="183" t="s">
        <v>12</v>
      </c>
      <c r="V10" s="184"/>
      <c r="W10" s="184"/>
      <c r="X10" s="184"/>
      <c r="Y10" s="184"/>
      <c r="Z10" s="184"/>
      <c r="AA10" s="184"/>
      <c r="AB10" s="184"/>
      <c r="AC10" s="184"/>
      <c r="AD10" s="185"/>
      <c r="AE10" s="186" t="s">
        <v>80</v>
      </c>
      <c r="AF10" s="188" t="s">
        <v>13</v>
      </c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90"/>
      <c r="AS10" s="186" t="s">
        <v>18</v>
      </c>
      <c r="AT10" s="191" t="s">
        <v>81</v>
      </c>
    </row>
    <row r="11" spans="1:46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8" t="s">
        <v>278</v>
      </c>
      <c r="H11" s="9" t="s">
        <v>4</v>
      </c>
      <c r="I11" s="8" t="s">
        <v>1</v>
      </c>
      <c r="J11" s="8" t="s">
        <v>111</v>
      </c>
      <c r="K11" s="8" t="s">
        <v>2</v>
      </c>
      <c r="L11" s="8" t="s">
        <v>3</v>
      </c>
      <c r="M11" s="8" t="s">
        <v>27</v>
      </c>
      <c r="N11" s="8" t="s">
        <v>28</v>
      </c>
      <c r="O11" s="9" t="s">
        <v>29</v>
      </c>
      <c r="P11" s="9" t="s">
        <v>30</v>
      </c>
      <c r="Q11" s="7" t="s">
        <v>21</v>
      </c>
      <c r="R11" s="182"/>
      <c r="S11" s="182"/>
      <c r="T11" s="182"/>
      <c r="U11" s="17" t="s">
        <v>5</v>
      </c>
      <c r="V11" s="193" t="s">
        <v>86</v>
      </c>
      <c r="W11" s="194"/>
      <c r="X11" s="18" t="s">
        <v>10</v>
      </c>
      <c r="Y11" s="13" t="s">
        <v>11</v>
      </c>
      <c r="Z11" s="13" t="s">
        <v>77</v>
      </c>
      <c r="AA11" s="193" t="s">
        <v>75</v>
      </c>
      <c r="AB11" s="194"/>
      <c r="AC11" s="193" t="s">
        <v>75</v>
      </c>
      <c r="AD11" s="194"/>
      <c r="AE11" s="187"/>
      <c r="AF11" s="14" t="s">
        <v>24</v>
      </c>
      <c r="AG11" s="14" t="s">
        <v>26</v>
      </c>
      <c r="AH11" s="14" t="s">
        <v>76</v>
      </c>
      <c r="AI11" s="14" t="s">
        <v>14</v>
      </c>
      <c r="AJ11" s="14" t="s">
        <v>78</v>
      </c>
      <c r="AK11" s="14" t="s">
        <v>79</v>
      </c>
      <c r="AL11" s="14" t="s">
        <v>20</v>
      </c>
      <c r="AM11" s="195" t="s">
        <v>75</v>
      </c>
      <c r="AN11" s="196"/>
      <c r="AO11" s="195" t="s">
        <v>75</v>
      </c>
      <c r="AP11" s="196"/>
      <c r="AQ11" s="195" t="s">
        <v>75</v>
      </c>
      <c r="AR11" s="196"/>
      <c r="AS11" s="186"/>
      <c r="AT11" s="192"/>
    </row>
    <row r="12" spans="1:46" ht="18.75" customHeight="1" x14ac:dyDescent="0.25">
      <c r="A12" s="1">
        <v>43836</v>
      </c>
      <c r="B12" s="2">
        <v>28434</v>
      </c>
      <c r="C12" s="83" t="s">
        <v>216</v>
      </c>
      <c r="D12" s="83" t="s">
        <v>217</v>
      </c>
      <c r="E12" s="2" t="s">
        <v>218</v>
      </c>
      <c r="F12" s="2" t="s">
        <v>219</v>
      </c>
      <c r="G12" s="2">
        <v>61</v>
      </c>
      <c r="H12" s="2" t="s">
        <v>83</v>
      </c>
      <c r="I12" s="3">
        <v>0.58333333333333337</v>
      </c>
      <c r="J12" s="3">
        <v>0.60416666666666663</v>
      </c>
      <c r="K12" s="3">
        <v>0.66666666666666663</v>
      </c>
      <c r="L12" s="3">
        <v>0.71875</v>
      </c>
      <c r="M12" s="2">
        <v>0</v>
      </c>
      <c r="N12" s="2">
        <v>0</v>
      </c>
      <c r="O12" s="2">
        <v>0</v>
      </c>
      <c r="P12" s="2">
        <v>4000</v>
      </c>
      <c r="Q12" s="2" t="s">
        <v>137</v>
      </c>
      <c r="R12" s="10">
        <v>2300</v>
      </c>
      <c r="S12" s="10"/>
      <c r="T12" s="10"/>
      <c r="U12" s="4">
        <f>IF(A12="","",A12)</f>
        <v>43836</v>
      </c>
      <c r="V12" s="2"/>
      <c r="W12" s="15"/>
      <c r="X12" s="2"/>
      <c r="Y12" s="2"/>
      <c r="Z12" s="2"/>
      <c r="AA12" s="2" t="s">
        <v>61</v>
      </c>
      <c r="AB12" s="2">
        <v>2</v>
      </c>
      <c r="AC12" s="2"/>
      <c r="AD12" s="2"/>
      <c r="AE12" s="10"/>
      <c r="AF12" s="15" t="s">
        <v>142</v>
      </c>
      <c r="AG12" s="2"/>
      <c r="AH12" s="2"/>
      <c r="AI12" s="2"/>
      <c r="AJ12" s="2"/>
      <c r="AK12" s="2"/>
      <c r="AL12" s="2"/>
      <c r="AM12" s="2" t="s">
        <v>90</v>
      </c>
      <c r="AN12" s="2" t="s">
        <v>284</v>
      </c>
      <c r="AO12" s="2" t="s">
        <v>48</v>
      </c>
      <c r="AP12" s="2">
        <v>2</v>
      </c>
      <c r="AQ12" s="2"/>
      <c r="AR12" s="2"/>
      <c r="AS12" s="10">
        <f>200*2</f>
        <v>400</v>
      </c>
      <c r="AT12" s="11">
        <f>+R12+AS12</f>
        <v>2700</v>
      </c>
    </row>
    <row r="13" spans="1:46" ht="18.75" customHeight="1" x14ac:dyDescent="0.25">
      <c r="A13" s="1" t="s">
        <v>286</v>
      </c>
      <c r="B13" s="2">
        <v>28488</v>
      </c>
      <c r="C13" s="2" t="s">
        <v>285</v>
      </c>
      <c r="D13" s="2" t="s">
        <v>285</v>
      </c>
      <c r="E13" s="2" t="s">
        <v>129</v>
      </c>
      <c r="F13" s="2" t="s">
        <v>285</v>
      </c>
      <c r="G13" s="2">
        <v>78</v>
      </c>
      <c r="H13" s="2" t="s">
        <v>58</v>
      </c>
      <c r="I13" s="3">
        <v>0.52083333333333337</v>
      </c>
      <c r="J13" s="3">
        <v>0.57152777777777775</v>
      </c>
      <c r="K13" s="3">
        <v>0.27083333333333331</v>
      </c>
      <c r="L13" s="3">
        <v>0.29166666666666669</v>
      </c>
      <c r="M13" s="2">
        <v>1</v>
      </c>
      <c r="N13" s="2">
        <v>0</v>
      </c>
      <c r="O13" s="2">
        <v>0</v>
      </c>
      <c r="P13" s="2">
        <v>0</v>
      </c>
      <c r="Q13" s="2" t="s">
        <v>287</v>
      </c>
      <c r="R13" s="10">
        <v>2300</v>
      </c>
      <c r="S13" s="10">
        <f>+R13*0.5</f>
        <v>1150</v>
      </c>
      <c r="T13" s="10">
        <f>+R13*0.25</f>
        <v>575</v>
      </c>
      <c r="U13" s="4" t="str">
        <f t="shared" ref="U13" si="0">IF(A13="","",A13)</f>
        <v>17-18/01/2020</v>
      </c>
      <c r="V13" s="2"/>
      <c r="W13" s="15"/>
      <c r="X13" s="2"/>
      <c r="Y13" s="2"/>
      <c r="Z13" s="2"/>
      <c r="AA13" s="2"/>
      <c r="AB13" s="2"/>
      <c r="AC13" s="2"/>
      <c r="AD13" s="2"/>
      <c r="AE13" s="10"/>
      <c r="AF13" s="15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"/>
      <c r="AT13" s="11">
        <f>+R13+S13-T13</f>
        <v>2875</v>
      </c>
    </row>
    <row r="14" spans="1:46" ht="18.75" customHeight="1" x14ac:dyDescent="0.25">
      <c r="A14" s="197" t="s">
        <v>19</v>
      </c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9"/>
      <c r="M14" s="12">
        <f>SUM(M12:M13)</f>
        <v>1</v>
      </c>
      <c r="N14" s="12">
        <f>SUM(N12:N13)</f>
        <v>0</v>
      </c>
      <c r="O14" s="12">
        <f>SUM(O12:O13)</f>
        <v>0</v>
      </c>
      <c r="P14" s="12">
        <f>SUM(P12:P13)</f>
        <v>4000</v>
      </c>
      <c r="Q14" s="12"/>
      <c r="R14" s="12"/>
      <c r="S14" s="12"/>
      <c r="T14" s="12"/>
      <c r="U14" s="12"/>
      <c r="V14" s="12">
        <f>SUM(V12:V13)</f>
        <v>0</v>
      </c>
      <c r="W14" s="20">
        <f>SUM(W12:W13)</f>
        <v>0</v>
      </c>
      <c r="X14" s="12">
        <f>SUM(X12:X13)</f>
        <v>0</v>
      </c>
      <c r="Y14" s="12">
        <f>SUM(Y12:Y13)</f>
        <v>0</v>
      </c>
      <c r="Z14" s="12"/>
      <c r="AA14" s="12"/>
      <c r="AB14" s="12"/>
      <c r="AC14" s="12"/>
      <c r="AD14" s="12"/>
      <c r="AE14" s="12"/>
      <c r="AF14" s="20">
        <f t="shared" ref="AF14:AL14" si="1">SUM(AF12:AF13)</f>
        <v>0</v>
      </c>
      <c r="AG14" s="21">
        <f t="shared" si="1"/>
        <v>0</v>
      </c>
      <c r="AH14" s="20">
        <f t="shared" si="1"/>
        <v>0</v>
      </c>
      <c r="AI14" s="20">
        <f t="shared" si="1"/>
        <v>0</v>
      </c>
      <c r="AJ14" s="21">
        <f t="shared" si="1"/>
        <v>0</v>
      </c>
      <c r="AK14" s="21">
        <f t="shared" si="1"/>
        <v>0</v>
      </c>
      <c r="AL14" s="21">
        <f t="shared" si="1"/>
        <v>0</v>
      </c>
      <c r="AM14" s="12"/>
      <c r="AN14" s="12"/>
      <c r="AO14" s="12"/>
      <c r="AP14" s="12"/>
      <c r="AQ14" s="12"/>
      <c r="AR14" s="12"/>
      <c r="AS14" s="12"/>
      <c r="AT14" s="59">
        <f>SUM(AT12:AT13)</f>
        <v>5575</v>
      </c>
    </row>
    <row r="16" spans="1:46" x14ac:dyDescent="0.25">
      <c r="AF16" s="19"/>
    </row>
    <row r="17" spans="32:32" ht="9.75" customHeight="1" x14ac:dyDescent="0.25">
      <c r="AF17" s="19"/>
    </row>
  </sheetData>
  <sheetProtection selectLockedCells="1"/>
  <mergeCells count="20">
    <mergeCell ref="B5:E5"/>
    <mergeCell ref="V5:Y5"/>
    <mergeCell ref="A7:H7"/>
    <mergeCell ref="U7:AA7"/>
    <mergeCell ref="A10:Q10"/>
    <mergeCell ref="R10:R11"/>
    <mergeCell ref="S10:S11"/>
    <mergeCell ref="T10:T11"/>
    <mergeCell ref="U10:AD10"/>
    <mergeCell ref="A14:L14"/>
    <mergeCell ref="AE10:AE11"/>
    <mergeCell ref="AF10:AR10"/>
    <mergeCell ref="AS10:AS11"/>
    <mergeCell ref="AT10:AT11"/>
    <mergeCell ref="V11:W11"/>
    <mergeCell ref="AA11:AB11"/>
    <mergeCell ref="AC11:AD11"/>
    <mergeCell ref="AM11:AN11"/>
    <mergeCell ref="AO11:AP11"/>
    <mergeCell ref="AQ11:AR11"/>
  </mergeCells>
  <dataValidations count="5">
    <dataValidation type="list" allowBlank="1" showInputMessage="1" showErrorMessage="1" sqref="AO12:AO13 AM12:AM13 AQ12:AQ13">
      <formula1>AUTRES</formula1>
    </dataValidation>
    <dataValidation type="list" allowBlank="1" showInputMessage="1" showErrorMessage="1" sqref="O5">
      <formula1>MONNAIE</formula1>
    </dataValidation>
    <dataValidation type="list" allowBlank="1" showInputMessage="1" showErrorMessage="1" sqref="AC12:AC13 AA12:AA13">
      <formula1>AUTRE</formula1>
    </dataValidation>
    <dataValidation type="whole" allowBlank="1" showInputMessage="1" showErrorMessage="1" sqref="M12:N13">
      <formula1>0</formula1>
      <formula2>500</formula2>
    </dataValidation>
    <dataValidation type="list" allowBlank="1" showInputMessage="1" showErrorMessage="1" sqref="H12:H13">
      <formula1>nature</formula1>
    </dataValidation>
  </dataValidations>
  <pageMargins left="0.2" right="0.2" top="0.2" bottom="0.2" header="0.2" footer="0.2"/>
  <pageSetup paperSize="9" scale="93" orientation="landscape" horizontalDpi="300" verticalDpi="300" r:id="rId1"/>
  <colBreaks count="1" manualBreakCount="1">
    <brk id="20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opLeftCell="A232" zoomScale="110" zoomScaleNormal="110" workbookViewId="0">
      <selection activeCell="A209" sqref="A209:J231"/>
    </sheetView>
  </sheetViews>
  <sheetFormatPr baseColWidth="10" defaultRowHeight="15.75" x14ac:dyDescent="0.25"/>
  <cols>
    <col min="1" max="1" width="9.42578125" style="97" customWidth="1"/>
    <col min="2" max="2" width="15.85546875" style="97" customWidth="1"/>
    <col min="3" max="3" width="19.5703125" style="97" customWidth="1"/>
    <col min="4" max="4" width="15.42578125" style="97" customWidth="1"/>
    <col min="5" max="5" width="17.28515625" style="97" customWidth="1"/>
    <col min="6" max="16384" width="11.42578125" style="97"/>
  </cols>
  <sheetData>
    <row r="1" spans="1:11" x14ac:dyDescent="0.25">
      <c r="A1" s="65" t="s">
        <v>229</v>
      </c>
      <c r="I1" s="65" t="s">
        <v>349</v>
      </c>
      <c r="J1" s="65"/>
      <c r="K1" s="65"/>
    </row>
    <row r="2" spans="1:11" x14ac:dyDescent="0.25">
      <c r="A2" s="65" t="s">
        <v>34</v>
      </c>
      <c r="I2" s="98" t="s">
        <v>398</v>
      </c>
      <c r="J2" s="98"/>
    </row>
    <row r="3" spans="1:11" x14ac:dyDescent="0.25">
      <c r="A3" s="65" t="s">
        <v>35</v>
      </c>
      <c r="I3" s="65" t="s">
        <v>350</v>
      </c>
      <c r="J3" s="65"/>
      <c r="K3" s="65"/>
    </row>
    <row r="4" spans="1:11" x14ac:dyDescent="0.25">
      <c r="A4" s="65" t="s">
        <v>347</v>
      </c>
      <c r="I4" s="65" t="s">
        <v>351</v>
      </c>
    </row>
    <row r="5" spans="1:11" x14ac:dyDescent="0.25">
      <c r="A5" s="65"/>
      <c r="G5" s="65"/>
    </row>
    <row r="6" spans="1:11" x14ac:dyDescent="0.25">
      <c r="H6" s="65"/>
      <c r="I6" s="65"/>
    </row>
    <row r="7" spans="1:11" x14ac:dyDescent="0.25">
      <c r="C7" s="65" t="s">
        <v>352</v>
      </c>
      <c r="D7" s="65"/>
      <c r="E7" s="65"/>
      <c r="F7" s="65"/>
      <c r="G7" s="65"/>
    </row>
    <row r="8" spans="1:11" x14ac:dyDescent="0.25">
      <c r="C8" s="65"/>
      <c r="D8" s="65"/>
      <c r="E8" s="65"/>
      <c r="F8" s="65"/>
      <c r="G8" s="65"/>
    </row>
    <row r="9" spans="1:11" x14ac:dyDescent="0.25">
      <c r="C9" s="65"/>
      <c r="D9" s="65"/>
      <c r="E9" s="65"/>
      <c r="F9" s="65"/>
      <c r="G9" s="65"/>
    </row>
    <row r="10" spans="1:11" ht="20.100000000000001" customHeight="1" thickBot="1" x14ac:dyDescent="0.3"/>
    <row r="11" spans="1:11" ht="20.100000000000001" customHeight="1" thickBot="1" x14ac:dyDescent="0.3">
      <c r="C11" s="111" t="s">
        <v>338</v>
      </c>
      <c r="D11" s="152" t="s">
        <v>339</v>
      </c>
      <c r="E11" s="111" t="s">
        <v>340</v>
      </c>
      <c r="F11" s="153" t="s">
        <v>238</v>
      </c>
    </row>
    <row r="12" spans="1:11" ht="20.100000000000001" customHeight="1" x14ac:dyDescent="0.25">
      <c r="C12" s="154" t="s">
        <v>353</v>
      </c>
      <c r="D12" s="155">
        <v>287</v>
      </c>
      <c r="E12" s="156">
        <v>15</v>
      </c>
      <c r="F12" s="157">
        <f>+D12*E12</f>
        <v>4305</v>
      </c>
    </row>
    <row r="13" spans="1:11" ht="20.100000000000001" customHeight="1" thickBot="1" x14ac:dyDescent="0.3">
      <c r="C13" s="158" t="s">
        <v>238</v>
      </c>
      <c r="D13" s="159"/>
      <c r="E13" s="160"/>
      <c r="F13" s="161">
        <f>SUM(F12)</f>
        <v>4305</v>
      </c>
    </row>
    <row r="22" spans="1:4" x14ac:dyDescent="0.25">
      <c r="A22" s="162" t="s">
        <v>343</v>
      </c>
      <c r="B22" s="162"/>
      <c r="C22" s="162"/>
      <c r="D22" s="162"/>
    </row>
    <row r="23" spans="1:4" x14ac:dyDescent="0.25">
      <c r="A23" s="163" t="s">
        <v>344</v>
      </c>
      <c r="B23" s="163"/>
      <c r="C23" s="163"/>
      <c r="D23" s="163"/>
    </row>
    <row r="24" spans="1:4" x14ac:dyDescent="0.25">
      <c r="A24" s="164" t="s">
        <v>345</v>
      </c>
      <c r="B24" s="164"/>
      <c r="C24" s="164"/>
      <c r="D24" s="164"/>
    </row>
    <row r="35" spans="1:9" x14ac:dyDescent="0.25">
      <c r="A35" s="65" t="s">
        <v>229</v>
      </c>
      <c r="G35" s="65" t="s">
        <v>354</v>
      </c>
      <c r="H35" s="65"/>
      <c r="I35" s="65"/>
    </row>
    <row r="36" spans="1:9" x14ac:dyDescent="0.25">
      <c r="A36" s="65" t="s">
        <v>34</v>
      </c>
      <c r="G36" s="98" t="s">
        <v>398</v>
      </c>
      <c r="H36" s="98"/>
    </row>
    <row r="37" spans="1:9" x14ac:dyDescent="0.25">
      <c r="A37" s="65" t="s">
        <v>35</v>
      </c>
      <c r="G37" s="65" t="s">
        <v>350</v>
      </c>
      <c r="H37" s="65"/>
      <c r="I37" s="65"/>
    </row>
    <row r="38" spans="1:9" x14ac:dyDescent="0.25">
      <c r="A38" s="65" t="s">
        <v>347</v>
      </c>
      <c r="G38" s="65" t="s">
        <v>355</v>
      </c>
    </row>
    <row r="40" spans="1:9" x14ac:dyDescent="0.25">
      <c r="G40" s="65"/>
    </row>
    <row r="41" spans="1:9" x14ac:dyDescent="0.25">
      <c r="C41" s="65" t="s">
        <v>352</v>
      </c>
      <c r="D41" s="65"/>
      <c r="E41" s="65"/>
      <c r="F41" s="65"/>
      <c r="G41" s="65"/>
    </row>
    <row r="42" spans="1:9" x14ac:dyDescent="0.25">
      <c r="C42" s="65"/>
      <c r="D42" s="65"/>
      <c r="E42" s="65"/>
      <c r="F42" s="65"/>
      <c r="G42" s="65"/>
    </row>
    <row r="43" spans="1:9" x14ac:dyDescent="0.25">
      <c r="C43" s="65"/>
      <c r="D43" s="65"/>
      <c r="E43" s="65"/>
      <c r="F43" s="65"/>
      <c r="G43" s="65"/>
    </row>
    <row r="45" spans="1:9" x14ac:dyDescent="0.25">
      <c r="C45" s="165" t="s">
        <v>338</v>
      </c>
      <c r="D45" s="165" t="s">
        <v>339</v>
      </c>
      <c r="E45" s="165" t="s">
        <v>340</v>
      </c>
      <c r="F45" s="165" t="s">
        <v>238</v>
      </c>
    </row>
    <row r="46" spans="1:9" x14ac:dyDescent="0.25">
      <c r="C46" s="166" t="s">
        <v>356</v>
      </c>
      <c r="D46" s="166">
        <v>0</v>
      </c>
      <c r="E46" s="165">
        <v>120</v>
      </c>
      <c r="F46" s="165">
        <f>+D46*E46</f>
        <v>0</v>
      </c>
    </row>
    <row r="47" spans="1:9" x14ac:dyDescent="0.25">
      <c r="C47" s="166" t="s">
        <v>11</v>
      </c>
      <c r="D47" s="166">
        <v>0</v>
      </c>
      <c r="E47" s="165">
        <v>40</v>
      </c>
      <c r="F47" s="165">
        <f>+D47*E47</f>
        <v>0</v>
      </c>
    </row>
    <row r="48" spans="1:9" x14ac:dyDescent="0.25">
      <c r="C48" s="165" t="s">
        <v>238</v>
      </c>
      <c r="D48" s="165"/>
      <c r="E48" s="167"/>
      <c r="F48" s="165">
        <f>SUM(F46:F47)</f>
        <v>0</v>
      </c>
    </row>
    <row r="60" spans="1:4" x14ac:dyDescent="0.25">
      <c r="A60" s="162" t="s">
        <v>343</v>
      </c>
      <c r="B60" s="162"/>
      <c r="C60" s="162"/>
      <c r="D60" s="162"/>
    </row>
    <row r="61" spans="1:4" x14ac:dyDescent="0.25">
      <c r="A61" s="163" t="s">
        <v>344</v>
      </c>
      <c r="B61" s="163"/>
      <c r="C61" s="163"/>
      <c r="D61" s="163"/>
    </row>
    <row r="62" spans="1:4" x14ac:dyDescent="0.25">
      <c r="A62" s="164" t="s">
        <v>345</v>
      </c>
      <c r="B62" s="164"/>
      <c r="C62" s="164"/>
      <c r="D62" s="164"/>
    </row>
    <row r="68" spans="1:9" x14ac:dyDescent="0.25">
      <c r="A68" s="65" t="s">
        <v>229</v>
      </c>
      <c r="G68" s="65" t="s">
        <v>357</v>
      </c>
      <c r="H68" s="65"/>
      <c r="I68" s="65"/>
    </row>
    <row r="69" spans="1:9" x14ac:dyDescent="0.25">
      <c r="A69" s="65" t="s">
        <v>34</v>
      </c>
      <c r="G69" s="98" t="s">
        <v>398</v>
      </c>
      <c r="H69" s="98"/>
    </row>
    <row r="70" spans="1:9" x14ac:dyDescent="0.25">
      <c r="A70" s="65" t="s">
        <v>35</v>
      </c>
      <c r="G70" s="65" t="s">
        <v>350</v>
      </c>
      <c r="H70" s="65"/>
      <c r="I70" s="65"/>
    </row>
    <row r="71" spans="1:9" x14ac:dyDescent="0.25">
      <c r="A71" s="65" t="s">
        <v>347</v>
      </c>
      <c r="G71" s="65" t="s">
        <v>336</v>
      </c>
    </row>
    <row r="73" spans="1:9" x14ac:dyDescent="0.25">
      <c r="G73" s="65"/>
    </row>
    <row r="74" spans="1:9" x14ac:dyDescent="0.25">
      <c r="C74" s="65" t="s">
        <v>352</v>
      </c>
      <c r="D74" s="65"/>
      <c r="E74" s="65"/>
      <c r="F74" s="65"/>
      <c r="G74" s="65"/>
    </row>
    <row r="75" spans="1:9" x14ac:dyDescent="0.25">
      <c r="C75" s="65"/>
      <c r="D75" s="65"/>
      <c r="E75" s="65"/>
      <c r="F75" s="65"/>
      <c r="G75" s="65"/>
    </row>
    <row r="76" spans="1:9" x14ac:dyDescent="0.25">
      <c r="C76" s="65"/>
      <c r="D76" s="65"/>
      <c r="E76" s="65"/>
      <c r="F76" s="65"/>
      <c r="G76" s="65"/>
    </row>
    <row r="78" spans="1:9" x14ac:dyDescent="0.25">
      <c r="C78" s="165" t="s">
        <v>338</v>
      </c>
      <c r="D78" s="165" t="s">
        <v>339</v>
      </c>
      <c r="E78" s="165" t="s">
        <v>340</v>
      </c>
      <c r="F78" s="165" t="s">
        <v>238</v>
      </c>
    </row>
    <row r="79" spans="1:9" x14ac:dyDescent="0.25">
      <c r="C79" s="166" t="s">
        <v>353</v>
      </c>
      <c r="D79" s="166">
        <v>276</v>
      </c>
      <c r="E79" s="165">
        <v>15</v>
      </c>
      <c r="F79" s="165">
        <f>+D79*E79</f>
        <v>4140</v>
      </c>
    </row>
    <row r="80" spans="1:9" x14ac:dyDescent="0.25">
      <c r="C80" s="166" t="s">
        <v>11</v>
      </c>
      <c r="D80" s="166">
        <v>34</v>
      </c>
      <c r="E80" s="165">
        <v>15</v>
      </c>
      <c r="F80" s="165">
        <f>+D80*E80</f>
        <v>510</v>
      </c>
    </row>
    <row r="81" spans="1:6" x14ac:dyDescent="0.25">
      <c r="C81" s="166" t="s">
        <v>358</v>
      </c>
      <c r="D81" s="166">
        <v>6</v>
      </c>
      <c r="E81" s="165">
        <v>30</v>
      </c>
      <c r="F81" s="165">
        <f>E81*D81</f>
        <v>180</v>
      </c>
    </row>
    <row r="82" spans="1:6" x14ac:dyDescent="0.25">
      <c r="C82" s="166" t="s">
        <v>394</v>
      </c>
      <c r="D82" s="166">
        <v>1</v>
      </c>
      <c r="E82" s="165">
        <v>200</v>
      </c>
      <c r="F82" s="165">
        <f>+D82*E82</f>
        <v>200</v>
      </c>
    </row>
    <row r="83" spans="1:6" x14ac:dyDescent="0.25">
      <c r="C83" s="165" t="s">
        <v>238</v>
      </c>
      <c r="D83" s="165"/>
      <c r="E83" s="167"/>
      <c r="F83" s="165">
        <f>SUM(F79:F82)</f>
        <v>5030</v>
      </c>
    </row>
    <row r="90" spans="1:6" x14ac:dyDescent="0.25">
      <c r="A90" s="162" t="s">
        <v>343</v>
      </c>
      <c r="B90" s="162"/>
      <c r="C90" s="162"/>
      <c r="D90" s="162"/>
    </row>
    <row r="91" spans="1:6" x14ac:dyDescent="0.25">
      <c r="A91" s="163" t="s">
        <v>344</v>
      </c>
      <c r="B91" s="163"/>
      <c r="C91" s="163"/>
      <c r="D91" s="163"/>
    </row>
    <row r="92" spans="1:6" x14ac:dyDescent="0.25">
      <c r="A92" s="164" t="s">
        <v>345</v>
      </c>
      <c r="B92" s="164"/>
      <c r="C92" s="164"/>
      <c r="D92" s="164"/>
    </row>
    <row r="101" spans="1:8" x14ac:dyDescent="0.25">
      <c r="A101" s="168" t="s">
        <v>229</v>
      </c>
      <c r="B101" s="169"/>
      <c r="C101" s="169"/>
      <c r="D101" s="169"/>
      <c r="F101" s="168" t="s">
        <v>359</v>
      </c>
      <c r="G101" s="168"/>
      <c r="H101" s="168"/>
    </row>
    <row r="102" spans="1:8" x14ac:dyDescent="0.25">
      <c r="A102" s="168" t="s">
        <v>34</v>
      </c>
      <c r="B102" s="169"/>
      <c r="C102" s="169"/>
      <c r="D102" s="169"/>
      <c r="F102" s="98" t="s">
        <v>398</v>
      </c>
      <c r="G102" s="98"/>
    </row>
    <row r="103" spans="1:8" x14ac:dyDescent="0.25">
      <c r="A103" s="168" t="s">
        <v>35</v>
      </c>
      <c r="B103" s="169"/>
      <c r="C103" s="169"/>
      <c r="D103" s="169"/>
      <c r="F103" s="168" t="s">
        <v>350</v>
      </c>
      <c r="G103" s="168"/>
      <c r="H103" s="168"/>
    </row>
    <row r="104" spans="1:8" x14ac:dyDescent="0.25">
      <c r="A104" s="65" t="s">
        <v>347</v>
      </c>
      <c r="F104" s="168" t="s">
        <v>336</v>
      </c>
      <c r="G104" s="169"/>
      <c r="H104" s="169"/>
    </row>
    <row r="105" spans="1:8" x14ac:dyDescent="0.25">
      <c r="A105" s="168"/>
      <c r="B105" s="169"/>
      <c r="C105" s="169"/>
      <c r="D105" s="169"/>
      <c r="F105" s="168"/>
      <c r="G105" s="169"/>
      <c r="H105" s="169"/>
    </row>
    <row r="106" spans="1:8" x14ac:dyDescent="0.25">
      <c r="A106" s="169"/>
      <c r="B106" s="169"/>
      <c r="C106" s="169"/>
      <c r="D106" s="169"/>
      <c r="E106" s="169"/>
      <c r="F106" s="169"/>
      <c r="G106" s="169"/>
    </row>
    <row r="107" spans="1:8" x14ac:dyDescent="0.25">
      <c r="A107" s="169"/>
      <c r="C107" s="168" t="s">
        <v>352</v>
      </c>
      <c r="D107" s="168"/>
      <c r="E107" s="168"/>
      <c r="F107" s="168"/>
      <c r="G107" s="168"/>
    </row>
    <row r="108" spans="1:8" x14ac:dyDescent="0.25">
      <c r="A108" s="169"/>
      <c r="C108" s="168"/>
      <c r="D108" s="168"/>
      <c r="E108" s="168"/>
      <c r="F108" s="168"/>
      <c r="G108" s="168"/>
    </row>
    <row r="109" spans="1:8" x14ac:dyDescent="0.25">
      <c r="A109" s="169"/>
      <c r="C109" s="169"/>
      <c r="D109" s="169"/>
      <c r="E109" s="169"/>
      <c r="F109" s="169"/>
      <c r="G109" s="169"/>
    </row>
    <row r="110" spans="1:8" x14ac:dyDescent="0.25">
      <c r="A110" s="169"/>
      <c r="C110" s="170" t="s">
        <v>338</v>
      </c>
      <c r="D110" s="170" t="s">
        <v>339</v>
      </c>
      <c r="E110" s="170" t="s">
        <v>340</v>
      </c>
      <c r="F110" s="170" t="s">
        <v>238</v>
      </c>
      <c r="G110" s="169"/>
    </row>
    <row r="111" spans="1:8" x14ac:dyDescent="0.25">
      <c r="A111" s="169"/>
      <c r="C111" s="170" t="s">
        <v>358</v>
      </c>
      <c r="D111" s="170">
        <v>2</v>
      </c>
      <c r="E111" s="170">
        <v>35</v>
      </c>
      <c r="F111" s="170">
        <f>D111*E111</f>
        <v>70</v>
      </c>
      <c r="G111" s="169"/>
    </row>
    <row r="112" spans="1:8" x14ac:dyDescent="0.25">
      <c r="A112" s="169"/>
      <c r="C112" s="170" t="s">
        <v>360</v>
      </c>
      <c r="D112" s="170">
        <v>0</v>
      </c>
      <c r="E112" s="170">
        <v>120</v>
      </c>
      <c r="F112" s="170">
        <f>+D112*E112</f>
        <v>0</v>
      </c>
      <c r="G112" s="169"/>
    </row>
    <row r="113" spans="1:7" x14ac:dyDescent="0.25">
      <c r="A113" s="169"/>
      <c r="C113" s="170" t="s">
        <v>238</v>
      </c>
      <c r="D113" s="170"/>
      <c r="E113" s="171"/>
      <c r="F113" s="170">
        <f>SUM(F111:F112)</f>
        <v>70</v>
      </c>
      <c r="G113" s="169"/>
    </row>
    <row r="128" spans="1:7" x14ac:dyDescent="0.25">
      <c r="A128" s="162" t="s">
        <v>343</v>
      </c>
      <c r="B128" s="162"/>
      <c r="C128" s="162"/>
      <c r="D128" s="162"/>
    </row>
    <row r="129" spans="1:9" x14ac:dyDescent="0.25">
      <c r="A129" s="163" t="s">
        <v>344</v>
      </c>
      <c r="B129" s="163"/>
      <c r="C129" s="163"/>
      <c r="D129" s="163"/>
    </row>
    <row r="130" spans="1:9" x14ac:dyDescent="0.25">
      <c r="A130" s="164" t="s">
        <v>345</v>
      </c>
      <c r="B130" s="164"/>
      <c r="C130" s="164"/>
      <c r="D130" s="164"/>
    </row>
    <row r="134" spans="1:9" x14ac:dyDescent="0.25">
      <c r="A134" s="65" t="s">
        <v>229</v>
      </c>
      <c r="G134" s="65" t="s">
        <v>361</v>
      </c>
      <c r="H134" s="65"/>
      <c r="I134" s="65"/>
    </row>
    <row r="135" spans="1:9" x14ac:dyDescent="0.25">
      <c r="A135" s="65" t="s">
        <v>34</v>
      </c>
      <c r="G135" s="98" t="s">
        <v>398</v>
      </c>
      <c r="H135" s="98"/>
    </row>
    <row r="136" spans="1:9" x14ac:dyDescent="0.25">
      <c r="A136" s="65" t="s">
        <v>35</v>
      </c>
      <c r="G136" s="65" t="s">
        <v>362</v>
      </c>
      <c r="H136" s="65"/>
      <c r="I136" s="65"/>
    </row>
    <row r="137" spans="1:9" x14ac:dyDescent="0.25">
      <c r="A137" s="65" t="s">
        <v>347</v>
      </c>
      <c r="G137" s="65" t="s">
        <v>336</v>
      </c>
    </row>
    <row r="138" spans="1:9" x14ac:dyDescent="0.25">
      <c r="A138" s="65"/>
      <c r="G138" s="65"/>
    </row>
    <row r="140" spans="1:9" x14ac:dyDescent="0.25">
      <c r="C140" s="65" t="s">
        <v>352</v>
      </c>
      <c r="D140" s="65"/>
      <c r="E140" s="65"/>
      <c r="F140" s="65"/>
      <c r="G140" s="65"/>
    </row>
    <row r="141" spans="1:9" x14ac:dyDescent="0.25">
      <c r="C141" s="65"/>
      <c r="D141" s="65"/>
      <c r="E141" s="65"/>
      <c r="F141" s="65"/>
      <c r="G141" s="65"/>
    </row>
    <row r="142" spans="1:9" x14ac:dyDescent="0.25">
      <c r="G142" s="97" t="s">
        <v>363</v>
      </c>
    </row>
    <row r="143" spans="1:9" x14ac:dyDescent="0.25">
      <c r="C143" s="165" t="s">
        <v>338</v>
      </c>
      <c r="D143" s="165" t="s">
        <v>339</v>
      </c>
      <c r="E143" s="165" t="s">
        <v>340</v>
      </c>
      <c r="F143" s="165" t="s">
        <v>238</v>
      </c>
    </row>
    <row r="144" spans="1:9" x14ac:dyDescent="0.25">
      <c r="C144" s="166" t="s">
        <v>353</v>
      </c>
      <c r="D144" s="166">
        <v>234</v>
      </c>
      <c r="E144" s="165">
        <v>20</v>
      </c>
      <c r="F144" s="165">
        <f>+D144*E144</f>
        <v>4680</v>
      </c>
    </row>
    <row r="145" spans="1:6" x14ac:dyDescent="0.25">
      <c r="C145" s="166" t="s">
        <v>358</v>
      </c>
      <c r="D145" s="166">
        <v>3</v>
      </c>
      <c r="E145" s="165">
        <v>35</v>
      </c>
      <c r="F145" s="165">
        <f t="shared" ref="F145:F147" si="0">+D145*E145</f>
        <v>105</v>
      </c>
    </row>
    <row r="146" spans="1:6" x14ac:dyDescent="0.25">
      <c r="C146" s="166" t="s">
        <v>360</v>
      </c>
      <c r="D146" s="166">
        <v>0</v>
      </c>
      <c r="E146" s="165">
        <v>120</v>
      </c>
      <c r="F146" s="165">
        <f t="shared" si="0"/>
        <v>0</v>
      </c>
    </row>
    <row r="147" spans="1:6" x14ac:dyDescent="0.25">
      <c r="C147" s="166" t="s">
        <v>364</v>
      </c>
      <c r="D147" s="166">
        <v>0</v>
      </c>
      <c r="E147" s="165">
        <v>150</v>
      </c>
      <c r="F147" s="165">
        <f t="shared" si="0"/>
        <v>0</v>
      </c>
    </row>
    <row r="148" spans="1:6" x14ac:dyDescent="0.25">
      <c r="C148" s="165" t="s">
        <v>238</v>
      </c>
      <c r="D148" s="165"/>
      <c r="E148" s="167"/>
      <c r="F148" s="165">
        <f>SUM(F144:F147)</f>
        <v>4785</v>
      </c>
    </row>
    <row r="157" spans="1:6" x14ac:dyDescent="0.25">
      <c r="A157" s="162" t="s">
        <v>343</v>
      </c>
      <c r="B157" s="162"/>
      <c r="C157" s="162"/>
      <c r="D157" s="162"/>
    </row>
    <row r="158" spans="1:6" x14ac:dyDescent="0.25">
      <c r="A158" s="163" t="s">
        <v>344</v>
      </c>
      <c r="B158" s="163"/>
      <c r="C158" s="163"/>
      <c r="D158" s="163"/>
    </row>
    <row r="159" spans="1:6" x14ac:dyDescent="0.25">
      <c r="A159" s="164" t="s">
        <v>345</v>
      </c>
      <c r="B159" s="164"/>
      <c r="C159" s="164"/>
      <c r="D159" s="164"/>
    </row>
    <row r="169" spans="1:9" x14ac:dyDescent="0.25">
      <c r="A169" s="65" t="s">
        <v>229</v>
      </c>
      <c r="G169" s="65" t="s">
        <v>365</v>
      </c>
      <c r="H169" s="65"/>
      <c r="I169" s="65"/>
    </row>
    <row r="170" spans="1:9" x14ac:dyDescent="0.25">
      <c r="A170" s="65" t="s">
        <v>34</v>
      </c>
      <c r="G170" s="98" t="s">
        <v>398</v>
      </c>
      <c r="H170" s="98"/>
    </row>
    <row r="171" spans="1:9" x14ac:dyDescent="0.25">
      <c r="A171" s="65" t="s">
        <v>35</v>
      </c>
      <c r="G171" s="65" t="s">
        <v>362</v>
      </c>
      <c r="H171" s="65"/>
      <c r="I171" s="65"/>
    </row>
    <row r="172" spans="1:9" x14ac:dyDescent="0.25">
      <c r="A172" s="65" t="s">
        <v>347</v>
      </c>
      <c r="G172" s="65" t="s">
        <v>336</v>
      </c>
    </row>
    <row r="173" spans="1:9" x14ac:dyDescent="0.25">
      <c r="A173" s="65"/>
      <c r="G173" s="65"/>
    </row>
    <row r="175" spans="1:9" x14ac:dyDescent="0.25">
      <c r="B175" s="65" t="s">
        <v>352</v>
      </c>
      <c r="C175" s="65"/>
      <c r="D175" s="65"/>
      <c r="E175" s="65"/>
      <c r="F175" s="65"/>
      <c r="G175" s="65"/>
    </row>
    <row r="176" spans="1:9" x14ac:dyDescent="0.25">
      <c r="B176" s="65"/>
      <c r="C176" s="65"/>
      <c r="D176" s="65"/>
      <c r="E176" s="65"/>
      <c r="F176" s="65"/>
      <c r="G176" s="65"/>
    </row>
    <row r="178" spans="1:5" x14ac:dyDescent="0.25">
      <c r="B178" s="165" t="s">
        <v>338</v>
      </c>
      <c r="C178" s="165" t="s">
        <v>339</v>
      </c>
      <c r="D178" s="165" t="s">
        <v>340</v>
      </c>
      <c r="E178" s="165" t="s">
        <v>238</v>
      </c>
    </row>
    <row r="179" spans="1:5" x14ac:dyDescent="0.25">
      <c r="B179" s="166" t="s">
        <v>353</v>
      </c>
      <c r="C179" s="166">
        <v>90</v>
      </c>
      <c r="D179" s="165">
        <v>30</v>
      </c>
      <c r="E179" s="165">
        <f>+C179*D179</f>
        <v>2700</v>
      </c>
    </row>
    <row r="180" spans="1:5" x14ac:dyDescent="0.25">
      <c r="B180" s="166" t="s">
        <v>11</v>
      </c>
      <c r="C180" s="166">
        <v>25</v>
      </c>
      <c r="D180" s="165">
        <v>30</v>
      </c>
      <c r="E180" s="165">
        <f>+C180*D180</f>
        <v>750</v>
      </c>
    </row>
    <row r="181" spans="1:5" x14ac:dyDescent="0.25">
      <c r="B181" s="166" t="s">
        <v>358</v>
      </c>
      <c r="C181" s="166">
        <v>2</v>
      </c>
      <c r="D181" s="165">
        <v>35</v>
      </c>
      <c r="E181" s="165">
        <f>C181*D181</f>
        <v>70</v>
      </c>
    </row>
    <row r="182" spans="1:5" x14ac:dyDescent="0.25">
      <c r="B182" s="165" t="s">
        <v>238</v>
      </c>
      <c r="C182" s="165"/>
      <c r="D182" s="167"/>
      <c r="E182" s="165">
        <f>SUM(E179:E181)</f>
        <v>3520</v>
      </c>
    </row>
    <row r="191" spans="1:5" x14ac:dyDescent="0.25">
      <c r="A191" s="162" t="s">
        <v>343</v>
      </c>
      <c r="B191" s="162"/>
      <c r="C191" s="162"/>
      <c r="D191" s="162"/>
    </row>
    <row r="192" spans="1:5" x14ac:dyDescent="0.25">
      <c r="A192" s="163" t="s">
        <v>344</v>
      </c>
      <c r="B192" s="163"/>
      <c r="C192" s="163"/>
      <c r="D192" s="163"/>
    </row>
    <row r="193" spans="1:9" x14ac:dyDescent="0.25">
      <c r="A193" s="164" t="s">
        <v>345</v>
      </c>
      <c r="B193" s="164"/>
      <c r="C193" s="164"/>
      <c r="D193" s="164"/>
    </row>
    <row r="196" spans="1:9" x14ac:dyDescent="0.25">
      <c r="I196" s="65"/>
    </row>
    <row r="197" spans="1:9" x14ac:dyDescent="0.25">
      <c r="I197" s="98"/>
    </row>
    <row r="198" spans="1:9" x14ac:dyDescent="0.25">
      <c r="I198" s="65"/>
    </row>
    <row r="209" spans="1:9" x14ac:dyDescent="0.25">
      <c r="A209" s="65" t="s">
        <v>229</v>
      </c>
      <c r="H209" s="65" t="s">
        <v>366</v>
      </c>
      <c r="I209" s="65"/>
    </row>
    <row r="210" spans="1:9" x14ac:dyDescent="0.25">
      <c r="A210" s="65" t="s">
        <v>34</v>
      </c>
      <c r="H210" s="98" t="s">
        <v>398</v>
      </c>
      <c r="I210" s="98"/>
    </row>
    <row r="211" spans="1:9" x14ac:dyDescent="0.25">
      <c r="A211" s="65" t="s">
        <v>35</v>
      </c>
      <c r="H211" s="65" t="s">
        <v>350</v>
      </c>
      <c r="I211" s="65"/>
    </row>
    <row r="212" spans="1:9" x14ac:dyDescent="0.25">
      <c r="A212" s="65" t="s">
        <v>347</v>
      </c>
      <c r="F212" s="65"/>
      <c r="H212" s="65" t="s">
        <v>232</v>
      </c>
    </row>
    <row r="216" spans="1:9" x14ac:dyDescent="0.25">
      <c r="B216" s="65" t="s">
        <v>337</v>
      </c>
      <c r="C216" s="65"/>
      <c r="D216" s="65"/>
      <c r="E216" s="65"/>
      <c r="G216" s="65"/>
    </row>
    <row r="217" spans="1:9" x14ac:dyDescent="0.25">
      <c r="B217" s="65"/>
      <c r="C217" s="65"/>
      <c r="D217" s="65"/>
      <c r="E217" s="65"/>
      <c r="G217" s="65"/>
    </row>
    <row r="218" spans="1:9" x14ac:dyDescent="0.25">
      <c r="B218" s="65"/>
      <c r="C218" s="65"/>
      <c r="D218" s="65"/>
      <c r="G218" s="65"/>
    </row>
    <row r="219" spans="1:9" x14ac:dyDescent="0.25">
      <c r="B219" s="65"/>
      <c r="C219" s="65"/>
      <c r="D219" s="65"/>
      <c r="E219" s="65"/>
      <c r="G219" s="65"/>
    </row>
    <row r="221" spans="1:9" x14ac:dyDescent="0.25">
      <c r="B221" s="165" t="s">
        <v>338</v>
      </c>
      <c r="C221" s="165" t="s">
        <v>339</v>
      </c>
      <c r="D221" s="165" t="s">
        <v>340</v>
      </c>
      <c r="E221" s="165" t="s">
        <v>238</v>
      </c>
    </row>
    <row r="222" spans="1:9" x14ac:dyDescent="0.25">
      <c r="B222" s="165" t="s">
        <v>59</v>
      </c>
      <c r="C222" s="165">
        <v>0</v>
      </c>
      <c r="D222" s="165">
        <v>20</v>
      </c>
      <c r="E222" s="165">
        <f>D222*C222</f>
        <v>0</v>
      </c>
    </row>
    <row r="223" spans="1:9" x14ac:dyDescent="0.25">
      <c r="B223" s="165" t="s">
        <v>358</v>
      </c>
      <c r="C223" s="165">
        <v>0</v>
      </c>
      <c r="D223" s="165">
        <v>22</v>
      </c>
      <c r="E223" s="165">
        <f>D223*C223</f>
        <v>0</v>
      </c>
    </row>
    <row r="224" spans="1:9" x14ac:dyDescent="0.25">
      <c r="B224" s="166" t="s">
        <v>11</v>
      </c>
      <c r="C224" s="166">
        <v>51</v>
      </c>
      <c r="D224" s="165">
        <v>25</v>
      </c>
      <c r="E224" s="165">
        <f>D224*C224</f>
        <v>1275</v>
      </c>
    </row>
    <row r="225" spans="1:8" x14ac:dyDescent="0.25">
      <c r="B225" s="165" t="s">
        <v>238</v>
      </c>
      <c r="C225" s="165"/>
      <c r="D225" s="167"/>
      <c r="E225" s="172">
        <f>SUM(E222:E224)</f>
        <v>1275</v>
      </c>
    </row>
    <row r="228" spans="1:8" x14ac:dyDescent="0.25">
      <c r="A228" s="109" t="s">
        <v>343</v>
      </c>
      <c r="B228" s="109"/>
      <c r="C228" s="109"/>
      <c r="D228" s="109"/>
      <c r="E228" s="109"/>
      <c r="F228" s="109"/>
    </row>
    <row r="229" spans="1:8" x14ac:dyDescent="0.25">
      <c r="A229" s="132" t="s">
        <v>367</v>
      </c>
      <c r="B229" s="132"/>
      <c r="C229" s="132"/>
      <c r="D229" s="132"/>
      <c r="E229" s="132"/>
      <c r="F229" s="132"/>
    </row>
    <row r="230" spans="1:8" x14ac:dyDescent="0.25">
      <c r="A230" s="132" t="s">
        <v>368</v>
      </c>
      <c r="B230" s="132"/>
      <c r="C230" s="132"/>
      <c r="D230" s="132"/>
      <c r="E230" s="132"/>
      <c r="F230" s="132"/>
    </row>
    <row r="238" spans="1:8" x14ac:dyDescent="0.25">
      <c r="A238" s="65" t="s">
        <v>229</v>
      </c>
      <c r="F238" s="65" t="s">
        <v>369</v>
      </c>
      <c r="G238" s="65"/>
      <c r="H238" s="65"/>
    </row>
    <row r="239" spans="1:8" x14ac:dyDescent="0.25">
      <c r="A239" s="65" t="s">
        <v>34</v>
      </c>
      <c r="F239" s="98" t="s">
        <v>398</v>
      </c>
      <c r="G239" s="98"/>
    </row>
    <row r="240" spans="1:8" x14ac:dyDescent="0.25">
      <c r="A240" s="65" t="s">
        <v>35</v>
      </c>
      <c r="F240" s="65" t="s">
        <v>362</v>
      </c>
      <c r="G240" s="65"/>
      <c r="H240" s="65"/>
    </row>
    <row r="241" spans="1:7" x14ac:dyDescent="0.25">
      <c r="A241" s="65" t="s">
        <v>347</v>
      </c>
      <c r="F241" s="65" t="s">
        <v>336</v>
      </c>
    </row>
    <row r="242" spans="1:7" x14ac:dyDescent="0.25">
      <c r="A242" s="65"/>
      <c r="F242" s="65"/>
    </row>
    <row r="244" spans="1:7" x14ac:dyDescent="0.25">
      <c r="B244" s="65" t="s">
        <v>352</v>
      </c>
      <c r="C244" s="65"/>
      <c r="D244" s="65"/>
      <c r="E244" s="65"/>
      <c r="F244" s="65"/>
      <c r="G244" s="65"/>
    </row>
    <row r="245" spans="1:7" x14ac:dyDescent="0.25">
      <c r="B245" s="65"/>
      <c r="C245" s="65"/>
      <c r="D245" s="65"/>
      <c r="E245" s="65"/>
      <c r="F245" s="65"/>
      <c r="G245" s="65"/>
    </row>
    <row r="247" spans="1:7" x14ac:dyDescent="0.25">
      <c r="B247" s="165" t="s">
        <v>338</v>
      </c>
      <c r="C247" s="165" t="s">
        <v>339</v>
      </c>
      <c r="D247" s="165" t="s">
        <v>340</v>
      </c>
      <c r="E247" s="165" t="s">
        <v>238</v>
      </c>
    </row>
    <row r="248" spans="1:7" x14ac:dyDescent="0.25">
      <c r="B248" s="166" t="s">
        <v>11</v>
      </c>
      <c r="C248" s="166">
        <v>0</v>
      </c>
      <c r="D248" s="165">
        <v>30</v>
      </c>
      <c r="E248" s="165">
        <f>+C248*D248</f>
        <v>0</v>
      </c>
    </row>
    <row r="249" spans="1:7" x14ac:dyDescent="0.25">
      <c r="B249" s="166" t="s">
        <v>370</v>
      </c>
      <c r="C249" s="166">
        <v>0</v>
      </c>
      <c r="D249" s="165">
        <v>95</v>
      </c>
      <c r="E249" s="165">
        <f>+C249*D249</f>
        <v>0</v>
      </c>
    </row>
    <row r="250" spans="1:7" x14ac:dyDescent="0.25">
      <c r="B250" s="165" t="s">
        <v>238</v>
      </c>
      <c r="C250" s="165"/>
      <c r="D250" s="167"/>
      <c r="E250" s="165">
        <f>SUM(E248:E249)</f>
        <v>0</v>
      </c>
    </row>
    <row r="261" spans="1:6" x14ac:dyDescent="0.25">
      <c r="A261" s="162" t="s">
        <v>343</v>
      </c>
      <c r="B261" s="162"/>
      <c r="C261" s="162"/>
      <c r="D261" s="162"/>
    </row>
    <row r="262" spans="1:6" x14ac:dyDescent="0.25">
      <c r="A262" s="163" t="s">
        <v>344</v>
      </c>
      <c r="B262" s="163"/>
      <c r="C262" s="163"/>
      <c r="D262" s="163"/>
    </row>
    <row r="263" spans="1:6" x14ac:dyDescent="0.25">
      <c r="A263" s="164" t="s">
        <v>345</v>
      </c>
      <c r="B263" s="164"/>
      <c r="C263" s="164"/>
      <c r="D263" s="164"/>
    </row>
    <row r="271" spans="1:6" x14ac:dyDescent="0.25">
      <c r="D271" s="173"/>
      <c r="E271" s="173"/>
      <c r="F271" s="174"/>
    </row>
    <row r="272" spans="1:6" x14ac:dyDescent="0.25">
      <c r="D272" s="173"/>
      <c r="E272" s="173"/>
      <c r="F272" s="174"/>
    </row>
  </sheetData>
  <sheetProtection selectLockedCells="1"/>
  <pageMargins left="0.2" right="0.2" top="0.2" bottom="0.2" header="0.2" footer="0.2"/>
  <pageSetup paperSize="9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="110" zoomScaleNormal="110" workbookViewId="0">
      <selection sqref="A1:I22"/>
    </sheetView>
  </sheetViews>
  <sheetFormatPr baseColWidth="10" defaultRowHeight="15" x14ac:dyDescent="0.25"/>
  <cols>
    <col min="2" max="2" width="17.28515625" customWidth="1"/>
    <col min="3" max="3" width="16" customWidth="1"/>
    <col min="5" max="5" width="14.7109375" customWidth="1"/>
    <col min="6" max="6" width="12" bestFit="1" customWidth="1"/>
    <col min="9" max="9" width="26.42578125" customWidth="1"/>
  </cols>
  <sheetData>
    <row r="1" spans="1:10" ht="15.75" x14ac:dyDescent="0.25">
      <c r="A1" s="65" t="s">
        <v>229</v>
      </c>
      <c r="B1" s="97"/>
      <c r="C1" s="97"/>
      <c r="D1" s="97"/>
      <c r="G1" s="64" t="s">
        <v>334</v>
      </c>
      <c r="H1" s="64"/>
      <c r="J1" s="64"/>
    </row>
    <row r="2" spans="1:10" ht="15.75" x14ac:dyDescent="0.25">
      <c r="A2" s="65" t="s">
        <v>34</v>
      </c>
      <c r="B2" s="97"/>
      <c r="C2" s="97"/>
      <c r="D2" s="97"/>
      <c r="G2" s="98" t="s">
        <v>398</v>
      </c>
      <c r="H2" s="98"/>
      <c r="I2" s="97"/>
      <c r="J2" s="98"/>
    </row>
    <row r="3" spans="1:10" ht="15.75" x14ac:dyDescent="0.25">
      <c r="A3" s="65" t="s">
        <v>35</v>
      </c>
      <c r="B3" s="97"/>
      <c r="C3" s="97"/>
      <c r="D3" s="97"/>
      <c r="G3" s="65" t="s">
        <v>231</v>
      </c>
      <c r="H3" s="65"/>
      <c r="J3" s="65"/>
    </row>
    <row r="4" spans="1:10" ht="15.75" x14ac:dyDescent="0.25">
      <c r="A4" s="65" t="s">
        <v>335</v>
      </c>
      <c r="B4" s="97"/>
      <c r="C4" s="97"/>
      <c r="D4" s="97"/>
      <c r="G4" s="65" t="s">
        <v>336</v>
      </c>
      <c r="H4" s="97"/>
      <c r="J4" s="97"/>
    </row>
    <row r="7" spans="1:10" ht="15.75" x14ac:dyDescent="0.25">
      <c r="B7" s="65" t="s">
        <v>337</v>
      </c>
      <c r="C7" s="65"/>
      <c r="D7" s="65"/>
      <c r="E7" s="65"/>
      <c r="F7" s="65"/>
      <c r="G7" s="65"/>
    </row>
    <row r="8" spans="1:10" ht="15.75" x14ac:dyDescent="0.25">
      <c r="B8" s="65"/>
      <c r="C8" s="65"/>
      <c r="D8" s="65"/>
      <c r="E8" s="65"/>
      <c r="F8" s="65"/>
      <c r="G8" s="65"/>
    </row>
    <row r="10" spans="1:10" x14ac:dyDescent="0.25">
      <c r="B10" s="99" t="s">
        <v>338</v>
      </c>
      <c r="C10" s="99" t="s">
        <v>339</v>
      </c>
      <c r="D10" s="99" t="s">
        <v>340</v>
      </c>
      <c r="E10" s="99" t="s">
        <v>238</v>
      </c>
    </row>
    <row r="11" spans="1:10" x14ac:dyDescent="0.25">
      <c r="B11" s="100" t="s">
        <v>11</v>
      </c>
      <c r="C11" s="100">
        <v>108</v>
      </c>
      <c r="D11" s="99">
        <v>30</v>
      </c>
      <c r="E11" s="99">
        <f>C11*D11</f>
        <v>3240</v>
      </c>
    </row>
    <row r="12" spans="1:10" x14ac:dyDescent="0.25">
      <c r="B12" s="100" t="s">
        <v>341</v>
      </c>
      <c r="C12" s="100">
        <v>32</v>
      </c>
      <c r="D12" s="99">
        <v>90</v>
      </c>
      <c r="E12" s="99">
        <f>D12*C12</f>
        <v>2880</v>
      </c>
    </row>
    <row r="13" spans="1:10" x14ac:dyDescent="0.25">
      <c r="B13" s="99" t="s">
        <v>238</v>
      </c>
      <c r="C13" s="99"/>
      <c r="D13" s="101"/>
      <c r="E13" s="102">
        <f>SUM(E11:E12)</f>
        <v>6120</v>
      </c>
    </row>
    <row r="17" spans="1:7" x14ac:dyDescent="0.25">
      <c r="A17" s="203" t="s">
        <v>342</v>
      </c>
      <c r="B17" s="203"/>
      <c r="C17" s="203"/>
      <c r="D17" s="203"/>
      <c r="E17" s="203"/>
      <c r="F17" s="203"/>
      <c r="G17" s="203"/>
    </row>
    <row r="18" spans="1:7" x14ac:dyDescent="0.25">
      <c r="A18" s="103" t="s">
        <v>343</v>
      </c>
      <c r="B18" s="103"/>
      <c r="C18" s="103"/>
      <c r="D18" s="103"/>
      <c r="E18" s="103"/>
    </row>
    <row r="19" spans="1:7" x14ac:dyDescent="0.25">
      <c r="A19" s="104" t="s">
        <v>344</v>
      </c>
      <c r="B19" s="104"/>
      <c r="C19" s="104"/>
      <c r="D19" s="104"/>
      <c r="E19" s="104"/>
    </row>
    <row r="20" spans="1:7" x14ac:dyDescent="0.25">
      <c r="A20" s="105" t="s">
        <v>345</v>
      </c>
      <c r="B20" s="105"/>
      <c r="C20" s="105"/>
      <c r="D20" s="105"/>
      <c r="E20" s="105"/>
    </row>
    <row r="21" spans="1:7" x14ac:dyDescent="0.25">
      <c r="A21" s="106" t="s">
        <v>346</v>
      </c>
      <c r="B21" s="106"/>
      <c r="C21" s="106"/>
      <c r="D21" s="106"/>
      <c r="E21" s="104"/>
    </row>
    <row r="34" spans="1:10" ht="15.75" x14ac:dyDescent="0.25">
      <c r="A34" s="65" t="s">
        <v>229</v>
      </c>
      <c r="B34" s="97"/>
      <c r="C34" s="97"/>
      <c r="D34" s="97"/>
      <c r="G34" s="64" t="s">
        <v>334</v>
      </c>
      <c r="H34" s="64"/>
      <c r="J34" s="64"/>
    </row>
    <row r="35" spans="1:10" ht="15.75" x14ac:dyDescent="0.25">
      <c r="A35" s="65" t="s">
        <v>34</v>
      </c>
      <c r="B35" s="97"/>
      <c r="C35" s="97"/>
      <c r="D35" s="97"/>
      <c r="G35" s="98" t="s">
        <v>398</v>
      </c>
      <c r="H35" s="98"/>
      <c r="I35" s="97"/>
      <c r="J35" s="98"/>
    </row>
    <row r="36" spans="1:10" ht="15.75" x14ac:dyDescent="0.25">
      <c r="A36" s="65" t="s">
        <v>35</v>
      </c>
      <c r="B36" s="97"/>
      <c r="C36" s="97"/>
      <c r="D36" s="97"/>
      <c r="G36" s="65" t="s">
        <v>231</v>
      </c>
      <c r="H36" s="65"/>
      <c r="J36" s="65"/>
    </row>
    <row r="37" spans="1:10" ht="15.75" x14ac:dyDescent="0.25">
      <c r="A37" s="65" t="s">
        <v>347</v>
      </c>
      <c r="B37" s="97"/>
      <c r="C37" s="97"/>
      <c r="D37" s="97"/>
      <c r="G37" s="65" t="s">
        <v>336</v>
      </c>
      <c r="H37" s="97"/>
      <c r="J37" s="97"/>
    </row>
    <row r="40" spans="1:10" ht="15.75" x14ac:dyDescent="0.25">
      <c r="B40" s="65" t="s">
        <v>337</v>
      </c>
      <c r="C40" s="65"/>
      <c r="D40" s="65"/>
      <c r="E40" s="65"/>
      <c r="F40" s="65"/>
      <c r="G40" s="65"/>
    </row>
    <row r="41" spans="1:10" ht="15.75" x14ac:dyDescent="0.25">
      <c r="B41" s="65"/>
      <c r="C41" s="65"/>
      <c r="D41" s="65"/>
      <c r="E41" s="65"/>
      <c r="F41" s="65"/>
      <c r="G41" s="65"/>
    </row>
    <row r="43" spans="1:10" x14ac:dyDescent="0.25">
      <c r="B43" s="99" t="s">
        <v>338</v>
      </c>
      <c r="C43" s="99" t="s">
        <v>339</v>
      </c>
      <c r="D43" s="99" t="s">
        <v>340</v>
      </c>
      <c r="E43" s="99" t="s">
        <v>238</v>
      </c>
    </row>
    <row r="44" spans="1:10" x14ac:dyDescent="0.25">
      <c r="B44" s="100" t="s">
        <v>399</v>
      </c>
      <c r="C44" s="100">
        <v>37</v>
      </c>
      <c r="D44" s="99">
        <v>20</v>
      </c>
      <c r="E44" s="99">
        <f>C44*D44</f>
        <v>740</v>
      </c>
    </row>
    <row r="45" spans="1:10" x14ac:dyDescent="0.25">
      <c r="B45" s="100" t="s">
        <v>11</v>
      </c>
      <c r="C45" s="100">
        <v>94</v>
      </c>
      <c r="D45" s="99">
        <v>30</v>
      </c>
      <c r="E45" s="99">
        <f>C45*D45</f>
        <v>2820</v>
      </c>
    </row>
    <row r="46" spans="1:10" x14ac:dyDescent="0.25">
      <c r="B46" s="100" t="s">
        <v>394</v>
      </c>
      <c r="C46" s="100">
        <v>5</v>
      </c>
      <c r="D46" s="99">
        <v>90</v>
      </c>
      <c r="E46" s="99">
        <f>+C46*D46</f>
        <v>450</v>
      </c>
    </row>
    <row r="47" spans="1:10" x14ac:dyDescent="0.25">
      <c r="B47" s="99" t="s">
        <v>238</v>
      </c>
      <c r="C47" s="99"/>
      <c r="D47" s="101"/>
      <c r="E47" s="102">
        <f>SUM(E44:E46)</f>
        <v>4010</v>
      </c>
    </row>
    <row r="51" spans="1:10" x14ac:dyDescent="0.25">
      <c r="A51" s="203" t="s">
        <v>348</v>
      </c>
      <c r="B51" s="203"/>
      <c r="C51" s="203"/>
      <c r="D51" s="203"/>
      <c r="E51" s="203"/>
      <c r="F51" s="203"/>
      <c r="G51" s="203"/>
    </row>
    <row r="52" spans="1:10" x14ac:dyDescent="0.25">
      <c r="A52" s="103" t="s">
        <v>343</v>
      </c>
      <c r="B52" s="103"/>
      <c r="C52" s="103"/>
      <c r="D52" s="103"/>
      <c r="E52" s="103"/>
    </row>
    <row r="53" spans="1:10" x14ac:dyDescent="0.25">
      <c r="A53" s="104" t="s">
        <v>344</v>
      </c>
      <c r="B53" s="104"/>
      <c r="C53" s="104"/>
      <c r="D53" s="104"/>
      <c r="E53" s="104"/>
    </row>
    <row r="54" spans="1:10" x14ac:dyDescent="0.25">
      <c r="A54" s="105" t="s">
        <v>345</v>
      </c>
      <c r="B54" s="105"/>
      <c r="C54" s="105"/>
      <c r="D54" s="105"/>
      <c r="E54" s="105"/>
    </row>
    <row r="55" spans="1:10" x14ac:dyDescent="0.25">
      <c r="A55" s="106" t="s">
        <v>346</v>
      </c>
      <c r="B55" s="106"/>
      <c r="C55" s="106"/>
      <c r="D55" s="106"/>
      <c r="E55" s="104"/>
    </row>
    <row r="60" spans="1:10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</row>
    <row r="61" spans="1:10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</row>
    <row r="62" spans="1:10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</row>
    <row r="63" spans="1:10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</row>
    <row r="64" spans="1:10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</row>
    <row r="65" spans="1:10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</row>
    <row r="66" spans="1:10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</row>
    <row r="67" spans="1:10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</row>
  </sheetData>
  <sheetProtection selectLockedCells="1"/>
  <mergeCells count="2">
    <mergeCell ref="A17:G17"/>
    <mergeCell ref="A51:G51"/>
  </mergeCells>
  <pageMargins left="0.2" right="0.2" top="0.2" bottom="0.2" header="0.2" footer="0.2"/>
  <pageSetup paperSize="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view="pageBreakPreview" topLeftCell="A84" zoomScale="60" zoomScaleNormal="100" workbookViewId="0">
      <selection activeCell="A89" sqref="A89:N109"/>
    </sheetView>
  </sheetViews>
  <sheetFormatPr baseColWidth="10" defaultRowHeight="15.75" x14ac:dyDescent="0.25"/>
  <cols>
    <col min="1" max="1" width="22.85546875" style="97" customWidth="1"/>
    <col min="2" max="2" width="10.7109375" style="97" customWidth="1"/>
    <col min="3" max="3" width="14.140625" style="97" customWidth="1"/>
    <col min="4" max="4" width="10.5703125" style="97" customWidth="1"/>
    <col min="5" max="5" width="11.28515625" style="97" customWidth="1"/>
    <col min="6" max="6" width="15.7109375" style="97" customWidth="1"/>
    <col min="7" max="7" width="11.42578125" style="97" customWidth="1"/>
    <col min="8" max="8" width="14.7109375" style="97" customWidth="1"/>
    <col min="9" max="9" width="9.28515625" style="97" customWidth="1"/>
    <col min="10" max="10" width="10.28515625" style="97" customWidth="1"/>
    <col min="11" max="11" width="12.28515625" style="97" customWidth="1"/>
    <col min="12" max="13" width="10.28515625" style="97" customWidth="1"/>
    <col min="14" max="14" width="12.140625" style="97" customWidth="1"/>
  </cols>
  <sheetData>
    <row r="1" spans="1:13" x14ac:dyDescent="0.25">
      <c r="A1" s="60" t="s">
        <v>229</v>
      </c>
      <c r="B1" s="60"/>
      <c r="C1" s="60"/>
      <c r="H1" s="109" t="s">
        <v>371</v>
      </c>
      <c r="I1" s="109"/>
      <c r="J1" s="109"/>
    </row>
    <row r="2" spans="1:13" x14ac:dyDescent="0.25">
      <c r="A2" s="60" t="s">
        <v>34</v>
      </c>
      <c r="B2" s="60"/>
      <c r="C2" s="60"/>
      <c r="D2" s="60"/>
      <c r="I2" s="98" t="s">
        <v>398</v>
      </c>
      <c r="J2" s="98"/>
    </row>
    <row r="3" spans="1:13" x14ac:dyDescent="0.25">
      <c r="A3" s="60" t="s">
        <v>35</v>
      </c>
      <c r="B3" s="60"/>
      <c r="C3" s="60"/>
      <c r="D3" s="60"/>
      <c r="I3" s="60" t="s">
        <v>372</v>
      </c>
    </row>
    <row r="4" spans="1:13" x14ac:dyDescent="0.25">
      <c r="A4" s="60" t="s">
        <v>347</v>
      </c>
      <c r="D4" s="60"/>
      <c r="E4" s="60"/>
      <c r="I4" s="173" t="s">
        <v>373</v>
      </c>
      <c r="J4" s="173"/>
      <c r="K4" s="110"/>
      <c r="M4" s="110"/>
    </row>
    <row r="7" spans="1:13" x14ac:dyDescent="0.25">
      <c r="D7" s="109" t="s">
        <v>374</v>
      </c>
      <c r="E7" s="109"/>
      <c r="F7" s="109"/>
      <c r="G7" s="109"/>
      <c r="H7" s="109"/>
    </row>
    <row r="11" spans="1:13" x14ac:dyDescent="0.25">
      <c r="B11" s="65" t="s">
        <v>375</v>
      </c>
      <c r="C11" s="65"/>
    </row>
    <row r="12" spans="1:13" ht="16.5" thickBot="1" x14ac:dyDescent="0.3"/>
    <row r="13" spans="1:13" ht="46.5" customHeight="1" thickBot="1" x14ac:dyDescent="0.3">
      <c r="B13" s="111" t="s">
        <v>376</v>
      </c>
      <c r="C13" s="112" t="s">
        <v>377</v>
      </c>
      <c r="D13" s="113" t="s">
        <v>378</v>
      </c>
      <c r="E13" s="114" t="s">
        <v>379</v>
      </c>
      <c r="F13" s="115" t="s">
        <v>380</v>
      </c>
      <c r="G13" s="115" t="s">
        <v>381</v>
      </c>
      <c r="H13" s="116" t="s">
        <v>238</v>
      </c>
    </row>
    <row r="14" spans="1:13" x14ac:dyDescent="0.25">
      <c r="B14" s="117" t="s">
        <v>382</v>
      </c>
      <c r="C14" s="118">
        <v>0</v>
      </c>
      <c r="D14" s="119">
        <v>0</v>
      </c>
      <c r="E14" s="118">
        <v>0</v>
      </c>
      <c r="F14" s="120">
        <f>SUM(C14:E14)</f>
        <v>0</v>
      </c>
      <c r="G14" s="120">
        <v>2700</v>
      </c>
      <c r="H14" s="121">
        <f>+G14*F14</f>
        <v>0</v>
      </c>
    </row>
    <row r="15" spans="1:13" x14ac:dyDescent="0.25">
      <c r="B15" s="122" t="s">
        <v>383</v>
      </c>
      <c r="C15" s="123">
        <v>2</v>
      </c>
      <c r="D15" s="124">
        <v>0</v>
      </c>
      <c r="E15" s="123">
        <v>0</v>
      </c>
      <c r="F15" s="125">
        <f>SUM(C15:E15)</f>
        <v>2</v>
      </c>
      <c r="G15" s="125">
        <v>2700</v>
      </c>
      <c r="H15" s="126">
        <f t="shared" ref="H15:H16" si="0">+G15*F15</f>
        <v>5400</v>
      </c>
    </row>
    <row r="16" spans="1:13" ht="16.5" thickBot="1" x14ac:dyDescent="0.3">
      <c r="B16" s="127" t="s">
        <v>384</v>
      </c>
      <c r="C16" s="128">
        <v>2</v>
      </c>
      <c r="D16" s="129">
        <v>0</v>
      </c>
      <c r="E16" s="128">
        <v>0</v>
      </c>
      <c r="F16" s="130">
        <f>SUM(C16:E16)</f>
        <v>2</v>
      </c>
      <c r="G16" s="131">
        <v>2700</v>
      </c>
      <c r="H16" s="126">
        <f t="shared" si="0"/>
        <v>5400</v>
      </c>
    </row>
    <row r="17" spans="1:10" ht="16.5" thickBot="1" x14ac:dyDescent="0.3">
      <c r="B17" s="207" t="s">
        <v>238</v>
      </c>
      <c r="C17" s="208"/>
      <c r="D17" s="208"/>
      <c r="E17" s="209"/>
      <c r="F17" s="113">
        <f>SUM(F14:F16)</f>
        <v>4</v>
      </c>
      <c r="G17" s="112">
        <v>0</v>
      </c>
      <c r="H17" s="116">
        <f>SUM(H14:H16)</f>
        <v>10800</v>
      </c>
    </row>
    <row r="20" spans="1:10" x14ac:dyDescent="0.25">
      <c r="A20" s="109" t="s">
        <v>343</v>
      </c>
      <c r="B20" s="109"/>
      <c r="C20" s="109"/>
      <c r="D20" s="109"/>
      <c r="E20" s="109"/>
    </row>
    <row r="21" spans="1:10" x14ac:dyDescent="0.25">
      <c r="A21" s="132" t="s">
        <v>367</v>
      </c>
      <c r="B21" s="132"/>
      <c r="C21" s="132"/>
      <c r="D21" s="132"/>
      <c r="E21" s="132"/>
    </row>
    <row r="22" spans="1:10" x14ac:dyDescent="0.25">
      <c r="A22" s="132" t="s">
        <v>368</v>
      </c>
      <c r="B22" s="132"/>
      <c r="C22" s="132"/>
      <c r="D22" s="132"/>
      <c r="E22" s="132"/>
    </row>
    <row r="32" spans="1:10" x14ac:dyDescent="0.25">
      <c r="A32" s="60" t="s">
        <v>229</v>
      </c>
      <c r="B32" s="60"/>
      <c r="C32" s="60"/>
      <c r="H32" s="109" t="s">
        <v>371</v>
      </c>
      <c r="I32" s="109"/>
      <c r="J32" s="109"/>
    </row>
    <row r="33" spans="1:10" x14ac:dyDescent="0.25">
      <c r="A33" s="60" t="s">
        <v>34</v>
      </c>
      <c r="B33" s="60"/>
      <c r="C33" s="60"/>
      <c r="D33" s="60"/>
      <c r="I33" s="98" t="s">
        <v>398</v>
      </c>
      <c r="J33" s="98"/>
    </row>
    <row r="34" spans="1:10" x14ac:dyDescent="0.25">
      <c r="A34" s="60" t="s">
        <v>35</v>
      </c>
      <c r="B34" s="60"/>
      <c r="C34" s="60"/>
      <c r="D34" s="60"/>
      <c r="I34" s="60" t="s">
        <v>350</v>
      </c>
    </row>
    <row r="35" spans="1:10" x14ac:dyDescent="0.25">
      <c r="A35" s="60" t="s">
        <v>347</v>
      </c>
      <c r="D35" s="60"/>
      <c r="E35" s="60"/>
      <c r="I35" s="65" t="s">
        <v>385</v>
      </c>
    </row>
    <row r="38" spans="1:10" x14ac:dyDescent="0.25">
      <c r="D38" s="109" t="s">
        <v>374</v>
      </c>
      <c r="E38" s="109"/>
      <c r="F38" s="109"/>
      <c r="G38" s="109"/>
      <c r="H38" s="109"/>
    </row>
    <row r="42" spans="1:10" x14ac:dyDescent="0.25">
      <c r="B42" s="220" t="s">
        <v>375</v>
      </c>
      <c r="C42" s="220"/>
      <c r="D42" s="220"/>
    </row>
    <row r="43" spans="1:10" ht="16.5" thickBot="1" x14ac:dyDescent="0.3">
      <c r="G43" s="206"/>
      <c r="H43" s="206"/>
    </row>
    <row r="44" spans="1:10" ht="60.75" thickBot="1" x14ac:dyDescent="0.3">
      <c r="B44" s="133" t="s">
        <v>387</v>
      </c>
      <c r="C44" s="113" t="s">
        <v>377</v>
      </c>
      <c r="D44" s="113" t="s">
        <v>378</v>
      </c>
      <c r="E44" s="113" t="s">
        <v>379</v>
      </c>
      <c r="F44" s="115" t="s">
        <v>380</v>
      </c>
      <c r="G44" s="115" t="s">
        <v>381</v>
      </c>
      <c r="H44" s="116" t="s">
        <v>238</v>
      </c>
    </row>
    <row r="45" spans="1:10" ht="27.75" customHeight="1" thickBot="1" x14ac:dyDescent="0.3">
      <c r="B45" s="134" t="s">
        <v>400</v>
      </c>
      <c r="C45" s="135">
        <v>47</v>
      </c>
      <c r="D45" s="135">
        <v>9</v>
      </c>
      <c r="E45" s="135">
        <v>1</v>
      </c>
      <c r="F45" s="135">
        <f>SUM(C45:E45)</f>
        <v>57</v>
      </c>
      <c r="G45" s="135">
        <v>2700</v>
      </c>
      <c r="H45" s="136">
        <f>+F45*2700</f>
        <v>153900</v>
      </c>
    </row>
    <row r="46" spans="1:10" ht="16.5" thickBot="1" x14ac:dyDescent="0.3">
      <c r="B46" s="207" t="s">
        <v>238</v>
      </c>
      <c r="C46" s="208"/>
      <c r="D46" s="208"/>
      <c r="E46" s="208"/>
      <c r="F46" s="209"/>
      <c r="G46" s="137"/>
      <c r="H46" s="116">
        <f>+H45</f>
        <v>153900</v>
      </c>
    </row>
    <row r="50" spans="1:11" x14ac:dyDescent="0.25">
      <c r="A50" s="109" t="s">
        <v>343</v>
      </c>
      <c r="B50" s="109"/>
      <c r="C50" s="109"/>
      <c r="D50" s="109"/>
      <c r="E50" s="109"/>
    </row>
    <row r="51" spans="1:11" x14ac:dyDescent="0.25">
      <c r="A51" s="132" t="s">
        <v>367</v>
      </c>
      <c r="B51" s="132"/>
      <c r="C51" s="132"/>
      <c r="D51" s="132"/>
      <c r="E51" s="132"/>
    </row>
    <row r="52" spans="1:11" x14ac:dyDescent="0.25">
      <c r="A52" s="132" t="s">
        <v>368</v>
      </c>
      <c r="B52" s="132"/>
      <c r="C52" s="132"/>
      <c r="D52" s="132"/>
      <c r="E52" s="132"/>
    </row>
    <row r="61" spans="1:11" x14ac:dyDescent="0.25">
      <c r="A61" s="60" t="s">
        <v>402</v>
      </c>
      <c r="B61" s="60"/>
      <c r="C61" s="60"/>
    </row>
    <row r="62" spans="1:11" x14ac:dyDescent="0.25">
      <c r="A62" s="60" t="s">
        <v>34</v>
      </c>
      <c r="B62" s="60"/>
      <c r="C62" s="60"/>
      <c r="D62" s="60"/>
      <c r="I62" s="109" t="s">
        <v>371</v>
      </c>
      <c r="J62" s="109"/>
      <c r="K62" s="109"/>
    </row>
    <row r="63" spans="1:11" x14ac:dyDescent="0.25">
      <c r="A63" s="60" t="s">
        <v>35</v>
      </c>
      <c r="B63" s="60"/>
      <c r="C63" s="60"/>
      <c r="D63" s="60"/>
      <c r="I63" s="98" t="s">
        <v>398</v>
      </c>
      <c r="J63" s="98"/>
    </row>
    <row r="64" spans="1:11" x14ac:dyDescent="0.25">
      <c r="A64" s="60" t="s">
        <v>347</v>
      </c>
      <c r="D64" s="60"/>
      <c r="E64" s="60"/>
      <c r="I64" s="61" t="s">
        <v>388</v>
      </c>
      <c r="J64" s="61"/>
    </row>
    <row r="65" spans="1:9" x14ac:dyDescent="0.25">
      <c r="I65" s="65" t="s">
        <v>385</v>
      </c>
    </row>
    <row r="68" spans="1:9" x14ac:dyDescent="0.25">
      <c r="C68" s="109" t="s">
        <v>374</v>
      </c>
      <c r="D68" s="109"/>
      <c r="E68" s="109"/>
      <c r="F68" s="109"/>
      <c r="G68" s="109"/>
    </row>
    <row r="71" spans="1:9" x14ac:dyDescent="0.25">
      <c r="B71" s="220" t="s">
        <v>386</v>
      </c>
      <c r="C71" s="220"/>
      <c r="D71" s="220"/>
    </row>
    <row r="72" spans="1:9" ht="16.5" thickBot="1" x14ac:dyDescent="0.3">
      <c r="G72" s="206"/>
      <c r="H72" s="206"/>
    </row>
    <row r="73" spans="1:9" ht="60.75" thickBot="1" x14ac:dyDescent="0.3">
      <c r="B73" s="133" t="s">
        <v>387</v>
      </c>
      <c r="C73" s="113" t="s">
        <v>377</v>
      </c>
      <c r="D73" s="113" t="s">
        <v>378</v>
      </c>
      <c r="E73" s="113" t="s">
        <v>379</v>
      </c>
      <c r="F73" s="115" t="s">
        <v>380</v>
      </c>
      <c r="G73" s="115" t="s">
        <v>381</v>
      </c>
      <c r="H73" s="116" t="s">
        <v>238</v>
      </c>
    </row>
    <row r="74" spans="1:9" ht="21" customHeight="1" thickBot="1" x14ac:dyDescent="0.3">
      <c r="B74" s="134" t="s">
        <v>401</v>
      </c>
      <c r="C74" s="135">
        <v>4</v>
      </c>
      <c r="D74" s="135">
        <v>10</v>
      </c>
      <c r="E74" s="135">
        <v>1</v>
      </c>
      <c r="F74" s="138">
        <f>SUM(C74:E74)</f>
        <v>15</v>
      </c>
      <c r="G74" s="138">
        <v>2700</v>
      </c>
      <c r="H74" s="136">
        <f>F74*2700</f>
        <v>40500</v>
      </c>
    </row>
    <row r="75" spans="1:9" ht="21" customHeight="1" thickBot="1" x14ac:dyDescent="0.3">
      <c r="B75" s="207" t="s">
        <v>238</v>
      </c>
      <c r="C75" s="208"/>
      <c r="D75" s="208"/>
      <c r="E75" s="208"/>
      <c r="F75" s="209"/>
      <c r="G75" s="137"/>
      <c r="H75" s="116">
        <f>+H74</f>
        <v>40500</v>
      </c>
    </row>
    <row r="78" spans="1:9" x14ac:dyDescent="0.25">
      <c r="A78" s="109" t="s">
        <v>343</v>
      </c>
      <c r="B78" s="109"/>
      <c r="C78" s="109"/>
      <c r="D78" s="109"/>
    </row>
    <row r="79" spans="1:9" x14ac:dyDescent="0.25">
      <c r="A79" s="132" t="s">
        <v>367</v>
      </c>
      <c r="B79" s="132"/>
      <c r="C79" s="132"/>
      <c r="D79" s="132"/>
    </row>
    <row r="80" spans="1:9" x14ac:dyDescent="0.25">
      <c r="A80" s="132" t="s">
        <v>368</v>
      </c>
      <c r="B80" s="132"/>
      <c r="C80" s="132"/>
      <c r="D80" s="132"/>
    </row>
    <row r="89" spans="1:14" x14ac:dyDescent="0.25">
      <c r="A89" s="65" t="s">
        <v>403</v>
      </c>
      <c r="K89" s="65" t="s">
        <v>389</v>
      </c>
      <c r="L89" s="65"/>
      <c r="M89" s="65"/>
    </row>
    <row r="90" spans="1:14" ht="18.75" x14ac:dyDescent="0.3">
      <c r="A90" s="65" t="s">
        <v>34</v>
      </c>
      <c r="D90" s="65"/>
      <c r="K90" s="108" t="s">
        <v>398</v>
      </c>
      <c r="L90" s="108"/>
      <c r="M90" s="107"/>
      <c r="N90" s="139"/>
    </row>
    <row r="91" spans="1:14" x14ac:dyDescent="0.25">
      <c r="A91" s="65" t="s">
        <v>35</v>
      </c>
      <c r="K91" s="65" t="s">
        <v>231</v>
      </c>
    </row>
    <row r="92" spans="1:14" x14ac:dyDescent="0.25">
      <c r="A92" s="65" t="s">
        <v>347</v>
      </c>
      <c r="K92" s="65" t="s">
        <v>390</v>
      </c>
    </row>
    <row r="94" spans="1:14" x14ac:dyDescent="0.25">
      <c r="D94" s="65" t="s">
        <v>352</v>
      </c>
      <c r="E94" s="65"/>
      <c r="F94" s="65"/>
      <c r="H94" s="65"/>
      <c r="N94" s="140"/>
    </row>
    <row r="96" spans="1:14" ht="37.5" customHeight="1" x14ac:dyDescent="0.25">
      <c r="A96" s="141" t="s">
        <v>391</v>
      </c>
      <c r="B96" s="141" t="s">
        <v>11</v>
      </c>
      <c r="C96" s="141" t="s">
        <v>392</v>
      </c>
      <c r="D96" s="142" t="s">
        <v>238</v>
      </c>
      <c r="E96" s="141" t="s">
        <v>393</v>
      </c>
      <c r="F96" s="143" t="s">
        <v>392</v>
      </c>
      <c r="G96" s="142" t="s">
        <v>238</v>
      </c>
      <c r="H96" s="141" t="s">
        <v>353</v>
      </c>
      <c r="I96" s="141" t="s">
        <v>392</v>
      </c>
      <c r="J96" s="142" t="s">
        <v>238</v>
      </c>
      <c r="K96" s="144" t="s">
        <v>394</v>
      </c>
      <c r="L96" s="144" t="s">
        <v>340</v>
      </c>
      <c r="M96" s="142" t="s">
        <v>238</v>
      </c>
      <c r="N96" s="141" t="s">
        <v>238</v>
      </c>
    </row>
    <row r="97" spans="1:14" ht="15" customHeight="1" x14ac:dyDescent="0.25">
      <c r="A97" s="210" t="s">
        <v>395</v>
      </c>
      <c r="B97" s="212">
        <v>28</v>
      </c>
      <c r="C97" s="212">
        <v>2500</v>
      </c>
      <c r="D97" s="214">
        <f>+B97*C97</f>
        <v>70000</v>
      </c>
      <c r="E97" s="212">
        <v>0</v>
      </c>
      <c r="F97" s="212">
        <v>5000</v>
      </c>
      <c r="G97" s="216">
        <f>+E97*F97</f>
        <v>0</v>
      </c>
      <c r="H97" s="204">
        <v>36</v>
      </c>
      <c r="I97" s="204">
        <v>2500</v>
      </c>
      <c r="J97" s="216">
        <f>H97*I97</f>
        <v>90000</v>
      </c>
      <c r="K97" s="218">
        <v>0</v>
      </c>
      <c r="L97" s="218">
        <v>6000</v>
      </c>
      <c r="M97" s="216">
        <f>+K97*L97</f>
        <v>0</v>
      </c>
      <c r="N97" s="204">
        <f>+D97+G97+J97+M97</f>
        <v>160000</v>
      </c>
    </row>
    <row r="98" spans="1:14" ht="15" x14ac:dyDescent="0.25">
      <c r="A98" s="211"/>
      <c r="B98" s="213"/>
      <c r="C98" s="213"/>
      <c r="D98" s="215"/>
      <c r="E98" s="213"/>
      <c r="F98" s="213"/>
      <c r="G98" s="217"/>
      <c r="H98" s="205"/>
      <c r="I98" s="205"/>
      <c r="J98" s="217"/>
      <c r="K98" s="219"/>
      <c r="L98" s="219"/>
      <c r="M98" s="217"/>
      <c r="N98" s="205"/>
    </row>
    <row r="99" spans="1:14" x14ac:dyDescent="0.25">
      <c r="A99" s="145" t="s">
        <v>238</v>
      </c>
      <c r="B99" s="146"/>
      <c r="C99" s="146"/>
      <c r="D99" s="147"/>
      <c r="E99" s="146"/>
      <c r="F99" s="146"/>
      <c r="G99" s="148"/>
      <c r="H99" s="149"/>
      <c r="I99" s="149"/>
      <c r="J99" s="148"/>
      <c r="K99" s="150"/>
      <c r="L99" s="150"/>
      <c r="M99" s="148"/>
      <c r="N99" s="151">
        <f>SUM(N97:N98)</f>
        <v>160000</v>
      </c>
    </row>
    <row r="100" spans="1:14" x14ac:dyDescent="0.25">
      <c r="A100" s="140"/>
    </row>
    <row r="103" spans="1:14" x14ac:dyDescent="0.25">
      <c r="A103" s="65" t="s">
        <v>396</v>
      </c>
    </row>
    <row r="105" spans="1:14" x14ac:dyDescent="0.25">
      <c r="A105" s="109" t="s">
        <v>343</v>
      </c>
    </row>
    <row r="106" spans="1:14" x14ac:dyDescent="0.25">
      <c r="A106" s="132" t="s">
        <v>367</v>
      </c>
      <c r="B106" s="140"/>
      <c r="C106" s="140"/>
      <c r="D106" s="140"/>
      <c r="E106" s="140"/>
      <c r="F106" s="140"/>
      <c r="G106" s="140"/>
      <c r="H106" s="140"/>
      <c r="I106" s="140"/>
    </row>
    <row r="107" spans="1:14" x14ac:dyDescent="0.25">
      <c r="A107" s="132" t="s">
        <v>368</v>
      </c>
      <c r="B107" s="65"/>
      <c r="C107" s="65"/>
      <c r="D107" s="65"/>
      <c r="E107" s="65"/>
      <c r="F107" s="65"/>
    </row>
    <row r="108" spans="1:14" x14ac:dyDescent="0.25">
      <c r="A108" s="132" t="s">
        <v>397</v>
      </c>
    </row>
    <row r="109" spans="1:14" x14ac:dyDescent="0.25">
      <c r="B109" s="109"/>
      <c r="C109" s="109"/>
      <c r="D109" s="109"/>
      <c r="E109" s="109"/>
    </row>
    <row r="110" spans="1:14" x14ac:dyDescent="0.25">
      <c r="B110" s="132"/>
      <c r="C110" s="132"/>
      <c r="D110" s="132"/>
      <c r="E110" s="132"/>
    </row>
    <row r="111" spans="1:14" x14ac:dyDescent="0.25">
      <c r="B111" s="132"/>
      <c r="C111" s="132"/>
      <c r="D111" s="132"/>
      <c r="E111" s="132"/>
    </row>
  </sheetData>
  <mergeCells count="21">
    <mergeCell ref="B17:E17"/>
    <mergeCell ref="B42:D42"/>
    <mergeCell ref="G43:H43"/>
    <mergeCell ref="B46:F46"/>
    <mergeCell ref="B71:D71"/>
    <mergeCell ref="N97:N98"/>
    <mergeCell ref="G72:H72"/>
    <mergeCell ref="B75:F75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7:K98"/>
    <mergeCell ref="L97:L98"/>
    <mergeCell ref="M97:M98"/>
  </mergeCells>
  <pageMargins left="0.7" right="0.7" top="0.75" bottom="0.75" header="0.3" footer="0.3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63"/>
  <sheetViews>
    <sheetView workbookViewId="0">
      <selection activeCell="G20" sqref="G20"/>
    </sheetView>
  </sheetViews>
  <sheetFormatPr baseColWidth="10" defaultColWidth="11.42578125" defaultRowHeight="15.75" x14ac:dyDescent="0.25"/>
  <cols>
    <col min="1" max="1" width="24.42578125" style="22" bestFit="1" customWidth="1"/>
    <col min="2" max="2" width="17.28515625" style="22" customWidth="1"/>
    <col min="3" max="4" width="11.42578125" style="22"/>
    <col min="5" max="5" width="10.7109375" style="22" bestFit="1" customWidth="1"/>
    <col min="6" max="8" width="11.42578125" style="22"/>
    <col min="9" max="16384" width="11.42578125" style="29"/>
  </cols>
  <sheetData>
    <row r="1" spans="1:9" ht="18" x14ac:dyDescent="0.25">
      <c r="F1" s="23" t="s">
        <v>65</v>
      </c>
      <c r="G1" s="22" t="s">
        <v>67</v>
      </c>
      <c r="H1" s="22" t="s">
        <v>82</v>
      </c>
      <c r="I1" s="22"/>
    </row>
    <row r="2" spans="1:9" x14ac:dyDescent="0.25">
      <c r="A2" s="22" t="s">
        <v>83</v>
      </c>
      <c r="F2" s="22" t="s">
        <v>71</v>
      </c>
      <c r="G2" s="22" t="s">
        <v>68</v>
      </c>
      <c r="H2" s="22" t="s">
        <v>84</v>
      </c>
      <c r="I2" s="22"/>
    </row>
    <row r="3" spans="1:9" x14ac:dyDescent="0.25">
      <c r="F3" s="22" t="s">
        <v>72</v>
      </c>
      <c r="G3" s="22" t="s">
        <v>69</v>
      </c>
      <c r="H3" s="22" t="s">
        <v>83</v>
      </c>
      <c r="I3" s="22"/>
    </row>
    <row r="4" spans="1:9" x14ac:dyDescent="0.25">
      <c r="A4" s="22" t="s">
        <v>17</v>
      </c>
      <c r="B4" s="22" t="s">
        <v>66</v>
      </c>
      <c r="F4" s="22" t="s">
        <v>73</v>
      </c>
      <c r="G4" s="22" t="s">
        <v>70</v>
      </c>
      <c r="H4" s="22" t="s">
        <v>58</v>
      </c>
      <c r="I4" s="22"/>
    </row>
    <row r="5" spans="1:9" x14ac:dyDescent="0.25">
      <c r="A5" s="22" t="s">
        <v>57</v>
      </c>
      <c r="B5" s="24"/>
      <c r="F5" s="22" t="s">
        <v>74</v>
      </c>
      <c r="H5" s="22" t="s">
        <v>85</v>
      </c>
      <c r="I5" s="22"/>
    </row>
    <row r="6" spans="1:9" x14ac:dyDescent="0.25">
      <c r="A6" s="22" t="s">
        <v>22</v>
      </c>
      <c r="B6" s="24"/>
      <c r="H6" s="22" t="s">
        <v>97</v>
      </c>
      <c r="I6" s="22"/>
    </row>
    <row r="7" spans="1:9" x14ac:dyDescent="0.25">
      <c r="A7" s="22" t="s">
        <v>58</v>
      </c>
      <c r="B7" s="24"/>
      <c r="H7" s="22" t="s">
        <v>88</v>
      </c>
      <c r="I7" s="22"/>
    </row>
    <row r="8" spans="1:9" x14ac:dyDescent="0.25">
      <c r="A8" s="22" t="s">
        <v>59</v>
      </c>
      <c r="B8" s="24"/>
      <c r="H8" s="22" t="s">
        <v>17</v>
      </c>
      <c r="I8" s="22"/>
    </row>
    <row r="9" spans="1:9" x14ac:dyDescent="0.25">
      <c r="A9" s="22" t="s">
        <v>11</v>
      </c>
      <c r="B9" s="24"/>
      <c r="I9" s="22"/>
    </row>
    <row r="10" spans="1:9" x14ac:dyDescent="0.25">
      <c r="A10" s="22" t="s">
        <v>10</v>
      </c>
      <c r="B10" s="24"/>
      <c r="I10" s="22"/>
    </row>
    <row r="11" spans="1:9" x14ac:dyDescent="0.25">
      <c r="A11" s="22" t="s">
        <v>60</v>
      </c>
      <c r="B11" s="24"/>
      <c r="I11" s="22"/>
    </row>
    <row r="12" spans="1:9" x14ac:dyDescent="0.25">
      <c r="A12" s="22" t="s">
        <v>61</v>
      </c>
      <c r="B12" s="24"/>
      <c r="I12" s="22"/>
    </row>
    <row r="13" spans="1:9" x14ac:dyDescent="0.25">
      <c r="A13" s="22" t="s">
        <v>62</v>
      </c>
      <c r="B13" s="24"/>
      <c r="I13" s="22"/>
    </row>
    <row r="14" spans="1:9" x14ac:dyDescent="0.25">
      <c r="A14" s="22" t="s">
        <v>63</v>
      </c>
      <c r="B14" s="24"/>
      <c r="I14" s="22"/>
    </row>
    <row r="15" spans="1:9" x14ac:dyDescent="0.25">
      <c r="I15" s="22"/>
    </row>
    <row r="16" spans="1:9" x14ac:dyDescent="0.25">
      <c r="A16" s="22" t="s">
        <v>13</v>
      </c>
      <c r="B16" s="22" t="s">
        <v>66</v>
      </c>
      <c r="I16" s="22"/>
    </row>
    <row r="17" spans="1:9" x14ac:dyDescent="0.25">
      <c r="A17" s="22" t="s">
        <v>24</v>
      </c>
      <c r="B17" s="24"/>
      <c r="I17" s="22"/>
    </row>
    <row r="18" spans="1:9" x14ac:dyDescent="0.25">
      <c r="A18" s="22" t="s">
        <v>64</v>
      </c>
      <c r="B18" s="24"/>
      <c r="I18" s="22"/>
    </row>
    <row r="19" spans="1:9" x14ac:dyDescent="0.25">
      <c r="A19" s="22" t="s">
        <v>25</v>
      </c>
      <c r="B19" s="24"/>
      <c r="I19" s="22"/>
    </row>
    <row r="20" spans="1:9" x14ac:dyDescent="0.25">
      <c r="A20" s="22" t="s">
        <v>14</v>
      </c>
      <c r="B20" s="24"/>
      <c r="I20" s="22"/>
    </row>
    <row r="21" spans="1:9" x14ac:dyDescent="0.25">
      <c r="A21" s="22" t="s">
        <v>15</v>
      </c>
      <c r="B21" s="24"/>
      <c r="I21" s="22"/>
    </row>
    <row r="22" spans="1:9" x14ac:dyDescent="0.25">
      <c r="A22" s="22" t="s">
        <v>16</v>
      </c>
      <c r="B22" s="24"/>
      <c r="I22" s="22"/>
    </row>
    <row r="23" spans="1:9" x14ac:dyDescent="0.25">
      <c r="A23" s="22" t="s">
        <v>44</v>
      </c>
      <c r="B23" s="24"/>
      <c r="I23" s="22"/>
    </row>
    <row r="24" spans="1:9" x14ac:dyDescent="0.25">
      <c r="A24" s="22" t="s">
        <v>43</v>
      </c>
      <c r="B24" s="24"/>
      <c r="I24" s="22"/>
    </row>
    <row r="25" spans="1:9" x14ac:dyDescent="0.25">
      <c r="I25" s="22"/>
    </row>
    <row r="26" spans="1:9" x14ac:dyDescent="0.25">
      <c r="A26" s="22" t="s">
        <v>56</v>
      </c>
      <c r="B26" s="22" t="s">
        <v>66</v>
      </c>
      <c r="I26" s="22"/>
    </row>
    <row r="27" spans="1:9" x14ac:dyDescent="0.25">
      <c r="A27" s="22" t="s">
        <v>89</v>
      </c>
      <c r="B27" s="24"/>
      <c r="I27" s="22"/>
    </row>
    <row r="28" spans="1:9" x14ac:dyDescent="0.25">
      <c r="A28" s="22" t="s">
        <v>90</v>
      </c>
      <c r="B28" s="24"/>
      <c r="I28" s="22"/>
    </row>
    <row r="29" spans="1:9" x14ac:dyDescent="0.25">
      <c r="A29" s="22" t="s">
        <v>92</v>
      </c>
      <c r="B29" s="24"/>
      <c r="I29" s="22"/>
    </row>
    <row r="30" spans="1:9" x14ac:dyDescent="0.25">
      <c r="A30" s="22" t="s">
        <v>91</v>
      </c>
      <c r="B30" s="24"/>
      <c r="I30" s="22"/>
    </row>
    <row r="31" spans="1:9" x14ac:dyDescent="0.25">
      <c r="A31" s="22" t="s">
        <v>93</v>
      </c>
      <c r="B31" s="24"/>
      <c r="I31" s="22"/>
    </row>
    <row r="32" spans="1:9" x14ac:dyDescent="0.25">
      <c r="A32" s="22" t="s">
        <v>94</v>
      </c>
      <c r="B32" s="24"/>
      <c r="I32" s="22"/>
    </row>
    <row r="33" spans="1:9" x14ac:dyDescent="0.25">
      <c r="A33" s="22" t="s">
        <v>95</v>
      </c>
      <c r="B33" s="24"/>
      <c r="I33" s="22"/>
    </row>
    <row r="34" spans="1:9" x14ac:dyDescent="0.25">
      <c r="A34" s="22" t="s">
        <v>96</v>
      </c>
      <c r="B34" s="24"/>
      <c r="I34" s="22"/>
    </row>
    <row r="35" spans="1:9" x14ac:dyDescent="0.25">
      <c r="A35" s="22" t="s">
        <v>40</v>
      </c>
      <c r="B35" s="24"/>
      <c r="I35" s="22"/>
    </row>
    <row r="36" spans="1:9" x14ac:dyDescent="0.25">
      <c r="A36" s="22" t="s">
        <v>47</v>
      </c>
      <c r="B36" s="24"/>
      <c r="I36" s="22"/>
    </row>
    <row r="37" spans="1:9" x14ac:dyDescent="0.25">
      <c r="A37" s="22" t="s">
        <v>48</v>
      </c>
    </row>
    <row r="38" spans="1:9" x14ac:dyDescent="0.25">
      <c r="A38" s="22" t="s">
        <v>49</v>
      </c>
      <c r="B38" s="22" t="s">
        <v>66</v>
      </c>
    </row>
    <row r="39" spans="1:9" x14ac:dyDescent="0.25">
      <c r="A39" s="22" t="s">
        <v>50</v>
      </c>
      <c r="B39" s="24"/>
    </row>
    <row r="40" spans="1:9" x14ac:dyDescent="0.25">
      <c r="A40" s="22" t="s">
        <v>51</v>
      </c>
      <c r="B40" s="24"/>
    </row>
    <row r="41" spans="1:9" x14ac:dyDescent="0.25">
      <c r="A41" s="22" t="s">
        <v>52</v>
      </c>
      <c r="B41" s="24"/>
    </row>
    <row r="42" spans="1:9" x14ac:dyDescent="0.25">
      <c r="A42" s="22" t="s">
        <v>53</v>
      </c>
    </row>
    <row r="43" spans="1:9" x14ac:dyDescent="0.25">
      <c r="A43" s="22" t="s">
        <v>54</v>
      </c>
    </row>
    <row r="44" spans="1:9" x14ac:dyDescent="0.25">
      <c r="A44" s="22" t="s">
        <v>55</v>
      </c>
    </row>
    <row r="46" spans="1:9" x14ac:dyDescent="0.25">
      <c r="A46" s="22" t="s">
        <v>41</v>
      </c>
    </row>
    <row r="47" spans="1:9" x14ac:dyDescent="0.25">
      <c r="A47" s="25" t="s">
        <v>45</v>
      </c>
    </row>
    <row r="48" spans="1:9" x14ac:dyDescent="0.25">
      <c r="A48" s="25" t="s">
        <v>40</v>
      </c>
    </row>
    <row r="49" spans="1:1" x14ac:dyDescent="0.25">
      <c r="A49" s="25" t="s">
        <v>42</v>
      </c>
    </row>
    <row r="51" spans="1:1" x14ac:dyDescent="0.25">
      <c r="A51" s="26" t="s">
        <v>24</v>
      </c>
    </row>
    <row r="52" spans="1:1" x14ac:dyDescent="0.25">
      <c r="A52" s="26" t="s">
        <v>64</v>
      </c>
    </row>
    <row r="53" spans="1:1" x14ac:dyDescent="0.25">
      <c r="A53" s="26" t="s">
        <v>25</v>
      </c>
    </row>
    <row r="54" spans="1:1" x14ac:dyDescent="0.25">
      <c r="A54" s="26" t="s">
        <v>14</v>
      </c>
    </row>
    <row r="55" spans="1:1" x14ac:dyDescent="0.25">
      <c r="A55" s="26" t="s">
        <v>15</v>
      </c>
    </row>
    <row r="56" spans="1:1" x14ac:dyDescent="0.25">
      <c r="A56" s="26" t="s">
        <v>16</v>
      </c>
    </row>
    <row r="57" spans="1:1" x14ac:dyDescent="0.25">
      <c r="A57" s="26" t="s">
        <v>20</v>
      </c>
    </row>
    <row r="60" spans="1:1" x14ac:dyDescent="0.25">
      <c r="A60" s="26" t="s">
        <v>22</v>
      </c>
    </row>
    <row r="61" spans="1:1" x14ac:dyDescent="0.25">
      <c r="A61" s="27" t="s">
        <v>10</v>
      </c>
    </row>
    <row r="62" spans="1:1" x14ac:dyDescent="0.25">
      <c r="A62" s="26" t="s">
        <v>11</v>
      </c>
    </row>
    <row r="63" spans="1:1" x14ac:dyDescent="0.25">
      <c r="A63" s="26" t="s">
        <v>23</v>
      </c>
    </row>
  </sheetData>
  <sheetProtection algorithmName="SHA-512" hashValue="/4uNOvQWb48VIrsZ9+b4kaQyWZJ8JGDJXdfLhZvmHDe1FABlwuS5Kolnk06acjhIad7HiEfCuOHnlso0J8/TrQ==" saltValue="c7rZmVBitwpidsZJeJZ8FA==" spinCount="100000" sheet="1" objects="1" scenarios="1" selectLockedCells="1"/>
  <dataValidations count="1">
    <dataValidation type="list" allowBlank="1" showInputMessage="1" showErrorMessage="1" sqref="A2">
      <formula1>nature</formula1>
    </dataValidation>
  </dataValidations>
  <pageMargins left="0.27" right="0.21" top="0.2" bottom="0.2" header="0.2" footer="0.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6"/>
  <sheetViews>
    <sheetView zoomScale="110" zoomScaleNormal="110" workbookViewId="0">
      <selection activeCell="M26" sqref="M26"/>
    </sheetView>
  </sheetViews>
  <sheetFormatPr baseColWidth="10" defaultColWidth="11.5703125" defaultRowHeight="10.5" x14ac:dyDescent="0.25"/>
  <cols>
    <col min="1" max="1" width="9.42578125" style="6" customWidth="1"/>
    <col min="2" max="2" width="8" style="6" customWidth="1"/>
    <col min="3" max="3" width="6.85546875" style="6" customWidth="1"/>
    <col min="4" max="4" width="7.140625" style="6" customWidth="1"/>
    <col min="5" max="5" width="6.5703125" style="6" customWidth="1"/>
    <col min="6" max="6" width="9.7109375" style="6" customWidth="1"/>
    <col min="7" max="7" width="7" style="6" customWidth="1"/>
    <col min="8" max="8" width="7.85546875" style="6" customWidth="1"/>
    <col min="9" max="9" width="5.7109375" style="6" customWidth="1"/>
    <col min="10" max="12" width="5.28515625" style="6" customWidth="1"/>
    <col min="13" max="14" width="6" style="6" customWidth="1"/>
    <col min="15" max="15" width="6.28515625" style="6" customWidth="1"/>
    <col min="16" max="16" width="6.42578125" style="6" customWidth="1"/>
    <col min="17" max="17" width="7.5703125" style="6" customWidth="1"/>
    <col min="18" max="18" width="10.5703125" style="6" customWidth="1"/>
    <col min="19" max="19" width="12.7109375" style="6" customWidth="1"/>
    <col min="20" max="20" width="11.7109375" style="6" customWidth="1"/>
    <col min="21" max="21" width="11" style="6" customWidth="1"/>
    <col min="22" max="22" width="3.85546875" style="6" customWidth="1"/>
    <col min="23" max="23" width="6.28515625" style="6" customWidth="1"/>
    <col min="24" max="24" width="4.140625" style="6" customWidth="1"/>
    <col min="25" max="25" width="4.42578125" style="6" customWidth="1"/>
    <col min="26" max="26" width="7.85546875" style="6" bestFit="1" customWidth="1"/>
    <col min="27" max="27" width="4.85546875" style="6" customWidth="1"/>
    <col min="28" max="28" width="4.28515625" style="6" customWidth="1"/>
    <col min="29" max="29" width="4.140625" style="6" customWidth="1"/>
    <col min="30" max="30" width="5.140625" style="6" customWidth="1"/>
    <col min="31" max="31" width="8.42578125" style="6" customWidth="1"/>
    <col min="32" max="32" width="6.7109375" style="6" bestFit="1" customWidth="1"/>
    <col min="33" max="33" width="5.140625" style="6" bestFit="1" customWidth="1"/>
    <col min="34" max="34" width="6.7109375" style="6" bestFit="1" customWidth="1"/>
    <col min="35" max="35" width="7.42578125" style="6" bestFit="1" customWidth="1"/>
    <col min="36" max="36" width="7.42578125" style="6" customWidth="1"/>
    <col min="37" max="37" width="5.85546875" style="6" customWidth="1"/>
    <col min="38" max="38" width="8" style="6" customWidth="1"/>
    <col min="39" max="39" width="4.28515625" style="6" customWidth="1"/>
    <col min="40" max="40" width="5" style="6" customWidth="1"/>
    <col min="41" max="41" width="4.7109375" style="6" customWidth="1"/>
    <col min="42" max="42" width="4.28515625" style="6" customWidth="1"/>
    <col min="43" max="44" width="5" style="6" customWidth="1"/>
    <col min="45" max="45" width="8.7109375" style="6" customWidth="1"/>
    <col min="46" max="46" width="8" style="6" customWidth="1"/>
    <col min="47" max="16384" width="11.5703125" style="6"/>
  </cols>
  <sheetData>
    <row r="2" spans="1:46" x14ac:dyDescent="0.25">
      <c r="AF2" s="19"/>
    </row>
    <row r="3" spans="1:46" ht="14.25" x14ac:dyDescent="0.25">
      <c r="A3" s="90" t="s">
        <v>34</v>
      </c>
      <c r="B3" s="90"/>
      <c r="C3" s="90"/>
      <c r="D3" s="47"/>
      <c r="E3" s="47"/>
      <c r="F3" s="47"/>
      <c r="G3" s="47"/>
      <c r="H3" s="5"/>
      <c r="I3" s="5"/>
      <c r="J3" s="5"/>
      <c r="K3" s="5"/>
      <c r="L3" s="5"/>
      <c r="Q3" s="5"/>
      <c r="R3" s="5"/>
      <c r="S3" s="5"/>
      <c r="T3" s="5"/>
      <c r="U3" s="90" t="s">
        <v>34</v>
      </c>
      <c r="V3" s="90"/>
      <c r="W3" s="90"/>
      <c r="X3" s="90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7"/>
      <c r="AJ3" s="48"/>
      <c r="AK3" s="48"/>
      <c r="AL3" s="48"/>
      <c r="AM3" s="48"/>
      <c r="AN3" s="48"/>
      <c r="AO3" s="48"/>
      <c r="AP3" s="48"/>
      <c r="AQ3" s="48"/>
    </row>
    <row r="4" spans="1:46" ht="14.25" x14ac:dyDescent="0.25">
      <c r="A4" s="90" t="s">
        <v>35</v>
      </c>
      <c r="B4" s="90"/>
      <c r="C4" s="90"/>
      <c r="D4" s="47"/>
      <c r="E4" s="47"/>
      <c r="F4" s="48"/>
      <c r="G4" s="48"/>
      <c r="I4" s="5"/>
      <c r="J4" s="5"/>
      <c r="K4" s="5"/>
      <c r="L4" s="5"/>
      <c r="Q4" s="5"/>
      <c r="R4" s="5"/>
      <c r="S4" s="5"/>
      <c r="T4" s="5"/>
      <c r="U4" s="90" t="s">
        <v>35</v>
      </c>
      <c r="V4" s="90"/>
      <c r="W4" s="90"/>
      <c r="X4" s="90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7"/>
      <c r="AJ4" s="48"/>
      <c r="AK4" s="48"/>
      <c r="AL4" s="48"/>
      <c r="AM4" s="48"/>
      <c r="AN4" s="48"/>
      <c r="AO4" s="48"/>
      <c r="AP4" s="48"/>
      <c r="AQ4" s="48"/>
    </row>
    <row r="5" spans="1:46" ht="14.45" customHeight="1" x14ac:dyDescent="0.25">
      <c r="A5" s="90" t="s">
        <v>228</v>
      </c>
      <c r="B5" s="90"/>
      <c r="C5" s="90"/>
      <c r="D5" s="47"/>
      <c r="E5" s="47"/>
      <c r="F5" s="48"/>
      <c r="G5" s="48"/>
      <c r="I5" s="5"/>
      <c r="J5" s="5"/>
      <c r="K5" s="5"/>
      <c r="L5" s="5"/>
      <c r="M5" s="90" t="s">
        <v>37</v>
      </c>
      <c r="N5" s="5"/>
      <c r="O5" s="88" t="s">
        <v>277</v>
      </c>
      <c r="P5" s="50"/>
      <c r="Q5" s="50"/>
      <c r="R5" s="50"/>
      <c r="S5" s="5"/>
      <c r="T5" s="5"/>
      <c r="U5" s="90" t="s">
        <v>228</v>
      </c>
      <c r="V5" s="90"/>
      <c r="W5" s="90"/>
      <c r="X5" s="47"/>
      <c r="Y5" s="47"/>
      <c r="Z5" s="48"/>
      <c r="AB5" s="48"/>
      <c r="AC5" s="48"/>
      <c r="AD5" s="48"/>
      <c r="AE5" s="48"/>
      <c r="AF5" s="48"/>
      <c r="AG5" s="48"/>
      <c r="AH5" s="48"/>
      <c r="AI5" s="47"/>
      <c r="AJ5" s="90" t="s">
        <v>37</v>
      </c>
      <c r="AK5" s="47"/>
      <c r="AL5" s="89" t="str">
        <f>IF(O5="","",O5)</f>
        <v>AMBASSADE Italie</v>
      </c>
      <c r="AM5" s="48"/>
      <c r="AN5" s="48"/>
      <c r="AO5" s="48"/>
      <c r="AP5" s="48"/>
      <c r="AQ5" s="48"/>
    </row>
    <row r="6" spans="1:46" ht="15" x14ac:dyDescent="0.25">
      <c r="A6" s="48"/>
      <c r="B6" s="52"/>
      <c r="C6" s="48"/>
      <c r="D6" s="48"/>
      <c r="E6" s="48"/>
      <c r="F6" s="48"/>
      <c r="G6" s="48"/>
      <c r="I6" s="5"/>
      <c r="J6" s="5"/>
      <c r="K6" s="5"/>
      <c r="L6" s="5"/>
      <c r="M6" s="90" t="s">
        <v>38</v>
      </c>
      <c r="N6" s="53"/>
      <c r="O6" s="88" t="s">
        <v>282</v>
      </c>
      <c r="P6" s="50"/>
      <c r="Q6" s="50"/>
      <c r="R6" s="50"/>
      <c r="S6" s="5"/>
      <c r="T6" s="5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90" t="s">
        <v>38</v>
      </c>
      <c r="AK6" s="54"/>
      <c r="AL6" s="89" t="str">
        <f>IF(O6="","",O6)</f>
        <v>JANVIER</v>
      </c>
      <c r="AM6" s="48"/>
      <c r="AN6" s="48"/>
      <c r="AO6" s="48"/>
      <c r="AP6" s="48"/>
      <c r="AQ6" s="48"/>
    </row>
    <row r="7" spans="1:46" ht="15" x14ac:dyDescent="0.25">
      <c r="A7" s="90" t="s">
        <v>87</v>
      </c>
      <c r="B7" s="200" t="s">
        <v>100</v>
      </c>
      <c r="C7" s="200"/>
      <c r="D7" s="200"/>
      <c r="E7" s="200"/>
      <c r="F7" s="5"/>
      <c r="G7" s="5"/>
      <c r="H7" s="5"/>
      <c r="I7" s="5"/>
      <c r="J7" s="5"/>
      <c r="K7" s="5"/>
      <c r="L7" s="5"/>
      <c r="M7" s="90" t="s">
        <v>39</v>
      </c>
      <c r="N7" s="53"/>
      <c r="O7" s="88" t="s">
        <v>69</v>
      </c>
      <c r="P7" s="5"/>
      <c r="Q7" s="5"/>
      <c r="R7" s="5"/>
      <c r="S7" s="5"/>
      <c r="T7" s="5"/>
      <c r="U7" s="90" t="s">
        <v>87</v>
      </c>
      <c r="V7" s="201" t="str">
        <f>IF(B7="","",B7)</f>
        <v>ALGER</v>
      </c>
      <c r="W7" s="201"/>
      <c r="X7" s="201"/>
      <c r="Y7" s="201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90" t="s">
        <v>39</v>
      </c>
      <c r="AK7" s="54"/>
      <c r="AL7" s="89" t="str">
        <f>+O7</f>
        <v>USD</v>
      </c>
      <c r="AM7" s="48"/>
      <c r="AN7" s="48"/>
      <c r="AO7" s="48"/>
      <c r="AP7" s="48"/>
      <c r="AQ7" s="48"/>
    </row>
    <row r="8" spans="1:46" ht="14.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</row>
    <row r="9" spans="1:46" ht="14.25" x14ac:dyDescent="0.25">
      <c r="A9" s="202" t="s">
        <v>101</v>
      </c>
      <c r="B9" s="202"/>
      <c r="C9" s="202"/>
      <c r="D9" s="202"/>
      <c r="E9" s="202"/>
      <c r="F9" s="202"/>
      <c r="G9" s="202"/>
      <c r="H9" s="20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202" t="s">
        <v>101</v>
      </c>
      <c r="V9" s="202"/>
      <c r="W9" s="202"/>
      <c r="X9" s="202"/>
      <c r="Y9" s="202"/>
      <c r="Z9" s="202"/>
      <c r="AA9" s="202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</row>
    <row r="10" spans="1:46" ht="15" x14ac:dyDescent="0.25"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</row>
    <row r="12" spans="1:46" ht="14.45" customHeight="1" x14ac:dyDescent="0.25">
      <c r="A12" s="178" t="s">
        <v>7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80"/>
      <c r="R12" s="181" t="s">
        <v>6</v>
      </c>
      <c r="S12" s="181" t="s">
        <v>8</v>
      </c>
      <c r="T12" s="181" t="s">
        <v>9</v>
      </c>
      <c r="U12" s="183" t="s">
        <v>12</v>
      </c>
      <c r="V12" s="184"/>
      <c r="W12" s="184"/>
      <c r="X12" s="184"/>
      <c r="Y12" s="184"/>
      <c r="Z12" s="184"/>
      <c r="AA12" s="184"/>
      <c r="AB12" s="184"/>
      <c r="AC12" s="184"/>
      <c r="AD12" s="185"/>
      <c r="AE12" s="186" t="s">
        <v>80</v>
      </c>
      <c r="AF12" s="188" t="s">
        <v>13</v>
      </c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90"/>
      <c r="AS12" s="186" t="s">
        <v>18</v>
      </c>
      <c r="AT12" s="191" t="s">
        <v>81</v>
      </c>
    </row>
    <row r="13" spans="1:46" ht="26.45" customHeight="1" x14ac:dyDescent="0.25">
      <c r="A13" s="16" t="s">
        <v>5</v>
      </c>
      <c r="B13" s="7" t="s">
        <v>0</v>
      </c>
      <c r="C13" s="8" t="s">
        <v>31</v>
      </c>
      <c r="D13" s="8" t="s">
        <v>32</v>
      </c>
      <c r="E13" s="8" t="s">
        <v>33</v>
      </c>
      <c r="F13" s="8" t="s">
        <v>46</v>
      </c>
      <c r="G13" s="8" t="s">
        <v>278</v>
      </c>
      <c r="H13" s="9" t="s">
        <v>4</v>
      </c>
      <c r="I13" s="8" t="s">
        <v>1</v>
      </c>
      <c r="J13" s="8" t="s">
        <v>3</v>
      </c>
      <c r="K13" s="8" t="s">
        <v>2</v>
      </c>
      <c r="L13" s="8" t="s">
        <v>3</v>
      </c>
      <c r="M13" s="8" t="s">
        <v>27</v>
      </c>
      <c r="N13" s="8" t="s">
        <v>28</v>
      </c>
      <c r="O13" s="9" t="s">
        <v>29</v>
      </c>
      <c r="P13" s="9" t="s">
        <v>30</v>
      </c>
      <c r="Q13" s="7" t="s">
        <v>21</v>
      </c>
      <c r="R13" s="182"/>
      <c r="S13" s="182"/>
      <c r="T13" s="182"/>
      <c r="U13" s="17" t="s">
        <v>5</v>
      </c>
      <c r="V13" s="193" t="s">
        <v>86</v>
      </c>
      <c r="W13" s="194"/>
      <c r="X13" s="18" t="s">
        <v>10</v>
      </c>
      <c r="Y13" s="13" t="s">
        <v>11</v>
      </c>
      <c r="Z13" s="13" t="s">
        <v>77</v>
      </c>
      <c r="AA13" s="193" t="s">
        <v>75</v>
      </c>
      <c r="AB13" s="194"/>
      <c r="AC13" s="193" t="s">
        <v>75</v>
      </c>
      <c r="AD13" s="194"/>
      <c r="AE13" s="187"/>
      <c r="AF13" s="14" t="s">
        <v>24</v>
      </c>
      <c r="AG13" s="14" t="s">
        <v>26</v>
      </c>
      <c r="AH13" s="14" t="s">
        <v>76</v>
      </c>
      <c r="AI13" s="14" t="s">
        <v>14</v>
      </c>
      <c r="AJ13" s="14" t="s">
        <v>78</v>
      </c>
      <c r="AK13" s="14" t="s">
        <v>79</v>
      </c>
      <c r="AL13" s="14" t="s">
        <v>96</v>
      </c>
      <c r="AM13" s="195" t="s">
        <v>75</v>
      </c>
      <c r="AN13" s="196"/>
      <c r="AO13" s="195" t="s">
        <v>75</v>
      </c>
      <c r="AP13" s="196"/>
      <c r="AQ13" s="195" t="s">
        <v>75</v>
      </c>
      <c r="AR13" s="196"/>
      <c r="AS13" s="186"/>
      <c r="AT13" s="192"/>
    </row>
    <row r="14" spans="1:46" ht="18.75" customHeight="1" x14ac:dyDescent="0.25">
      <c r="A14" s="1" t="s">
        <v>245</v>
      </c>
      <c r="B14" s="2">
        <v>28443</v>
      </c>
      <c r="C14" s="83" t="s">
        <v>246</v>
      </c>
      <c r="D14" s="83" t="s">
        <v>246</v>
      </c>
      <c r="E14" s="2" t="s">
        <v>150</v>
      </c>
      <c r="F14" s="2" t="s">
        <v>247</v>
      </c>
      <c r="G14" s="2">
        <v>75</v>
      </c>
      <c r="H14" s="2" t="s">
        <v>84</v>
      </c>
      <c r="I14" s="3">
        <v>0.90972222222222221</v>
      </c>
      <c r="J14" s="3">
        <v>0.96527777777777779</v>
      </c>
      <c r="K14" s="3">
        <v>0.60416666666666663</v>
      </c>
      <c r="L14" s="3">
        <v>0.55555555555555558</v>
      </c>
      <c r="M14" s="2">
        <v>8</v>
      </c>
      <c r="N14" s="2">
        <v>8</v>
      </c>
      <c r="O14" s="2">
        <v>0</v>
      </c>
      <c r="P14" s="2">
        <v>0</v>
      </c>
      <c r="Q14" s="2" t="s">
        <v>224</v>
      </c>
      <c r="R14" s="10">
        <v>2300</v>
      </c>
      <c r="S14" s="10">
        <f>+R14*0.5</f>
        <v>1150</v>
      </c>
      <c r="T14" s="10"/>
      <c r="U14" s="4" t="str">
        <f>IF(A14="","",A14)</f>
        <v>08/01/2020 09/01/2020</v>
      </c>
      <c r="V14" s="2"/>
      <c r="W14" s="15"/>
      <c r="X14" s="2"/>
      <c r="Y14" s="2"/>
      <c r="Z14" s="2"/>
      <c r="AA14" s="2"/>
      <c r="AB14" s="2"/>
      <c r="AC14" s="2"/>
      <c r="AD14" s="2"/>
      <c r="AE14" s="10"/>
      <c r="AF14" s="15"/>
      <c r="AG14" s="2"/>
      <c r="AH14" s="2"/>
      <c r="AI14" s="2"/>
      <c r="AJ14" s="2"/>
      <c r="AK14" s="2"/>
      <c r="AL14" s="2" t="s">
        <v>279</v>
      </c>
      <c r="AM14" s="2" t="s">
        <v>92</v>
      </c>
      <c r="AN14" s="2" t="s">
        <v>279</v>
      </c>
      <c r="AO14" s="2" t="s">
        <v>47</v>
      </c>
      <c r="AP14" s="2">
        <v>2</v>
      </c>
      <c r="AQ14" s="2" t="s">
        <v>90</v>
      </c>
      <c r="AR14" s="2" t="s">
        <v>279</v>
      </c>
      <c r="AS14" s="10">
        <f>80+200+120</f>
        <v>400</v>
      </c>
      <c r="AT14" s="11">
        <f>+R14+S14+AS14</f>
        <v>3850</v>
      </c>
    </row>
    <row r="15" spans="1:46" ht="18.75" customHeight="1" x14ac:dyDescent="0.25">
      <c r="A15" s="1">
        <v>43846</v>
      </c>
      <c r="B15" s="2">
        <v>28482</v>
      </c>
      <c r="C15" s="83" t="s">
        <v>280</v>
      </c>
      <c r="D15" s="2" t="s">
        <v>280</v>
      </c>
      <c r="E15" s="2" t="s">
        <v>150</v>
      </c>
      <c r="F15" s="2" t="s">
        <v>281</v>
      </c>
      <c r="G15" s="2">
        <v>75</v>
      </c>
      <c r="H15" s="2" t="s">
        <v>84</v>
      </c>
      <c r="I15" s="3">
        <v>0.4375</v>
      </c>
      <c r="J15" s="3">
        <v>0.4548611111111111</v>
      </c>
      <c r="K15" s="3">
        <v>0.6875</v>
      </c>
      <c r="L15" s="3">
        <v>0.74305555555555547</v>
      </c>
      <c r="M15" s="2">
        <v>4</v>
      </c>
      <c r="N15" s="2">
        <v>12</v>
      </c>
      <c r="O15" s="2">
        <v>0</v>
      </c>
      <c r="P15" s="2">
        <v>0</v>
      </c>
      <c r="Q15" s="2"/>
      <c r="R15" s="10">
        <v>2300</v>
      </c>
      <c r="S15" s="10"/>
      <c r="T15" s="10"/>
      <c r="U15" s="4">
        <f>IF(A15="","",A15)</f>
        <v>43846</v>
      </c>
      <c r="V15" s="2"/>
      <c r="W15" s="15"/>
      <c r="X15" s="2"/>
      <c r="Y15" s="2"/>
      <c r="Z15" s="2"/>
      <c r="AA15" s="2"/>
      <c r="AB15" s="2"/>
      <c r="AC15" s="2"/>
      <c r="AD15" s="2"/>
      <c r="AE15" s="10"/>
      <c r="AF15" s="15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"/>
      <c r="AT15" s="11">
        <v>2300</v>
      </c>
    </row>
    <row r="16" spans="1:46" ht="18.75" customHeight="1" x14ac:dyDescent="0.25">
      <c r="A16" s="197" t="s">
        <v>19</v>
      </c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9"/>
      <c r="M16" s="12">
        <f>SUM(M14:M15)</f>
        <v>12</v>
      </c>
      <c r="N16" s="12">
        <f>SUM(N14:N15)</f>
        <v>20</v>
      </c>
      <c r="O16" s="12">
        <f>SUM(O14:O15)</f>
        <v>0</v>
      </c>
      <c r="P16" s="12">
        <f>SUM(P14:P15)</f>
        <v>0</v>
      </c>
      <c r="Q16" s="12"/>
      <c r="R16" s="12"/>
      <c r="S16" s="12"/>
      <c r="T16" s="12"/>
      <c r="U16" s="12"/>
      <c r="V16" s="12">
        <f>SUM(V14:V15)</f>
        <v>0</v>
      </c>
      <c r="W16" s="20">
        <f>SUM(W14:W15)</f>
        <v>0</v>
      </c>
      <c r="X16" s="12">
        <f>SUM(X14:X15)</f>
        <v>0</v>
      </c>
      <c r="Y16" s="12">
        <f>SUM(Y14:Y15)</f>
        <v>0</v>
      </c>
      <c r="Z16" s="12"/>
      <c r="AA16" s="12"/>
      <c r="AB16" s="12"/>
      <c r="AC16" s="12"/>
      <c r="AD16" s="12"/>
      <c r="AE16" s="12"/>
      <c r="AF16" s="20">
        <f t="shared" ref="AF16:AL16" si="0">SUM(AF14:AF15)</f>
        <v>0</v>
      </c>
      <c r="AG16" s="21">
        <f t="shared" si="0"/>
        <v>0</v>
      </c>
      <c r="AH16" s="20">
        <f t="shared" si="0"/>
        <v>0</v>
      </c>
      <c r="AI16" s="20">
        <f t="shared" si="0"/>
        <v>0</v>
      </c>
      <c r="AJ16" s="21">
        <f t="shared" si="0"/>
        <v>0</v>
      </c>
      <c r="AK16" s="21">
        <f t="shared" si="0"/>
        <v>0</v>
      </c>
      <c r="AL16" s="21">
        <f t="shared" si="0"/>
        <v>0</v>
      </c>
      <c r="AM16" s="12"/>
      <c r="AN16" s="12"/>
      <c r="AO16" s="12"/>
      <c r="AP16" s="12"/>
      <c r="AQ16" s="12"/>
      <c r="AR16" s="12"/>
      <c r="AS16" s="12"/>
      <c r="AT16" s="59">
        <f>SUM(AT14:AT15)</f>
        <v>6150</v>
      </c>
    </row>
  </sheetData>
  <sheetProtection selectLockedCells="1"/>
  <mergeCells count="20">
    <mergeCell ref="AE12:AE13"/>
    <mergeCell ref="AF12:AR12"/>
    <mergeCell ref="AS12:AS13"/>
    <mergeCell ref="AT12:AT13"/>
    <mergeCell ref="V13:W13"/>
    <mergeCell ref="AA13:AB13"/>
    <mergeCell ref="AC13:AD13"/>
    <mergeCell ref="AM13:AN13"/>
    <mergeCell ref="AO13:AP13"/>
    <mergeCell ref="AQ13:AR13"/>
    <mergeCell ref="A16:L16"/>
    <mergeCell ref="B7:E7"/>
    <mergeCell ref="V7:Y7"/>
    <mergeCell ref="A9:H9"/>
    <mergeCell ref="U9:AA9"/>
    <mergeCell ref="A12:Q12"/>
    <mergeCell ref="R12:R13"/>
    <mergeCell ref="S12:S13"/>
    <mergeCell ref="T12:T13"/>
    <mergeCell ref="U12:AD12"/>
  </mergeCells>
  <dataValidations count="5">
    <dataValidation type="list" allowBlank="1" showInputMessage="1" showErrorMessage="1" sqref="AO14:AO15 AM14:AM15 AQ14:AQ15">
      <formula1>AUTRES</formula1>
    </dataValidation>
    <dataValidation type="list" allowBlank="1" showInputMessage="1" showErrorMessage="1" sqref="O7">
      <formula1>MONNAIE</formula1>
    </dataValidation>
    <dataValidation type="list" allowBlank="1" showInputMessage="1" showErrorMessage="1" sqref="AC14:AC15 AA14:AA15">
      <formula1>AUTRE</formula1>
    </dataValidation>
    <dataValidation type="whole" allowBlank="1" showInputMessage="1" showErrorMessage="1" sqref="M14:N15">
      <formula1>0</formula1>
      <formula2>500</formula2>
    </dataValidation>
    <dataValidation type="list" allowBlank="1" showInputMessage="1" showErrorMessage="1" sqref="H14:H15">
      <formula1>nature</formula1>
    </dataValidation>
  </dataValidations>
  <pageMargins left="0.2" right="0.2" top="0.2" bottom="0.2" header="0.2" footer="0.2"/>
  <pageSetup paperSize="9" scale="92" orientation="landscape" horizontalDpi="300" verticalDpi="300" r:id="rId1"/>
  <colBreaks count="1" manualBreakCount="1">
    <brk id="2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view="pageBreakPreview" topLeftCell="D1" zoomScale="60" zoomScaleNormal="100" workbookViewId="0">
      <selection activeCell="X31" sqref="X31"/>
    </sheetView>
  </sheetViews>
  <sheetFormatPr baseColWidth="10" defaultRowHeight="15" x14ac:dyDescent="0.25"/>
  <cols>
    <col min="1" max="16" width="8.140625" customWidth="1"/>
    <col min="17" max="17" width="10.42578125" customWidth="1"/>
    <col min="18" max="18" width="12.7109375" customWidth="1"/>
    <col min="19" max="19" width="12" customWidth="1"/>
    <col min="20" max="47" width="8.140625" customWidth="1"/>
  </cols>
  <sheetData>
    <row r="1" spans="1:45" s="6" customFormat="1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s="6" customFormat="1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s="6" customFormat="1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243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48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LYBIAN </v>
      </c>
      <c r="AL3" s="48"/>
      <c r="AM3" s="48"/>
      <c r="AN3" s="48"/>
      <c r="AO3" s="48"/>
      <c r="AP3" s="48"/>
    </row>
    <row r="4" spans="1:45" s="6" customFormat="1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s="6" customFormat="1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s="6" customFormat="1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s="6" customFormat="1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02" t="s">
        <v>101</v>
      </c>
      <c r="U7" s="202"/>
      <c r="V7" s="202"/>
      <c r="W7" s="202"/>
      <c r="X7" s="202"/>
      <c r="Y7" s="202"/>
      <c r="Z7" s="202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s="6" customFormat="1" ht="14.25" x14ac:dyDescent="0.25"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5" s="6" customFormat="1" ht="10.5" x14ac:dyDescent="0.25"/>
    <row r="10" spans="1:45" s="6" customFormat="1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s="6" customFormat="1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3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s="6" customFormat="1" ht="18.75" customHeight="1" x14ac:dyDescent="0.25">
      <c r="A12" s="1">
        <v>43836</v>
      </c>
      <c r="B12" s="2">
        <v>28405</v>
      </c>
      <c r="C12" s="2" t="s">
        <v>222</v>
      </c>
      <c r="D12" s="2" t="s">
        <v>222</v>
      </c>
      <c r="E12" s="2" t="s">
        <v>129</v>
      </c>
      <c r="F12" s="2" t="s">
        <v>223</v>
      </c>
      <c r="G12" s="2" t="s">
        <v>58</v>
      </c>
      <c r="H12" s="3">
        <v>0.45833333333333331</v>
      </c>
      <c r="I12" s="3">
        <v>0.44097222222222227</v>
      </c>
      <c r="J12" s="3">
        <v>0.6875</v>
      </c>
      <c r="K12" s="3">
        <v>0.77430555555555547</v>
      </c>
      <c r="L12" s="2">
        <v>7</v>
      </c>
      <c r="M12" s="2">
        <v>9</v>
      </c>
      <c r="N12" s="2">
        <v>0</v>
      </c>
      <c r="O12" s="2">
        <v>0</v>
      </c>
      <c r="P12" s="2" t="s">
        <v>224</v>
      </c>
      <c r="Q12" s="10">
        <v>1550</v>
      </c>
      <c r="R12" s="10"/>
      <c r="S12" s="10"/>
      <c r="T12" s="4">
        <f t="shared" ref="T12" si="0">IF(A12="","",A12)</f>
        <v>43836</v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 t="s">
        <v>225</v>
      </c>
      <c r="AF12" s="2"/>
      <c r="AG12" s="2"/>
      <c r="AH12" s="2"/>
      <c r="AI12" s="2"/>
      <c r="AJ12" s="2"/>
      <c r="AK12" s="2">
        <v>2</v>
      </c>
      <c r="AL12" s="2" t="s">
        <v>92</v>
      </c>
      <c r="AM12" s="2">
        <v>1</v>
      </c>
      <c r="AN12" s="2" t="s">
        <v>47</v>
      </c>
      <c r="AO12" s="2">
        <v>1</v>
      </c>
      <c r="AP12" s="2" t="s">
        <v>52</v>
      </c>
      <c r="AQ12" s="2">
        <v>1</v>
      </c>
      <c r="AR12" s="10">
        <f>120*2</f>
        <v>240</v>
      </c>
      <c r="AS12" s="11">
        <f>1550+AR12</f>
        <v>1790</v>
      </c>
    </row>
    <row r="13" spans="1:45" s="6" customFormat="1" ht="18.75" customHeight="1" x14ac:dyDescent="0.25">
      <c r="A13" s="197" t="s">
        <v>19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9"/>
      <c r="L13" s="12">
        <f>SUM(L12:L12)</f>
        <v>7</v>
      </c>
      <c r="M13" s="12">
        <f>SUM(M12:M12)</f>
        <v>9</v>
      </c>
      <c r="N13" s="12">
        <f>SUM(N12:N12)</f>
        <v>0</v>
      </c>
      <c r="O13" s="12">
        <f>SUM(O12:O12)</f>
        <v>0</v>
      </c>
      <c r="P13" s="12"/>
      <c r="Q13" s="12"/>
      <c r="R13" s="12"/>
      <c r="S13" s="12"/>
      <c r="T13" s="12"/>
      <c r="U13" s="12">
        <f>SUM(U12:U12)</f>
        <v>0</v>
      </c>
      <c r="V13" s="20">
        <f>SUM(V12:V12)</f>
        <v>0</v>
      </c>
      <c r="W13" s="12">
        <f>SUM(W12:W12)</f>
        <v>0</v>
      </c>
      <c r="X13" s="12">
        <f>SUM(X12:X12)</f>
        <v>0</v>
      </c>
      <c r="Y13" s="12"/>
      <c r="Z13" s="12"/>
      <c r="AA13" s="12"/>
      <c r="AB13" s="12"/>
      <c r="AC13" s="12"/>
      <c r="AD13" s="12"/>
      <c r="AE13" s="20">
        <f t="shared" ref="AE13:AK13" si="1">SUM(AE12:AE12)</f>
        <v>0</v>
      </c>
      <c r="AF13" s="21">
        <f t="shared" si="1"/>
        <v>0</v>
      </c>
      <c r="AG13" s="20">
        <f t="shared" si="1"/>
        <v>0</v>
      </c>
      <c r="AH13" s="20">
        <f t="shared" si="1"/>
        <v>0</v>
      </c>
      <c r="AI13" s="21">
        <f t="shared" si="1"/>
        <v>0</v>
      </c>
      <c r="AJ13" s="21">
        <f t="shared" si="1"/>
        <v>0</v>
      </c>
      <c r="AK13" s="21">
        <f t="shared" si="1"/>
        <v>2</v>
      </c>
      <c r="AL13" s="12"/>
      <c r="AM13" s="12"/>
      <c r="AN13" s="12"/>
      <c r="AO13" s="12"/>
      <c r="AP13" s="12"/>
      <c r="AQ13" s="12"/>
      <c r="AR13" s="12"/>
      <c r="AS13" s="11"/>
    </row>
  </sheetData>
  <mergeCells count="20">
    <mergeCell ref="B5:E5"/>
    <mergeCell ref="U5:X5"/>
    <mergeCell ref="A7:G7"/>
    <mergeCell ref="T7:Z7"/>
    <mergeCell ref="A10:P10"/>
    <mergeCell ref="Q10:Q11"/>
    <mergeCell ref="R10:R11"/>
    <mergeCell ref="S10:S11"/>
    <mergeCell ref="T10:AC10"/>
    <mergeCell ref="A13:K13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</mergeCells>
  <dataValidations count="5">
    <dataValidation type="list" allowBlank="1" showInputMessage="1" showErrorMessage="1" sqref="N5">
      <formula1>MONNAIE</formula1>
    </dataValidation>
    <dataValidation type="list" allowBlank="1" showInputMessage="1" showErrorMessage="1" sqref="G12">
      <formula1>nature</formula1>
    </dataValidation>
    <dataValidation type="whole" allowBlank="1" showInputMessage="1" showErrorMessage="1" sqref="L12:M12">
      <formula1>0</formula1>
      <formula2>500</formula2>
    </dataValidation>
    <dataValidation type="list" allowBlank="1" showInputMessage="1" showErrorMessage="1" sqref="Z12 AB12">
      <formula1>AUTRE</formula1>
    </dataValidation>
    <dataValidation type="list" allowBlank="1" showInputMessage="1" showErrorMessage="1" sqref="AP12 AN12 AL12">
      <formula1>AUTRES</formula1>
    </dataValidation>
  </dataValidations>
  <pageMargins left="0.7" right="0.7" top="0.75" bottom="0.75" header="0.3" footer="0.3"/>
  <pageSetup paperSize="9" scale="59" orientation="landscape" r:id="rId1"/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28" zoomScaleNormal="100" workbookViewId="0">
      <selection activeCell="AC45" sqref="AC45"/>
    </sheetView>
  </sheetViews>
  <sheetFormatPr baseColWidth="10" defaultRowHeight="15" x14ac:dyDescent="0.25"/>
  <cols>
    <col min="1" max="16" width="8.5703125" customWidth="1"/>
    <col min="17" max="17" width="14" customWidth="1"/>
    <col min="18" max="18" width="13.42578125" customWidth="1"/>
    <col min="19" max="19" width="12.42578125" customWidth="1"/>
    <col min="20" max="45" width="8.5703125" customWidth="1"/>
  </cols>
  <sheetData>
    <row r="1" spans="1:45" s="6" customFormat="1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s="6" customFormat="1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s="6" customFormat="1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244</v>
      </c>
      <c r="O3" s="50"/>
      <c r="P3" s="50"/>
      <c r="Q3" s="50"/>
      <c r="R3" s="5"/>
      <c r="S3" s="5"/>
      <c r="T3" s="46" t="s">
        <v>36</v>
      </c>
      <c r="U3" s="46"/>
      <c r="V3" s="46"/>
      <c r="W3" s="46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>EXPRESS AIR CARGO</v>
      </c>
      <c r="AL3" s="48"/>
      <c r="AM3" s="48"/>
      <c r="AN3" s="48"/>
      <c r="AO3" s="48"/>
      <c r="AP3" s="48"/>
    </row>
    <row r="4" spans="1:45" s="6" customFormat="1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s="6" customFormat="1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s="6" customFormat="1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s="6" customFormat="1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202" t="s">
        <v>101</v>
      </c>
      <c r="U7" s="202"/>
      <c r="V7" s="202"/>
      <c r="W7" s="202"/>
      <c r="X7" s="202"/>
      <c r="Y7" s="202"/>
      <c r="Z7" s="202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s="6" customFormat="1" ht="14.25" x14ac:dyDescent="0.25"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9" spans="1:45" s="6" customFormat="1" ht="10.5" x14ac:dyDescent="0.25"/>
    <row r="10" spans="1:45" s="6" customFormat="1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s="6" customFormat="1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3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s="6" customFormat="1" ht="18.75" customHeight="1" x14ac:dyDescent="0.25">
      <c r="A12" s="1">
        <v>43834</v>
      </c>
      <c r="B12" s="2">
        <v>28422</v>
      </c>
      <c r="C12" s="2" t="s">
        <v>208</v>
      </c>
      <c r="D12" s="2" t="s">
        <v>208</v>
      </c>
      <c r="E12" s="2" t="s">
        <v>209</v>
      </c>
      <c r="F12" s="2" t="s">
        <v>210</v>
      </c>
      <c r="G12" s="2" t="s">
        <v>83</v>
      </c>
      <c r="H12" s="3">
        <v>0.4861111111111111</v>
      </c>
      <c r="I12" s="3">
        <v>0.56944444444444442</v>
      </c>
      <c r="J12" s="3">
        <v>0.54861111111111105</v>
      </c>
      <c r="K12" s="3">
        <v>0.62847222222222221</v>
      </c>
      <c r="L12" s="2">
        <v>0</v>
      </c>
      <c r="M12" s="2">
        <v>0</v>
      </c>
      <c r="N12" s="2">
        <v>13052</v>
      </c>
      <c r="O12" s="2">
        <v>0</v>
      </c>
      <c r="P12" s="2" t="s">
        <v>137</v>
      </c>
      <c r="Q12" s="10">
        <v>1400</v>
      </c>
      <c r="R12" s="10"/>
      <c r="S12" s="10">
        <f>Q12*0.25</f>
        <v>350</v>
      </c>
      <c r="T12" s="4">
        <f>IF(A12="","",A12)</f>
        <v>43834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/>
      <c r="AF12" s="2"/>
      <c r="AG12" s="2"/>
      <c r="AH12" s="2">
        <v>1</v>
      </c>
      <c r="AI12" s="2"/>
      <c r="AJ12" s="2"/>
      <c r="AK12" s="2"/>
      <c r="AL12" s="2" t="s">
        <v>89</v>
      </c>
      <c r="AM12" s="2">
        <v>1</v>
      </c>
      <c r="AN12" s="2" t="s">
        <v>92</v>
      </c>
      <c r="AO12" s="2">
        <v>1</v>
      </c>
      <c r="AP12" s="2" t="s">
        <v>90</v>
      </c>
      <c r="AQ12" s="2">
        <v>2</v>
      </c>
      <c r="AR12" s="10"/>
      <c r="AS12" s="11">
        <f>Q12-S12</f>
        <v>1050</v>
      </c>
    </row>
    <row r="13" spans="1:45" s="6" customFormat="1" ht="18.75" customHeight="1" x14ac:dyDescent="0.25">
      <c r="A13" s="197" t="s">
        <v>19</v>
      </c>
      <c r="B13" s="198"/>
      <c r="C13" s="198"/>
      <c r="D13" s="198"/>
      <c r="E13" s="198"/>
      <c r="F13" s="198"/>
      <c r="G13" s="198"/>
      <c r="H13" s="198"/>
      <c r="I13" s="198"/>
      <c r="J13" s="198"/>
      <c r="K13" s="199"/>
      <c r="L13" s="12">
        <f>SUM(L12:L12)</f>
        <v>0</v>
      </c>
      <c r="M13" s="12">
        <f>SUM(M12:M12)</f>
        <v>0</v>
      </c>
      <c r="N13" s="12">
        <f>SUM(N12:N12)</f>
        <v>13052</v>
      </c>
      <c r="O13" s="12">
        <f>SUM(O12:O12)</f>
        <v>0</v>
      </c>
      <c r="P13" s="12"/>
      <c r="Q13" s="12"/>
      <c r="R13" s="12"/>
      <c r="S13" s="12"/>
      <c r="T13" s="12"/>
      <c r="U13" s="12">
        <f>SUM(U12:U12)</f>
        <v>0</v>
      </c>
      <c r="V13" s="20">
        <f>SUM(V12:V12)</f>
        <v>0</v>
      </c>
      <c r="W13" s="12">
        <f>SUM(W12:W12)</f>
        <v>0</v>
      </c>
      <c r="X13" s="12">
        <f>SUM(X12:X12)</f>
        <v>0</v>
      </c>
      <c r="Y13" s="12"/>
      <c r="Z13" s="12"/>
      <c r="AA13" s="12"/>
      <c r="AB13" s="12"/>
      <c r="AC13" s="12"/>
      <c r="AD13" s="12"/>
      <c r="AE13" s="20">
        <f t="shared" ref="AE13:AK13" si="0">SUM(AE12:AE12)</f>
        <v>0</v>
      </c>
      <c r="AF13" s="21">
        <f t="shared" si="0"/>
        <v>0</v>
      </c>
      <c r="AG13" s="20">
        <f t="shared" si="0"/>
        <v>0</v>
      </c>
      <c r="AH13" s="20">
        <f t="shared" si="0"/>
        <v>1</v>
      </c>
      <c r="AI13" s="21">
        <f t="shared" si="0"/>
        <v>0</v>
      </c>
      <c r="AJ13" s="21">
        <f t="shared" si="0"/>
        <v>0</v>
      </c>
      <c r="AK13" s="21">
        <f t="shared" si="0"/>
        <v>0</v>
      </c>
      <c r="AL13" s="12"/>
      <c r="AM13" s="12"/>
      <c r="AN13" s="12"/>
      <c r="AO13" s="12"/>
      <c r="AP13" s="12"/>
      <c r="AQ13" s="12"/>
      <c r="AR13" s="12"/>
      <c r="AS13" s="11"/>
    </row>
    <row r="16" spans="1:45" s="6" customFormat="1" ht="14.25" x14ac:dyDescent="0.25">
      <c r="A16" s="87" t="s">
        <v>34</v>
      </c>
      <c r="B16" s="87"/>
      <c r="C16" s="87"/>
      <c r="D16" s="47"/>
      <c r="E16" s="47"/>
      <c r="F16" s="47"/>
      <c r="G16" s="5"/>
      <c r="H16" s="5"/>
      <c r="I16" s="5"/>
      <c r="J16" s="5"/>
      <c r="K16" s="5"/>
      <c r="P16" s="5"/>
      <c r="Q16" s="5"/>
      <c r="R16" s="5"/>
      <c r="S16" s="5"/>
      <c r="T16" s="87" t="s">
        <v>34</v>
      </c>
      <c r="U16" s="87"/>
      <c r="V16" s="87"/>
      <c r="W16" s="87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7"/>
      <c r="AI16" s="48"/>
      <c r="AJ16" s="48"/>
      <c r="AK16" s="48"/>
      <c r="AL16" s="48"/>
      <c r="AM16" s="48"/>
      <c r="AN16" s="48"/>
      <c r="AO16" s="48"/>
      <c r="AP16" s="48"/>
    </row>
    <row r="17" spans="1:45" s="6" customFormat="1" ht="14.25" x14ac:dyDescent="0.25">
      <c r="A17" s="87" t="s">
        <v>35</v>
      </c>
      <c r="B17" s="87"/>
      <c r="C17" s="87"/>
      <c r="D17" s="47"/>
      <c r="E17" s="47"/>
      <c r="F17" s="48"/>
      <c r="H17" s="5"/>
      <c r="I17" s="5"/>
      <c r="J17" s="5"/>
      <c r="K17" s="5"/>
      <c r="P17" s="5"/>
      <c r="Q17" s="5"/>
      <c r="R17" s="5"/>
      <c r="S17" s="5"/>
      <c r="T17" s="87" t="s">
        <v>35</v>
      </c>
      <c r="U17" s="87"/>
      <c r="V17" s="87"/>
      <c r="W17" s="87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7"/>
      <c r="AI17" s="48"/>
      <c r="AJ17" s="48"/>
      <c r="AK17" s="48"/>
      <c r="AL17" s="48"/>
      <c r="AM17" s="48"/>
      <c r="AN17" s="48"/>
      <c r="AO17" s="48"/>
      <c r="AP17" s="48"/>
    </row>
    <row r="18" spans="1:45" s="6" customFormat="1" ht="14.45" customHeight="1" x14ac:dyDescent="0.25">
      <c r="A18" s="87" t="s">
        <v>228</v>
      </c>
      <c r="B18" s="87"/>
      <c r="C18" s="87"/>
      <c r="D18" s="47"/>
      <c r="E18" s="47"/>
      <c r="F18" s="48"/>
      <c r="H18" s="5"/>
      <c r="I18" s="5"/>
      <c r="J18" s="5"/>
      <c r="K18" s="5"/>
      <c r="L18" s="87" t="s">
        <v>37</v>
      </c>
      <c r="M18" s="5"/>
      <c r="N18" s="85" t="s">
        <v>244</v>
      </c>
      <c r="O18" s="50"/>
      <c r="P18" s="50"/>
      <c r="Q18" s="50"/>
      <c r="R18" s="5"/>
      <c r="S18" s="5"/>
      <c r="T18" s="87" t="s">
        <v>228</v>
      </c>
      <c r="U18" s="87"/>
      <c r="V18" s="87"/>
      <c r="W18" s="47"/>
      <c r="X18" s="47"/>
      <c r="Y18" s="48"/>
      <c r="Z18" s="48"/>
      <c r="AA18" s="48"/>
      <c r="AB18" s="48"/>
      <c r="AC18" s="48"/>
      <c r="AD18" s="48"/>
      <c r="AE18" s="48"/>
      <c r="AF18" s="48"/>
      <c r="AG18" s="48"/>
      <c r="AH18" s="47"/>
      <c r="AI18" s="87" t="s">
        <v>37</v>
      </c>
      <c r="AJ18" s="47"/>
      <c r="AK18" s="86" t="str">
        <f>IF(N18="","",N18)</f>
        <v>EXPRESS AIR CARGO</v>
      </c>
      <c r="AL18" s="48"/>
      <c r="AM18" s="48"/>
      <c r="AN18" s="48"/>
      <c r="AO18" s="48"/>
      <c r="AP18" s="48"/>
    </row>
    <row r="19" spans="1:45" s="6" customFormat="1" x14ac:dyDescent="0.25">
      <c r="A19" s="48"/>
      <c r="B19" s="52"/>
      <c r="C19" s="48"/>
      <c r="D19" s="48"/>
      <c r="E19" s="48"/>
      <c r="F19" s="48"/>
      <c r="H19" s="5"/>
      <c r="I19" s="5"/>
      <c r="J19" s="5"/>
      <c r="K19" s="5"/>
      <c r="L19" s="87" t="s">
        <v>38</v>
      </c>
      <c r="M19" s="53"/>
      <c r="N19" s="85" t="s">
        <v>115</v>
      </c>
      <c r="O19" s="50"/>
      <c r="P19" s="50"/>
      <c r="Q19" s="50"/>
      <c r="R19" s="5"/>
      <c r="S19" s="5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87" t="s">
        <v>38</v>
      </c>
      <c r="AJ19" s="54"/>
      <c r="AK19" s="86" t="str">
        <f>IF(N19="","",N19)</f>
        <v>DU 08 AU 14 JANVIER 2020</v>
      </c>
      <c r="AL19" s="48"/>
      <c r="AM19" s="48"/>
      <c r="AN19" s="48"/>
      <c r="AO19" s="48"/>
      <c r="AP19" s="48"/>
    </row>
    <row r="20" spans="1:45" s="6" customFormat="1" x14ac:dyDescent="0.25">
      <c r="A20" s="87" t="s">
        <v>87</v>
      </c>
      <c r="B20" s="200" t="s">
        <v>100</v>
      </c>
      <c r="C20" s="200"/>
      <c r="D20" s="200"/>
      <c r="E20" s="200"/>
      <c r="F20" s="5"/>
      <c r="G20" s="5"/>
      <c r="H20" s="5"/>
      <c r="I20" s="5"/>
      <c r="J20" s="5"/>
      <c r="K20" s="5"/>
      <c r="L20" s="87" t="s">
        <v>39</v>
      </c>
      <c r="M20" s="53"/>
      <c r="N20" s="85" t="s">
        <v>69</v>
      </c>
      <c r="O20" s="5"/>
      <c r="P20" s="5"/>
      <c r="Q20" s="5"/>
      <c r="R20" s="5"/>
      <c r="S20" s="5"/>
      <c r="T20" s="87" t="s">
        <v>87</v>
      </c>
      <c r="U20" s="201" t="str">
        <f>IF(B20="","",B20)</f>
        <v>ALGER</v>
      </c>
      <c r="V20" s="201"/>
      <c r="W20" s="201"/>
      <c r="X20" s="201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87" t="s">
        <v>39</v>
      </c>
      <c r="AJ20" s="54"/>
      <c r="AK20" s="57" t="str">
        <f>+N20</f>
        <v>USD</v>
      </c>
      <c r="AL20" s="48"/>
      <c r="AM20" s="48"/>
      <c r="AN20" s="48"/>
      <c r="AO20" s="48"/>
      <c r="AP20" s="48"/>
    </row>
    <row r="21" spans="1:45" s="6" customFormat="1" ht="14.2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</row>
    <row r="22" spans="1:45" s="6" customFormat="1" ht="14.25" x14ac:dyDescent="0.25">
      <c r="A22" s="202" t="s">
        <v>101</v>
      </c>
      <c r="B22" s="202"/>
      <c r="C22" s="202"/>
      <c r="D22" s="202"/>
      <c r="E22" s="202"/>
      <c r="F22" s="202"/>
      <c r="G22" s="20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202" t="s">
        <v>101</v>
      </c>
      <c r="U22" s="202"/>
      <c r="V22" s="202"/>
      <c r="W22" s="202"/>
      <c r="X22" s="202"/>
      <c r="Y22" s="202"/>
      <c r="Z22" s="202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</row>
    <row r="23" spans="1:45" s="6" customFormat="1" x14ac:dyDescent="0.25"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5" s="6" customFormat="1" ht="10.5" x14ac:dyDescent="0.25"/>
    <row r="25" spans="1:45" s="6" customFormat="1" ht="14.45" customHeight="1" x14ac:dyDescent="0.25">
      <c r="A25" s="178" t="s">
        <v>7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80"/>
      <c r="Q25" s="181" t="s">
        <v>6</v>
      </c>
      <c r="R25" s="181" t="s">
        <v>8</v>
      </c>
      <c r="S25" s="181" t="s">
        <v>9</v>
      </c>
      <c r="T25" s="183" t="s">
        <v>12</v>
      </c>
      <c r="U25" s="184"/>
      <c r="V25" s="184"/>
      <c r="W25" s="184"/>
      <c r="X25" s="184"/>
      <c r="Y25" s="184"/>
      <c r="Z25" s="184"/>
      <c r="AA25" s="184"/>
      <c r="AB25" s="184"/>
      <c r="AC25" s="185"/>
      <c r="AD25" s="186" t="s">
        <v>80</v>
      </c>
      <c r="AE25" s="188" t="s">
        <v>13</v>
      </c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90"/>
      <c r="AR25" s="186" t="s">
        <v>18</v>
      </c>
      <c r="AS25" s="191" t="s">
        <v>81</v>
      </c>
    </row>
    <row r="26" spans="1:45" s="6" customFormat="1" ht="26.45" customHeight="1" x14ac:dyDescent="0.25">
      <c r="A26" s="16" t="s">
        <v>5</v>
      </c>
      <c r="B26" s="7" t="s">
        <v>0</v>
      </c>
      <c r="C26" s="8" t="s">
        <v>31</v>
      </c>
      <c r="D26" s="8" t="s">
        <v>32</v>
      </c>
      <c r="E26" s="8" t="s">
        <v>33</v>
      </c>
      <c r="F26" s="8" t="s">
        <v>46</v>
      </c>
      <c r="G26" s="9" t="s">
        <v>4</v>
      </c>
      <c r="H26" s="8" t="s">
        <v>1</v>
      </c>
      <c r="I26" s="8" t="s">
        <v>3</v>
      </c>
      <c r="J26" s="8" t="s">
        <v>2</v>
      </c>
      <c r="K26" s="8" t="s">
        <v>3</v>
      </c>
      <c r="L26" s="8" t="s">
        <v>27</v>
      </c>
      <c r="M26" s="8" t="s">
        <v>28</v>
      </c>
      <c r="N26" s="9" t="s">
        <v>29</v>
      </c>
      <c r="O26" s="9" t="s">
        <v>30</v>
      </c>
      <c r="P26" s="7" t="s">
        <v>21</v>
      </c>
      <c r="Q26" s="182"/>
      <c r="R26" s="182"/>
      <c r="S26" s="182"/>
      <c r="T26" s="17" t="s">
        <v>5</v>
      </c>
      <c r="U26" s="193" t="s">
        <v>86</v>
      </c>
      <c r="V26" s="194"/>
      <c r="W26" s="18" t="s">
        <v>10</v>
      </c>
      <c r="X26" s="13" t="s">
        <v>11</v>
      </c>
      <c r="Y26" s="13" t="s">
        <v>77</v>
      </c>
      <c r="Z26" s="193" t="s">
        <v>75</v>
      </c>
      <c r="AA26" s="194"/>
      <c r="AB26" s="193" t="s">
        <v>75</v>
      </c>
      <c r="AC26" s="194"/>
      <c r="AD26" s="187"/>
      <c r="AE26" s="14" t="s">
        <v>24</v>
      </c>
      <c r="AF26" s="14" t="s">
        <v>26</v>
      </c>
      <c r="AG26" s="14" t="s">
        <v>76</v>
      </c>
      <c r="AH26" s="14" t="s">
        <v>14</v>
      </c>
      <c r="AI26" s="14" t="s">
        <v>78</v>
      </c>
      <c r="AJ26" s="14" t="s">
        <v>79</v>
      </c>
      <c r="AK26" s="14" t="s">
        <v>20</v>
      </c>
      <c r="AL26" s="195" t="s">
        <v>75</v>
      </c>
      <c r="AM26" s="196"/>
      <c r="AN26" s="195" t="s">
        <v>75</v>
      </c>
      <c r="AO26" s="196"/>
      <c r="AP26" s="195" t="s">
        <v>75</v>
      </c>
      <c r="AQ26" s="196"/>
      <c r="AR26" s="186"/>
      <c r="AS26" s="192"/>
    </row>
    <row r="27" spans="1:45" s="6" customFormat="1" ht="18.75" customHeight="1" x14ac:dyDescent="0.25">
      <c r="A27" s="1">
        <v>43839</v>
      </c>
      <c r="B27" s="2">
        <v>28252</v>
      </c>
      <c r="C27" s="2" t="s">
        <v>208</v>
      </c>
      <c r="D27" s="2" t="s">
        <v>208</v>
      </c>
      <c r="E27" s="2" t="s">
        <v>209</v>
      </c>
      <c r="F27" s="2" t="s">
        <v>210</v>
      </c>
      <c r="G27" s="2" t="s">
        <v>83</v>
      </c>
      <c r="H27" s="3">
        <v>0.63541666666666663</v>
      </c>
      <c r="I27" s="3">
        <v>0.68402777777777779</v>
      </c>
      <c r="J27" s="3">
        <v>0.69791666666666663</v>
      </c>
      <c r="K27" s="3">
        <v>0.71875</v>
      </c>
      <c r="L27" s="2">
        <v>0</v>
      </c>
      <c r="M27" s="2">
        <v>0</v>
      </c>
      <c r="N27" s="2">
        <v>12487</v>
      </c>
      <c r="O27" s="2">
        <v>0</v>
      </c>
      <c r="P27" s="2" t="s">
        <v>137</v>
      </c>
      <c r="Q27" s="10">
        <v>1400</v>
      </c>
      <c r="R27" s="10"/>
      <c r="S27" s="10">
        <f>+Q27*0.25</f>
        <v>350</v>
      </c>
      <c r="T27" s="4">
        <f t="shared" ref="T27:T28" si="1">IF(A27="","",A27)</f>
        <v>43839</v>
      </c>
      <c r="U27" s="2"/>
      <c r="V27" s="15"/>
      <c r="W27" s="2"/>
      <c r="X27" s="2"/>
      <c r="Y27" s="2"/>
      <c r="Z27" s="2"/>
      <c r="AA27" s="2"/>
      <c r="AB27" s="2"/>
      <c r="AC27" s="2"/>
      <c r="AD27" s="10"/>
      <c r="AE27" s="15"/>
      <c r="AF27" s="2"/>
      <c r="AG27" s="2"/>
      <c r="AH27" s="2">
        <v>1</v>
      </c>
      <c r="AI27" s="2"/>
      <c r="AJ27" s="2"/>
      <c r="AK27" s="2"/>
      <c r="AL27" s="2" t="s">
        <v>92</v>
      </c>
      <c r="AM27" s="2">
        <v>1</v>
      </c>
      <c r="AN27" s="2" t="s">
        <v>47</v>
      </c>
      <c r="AO27" s="2">
        <v>1</v>
      </c>
      <c r="AP27" s="2" t="s">
        <v>90</v>
      </c>
      <c r="AQ27" s="2">
        <v>2</v>
      </c>
      <c r="AR27" s="10"/>
      <c r="AS27" s="11">
        <f>+Q27+R27-S27</f>
        <v>1050</v>
      </c>
    </row>
    <row r="28" spans="1:45" s="6" customFormat="1" ht="18.75" customHeight="1" x14ac:dyDescent="0.25">
      <c r="A28" s="1">
        <v>43841</v>
      </c>
      <c r="B28" s="2">
        <v>28459</v>
      </c>
      <c r="C28" s="2" t="s">
        <v>208</v>
      </c>
      <c r="D28" s="2" t="s">
        <v>208</v>
      </c>
      <c r="E28" s="2" t="s">
        <v>209</v>
      </c>
      <c r="F28" s="2" t="s">
        <v>210</v>
      </c>
      <c r="G28" s="2" t="s">
        <v>83</v>
      </c>
      <c r="H28" s="3">
        <v>8.3333333333333329E-2</v>
      </c>
      <c r="I28" s="3">
        <v>2.4305555555555556E-2</v>
      </c>
      <c r="J28" s="3">
        <v>0.13194444444444445</v>
      </c>
      <c r="K28" s="3">
        <v>6.25E-2</v>
      </c>
      <c r="L28" s="2">
        <v>0</v>
      </c>
      <c r="M28" s="2">
        <v>0</v>
      </c>
      <c r="N28" s="2">
        <v>12481</v>
      </c>
      <c r="O28" s="2">
        <v>0</v>
      </c>
      <c r="P28" s="2" t="s">
        <v>137</v>
      </c>
      <c r="Q28" s="10">
        <v>1400</v>
      </c>
      <c r="R28" s="10">
        <f>+Q28*0.2</f>
        <v>280</v>
      </c>
      <c r="S28" s="10">
        <f>+Q28*0.25</f>
        <v>350</v>
      </c>
      <c r="T28" s="4">
        <f t="shared" si="1"/>
        <v>43841</v>
      </c>
      <c r="U28" s="2"/>
      <c r="V28" s="15"/>
      <c r="W28" s="2"/>
      <c r="X28" s="2"/>
      <c r="Y28" s="2"/>
      <c r="Z28" s="2"/>
      <c r="AA28" s="2"/>
      <c r="AB28" s="2"/>
      <c r="AC28" s="2"/>
      <c r="AD28" s="10"/>
      <c r="AE28" s="15"/>
      <c r="AF28" s="2"/>
      <c r="AG28" s="2"/>
      <c r="AH28" s="2">
        <v>1</v>
      </c>
      <c r="AI28" s="2"/>
      <c r="AJ28" s="2"/>
      <c r="AK28" s="2"/>
      <c r="AL28" s="2" t="s">
        <v>92</v>
      </c>
      <c r="AM28" s="2">
        <v>1</v>
      </c>
      <c r="AN28" s="2" t="s">
        <v>47</v>
      </c>
      <c r="AO28" s="2">
        <v>1</v>
      </c>
      <c r="AP28" s="2" t="s">
        <v>90</v>
      </c>
      <c r="AQ28" s="2">
        <v>1</v>
      </c>
      <c r="AR28" s="10"/>
      <c r="AS28" s="11">
        <f>+Q28+R28-S28</f>
        <v>1330</v>
      </c>
    </row>
    <row r="29" spans="1:45" s="6" customFormat="1" ht="18.75" customHeight="1" x14ac:dyDescent="0.25">
      <c r="A29" s="197" t="s">
        <v>19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9"/>
      <c r="L29" s="12">
        <f>SUM(L27:L28)</f>
        <v>0</v>
      </c>
      <c r="M29" s="12">
        <f>SUM(M27:M28)</f>
        <v>0</v>
      </c>
      <c r="N29" s="12">
        <f>SUM(N27:N28)</f>
        <v>24968</v>
      </c>
      <c r="O29" s="12">
        <f>SUM(O27:O28)</f>
        <v>0</v>
      </c>
      <c r="P29" s="12"/>
      <c r="Q29" s="12"/>
      <c r="R29" s="12"/>
      <c r="S29" s="12"/>
      <c r="T29" s="12"/>
      <c r="U29" s="12">
        <f>SUM(U27:U28)</f>
        <v>0</v>
      </c>
      <c r="V29" s="20">
        <f>SUM(V27:V28)</f>
        <v>0</v>
      </c>
      <c r="W29" s="12">
        <f>SUM(W27:W28)</f>
        <v>0</v>
      </c>
      <c r="X29" s="12">
        <f>SUM(X27:X28)</f>
        <v>0</v>
      </c>
      <c r="Y29" s="12"/>
      <c r="Z29" s="12"/>
      <c r="AA29" s="12"/>
      <c r="AB29" s="12"/>
      <c r="AC29" s="12"/>
      <c r="AD29" s="12"/>
      <c r="AE29" s="20">
        <f t="shared" ref="AE29:AK29" si="2">SUM(AE27:AE28)</f>
        <v>0</v>
      </c>
      <c r="AF29" s="21">
        <f t="shared" si="2"/>
        <v>0</v>
      </c>
      <c r="AG29" s="20">
        <f t="shared" si="2"/>
        <v>0</v>
      </c>
      <c r="AH29" s="20">
        <f t="shared" si="2"/>
        <v>2</v>
      </c>
      <c r="AI29" s="21">
        <f t="shared" si="2"/>
        <v>0</v>
      </c>
      <c r="AJ29" s="21">
        <f t="shared" si="2"/>
        <v>0</v>
      </c>
      <c r="AK29" s="21">
        <f t="shared" si="2"/>
        <v>0</v>
      </c>
      <c r="AL29" s="12"/>
      <c r="AM29" s="12"/>
      <c r="AN29" s="12"/>
      <c r="AO29" s="12"/>
      <c r="AP29" s="12"/>
      <c r="AQ29" s="12"/>
      <c r="AR29" s="12"/>
      <c r="AS29" s="59">
        <f>SUM(AS27:AS28)</f>
        <v>2380</v>
      </c>
    </row>
    <row r="32" spans="1:45" s="6" customFormat="1" ht="14.25" x14ac:dyDescent="0.25">
      <c r="A32" s="93" t="s">
        <v>34</v>
      </c>
      <c r="B32" s="93"/>
      <c r="C32" s="93"/>
      <c r="D32" s="47"/>
      <c r="E32" s="47"/>
      <c r="F32" s="47"/>
      <c r="G32" s="5"/>
      <c r="H32" s="5"/>
      <c r="I32" s="5"/>
      <c r="J32" s="5"/>
      <c r="K32" s="5"/>
      <c r="P32" s="5"/>
      <c r="Q32" s="5"/>
      <c r="R32" s="5"/>
      <c r="S32" s="5"/>
      <c r="T32" s="93" t="s">
        <v>34</v>
      </c>
      <c r="U32" s="93"/>
      <c r="V32" s="93"/>
      <c r="W32" s="93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7"/>
      <c r="AI32" s="48"/>
      <c r="AJ32" s="48"/>
      <c r="AK32" s="48"/>
      <c r="AL32" s="48"/>
      <c r="AM32" s="48"/>
      <c r="AN32" s="48"/>
      <c r="AO32" s="48"/>
      <c r="AP32" s="48"/>
    </row>
    <row r="33" spans="1:45" s="6" customFormat="1" ht="14.25" x14ac:dyDescent="0.25">
      <c r="A33" s="93" t="s">
        <v>35</v>
      </c>
      <c r="B33" s="93"/>
      <c r="C33" s="93"/>
      <c r="D33" s="47"/>
      <c r="E33" s="47"/>
      <c r="F33" s="48"/>
      <c r="H33" s="5"/>
      <c r="I33" s="5"/>
      <c r="J33" s="5"/>
      <c r="K33" s="5"/>
      <c r="P33" s="5"/>
      <c r="Q33" s="5"/>
      <c r="R33" s="5"/>
      <c r="S33" s="5"/>
      <c r="T33" s="93" t="s">
        <v>35</v>
      </c>
      <c r="U33" s="93"/>
      <c r="V33" s="93"/>
      <c r="W33" s="93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7"/>
      <c r="AI33" s="48"/>
      <c r="AJ33" s="48"/>
      <c r="AK33" s="48"/>
      <c r="AL33" s="48"/>
      <c r="AM33" s="48"/>
      <c r="AN33" s="48"/>
      <c r="AO33" s="48"/>
      <c r="AP33" s="48"/>
    </row>
    <row r="34" spans="1:45" s="6" customFormat="1" ht="14.45" customHeight="1" x14ac:dyDescent="0.25">
      <c r="A34" s="93" t="s">
        <v>228</v>
      </c>
      <c r="B34" s="93"/>
      <c r="C34" s="93"/>
      <c r="D34" s="47"/>
      <c r="E34" s="47"/>
      <c r="F34" s="48"/>
      <c r="H34" s="5"/>
      <c r="I34" s="5"/>
      <c r="J34" s="5"/>
      <c r="K34" s="5"/>
      <c r="L34" s="93" t="s">
        <v>37</v>
      </c>
      <c r="M34" s="5"/>
      <c r="N34" s="91" t="s">
        <v>244</v>
      </c>
      <c r="O34" s="50"/>
      <c r="P34" s="50"/>
      <c r="Q34" s="50"/>
      <c r="R34" s="5"/>
      <c r="S34" s="5"/>
      <c r="T34" s="93" t="s">
        <v>228</v>
      </c>
      <c r="U34" s="93"/>
      <c r="V34" s="93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7"/>
      <c r="AI34" s="93" t="s">
        <v>37</v>
      </c>
      <c r="AJ34" s="47"/>
      <c r="AK34" s="92" t="str">
        <f>IF(N34="","",N34)</f>
        <v>EXPRESS AIR CARGO</v>
      </c>
      <c r="AL34" s="48"/>
      <c r="AM34" s="48"/>
      <c r="AN34" s="48"/>
      <c r="AO34" s="48"/>
      <c r="AP34" s="48"/>
    </row>
    <row r="35" spans="1:45" s="6" customFormat="1" x14ac:dyDescent="0.25">
      <c r="A35" s="48"/>
      <c r="B35" s="52"/>
      <c r="C35" s="48"/>
      <c r="D35" s="48"/>
      <c r="E35" s="48"/>
      <c r="F35" s="48"/>
      <c r="H35" s="5"/>
      <c r="I35" s="5"/>
      <c r="J35" s="5"/>
      <c r="K35" s="5"/>
      <c r="L35" s="93" t="s">
        <v>38</v>
      </c>
      <c r="M35" s="53"/>
      <c r="N35" s="91" t="s">
        <v>114</v>
      </c>
      <c r="O35" s="50"/>
      <c r="P35" s="50"/>
      <c r="Q35" s="50"/>
      <c r="R35" s="5"/>
      <c r="S35" s="5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93" t="s">
        <v>38</v>
      </c>
      <c r="AJ35" s="54"/>
      <c r="AK35" s="92" t="str">
        <f>IF(N35="","",N35)</f>
        <v>DU 15 AU 21 JANVIER 2020</v>
      </c>
      <c r="AL35" s="48"/>
      <c r="AM35" s="48"/>
      <c r="AN35" s="48"/>
      <c r="AO35" s="48"/>
      <c r="AP35" s="48"/>
    </row>
    <row r="36" spans="1:45" s="6" customFormat="1" x14ac:dyDescent="0.25">
      <c r="A36" s="93" t="s">
        <v>87</v>
      </c>
      <c r="B36" s="200" t="s">
        <v>100</v>
      </c>
      <c r="C36" s="200"/>
      <c r="D36" s="200"/>
      <c r="E36" s="200"/>
      <c r="F36" s="5"/>
      <c r="G36" s="5"/>
      <c r="H36" s="5"/>
      <c r="I36" s="5"/>
      <c r="J36" s="5"/>
      <c r="K36" s="5"/>
      <c r="L36" s="93" t="s">
        <v>39</v>
      </c>
      <c r="M36" s="53"/>
      <c r="N36" s="91" t="s">
        <v>69</v>
      </c>
      <c r="O36" s="5"/>
      <c r="P36" s="5"/>
      <c r="Q36" s="5"/>
      <c r="R36" s="5"/>
      <c r="S36" s="5"/>
      <c r="T36" s="93" t="s">
        <v>87</v>
      </c>
      <c r="U36" s="201" t="str">
        <f>IF(B36="","",B36)</f>
        <v>ALGER</v>
      </c>
      <c r="V36" s="201"/>
      <c r="W36" s="201"/>
      <c r="X36" s="201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93" t="s">
        <v>39</v>
      </c>
      <c r="AJ36" s="54"/>
      <c r="AK36" s="57" t="str">
        <f>+N36</f>
        <v>USD</v>
      </c>
      <c r="AL36" s="48"/>
      <c r="AM36" s="48"/>
      <c r="AN36" s="48"/>
      <c r="AO36" s="48"/>
      <c r="AP36" s="48"/>
    </row>
    <row r="37" spans="1:45" s="6" customFormat="1" ht="14.2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</row>
    <row r="38" spans="1:45" s="6" customFormat="1" ht="14.25" x14ac:dyDescent="0.25">
      <c r="A38" s="202" t="s">
        <v>101</v>
      </c>
      <c r="B38" s="202"/>
      <c r="C38" s="202"/>
      <c r="D38" s="202"/>
      <c r="E38" s="202"/>
      <c r="F38" s="202"/>
      <c r="G38" s="202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202" t="s">
        <v>101</v>
      </c>
      <c r="U38" s="202"/>
      <c r="V38" s="202"/>
      <c r="W38" s="202"/>
      <c r="X38" s="202"/>
      <c r="Y38" s="202"/>
      <c r="Z38" s="202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</row>
    <row r="39" spans="1:45" s="6" customFormat="1" x14ac:dyDescent="0.25"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5" s="6" customFormat="1" ht="10.5" x14ac:dyDescent="0.25"/>
    <row r="41" spans="1:45" s="6" customFormat="1" ht="14.45" customHeight="1" x14ac:dyDescent="0.25">
      <c r="A41" s="178" t="s">
        <v>7</v>
      </c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80"/>
      <c r="Q41" s="181" t="s">
        <v>6</v>
      </c>
      <c r="R41" s="181" t="s">
        <v>8</v>
      </c>
      <c r="S41" s="181" t="s">
        <v>9</v>
      </c>
      <c r="T41" s="183" t="s">
        <v>12</v>
      </c>
      <c r="U41" s="184"/>
      <c r="V41" s="184"/>
      <c r="W41" s="184"/>
      <c r="X41" s="184"/>
      <c r="Y41" s="184"/>
      <c r="Z41" s="184"/>
      <c r="AA41" s="184"/>
      <c r="AB41" s="184"/>
      <c r="AC41" s="185"/>
      <c r="AD41" s="186" t="s">
        <v>80</v>
      </c>
      <c r="AE41" s="188" t="s">
        <v>13</v>
      </c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90"/>
      <c r="AR41" s="186" t="s">
        <v>18</v>
      </c>
      <c r="AS41" s="191" t="s">
        <v>81</v>
      </c>
    </row>
    <row r="42" spans="1:45" s="6" customFormat="1" ht="26.45" customHeight="1" x14ac:dyDescent="0.25">
      <c r="A42" s="16" t="s">
        <v>5</v>
      </c>
      <c r="B42" s="7" t="s">
        <v>0</v>
      </c>
      <c r="C42" s="8" t="s">
        <v>31</v>
      </c>
      <c r="D42" s="8" t="s">
        <v>32</v>
      </c>
      <c r="E42" s="8" t="s">
        <v>33</v>
      </c>
      <c r="F42" s="8" t="s">
        <v>46</v>
      </c>
      <c r="G42" s="9" t="s">
        <v>4</v>
      </c>
      <c r="H42" s="8" t="s">
        <v>1</v>
      </c>
      <c r="I42" s="8" t="s">
        <v>3</v>
      </c>
      <c r="J42" s="8" t="s">
        <v>2</v>
      </c>
      <c r="K42" s="8" t="s">
        <v>3</v>
      </c>
      <c r="L42" s="8" t="s">
        <v>27</v>
      </c>
      <c r="M42" s="8" t="s">
        <v>28</v>
      </c>
      <c r="N42" s="9" t="s">
        <v>29</v>
      </c>
      <c r="O42" s="9" t="s">
        <v>30</v>
      </c>
      <c r="P42" s="7" t="s">
        <v>21</v>
      </c>
      <c r="Q42" s="182"/>
      <c r="R42" s="182"/>
      <c r="S42" s="182"/>
      <c r="T42" s="17" t="s">
        <v>5</v>
      </c>
      <c r="U42" s="193" t="s">
        <v>86</v>
      </c>
      <c r="V42" s="194"/>
      <c r="W42" s="18" t="s">
        <v>10</v>
      </c>
      <c r="X42" s="13" t="s">
        <v>11</v>
      </c>
      <c r="Y42" s="13" t="s">
        <v>77</v>
      </c>
      <c r="Z42" s="193" t="s">
        <v>75</v>
      </c>
      <c r="AA42" s="194"/>
      <c r="AB42" s="193" t="s">
        <v>75</v>
      </c>
      <c r="AC42" s="194"/>
      <c r="AD42" s="187"/>
      <c r="AE42" s="14" t="s">
        <v>24</v>
      </c>
      <c r="AF42" s="14" t="s">
        <v>26</v>
      </c>
      <c r="AG42" s="14" t="s">
        <v>76</v>
      </c>
      <c r="AH42" s="14" t="s">
        <v>14</v>
      </c>
      <c r="AI42" s="14" t="s">
        <v>78</v>
      </c>
      <c r="AJ42" s="14" t="s">
        <v>79</v>
      </c>
      <c r="AK42" s="14" t="s">
        <v>20</v>
      </c>
      <c r="AL42" s="195" t="s">
        <v>75</v>
      </c>
      <c r="AM42" s="196"/>
      <c r="AN42" s="195" t="s">
        <v>75</v>
      </c>
      <c r="AO42" s="196"/>
      <c r="AP42" s="195" t="s">
        <v>75</v>
      </c>
      <c r="AQ42" s="196"/>
      <c r="AR42" s="186"/>
      <c r="AS42" s="192"/>
    </row>
    <row r="43" spans="1:45" s="6" customFormat="1" ht="18.75" customHeight="1" x14ac:dyDescent="0.25">
      <c r="A43" s="1">
        <v>43848</v>
      </c>
      <c r="B43" s="2">
        <v>28495</v>
      </c>
      <c r="C43" s="2" t="s">
        <v>208</v>
      </c>
      <c r="D43" s="2" t="s">
        <v>208</v>
      </c>
      <c r="E43" s="2" t="s">
        <v>209</v>
      </c>
      <c r="F43" s="2" t="s">
        <v>210</v>
      </c>
      <c r="G43" s="2" t="s">
        <v>83</v>
      </c>
      <c r="H43" s="3">
        <v>6.9444444444444441E-3</v>
      </c>
      <c r="I43" s="3">
        <v>1.0416666666666666E-2</v>
      </c>
      <c r="J43" s="3">
        <v>8.3333333333333329E-2</v>
      </c>
      <c r="K43" s="3">
        <v>5.9027777777777783E-2</v>
      </c>
      <c r="L43" s="2">
        <v>0</v>
      </c>
      <c r="M43" s="2">
        <v>0</v>
      </c>
      <c r="N43" s="2">
        <v>5690</v>
      </c>
      <c r="O43" s="2">
        <v>0</v>
      </c>
      <c r="P43" s="2" t="s">
        <v>137</v>
      </c>
      <c r="Q43" s="10">
        <v>1400</v>
      </c>
      <c r="R43" s="10">
        <v>280</v>
      </c>
      <c r="S43" s="10">
        <v>350</v>
      </c>
      <c r="T43" s="4">
        <f t="shared" ref="T43" si="3">IF(A43="","",A43)</f>
        <v>43848</v>
      </c>
      <c r="U43" s="2"/>
      <c r="V43" s="15"/>
      <c r="W43" s="2"/>
      <c r="X43" s="2"/>
      <c r="Y43" s="2"/>
      <c r="Z43" s="2"/>
      <c r="AA43" s="2"/>
      <c r="AB43" s="2"/>
      <c r="AC43" s="2"/>
      <c r="AD43" s="10"/>
      <c r="AE43" s="15" t="s">
        <v>132</v>
      </c>
      <c r="AF43" s="2"/>
      <c r="AG43" s="2"/>
      <c r="AH43" s="2">
        <v>1</v>
      </c>
      <c r="AI43" s="2"/>
      <c r="AJ43" s="2"/>
      <c r="AK43" s="2"/>
      <c r="AL43" s="2" t="s">
        <v>92</v>
      </c>
      <c r="AM43" s="2">
        <v>1</v>
      </c>
      <c r="AN43" s="2" t="s">
        <v>47</v>
      </c>
      <c r="AO43" s="2">
        <v>1</v>
      </c>
      <c r="AP43" s="2" t="s">
        <v>48</v>
      </c>
      <c r="AQ43" s="2">
        <v>2</v>
      </c>
      <c r="AR43" s="10"/>
      <c r="AS43" s="11">
        <f>+Q43+R43-S43</f>
        <v>1330</v>
      </c>
    </row>
    <row r="44" spans="1:45" s="6" customFormat="1" ht="18.75" customHeight="1" x14ac:dyDescent="0.25">
      <c r="A44" s="197" t="s">
        <v>19</v>
      </c>
      <c r="B44" s="198"/>
      <c r="C44" s="198"/>
      <c r="D44" s="198"/>
      <c r="E44" s="198"/>
      <c r="F44" s="198"/>
      <c r="G44" s="198"/>
      <c r="H44" s="198"/>
      <c r="I44" s="198"/>
      <c r="J44" s="198"/>
      <c r="K44" s="199"/>
      <c r="L44" s="12">
        <f>SUM(L43:L43)</f>
        <v>0</v>
      </c>
      <c r="M44" s="12">
        <f>SUM(M43:M43)</f>
        <v>0</v>
      </c>
      <c r="N44" s="12">
        <f>SUM(N43:N43)</f>
        <v>5690</v>
      </c>
      <c r="O44" s="12">
        <f>SUM(O43:O43)</f>
        <v>0</v>
      </c>
      <c r="P44" s="12"/>
      <c r="Q44" s="12"/>
      <c r="R44" s="12"/>
      <c r="S44" s="12"/>
      <c r="T44" s="12"/>
      <c r="U44" s="12">
        <f>SUM(U43:U43)</f>
        <v>0</v>
      </c>
      <c r="V44" s="20">
        <f>SUM(V43:V43)</f>
        <v>0</v>
      </c>
      <c r="W44" s="12">
        <f>SUM(W43:W43)</f>
        <v>0</v>
      </c>
      <c r="X44" s="12">
        <f>SUM(X43:X43)</f>
        <v>0</v>
      </c>
      <c r="Y44" s="12"/>
      <c r="Z44" s="12"/>
      <c r="AA44" s="12"/>
      <c r="AB44" s="12"/>
      <c r="AC44" s="12"/>
      <c r="AD44" s="12"/>
      <c r="AE44" s="20">
        <f t="shared" ref="AE44:AK44" si="4">SUM(AE43:AE43)</f>
        <v>0</v>
      </c>
      <c r="AF44" s="21">
        <f t="shared" si="4"/>
        <v>0</v>
      </c>
      <c r="AG44" s="20">
        <f t="shared" si="4"/>
        <v>0</v>
      </c>
      <c r="AH44" s="20">
        <f t="shared" si="4"/>
        <v>1</v>
      </c>
      <c r="AI44" s="21">
        <f t="shared" si="4"/>
        <v>0</v>
      </c>
      <c r="AJ44" s="21">
        <f t="shared" si="4"/>
        <v>0</v>
      </c>
      <c r="AK44" s="21">
        <f t="shared" si="4"/>
        <v>0</v>
      </c>
      <c r="AL44" s="12"/>
      <c r="AM44" s="12"/>
      <c r="AN44" s="12"/>
      <c r="AO44" s="12"/>
      <c r="AP44" s="12"/>
      <c r="AQ44" s="12"/>
      <c r="AR44" s="12"/>
      <c r="AS44" s="59">
        <f>SUM(AS43)</f>
        <v>1330</v>
      </c>
    </row>
  </sheetData>
  <mergeCells count="60">
    <mergeCell ref="A44:K44"/>
    <mergeCell ref="AD41:AD42"/>
    <mergeCell ref="AE41:AQ41"/>
    <mergeCell ref="AR41:AR42"/>
    <mergeCell ref="AS41:AS42"/>
    <mergeCell ref="U42:V42"/>
    <mergeCell ref="Z42:AA42"/>
    <mergeCell ref="AB42:AC42"/>
    <mergeCell ref="AL42:AM42"/>
    <mergeCell ref="AN42:AO42"/>
    <mergeCell ref="AP42:AQ42"/>
    <mergeCell ref="B36:E36"/>
    <mergeCell ref="U36:X36"/>
    <mergeCell ref="A38:G38"/>
    <mergeCell ref="T38:Z38"/>
    <mergeCell ref="A41:P41"/>
    <mergeCell ref="Q41:Q42"/>
    <mergeCell ref="R41:R42"/>
    <mergeCell ref="S41:S42"/>
    <mergeCell ref="T41:AC41"/>
    <mergeCell ref="B5:E5"/>
    <mergeCell ref="U5:X5"/>
    <mergeCell ref="A7:G7"/>
    <mergeCell ref="T7:Z7"/>
    <mergeCell ref="A10:P10"/>
    <mergeCell ref="Q10:Q11"/>
    <mergeCell ref="R10:R11"/>
    <mergeCell ref="S10:S11"/>
    <mergeCell ref="T10:AC10"/>
    <mergeCell ref="A13:K13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20:E20"/>
    <mergeCell ref="U20:X20"/>
    <mergeCell ref="A22:G22"/>
    <mergeCell ref="T22:Z22"/>
    <mergeCell ref="A25:P25"/>
    <mergeCell ref="Q25:Q26"/>
    <mergeCell ref="R25:R26"/>
    <mergeCell ref="S25:S26"/>
    <mergeCell ref="T25:AC25"/>
    <mergeCell ref="A29:K29"/>
    <mergeCell ref="AD25:AD26"/>
    <mergeCell ref="AE25:AQ25"/>
    <mergeCell ref="AR25:AR26"/>
    <mergeCell ref="AS25:AS26"/>
    <mergeCell ref="U26:V26"/>
    <mergeCell ref="Z26:AA26"/>
    <mergeCell ref="AB26:AC26"/>
    <mergeCell ref="AL26:AM26"/>
    <mergeCell ref="AN26:AO26"/>
    <mergeCell ref="AP26:AQ26"/>
  </mergeCells>
  <dataValidations count="5">
    <dataValidation type="list" allowBlank="1" showInputMessage="1" showErrorMessage="1" sqref="N5 N20 N36">
      <formula1>MONNAIE</formula1>
    </dataValidation>
    <dataValidation type="list" allowBlank="1" showInputMessage="1" showErrorMessage="1" sqref="G12 G27:G28 G43">
      <formula1>nature</formula1>
    </dataValidation>
    <dataValidation type="whole" allowBlank="1" showInputMessage="1" showErrorMessage="1" sqref="L12:M12 L27:M28 L43:M43">
      <formula1>0</formula1>
      <formula2>500</formula2>
    </dataValidation>
    <dataValidation type="list" allowBlank="1" showInputMessage="1" showErrorMessage="1" sqref="AB12 Z12 AB27:AB28 Z27:Z28 Z43 AB43">
      <formula1>AUTRE</formula1>
    </dataValidation>
    <dataValidation type="list" allowBlank="1" showInputMessage="1" showErrorMessage="1" sqref="AN12 AL12 AP12 AN27:AN28 AL27:AL28 AP27:AP28 AP43 AL43 AN43">
      <formula1>AUTRES</formula1>
    </dataValidation>
  </dataValidations>
  <pageMargins left="0.7" right="0.7" top="0.75" bottom="0.75" header="0.3" footer="0.3"/>
  <pageSetup paperSize="9" scale="55" orientation="landscape" r:id="rId1"/>
  <colBreaks count="1" manualBreakCount="1"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4"/>
  <sheetViews>
    <sheetView topLeftCell="O61" zoomScale="110" zoomScaleNormal="110" workbookViewId="0">
      <selection activeCell="A63" sqref="A63:AS8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8.570312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110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Z3" s="48"/>
      <c r="AA3" s="48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EGYPTAIR   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ht="14.25" x14ac:dyDescent="0.25"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>
        <v>43831</v>
      </c>
      <c r="B12" s="2">
        <v>28391</v>
      </c>
      <c r="C12" s="2" t="s">
        <v>127</v>
      </c>
      <c r="D12" s="2" t="s">
        <v>128</v>
      </c>
      <c r="E12" s="2" t="s">
        <v>129</v>
      </c>
      <c r="F12" s="2" t="s">
        <v>130</v>
      </c>
      <c r="G12" s="2" t="s">
        <v>84</v>
      </c>
      <c r="H12" s="3">
        <v>0.51736111111111105</v>
      </c>
      <c r="I12" s="3">
        <v>0.52430555555555558</v>
      </c>
      <c r="J12" s="3">
        <v>0.55902777777777779</v>
      </c>
      <c r="K12" s="3">
        <v>0.56597222222222221</v>
      </c>
      <c r="L12" s="2">
        <v>143</v>
      </c>
      <c r="M12" s="2">
        <v>48</v>
      </c>
      <c r="N12" s="2">
        <v>0</v>
      </c>
      <c r="O12" s="2">
        <v>0</v>
      </c>
      <c r="P12" s="2" t="s">
        <v>131</v>
      </c>
      <c r="Q12" s="10">
        <v>871</v>
      </c>
      <c r="R12" s="10"/>
      <c r="S12" s="10"/>
      <c r="T12" s="4">
        <f>IF(A12="","",A12)</f>
        <v>43831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 t="s">
        <v>132</v>
      </c>
      <c r="AF12" s="2">
        <v>1</v>
      </c>
      <c r="AG12" s="2"/>
      <c r="AH12" s="2"/>
      <c r="AI12" s="2">
        <v>1</v>
      </c>
      <c r="AJ12" s="2">
        <v>1</v>
      </c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4</v>
      </c>
      <c r="AR12" s="10">
        <f>150+95+144</f>
        <v>389</v>
      </c>
      <c r="AS12" s="11">
        <f>+Q12+AR12</f>
        <v>1260</v>
      </c>
    </row>
    <row r="13" spans="1:45" ht="18.75" customHeight="1" x14ac:dyDescent="0.25">
      <c r="A13" s="1">
        <v>43832</v>
      </c>
      <c r="B13" s="2">
        <v>28393</v>
      </c>
      <c r="C13" s="2" t="s">
        <v>127</v>
      </c>
      <c r="D13" s="2" t="s">
        <v>128</v>
      </c>
      <c r="E13" s="2" t="s">
        <v>129</v>
      </c>
      <c r="F13" s="2" t="s">
        <v>145</v>
      </c>
      <c r="G13" s="2" t="s">
        <v>84</v>
      </c>
      <c r="H13" s="3">
        <v>0.51736111111111105</v>
      </c>
      <c r="I13" s="3">
        <v>0.53819444444444442</v>
      </c>
      <c r="J13" s="3">
        <v>0.55902777777777779</v>
      </c>
      <c r="K13" s="3">
        <v>0.57986111111111105</v>
      </c>
      <c r="L13" s="2">
        <v>140</v>
      </c>
      <c r="M13" s="2">
        <v>120</v>
      </c>
      <c r="N13" s="2">
        <v>2</v>
      </c>
      <c r="O13" s="2">
        <v>0</v>
      </c>
      <c r="P13" s="2" t="s">
        <v>169</v>
      </c>
      <c r="Q13" s="10">
        <v>871</v>
      </c>
      <c r="R13" s="10"/>
      <c r="S13" s="10"/>
      <c r="T13" s="4">
        <f t="shared" ref="T13:T18" si="0">IF(A13="","",A13)</f>
        <v>43832</v>
      </c>
      <c r="U13" s="2"/>
      <c r="V13" s="15"/>
      <c r="W13" s="2"/>
      <c r="X13" s="2">
        <v>1</v>
      </c>
      <c r="Y13" s="2"/>
      <c r="Z13" s="2" t="s">
        <v>61</v>
      </c>
      <c r="AA13" s="2">
        <v>1</v>
      </c>
      <c r="AB13" s="2" t="s">
        <v>63</v>
      </c>
      <c r="AC13" s="2">
        <v>2</v>
      </c>
      <c r="AD13" s="10"/>
      <c r="AE13" s="15" t="s">
        <v>132</v>
      </c>
      <c r="AF13" s="2">
        <v>1</v>
      </c>
      <c r="AG13" s="2"/>
      <c r="AH13" s="2"/>
      <c r="AI13" s="2">
        <v>1</v>
      </c>
      <c r="AJ13" s="2">
        <v>1</v>
      </c>
      <c r="AK13" s="2">
        <v>1</v>
      </c>
      <c r="AL13" s="2" t="s">
        <v>89</v>
      </c>
      <c r="AM13" s="2">
        <v>2</v>
      </c>
      <c r="AN13" s="2" t="s">
        <v>90</v>
      </c>
      <c r="AO13" s="2">
        <v>2</v>
      </c>
      <c r="AP13" s="2" t="s">
        <v>94</v>
      </c>
      <c r="AQ13" s="2">
        <v>8</v>
      </c>
      <c r="AR13" s="10">
        <f>150+95+144</f>
        <v>389</v>
      </c>
      <c r="AS13" s="11">
        <f t="shared" ref="AS13:AS18" si="1">+Q13+AR13</f>
        <v>1260</v>
      </c>
    </row>
    <row r="14" spans="1:45" ht="18.75" customHeight="1" x14ac:dyDescent="0.25">
      <c r="A14" s="1">
        <v>43833</v>
      </c>
      <c r="B14" s="2">
        <v>28415</v>
      </c>
      <c r="C14" s="2" t="s">
        <v>127</v>
      </c>
      <c r="D14" s="2" t="s">
        <v>128</v>
      </c>
      <c r="E14" s="2" t="s">
        <v>179</v>
      </c>
      <c r="F14" s="2" t="s">
        <v>180</v>
      </c>
      <c r="G14" s="2" t="s">
        <v>84</v>
      </c>
      <c r="H14" s="3">
        <v>0.51736111111111105</v>
      </c>
      <c r="I14" s="3">
        <v>0.52430555555555558</v>
      </c>
      <c r="J14" s="3">
        <v>0.55902777777777779</v>
      </c>
      <c r="K14" s="3">
        <v>0.5625</v>
      </c>
      <c r="L14" s="2">
        <v>149</v>
      </c>
      <c r="M14" s="2">
        <v>132</v>
      </c>
      <c r="N14" s="2">
        <v>0</v>
      </c>
      <c r="O14" s="2">
        <v>0</v>
      </c>
      <c r="P14" s="2" t="s">
        <v>131</v>
      </c>
      <c r="Q14" s="10">
        <v>670</v>
      </c>
      <c r="R14" s="10"/>
      <c r="S14" s="10"/>
      <c r="T14" s="4">
        <f t="shared" si="0"/>
        <v>43833</v>
      </c>
      <c r="U14" s="2"/>
      <c r="V14" s="15"/>
      <c r="W14" s="2"/>
      <c r="X14" s="2">
        <v>1</v>
      </c>
      <c r="Y14" s="2"/>
      <c r="Z14" s="2" t="s">
        <v>61</v>
      </c>
      <c r="AA14" s="2">
        <v>1</v>
      </c>
      <c r="AB14" s="2" t="s">
        <v>63</v>
      </c>
      <c r="AC14" s="2">
        <v>2</v>
      </c>
      <c r="AD14" s="10"/>
      <c r="AE14" s="15"/>
      <c r="AF14" s="2"/>
      <c r="AG14" s="2"/>
      <c r="AH14" s="2"/>
      <c r="AI14" s="2">
        <v>1</v>
      </c>
      <c r="AJ14" s="2">
        <v>1</v>
      </c>
      <c r="AK14" s="2">
        <v>1</v>
      </c>
      <c r="AL14" s="2" t="s">
        <v>89</v>
      </c>
      <c r="AM14" s="2">
        <v>2</v>
      </c>
      <c r="AN14" s="2" t="s">
        <v>90</v>
      </c>
      <c r="AO14" s="2">
        <v>2</v>
      </c>
      <c r="AP14" s="2" t="s">
        <v>94</v>
      </c>
      <c r="AQ14" s="2">
        <v>8</v>
      </c>
      <c r="AR14" s="10">
        <v>144</v>
      </c>
      <c r="AS14" s="11">
        <f t="shared" si="1"/>
        <v>814</v>
      </c>
    </row>
    <row r="15" spans="1:45" ht="18.75" customHeight="1" x14ac:dyDescent="0.25">
      <c r="A15" s="1">
        <v>43834</v>
      </c>
      <c r="B15" s="2">
        <v>28425</v>
      </c>
      <c r="C15" s="2" t="s">
        <v>127</v>
      </c>
      <c r="D15" s="2" t="s">
        <v>128</v>
      </c>
      <c r="E15" s="2" t="s">
        <v>179</v>
      </c>
      <c r="F15" s="2" t="s">
        <v>195</v>
      </c>
      <c r="G15" s="2" t="s">
        <v>84</v>
      </c>
      <c r="H15" s="3">
        <v>0.51736111111111105</v>
      </c>
      <c r="I15" s="3">
        <v>0.53472222222222221</v>
      </c>
      <c r="J15" s="3">
        <v>0.55902777777777779</v>
      </c>
      <c r="K15" s="3">
        <v>0.56944444444444442</v>
      </c>
      <c r="L15" s="2">
        <v>152</v>
      </c>
      <c r="M15" s="2">
        <v>67</v>
      </c>
      <c r="N15" s="2">
        <v>0</v>
      </c>
      <c r="O15" s="2">
        <v>0</v>
      </c>
      <c r="P15" s="2" t="s">
        <v>131</v>
      </c>
      <c r="Q15" s="10">
        <v>670</v>
      </c>
      <c r="R15" s="10"/>
      <c r="S15" s="10"/>
      <c r="T15" s="4">
        <f t="shared" si="0"/>
        <v>43834</v>
      </c>
      <c r="U15" s="2"/>
      <c r="V15" s="15"/>
      <c r="W15" s="2"/>
      <c r="X15" s="2"/>
      <c r="Y15" s="2"/>
      <c r="Z15" s="2" t="s">
        <v>61</v>
      </c>
      <c r="AA15" s="2">
        <v>1</v>
      </c>
      <c r="AB15" s="2" t="s">
        <v>63</v>
      </c>
      <c r="AC15" s="2">
        <v>2</v>
      </c>
      <c r="AD15" s="10"/>
      <c r="AE15" s="15"/>
      <c r="AF15" s="2"/>
      <c r="AG15" s="2"/>
      <c r="AH15" s="2"/>
      <c r="AI15" s="2">
        <v>1</v>
      </c>
      <c r="AJ15" s="2">
        <v>1</v>
      </c>
      <c r="AK15" s="2">
        <v>1</v>
      </c>
      <c r="AL15" s="2" t="s">
        <v>89</v>
      </c>
      <c r="AM15" s="2">
        <v>2</v>
      </c>
      <c r="AN15" s="2" t="s">
        <v>90</v>
      </c>
      <c r="AO15" s="2">
        <v>2</v>
      </c>
      <c r="AP15" s="2" t="s">
        <v>94</v>
      </c>
      <c r="AQ15" s="2">
        <v>5</v>
      </c>
      <c r="AR15" s="10">
        <v>144</v>
      </c>
      <c r="AS15" s="11">
        <f t="shared" si="1"/>
        <v>814</v>
      </c>
    </row>
    <row r="16" spans="1:45" ht="18.75" customHeight="1" x14ac:dyDescent="0.25">
      <c r="A16" s="1">
        <v>43835</v>
      </c>
      <c r="B16" s="2">
        <v>28432</v>
      </c>
      <c r="C16" s="2" t="s">
        <v>127</v>
      </c>
      <c r="D16" s="2" t="s">
        <v>128</v>
      </c>
      <c r="E16" s="2" t="s">
        <v>179</v>
      </c>
      <c r="F16" s="2" t="s">
        <v>196</v>
      </c>
      <c r="G16" s="2" t="s">
        <v>84</v>
      </c>
      <c r="H16" s="3">
        <v>0.51736111111111105</v>
      </c>
      <c r="I16" s="3">
        <v>0.53611111111111109</v>
      </c>
      <c r="J16" s="3">
        <v>0.55902777777777779</v>
      </c>
      <c r="K16" s="3">
        <v>0.57986111111111105</v>
      </c>
      <c r="L16" s="2">
        <v>150</v>
      </c>
      <c r="M16" s="2">
        <v>100</v>
      </c>
      <c r="N16" s="2">
        <v>0</v>
      </c>
      <c r="O16" s="2">
        <v>0</v>
      </c>
      <c r="P16" s="2" t="s">
        <v>131</v>
      </c>
      <c r="Q16" s="10">
        <v>670</v>
      </c>
      <c r="R16" s="10"/>
      <c r="S16" s="10"/>
      <c r="T16" s="4">
        <f t="shared" si="0"/>
        <v>43835</v>
      </c>
      <c r="U16" s="2"/>
      <c r="V16" s="15"/>
      <c r="W16" s="2"/>
      <c r="X16" s="2"/>
      <c r="Y16" s="2"/>
      <c r="Z16" s="2" t="s">
        <v>61</v>
      </c>
      <c r="AA16" s="2">
        <v>1</v>
      </c>
      <c r="AB16" s="2" t="s">
        <v>63</v>
      </c>
      <c r="AC16" s="2">
        <v>2</v>
      </c>
      <c r="AD16" s="10"/>
      <c r="AE16" s="15"/>
      <c r="AF16" s="2"/>
      <c r="AG16" s="2"/>
      <c r="AH16" s="2"/>
      <c r="AI16" s="2">
        <v>1</v>
      </c>
      <c r="AJ16" s="2">
        <v>1</v>
      </c>
      <c r="AK16" s="2">
        <v>1</v>
      </c>
      <c r="AL16" s="2" t="s">
        <v>89</v>
      </c>
      <c r="AM16" s="2">
        <v>1</v>
      </c>
      <c r="AN16" s="2" t="s">
        <v>90</v>
      </c>
      <c r="AO16" s="2">
        <v>2</v>
      </c>
      <c r="AP16" s="2" t="s">
        <v>94</v>
      </c>
      <c r="AQ16" s="2">
        <v>8</v>
      </c>
      <c r="AR16" s="10">
        <v>144</v>
      </c>
      <c r="AS16" s="11">
        <f t="shared" si="1"/>
        <v>814</v>
      </c>
    </row>
    <row r="17" spans="1:45" ht="18.75" customHeight="1" x14ac:dyDescent="0.25">
      <c r="A17" s="1">
        <v>43836</v>
      </c>
      <c r="B17" s="2">
        <v>28429</v>
      </c>
      <c r="C17" s="2" t="s">
        <v>127</v>
      </c>
      <c r="D17" s="2" t="s">
        <v>128</v>
      </c>
      <c r="E17" s="2" t="s">
        <v>179</v>
      </c>
      <c r="F17" s="2" t="s">
        <v>213</v>
      </c>
      <c r="G17" s="2" t="s">
        <v>84</v>
      </c>
      <c r="H17" s="3">
        <v>0.51736111111111105</v>
      </c>
      <c r="I17" s="3">
        <v>0.52777777777777779</v>
      </c>
      <c r="J17" s="3">
        <v>0.55902777777777779</v>
      </c>
      <c r="K17" s="3">
        <v>0.55902777777777779</v>
      </c>
      <c r="L17" s="2">
        <v>118</v>
      </c>
      <c r="M17" s="2">
        <v>63</v>
      </c>
      <c r="N17" s="2">
        <v>28</v>
      </c>
      <c r="O17" s="2">
        <v>0</v>
      </c>
      <c r="P17" s="2" t="s">
        <v>131</v>
      </c>
      <c r="Q17" s="10">
        <v>670</v>
      </c>
      <c r="R17" s="10"/>
      <c r="S17" s="10"/>
      <c r="T17" s="4">
        <f t="shared" si="0"/>
        <v>43836</v>
      </c>
      <c r="U17" s="2"/>
      <c r="V17" s="15"/>
      <c r="W17" s="2"/>
      <c r="X17" s="2">
        <v>1</v>
      </c>
      <c r="Y17" s="2"/>
      <c r="Z17" s="2" t="s">
        <v>61</v>
      </c>
      <c r="AA17" s="2">
        <v>1</v>
      </c>
      <c r="AB17" s="2" t="s">
        <v>63</v>
      </c>
      <c r="AC17" s="2">
        <v>2</v>
      </c>
      <c r="AD17" s="10"/>
      <c r="AE17" s="15"/>
      <c r="AF17" s="2"/>
      <c r="AG17" s="2"/>
      <c r="AH17" s="2"/>
      <c r="AI17" s="2">
        <v>1</v>
      </c>
      <c r="AJ17" s="2">
        <v>1</v>
      </c>
      <c r="AK17" s="2">
        <v>1</v>
      </c>
      <c r="AL17" s="2" t="s">
        <v>89</v>
      </c>
      <c r="AM17" s="2">
        <v>1</v>
      </c>
      <c r="AN17" s="2" t="s">
        <v>90</v>
      </c>
      <c r="AO17" s="2">
        <v>1</v>
      </c>
      <c r="AP17" s="2" t="s">
        <v>94</v>
      </c>
      <c r="AQ17" s="2">
        <v>6</v>
      </c>
      <c r="AR17" s="10">
        <v>144</v>
      </c>
      <c r="AS17" s="11">
        <f t="shared" si="1"/>
        <v>814</v>
      </c>
    </row>
    <row r="18" spans="1:45" ht="18.75" customHeight="1" x14ac:dyDescent="0.25">
      <c r="A18" s="1">
        <v>43837</v>
      </c>
      <c r="B18" s="2">
        <v>28437</v>
      </c>
      <c r="C18" s="2" t="s">
        <v>127</v>
      </c>
      <c r="D18" s="2" t="s">
        <v>128</v>
      </c>
      <c r="E18" s="2" t="s">
        <v>129</v>
      </c>
      <c r="F18" s="2" t="s">
        <v>145</v>
      </c>
      <c r="G18" s="2" t="s">
        <v>84</v>
      </c>
      <c r="H18" s="3">
        <v>0.51736111111111105</v>
      </c>
      <c r="I18" s="3">
        <v>0.55555555555555558</v>
      </c>
      <c r="J18" s="3">
        <v>0.55902777777777779</v>
      </c>
      <c r="K18" s="3">
        <v>0.59722222222222221</v>
      </c>
      <c r="L18" s="2">
        <v>134</v>
      </c>
      <c r="M18" s="2">
        <v>86</v>
      </c>
      <c r="N18" s="2">
        <v>29</v>
      </c>
      <c r="O18" s="2">
        <v>13</v>
      </c>
      <c r="P18" s="2" t="s">
        <v>131</v>
      </c>
      <c r="Q18" s="10">
        <v>871</v>
      </c>
      <c r="R18" s="10"/>
      <c r="S18" s="10"/>
      <c r="T18" s="4">
        <f t="shared" si="0"/>
        <v>43837</v>
      </c>
      <c r="U18" s="2"/>
      <c r="V18" s="15"/>
      <c r="W18" s="2"/>
      <c r="X18" s="2">
        <v>3</v>
      </c>
      <c r="Y18" s="2"/>
      <c r="Z18" s="2" t="s">
        <v>61</v>
      </c>
      <c r="AA18" s="2">
        <v>1</v>
      </c>
      <c r="AB18" s="2" t="s">
        <v>63</v>
      </c>
      <c r="AC18" s="2">
        <v>2</v>
      </c>
      <c r="AD18" s="10"/>
      <c r="AE18" s="15" t="s">
        <v>132</v>
      </c>
      <c r="AF18" s="2">
        <v>1</v>
      </c>
      <c r="AG18" s="2"/>
      <c r="AH18" s="2"/>
      <c r="AI18" s="2"/>
      <c r="AJ18" s="2"/>
      <c r="AK18" s="2">
        <v>1</v>
      </c>
      <c r="AL18" s="2" t="s">
        <v>89</v>
      </c>
      <c r="AM18" s="2">
        <v>1</v>
      </c>
      <c r="AN18" s="2" t="s">
        <v>90</v>
      </c>
      <c r="AO18" s="2">
        <v>2</v>
      </c>
      <c r="AP18" s="2" t="s">
        <v>94</v>
      </c>
      <c r="AQ18" s="2">
        <v>6</v>
      </c>
      <c r="AR18" s="10">
        <v>389</v>
      </c>
      <c r="AS18" s="11">
        <f t="shared" si="1"/>
        <v>1260</v>
      </c>
    </row>
    <row r="19" spans="1:45" ht="18.75" customHeight="1" x14ac:dyDescent="0.25">
      <c r="A19" s="197" t="s">
        <v>19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9"/>
      <c r="L19" s="12">
        <f>SUM(L12:L18)</f>
        <v>986</v>
      </c>
      <c r="M19" s="12">
        <f>SUM(M12:M18)</f>
        <v>616</v>
      </c>
      <c r="N19" s="12">
        <f>SUM(N12:N18)</f>
        <v>59</v>
      </c>
      <c r="O19" s="12">
        <f>SUM(O12:O18)</f>
        <v>13</v>
      </c>
      <c r="P19" s="12"/>
      <c r="Q19" s="12"/>
      <c r="R19" s="12"/>
      <c r="S19" s="12"/>
      <c r="T19" s="12"/>
      <c r="U19" s="12">
        <f>SUM(U12:U18)</f>
        <v>0</v>
      </c>
      <c r="V19" s="20">
        <f>SUM(V12:V18)</f>
        <v>0</v>
      </c>
      <c r="W19" s="12">
        <f>SUM(W12:W18)</f>
        <v>0</v>
      </c>
      <c r="X19" s="12">
        <f>SUM(X12:X18)</f>
        <v>6</v>
      </c>
      <c r="Y19" s="12"/>
      <c r="Z19" s="12"/>
      <c r="AA19" s="12"/>
      <c r="AB19" s="12"/>
      <c r="AC19" s="12"/>
      <c r="AD19" s="12"/>
      <c r="AE19" s="20">
        <f t="shared" ref="AE19:AK19" si="2">SUM(AE12:AE18)</f>
        <v>0</v>
      </c>
      <c r="AF19" s="21">
        <f t="shared" si="2"/>
        <v>3</v>
      </c>
      <c r="AG19" s="20">
        <f t="shared" si="2"/>
        <v>0</v>
      </c>
      <c r="AH19" s="20">
        <f t="shared" si="2"/>
        <v>0</v>
      </c>
      <c r="AI19" s="21">
        <f t="shared" si="2"/>
        <v>6</v>
      </c>
      <c r="AJ19" s="21">
        <f t="shared" si="2"/>
        <v>6</v>
      </c>
      <c r="AK19" s="21">
        <f t="shared" si="2"/>
        <v>7</v>
      </c>
      <c r="AL19" s="12"/>
      <c r="AM19" s="12"/>
      <c r="AN19" s="12"/>
      <c r="AO19" s="12"/>
      <c r="AP19" s="12"/>
      <c r="AQ19" s="12"/>
      <c r="AR19" s="12"/>
      <c r="AS19" s="59">
        <f>SUM(AS12:AS18)</f>
        <v>7036</v>
      </c>
    </row>
    <row r="21" spans="1:45" ht="14.25" x14ac:dyDescent="0.25">
      <c r="A21" s="58" t="s">
        <v>34</v>
      </c>
      <c r="B21" s="58"/>
      <c r="C21" s="58"/>
      <c r="D21" s="47"/>
      <c r="E21" s="47"/>
      <c r="F21" s="47"/>
      <c r="G21" s="5"/>
      <c r="H21" s="5"/>
      <c r="I21" s="5"/>
      <c r="J21" s="5"/>
      <c r="K21" s="5"/>
      <c r="P21" s="5"/>
      <c r="Q21" s="5"/>
      <c r="R21" s="5"/>
      <c r="S21" s="5"/>
      <c r="T21" s="58" t="s">
        <v>34</v>
      </c>
      <c r="U21" s="58"/>
      <c r="V21" s="58"/>
      <c r="W21" s="5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7"/>
      <c r="AI21" s="48"/>
      <c r="AJ21" s="48"/>
      <c r="AK21" s="48"/>
      <c r="AL21" s="48"/>
      <c r="AM21" s="48"/>
      <c r="AN21" s="48"/>
      <c r="AO21" s="48"/>
      <c r="AP21" s="48"/>
    </row>
    <row r="22" spans="1:45" ht="14.25" x14ac:dyDescent="0.25">
      <c r="A22" s="58" t="s">
        <v>35</v>
      </c>
      <c r="B22" s="58"/>
      <c r="C22" s="58"/>
      <c r="D22" s="47"/>
      <c r="E22" s="47"/>
      <c r="F22" s="48"/>
      <c r="H22" s="5"/>
      <c r="I22" s="5"/>
      <c r="J22" s="5"/>
      <c r="K22" s="5"/>
      <c r="P22" s="5"/>
      <c r="Q22" s="5"/>
      <c r="R22" s="5"/>
      <c r="S22" s="5"/>
      <c r="T22" s="58" t="s">
        <v>35</v>
      </c>
      <c r="U22" s="58"/>
      <c r="V22" s="58"/>
      <c r="W22" s="5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7"/>
      <c r="AI22" s="48"/>
      <c r="AJ22" s="48"/>
      <c r="AK22" s="48"/>
      <c r="AL22" s="48"/>
      <c r="AM22" s="48"/>
      <c r="AN22" s="48"/>
      <c r="AO22" s="48"/>
      <c r="AP22" s="48"/>
    </row>
    <row r="23" spans="1:45" ht="14.45" customHeight="1" x14ac:dyDescent="0.25">
      <c r="A23" s="58" t="s">
        <v>228</v>
      </c>
      <c r="B23" s="58"/>
      <c r="C23" s="58"/>
      <c r="D23" s="47"/>
      <c r="E23" s="47"/>
      <c r="F23" s="48"/>
      <c r="H23" s="5"/>
      <c r="I23" s="5"/>
      <c r="J23" s="5"/>
      <c r="K23" s="5"/>
      <c r="L23" s="58" t="s">
        <v>37</v>
      </c>
      <c r="M23" s="5"/>
      <c r="N23" s="55" t="s">
        <v>248</v>
      </c>
      <c r="O23" s="50"/>
      <c r="P23" s="50"/>
      <c r="Q23" s="50"/>
      <c r="R23" s="5"/>
      <c r="S23" s="5"/>
      <c r="T23" s="58" t="s">
        <v>228</v>
      </c>
      <c r="U23" s="58"/>
      <c r="V23" s="58"/>
      <c r="W23" s="47"/>
      <c r="X23" s="47"/>
      <c r="Y23" s="48"/>
      <c r="AA23" s="48"/>
      <c r="AB23" s="48"/>
      <c r="AC23" s="48"/>
      <c r="AD23" s="48"/>
      <c r="AE23" s="48"/>
      <c r="AF23" s="48"/>
      <c r="AG23" s="48"/>
      <c r="AH23" s="47"/>
      <c r="AI23" s="58" t="s">
        <v>37</v>
      </c>
      <c r="AJ23" s="47"/>
      <c r="AK23" s="56" t="str">
        <f>IF(N23="","",N23)</f>
        <v xml:space="preserve">EGYPTAIR    </v>
      </c>
      <c r="AL23" s="48"/>
      <c r="AM23" s="48"/>
      <c r="AN23" s="48"/>
      <c r="AO23" s="48"/>
      <c r="AP23" s="48"/>
    </row>
    <row r="24" spans="1:45" ht="15" x14ac:dyDescent="0.25">
      <c r="A24" s="48"/>
      <c r="B24" s="52"/>
      <c r="C24" s="48"/>
      <c r="D24" s="48"/>
      <c r="E24" s="48"/>
      <c r="F24" s="48"/>
      <c r="H24" s="5"/>
      <c r="I24" s="5"/>
      <c r="J24" s="5"/>
      <c r="K24" s="5"/>
      <c r="L24" s="58" t="s">
        <v>38</v>
      </c>
      <c r="M24" s="53"/>
      <c r="N24" s="55" t="s">
        <v>115</v>
      </c>
      <c r="O24" s="50"/>
      <c r="P24" s="50"/>
      <c r="Q24" s="50"/>
      <c r="R24" s="5"/>
      <c r="S24" s="5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58" t="s">
        <v>38</v>
      </c>
      <c r="AJ24" s="54"/>
      <c r="AK24" s="56" t="str">
        <f>IF(N24="","",N24)</f>
        <v>DU 08 AU 14 JANVIER 2020</v>
      </c>
      <c r="AL24" s="48"/>
      <c r="AM24" s="48"/>
      <c r="AN24" s="48"/>
      <c r="AO24" s="48"/>
      <c r="AP24" s="48"/>
    </row>
    <row r="25" spans="1:45" ht="28.5" x14ac:dyDescent="0.25">
      <c r="A25" s="58" t="s">
        <v>87</v>
      </c>
      <c r="B25" s="200" t="s">
        <v>100</v>
      </c>
      <c r="C25" s="200"/>
      <c r="D25" s="200"/>
      <c r="E25" s="200"/>
      <c r="F25" s="5"/>
      <c r="G25" s="5"/>
      <c r="H25" s="5"/>
      <c r="I25" s="5"/>
      <c r="J25" s="5"/>
      <c r="K25" s="5"/>
      <c r="L25" s="58" t="s">
        <v>39</v>
      </c>
      <c r="M25" s="53"/>
      <c r="N25" s="55" t="s">
        <v>69</v>
      </c>
      <c r="O25" s="5"/>
      <c r="P25" s="5"/>
      <c r="Q25" s="5"/>
      <c r="R25" s="5"/>
      <c r="S25" s="5"/>
      <c r="T25" s="58" t="s">
        <v>87</v>
      </c>
      <c r="U25" s="201" t="str">
        <f>IF(B25="","",B25)</f>
        <v>ALGER</v>
      </c>
      <c r="V25" s="201"/>
      <c r="W25" s="201"/>
      <c r="X25" s="201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58" t="s">
        <v>39</v>
      </c>
      <c r="AJ25" s="54"/>
      <c r="AK25" s="57" t="str">
        <f>+N25</f>
        <v>USD</v>
      </c>
      <c r="AL25" s="48"/>
      <c r="AM25" s="48"/>
      <c r="AN25" s="48"/>
      <c r="AO25" s="48"/>
      <c r="AP25" s="48"/>
    </row>
    <row r="26" spans="1:45" ht="14.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</row>
    <row r="27" spans="1:45" ht="14.25" x14ac:dyDescent="0.25">
      <c r="A27" s="202" t="s">
        <v>101</v>
      </c>
      <c r="B27" s="202"/>
      <c r="C27" s="202"/>
      <c r="D27" s="202"/>
      <c r="E27" s="202"/>
      <c r="F27" s="202"/>
      <c r="G27" s="20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4" t="s">
        <v>101</v>
      </c>
      <c r="U27" s="54"/>
      <c r="V27" s="54"/>
      <c r="W27" s="54"/>
      <c r="X27" s="54"/>
      <c r="Y27" s="54"/>
      <c r="Z27" s="54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</row>
    <row r="28" spans="1:45" ht="15" x14ac:dyDescent="0.25"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30" spans="1:45" ht="14.45" customHeight="1" x14ac:dyDescent="0.25">
      <c r="A30" s="178" t="s">
        <v>7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80"/>
      <c r="Q30" s="181" t="s">
        <v>6</v>
      </c>
      <c r="R30" s="181" t="s">
        <v>8</v>
      </c>
      <c r="S30" s="181" t="s">
        <v>9</v>
      </c>
      <c r="T30" s="183" t="s">
        <v>12</v>
      </c>
      <c r="U30" s="184"/>
      <c r="V30" s="184"/>
      <c r="W30" s="184"/>
      <c r="X30" s="184"/>
      <c r="Y30" s="184"/>
      <c r="Z30" s="184"/>
      <c r="AA30" s="184"/>
      <c r="AB30" s="184"/>
      <c r="AC30" s="185"/>
      <c r="AD30" s="186" t="s">
        <v>80</v>
      </c>
      <c r="AE30" s="188" t="s">
        <v>13</v>
      </c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90"/>
      <c r="AR30" s="186" t="s">
        <v>18</v>
      </c>
      <c r="AS30" s="191" t="s">
        <v>81</v>
      </c>
    </row>
    <row r="31" spans="1:45" ht="26.45" customHeight="1" x14ac:dyDescent="0.25">
      <c r="A31" s="16" t="s">
        <v>5</v>
      </c>
      <c r="B31" s="7" t="s">
        <v>0</v>
      </c>
      <c r="C31" s="8" t="s">
        <v>31</v>
      </c>
      <c r="D31" s="8" t="s">
        <v>32</v>
      </c>
      <c r="E31" s="8" t="s">
        <v>33</v>
      </c>
      <c r="F31" s="8" t="s">
        <v>46</v>
      </c>
      <c r="G31" s="9" t="s">
        <v>4</v>
      </c>
      <c r="H31" s="8" t="s">
        <v>1</v>
      </c>
      <c r="I31" s="8" t="s">
        <v>111</v>
      </c>
      <c r="J31" s="8" t="s">
        <v>2</v>
      </c>
      <c r="K31" s="8" t="s">
        <v>3</v>
      </c>
      <c r="L31" s="8" t="s">
        <v>27</v>
      </c>
      <c r="M31" s="8" t="s">
        <v>28</v>
      </c>
      <c r="N31" s="9" t="s">
        <v>29</v>
      </c>
      <c r="O31" s="9" t="s">
        <v>30</v>
      </c>
      <c r="P31" s="7" t="s">
        <v>21</v>
      </c>
      <c r="Q31" s="182"/>
      <c r="R31" s="182"/>
      <c r="S31" s="182"/>
      <c r="T31" s="17" t="s">
        <v>5</v>
      </c>
      <c r="U31" s="193" t="s">
        <v>86</v>
      </c>
      <c r="V31" s="194"/>
      <c r="W31" s="18" t="s">
        <v>10</v>
      </c>
      <c r="X31" s="13" t="s">
        <v>11</v>
      </c>
      <c r="Y31" s="13" t="s">
        <v>77</v>
      </c>
      <c r="Z31" s="193" t="s">
        <v>75</v>
      </c>
      <c r="AA31" s="194"/>
      <c r="AB31" s="193" t="s">
        <v>75</v>
      </c>
      <c r="AC31" s="194"/>
      <c r="AD31" s="187"/>
      <c r="AE31" s="14" t="s">
        <v>24</v>
      </c>
      <c r="AF31" s="14" t="s">
        <v>26</v>
      </c>
      <c r="AG31" s="14" t="s">
        <v>76</v>
      </c>
      <c r="AH31" s="14" t="s">
        <v>14</v>
      </c>
      <c r="AI31" s="14" t="s">
        <v>78</v>
      </c>
      <c r="AJ31" s="14" t="s">
        <v>79</v>
      </c>
      <c r="AK31" s="14" t="s">
        <v>20</v>
      </c>
      <c r="AL31" s="195" t="s">
        <v>75</v>
      </c>
      <c r="AM31" s="196"/>
      <c r="AN31" s="195" t="s">
        <v>75</v>
      </c>
      <c r="AO31" s="196"/>
      <c r="AP31" s="195" t="s">
        <v>75</v>
      </c>
      <c r="AQ31" s="196"/>
      <c r="AR31" s="186"/>
      <c r="AS31" s="192"/>
    </row>
    <row r="32" spans="1:45" ht="18.75" customHeight="1" x14ac:dyDescent="0.25">
      <c r="A32" s="1">
        <v>43838</v>
      </c>
      <c r="B32" s="2">
        <v>28442</v>
      </c>
      <c r="C32" s="2" t="s">
        <v>127</v>
      </c>
      <c r="D32" s="2" t="s">
        <v>128</v>
      </c>
      <c r="E32" s="2" t="s">
        <v>179</v>
      </c>
      <c r="F32" s="2" t="s">
        <v>249</v>
      </c>
      <c r="G32" s="2" t="s">
        <v>84</v>
      </c>
      <c r="H32" s="3">
        <v>0.51736111111111105</v>
      </c>
      <c r="I32" s="3">
        <v>0.55902777777777779</v>
      </c>
      <c r="J32" s="3">
        <v>0.55902777777777779</v>
      </c>
      <c r="K32" s="3">
        <v>0.59027777777777779</v>
      </c>
      <c r="L32" s="2">
        <v>147</v>
      </c>
      <c r="M32" s="2">
        <v>56</v>
      </c>
      <c r="N32" s="2">
        <v>0</v>
      </c>
      <c r="O32" s="2">
        <v>0</v>
      </c>
      <c r="P32" s="2" t="s">
        <v>131</v>
      </c>
      <c r="Q32" s="10">
        <v>670</v>
      </c>
      <c r="R32" s="10"/>
      <c r="S32" s="10"/>
      <c r="T32" s="4">
        <f>IF(A32="","",A32)</f>
        <v>43838</v>
      </c>
      <c r="U32" s="2"/>
      <c r="V32" s="15"/>
      <c r="W32" s="2"/>
      <c r="X32" s="2"/>
      <c r="Y32" s="2"/>
      <c r="Z32" s="2" t="s">
        <v>61</v>
      </c>
      <c r="AA32" s="2">
        <v>1</v>
      </c>
      <c r="AB32" s="2" t="s">
        <v>63</v>
      </c>
      <c r="AC32" s="2">
        <v>2</v>
      </c>
      <c r="AD32" s="10"/>
      <c r="AE32" s="15"/>
      <c r="AF32" s="2"/>
      <c r="AG32" s="2"/>
      <c r="AH32" s="2"/>
      <c r="AI32" s="2">
        <v>1</v>
      </c>
      <c r="AJ32" s="2">
        <v>1</v>
      </c>
      <c r="AK32" s="2">
        <v>1</v>
      </c>
      <c r="AL32" s="2" t="s">
        <v>89</v>
      </c>
      <c r="AM32" s="2">
        <v>1</v>
      </c>
      <c r="AN32" s="2" t="s">
        <v>90</v>
      </c>
      <c r="AO32" s="2">
        <v>2</v>
      </c>
      <c r="AP32" s="2" t="s">
        <v>94</v>
      </c>
      <c r="AQ32" s="2">
        <v>6</v>
      </c>
      <c r="AR32" s="10">
        <v>144</v>
      </c>
      <c r="AS32" s="11">
        <f>+Q32+AR32</f>
        <v>814</v>
      </c>
    </row>
    <row r="33" spans="1:45" ht="18.75" customHeight="1" x14ac:dyDescent="0.25">
      <c r="A33" s="1">
        <v>43839</v>
      </c>
      <c r="B33" s="2">
        <v>28445</v>
      </c>
      <c r="C33" s="2" t="s">
        <v>127</v>
      </c>
      <c r="D33" s="2" t="s">
        <v>128</v>
      </c>
      <c r="E33" s="2" t="s">
        <v>129</v>
      </c>
      <c r="F33" s="2" t="s">
        <v>250</v>
      </c>
      <c r="G33" s="2" t="s">
        <v>84</v>
      </c>
      <c r="H33" s="3">
        <v>0.51736111111111105</v>
      </c>
      <c r="I33" s="3">
        <v>0.52777777777777779</v>
      </c>
      <c r="J33" s="3">
        <v>0.55902777777777779</v>
      </c>
      <c r="K33" s="3">
        <v>0.58333333333333337</v>
      </c>
      <c r="L33" s="2">
        <v>112</v>
      </c>
      <c r="M33" s="2">
        <v>100</v>
      </c>
      <c r="N33" s="2">
        <v>0</v>
      </c>
      <c r="O33" s="2">
        <v>0</v>
      </c>
      <c r="P33" s="2" t="s">
        <v>131</v>
      </c>
      <c r="Q33" s="10">
        <v>871</v>
      </c>
      <c r="R33" s="10"/>
      <c r="S33" s="10"/>
      <c r="T33" s="4">
        <f t="shared" ref="T33:T38" si="3">IF(A33="","",A33)</f>
        <v>43839</v>
      </c>
      <c r="U33" s="2"/>
      <c r="V33" s="15"/>
      <c r="W33" s="2">
        <v>1</v>
      </c>
      <c r="X33" s="2">
        <v>1</v>
      </c>
      <c r="Y33" s="2"/>
      <c r="Z33" s="2" t="s">
        <v>61</v>
      </c>
      <c r="AA33" s="2">
        <v>1</v>
      </c>
      <c r="AB33" s="2" t="s">
        <v>63</v>
      </c>
      <c r="AC33" s="2">
        <v>2</v>
      </c>
      <c r="AD33" s="10"/>
      <c r="AE33" s="15" t="s">
        <v>251</v>
      </c>
      <c r="AF33" s="2">
        <v>1</v>
      </c>
      <c r="AG33" s="2"/>
      <c r="AH33" s="2"/>
      <c r="AI33" s="2"/>
      <c r="AJ33" s="2"/>
      <c r="AK33" s="2">
        <v>1</v>
      </c>
      <c r="AL33" s="2" t="s">
        <v>89</v>
      </c>
      <c r="AM33" s="2">
        <v>1</v>
      </c>
      <c r="AN33" s="2" t="s">
        <v>90</v>
      </c>
      <c r="AO33" s="2">
        <v>1</v>
      </c>
      <c r="AP33" s="2" t="s">
        <v>94</v>
      </c>
      <c r="AQ33" s="2">
        <v>8</v>
      </c>
      <c r="AR33" s="10">
        <f>150+75+95</f>
        <v>320</v>
      </c>
      <c r="AS33" s="11">
        <f t="shared" ref="AS33:AS38" si="4">+Q33+AR33</f>
        <v>1191</v>
      </c>
    </row>
    <row r="34" spans="1:45" ht="18.75" customHeight="1" x14ac:dyDescent="0.25">
      <c r="A34" s="1">
        <v>43840</v>
      </c>
      <c r="B34" s="2">
        <v>28456</v>
      </c>
      <c r="C34" s="2" t="s">
        <v>127</v>
      </c>
      <c r="D34" s="2" t="s">
        <v>128</v>
      </c>
      <c r="E34" s="2" t="s">
        <v>129</v>
      </c>
      <c r="F34" s="2" t="s">
        <v>250</v>
      </c>
      <c r="G34" s="2" t="s">
        <v>84</v>
      </c>
      <c r="H34" s="3">
        <v>0.51736111111111105</v>
      </c>
      <c r="I34" s="3">
        <v>0.53125</v>
      </c>
      <c r="J34" s="3">
        <v>0.55902777777777779</v>
      </c>
      <c r="K34" s="3">
        <v>0.56944444444444442</v>
      </c>
      <c r="L34" s="2">
        <v>110</v>
      </c>
      <c r="M34" s="2">
        <v>101</v>
      </c>
      <c r="N34" s="2">
        <v>182</v>
      </c>
      <c r="O34" s="2">
        <v>0</v>
      </c>
      <c r="P34" s="2" t="s">
        <v>131</v>
      </c>
      <c r="Q34" s="10">
        <v>871</v>
      </c>
      <c r="R34" s="10"/>
      <c r="S34" s="10"/>
      <c r="T34" s="4">
        <f t="shared" si="3"/>
        <v>43840</v>
      </c>
      <c r="U34" s="2"/>
      <c r="V34" s="15"/>
      <c r="W34" s="2"/>
      <c r="X34" s="2"/>
      <c r="Y34" s="2"/>
      <c r="Z34" s="2" t="s">
        <v>61</v>
      </c>
      <c r="AA34" s="2">
        <v>1</v>
      </c>
      <c r="AB34" s="2" t="s">
        <v>63</v>
      </c>
      <c r="AC34" s="2">
        <v>2</v>
      </c>
      <c r="AD34" s="10"/>
      <c r="AE34" s="15" t="s">
        <v>252</v>
      </c>
      <c r="AF34" s="2">
        <v>1</v>
      </c>
      <c r="AG34" s="2"/>
      <c r="AH34" s="2"/>
      <c r="AI34" s="2">
        <v>1</v>
      </c>
      <c r="AJ34" s="2">
        <v>1</v>
      </c>
      <c r="AK34" s="2">
        <v>1</v>
      </c>
      <c r="AL34" s="2" t="s">
        <v>89</v>
      </c>
      <c r="AM34" s="2">
        <v>2</v>
      </c>
      <c r="AN34" s="2" t="s">
        <v>90</v>
      </c>
      <c r="AO34" s="2">
        <v>2</v>
      </c>
      <c r="AP34" s="2" t="s">
        <v>94</v>
      </c>
      <c r="AQ34" s="2">
        <v>8</v>
      </c>
      <c r="AR34" s="10">
        <f>150+95+144</f>
        <v>389</v>
      </c>
      <c r="AS34" s="11">
        <f t="shared" si="4"/>
        <v>1260</v>
      </c>
    </row>
    <row r="35" spans="1:45" ht="18.75" customHeight="1" x14ac:dyDescent="0.25">
      <c r="A35" s="1">
        <v>43841</v>
      </c>
      <c r="B35" s="2">
        <v>28463</v>
      </c>
      <c r="C35" s="2" t="s">
        <v>127</v>
      </c>
      <c r="D35" s="2" t="s">
        <v>128</v>
      </c>
      <c r="E35" s="2" t="s">
        <v>129</v>
      </c>
      <c r="F35" s="2" t="s">
        <v>145</v>
      </c>
      <c r="G35" s="2" t="s">
        <v>84</v>
      </c>
      <c r="H35" s="3">
        <v>0.51736111111111105</v>
      </c>
      <c r="I35" s="3">
        <v>0.57638888888888895</v>
      </c>
      <c r="J35" s="3">
        <v>0.55902777777777779</v>
      </c>
      <c r="K35" s="3">
        <v>0.61111111111111105</v>
      </c>
      <c r="L35" s="2">
        <v>108</v>
      </c>
      <c r="M35" s="2">
        <v>77</v>
      </c>
      <c r="N35" s="2">
        <v>24</v>
      </c>
      <c r="O35" s="2">
        <v>0</v>
      </c>
      <c r="P35" s="2" t="s">
        <v>131</v>
      </c>
      <c r="Q35" s="10">
        <v>871</v>
      </c>
      <c r="R35" s="10"/>
      <c r="S35" s="10"/>
      <c r="T35" s="4">
        <f t="shared" si="3"/>
        <v>43841</v>
      </c>
      <c r="U35" s="2"/>
      <c r="V35" s="15"/>
      <c r="W35" s="2"/>
      <c r="X35" s="2"/>
      <c r="Y35" s="2"/>
      <c r="Z35" s="2" t="s">
        <v>61</v>
      </c>
      <c r="AA35" s="2">
        <v>1</v>
      </c>
      <c r="AB35" s="2" t="s">
        <v>63</v>
      </c>
      <c r="AC35" s="2">
        <v>2</v>
      </c>
      <c r="AD35" s="10"/>
      <c r="AE35" s="15" t="s">
        <v>253</v>
      </c>
      <c r="AF35" s="2">
        <v>1</v>
      </c>
      <c r="AG35" s="2"/>
      <c r="AH35" s="2"/>
      <c r="AI35" s="2"/>
      <c r="AJ35" s="2"/>
      <c r="AK35" s="2">
        <v>1</v>
      </c>
      <c r="AL35" s="2" t="s">
        <v>89</v>
      </c>
      <c r="AM35" s="2">
        <v>1</v>
      </c>
      <c r="AN35" s="2" t="s">
        <v>90</v>
      </c>
      <c r="AO35" s="2">
        <v>1</v>
      </c>
      <c r="AP35" s="2" t="s">
        <v>94</v>
      </c>
      <c r="AQ35" s="2">
        <v>8</v>
      </c>
      <c r="AR35" s="10">
        <f>150+95+144</f>
        <v>389</v>
      </c>
      <c r="AS35" s="11">
        <f t="shared" si="4"/>
        <v>1260</v>
      </c>
    </row>
    <row r="36" spans="1:45" ht="18.75" customHeight="1" x14ac:dyDescent="0.25">
      <c r="A36" s="1">
        <v>43842</v>
      </c>
      <c r="B36" s="2">
        <v>28467</v>
      </c>
      <c r="C36" s="2" t="s">
        <v>127</v>
      </c>
      <c r="D36" s="2" t="s">
        <v>128</v>
      </c>
      <c r="E36" s="2" t="s">
        <v>129</v>
      </c>
      <c r="F36" s="2" t="s">
        <v>145</v>
      </c>
      <c r="G36" s="2" t="s">
        <v>84</v>
      </c>
      <c r="H36" s="3">
        <v>0.51736111111111105</v>
      </c>
      <c r="I36" s="3">
        <v>0.53125</v>
      </c>
      <c r="J36" s="3">
        <v>0.55902777777777779</v>
      </c>
      <c r="K36" s="3">
        <v>0.56944444444444442</v>
      </c>
      <c r="L36" s="2">
        <v>84</v>
      </c>
      <c r="M36" s="2">
        <v>94</v>
      </c>
      <c r="N36" s="2">
        <v>27</v>
      </c>
      <c r="O36" s="2">
        <v>0</v>
      </c>
      <c r="P36" s="2" t="s">
        <v>131</v>
      </c>
      <c r="Q36" s="10">
        <v>871</v>
      </c>
      <c r="R36" s="10"/>
      <c r="S36" s="10"/>
      <c r="T36" s="4">
        <f t="shared" si="3"/>
        <v>43842</v>
      </c>
      <c r="U36" s="2"/>
      <c r="V36" s="15"/>
      <c r="W36" s="2"/>
      <c r="X36" s="2"/>
      <c r="Y36" s="2"/>
      <c r="Z36" s="2" t="s">
        <v>61</v>
      </c>
      <c r="AA36" s="2">
        <v>1</v>
      </c>
      <c r="AB36" s="2" t="s">
        <v>63</v>
      </c>
      <c r="AC36" s="2">
        <v>2</v>
      </c>
      <c r="AD36" s="10"/>
      <c r="AE36" s="15" t="s">
        <v>252</v>
      </c>
      <c r="AF36" s="2">
        <v>1</v>
      </c>
      <c r="AG36" s="2"/>
      <c r="AH36" s="2"/>
      <c r="AI36" s="2">
        <v>1</v>
      </c>
      <c r="AJ36" s="2">
        <v>1</v>
      </c>
      <c r="AK36" s="2">
        <v>1</v>
      </c>
      <c r="AL36" s="2" t="s">
        <v>89</v>
      </c>
      <c r="AM36" s="2">
        <v>2</v>
      </c>
      <c r="AN36" s="2" t="s">
        <v>90</v>
      </c>
      <c r="AO36" s="2">
        <v>2</v>
      </c>
      <c r="AP36" s="2" t="s">
        <v>94</v>
      </c>
      <c r="AQ36" s="2">
        <v>7</v>
      </c>
      <c r="AR36" s="10">
        <f t="shared" ref="AR36:AR38" si="5">150+95+144</f>
        <v>389</v>
      </c>
      <c r="AS36" s="11">
        <f t="shared" si="4"/>
        <v>1260</v>
      </c>
    </row>
    <row r="37" spans="1:45" ht="18.75" customHeight="1" x14ac:dyDescent="0.25">
      <c r="A37" s="1">
        <v>43843</v>
      </c>
      <c r="B37" s="2">
        <v>28469</v>
      </c>
      <c r="C37" s="2" t="s">
        <v>127</v>
      </c>
      <c r="D37" s="2" t="s">
        <v>128</v>
      </c>
      <c r="E37" s="2" t="s">
        <v>129</v>
      </c>
      <c r="F37" s="2" t="s">
        <v>145</v>
      </c>
      <c r="G37" s="2" t="s">
        <v>84</v>
      </c>
      <c r="H37" s="3">
        <v>0.51736111111111105</v>
      </c>
      <c r="I37" s="3">
        <v>0.51736111111111105</v>
      </c>
      <c r="J37" s="3">
        <v>0.55902777777777779</v>
      </c>
      <c r="K37" s="3">
        <v>0.5625</v>
      </c>
      <c r="L37" s="2">
        <v>104</v>
      </c>
      <c r="M37" s="2">
        <v>81</v>
      </c>
      <c r="N37" s="2">
        <v>428</v>
      </c>
      <c r="O37" s="2">
        <v>0</v>
      </c>
      <c r="P37" s="2" t="s">
        <v>131</v>
      </c>
      <c r="Q37" s="10">
        <v>871</v>
      </c>
      <c r="R37" s="10"/>
      <c r="S37" s="10"/>
      <c r="T37" s="4">
        <f t="shared" si="3"/>
        <v>43843</v>
      </c>
      <c r="U37" s="2"/>
      <c r="V37" s="15"/>
      <c r="W37" s="2"/>
      <c r="X37" s="2"/>
      <c r="Y37" s="2"/>
      <c r="Z37" s="2" t="s">
        <v>61</v>
      </c>
      <c r="AA37" s="2">
        <v>1</v>
      </c>
      <c r="AB37" s="2" t="s">
        <v>63</v>
      </c>
      <c r="AC37" s="2">
        <v>2</v>
      </c>
      <c r="AD37" s="10"/>
      <c r="AE37" s="15" t="s">
        <v>132</v>
      </c>
      <c r="AF37" s="2">
        <v>1</v>
      </c>
      <c r="AG37" s="2"/>
      <c r="AH37" s="2"/>
      <c r="AI37" s="2">
        <v>1</v>
      </c>
      <c r="AJ37" s="2">
        <v>1</v>
      </c>
      <c r="AK37" s="2">
        <v>1</v>
      </c>
      <c r="AL37" s="2" t="s">
        <v>89</v>
      </c>
      <c r="AM37" s="2">
        <v>2</v>
      </c>
      <c r="AN37" s="2" t="s">
        <v>90</v>
      </c>
      <c r="AO37" s="2">
        <v>2</v>
      </c>
      <c r="AP37" s="2" t="s">
        <v>94</v>
      </c>
      <c r="AQ37" s="2">
        <v>7</v>
      </c>
      <c r="AR37" s="10">
        <f t="shared" si="5"/>
        <v>389</v>
      </c>
      <c r="AS37" s="11">
        <f t="shared" si="4"/>
        <v>1260</v>
      </c>
    </row>
    <row r="38" spans="1:45" ht="18.75" customHeight="1" x14ac:dyDescent="0.25">
      <c r="A38" s="1">
        <v>43844</v>
      </c>
      <c r="B38" s="2">
        <v>28474</v>
      </c>
      <c r="C38" s="2" t="s">
        <v>127</v>
      </c>
      <c r="D38" s="2" t="s">
        <v>128</v>
      </c>
      <c r="E38" s="2" t="s">
        <v>129</v>
      </c>
      <c r="F38" s="2" t="s">
        <v>145</v>
      </c>
      <c r="G38" s="2" t="s">
        <v>84</v>
      </c>
      <c r="H38" s="3">
        <v>0.51736111111111105</v>
      </c>
      <c r="I38" s="3">
        <v>0.52083333333333337</v>
      </c>
      <c r="J38" s="3">
        <v>0.55902777777777779</v>
      </c>
      <c r="K38" s="3">
        <v>0.55902777777777779</v>
      </c>
      <c r="L38" s="2">
        <v>63</v>
      </c>
      <c r="M38" s="2">
        <v>84</v>
      </c>
      <c r="N38" s="2">
        <v>320</v>
      </c>
      <c r="O38" s="2">
        <v>0</v>
      </c>
      <c r="P38" s="2" t="s">
        <v>156</v>
      </c>
      <c r="Q38" s="10">
        <v>871</v>
      </c>
      <c r="R38" s="10"/>
      <c r="S38" s="10"/>
      <c r="T38" s="4">
        <f t="shared" si="3"/>
        <v>43844</v>
      </c>
      <c r="U38" s="2"/>
      <c r="V38" s="15"/>
      <c r="W38" s="2"/>
      <c r="X38" s="2"/>
      <c r="Y38" s="2"/>
      <c r="Z38" s="2" t="s">
        <v>61</v>
      </c>
      <c r="AA38" s="2">
        <v>1</v>
      </c>
      <c r="AB38" s="2" t="s">
        <v>63</v>
      </c>
      <c r="AC38" s="2">
        <v>2</v>
      </c>
      <c r="AD38" s="10"/>
      <c r="AE38" s="15" t="s">
        <v>252</v>
      </c>
      <c r="AF38" s="2">
        <v>1</v>
      </c>
      <c r="AG38" s="2"/>
      <c r="AH38" s="2"/>
      <c r="AI38" s="2">
        <v>1</v>
      </c>
      <c r="AJ38" s="2">
        <v>1</v>
      </c>
      <c r="AK38" s="2">
        <v>1</v>
      </c>
      <c r="AL38" s="2" t="s">
        <v>89</v>
      </c>
      <c r="AM38" s="2">
        <v>1</v>
      </c>
      <c r="AN38" s="2" t="s">
        <v>90</v>
      </c>
      <c r="AO38" s="2">
        <v>2</v>
      </c>
      <c r="AP38" s="2" t="s">
        <v>94</v>
      </c>
      <c r="AQ38" s="2">
        <v>6</v>
      </c>
      <c r="AR38" s="10">
        <f t="shared" si="5"/>
        <v>389</v>
      </c>
      <c r="AS38" s="11">
        <f t="shared" si="4"/>
        <v>1260</v>
      </c>
    </row>
    <row r="39" spans="1:45" ht="18.75" customHeight="1" x14ac:dyDescent="0.25">
      <c r="A39" s="197" t="s">
        <v>19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9"/>
      <c r="L39" s="12">
        <f>SUM(L32:L38)</f>
        <v>728</v>
      </c>
      <c r="M39" s="12">
        <f>SUM(M32:M38)</f>
        <v>593</v>
      </c>
      <c r="N39" s="12">
        <f>SUM(N32:N38)</f>
        <v>981</v>
      </c>
      <c r="O39" s="12">
        <f>SUM(O32:O38)</f>
        <v>0</v>
      </c>
      <c r="P39" s="12"/>
      <c r="Q39" s="12"/>
      <c r="R39" s="12"/>
      <c r="S39" s="12"/>
      <c r="T39" s="12"/>
      <c r="U39" s="12">
        <f>SUM(U32:U38)</f>
        <v>0</v>
      </c>
      <c r="V39" s="20">
        <f>SUM(V32:V38)</f>
        <v>0</v>
      </c>
      <c r="W39" s="12">
        <f>SUM(W32:W38)</f>
        <v>1</v>
      </c>
      <c r="X39" s="12">
        <f>SUM(X32:X38)</f>
        <v>1</v>
      </c>
      <c r="Y39" s="12"/>
      <c r="Z39" s="12"/>
      <c r="AA39" s="12"/>
      <c r="AB39" s="12"/>
      <c r="AC39" s="12"/>
      <c r="AD39" s="12"/>
      <c r="AE39" s="20">
        <f t="shared" ref="AE39:AK39" si="6">SUM(AE32:AE38)</f>
        <v>0</v>
      </c>
      <c r="AF39" s="21">
        <f t="shared" si="6"/>
        <v>6</v>
      </c>
      <c r="AG39" s="20">
        <f t="shared" si="6"/>
        <v>0</v>
      </c>
      <c r="AH39" s="20">
        <f t="shared" si="6"/>
        <v>0</v>
      </c>
      <c r="AI39" s="21">
        <f t="shared" si="6"/>
        <v>5</v>
      </c>
      <c r="AJ39" s="21">
        <f t="shared" si="6"/>
        <v>5</v>
      </c>
      <c r="AK39" s="21">
        <f t="shared" si="6"/>
        <v>7</v>
      </c>
      <c r="AL39" s="12"/>
      <c r="AM39" s="12"/>
      <c r="AN39" s="12"/>
      <c r="AO39" s="12"/>
      <c r="AP39" s="12"/>
      <c r="AQ39" s="12"/>
      <c r="AR39" s="12"/>
      <c r="AS39" s="59">
        <f>SUM(AS32:AS38)</f>
        <v>8305</v>
      </c>
    </row>
    <row r="42" spans="1:45" ht="14.25" x14ac:dyDescent="0.25">
      <c r="A42" s="93" t="s">
        <v>34</v>
      </c>
      <c r="B42" s="93"/>
      <c r="C42" s="93"/>
      <c r="D42" s="47"/>
      <c r="E42" s="47"/>
      <c r="F42" s="47"/>
      <c r="G42" s="5"/>
      <c r="H42" s="5"/>
      <c r="I42" s="5"/>
      <c r="J42" s="5"/>
      <c r="K42" s="5"/>
      <c r="P42" s="5"/>
      <c r="Q42" s="5"/>
      <c r="R42" s="5"/>
      <c r="S42" s="5"/>
      <c r="T42" s="93" t="s">
        <v>34</v>
      </c>
      <c r="U42" s="93"/>
      <c r="V42" s="93"/>
      <c r="W42" s="93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7"/>
      <c r="AI42" s="48"/>
      <c r="AJ42" s="48"/>
      <c r="AK42" s="48"/>
      <c r="AL42" s="48"/>
      <c r="AM42" s="48"/>
      <c r="AN42" s="48"/>
      <c r="AO42" s="48"/>
      <c r="AP42" s="48"/>
    </row>
    <row r="43" spans="1:45" ht="14.25" x14ac:dyDescent="0.25">
      <c r="A43" s="93" t="s">
        <v>35</v>
      </c>
      <c r="B43" s="93"/>
      <c r="C43" s="93"/>
      <c r="D43" s="47"/>
      <c r="E43" s="47"/>
      <c r="F43" s="48"/>
      <c r="H43" s="5"/>
      <c r="I43" s="5"/>
      <c r="J43" s="5"/>
      <c r="K43" s="5"/>
      <c r="P43" s="5"/>
      <c r="Q43" s="5"/>
      <c r="R43" s="5"/>
      <c r="S43" s="5"/>
      <c r="T43" s="93" t="s">
        <v>35</v>
      </c>
      <c r="U43" s="93"/>
      <c r="V43" s="93"/>
      <c r="W43" s="93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7"/>
      <c r="AI43" s="48"/>
      <c r="AJ43" s="48"/>
      <c r="AK43" s="48"/>
      <c r="AL43" s="48"/>
      <c r="AM43" s="48"/>
      <c r="AN43" s="48"/>
      <c r="AO43" s="48"/>
      <c r="AP43" s="48"/>
    </row>
    <row r="44" spans="1:45" ht="14.45" customHeight="1" x14ac:dyDescent="0.25">
      <c r="A44" s="93" t="s">
        <v>228</v>
      </c>
      <c r="B44" s="93"/>
      <c r="C44" s="93"/>
      <c r="D44" s="47"/>
      <c r="E44" s="47"/>
      <c r="F44" s="48"/>
      <c r="H44" s="5"/>
      <c r="I44" s="5"/>
      <c r="J44" s="5"/>
      <c r="K44" s="5"/>
      <c r="L44" s="93" t="s">
        <v>37</v>
      </c>
      <c r="M44" s="5"/>
      <c r="N44" s="91" t="s">
        <v>110</v>
      </c>
      <c r="O44" s="50"/>
      <c r="P44" s="50"/>
      <c r="Q44" s="50"/>
      <c r="R44" s="5"/>
      <c r="S44" s="5"/>
      <c r="T44" s="93" t="s">
        <v>228</v>
      </c>
      <c r="U44" s="93"/>
      <c r="V44" s="93"/>
      <c r="W44" s="47"/>
      <c r="X44" s="47"/>
      <c r="Y44" s="48"/>
      <c r="AA44" s="48"/>
      <c r="AB44" s="48"/>
      <c r="AC44" s="48"/>
      <c r="AD44" s="48"/>
      <c r="AE44" s="48"/>
      <c r="AF44" s="48"/>
      <c r="AG44" s="48"/>
      <c r="AH44" s="47"/>
      <c r="AI44" s="93" t="s">
        <v>37</v>
      </c>
      <c r="AJ44" s="47"/>
      <c r="AK44" s="92" t="str">
        <f>IF(N44="","",N44)</f>
        <v xml:space="preserve">EGYPTAIR   </v>
      </c>
      <c r="AL44" s="48"/>
      <c r="AM44" s="48"/>
      <c r="AN44" s="48"/>
      <c r="AO44" s="48"/>
      <c r="AP44" s="48"/>
    </row>
    <row r="45" spans="1:45" ht="15" x14ac:dyDescent="0.25">
      <c r="A45" s="48"/>
      <c r="B45" s="52"/>
      <c r="C45" s="48"/>
      <c r="D45" s="48"/>
      <c r="E45" s="48"/>
      <c r="F45" s="48"/>
      <c r="H45" s="5"/>
      <c r="I45" s="5"/>
      <c r="J45" s="5"/>
      <c r="K45" s="5"/>
      <c r="L45" s="93" t="s">
        <v>38</v>
      </c>
      <c r="M45" s="53"/>
      <c r="N45" s="91" t="s">
        <v>114</v>
      </c>
      <c r="O45" s="50"/>
      <c r="P45" s="50"/>
      <c r="Q45" s="50"/>
      <c r="R45" s="5"/>
      <c r="S45" s="5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93" t="s">
        <v>38</v>
      </c>
      <c r="AJ45" s="54"/>
      <c r="AK45" s="92" t="str">
        <f>IF(N45="","",N45)</f>
        <v>DU 15 AU 21 JANVIER 2020</v>
      </c>
      <c r="AL45" s="48"/>
      <c r="AM45" s="48"/>
      <c r="AN45" s="48"/>
      <c r="AO45" s="48"/>
      <c r="AP45" s="48"/>
    </row>
    <row r="46" spans="1:45" ht="15" x14ac:dyDescent="0.25">
      <c r="A46" s="93" t="s">
        <v>87</v>
      </c>
      <c r="B46" s="200" t="s">
        <v>100</v>
      </c>
      <c r="C46" s="200"/>
      <c r="D46" s="200"/>
      <c r="E46" s="200"/>
      <c r="F46" s="5"/>
      <c r="G46" s="5"/>
      <c r="H46" s="5"/>
      <c r="I46" s="5"/>
      <c r="J46" s="5"/>
      <c r="K46" s="5"/>
      <c r="L46" s="93" t="s">
        <v>39</v>
      </c>
      <c r="M46" s="53"/>
      <c r="N46" s="91" t="s">
        <v>69</v>
      </c>
      <c r="O46" s="5"/>
      <c r="P46" s="5"/>
      <c r="Q46" s="5"/>
      <c r="R46" s="5"/>
      <c r="S46" s="5"/>
      <c r="T46" s="93" t="s">
        <v>87</v>
      </c>
      <c r="U46" s="201" t="str">
        <f>IF(B46="","",B46)</f>
        <v>ALGER</v>
      </c>
      <c r="V46" s="201"/>
      <c r="W46" s="201"/>
      <c r="X46" s="20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93" t="s">
        <v>39</v>
      </c>
      <c r="AJ46" s="54"/>
      <c r="AK46" s="92" t="str">
        <f>+N46</f>
        <v>USD</v>
      </c>
      <c r="AL46" s="48"/>
      <c r="AM46" s="48"/>
      <c r="AN46" s="48"/>
      <c r="AO46" s="48"/>
      <c r="AP46" s="48"/>
    </row>
    <row r="47" spans="1:45" ht="14.2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</row>
    <row r="48" spans="1:45" ht="14.25" x14ac:dyDescent="0.25">
      <c r="A48" s="202" t="s">
        <v>101</v>
      </c>
      <c r="B48" s="202"/>
      <c r="C48" s="202"/>
      <c r="D48" s="202"/>
      <c r="E48" s="202"/>
      <c r="F48" s="202"/>
      <c r="G48" s="20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4" t="s">
        <v>101</v>
      </c>
      <c r="U48" s="54"/>
      <c r="V48" s="54"/>
      <c r="W48" s="54"/>
      <c r="X48" s="54"/>
      <c r="Y48" s="54"/>
      <c r="Z48" s="54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</row>
    <row r="49" spans="1:45" ht="14.25" x14ac:dyDescent="0.25"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</row>
    <row r="51" spans="1:45" ht="14.45" customHeight="1" x14ac:dyDescent="0.25">
      <c r="A51" s="178" t="s">
        <v>7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80"/>
      <c r="Q51" s="181" t="s">
        <v>6</v>
      </c>
      <c r="R51" s="181" t="s">
        <v>8</v>
      </c>
      <c r="S51" s="181" t="s">
        <v>9</v>
      </c>
      <c r="T51" s="183" t="s">
        <v>12</v>
      </c>
      <c r="U51" s="184"/>
      <c r="V51" s="184"/>
      <c r="W51" s="184"/>
      <c r="X51" s="184"/>
      <c r="Y51" s="184"/>
      <c r="Z51" s="184"/>
      <c r="AA51" s="184"/>
      <c r="AB51" s="184"/>
      <c r="AC51" s="185"/>
      <c r="AD51" s="186" t="s">
        <v>80</v>
      </c>
      <c r="AE51" s="188" t="s">
        <v>13</v>
      </c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90"/>
      <c r="AR51" s="186" t="s">
        <v>18</v>
      </c>
      <c r="AS51" s="191" t="s">
        <v>81</v>
      </c>
    </row>
    <row r="52" spans="1:45" ht="26.45" customHeight="1" x14ac:dyDescent="0.25">
      <c r="A52" s="16" t="s">
        <v>5</v>
      </c>
      <c r="B52" s="7" t="s">
        <v>0</v>
      </c>
      <c r="C52" s="8" t="s">
        <v>31</v>
      </c>
      <c r="D52" s="8" t="s">
        <v>32</v>
      </c>
      <c r="E52" s="8" t="s">
        <v>33</v>
      </c>
      <c r="F52" s="8" t="s">
        <v>46</v>
      </c>
      <c r="G52" s="9" t="s">
        <v>4</v>
      </c>
      <c r="H52" s="8" t="s">
        <v>1</v>
      </c>
      <c r="I52" s="8" t="s">
        <v>111</v>
      </c>
      <c r="J52" s="8" t="s">
        <v>2</v>
      </c>
      <c r="K52" s="8" t="s">
        <v>3</v>
      </c>
      <c r="L52" s="8" t="s">
        <v>27</v>
      </c>
      <c r="M52" s="8" t="s">
        <v>28</v>
      </c>
      <c r="N52" s="9" t="s">
        <v>29</v>
      </c>
      <c r="O52" s="9" t="s">
        <v>30</v>
      </c>
      <c r="P52" s="7" t="s">
        <v>21</v>
      </c>
      <c r="Q52" s="182"/>
      <c r="R52" s="182"/>
      <c r="S52" s="182"/>
      <c r="T52" s="17" t="s">
        <v>5</v>
      </c>
      <c r="U52" s="193" t="s">
        <v>86</v>
      </c>
      <c r="V52" s="194"/>
      <c r="W52" s="18" t="s">
        <v>10</v>
      </c>
      <c r="X52" s="13" t="s">
        <v>11</v>
      </c>
      <c r="Y52" s="13" t="s">
        <v>77</v>
      </c>
      <c r="Z52" s="193" t="s">
        <v>75</v>
      </c>
      <c r="AA52" s="194"/>
      <c r="AB52" s="193" t="s">
        <v>75</v>
      </c>
      <c r="AC52" s="194"/>
      <c r="AD52" s="187"/>
      <c r="AE52" s="14" t="s">
        <v>24</v>
      </c>
      <c r="AF52" s="14" t="s">
        <v>26</v>
      </c>
      <c r="AG52" s="14" t="s">
        <v>76</v>
      </c>
      <c r="AH52" s="14" t="s">
        <v>14</v>
      </c>
      <c r="AI52" s="14" t="s">
        <v>78</v>
      </c>
      <c r="AJ52" s="14" t="s">
        <v>79</v>
      </c>
      <c r="AK52" s="14" t="s">
        <v>20</v>
      </c>
      <c r="AL52" s="195" t="s">
        <v>75</v>
      </c>
      <c r="AM52" s="196"/>
      <c r="AN52" s="195" t="s">
        <v>75</v>
      </c>
      <c r="AO52" s="196"/>
      <c r="AP52" s="195" t="s">
        <v>75</v>
      </c>
      <c r="AQ52" s="196"/>
      <c r="AR52" s="186"/>
      <c r="AS52" s="192"/>
    </row>
    <row r="53" spans="1:45" ht="18.75" customHeight="1" x14ac:dyDescent="0.25">
      <c r="A53" s="1">
        <v>43845</v>
      </c>
      <c r="B53" s="2">
        <v>28479</v>
      </c>
      <c r="C53" s="2" t="s">
        <v>127</v>
      </c>
      <c r="D53" s="2" t="s">
        <v>128</v>
      </c>
      <c r="E53" s="2" t="s">
        <v>129</v>
      </c>
      <c r="F53" s="2" t="s">
        <v>130</v>
      </c>
      <c r="G53" s="2" t="s">
        <v>84</v>
      </c>
      <c r="H53" s="3">
        <v>0.51736111111111105</v>
      </c>
      <c r="I53" s="3">
        <v>0.51041666666666663</v>
      </c>
      <c r="J53" s="3">
        <v>0.55902777777777779</v>
      </c>
      <c r="K53" s="3">
        <v>0.55555555555555558</v>
      </c>
      <c r="L53" s="2">
        <v>79</v>
      </c>
      <c r="M53" s="2">
        <v>124</v>
      </c>
      <c r="N53" s="2">
        <v>0</v>
      </c>
      <c r="O53" s="2">
        <v>0</v>
      </c>
      <c r="P53" s="2" t="s">
        <v>131</v>
      </c>
      <c r="Q53" s="10">
        <v>871</v>
      </c>
      <c r="R53" s="10"/>
      <c r="S53" s="10"/>
      <c r="T53" s="4">
        <f>IF(A53="","",A53)</f>
        <v>43845</v>
      </c>
      <c r="U53" s="2"/>
      <c r="V53" s="15"/>
      <c r="W53" s="2"/>
      <c r="X53" s="2">
        <v>4</v>
      </c>
      <c r="Y53" s="2"/>
      <c r="Z53" s="2" t="s">
        <v>61</v>
      </c>
      <c r="AA53" s="2">
        <v>1</v>
      </c>
      <c r="AB53" s="2" t="s">
        <v>63</v>
      </c>
      <c r="AC53" s="2">
        <v>2</v>
      </c>
      <c r="AD53" s="10"/>
      <c r="AE53" s="15" t="s">
        <v>132</v>
      </c>
      <c r="AF53" s="2">
        <v>1</v>
      </c>
      <c r="AG53" s="2"/>
      <c r="AH53" s="2"/>
      <c r="AI53" s="2">
        <v>1</v>
      </c>
      <c r="AJ53" s="2">
        <v>1</v>
      </c>
      <c r="AK53" s="2">
        <v>1</v>
      </c>
      <c r="AL53" s="2" t="s">
        <v>89</v>
      </c>
      <c r="AM53" s="2">
        <v>1</v>
      </c>
      <c r="AN53" s="2" t="s">
        <v>90</v>
      </c>
      <c r="AO53" s="2">
        <v>2</v>
      </c>
      <c r="AP53" s="2" t="s">
        <v>94</v>
      </c>
      <c r="AQ53" s="2">
        <v>5</v>
      </c>
      <c r="AR53" s="10">
        <f>150+95+144</f>
        <v>389</v>
      </c>
      <c r="AS53" s="11">
        <f>+Q53+AR53</f>
        <v>1260</v>
      </c>
    </row>
    <row r="54" spans="1:45" ht="18.75" customHeight="1" x14ac:dyDescent="0.25">
      <c r="A54" s="1">
        <v>43846</v>
      </c>
      <c r="B54" s="2">
        <v>28486</v>
      </c>
      <c r="C54" s="2" t="s">
        <v>127</v>
      </c>
      <c r="D54" s="2" t="s">
        <v>128</v>
      </c>
      <c r="E54" s="2" t="s">
        <v>129</v>
      </c>
      <c r="F54" s="2" t="s">
        <v>130</v>
      </c>
      <c r="G54" s="2" t="s">
        <v>84</v>
      </c>
      <c r="H54" s="3">
        <v>0.51736111111111105</v>
      </c>
      <c r="I54" s="3">
        <v>0.51736111111111105</v>
      </c>
      <c r="J54" s="3">
        <v>0.55902777777777779</v>
      </c>
      <c r="K54" s="3">
        <v>0.55555555555555558</v>
      </c>
      <c r="L54" s="2">
        <v>66</v>
      </c>
      <c r="M54" s="2">
        <v>90</v>
      </c>
      <c r="N54" s="2">
        <v>1706</v>
      </c>
      <c r="O54" s="2">
        <v>0</v>
      </c>
      <c r="P54" s="2" t="s">
        <v>131</v>
      </c>
      <c r="Q54" s="10">
        <v>871</v>
      </c>
      <c r="R54" s="10"/>
      <c r="S54" s="10"/>
      <c r="T54" s="4">
        <f t="shared" ref="T54:T59" si="7">IF(A54="","",A54)</f>
        <v>43846</v>
      </c>
      <c r="U54" s="2"/>
      <c r="V54" s="15"/>
      <c r="W54" s="2"/>
      <c r="X54" s="2">
        <v>1</v>
      </c>
      <c r="Y54" s="2"/>
      <c r="Z54" s="2" t="s">
        <v>61</v>
      </c>
      <c r="AA54" s="2">
        <v>1</v>
      </c>
      <c r="AB54" s="2" t="s">
        <v>63</v>
      </c>
      <c r="AC54" s="2">
        <v>2</v>
      </c>
      <c r="AD54" s="10"/>
      <c r="AE54" s="15" t="s">
        <v>288</v>
      </c>
      <c r="AF54" s="2">
        <v>1</v>
      </c>
      <c r="AG54" s="2"/>
      <c r="AH54" s="2"/>
      <c r="AI54" s="2">
        <v>1</v>
      </c>
      <c r="AJ54" s="2">
        <v>1</v>
      </c>
      <c r="AK54" s="2">
        <v>1</v>
      </c>
      <c r="AL54" s="2" t="s">
        <v>89</v>
      </c>
      <c r="AM54" s="2">
        <v>2</v>
      </c>
      <c r="AN54" s="2" t="s">
        <v>90</v>
      </c>
      <c r="AO54" s="2">
        <v>2</v>
      </c>
      <c r="AP54" s="2" t="s">
        <v>94</v>
      </c>
      <c r="AQ54" s="2">
        <v>5</v>
      </c>
      <c r="AR54" s="10">
        <f>150+95+144</f>
        <v>389</v>
      </c>
      <c r="AS54" s="11">
        <f t="shared" ref="AS54:AS59" si="8">+Q54+AR54</f>
        <v>1260</v>
      </c>
    </row>
    <row r="55" spans="1:45" ht="18.75" customHeight="1" x14ac:dyDescent="0.25">
      <c r="A55" s="1">
        <v>43847</v>
      </c>
      <c r="B55" s="2">
        <v>28493</v>
      </c>
      <c r="C55" s="2" t="s">
        <v>127</v>
      </c>
      <c r="D55" s="2" t="s">
        <v>128</v>
      </c>
      <c r="E55" s="2" t="s">
        <v>129</v>
      </c>
      <c r="F55" s="2" t="s">
        <v>145</v>
      </c>
      <c r="G55" s="2" t="s">
        <v>84</v>
      </c>
      <c r="H55" s="3">
        <v>0.51736111111111105</v>
      </c>
      <c r="I55" s="3">
        <v>0.60069444444444442</v>
      </c>
      <c r="J55" s="3">
        <v>0.55902777777777779</v>
      </c>
      <c r="K55" s="3">
        <v>0.63888888888888895</v>
      </c>
      <c r="L55" s="2">
        <v>94</v>
      </c>
      <c r="M55" s="2">
        <v>136</v>
      </c>
      <c r="N55" s="2">
        <v>416</v>
      </c>
      <c r="O55" s="2">
        <v>0</v>
      </c>
      <c r="P55" s="2" t="s">
        <v>131</v>
      </c>
      <c r="Q55" s="10">
        <v>871</v>
      </c>
      <c r="R55" s="10"/>
      <c r="S55" s="10"/>
      <c r="T55" s="4">
        <f t="shared" si="7"/>
        <v>43847</v>
      </c>
      <c r="U55" s="2"/>
      <c r="V55" s="15"/>
      <c r="W55" s="2"/>
      <c r="X55" s="2"/>
      <c r="Y55" s="2"/>
      <c r="Z55" s="2" t="s">
        <v>61</v>
      </c>
      <c r="AA55" s="2">
        <v>1</v>
      </c>
      <c r="AB55" s="2" t="s">
        <v>63</v>
      </c>
      <c r="AC55" s="2">
        <v>2</v>
      </c>
      <c r="AD55" s="10"/>
      <c r="AE55" s="15" t="s">
        <v>252</v>
      </c>
      <c r="AF55" s="2">
        <v>1</v>
      </c>
      <c r="AG55" s="2"/>
      <c r="AH55" s="2"/>
      <c r="AI55" s="2">
        <v>1</v>
      </c>
      <c r="AJ55" s="2">
        <v>1</v>
      </c>
      <c r="AK55" s="2">
        <v>1</v>
      </c>
      <c r="AL55" s="2" t="s">
        <v>89</v>
      </c>
      <c r="AM55" s="2">
        <v>1</v>
      </c>
      <c r="AN55" s="2" t="s">
        <v>90</v>
      </c>
      <c r="AO55" s="2">
        <v>2</v>
      </c>
      <c r="AP55" s="2" t="s">
        <v>94</v>
      </c>
      <c r="AQ55" s="2">
        <v>6</v>
      </c>
      <c r="AR55" s="10">
        <f>150+95+144</f>
        <v>389</v>
      </c>
      <c r="AS55" s="11">
        <f t="shared" si="8"/>
        <v>1260</v>
      </c>
    </row>
    <row r="56" spans="1:45" ht="18.75" customHeight="1" x14ac:dyDescent="0.25">
      <c r="A56" s="1">
        <v>43848</v>
      </c>
      <c r="B56" s="2">
        <v>28497</v>
      </c>
      <c r="C56" s="2" t="s">
        <v>127</v>
      </c>
      <c r="D56" s="2" t="s">
        <v>128</v>
      </c>
      <c r="E56" s="2" t="s">
        <v>179</v>
      </c>
      <c r="F56" s="2" t="s">
        <v>289</v>
      </c>
      <c r="G56" s="2" t="s">
        <v>84</v>
      </c>
      <c r="H56" s="3">
        <v>0.51736111111111105</v>
      </c>
      <c r="I56" s="3">
        <v>0.52430555555555558</v>
      </c>
      <c r="J56" s="3">
        <v>0.55902777777777779</v>
      </c>
      <c r="K56" s="3">
        <v>0.5625</v>
      </c>
      <c r="L56" s="2">
        <v>75</v>
      </c>
      <c r="M56" s="2">
        <v>94</v>
      </c>
      <c r="N56" s="2">
        <v>64</v>
      </c>
      <c r="O56" s="2">
        <v>0</v>
      </c>
      <c r="P56" s="2" t="s">
        <v>169</v>
      </c>
      <c r="Q56" s="10">
        <v>670</v>
      </c>
      <c r="R56" s="10"/>
      <c r="S56" s="10"/>
      <c r="T56" s="4">
        <f t="shared" si="7"/>
        <v>43848</v>
      </c>
      <c r="U56" s="2"/>
      <c r="V56" s="15"/>
      <c r="W56" s="2"/>
      <c r="X56" s="2">
        <v>1</v>
      </c>
      <c r="Y56" s="2"/>
      <c r="Z56" s="2" t="s">
        <v>61</v>
      </c>
      <c r="AA56" s="2">
        <v>1</v>
      </c>
      <c r="AB56" s="2" t="s">
        <v>63</v>
      </c>
      <c r="AC56" s="2">
        <v>2</v>
      </c>
      <c r="AD56" s="10"/>
      <c r="AE56" s="15"/>
      <c r="AF56" s="2"/>
      <c r="AG56" s="2"/>
      <c r="AH56" s="2"/>
      <c r="AI56" s="2">
        <v>1</v>
      </c>
      <c r="AJ56" s="2">
        <v>1</v>
      </c>
      <c r="AK56" s="2">
        <v>1</v>
      </c>
      <c r="AL56" s="2" t="s">
        <v>89</v>
      </c>
      <c r="AM56" s="2">
        <v>2</v>
      </c>
      <c r="AN56" s="2" t="s">
        <v>90</v>
      </c>
      <c r="AO56" s="2">
        <v>2</v>
      </c>
      <c r="AP56" s="2" t="s">
        <v>94</v>
      </c>
      <c r="AQ56" s="2">
        <v>7</v>
      </c>
      <c r="AR56" s="10">
        <v>144</v>
      </c>
      <c r="AS56" s="11">
        <f t="shared" si="8"/>
        <v>814</v>
      </c>
    </row>
    <row r="57" spans="1:45" ht="18.75" customHeight="1" x14ac:dyDescent="0.25">
      <c r="A57" s="1">
        <v>43849</v>
      </c>
      <c r="B57" s="2">
        <v>28502</v>
      </c>
      <c r="C57" s="2" t="s">
        <v>127</v>
      </c>
      <c r="D57" s="2" t="s">
        <v>128</v>
      </c>
      <c r="E57" s="2" t="s">
        <v>179</v>
      </c>
      <c r="F57" s="2" t="s">
        <v>290</v>
      </c>
      <c r="G57" s="2" t="s">
        <v>84</v>
      </c>
      <c r="H57" s="3">
        <v>0.51736111111111105</v>
      </c>
      <c r="I57" s="3">
        <v>0.53472222222222221</v>
      </c>
      <c r="J57" s="3">
        <v>0.55902777777777779</v>
      </c>
      <c r="K57" s="3">
        <v>0.57291666666666663</v>
      </c>
      <c r="L57" s="2">
        <v>85</v>
      </c>
      <c r="M57" s="2">
        <v>95</v>
      </c>
      <c r="N57" s="2">
        <v>636</v>
      </c>
      <c r="O57" s="2">
        <v>0</v>
      </c>
      <c r="P57" s="2" t="s">
        <v>131</v>
      </c>
      <c r="Q57" s="10">
        <v>670</v>
      </c>
      <c r="R57" s="10"/>
      <c r="S57" s="10"/>
      <c r="T57" s="4">
        <f t="shared" si="7"/>
        <v>43849</v>
      </c>
      <c r="U57" s="2"/>
      <c r="V57" s="15"/>
      <c r="W57" s="2"/>
      <c r="X57" s="2"/>
      <c r="Y57" s="2"/>
      <c r="Z57" s="2" t="s">
        <v>61</v>
      </c>
      <c r="AA57" s="2">
        <v>1</v>
      </c>
      <c r="AB57" s="2" t="s">
        <v>63</v>
      </c>
      <c r="AC57" s="2">
        <v>2</v>
      </c>
      <c r="AD57" s="10"/>
      <c r="AE57" s="15"/>
      <c r="AF57" s="2"/>
      <c r="AG57" s="2"/>
      <c r="AH57" s="2"/>
      <c r="AI57" s="2">
        <v>1</v>
      </c>
      <c r="AJ57" s="2">
        <v>1</v>
      </c>
      <c r="AK57" s="2">
        <v>1</v>
      </c>
      <c r="AL57" s="2" t="s">
        <v>89</v>
      </c>
      <c r="AM57" s="2">
        <v>1</v>
      </c>
      <c r="AN57" s="2" t="s">
        <v>90</v>
      </c>
      <c r="AO57" s="2">
        <v>1</v>
      </c>
      <c r="AP57" s="2" t="s">
        <v>94</v>
      </c>
      <c r="AQ57" s="2">
        <v>6</v>
      </c>
      <c r="AR57" s="10">
        <v>144</v>
      </c>
      <c r="AS57" s="11">
        <f t="shared" si="8"/>
        <v>814</v>
      </c>
    </row>
    <row r="58" spans="1:45" ht="18.75" customHeight="1" x14ac:dyDescent="0.25">
      <c r="A58" s="1">
        <v>43850</v>
      </c>
      <c r="B58" s="2">
        <v>28507</v>
      </c>
      <c r="C58" s="2" t="s">
        <v>127</v>
      </c>
      <c r="D58" s="2" t="s">
        <v>128</v>
      </c>
      <c r="E58" s="2" t="s">
        <v>129</v>
      </c>
      <c r="F58" s="2" t="s">
        <v>145</v>
      </c>
      <c r="G58" s="2" t="s">
        <v>84</v>
      </c>
      <c r="H58" s="3">
        <v>0.51736111111111105</v>
      </c>
      <c r="I58" s="3">
        <v>0.59027777777777779</v>
      </c>
      <c r="J58" s="3">
        <v>0.55902777777777779</v>
      </c>
      <c r="K58" s="3">
        <v>0.62152777777777779</v>
      </c>
      <c r="L58" s="2">
        <v>93</v>
      </c>
      <c r="M58" s="2">
        <v>79</v>
      </c>
      <c r="N58" s="2">
        <v>180</v>
      </c>
      <c r="O58" s="2">
        <v>0</v>
      </c>
      <c r="P58" s="2" t="s">
        <v>131</v>
      </c>
      <c r="Q58" s="10">
        <v>871</v>
      </c>
      <c r="R58" s="10"/>
      <c r="S58" s="10"/>
      <c r="T58" s="4">
        <f t="shared" si="7"/>
        <v>43850</v>
      </c>
      <c r="U58" s="2"/>
      <c r="V58" s="15"/>
      <c r="W58" s="2">
        <v>1</v>
      </c>
      <c r="X58" s="2"/>
      <c r="Y58" s="2"/>
      <c r="Z58" s="2" t="s">
        <v>61</v>
      </c>
      <c r="AA58" s="2">
        <v>1</v>
      </c>
      <c r="AB58" s="2" t="s">
        <v>63</v>
      </c>
      <c r="AC58" s="2">
        <v>2</v>
      </c>
      <c r="AD58" s="10"/>
      <c r="AE58" s="15" t="s">
        <v>291</v>
      </c>
      <c r="AF58" s="2">
        <v>1</v>
      </c>
      <c r="AG58" s="2"/>
      <c r="AH58" s="2"/>
      <c r="AI58" s="2">
        <v>1</v>
      </c>
      <c r="AJ58" s="2">
        <v>1</v>
      </c>
      <c r="AK58" s="2">
        <v>1</v>
      </c>
      <c r="AL58" s="2" t="s">
        <v>89</v>
      </c>
      <c r="AM58" s="2">
        <v>2</v>
      </c>
      <c r="AN58" s="2" t="s">
        <v>90</v>
      </c>
      <c r="AO58" s="2">
        <v>2</v>
      </c>
      <c r="AP58" s="2" t="s">
        <v>94</v>
      </c>
      <c r="AQ58" s="2">
        <v>7</v>
      </c>
      <c r="AR58" s="10">
        <f>150+95+144</f>
        <v>389</v>
      </c>
      <c r="AS58" s="11">
        <f t="shared" si="8"/>
        <v>1260</v>
      </c>
    </row>
    <row r="59" spans="1:45" ht="18.75" customHeight="1" x14ac:dyDescent="0.25">
      <c r="A59" s="1">
        <v>43851</v>
      </c>
      <c r="B59" s="2">
        <v>28511</v>
      </c>
      <c r="C59" s="2" t="s">
        <v>127</v>
      </c>
      <c r="D59" s="2" t="s">
        <v>128</v>
      </c>
      <c r="E59" s="2" t="s">
        <v>179</v>
      </c>
      <c r="F59" s="2" t="s">
        <v>180</v>
      </c>
      <c r="G59" s="2" t="s">
        <v>84</v>
      </c>
      <c r="H59" s="3">
        <v>0.51736111111111105</v>
      </c>
      <c r="I59" s="3">
        <v>0.54166666666666663</v>
      </c>
      <c r="J59" s="3">
        <v>0.55902777777777779</v>
      </c>
      <c r="K59" s="3">
        <v>0.56944444444444442</v>
      </c>
      <c r="L59" s="2">
        <v>51</v>
      </c>
      <c r="M59" s="2">
        <v>72</v>
      </c>
      <c r="N59" s="2">
        <v>13</v>
      </c>
      <c r="O59" s="2">
        <v>0</v>
      </c>
      <c r="P59" s="2" t="s">
        <v>131</v>
      </c>
      <c r="Q59" s="10">
        <v>670</v>
      </c>
      <c r="R59" s="10"/>
      <c r="S59" s="10"/>
      <c r="T59" s="4">
        <f t="shared" si="7"/>
        <v>43851</v>
      </c>
      <c r="U59" s="2"/>
      <c r="V59" s="15"/>
      <c r="W59" s="2"/>
      <c r="X59" s="2"/>
      <c r="Y59" s="2"/>
      <c r="Z59" s="2" t="s">
        <v>61</v>
      </c>
      <c r="AA59" s="2">
        <v>1</v>
      </c>
      <c r="AB59" s="2" t="s">
        <v>63</v>
      </c>
      <c r="AC59" s="2">
        <v>2</v>
      </c>
      <c r="AD59" s="10"/>
      <c r="AE59" s="15"/>
      <c r="AF59" s="2"/>
      <c r="AG59" s="2"/>
      <c r="AH59" s="2"/>
      <c r="AI59" s="2"/>
      <c r="AJ59" s="2"/>
      <c r="AK59" s="2">
        <v>1</v>
      </c>
      <c r="AL59" s="2" t="s">
        <v>89</v>
      </c>
      <c r="AM59" s="2">
        <v>1</v>
      </c>
      <c r="AN59" s="2" t="s">
        <v>90</v>
      </c>
      <c r="AO59" s="2">
        <v>1</v>
      </c>
      <c r="AP59" s="2" t="s">
        <v>94</v>
      </c>
      <c r="AQ59" s="2">
        <v>5</v>
      </c>
      <c r="AR59" s="10">
        <v>144</v>
      </c>
      <c r="AS59" s="11">
        <f t="shared" si="8"/>
        <v>814</v>
      </c>
    </row>
    <row r="60" spans="1:45" ht="18.75" customHeight="1" x14ac:dyDescent="0.25">
      <c r="A60" s="197" t="s">
        <v>19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9"/>
      <c r="L60" s="12">
        <f>SUM(L53:L59)</f>
        <v>543</v>
      </c>
      <c r="M60" s="12">
        <f>SUM(M53:M59)</f>
        <v>690</v>
      </c>
      <c r="N60" s="12">
        <f>SUM(N53:N59)</f>
        <v>3015</v>
      </c>
      <c r="O60" s="12">
        <f>SUM(O53:O59)</f>
        <v>0</v>
      </c>
      <c r="P60" s="12"/>
      <c r="Q60" s="12"/>
      <c r="R60" s="12"/>
      <c r="S60" s="12"/>
      <c r="T60" s="12"/>
      <c r="U60" s="12">
        <f>SUM(U53:U59)</f>
        <v>0</v>
      </c>
      <c r="V60" s="20">
        <f>SUM(V53:V59)</f>
        <v>0</v>
      </c>
      <c r="W60" s="12">
        <f>SUM(W53:W59)</f>
        <v>1</v>
      </c>
      <c r="X60" s="12">
        <f>SUM(X53:X59)</f>
        <v>6</v>
      </c>
      <c r="Y60" s="12"/>
      <c r="Z60" s="12"/>
      <c r="AA60" s="12"/>
      <c r="AB60" s="12"/>
      <c r="AC60" s="12"/>
      <c r="AD60" s="12"/>
      <c r="AE60" s="20">
        <f t="shared" ref="AE60:AK60" si="9">SUM(AE53:AE59)</f>
        <v>0</v>
      </c>
      <c r="AF60" s="21">
        <f t="shared" si="9"/>
        <v>4</v>
      </c>
      <c r="AG60" s="20">
        <f t="shared" si="9"/>
        <v>0</v>
      </c>
      <c r="AH60" s="20">
        <f t="shared" si="9"/>
        <v>0</v>
      </c>
      <c r="AI60" s="21">
        <f t="shared" si="9"/>
        <v>6</v>
      </c>
      <c r="AJ60" s="21">
        <f t="shared" si="9"/>
        <v>6</v>
      </c>
      <c r="AK60" s="21">
        <f t="shared" si="9"/>
        <v>7</v>
      </c>
      <c r="AL60" s="12"/>
      <c r="AM60" s="12"/>
      <c r="AN60" s="12"/>
      <c r="AO60" s="12"/>
      <c r="AP60" s="12"/>
      <c r="AQ60" s="12"/>
      <c r="AR60" s="12"/>
      <c r="AS60" s="59">
        <f>SUM(AS53:AS59)</f>
        <v>7482</v>
      </c>
    </row>
    <row r="63" spans="1:45" ht="14.25" x14ac:dyDescent="0.25">
      <c r="A63" s="96" t="s">
        <v>34</v>
      </c>
      <c r="B63" s="96"/>
      <c r="C63" s="96"/>
      <c r="D63" s="47"/>
      <c r="E63" s="47"/>
      <c r="F63" s="47"/>
      <c r="G63" s="5"/>
      <c r="H63" s="5"/>
      <c r="I63" s="5"/>
      <c r="J63" s="5"/>
      <c r="K63" s="5"/>
      <c r="P63" s="5"/>
      <c r="Q63" s="5"/>
      <c r="R63" s="5"/>
      <c r="S63" s="5"/>
      <c r="T63" s="96" t="s">
        <v>34</v>
      </c>
      <c r="U63" s="96"/>
      <c r="V63" s="96"/>
      <c r="W63" s="96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7"/>
      <c r="AI63" s="48"/>
      <c r="AJ63" s="48"/>
      <c r="AK63" s="48"/>
      <c r="AL63" s="48"/>
      <c r="AM63" s="48"/>
      <c r="AN63" s="48"/>
      <c r="AO63" s="48"/>
      <c r="AP63" s="48"/>
    </row>
    <row r="64" spans="1:45" ht="14.25" x14ac:dyDescent="0.25">
      <c r="A64" s="96" t="s">
        <v>35</v>
      </c>
      <c r="B64" s="96"/>
      <c r="C64" s="96"/>
      <c r="D64" s="47"/>
      <c r="E64" s="47"/>
      <c r="F64" s="48"/>
      <c r="H64" s="5"/>
      <c r="I64" s="5"/>
      <c r="J64" s="5"/>
      <c r="K64" s="5"/>
      <c r="P64" s="5"/>
      <c r="Q64" s="5"/>
      <c r="R64" s="5"/>
      <c r="S64" s="5"/>
      <c r="T64" s="96" t="s">
        <v>35</v>
      </c>
      <c r="U64" s="96"/>
      <c r="V64" s="96"/>
      <c r="W64" s="96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7"/>
      <c r="AI64" s="48"/>
      <c r="AJ64" s="48"/>
      <c r="AK64" s="48"/>
      <c r="AL64" s="48"/>
      <c r="AM64" s="48"/>
      <c r="AN64" s="48"/>
      <c r="AO64" s="48"/>
      <c r="AP64" s="48"/>
    </row>
    <row r="65" spans="1:45" ht="14.45" customHeight="1" x14ac:dyDescent="0.25">
      <c r="A65" s="96" t="s">
        <v>228</v>
      </c>
      <c r="B65" s="96"/>
      <c r="C65" s="96"/>
      <c r="D65" s="47"/>
      <c r="E65" s="47"/>
      <c r="F65" s="48"/>
      <c r="H65" s="5"/>
      <c r="I65" s="5"/>
      <c r="J65" s="5"/>
      <c r="K65" s="5"/>
      <c r="L65" s="96" t="s">
        <v>37</v>
      </c>
      <c r="M65" s="5"/>
      <c r="N65" s="94" t="s">
        <v>308</v>
      </c>
      <c r="O65" s="50"/>
      <c r="P65" s="50"/>
      <c r="Q65" s="50"/>
      <c r="R65" s="5"/>
      <c r="S65" s="5"/>
      <c r="T65" s="96" t="s">
        <v>228</v>
      </c>
      <c r="U65" s="96"/>
      <c r="V65" s="96"/>
      <c r="W65" s="47"/>
      <c r="X65" s="47"/>
      <c r="Y65" s="48"/>
      <c r="AA65" s="48"/>
      <c r="AB65" s="48"/>
      <c r="AC65" s="48"/>
      <c r="AD65" s="48"/>
      <c r="AE65" s="48"/>
      <c r="AF65" s="48"/>
      <c r="AG65" s="48"/>
      <c r="AH65" s="47"/>
      <c r="AI65" s="96" t="s">
        <v>37</v>
      </c>
      <c r="AJ65" s="47"/>
      <c r="AK65" s="95" t="str">
        <f>IF(N65="","",N65)</f>
        <v xml:space="preserve">EGYPTAIR     </v>
      </c>
      <c r="AL65" s="48"/>
      <c r="AM65" s="48"/>
      <c r="AN65" s="48"/>
      <c r="AO65" s="48"/>
      <c r="AP65" s="48"/>
    </row>
    <row r="66" spans="1:45" ht="15" x14ac:dyDescent="0.25">
      <c r="A66" s="48"/>
      <c r="B66" s="52"/>
      <c r="C66" s="48"/>
      <c r="D66" s="48"/>
      <c r="E66" s="48"/>
      <c r="F66" s="48"/>
      <c r="H66" s="5"/>
      <c r="I66" s="5"/>
      <c r="J66" s="5"/>
      <c r="K66" s="5"/>
      <c r="L66" s="96" t="s">
        <v>38</v>
      </c>
      <c r="M66" s="53"/>
      <c r="N66" s="94" t="s">
        <v>113</v>
      </c>
      <c r="O66" s="50"/>
      <c r="P66" s="50"/>
      <c r="Q66" s="50"/>
      <c r="R66" s="5"/>
      <c r="S66" s="5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96" t="s">
        <v>38</v>
      </c>
      <c r="AJ66" s="54"/>
      <c r="AK66" s="95" t="str">
        <f>IF(N66="","",N66)</f>
        <v>DU 22 AU 31 JANVIER 2020</v>
      </c>
      <c r="AL66" s="48"/>
      <c r="AM66" s="48"/>
      <c r="AN66" s="48"/>
      <c r="AO66" s="48"/>
      <c r="AP66" s="48"/>
    </row>
    <row r="67" spans="1:45" ht="15" x14ac:dyDescent="0.25">
      <c r="A67" s="96" t="s">
        <v>87</v>
      </c>
      <c r="B67" s="200" t="s">
        <v>100</v>
      </c>
      <c r="C67" s="200"/>
      <c r="D67" s="200"/>
      <c r="E67" s="200"/>
      <c r="F67" s="5"/>
      <c r="G67" s="5"/>
      <c r="H67" s="5"/>
      <c r="I67" s="5"/>
      <c r="J67" s="5"/>
      <c r="K67" s="5"/>
      <c r="L67" s="96" t="s">
        <v>39</v>
      </c>
      <c r="M67" s="53"/>
      <c r="N67" s="94" t="s">
        <v>69</v>
      </c>
      <c r="O67" s="5"/>
      <c r="P67" s="5"/>
      <c r="Q67" s="5"/>
      <c r="R67" s="5"/>
      <c r="S67" s="5"/>
      <c r="T67" s="96" t="s">
        <v>87</v>
      </c>
      <c r="U67" s="201" t="str">
        <f>IF(B67="","",B67)</f>
        <v>ALGER</v>
      </c>
      <c r="V67" s="201"/>
      <c r="W67" s="201"/>
      <c r="X67" s="201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96" t="s">
        <v>39</v>
      </c>
      <c r="AJ67" s="54"/>
      <c r="AK67" s="95" t="str">
        <f>+N67</f>
        <v>USD</v>
      </c>
      <c r="AL67" s="48"/>
      <c r="AM67" s="48"/>
      <c r="AN67" s="48"/>
      <c r="AO67" s="48"/>
      <c r="AP67" s="48"/>
    </row>
    <row r="68" spans="1:45" ht="14.2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</row>
    <row r="69" spans="1:45" ht="14.25" x14ac:dyDescent="0.25">
      <c r="A69" s="202" t="s">
        <v>101</v>
      </c>
      <c r="B69" s="202"/>
      <c r="C69" s="202"/>
      <c r="D69" s="202"/>
      <c r="E69" s="202"/>
      <c r="F69" s="202"/>
      <c r="G69" s="20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4" t="s">
        <v>101</v>
      </c>
      <c r="U69" s="54"/>
      <c r="V69" s="54"/>
      <c r="W69" s="54"/>
      <c r="X69" s="54"/>
      <c r="Y69" s="54"/>
      <c r="Z69" s="54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</row>
    <row r="70" spans="1:45" ht="15" x14ac:dyDescent="0.25"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2" spans="1:45" ht="14.45" customHeight="1" x14ac:dyDescent="0.25">
      <c r="A72" s="178" t="s">
        <v>7</v>
      </c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80"/>
      <c r="Q72" s="181" t="s">
        <v>6</v>
      </c>
      <c r="R72" s="181" t="s">
        <v>8</v>
      </c>
      <c r="S72" s="181" t="s">
        <v>9</v>
      </c>
      <c r="T72" s="183" t="s">
        <v>12</v>
      </c>
      <c r="U72" s="184"/>
      <c r="V72" s="184"/>
      <c r="W72" s="184"/>
      <c r="X72" s="184"/>
      <c r="Y72" s="184"/>
      <c r="Z72" s="184"/>
      <c r="AA72" s="184"/>
      <c r="AB72" s="184"/>
      <c r="AC72" s="185"/>
      <c r="AD72" s="186" t="s">
        <v>80</v>
      </c>
      <c r="AE72" s="188" t="s">
        <v>13</v>
      </c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90"/>
      <c r="AR72" s="186" t="s">
        <v>18</v>
      </c>
      <c r="AS72" s="191" t="s">
        <v>81</v>
      </c>
    </row>
    <row r="73" spans="1:45" ht="26.45" customHeight="1" x14ac:dyDescent="0.25">
      <c r="A73" s="16" t="s">
        <v>5</v>
      </c>
      <c r="B73" s="7" t="s">
        <v>0</v>
      </c>
      <c r="C73" s="8" t="s">
        <v>31</v>
      </c>
      <c r="D73" s="8" t="s">
        <v>32</v>
      </c>
      <c r="E73" s="8" t="s">
        <v>33</v>
      </c>
      <c r="F73" s="8" t="s">
        <v>46</v>
      </c>
      <c r="G73" s="9" t="s">
        <v>4</v>
      </c>
      <c r="H73" s="8" t="s">
        <v>1</v>
      </c>
      <c r="I73" s="8" t="s">
        <v>111</v>
      </c>
      <c r="J73" s="8" t="s">
        <v>2</v>
      </c>
      <c r="K73" s="8" t="s">
        <v>3</v>
      </c>
      <c r="L73" s="8" t="s">
        <v>27</v>
      </c>
      <c r="M73" s="8" t="s">
        <v>28</v>
      </c>
      <c r="N73" s="9" t="s">
        <v>29</v>
      </c>
      <c r="O73" s="9" t="s">
        <v>30</v>
      </c>
      <c r="P73" s="7" t="s">
        <v>21</v>
      </c>
      <c r="Q73" s="182"/>
      <c r="R73" s="182"/>
      <c r="S73" s="182"/>
      <c r="T73" s="17" t="s">
        <v>5</v>
      </c>
      <c r="U73" s="193" t="s">
        <v>86</v>
      </c>
      <c r="V73" s="194"/>
      <c r="W73" s="18" t="s">
        <v>10</v>
      </c>
      <c r="X73" s="13" t="s">
        <v>11</v>
      </c>
      <c r="Y73" s="13" t="s">
        <v>77</v>
      </c>
      <c r="Z73" s="193" t="s">
        <v>75</v>
      </c>
      <c r="AA73" s="194"/>
      <c r="AB73" s="193" t="s">
        <v>75</v>
      </c>
      <c r="AC73" s="194"/>
      <c r="AD73" s="187"/>
      <c r="AE73" s="14" t="s">
        <v>24</v>
      </c>
      <c r="AF73" s="14" t="s">
        <v>26</v>
      </c>
      <c r="AG73" s="14" t="s">
        <v>76</v>
      </c>
      <c r="AH73" s="14" t="s">
        <v>14</v>
      </c>
      <c r="AI73" s="14" t="s">
        <v>78</v>
      </c>
      <c r="AJ73" s="14" t="s">
        <v>79</v>
      </c>
      <c r="AK73" s="14" t="s">
        <v>20</v>
      </c>
      <c r="AL73" s="195" t="s">
        <v>75</v>
      </c>
      <c r="AM73" s="196"/>
      <c r="AN73" s="195" t="s">
        <v>75</v>
      </c>
      <c r="AO73" s="196"/>
      <c r="AP73" s="195" t="s">
        <v>75</v>
      </c>
      <c r="AQ73" s="196"/>
      <c r="AR73" s="186"/>
      <c r="AS73" s="192"/>
    </row>
    <row r="74" spans="1:45" ht="18.75" customHeight="1" x14ac:dyDescent="0.25">
      <c r="A74" s="1">
        <v>43852</v>
      </c>
      <c r="B74" s="2">
        <v>28515</v>
      </c>
      <c r="C74" s="2" t="s">
        <v>127</v>
      </c>
      <c r="D74" s="2" t="s">
        <v>128</v>
      </c>
      <c r="E74" s="2" t="s">
        <v>129</v>
      </c>
      <c r="F74" s="2" t="s">
        <v>309</v>
      </c>
      <c r="G74" s="2" t="s">
        <v>84</v>
      </c>
      <c r="H74" s="3">
        <v>0.51736111111111105</v>
      </c>
      <c r="I74" s="3">
        <v>0.53125</v>
      </c>
      <c r="J74" s="3">
        <v>0.55902777777777779</v>
      </c>
      <c r="K74" s="3">
        <v>0.5625</v>
      </c>
      <c r="L74" s="2">
        <v>79</v>
      </c>
      <c r="M74" s="2">
        <v>52</v>
      </c>
      <c r="N74" s="2">
        <v>55</v>
      </c>
      <c r="O74" s="2">
        <v>0</v>
      </c>
      <c r="P74" s="2" t="s">
        <v>121</v>
      </c>
      <c r="Q74" s="10">
        <v>871</v>
      </c>
      <c r="R74" s="10"/>
      <c r="S74" s="10"/>
      <c r="T74" s="4">
        <f>IF(A74="","",A74)</f>
        <v>43852</v>
      </c>
      <c r="U74" s="2"/>
      <c r="V74" s="15"/>
      <c r="W74" s="2"/>
      <c r="X74" s="2"/>
      <c r="Y74" s="2"/>
      <c r="Z74" s="2" t="s">
        <v>61</v>
      </c>
      <c r="AA74" s="2">
        <v>1</v>
      </c>
      <c r="AB74" s="2" t="s">
        <v>63</v>
      </c>
      <c r="AC74" s="2">
        <v>2</v>
      </c>
      <c r="AD74" s="10"/>
      <c r="AE74" s="15"/>
      <c r="AF74" s="2"/>
      <c r="AG74" s="2"/>
      <c r="AH74" s="2"/>
      <c r="AI74" s="2"/>
      <c r="AJ74" s="2"/>
      <c r="AK74" s="2">
        <v>1</v>
      </c>
      <c r="AL74" s="2" t="s">
        <v>89</v>
      </c>
      <c r="AM74" s="2">
        <v>2</v>
      </c>
      <c r="AN74" s="2" t="s">
        <v>90</v>
      </c>
      <c r="AO74" s="2">
        <v>2</v>
      </c>
      <c r="AP74" s="2" t="s">
        <v>94</v>
      </c>
      <c r="AQ74" s="2">
        <v>7</v>
      </c>
      <c r="AR74" s="10">
        <v>144</v>
      </c>
      <c r="AS74" s="11">
        <f>+Q74+AR74</f>
        <v>1015</v>
      </c>
    </row>
    <row r="75" spans="1:45" ht="18.75" customHeight="1" x14ac:dyDescent="0.25">
      <c r="A75" s="1">
        <v>43853</v>
      </c>
      <c r="B75" s="2">
        <v>28519</v>
      </c>
      <c r="C75" s="2" t="s">
        <v>127</v>
      </c>
      <c r="D75" s="2" t="s">
        <v>128</v>
      </c>
      <c r="E75" s="2" t="s">
        <v>129</v>
      </c>
      <c r="F75" s="2" t="s">
        <v>130</v>
      </c>
      <c r="G75" s="2" t="s">
        <v>84</v>
      </c>
      <c r="H75" s="3">
        <v>0.51736111111111105</v>
      </c>
      <c r="I75" s="3">
        <v>0.54513888888888895</v>
      </c>
      <c r="J75" s="3">
        <v>0.55902777777777779</v>
      </c>
      <c r="K75" s="3">
        <v>0.58680555555555558</v>
      </c>
      <c r="L75" s="2">
        <v>117</v>
      </c>
      <c r="M75" s="2">
        <v>111</v>
      </c>
      <c r="N75" s="2">
        <v>90</v>
      </c>
      <c r="O75" s="2">
        <v>0</v>
      </c>
      <c r="P75" s="2" t="s">
        <v>131</v>
      </c>
      <c r="Q75" s="10">
        <v>871</v>
      </c>
      <c r="R75" s="10"/>
      <c r="S75" s="10"/>
      <c r="T75" s="4">
        <f t="shared" ref="T75:T83" si="10">IF(A75="","",A75)</f>
        <v>43853</v>
      </c>
      <c r="U75" s="2"/>
      <c r="V75" s="15"/>
      <c r="W75" s="2"/>
      <c r="X75" s="2"/>
      <c r="Y75" s="2"/>
      <c r="Z75" s="2" t="s">
        <v>61</v>
      </c>
      <c r="AA75" s="2">
        <v>1</v>
      </c>
      <c r="AB75" s="2" t="s">
        <v>63</v>
      </c>
      <c r="AC75" s="2">
        <v>2</v>
      </c>
      <c r="AD75" s="10"/>
      <c r="AE75" s="15" t="s">
        <v>132</v>
      </c>
      <c r="AF75" s="2">
        <v>1</v>
      </c>
      <c r="AG75" s="2"/>
      <c r="AH75" s="2"/>
      <c r="AI75" s="2">
        <v>1</v>
      </c>
      <c r="AJ75" s="2">
        <v>1</v>
      </c>
      <c r="AK75" s="2">
        <v>1</v>
      </c>
      <c r="AL75" s="2" t="s">
        <v>89</v>
      </c>
      <c r="AM75" s="2">
        <v>2</v>
      </c>
      <c r="AN75" s="2" t="s">
        <v>90</v>
      </c>
      <c r="AO75" s="2">
        <v>2</v>
      </c>
      <c r="AP75" s="2" t="s">
        <v>94</v>
      </c>
      <c r="AQ75" s="2">
        <v>6</v>
      </c>
      <c r="AR75" s="10">
        <f>150+95+144</f>
        <v>389</v>
      </c>
      <c r="AS75" s="11">
        <f t="shared" ref="AS75:AS83" si="11">+Q75+AR75</f>
        <v>1260</v>
      </c>
    </row>
    <row r="76" spans="1:45" ht="18.75" customHeight="1" x14ac:dyDescent="0.25">
      <c r="A76" s="1">
        <v>43854</v>
      </c>
      <c r="B76" s="2">
        <v>28353</v>
      </c>
      <c r="C76" s="2" t="s">
        <v>127</v>
      </c>
      <c r="D76" s="2" t="s">
        <v>128</v>
      </c>
      <c r="E76" s="2" t="s">
        <v>179</v>
      </c>
      <c r="F76" s="2" t="s">
        <v>310</v>
      </c>
      <c r="G76" s="2" t="s">
        <v>84</v>
      </c>
      <c r="H76" s="3">
        <v>0.51736111111111105</v>
      </c>
      <c r="I76" s="3">
        <v>0.52083333333333337</v>
      </c>
      <c r="J76" s="3">
        <v>0.55902777777777779</v>
      </c>
      <c r="K76" s="3">
        <v>0.55208333333333337</v>
      </c>
      <c r="L76" s="2">
        <v>102</v>
      </c>
      <c r="M76" s="2">
        <v>106</v>
      </c>
      <c r="N76" s="2">
        <v>380</v>
      </c>
      <c r="O76" s="2">
        <v>0</v>
      </c>
      <c r="P76" s="2" t="s">
        <v>131</v>
      </c>
      <c r="Q76" s="10">
        <v>670</v>
      </c>
      <c r="R76" s="10"/>
      <c r="S76" s="10"/>
      <c r="T76" s="4">
        <f t="shared" si="10"/>
        <v>43854</v>
      </c>
      <c r="U76" s="2"/>
      <c r="V76" s="15"/>
      <c r="W76" s="2">
        <v>1</v>
      </c>
      <c r="X76" s="2"/>
      <c r="Y76" s="2"/>
      <c r="Z76" s="2" t="s">
        <v>61</v>
      </c>
      <c r="AA76" s="2">
        <v>1</v>
      </c>
      <c r="AB76" s="2" t="s">
        <v>63</v>
      </c>
      <c r="AC76" s="2">
        <v>2</v>
      </c>
      <c r="AD76" s="10"/>
      <c r="AE76" s="15"/>
      <c r="AF76" s="2"/>
      <c r="AG76" s="2"/>
      <c r="AH76" s="2"/>
      <c r="AI76" s="2">
        <v>1</v>
      </c>
      <c r="AJ76" s="2">
        <v>1</v>
      </c>
      <c r="AK76" s="2">
        <v>1</v>
      </c>
      <c r="AL76" s="2" t="s">
        <v>89</v>
      </c>
      <c r="AM76" s="2">
        <v>2</v>
      </c>
      <c r="AN76" s="2" t="s">
        <v>90</v>
      </c>
      <c r="AO76" s="2">
        <v>2</v>
      </c>
      <c r="AP76" s="2" t="s">
        <v>94</v>
      </c>
      <c r="AQ76" s="2">
        <v>7</v>
      </c>
      <c r="AR76" s="10">
        <v>144</v>
      </c>
      <c r="AS76" s="11">
        <f t="shared" si="11"/>
        <v>814</v>
      </c>
    </row>
    <row r="77" spans="1:45" ht="18.75" customHeight="1" x14ac:dyDescent="0.25">
      <c r="A77" s="1">
        <v>43855</v>
      </c>
      <c r="B77" s="2">
        <v>28531</v>
      </c>
      <c r="C77" s="2" t="s">
        <v>127</v>
      </c>
      <c r="D77" s="2" t="s">
        <v>128</v>
      </c>
      <c r="E77" s="2" t="s">
        <v>179</v>
      </c>
      <c r="F77" s="2" t="s">
        <v>311</v>
      </c>
      <c r="G77" s="2" t="s">
        <v>84</v>
      </c>
      <c r="H77" s="3">
        <v>0.51736111111111105</v>
      </c>
      <c r="I77" s="3">
        <v>0.51736111111111105</v>
      </c>
      <c r="J77" s="3">
        <v>0.55902777777777779</v>
      </c>
      <c r="K77" s="3">
        <v>0.55555555555555558</v>
      </c>
      <c r="L77" s="2">
        <v>42</v>
      </c>
      <c r="M77" s="2">
        <v>124</v>
      </c>
      <c r="N77" s="2">
        <v>596</v>
      </c>
      <c r="O77" s="2">
        <v>0</v>
      </c>
      <c r="P77" s="2" t="s">
        <v>131</v>
      </c>
      <c r="Q77" s="10">
        <v>670</v>
      </c>
      <c r="R77" s="10"/>
      <c r="S77" s="10"/>
      <c r="T77" s="4">
        <f t="shared" si="10"/>
        <v>43855</v>
      </c>
      <c r="U77" s="2"/>
      <c r="V77" s="15"/>
      <c r="W77" s="2"/>
      <c r="X77" s="2"/>
      <c r="Y77" s="2"/>
      <c r="Z77" s="2" t="s">
        <v>61</v>
      </c>
      <c r="AA77" s="2">
        <v>1</v>
      </c>
      <c r="AB77" s="2" t="s">
        <v>63</v>
      </c>
      <c r="AC77" s="2">
        <v>2</v>
      </c>
      <c r="AD77" s="10"/>
      <c r="AE77" s="15"/>
      <c r="AF77" s="2"/>
      <c r="AG77" s="2"/>
      <c r="AH77" s="2"/>
      <c r="AI77" s="2"/>
      <c r="AJ77" s="2"/>
      <c r="AK77" s="2">
        <v>1</v>
      </c>
      <c r="AL77" s="2" t="s">
        <v>89</v>
      </c>
      <c r="AM77" s="2">
        <v>2</v>
      </c>
      <c r="AN77" s="2" t="s">
        <v>90</v>
      </c>
      <c r="AO77" s="2">
        <v>2</v>
      </c>
      <c r="AP77" s="2" t="s">
        <v>94</v>
      </c>
      <c r="AQ77" s="2">
        <v>7</v>
      </c>
      <c r="AR77" s="10">
        <v>144</v>
      </c>
      <c r="AS77" s="11">
        <f t="shared" si="11"/>
        <v>814</v>
      </c>
    </row>
    <row r="78" spans="1:45" ht="18.75" customHeight="1" x14ac:dyDescent="0.25">
      <c r="A78" s="1">
        <v>43856</v>
      </c>
      <c r="B78" s="2">
        <v>28535</v>
      </c>
      <c r="C78" s="2" t="s">
        <v>127</v>
      </c>
      <c r="D78" s="2" t="s">
        <v>128</v>
      </c>
      <c r="E78" s="2" t="s">
        <v>129</v>
      </c>
      <c r="F78" s="2" t="s">
        <v>145</v>
      </c>
      <c r="G78" s="2" t="s">
        <v>84</v>
      </c>
      <c r="H78" s="3">
        <v>0.51736111111111105</v>
      </c>
      <c r="I78" s="3">
        <v>0.53472222222222221</v>
      </c>
      <c r="J78" s="3">
        <v>0.55902777777777779</v>
      </c>
      <c r="K78" s="3">
        <v>0.56597222222222221</v>
      </c>
      <c r="L78" s="2">
        <v>64</v>
      </c>
      <c r="M78" s="2">
        <v>109</v>
      </c>
      <c r="N78" s="2">
        <v>37</v>
      </c>
      <c r="O78" s="2">
        <v>0</v>
      </c>
      <c r="P78" s="2" t="s">
        <v>131</v>
      </c>
      <c r="Q78" s="10">
        <v>871</v>
      </c>
      <c r="R78" s="10"/>
      <c r="S78" s="10"/>
      <c r="T78" s="4">
        <f t="shared" si="10"/>
        <v>43856</v>
      </c>
      <c r="U78" s="2"/>
      <c r="V78" s="15"/>
      <c r="W78" s="2"/>
      <c r="X78" s="2"/>
      <c r="Y78" s="2"/>
      <c r="Z78" s="2" t="s">
        <v>61</v>
      </c>
      <c r="AA78" s="2">
        <v>1</v>
      </c>
      <c r="AB78" s="2" t="s">
        <v>63</v>
      </c>
      <c r="AC78" s="2">
        <v>2</v>
      </c>
      <c r="AD78" s="10"/>
      <c r="AE78" s="15" t="s">
        <v>291</v>
      </c>
      <c r="AF78" s="2">
        <v>1</v>
      </c>
      <c r="AG78" s="2"/>
      <c r="AH78" s="2"/>
      <c r="AI78" s="2">
        <v>1</v>
      </c>
      <c r="AJ78" s="2">
        <v>1</v>
      </c>
      <c r="AK78" s="2">
        <v>1</v>
      </c>
      <c r="AL78" s="2" t="s">
        <v>89</v>
      </c>
      <c r="AM78" s="2">
        <v>1</v>
      </c>
      <c r="AN78" s="2" t="s">
        <v>90</v>
      </c>
      <c r="AO78" s="2">
        <v>2</v>
      </c>
      <c r="AP78" s="2" t="s">
        <v>94</v>
      </c>
      <c r="AQ78" s="2">
        <v>6</v>
      </c>
      <c r="AR78" s="10">
        <f>150+95+144</f>
        <v>389</v>
      </c>
      <c r="AS78" s="11">
        <f t="shared" si="11"/>
        <v>1260</v>
      </c>
    </row>
    <row r="79" spans="1:45" ht="18.75" customHeight="1" x14ac:dyDescent="0.25">
      <c r="A79" s="1">
        <v>43857</v>
      </c>
      <c r="B79" s="2">
        <v>28538</v>
      </c>
      <c r="C79" s="2" t="s">
        <v>127</v>
      </c>
      <c r="D79" s="2" t="s">
        <v>128</v>
      </c>
      <c r="E79" s="2" t="s">
        <v>129</v>
      </c>
      <c r="F79" s="2" t="s">
        <v>145</v>
      </c>
      <c r="G79" s="2" t="s">
        <v>84</v>
      </c>
      <c r="H79" s="3">
        <v>0.51736111111111105</v>
      </c>
      <c r="I79" s="3">
        <v>0.52777777777777779</v>
      </c>
      <c r="J79" s="3">
        <v>0.55902777777777779</v>
      </c>
      <c r="K79" s="3">
        <v>0.56944444444444442</v>
      </c>
      <c r="L79" s="2">
        <v>103</v>
      </c>
      <c r="M79" s="2">
        <v>80</v>
      </c>
      <c r="N79" s="2">
        <v>8</v>
      </c>
      <c r="O79" s="2">
        <v>0</v>
      </c>
      <c r="P79" s="2" t="s">
        <v>131</v>
      </c>
      <c r="Q79" s="10">
        <v>871</v>
      </c>
      <c r="R79" s="10"/>
      <c r="S79" s="10"/>
      <c r="T79" s="4">
        <f t="shared" si="10"/>
        <v>43857</v>
      </c>
      <c r="U79" s="2"/>
      <c r="V79" s="15"/>
      <c r="W79" s="2"/>
      <c r="X79" s="2"/>
      <c r="Y79" s="2"/>
      <c r="Z79" s="2" t="s">
        <v>61</v>
      </c>
      <c r="AA79" s="2">
        <v>1</v>
      </c>
      <c r="AB79" s="2" t="s">
        <v>63</v>
      </c>
      <c r="AC79" s="2">
        <v>2</v>
      </c>
      <c r="AD79" s="10"/>
      <c r="AE79" s="15" t="s">
        <v>132</v>
      </c>
      <c r="AF79" s="2">
        <v>1</v>
      </c>
      <c r="AG79" s="2"/>
      <c r="AH79" s="2"/>
      <c r="AI79" s="2">
        <v>1</v>
      </c>
      <c r="AJ79" s="2">
        <v>1</v>
      </c>
      <c r="AK79" s="2">
        <v>1</v>
      </c>
      <c r="AL79" s="2" t="s">
        <v>89</v>
      </c>
      <c r="AM79" s="2">
        <v>1</v>
      </c>
      <c r="AN79" s="2" t="s">
        <v>90</v>
      </c>
      <c r="AO79" s="2">
        <v>2</v>
      </c>
      <c r="AP79" s="2" t="s">
        <v>94</v>
      </c>
      <c r="AQ79" s="2">
        <v>5</v>
      </c>
      <c r="AR79" s="10">
        <f>150+95+144</f>
        <v>389</v>
      </c>
      <c r="AS79" s="11">
        <f t="shared" si="11"/>
        <v>1260</v>
      </c>
    </row>
    <row r="80" spans="1:45" ht="18.75" customHeight="1" x14ac:dyDescent="0.25">
      <c r="A80" s="1">
        <v>43858</v>
      </c>
      <c r="B80" s="2">
        <v>28453</v>
      </c>
      <c r="C80" s="2" t="s">
        <v>127</v>
      </c>
      <c r="D80" s="2" t="s">
        <v>128</v>
      </c>
      <c r="E80" s="2" t="s">
        <v>129</v>
      </c>
      <c r="F80" s="2" t="s">
        <v>145</v>
      </c>
      <c r="G80" s="2" t="s">
        <v>84</v>
      </c>
      <c r="H80" s="3">
        <v>0.51736111111111105</v>
      </c>
      <c r="I80" s="3">
        <v>0.52777777777777779</v>
      </c>
      <c r="J80" s="3">
        <v>0.55902777777777779</v>
      </c>
      <c r="K80" s="3">
        <v>0.55208333333333337</v>
      </c>
      <c r="L80" s="2">
        <v>63</v>
      </c>
      <c r="M80" s="2">
        <v>80</v>
      </c>
      <c r="N80" s="2">
        <v>1054</v>
      </c>
      <c r="O80" s="2">
        <v>0</v>
      </c>
      <c r="P80" s="2" t="s">
        <v>131</v>
      </c>
      <c r="Q80" s="10">
        <v>871</v>
      </c>
      <c r="R80" s="10"/>
      <c r="S80" s="10"/>
      <c r="T80" s="4">
        <f t="shared" si="10"/>
        <v>43858</v>
      </c>
      <c r="U80" s="2"/>
      <c r="V80" s="15"/>
      <c r="W80" s="2"/>
      <c r="X80" s="2"/>
      <c r="Y80" s="2"/>
      <c r="Z80" s="2" t="s">
        <v>61</v>
      </c>
      <c r="AA80" s="2">
        <v>1</v>
      </c>
      <c r="AB80" s="2" t="s">
        <v>63</v>
      </c>
      <c r="AC80" s="2">
        <v>2</v>
      </c>
      <c r="AD80" s="10"/>
      <c r="AE80" s="15" t="s">
        <v>312</v>
      </c>
      <c r="AF80" s="2">
        <v>1</v>
      </c>
      <c r="AG80" s="2"/>
      <c r="AH80" s="2"/>
      <c r="AI80" s="2">
        <v>1</v>
      </c>
      <c r="AJ80" s="2">
        <v>1</v>
      </c>
      <c r="AK80" s="2">
        <v>1</v>
      </c>
      <c r="AL80" s="2" t="s">
        <v>89</v>
      </c>
      <c r="AM80" s="2">
        <v>2</v>
      </c>
      <c r="AN80" s="2" t="s">
        <v>90</v>
      </c>
      <c r="AO80" s="2">
        <v>2</v>
      </c>
      <c r="AP80" s="2" t="s">
        <v>94</v>
      </c>
      <c r="AQ80" s="2">
        <v>7</v>
      </c>
      <c r="AR80" s="10">
        <f>150+95+144</f>
        <v>389</v>
      </c>
      <c r="AS80" s="11">
        <f t="shared" si="11"/>
        <v>1260</v>
      </c>
    </row>
    <row r="81" spans="1:45" ht="18.75" customHeight="1" x14ac:dyDescent="0.25">
      <c r="A81" s="1">
        <v>43859</v>
      </c>
      <c r="B81" s="2">
        <v>28545</v>
      </c>
      <c r="C81" s="2" t="s">
        <v>127</v>
      </c>
      <c r="D81" s="2" t="s">
        <v>128</v>
      </c>
      <c r="E81" s="2" t="s">
        <v>179</v>
      </c>
      <c r="F81" s="2" t="s">
        <v>313</v>
      </c>
      <c r="G81" s="2" t="s">
        <v>84</v>
      </c>
      <c r="H81" s="3">
        <v>0.51736111111111105</v>
      </c>
      <c r="I81" s="3">
        <v>0.52777777777777779</v>
      </c>
      <c r="J81" s="3">
        <v>0.55902777777777779</v>
      </c>
      <c r="K81" s="3">
        <v>0.5625</v>
      </c>
      <c r="L81" s="2">
        <v>62</v>
      </c>
      <c r="M81" s="2">
        <v>70</v>
      </c>
      <c r="N81" s="2">
        <v>301</v>
      </c>
      <c r="O81" s="2">
        <v>0</v>
      </c>
      <c r="P81" s="2" t="s">
        <v>131</v>
      </c>
      <c r="Q81" s="10">
        <v>670</v>
      </c>
      <c r="R81" s="10"/>
      <c r="S81" s="10"/>
      <c r="T81" s="4">
        <f t="shared" si="10"/>
        <v>43859</v>
      </c>
      <c r="U81" s="2"/>
      <c r="V81" s="15"/>
      <c r="W81" s="2"/>
      <c r="X81" s="2">
        <v>3</v>
      </c>
      <c r="Y81" s="2"/>
      <c r="Z81" s="2" t="s">
        <v>61</v>
      </c>
      <c r="AA81" s="2">
        <v>1</v>
      </c>
      <c r="AB81" s="2" t="s">
        <v>63</v>
      </c>
      <c r="AC81" s="2">
        <v>2</v>
      </c>
      <c r="AD81" s="10"/>
      <c r="AE81" s="15"/>
      <c r="AF81" s="2"/>
      <c r="AG81" s="2"/>
      <c r="AH81" s="2"/>
      <c r="AI81" s="2">
        <v>1</v>
      </c>
      <c r="AJ81" s="2">
        <v>1</v>
      </c>
      <c r="AK81" s="2">
        <v>1</v>
      </c>
      <c r="AL81" s="2" t="s">
        <v>89</v>
      </c>
      <c r="AM81" s="2">
        <v>1</v>
      </c>
      <c r="AN81" s="2" t="s">
        <v>90</v>
      </c>
      <c r="AO81" s="2">
        <v>1</v>
      </c>
      <c r="AP81" s="2" t="s">
        <v>94</v>
      </c>
      <c r="AQ81" s="2">
        <v>5</v>
      </c>
      <c r="AR81" s="10">
        <v>144</v>
      </c>
      <c r="AS81" s="11">
        <f t="shared" si="11"/>
        <v>814</v>
      </c>
    </row>
    <row r="82" spans="1:45" ht="18.75" customHeight="1" x14ac:dyDescent="0.25">
      <c r="A82" s="1">
        <v>43860</v>
      </c>
      <c r="B82" s="2">
        <v>28556</v>
      </c>
      <c r="C82" s="2" t="s">
        <v>127</v>
      </c>
      <c r="D82" s="2" t="s">
        <v>128</v>
      </c>
      <c r="E82" s="2" t="s">
        <v>129</v>
      </c>
      <c r="F82" s="2" t="s">
        <v>145</v>
      </c>
      <c r="G82" s="2" t="s">
        <v>84</v>
      </c>
      <c r="H82" s="3">
        <v>0.51736111111111105</v>
      </c>
      <c r="I82" s="3">
        <v>0.52430555555555558</v>
      </c>
      <c r="J82" s="3">
        <v>0.55902777777777779</v>
      </c>
      <c r="K82" s="3">
        <v>0.56597222222222221</v>
      </c>
      <c r="L82" s="2">
        <v>128</v>
      </c>
      <c r="M82" s="2">
        <v>114</v>
      </c>
      <c r="N82" s="2">
        <v>1345</v>
      </c>
      <c r="O82" s="2">
        <v>0</v>
      </c>
      <c r="P82" s="2" t="s">
        <v>131</v>
      </c>
      <c r="Q82" s="10">
        <v>871</v>
      </c>
      <c r="R82" s="10"/>
      <c r="S82" s="10"/>
      <c r="T82" s="4">
        <f t="shared" si="10"/>
        <v>43860</v>
      </c>
      <c r="U82" s="2"/>
      <c r="V82" s="3"/>
      <c r="W82" s="2"/>
      <c r="X82" s="2">
        <v>4</v>
      </c>
      <c r="Y82" s="2"/>
      <c r="Z82" s="2" t="s">
        <v>61</v>
      </c>
      <c r="AA82" s="2">
        <v>1</v>
      </c>
      <c r="AB82" s="2" t="s">
        <v>63</v>
      </c>
      <c r="AC82" s="2">
        <v>2</v>
      </c>
      <c r="AD82" s="10"/>
      <c r="AE82" s="3" t="s">
        <v>132</v>
      </c>
      <c r="AF82" s="2">
        <v>1</v>
      </c>
      <c r="AG82" s="2"/>
      <c r="AH82" s="2"/>
      <c r="AI82" s="2">
        <v>1</v>
      </c>
      <c r="AJ82" s="2">
        <v>1</v>
      </c>
      <c r="AK82" s="2">
        <v>1</v>
      </c>
      <c r="AL82" s="2" t="s">
        <v>89</v>
      </c>
      <c r="AM82" s="2">
        <v>2</v>
      </c>
      <c r="AN82" s="2" t="s">
        <v>90</v>
      </c>
      <c r="AO82" s="2">
        <v>2</v>
      </c>
      <c r="AP82" s="2" t="s">
        <v>94</v>
      </c>
      <c r="AQ82" s="2">
        <v>7</v>
      </c>
      <c r="AR82" s="10">
        <f>150+95+144</f>
        <v>389</v>
      </c>
      <c r="AS82" s="11">
        <f t="shared" si="11"/>
        <v>1260</v>
      </c>
    </row>
    <row r="83" spans="1:45" ht="18.75" customHeight="1" x14ac:dyDescent="0.25">
      <c r="A83" s="1">
        <v>43861</v>
      </c>
      <c r="B83" s="2">
        <v>28553</v>
      </c>
      <c r="C83" s="2" t="s">
        <v>127</v>
      </c>
      <c r="D83" s="2" t="s">
        <v>128</v>
      </c>
      <c r="E83" s="2" t="s">
        <v>179</v>
      </c>
      <c r="F83" s="2" t="s">
        <v>213</v>
      </c>
      <c r="G83" s="2" t="s">
        <v>84</v>
      </c>
      <c r="H83" s="3">
        <v>0.51736111111111105</v>
      </c>
      <c r="I83" s="3">
        <v>0.52777777777777779</v>
      </c>
      <c r="J83" s="3">
        <v>0.55902777777777779</v>
      </c>
      <c r="K83" s="3">
        <v>0.56944444444444442</v>
      </c>
      <c r="L83" s="2">
        <v>137</v>
      </c>
      <c r="M83" s="2">
        <v>99</v>
      </c>
      <c r="N83" s="2">
        <v>710</v>
      </c>
      <c r="O83" s="2">
        <v>0</v>
      </c>
      <c r="P83" s="2" t="s">
        <v>131</v>
      </c>
      <c r="Q83" s="10">
        <v>871</v>
      </c>
      <c r="R83" s="10"/>
      <c r="S83" s="10"/>
      <c r="T83" s="4">
        <f t="shared" si="10"/>
        <v>43861</v>
      </c>
      <c r="U83" s="2"/>
      <c r="V83" s="3"/>
      <c r="W83" s="2">
        <v>1</v>
      </c>
      <c r="X83" s="2"/>
      <c r="Y83" s="2"/>
      <c r="Z83" s="2" t="s">
        <v>61</v>
      </c>
      <c r="AA83" s="2">
        <v>1</v>
      </c>
      <c r="AB83" s="2" t="s">
        <v>63</v>
      </c>
      <c r="AC83" s="2">
        <v>2</v>
      </c>
      <c r="AD83" s="10"/>
      <c r="AE83" s="3"/>
      <c r="AF83" s="2"/>
      <c r="AG83" s="2"/>
      <c r="AH83" s="2"/>
      <c r="AI83" s="2">
        <v>1</v>
      </c>
      <c r="AJ83" s="2">
        <v>1</v>
      </c>
      <c r="AK83" s="2">
        <v>1</v>
      </c>
      <c r="AL83" s="2" t="s">
        <v>89</v>
      </c>
      <c r="AM83" s="2">
        <v>1</v>
      </c>
      <c r="AN83" s="2" t="s">
        <v>90</v>
      </c>
      <c r="AO83" s="2">
        <v>1</v>
      </c>
      <c r="AP83" s="2" t="s">
        <v>94</v>
      </c>
      <c r="AQ83" s="2">
        <v>6</v>
      </c>
      <c r="AR83" s="10">
        <v>144</v>
      </c>
      <c r="AS83" s="11">
        <f t="shared" si="11"/>
        <v>1015</v>
      </c>
    </row>
    <row r="84" spans="1:45" ht="18.75" customHeight="1" x14ac:dyDescent="0.25">
      <c r="A84" s="197" t="s">
        <v>19</v>
      </c>
      <c r="B84" s="198"/>
      <c r="C84" s="198"/>
      <c r="D84" s="198"/>
      <c r="E84" s="198"/>
      <c r="F84" s="198"/>
      <c r="G84" s="198"/>
      <c r="H84" s="198"/>
      <c r="I84" s="198"/>
      <c r="J84" s="198"/>
      <c r="K84" s="199"/>
      <c r="L84" s="12">
        <f>SUM(L74:L83)</f>
        <v>897</v>
      </c>
      <c r="M84" s="12">
        <f>SUM(M74:M83)</f>
        <v>945</v>
      </c>
      <c r="N84" s="12">
        <f>SUM(N74:N83)</f>
        <v>4576</v>
      </c>
      <c r="O84" s="12">
        <f>SUM(O74:O83)</f>
        <v>0</v>
      </c>
      <c r="P84" s="12"/>
      <c r="Q84" s="12"/>
      <c r="R84" s="12"/>
      <c r="S84" s="12"/>
      <c r="T84" s="12"/>
      <c r="U84" s="12">
        <f>SUM(U74:U83)</f>
        <v>0</v>
      </c>
      <c r="V84" s="20">
        <f>SUM(V74:V83)</f>
        <v>0</v>
      </c>
      <c r="W84" s="12">
        <f>SUM(W74:W83)</f>
        <v>2</v>
      </c>
      <c r="X84" s="12">
        <f>SUM(X74:X83)</f>
        <v>7</v>
      </c>
      <c r="Y84" s="12"/>
      <c r="Z84" s="12"/>
      <c r="AA84" s="12"/>
      <c r="AB84" s="12"/>
      <c r="AC84" s="12"/>
      <c r="AD84" s="12"/>
      <c r="AE84" s="20">
        <f t="shared" ref="AE84:AK84" si="12">SUM(AE74:AE83)</f>
        <v>0</v>
      </c>
      <c r="AF84" s="21">
        <f t="shared" si="12"/>
        <v>5</v>
      </c>
      <c r="AG84" s="20">
        <f t="shared" si="12"/>
        <v>0</v>
      </c>
      <c r="AH84" s="20">
        <f t="shared" si="12"/>
        <v>0</v>
      </c>
      <c r="AI84" s="21">
        <f t="shared" si="12"/>
        <v>8</v>
      </c>
      <c r="AJ84" s="21">
        <f t="shared" si="12"/>
        <v>8</v>
      </c>
      <c r="AK84" s="21">
        <f t="shared" si="12"/>
        <v>10</v>
      </c>
      <c r="AL84" s="12"/>
      <c r="AM84" s="12"/>
      <c r="AN84" s="12"/>
      <c r="AO84" s="12"/>
      <c r="AP84" s="12"/>
      <c r="AQ84" s="12"/>
      <c r="AR84" s="12"/>
      <c r="AS84" s="59">
        <f>SUM(AS74:AS83)</f>
        <v>10772</v>
      </c>
    </row>
  </sheetData>
  <sheetProtection selectLockedCells="1"/>
  <mergeCells count="76">
    <mergeCell ref="A60:K60"/>
    <mergeCell ref="AD51:AD52"/>
    <mergeCell ref="AE51:AQ51"/>
    <mergeCell ref="AR51:AR52"/>
    <mergeCell ref="AS51:AS52"/>
    <mergeCell ref="U52:V52"/>
    <mergeCell ref="Z52:AA52"/>
    <mergeCell ref="AB52:AC52"/>
    <mergeCell ref="AL52:AM52"/>
    <mergeCell ref="AN52:AO52"/>
    <mergeCell ref="AP52:AQ52"/>
    <mergeCell ref="B46:E46"/>
    <mergeCell ref="U46:X46"/>
    <mergeCell ref="A48:G48"/>
    <mergeCell ref="A51:P51"/>
    <mergeCell ref="Q51:Q52"/>
    <mergeCell ref="R51:R52"/>
    <mergeCell ref="S51:S52"/>
    <mergeCell ref="T51:AC51"/>
    <mergeCell ref="A39:K39"/>
    <mergeCell ref="AD30:AD31"/>
    <mergeCell ref="AE30:AQ30"/>
    <mergeCell ref="AR30:AR31"/>
    <mergeCell ref="AS30:AS31"/>
    <mergeCell ref="U31:V31"/>
    <mergeCell ref="Z31:AA31"/>
    <mergeCell ref="AB31:AC31"/>
    <mergeCell ref="AL31:AM31"/>
    <mergeCell ref="AN31:AO31"/>
    <mergeCell ref="AP31:AQ31"/>
    <mergeCell ref="B25:E25"/>
    <mergeCell ref="U25:X25"/>
    <mergeCell ref="A27:G27"/>
    <mergeCell ref="A30:P30"/>
    <mergeCell ref="Q30:Q31"/>
    <mergeCell ref="R30:R31"/>
    <mergeCell ref="S30:S31"/>
    <mergeCell ref="T30:AC30"/>
    <mergeCell ref="B5:E5"/>
    <mergeCell ref="U5:X5"/>
    <mergeCell ref="A7:G7"/>
    <mergeCell ref="A10:P10"/>
    <mergeCell ref="Q10:Q11"/>
    <mergeCell ref="R10:R11"/>
    <mergeCell ref="S10:S11"/>
    <mergeCell ref="T10:AC10"/>
    <mergeCell ref="A19:K19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67:E67"/>
    <mergeCell ref="U67:X67"/>
    <mergeCell ref="A69:G69"/>
    <mergeCell ref="A72:P72"/>
    <mergeCell ref="Q72:Q73"/>
    <mergeCell ref="R72:R73"/>
    <mergeCell ref="S72:S73"/>
    <mergeCell ref="T72:AC72"/>
    <mergeCell ref="A84:K84"/>
    <mergeCell ref="AD72:AD73"/>
    <mergeCell ref="AE72:AQ72"/>
    <mergeCell ref="AR72:AR73"/>
    <mergeCell ref="AS72:AS73"/>
    <mergeCell ref="U73:V73"/>
    <mergeCell ref="Z73:AA73"/>
    <mergeCell ref="AB73:AC73"/>
    <mergeCell ref="AL73:AM73"/>
    <mergeCell ref="AN73:AO73"/>
    <mergeCell ref="AP73:AQ73"/>
  </mergeCells>
  <dataValidations count="5">
    <dataValidation type="list" allowBlank="1" showInputMessage="1" showErrorMessage="1" sqref="AP12:AP18 AL12:AL18 AN12:AN18 AP32:AP38 AL32:AL38 AN32:AN38 AN53:AN59 AL53:AL59 AP53:AP59 AN74:AN83 AL74:AL83 AP74:AP83">
      <formula1>AUTRES</formula1>
    </dataValidation>
    <dataValidation type="list" allowBlank="1" showInputMessage="1" showErrorMessage="1" sqref="N5 N25 N46 N67">
      <formula1>MONNAIE</formula1>
    </dataValidation>
    <dataValidation type="list" allowBlank="1" showInputMessage="1" showErrorMessage="1" sqref="Z12:Z18 AB12:AB18 Z32:Z38 AB32:AB38 AB53:AB59 Z53:Z59 AB74:AB83 Z74:Z83">
      <formula1>AUTRE</formula1>
    </dataValidation>
    <dataValidation type="whole" allowBlank="1" showInputMessage="1" showErrorMessage="1" sqref="L12:M18 L32:M38 L53:M59 L74:M83">
      <formula1>0</formula1>
      <formula2>500</formula2>
    </dataValidation>
    <dataValidation type="list" allowBlank="1" showInputMessage="1" showErrorMessage="1" sqref="G12:G18 G32:G38 G53:G59 G74:G83">
      <formula1>nature</formula1>
    </dataValidation>
  </dataValidations>
  <pageMargins left="0.2" right="0.2" top="0.2" bottom="0.2" header="0.2" footer="0.2"/>
  <pageSetup paperSize="9" scale="97" orientation="landscape" horizontalDpi="300" verticalDpi="300" r:id="rId1"/>
  <colBreaks count="1" manualBreakCount="1">
    <brk id="19" max="15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0"/>
  <sheetViews>
    <sheetView zoomScale="110" zoomScaleNormal="110" workbookViewId="0">
      <selection activeCell="A12" sqref="A12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6.855468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5703125" style="6" bestFit="1" customWidth="1"/>
    <col min="32" max="32" width="5" style="6" bestFit="1" customWidth="1"/>
    <col min="33" max="33" width="6.5703125" style="6" bestFit="1" customWidth="1"/>
    <col min="34" max="34" width="6.42578125" style="6" bestFit="1" customWidth="1"/>
    <col min="35" max="35" width="7.42578125" style="6" customWidth="1"/>
    <col min="36" max="36" width="5.85546875" style="6" customWidth="1"/>
    <col min="37" max="37" width="5.140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5" x14ac:dyDescent="0.25">
      <c r="A1" s="34" t="s">
        <v>34</v>
      </c>
      <c r="B1" s="34"/>
      <c r="C1" s="34"/>
      <c r="D1" s="35"/>
      <c r="E1" s="35"/>
      <c r="F1" s="35"/>
      <c r="G1" s="30"/>
      <c r="H1" s="30"/>
      <c r="I1" s="30"/>
      <c r="J1" s="30"/>
      <c r="K1" s="30"/>
      <c r="L1" s="31"/>
      <c r="M1" s="31"/>
      <c r="N1" s="31"/>
      <c r="O1" s="31"/>
      <c r="P1" s="30"/>
      <c r="Q1" s="30"/>
      <c r="R1" s="5"/>
      <c r="S1" s="5"/>
      <c r="T1" s="34" t="s">
        <v>34</v>
      </c>
      <c r="U1" s="34"/>
      <c r="V1" s="34"/>
      <c r="W1" s="34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5"/>
      <c r="AI1" s="36"/>
      <c r="AJ1" s="36"/>
      <c r="AK1" s="36"/>
      <c r="AL1" s="36"/>
      <c r="AM1" s="36"/>
      <c r="AN1" s="36"/>
      <c r="AO1" s="36"/>
      <c r="AP1" s="36"/>
    </row>
    <row r="2" spans="1:45" ht="15" x14ac:dyDescent="0.25">
      <c r="A2" s="34" t="s">
        <v>35</v>
      </c>
      <c r="B2" s="34"/>
      <c r="C2" s="34"/>
      <c r="D2" s="35"/>
      <c r="E2" s="35"/>
      <c r="F2" s="36"/>
      <c r="G2" s="31"/>
      <c r="H2" s="30"/>
      <c r="I2" s="30"/>
      <c r="J2" s="30"/>
      <c r="K2" s="30"/>
      <c r="L2" s="31"/>
      <c r="M2" s="31"/>
      <c r="N2" s="31"/>
      <c r="O2" s="31"/>
      <c r="P2" s="30"/>
      <c r="Q2" s="30"/>
      <c r="R2" s="5"/>
      <c r="S2" s="5"/>
      <c r="T2" s="34" t="s">
        <v>35</v>
      </c>
      <c r="U2" s="34"/>
      <c r="V2" s="34"/>
      <c r="W2" s="34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5"/>
      <c r="AI2" s="36"/>
      <c r="AJ2" s="36"/>
      <c r="AK2" s="36"/>
      <c r="AL2" s="36"/>
      <c r="AM2" s="36"/>
      <c r="AN2" s="36"/>
      <c r="AO2" s="36"/>
      <c r="AP2" s="36"/>
    </row>
    <row r="3" spans="1:45" ht="14.45" customHeight="1" x14ac:dyDescent="0.25">
      <c r="A3" s="34" t="s">
        <v>36</v>
      </c>
      <c r="B3" s="34"/>
      <c r="C3" s="34"/>
      <c r="D3" s="35"/>
      <c r="E3" s="35"/>
      <c r="F3" s="36"/>
      <c r="G3" s="31"/>
      <c r="H3" s="30"/>
      <c r="I3" s="30"/>
      <c r="J3" s="30"/>
      <c r="K3" s="30"/>
      <c r="L3" s="34" t="s">
        <v>37</v>
      </c>
      <c r="M3" s="30"/>
      <c r="N3" s="28" t="s">
        <v>102</v>
      </c>
      <c r="O3" s="32"/>
      <c r="P3" s="32"/>
      <c r="Q3" s="32"/>
      <c r="R3" s="5"/>
      <c r="S3" s="5"/>
      <c r="T3" s="34" t="s">
        <v>36</v>
      </c>
      <c r="U3" s="34"/>
      <c r="V3" s="34"/>
      <c r="W3" s="34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5"/>
      <c r="AI3" s="34" t="s">
        <v>37</v>
      </c>
      <c r="AJ3" s="35"/>
      <c r="AK3" s="38" t="str">
        <f>IF(N3="","",N3)</f>
        <v>SYRIAN AIR</v>
      </c>
      <c r="AL3" s="36"/>
      <c r="AM3" s="36"/>
      <c r="AN3" s="36"/>
      <c r="AO3" s="36"/>
      <c r="AP3" s="36"/>
    </row>
    <row r="4" spans="1:45" ht="15.75" x14ac:dyDescent="0.25">
      <c r="A4" s="36"/>
      <c r="B4" s="37"/>
      <c r="C4" s="36"/>
      <c r="D4" s="36"/>
      <c r="E4" s="36"/>
      <c r="F4" s="36"/>
      <c r="G4" s="31"/>
      <c r="H4" s="30"/>
      <c r="I4" s="30"/>
      <c r="J4" s="30"/>
      <c r="K4" s="30"/>
      <c r="L4" s="34" t="s">
        <v>38</v>
      </c>
      <c r="M4" s="33"/>
      <c r="N4" s="45" t="s">
        <v>116</v>
      </c>
      <c r="O4" s="32"/>
      <c r="P4" s="32"/>
      <c r="Q4" s="32"/>
      <c r="R4" s="5"/>
      <c r="S4" s="5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4" t="s">
        <v>38</v>
      </c>
      <c r="AJ4" s="39"/>
      <c r="AK4" s="38" t="str">
        <f>IF(N4="","",N4)</f>
        <v>DU 01 AU 07 JANVIER 2020</v>
      </c>
      <c r="AL4" s="36"/>
      <c r="AM4" s="36"/>
      <c r="AN4" s="36"/>
      <c r="AO4" s="36"/>
      <c r="AP4" s="36"/>
    </row>
    <row r="5" spans="1:45" ht="15.75" x14ac:dyDescent="0.25">
      <c r="A5" s="34" t="s">
        <v>87</v>
      </c>
      <c r="B5" s="175" t="s">
        <v>100</v>
      </c>
      <c r="C5" s="175"/>
      <c r="D5" s="175"/>
      <c r="E5" s="175"/>
      <c r="F5" s="30"/>
      <c r="G5" s="30"/>
      <c r="H5" s="30"/>
      <c r="I5" s="30"/>
      <c r="J5" s="30"/>
      <c r="K5" s="30"/>
      <c r="L5" s="34" t="s">
        <v>39</v>
      </c>
      <c r="M5" s="33"/>
      <c r="N5" s="28" t="s">
        <v>69</v>
      </c>
      <c r="O5" s="30"/>
      <c r="P5" s="30"/>
      <c r="Q5" s="30"/>
      <c r="R5" s="5"/>
      <c r="S5" s="5"/>
      <c r="T5" s="34" t="s">
        <v>87</v>
      </c>
      <c r="U5" s="176" t="str">
        <f>IF(B5="","",B5)</f>
        <v>ALGER</v>
      </c>
      <c r="V5" s="176"/>
      <c r="W5" s="176"/>
      <c r="X5" s="17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4" t="s">
        <v>39</v>
      </c>
      <c r="AJ5" s="39"/>
      <c r="AK5" s="40" t="str">
        <f>+N5</f>
        <v>USD</v>
      </c>
      <c r="AL5" s="36"/>
      <c r="AM5" s="36"/>
      <c r="AN5" s="36"/>
      <c r="AO5" s="36"/>
      <c r="AP5" s="36"/>
    </row>
    <row r="6" spans="1:45" ht="15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5"/>
      <c r="S6" s="5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5" ht="15" x14ac:dyDescent="0.25">
      <c r="A7" s="177" t="s">
        <v>101</v>
      </c>
      <c r="B7" s="177"/>
      <c r="C7" s="177"/>
      <c r="D7" s="177"/>
      <c r="E7" s="177"/>
      <c r="F7" s="177"/>
      <c r="G7" s="17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9" t="s">
        <v>101</v>
      </c>
      <c r="U7" s="39"/>
      <c r="V7" s="39"/>
      <c r="W7" s="39"/>
      <c r="X7" s="39"/>
      <c r="Y7" s="39"/>
      <c r="Z7" s="39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5" ht="15" x14ac:dyDescent="0.25"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/>
      <c r="B12" s="2"/>
      <c r="C12" s="2"/>
      <c r="D12" s="2"/>
      <c r="E12" s="2"/>
      <c r="F12" s="2"/>
      <c r="G12" s="2"/>
      <c r="H12" s="3"/>
      <c r="I12" s="3"/>
      <c r="J12" s="3"/>
      <c r="K12" s="3"/>
      <c r="L12" s="2"/>
      <c r="M12" s="2"/>
      <c r="N12" s="2"/>
      <c r="O12" s="2"/>
      <c r="P12" s="2"/>
      <c r="Q12" s="10"/>
      <c r="R12" s="10"/>
      <c r="S12" s="10"/>
      <c r="T12" s="4" t="str">
        <f>IF(A12="","",A12)</f>
        <v/>
      </c>
      <c r="U12" s="2"/>
      <c r="V12" s="15"/>
      <c r="W12" s="2"/>
      <c r="X12" s="2"/>
      <c r="Y12" s="2"/>
      <c r="Z12" s="2"/>
      <c r="AA12" s="2"/>
      <c r="AB12" s="2"/>
      <c r="AC12" s="2"/>
      <c r="AD12" s="10"/>
      <c r="AE12" s="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10"/>
      <c r="AS12" s="11"/>
    </row>
    <row r="13" spans="1:45" ht="18.75" customHeight="1" x14ac:dyDescent="0.25">
      <c r="A13" s="1"/>
      <c r="B13" s="2"/>
      <c r="C13" s="2"/>
      <c r="D13" s="2"/>
      <c r="E13" s="2"/>
      <c r="F13" s="2"/>
      <c r="G13" s="2"/>
      <c r="H13" s="3"/>
      <c r="I13" s="3"/>
      <c r="J13" s="3"/>
      <c r="K13" s="3"/>
      <c r="L13" s="2"/>
      <c r="M13" s="2"/>
      <c r="N13" s="2"/>
      <c r="O13" s="2"/>
      <c r="P13" s="2"/>
      <c r="Q13" s="10"/>
      <c r="R13" s="10"/>
      <c r="S13" s="10"/>
      <c r="T13" s="4" t="str">
        <f t="shared" ref="T13:T21" si="0">IF(A13="","",A13)</f>
        <v/>
      </c>
      <c r="U13" s="2"/>
      <c r="V13" s="15"/>
      <c r="W13" s="2"/>
      <c r="X13" s="2"/>
      <c r="Y13" s="2"/>
      <c r="Z13" s="2"/>
      <c r="AA13" s="2"/>
      <c r="AB13" s="2"/>
      <c r="AC13" s="2"/>
      <c r="AD13" s="10"/>
      <c r="AE13" s="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10"/>
      <c r="AS13" s="11"/>
    </row>
    <row r="14" spans="1:45" ht="18.75" customHeight="1" x14ac:dyDescent="0.25">
      <c r="A14" s="1"/>
      <c r="B14" s="2"/>
      <c r="C14" s="2"/>
      <c r="D14" s="2"/>
      <c r="E14" s="2"/>
      <c r="F14" s="2"/>
      <c r="G14" s="2"/>
      <c r="H14" s="3"/>
      <c r="I14" s="3"/>
      <c r="J14" s="3"/>
      <c r="K14" s="3"/>
      <c r="L14" s="2"/>
      <c r="M14" s="2"/>
      <c r="N14" s="2"/>
      <c r="O14" s="2"/>
      <c r="P14" s="2"/>
      <c r="Q14" s="10"/>
      <c r="R14" s="10"/>
      <c r="S14" s="10"/>
      <c r="T14" s="4" t="str">
        <f t="shared" si="0"/>
        <v/>
      </c>
      <c r="U14" s="2"/>
      <c r="V14" s="15"/>
      <c r="W14" s="2"/>
      <c r="X14" s="2"/>
      <c r="Y14" s="2"/>
      <c r="Z14" s="2"/>
      <c r="AA14" s="2"/>
      <c r="AB14" s="2"/>
      <c r="AC14" s="2"/>
      <c r="AD14" s="10"/>
      <c r="AE14" s="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10"/>
      <c r="AS14" s="11"/>
    </row>
    <row r="15" spans="1:45" ht="18.75" customHeight="1" x14ac:dyDescent="0.25">
      <c r="A15" s="1"/>
      <c r="B15" s="2"/>
      <c r="C15" s="2"/>
      <c r="D15" s="2"/>
      <c r="E15" s="2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10"/>
      <c r="R15" s="10"/>
      <c r="S15" s="10"/>
      <c r="T15" s="4" t="str">
        <f t="shared" si="0"/>
        <v/>
      </c>
      <c r="U15" s="2"/>
      <c r="V15" s="15"/>
      <c r="W15" s="2"/>
      <c r="X15" s="2"/>
      <c r="Y15" s="2"/>
      <c r="Z15" s="2"/>
      <c r="AA15" s="2"/>
      <c r="AB15" s="2"/>
      <c r="AC15" s="2"/>
      <c r="AD15" s="10"/>
      <c r="AE15" s="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10"/>
      <c r="AS15" s="11"/>
    </row>
    <row r="16" spans="1:45" ht="18.75" customHeight="1" x14ac:dyDescent="0.25">
      <c r="A16" s="1"/>
      <c r="B16" s="2"/>
      <c r="C16" s="2"/>
      <c r="D16" s="2"/>
      <c r="E16" s="2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10"/>
      <c r="R16" s="10"/>
      <c r="S16" s="10"/>
      <c r="T16" s="4" t="str">
        <f t="shared" si="0"/>
        <v/>
      </c>
      <c r="U16" s="2"/>
      <c r="V16" s="15"/>
      <c r="W16" s="2"/>
      <c r="X16" s="2"/>
      <c r="Y16" s="2"/>
      <c r="Z16" s="2"/>
      <c r="AA16" s="2"/>
      <c r="AB16" s="2"/>
      <c r="AC16" s="2"/>
      <c r="AD16" s="10"/>
      <c r="AE16" s="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10"/>
      <c r="AS16" s="11"/>
    </row>
    <row r="17" spans="1:45" ht="18.75" customHeight="1" x14ac:dyDescent="0.25">
      <c r="A17" s="1"/>
      <c r="B17" s="2"/>
      <c r="C17" s="2"/>
      <c r="D17" s="2"/>
      <c r="E17" s="2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10"/>
      <c r="R17" s="10"/>
      <c r="S17" s="10"/>
      <c r="T17" s="4" t="str">
        <f t="shared" si="0"/>
        <v/>
      </c>
      <c r="U17" s="2"/>
      <c r="V17" s="15"/>
      <c r="W17" s="2"/>
      <c r="X17" s="2"/>
      <c r="Y17" s="2"/>
      <c r="Z17" s="2"/>
      <c r="AA17" s="2"/>
      <c r="AB17" s="2"/>
      <c r="AC17" s="2"/>
      <c r="AD17" s="10"/>
      <c r="AE17" s="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10"/>
      <c r="AS17" s="11"/>
    </row>
    <row r="18" spans="1:45" ht="18.75" customHeight="1" x14ac:dyDescent="0.25">
      <c r="A18" s="1"/>
      <c r="B18" s="2"/>
      <c r="C18" s="2"/>
      <c r="D18" s="2"/>
      <c r="E18" s="2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10"/>
      <c r="R18" s="10"/>
      <c r="S18" s="10"/>
      <c r="T18" s="4" t="str">
        <f t="shared" si="0"/>
        <v/>
      </c>
      <c r="U18" s="2"/>
      <c r="V18" s="15"/>
      <c r="W18" s="2"/>
      <c r="X18" s="2"/>
      <c r="Y18" s="2"/>
      <c r="Z18" s="2"/>
      <c r="AA18" s="2"/>
      <c r="AB18" s="2"/>
      <c r="AC18" s="2"/>
      <c r="AD18" s="10"/>
      <c r="AE18" s="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0"/>
      <c r="AS18" s="11"/>
    </row>
    <row r="19" spans="1:45" ht="18.75" customHeight="1" x14ac:dyDescent="0.25">
      <c r="A19" s="1"/>
      <c r="B19" s="2"/>
      <c r="C19" s="2"/>
      <c r="D19" s="2"/>
      <c r="E19" s="2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10"/>
      <c r="R19" s="10"/>
      <c r="S19" s="10"/>
      <c r="T19" s="4" t="str">
        <f t="shared" si="0"/>
        <v/>
      </c>
      <c r="U19" s="2"/>
      <c r="V19" s="15"/>
      <c r="W19" s="2"/>
      <c r="X19" s="2"/>
      <c r="Y19" s="2"/>
      <c r="Z19" s="2"/>
      <c r="AA19" s="2"/>
      <c r="AB19" s="2"/>
      <c r="AC19" s="2"/>
      <c r="AD19" s="10"/>
      <c r="AE19" s="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0"/>
      <c r="AS19" s="11"/>
    </row>
    <row r="20" spans="1:45" ht="18.75" customHeight="1" x14ac:dyDescent="0.25">
      <c r="A20" s="1"/>
      <c r="B20" s="2"/>
      <c r="C20" s="2"/>
      <c r="D20" s="2"/>
      <c r="E20" s="2"/>
      <c r="F20" s="2"/>
      <c r="G20" s="2"/>
      <c r="H20" s="3"/>
      <c r="I20" s="3"/>
      <c r="J20" s="3"/>
      <c r="K20" s="3"/>
      <c r="L20" s="2"/>
      <c r="M20" s="2"/>
      <c r="N20" s="2"/>
      <c r="O20" s="2"/>
      <c r="P20" s="2"/>
      <c r="Q20" s="10"/>
      <c r="R20" s="10"/>
      <c r="S20" s="10"/>
      <c r="T20" s="4" t="str">
        <f t="shared" si="0"/>
        <v/>
      </c>
      <c r="U20" s="2"/>
      <c r="V20" s="3"/>
      <c r="W20" s="2"/>
      <c r="X20" s="2"/>
      <c r="Y20" s="2"/>
      <c r="Z20" s="2"/>
      <c r="AA20" s="2"/>
      <c r="AB20" s="2"/>
      <c r="AC20" s="2"/>
      <c r="AD20" s="10"/>
      <c r="AE20" s="3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0"/>
      <c r="AS20" s="11"/>
    </row>
    <row r="21" spans="1:45" ht="18.75" customHeight="1" x14ac:dyDescent="0.25">
      <c r="A21" s="1"/>
      <c r="B21" s="2"/>
      <c r="C21" s="2"/>
      <c r="D21" s="2"/>
      <c r="E21" s="2"/>
      <c r="F21" s="2"/>
      <c r="G21" s="2"/>
      <c r="H21" s="3"/>
      <c r="I21" s="3"/>
      <c r="J21" s="3"/>
      <c r="K21" s="3"/>
      <c r="L21" s="2"/>
      <c r="M21" s="2"/>
      <c r="N21" s="2"/>
      <c r="O21" s="2"/>
      <c r="P21" s="2"/>
      <c r="Q21" s="10"/>
      <c r="R21" s="10"/>
      <c r="S21" s="10"/>
      <c r="T21" s="4" t="str">
        <f t="shared" si="0"/>
        <v/>
      </c>
      <c r="U21" s="2"/>
      <c r="V21" s="3"/>
      <c r="W21" s="2"/>
      <c r="X21" s="2"/>
      <c r="Y21" s="2"/>
      <c r="Z21" s="2"/>
      <c r="AA21" s="2"/>
      <c r="AB21" s="2"/>
      <c r="AC21" s="2"/>
      <c r="AD21" s="10"/>
      <c r="AE21" s="3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0"/>
      <c r="AS21" s="11"/>
    </row>
    <row r="22" spans="1:45" ht="18.75" customHeight="1" x14ac:dyDescent="0.25">
      <c r="A22" s="197" t="s">
        <v>19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9"/>
      <c r="L22" s="12">
        <f>SUM(L12:L21)</f>
        <v>0</v>
      </c>
      <c r="M22" s="12">
        <f>SUM(M12:M21)</f>
        <v>0</v>
      </c>
      <c r="N22" s="12">
        <f>SUM(N12:N21)</f>
        <v>0</v>
      </c>
      <c r="O22" s="12">
        <f>SUM(O12:O21)</f>
        <v>0</v>
      </c>
      <c r="P22" s="12"/>
      <c r="Q22" s="12"/>
      <c r="R22" s="12"/>
      <c r="S22" s="12"/>
      <c r="T22" s="12"/>
      <c r="U22" s="12">
        <f>SUM(U12:U21)</f>
        <v>0</v>
      </c>
      <c r="V22" s="20">
        <f>SUM(V12:V21)</f>
        <v>0</v>
      </c>
      <c r="W22" s="12">
        <f>SUM(W12:W21)</f>
        <v>0</v>
      </c>
      <c r="X22" s="12">
        <f>SUM(X12:X21)</f>
        <v>0</v>
      </c>
      <c r="Y22" s="12"/>
      <c r="Z22" s="12"/>
      <c r="AA22" s="12"/>
      <c r="AB22" s="12"/>
      <c r="AC22" s="12"/>
      <c r="AD22" s="12"/>
      <c r="AE22" s="20">
        <f t="shared" ref="AE22:AK22" si="1">SUM(AE12:AE21)</f>
        <v>0</v>
      </c>
      <c r="AF22" s="21">
        <f t="shared" si="1"/>
        <v>0</v>
      </c>
      <c r="AG22" s="20">
        <f t="shared" si="1"/>
        <v>0</v>
      </c>
      <c r="AH22" s="20">
        <f t="shared" si="1"/>
        <v>0</v>
      </c>
      <c r="AI22" s="21">
        <f t="shared" si="1"/>
        <v>0</v>
      </c>
      <c r="AJ22" s="21">
        <f t="shared" si="1"/>
        <v>0</v>
      </c>
      <c r="AK22" s="21">
        <f t="shared" si="1"/>
        <v>0</v>
      </c>
      <c r="AL22" s="12"/>
      <c r="AM22" s="12"/>
      <c r="AN22" s="12"/>
      <c r="AO22" s="12"/>
      <c r="AP22" s="12"/>
      <c r="AQ22" s="12"/>
      <c r="AR22" s="12"/>
      <c r="AS22" s="11"/>
    </row>
    <row r="24" spans="1:45" x14ac:dyDescent="0.25">
      <c r="AE24" s="19"/>
    </row>
    <row r="25" spans="1:45" ht="9.75" customHeight="1" x14ac:dyDescent="0.25">
      <c r="AE25" s="19"/>
    </row>
    <row r="26" spans="1:45" x14ac:dyDescent="0.25">
      <c r="AE26" s="19"/>
    </row>
    <row r="27" spans="1:45" x14ac:dyDescent="0.25">
      <c r="L27" s="5"/>
      <c r="AE27" s="19"/>
    </row>
    <row r="28" spans="1:45" x14ac:dyDescent="0.25">
      <c r="AE28" s="19"/>
    </row>
    <row r="34" spans="1:44" x14ac:dyDescent="0.25">
      <c r="R34" s="41" t="s">
        <v>98</v>
      </c>
      <c r="AR34" s="41" t="s">
        <v>99</v>
      </c>
    </row>
    <row r="43" spans="1:44" ht="15" x14ac:dyDescent="0.25">
      <c r="A43" s="34" t="s">
        <v>34</v>
      </c>
      <c r="B43" s="34"/>
      <c r="C43" s="34"/>
      <c r="D43" s="35"/>
      <c r="E43" s="35"/>
      <c r="F43" s="35"/>
      <c r="G43" s="30"/>
      <c r="H43" s="30"/>
      <c r="I43" s="30"/>
      <c r="J43" s="30"/>
      <c r="K43" s="30"/>
      <c r="L43" s="31"/>
      <c r="M43" s="31"/>
      <c r="N43" s="31"/>
      <c r="O43" s="31"/>
      <c r="P43" s="30"/>
      <c r="Q43" s="30"/>
      <c r="R43" s="5"/>
      <c r="S43" s="5"/>
      <c r="T43" s="34" t="s">
        <v>34</v>
      </c>
      <c r="U43" s="34"/>
      <c r="V43" s="34"/>
      <c r="W43" s="34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5"/>
      <c r="AI43" s="36"/>
      <c r="AJ43" s="36"/>
      <c r="AK43" s="36"/>
      <c r="AL43" s="36"/>
      <c r="AM43" s="36"/>
      <c r="AN43" s="36"/>
      <c r="AO43" s="36"/>
      <c r="AP43" s="36"/>
    </row>
    <row r="44" spans="1:44" ht="15" x14ac:dyDescent="0.25">
      <c r="A44" s="34" t="s">
        <v>35</v>
      </c>
      <c r="B44" s="34"/>
      <c r="C44" s="34"/>
      <c r="D44" s="35"/>
      <c r="E44" s="35"/>
      <c r="F44" s="36"/>
      <c r="G44" s="31"/>
      <c r="H44" s="30"/>
      <c r="I44" s="30"/>
      <c r="J44" s="30"/>
      <c r="K44" s="30"/>
      <c r="L44" s="31"/>
      <c r="M44" s="31"/>
      <c r="N44" s="31"/>
      <c r="O44" s="31"/>
      <c r="P44" s="30"/>
      <c r="Q44" s="30"/>
      <c r="R44" s="5"/>
      <c r="S44" s="5"/>
      <c r="T44" s="34" t="s">
        <v>35</v>
      </c>
      <c r="U44" s="34"/>
      <c r="V44" s="34"/>
      <c r="W44" s="34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5"/>
      <c r="AI44" s="36"/>
      <c r="AJ44" s="36"/>
      <c r="AK44" s="36"/>
      <c r="AL44" s="36"/>
      <c r="AM44" s="36"/>
      <c r="AN44" s="36"/>
      <c r="AO44" s="36"/>
      <c r="AP44" s="36"/>
    </row>
    <row r="45" spans="1:44" ht="14.45" customHeight="1" x14ac:dyDescent="0.25">
      <c r="A45" s="34" t="s">
        <v>36</v>
      </c>
      <c r="B45" s="34"/>
      <c r="C45" s="34"/>
      <c r="D45" s="35"/>
      <c r="E45" s="35"/>
      <c r="F45" s="36"/>
      <c r="G45" s="31"/>
      <c r="H45" s="30"/>
      <c r="I45" s="30"/>
      <c r="J45" s="30"/>
      <c r="K45" s="30"/>
      <c r="L45" s="34" t="s">
        <v>37</v>
      </c>
      <c r="M45" s="30"/>
      <c r="N45" s="28" t="s">
        <v>102</v>
      </c>
      <c r="O45" s="32"/>
      <c r="P45" s="32"/>
      <c r="Q45" s="32"/>
      <c r="R45" s="5"/>
      <c r="S45" s="5"/>
      <c r="T45" s="34" t="s">
        <v>36</v>
      </c>
      <c r="U45" s="34"/>
      <c r="V45" s="34"/>
      <c r="W45" s="34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5"/>
      <c r="AI45" s="34" t="s">
        <v>37</v>
      </c>
      <c r="AJ45" s="35"/>
      <c r="AK45" s="38" t="str">
        <f>IF(N45="","",N45)</f>
        <v>SYRIAN AIR</v>
      </c>
      <c r="AL45" s="36"/>
      <c r="AM45" s="36"/>
      <c r="AN45" s="36"/>
      <c r="AO45" s="36"/>
      <c r="AP45" s="36"/>
    </row>
    <row r="46" spans="1:44" ht="15.75" x14ac:dyDescent="0.25">
      <c r="A46" s="36"/>
      <c r="B46" s="37"/>
      <c r="C46" s="36"/>
      <c r="D46" s="36"/>
      <c r="E46" s="36"/>
      <c r="F46" s="36"/>
      <c r="G46" s="31"/>
      <c r="H46" s="30"/>
      <c r="I46" s="30"/>
      <c r="J46" s="30"/>
      <c r="K46" s="30"/>
      <c r="L46" s="34" t="s">
        <v>38</v>
      </c>
      <c r="M46" s="33"/>
      <c r="N46" s="45" t="s">
        <v>115</v>
      </c>
      <c r="O46" s="32"/>
      <c r="P46" s="32"/>
      <c r="Q46" s="32"/>
      <c r="R46" s="5"/>
      <c r="S46" s="5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4" t="s">
        <v>38</v>
      </c>
      <c r="AJ46" s="39"/>
      <c r="AK46" s="38" t="str">
        <f>IF(N46="","",N46)</f>
        <v>DU 08 AU 14 JANVIER 2020</v>
      </c>
      <c r="AL46" s="36"/>
      <c r="AM46" s="36"/>
      <c r="AN46" s="36"/>
      <c r="AO46" s="36"/>
      <c r="AP46" s="36"/>
    </row>
    <row r="47" spans="1:44" ht="15.75" x14ac:dyDescent="0.25">
      <c r="A47" s="34" t="s">
        <v>87</v>
      </c>
      <c r="B47" s="175" t="s">
        <v>100</v>
      </c>
      <c r="C47" s="175"/>
      <c r="D47" s="175"/>
      <c r="E47" s="175"/>
      <c r="F47" s="30"/>
      <c r="G47" s="30"/>
      <c r="H47" s="30"/>
      <c r="I47" s="30"/>
      <c r="J47" s="30"/>
      <c r="K47" s="30"/>
      <c r="L47" s="34" t="s">
        <v>39</v>
      </c>
      <c r="M47" s="33"/>
      <c r="N47" s="28" t="s">
        <v>69</v>
      </c>
      <c r="O47" s="30"/>
      <c r="P47" s="30"/>
      <c r="Q47" s="30"/>
      <c r="R47" s="5"/>
      <c r="S47" s="5"/>
      <c r="T47" s="34" t="s">
        <v>87</v>
      </c>
      <c r="U47" s="176" t="str">
        <f>IF(B47="","",B47)</f>
        <v>ALGER</v>
      </c>
      <c r="V47" s="176"/>
      <c r="W47" s="176"/>
      <c r="X47" s="17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4" t="s">
        <v>39</v>
      </c>
      <c r="AJ47" s="39"/>
      <c r="AK47" s="40" t="str">
        <f>+N47</f>
        <v>USD</v>
      </c>
      <c r="AL47" s="36"/>
      <c r="AM47" s="36"/>
      <c r="AN47" s="36"/>
      <c r="AO47" s="36"/>
      <c r="AP47" s="36"/>
    </row>
    <row r="48" spans="1:44" ht="15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5"/>
      <c r="S48" s="5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5" ht="15" x14ac:dyDescent="0.25">
      <c r="A49" s="177" t="s">
        <v>101</v>
      </c>
      <c r="B49" s="177"/>
      <c r="C49" s="177"/>
      <c r="D49" s="177"/>
      <c r="E49" s="177"/>
      <c r="F49" s="177"/>
      <c r="G49" s="17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39" t="s">
        <v>101</v>
      </c>
      <c r="U49" s="39"/>
      <c r="V49" s="39"/>
      <c r="W49" s="39"/>
      <c r="X49" s="39"/>
      <c r="Y49" s="39"/>
      <c r="Z49" s="39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5" ht="15" x14ac:dyDescent="0.25"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2" spans="1:45" ht="14.45" customHeight="1" x14ac:dyDescent="0.25">
      <c r="A52" s="178" t="s">
        <v>7</v>
      </c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80"/>
      <c r="Q52" s="181" t="s">
        <v>6</v>
      </c>
      <c r="R52" s="181" t="s">
        <v>8</v>
      </c>
      <c r="S52" s="181" t="s">
        <v>9</v>
      </c>
      <c r="T52" s="183" t="s">
        <v>12</v>
      </c>
      <c r="U52" s="184"/>
      <c r="V52" s="184"/>
      <c r="W52" s="184"/>
      <c r="X52" s="184"/>
      <c r="Y52" s="184"/>
      <c r="Z52" s="184"/>
      <c r="AA52" s="184"/>
      <c r="AB52" s="184"/>
      <c r="AC52" s="185"/>
      <c r="AD52" s="186" t="s">
        <v>80</v>
      </c>
      <c r="AE52" s="188" t="s">
        <v>13</v>
      </c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90"/>
      <c r="AR52" s="186" t="s">
        <v>18</v>
      </c>
      <c r="AS52" s="191" t="s">
        <v>81</v>
      </c>
    </row>
    <row r="53" spans="1:45" ht="26.45" customHeight="1" x14ac:dyDescent="0.25">
      <c r="A53" s="16" t="s">
        <v>5</v>
      </c>
      <c r="B53" s="7" t="s">
        <v>0</v>
      </c>
      <c r="C53" s="8" t="s">
        <v>31</v>
      </c>
      <c r="D53" s="8" t="s">
        <v>32</v>
      </c>
      <c r="E53" s="8" t="s">
        <v>33</v>
      </c>
      <c r="F53" s="8" t="s">
        <v>46</v>
      </c>
      <c r="G53" s="9" t="s">
        <v>4</v>
      </c>
      <c r="H53" s="8" t="s">
        <v>1</v>
      </c>
      <c r="I53" s="8" t="s">
        <v>111</v>
      </c>
      <c r="J53" s="8" t="s">
        <v>2</v>
      </c>
      <c r="K53" s="8" t="s">
        <v>3</v>
      </c>
      <c r="L53" s="8" t="s">
        <v>27</v>
      </c>
      <c r="M53" s="8" t="s">
        <v>28</v>
      </c>
      <c r="N53" s="9" t="s">
        <v>29</v>
      </c>
      <c r="O53" s="9" t="s">
        <v>30</v>
      </c>
      <c r="P53" s="7" t="s">
        <v>21</v>
      </c>
      <c r="Q53" s="182"/>
      <c r="R53" s="182"/>
      <c r="S53" s="182"/>
      <c r="T53" s="17" t="s">
        <v>5</v>
      </c>
      <c r="U53" s="193" t="s">
        <v>86</v>
      </c>
      <c r="V53" s="194"/>
      <c r="W53" s="18" t="s">
        <v>10</v>
      </c>
      <c r="X53" s="13" t="s">
        <v>11</v>
      </c>
      <c r="Y53" s="13" t="s">
        <v>77</v>
      </c>
      <c r="Z53" s="193" t="s">
        <v>75</v>
      </c>
      <c r="AA53" s="194"/>
      <c r="AB53" s="193" t="s">
        <v>75</v>
      </c>
      <c r="AC53" s="194"/>
      <c r="AD53" s="187"/>
      <c r="AE53" s="14" t="s">
        <v>24</v>
      </c>
      <c r="AF53" s="14" t="s">
        <v>26</v>
      </c>
      <c r="AG53" s="14" t="s">
        <v>76</v>
      </c>
      <c r="AH53" s="14" t="s">
        <v>14</v>
      </c>
      <c r="AI53" s="14" t="s">
        <v>78</v>
      </c>
      <c r="AJ53" s="14" t="s">
        <v>79</v>
      </c>
      <c r="AK53" s="14" t="s">
        <v>20</v>
      </c>
      <c r="AL53" s="195" t="s">
        <v>75</v>
      </c>
      <c r="AM53" s="196"/>
      <c r="AN53" s="195" t="s">
        <v>75</v>
      </c>
      <c r="AO53" s="196"/>
      <c r="AP53" s="195" t="s">
        <v>75</v>
      </c>
      <c r="AQ53" s="196"/>
      <c r="AR53" s="186"/>
      <c r="AS53" s="192"/>
    </row>
    <row r="54" spans="1:45" ht="18.75" customHeight="1" x14ac:dyDescent="0.25">
      <c r="A54" s="1"/>
      <c r="B54" s="2"/>
      <c r="C54" s="2"/>
      <c r="D54" s="2"/>
      <c r="E54" s="2"/>
      <c r="F54" s="2"/>
      <c r="G54" s="2"/>
      <c r="H54" s="3"/>
      <c r="I54" s="3"/>
      <c r="J54" s="3"/>
      <c r="K54" s="3"/>
      <c r="L54" s="2"/>
      <c r="M54" s="2"/>
      <c r="N54" s="2"/>
      <c r="O54" s="2"/>
      <c r="P54" s="2"/>
      <c r="Q54" s="10"/>
      <c r="R54" s="10"/>
      <c r="S54" s="10"/>
      <c r="T54" s="4" t="str">
        <f>IF(A54="","",A54)</f>
        <v/>
      </c>
      <c r="U54" s="2"/>
      <c r="V54" s="15"/>
      <c r="W54" s="2"/>
      <c r="X54" s="2"/>
      <c r="Y54" s="2"/>
      <c r="Z54" s="2"/>
      <c r="AA54" s="2"/>
      <c r="AB54" s="2"/>
      <c r="AC54" s="2"/>
      <c r="AD54" s="10"/>
      <c r="AE54" s="1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0"/>
      <c r="AS54" s="11"/>
    </row>
    <row r="55" spans="1:45" ht="18.75" customHeight="1" x14ac:dyDescent="0.25">
      <c r="A55" s="1"/>
      <c r="B55" s="2"/>
      <c r="C55" s="2"/>
      <c r="D55" s="2"/>
      <c r="E55" s="2"/>
      <c r="F55" s="2"/>
      <c r="G55" s="2"/>
      <c r="H55" s="3"/>
      <c r="I55" s="3"/>
      <c r="J55" s="3"/>
      <c r="K55" s="3"/>
      <c r="L55" s="2"/>
      <c r="M55" s="2"/>
      <c r="N55" s="2"/>
      <c r="O55" s="2"/>
      <c r="P55" s="2"/>
      <c r="Q55" s="10"/>
      <c r="R55" s="10"/>
      <c r="S55" s="10"/>
      <c r="T55" s="4" t="str">
        <f t="shared" ref="T55:T63" si="2">IF(A55="","",A55)</f>
        <v/>
      </c>
      <c r="U55" s="2"/>
      <c r="V55" s="15"/>
      <c r="W55" s="2"/>
      <c r="X55" s="2"/>
      <c r="Y55" s="2"/>
      <c r="Z55" s="2"/>
      <c r="AA55" s="2"/>
      <c r="AB55" s="2"/>
      <c r="AC55" s="2"/>
      <c r="AD55" s="10"/>
      <c r="AE55" s="1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0"/>
      <c r="AS55" s="11"/>
    </row>
    <row r="56" spans="1:45" ht="18.75" customHeight="1" x14ac:dyDescent="0.25">
      <c r="A56" s="1"/>
      <c r="B56" s="2"/>
      <c r="C56" s="2"/>
      <c r="D56" s="2"/>
      <c r="E56" s="2"/>
      <c r="F56" s="2"/>
      <c r="G56" s="2"/>
      <c r="H56" s="3"/>
      <c r="I56" s="3"/>
      <c r="J56" s="3"/>
      <c r="K56" s="3"/>
      <c r="L56" s="2"/>
      <c r="M56" s="2"/>
      <c r="N56" s="2"/>
      <c r="O56" s="2"/>
      <c r="P56" s="2"/>
      <c r="Q56" s="10"/>
      <c r="R56" s="10"/>
      <c r="S56" s="10"/>
      <c r="T56" s="4" t="str">
        <f t="shared" si="2"/>
        <v/>
      </c>
      <c r="U56" s="2"/>
      <c r="V56" s="15"/>
      <c r="W56" s="2"/>
      <c r="X56" s="2"/>
      <c r="Y56" s="2"/>
      <c r="Z56" s="2"/>
      <c r="AA56" s="2"/>
      <c r="AB56" s="2"/>
      <c r="AC56" s="2"/>
      <c r="AD56" s="10"/>
      <c r="AE56" s="1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0"/>
      <c r="AS56" s="11"/>
    </row>
    <row r="57" spans="1:45" ht="18.75" customHeight="1" x14ac:dyDescent="0.25">
      <c r="A57" s="1"/>
      <c r="B57" s="2"/>
      <c r="C57" s="2"/>
      <c r="D57" s="2"/>
      <c r="E57" s="2"/>
      <c r="F57" s="2"/>
      <c r="G57" s="2"/>
      <c r="H57" s="3"/>
      <c r="I57" s="3"/>
      <c r="J57" s="3"/>
      <c r="K57" s="3"/>
      <c r="L57" s="2"/>
      <c r="M57" s="2"/>
      <c r="N57" s="2"/>
      <c r="O57" s="2"/>
      <c r="P57" s="2"/>
      <c r="Q57" s="10"/>
      <c r="R57" s="10"/>
      <c r="S57" s="10"/>
      <c r="T57" s="4" t="str">
        <f t="shared" si="2"/>
        <v/>
      </c>
      <c r="U57" s="2"/>
      <c r="V57" s="15"/>
      <c r="W57" s="2"/>
      <c r="X57" s="2"/>
      <c r="Y57" s="2"/>
      <c r="Z57" s="2"/>
      <c r="AA57" s="2"/>
      <c r="AB57" s="2"/>
      <c r="AC57" s="2"/>
      <c r="AD57" s="10"/>
      <c r="AE57" s="1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0"/>
      <c r="AS57" s="11"/>
    </row>
    <row r="58" spans="1:45" ht="18.75" customHeight="1" x14ac:dyDescent="0.25">
      <c r="A58" s="1"/>
      <c r="B58" s="2"/>
      <c r="C58" s="2"/>
      <c r="D58" s="2"/>
      <c r="E58" s="2"/>
      <c r="F58" s="2"/>
      <c r="G58" s="2"/>
      <c r="H58" s="3"/>
      <c r="I58" s="3"/>
      <c r="J58" s="3"/>
      <c r="K58" s="3"/>
      <c r="L58" s="2"/>
      <c r="M58" s="2"/>
      <c r="N58" s="2"/>
      <c r="O58" s="2"/>
      <c r="P58" s="2"/>
      <c r="Q58" s="10"/>
      <c r="R58" s="10"/>
      <c r="S58" s="10"/>
      <c r="T58" s="4" t="str">
        <f t="shared" si="2"/>
        <v/>
      </c>
      <c r="U58" s="2"/>
      <c r="V58" s="15"/>
      <c r="W58" s="2"/>
      <c r="X58" s="2"/>
      <c r="Y58" s="2"/>
      <c r="Z58" s="2"/>
      <c r="AA58" s="2"/>
      <c r="AB58" s="2"/>
      <c r="AC58" s="2"/>
      <c r="AD58" s="10"/>
      <c r="AE58" s="1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0"/>
      <c r="AS58" s="11"/>
    </row>
    <row r="59" spans="1:45" ht="18.75" customHeight="1" x14ac:dyDescent="0.25">
      <c r="A59" s="1"/>
      <c r="B59" s="2"/>
      <c r="C59" s="2"/>
      <c r="D59" s="2"/>
      <c r="E59" s="2"/>
      <c r="F59" s="2"/>
      <c r="G59" s="2"/>
      <c r="H59" s="3"/>
      <c r="I59" s="3"/>
      <c r="J59" s="3"/>
      <c r="K59" s="3"/>
      <c r="L59" s="2"/>
      <c r="M59" s="2"/>
      <c r="N59" s="2"/>
      <c r="O59" s="2"/>
      <c r="P59" s="2"/>
      <c r="Q59" s="10"/>
      <c r="R59" s="10"/>
      <c r="S59" s="10"/>
      <c r="T59" s="4" t="str">
        <f t="shared" si="2"/>
        <v/>
      </c>
      <c r="U59" s="2"/>
      <c r="V59" s="15"/>
      <c r="W59" s="2"/>
      <c r="X59" s="2"/>
      <c r="Y59" s="2"/>
      <c r="Z59" s="2"/>
      <c r="AA59" s="2"/>
      <c r="AB59" s="2"/>
      <c r="AC59" s="2"/>
      <c r="AD59" s="10"/>
      <c r="AE59" s="1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0"/>
      <c r="AS59" s="11"/>
    </row>
    <row r="60" spans="1:45" ht="18.75" customHeight="1" x14ac:dyDescent="0.25">
      <c r="A60" s="1"/>
      <c r="B60" s="2"/>
      <c r="C60" s="2"/>
      <c r="D60" s="2"/>
      <c r="E60" s="2"/>
      <c r="F60" s="2"/>
      <c r="G60" s="2"/>
      <c r="H60" s="3"/>
      <c r="I60" s="3"/>
      <c r="J60" s="3"/>
      <c r="K60" s="3"/>
      <c r="L60" s="2"/>
      <c r="M60" s="2"/>
      <c r="N60" s="2"/>
      <c r="O60" s="2"/>
      <c r="P60" s="2"/>
      <c r="Q60" s="10"/>
      <c r="R60" s="10"/>
      <c r="S60" s="10"/>
      <c r="T60" s="4" t="str">
        <f t="shared" si="2"/>
        <v/>
      </c>
      <c r="U60" s="2"/>
      <c r="V60" s="15"/>
      <c r="W60" s="2"/>
      <c r="X60" s="2"/>
      <c r="Y60" s="2"/>
      <c r="Z60" s="2"/>
      <c r="AA60" s="2"/>
      <c r="AB60" s="2"/>
      <c r="AC60" s="2"/>
      <c r="AD60" s="10"/>
      <c r="AE60" s="1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10"/>
      <c r="AS60" s="11"/>
    </row>
    <row r="61" spans="1:45" ht="18.75" customHeight="1" x14ac:dyDescent="0.25">
      <c r="A61" s="1"/>
      <c r="B61" s="2"/>
      <c r="C61" s="2"/>
      <c r="D61" s="2"/>
      <c r="E61" s="2"/>
      <c r="F61" s="2"/>
      <c r="G61" s="2"/>
      <c r="H61" s="3"/>
      <c r="I61" s="3"/>
      <c r="J61" s="3"/>
      <c r="K61" s="3"/>
      <c r="L61" s="2"/>
      <c r="M61" s="2"/>
      <c r="N61" s="2"/>
      <c r="O61" s="2"/>
      <c r="P61" s="2"/>
      <c r="Q61" s="10"/>
      <c r="R61" s="10"/>
      <c r="S61" s="10"/>
      <c r="T61" s="4" t="str">
        <f t="shared" si="2"/>
        <v/>
      </c>
      <c r="U61" s="2"/>
      <c r="V61" s="15"/>
      <c r="W61" s="2"/>
      <c r="X61" s="2"/>
      <c r="Y61" s="2"/>
      <c r="Z61" s="2"/>
      <c r="AA61" s="2"/>
      <c r="AB61" s="2"/>
      <c r="AC61" s="2"/>
      <c r="AD61" s="10"/>
      <c r="AE61" s="1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10"/>
      <c r="AS61" s="11"/>
    </row>
    <row r="62" spans="1:45" ht="18.75" customHeight="1" x14ac:dyDescent="0.25">
      <c r="A62" s="1"/>
      <c r="B62" s="2"/>
      <c r="C62" s="2"/>
      <c r="D62" s="2"/>
      <c r="E62" s="2"/>
      <c r="F62" s="2"/>
      <c r="G62" s="2"/>
      <c r="H62" s="3"/>
      <c r="I62" s="3"/>
      <c r="J62" s="3"/>
      <c r="K62" s="3"/>
      <c r="L62" s="2"/>
      <c r="M62" s="2"/>
      <c r="N62" s="2"/>
      <c r="O62" s="2"/>
      <c r="P62" s="2"/>
      <c r="Q62" s="10"/>
      <c r="R62" s="10"/>
      <c r="S62" s="10"/>
      <c r="T62" s="4" t="str">
        <f t="shared" si="2"/>
        <v/>
      </c>
      <c r="U62" s="2"/>
      <c r="V62" s="3"/>
      <c r="W62" s="2"/>
      <c r="X62" s="2"/>
      <c r="Y62" s="2"/>
      <c r="Z62" s="2"/>
      <c r="AA62" s="2"/>
      <c r="AB62" s="2"/>
      <c r="AC62" s="2"/>
      <c r="AD62" s="10"/>
      <c r="AE62" s="3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0"/>
      <c r="AS62" s="11"/>
    </row>
    <row r="63" spans="1:45" ht="18.75" customHeight="1" x14ac:dyDescent="0.25">
      <c r="A63" s="1"/>
      <c r="B63" s="2"/>
      <c r="C63" s="2"/>
      <c r="D63" s="2"/>
      <c r="E63" s="2"/>
      <c r="F63" s="2"/>
      <c r="G63" s="2"/>
      <c r="H63" s="3"/>
      <c r="I63" s="3"/>
      <c r="J63" s="3"/>
      <c r="K63" s="3"/>
      <c r="L63" s="2"/>
      <c r="M63" s="2"/>
      <c r="N63" s="2"/>
      <c r="O63" s="2"/>
      <c r="P63" s="2"/>
      <c r="Q63" s="10"/>
      <c r="R63" s="10"/>
      <c r="S63" s="10"/>
      <c r="T63" s="4" t="str">
        <f t="shared" si="2"/>
        <v/>
      </c>
      <c r="U63" s="2"/>
      <c r="V63" s="3"/>
      <c r="W63" s="2"/>
      <c r="X63" s="2"/>
      <c r="Y63" s="2"/>
      <c r="Z63" s="2"/>
      <c r="AA63" s="2"/>
      <c r="AB63" s="2"/>
      <c r="AC63" s="2"/>
      <c r="AD63" s="10"/>
      <c r="AE63" s="3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10"/>
      <c r="AS63" s="11"/>
    </row>
    <row r="64" spans="1:45" ht="18.75" customHeight="1" x14ac:dyDescent="0.25">
      <c r="A64" s="197" t="s">
        <v>19</v>
      </c>
      <c r="B64" s="198"/>
      <c r="C64" s="198"/>
      <c r="D64" s="198"/>
      <c r="E64" s="198"/>
      <c r="F64" s="198"/>
      <c r="G64" s="198"/>
      <c r="H64" s="198"/>
      <c r="I64" s="198"/>
      <c r="J64" s="198"/>
      <c r="K64" s="199"/>
      <c r="L64" s="12">
        <f>SUM(L54:L63)</f>
        <v>0</v>
      </c>
      <c r="M64" s="12">
        <f>SUM(M54:M63)</f>
        <v>0</v>
      </c>
      <c r="N64" s="12">
        <f>SUM(N54:N63)</f>
        <v>0</v>
      </c>
      <c r="O64" s="12">
        <f>SUM(O54:O63)</f>
        <v>0</v>
      </c>
      <c r="P64" s="12"/>
      <c r="Q64" s="12"/>
      <c r="R64" s="12"/>
      <c r="S64" s="12"/>
      <c r="T64" s="12"/>
      <c r="U64" s="12">
        <f>SUM(U54:U63)</f>
        <v>0</v>
      </c>
      <c r="V64" s="20">
        <f>SUM(V54:V63)</f>
        <v>0</v>
      </c>
      <c r="W64" s="12">
        <f>SUM(W54:W63)</f>
        <v>0</v>
      </c>
      <c r="X64" s="12">
        <f>SUM(X54:X63)</f>
        <v>0</v>
      </c>
      <c r="Y64" s="12"/>
      <c r="Z64" s="12"/>
      <c r="AA64" s="12"/>
      <c r="AB64" s="12"/>
      <c r="AC64" s="12"/>
      <c r="AD64" s="12"/>
      <c r="AE64" s="20">
        <f t="shared" ref="AE64:AK64" si="3">SUM(AE54:AE63)</f>
        <v>0</v>
      </c>
      <c r="AF64" s="21">
        <f t="shared" si="3"/>
        <v>0</v>
      </c>
      <c r="AG64" s="20">
        <f t="shared" si="3"/>
        <v>0</v>
      </c>
      <c r="AH64" s="20">
        <f t="shared" si="3"/>
        <v>0</v>
      </c>
      <c r="AI64" s="21">
        <f t="shared" si="3"/>
        <v>0</v>
      </c>
      <c r="AJ64" s="21">
        <f t="shared" si="3"/>
        <v>0</v>
      </c>
      <c r="AK64" s="21">
        <f t="shared" si="3"/>
        <v>0</v>
      </c>
      <c r="AL64" s="12"/>
      <c r="AM64" s="12"/>
      <c r="AN64" s="12"/>
      <c r="AO64" s="12"/>
      <c r="AP64" s="12"/>
      <c r="AQ64" s="12"/>
      <c r="AR64" s="12"/>
      <c r="AS64" s="11"/>
    </row>
    <row r="66" spans="12:44" x14ac:dyDescent="0.25">
      <c r="AE66" s="19"/>
    </row>
    <row r="67" spans="12:44" ht="9.75" customHeight="1" x14ac:dyDescent="0.25">
      <c r="AE67" s="19"/>
    </row>
    <row r="68" spans="12:44" x14ac:dyDescent="0.25">
      <c r="AE68" s="19"/>
    </row>
    <row r="69" spans="12:44" x14ac:dyDescent="0.25">
      <c r="L69" s="5"/>
      <c r="AE69" s="19"/>
    </row>
    <row r="70" spans="12:44" x14ac:dyDescent="0.25">
      <c r="AE70" s="19"/>
    </row>
    <row r="76" spans="12:44" x14ac:dyDescent="0.25">
      <c r="R76" s="41" t="s">
        <v>98</v>
      </c>
      <c r="AR76" s="41" t="s">
        <v>99</v>
      </c>
    </row>
    <row r="85" spans="1:45" ht="15" x14ac:dyDescent="0.25">
      <c r="A85" s="34" t="s">
        <v>34</v>
      </c>
      <c r="B85" s="34"/>
      <c r="C85" s="34"/>
      <c r="D85" s="35"/>
      <c r="E85" s="35"/>
      <c r="F85" s="35"/>
      <c r="G85" s="30"/>
      <c r="H85" s="30"/>
      <c r="I85" s="30"/>
      <c r="J85" s="30"/>
      <c r="K85" s="30"/>
      <c r="L85" s="31"/>
      <c r="M85" s="31"/>
      <c r="N85" s="31"/>
      <c r="O85" s="31"/>
      <c r="P85" s="30"/>
      <c r="Q85" s="30"/>
      <c r="R85" s="5"/>
      <c r="S85" s="5"/>
      <c r="T85" s="34" t="s">
        <v>34</v>
      </c>
      <c r="U85" s="34"/>
      <c r="V85" s="34"/>
      <c r="W85" s="34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5"/>
      <c r="AI85" s="36"/>
      <c r="AJ85" s="36"/>
      <c r="AK85" s="36"/>
      <c r="AL85" s="36"/>
      <c r="AM85" s="36"/>
      <c r="AN85" s="36"/>
      <c r="AO85" s="36"/>
      <c r="AP85" s="36"/>
    </row>
    <row r="86" spans="1:45" ht="15" x14ac:dyDescent="0.25">
      <c r="A86" s="34" t="s">
        <v>35</v>
      </c>
      <c r="B86" s="34"/>
      <c r="C86" s="34"/>
      <c r="D86" s="35"/>
      <c r="E86" s="35"/>
      <c r="F86" s="36"/>
      <c r="G86" s="31"/>
      <c r="H86" s="30"/>
      <c r="I86" s="30"/>
      <c r="J86" s="30"/>
      <c r="K86" s="30"/>
      <c r="L86" s="31"/>
      <c r="M86" s="31"/>
      <c r="N86" s="31"/>
      <c r="O86" s="31"/>
      <c r="P86" s="30"/>
      <c r="Q86" s="30"/>
      <c r="R86" s="5"/>
      <c r="S86" s="5"/>
      <c r="T86" s="34" t="s">
        <v>35</v>
      </c>
      <c r="U86" s="34"/>
      <c r="V86" s="34"/>
      <c r="W86" s="34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5"/>
      <c r="AI86" s="36"/>
      <c r="AJ86" s="36"/>
      <c r="AK86" s="36"/>
      <c r="AL86" s="36"/>
      <c r="AM86" s="36"/>
      <c r="AN86" s="36"/>
      <c r="AO86" s="36"/>
      <c r="AP86" s="36"/>
    </row>
    <row r="87" spans="1:45" ht="14.45" customHeight="1" x14ac:dyDescent="0.25">
      <c r="A87" s="34" t="s">
        <v>36</v>
      </c>
      <c r="B87" s="34"/>
      <c r="C87" s="34"/>
      <c r="D87" s="35"/>
      <c r="E87" s="35"/>
      <c r="F87" s="36"/>
      <c r="G87" s="31"/>
      <c r="H87" s="30"/>
      <c r="I87" s="30"/>
      <c r="J87" s="30"/>
      <c r="K87" s="30"/>
      <c r="L87" s="34" t="s">
        <v>37</v>
      </c>
      <c r="M87" s="30"/>
      <c r="N87" s="28" t="s">
        <v>102</v>
      </c>
      <c r="O87" s="32"/>
      <c r="P87" s="32"/>
      <c r="Q87" s="32"/>
      <c r="R87" s="5"/>
      <c r="S87" s="5"/>
      <c r="T87" s="34" t="s">
        <v>36</v>
      </c>
      <c r="U87" s="34"/>
      <c r="V87" s="34"/>
      <c r="W87" s="34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5"/>
      <c r="AI87" s="34" t="s">
        <v>37</v>
      </c>
      <c r="AJ87" s="35"/>
      <c r="AK87" s="38" t="str">
        <f>IF(N87="","",N87)</f>
        <v>SYRIAN AIR</v>
      </c>
      <c r="AL87" s="36"/>
      <c r="AM87" s="36"/>
      <c r="AN87" s="36"/>
      <c r="AO87" s="36"/>
      <c r="AP87" s="36"/>
    </row>
    <row r="88" spans="1:45" ht="15.75" x14ac:dyDescent="0.25">
      <c r="A88" s="36"/>
      <c r="B88" s="37"/>
      <c r="C88" s="36"/>
      <c r="D88" s="36"/>
      <c r="E88" s="36"/>
      <c r="F88" s="36"/>
      <c r="G88" s="31"/>
      <c r="H88" s="30"/>
      <c r="I88" s="30"/>
      <c r="J88" s="30"/>
      <c r="K88" s="30"/>
      <c r="L88" s="34" t="s">
        <v>38</v>
      </c>
      <c r="M88" s="33"/>
      <c r="N88" s="45" t="s">
        <v>114</v>
      </c>
      <c r="O88" s="32"/>
      <c r="P88" s="32"/>
      <c r="Q88" s="32"/>
      <c r="R88" s="5"/>
      <c r="S88" s="5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4" t="s">
        <v>38</v>
      </c>
      <c r="AJ88" s="39"/>
      <c r="AK88" s="38" t="str">
        <f>IF(N88="","",N88)</f>
        <v>DU 15 AU 21 JANVIER 2020</v>
      </c>
      <c r="AL88" s="36"/>
      <c r="AM88" s="36"/>
      <c r="AN88" s="36"/>
      <c r="AO88" s="36"/>
      <c r="AP88" s="36"/>
    </row>
    <row r="89" spans="1:45" ht="15.75" x14ac:dyDescent="0.25">
      <c r="A89" s="34" t="s">
        <v>87</v>
      </c>
      <c r="B89" s="175" t="s">
        <v>100</v>
      </c>
      <c r="C89" s="175"/>
      <c r="D89" s="175"/>
      <c r="E89" s="175"/>
      <c r="F89" s="30"/>
      <c r="G89" s="30"/>
      <c r="H89" s="30"/>
      <c r="I89" s="30"/>
      <c r="J89" s="30"/>
      <c r="K89" s="30"/>
      <c r="L89" s="34" t="s">
        <v>39</v>
      </c>
      <c r="M89" s="33"/>
      <c r="N89" s="28" t="s">
        <v>69</v>
      </c>
      <c r="O89" s="30"/>
      <c r="P89" s="30"/>
      <c r="Q89" s="30"/>
      <c r="R89" s="5"/>
      <c r="S89" s="5"/>
      <c r="T89" s="34" t="s">
        <v>87</v>
      </c>
      <c r="U89" s="176" t="str">
        <f>IF(B89="","",B89)</f>
        <v>ALGER</v>
      </c>
      <c r="V89" s="176"/>
      <c r="W89" s="176"/>
      <c r="X89" s="17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4" t="s">
        <v>39</v>
      </c>
      <c r="AJ89" s="39"/>
      <c r="AK89" s="40" t="str">
        <f>+N89</f>
        <v>USD</v>
      </c>
      <c r="AL89" s="36"/>
      <c r="AM89" s="36"/>
      <c r="AN89" s="36"/>
      <c r="AO89" s="36"/>
      <c r="AP89" s="36"/>
    </row>
    <row r="90" spans="1:45" ht="15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5"/>
      <c r="S90" s="5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5" ht="15" x14ac:dyDescent="0.25">
      <c r="A91" s="177" t="s">
        <v>101</v>
      </c>
      <c r="B91" s="177"/>
      <c r="C91" s="177"/>
      <c r="D91" s="177"/>
      <c r="E91" s="177"/>
      <c r="F91" s="177"/>
      <c r="G91" s="17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39" t="s">
        <v>101</v>
      </c>
      <c r="U91" s="39"/>
      <c r="V91" s="39"/>
      <c r="W91" s="39"/>
      <c r="X91" s="39"/>
      <c r="Y91" s="39"/>
      <c r="Z91" s="39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5" ht="15" x14ac:dyDescent="0.25"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4" spans="1:45" ht="14.45" customHeight="1" x14ac:dyDescent="0.25">
      <c r="A94" s="178" t="s">
        <v>7</v>
      </c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80"/>
      <c r="Q94" s="181" t="s">
        <v>6</v>
      </c>
      <c r="R94" s="181" t="s">
        <v>8</v>
      </c>
      <c r="S94" s="181" t="s">
        <v>9</v>
      </c>
      <c r="T94" s="183" t="s">
        <v>12</v>
      </c>
      <c r="U94" s="184"/>
      <c r="V94" s="184"/>
      <c r="W94" s="184"/>
      <c r="X94" s="184"/>
      <c r="Y94" s="184"/>
      <c r="Z94" s="184"/>
      <c r="AA94" s="184"/>
      <c r="AB94" s="184"/>
      <c r="AC94" s="185"/>
      <c r="AD94" s="186" t="s">
        <v>80</v>
      </c>
      <c r="AE94" s="188" t="s">
        <v>13</v>
      </c>
      <c r="AF94" s="189"/>
      <c r="AG94" s="189"/>
      <c r="AH94" s="189"/>
      <c r="AI94" s="189"/>
      <c r="AJ94" s="189"/>
      <c r="AK94" s="189"/>
      <c r="AL94" s="189"/>
      <c r="AM94" s="189"/>
      <c r="AN94" s="189"/>
      <c r="AO94" s="189"/>
      <c r="AP94" s="189"/>
      <c r="AQ94" s="190"/>
      <c r="AR94" s="186" t="s">
        <v>18</v>
      </c>
      <c r="AS94" s="191" t="s">
        <v>81</v>
      </c>
    </row>
    <row r="95" spans="1:45" ht="26.45" customHeight="1" x14ac:dyDescent="0.25">
      <c r="A95" s="16" t="s">
        <v>5</v>
      </c>
      <c r="B95" s="7" t="s">
        <v>0</v>
      </c>
      <c r="C95" s="8" t="s">
        <v>31</v>
      </c>
      <c r="D95" s="8" t="s">
        <v>32</v>
      </c>
      <c r="E95" s="8" t="s">
        <v>33</v>
      </c>
      <c r="F95" s="8" t="s">
        <v>46</v>
      </c>
      <c r="G95" s="9" t="s">
        <v>4</v>
      </c>
      <c r="H95" s="8" t="s">
        <v>1</v>
      </c>
      <c r="I95" s="8" t="s">
        <v>111</v>
      </c>
      <c r="J95" s="8" t="s">
        <v>2</v>
      </c>
      <c r="K95" s="8" t="s">
        <v>3</v>
      </c>
      <c r="L95" s="8" t="s">
        <v>27</v>
      </c>
      <c r="M95" s="8" t="s">
        <v>28</v>
      </c>
      <c r="N95" s="9" t="s">
        <v>29</v>
      </c>
      <c r="O95" s="9" t="s">
        <v>30</v>
      </c>
      <c r="P95" s="7" t="s">
        <v>21</v>
      </c>
      <c r="Q95" s="182"/>
      <c r="R95" s="182"/>
      <c r="S95" s="182"/>
      <c r="T95" s="17" t="s">
        <v>5</v>
      </c>
      <c r="U95" s="193" t="s">
        <v>86</v>
      </c>
      <c r="V95" s="194"/>
      <c r="W95" s="18" t="s">
        <v>10</v>
      </c>
      <c r="X95" s="13" t="s">
        <v>11</v>
      </c>
      <c r="Y95" s="13" t="s">
        <v>77</v>
      </c>
      <c r="Z95" s="193" t="s">
        <v>75</v>
      </c>
      <c r="AA95" s="194"/>
      <c r="AB95" s="193" t="s">
        <v>75</v>
      </c>
      <c r="AC95" s="194"/>
      <c r="AD95" s="187"/>
      <c r="AE95" s="14" t="s">
        <v>24</v>
      </c>
      <c r="AF95" s="14" t="s">
        <v>26</v>
      </c>
      <c r="AG95" s="14" t="s">
        <v>76</v>
      </c>
      <c r="AH95" s="14" t="s">
        <v>14</v>
      </c>
      <c r="AI95" s="14" t="s">
        <v>78</v>
      </c>
      <c r="AJ95" s="14" t="s">
        <v>79</v>
      </c>
      <c r="AK95" s="14" t="s">
        <v>20</v>
      </c>
      <c r="AL95" s="195" t="s">
        <v>75</v>
      </c>
      <c r="AM95" s="196"/>
      <c r="AN95" s="195" t="s">
        <v>75</v>
      </c>
      <c r="AO95" s="196"/>
      <c r="AP95" s="195" t="s">
        <v>75</v>
      </c>
      <c r="AQ95" s="196"/>
      <c r="AR95" s="186"/>
      <c r="AS95" s="192"/>
    </row>
    <row r="96" spans="1:45" ht="18.75" customHeight="1" x14ac:dyDescent="0.25">
      <c r="A96" s="1"/>
      <c r="B96" s="2"/>
      <c r="C96" s="2"/>
      <c r="D96" s="2"/>
      <c r="E96" s="2"/>
      <c r="F96" s="2"/>
      <c r="G96" s="2"/>
      <c r="H96" s="3"/>
      <c r="I96" s="3"/>
      <c r="J96" s="3"/>
      <c r="K96" s="3"/>
      <c r="L96" s="2"/>
      <c r="M96" s="2"/>
      <c r="N96" s="2"/>
      <c r="O96" s="2"/>
      <c r="P96" s="2"/>
      <c r="Q96" s="10"/>
      <c r="R96" s="10"/>
      <c r="S96" s="10"/>
      <c r="T96" s="4" t="str">
        <f>IF(A96="","",A96)</f>
        <v/>
      </c>
      <c r="U96" s="2"/>
      <c r="V96" s="15"/>
      <c r="W96" s="2"/>
      <c r="X96" s="2"/>
      <c r="Y96" s="2"/>
      <c r="Z96" s="2"/>
      <c r="AA96" s="2"/>
      <c r="AB96" s="2"/>
      <c r="AC96" s="2"/>
      <c r="AD96" s="10"/>
      <c r="AE96" s="15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10"/>
      <c r="AS96" s="11"/>
    </row>
    <row r="97" spans="1:45" ht="18.75" customHeight="1" x14ac:dyDescent="0.25">
      <c r="A97" s="1"/>
      <c r="B97" s="2"/>
      <c r="C97" s="2"/>
      <c r="D97" s="2"/>
      <c r="E97" s="2"/>
      <c r="F97" s="2"/>
      <c r="G97" s="2"/>
      <c r="H97" s="3"/>
      <c r="I97" s="3"/>
      <c r="J97" s="3"/>
      <c r="K97" s="3"/>
      <c r="L97" s="2"/>
      <c r="M97" s="2"/>
      <c r="N97" s="2"/>
      <c r="O97" s="2"/>
      <c r="P97" s="2"/>
      <c r="Q97" s="10"/>
      <c r="R97" s="10"/>
      <c r="S97" s="10"/>
      <c r="T97" s="4" t="str">
        <f t="shared" ref="T97:T105" si="4">IF(A97="","",A97)</f>
        <v/>
      </c>
      <c r="U97" s="2"/>
      <c r="V97" s="15"/>
      <c r="W97" s="2"/>
      <c r="X97" s="2"/>
      <c r="Y97" s="2"/>
      <c r="Z97" s="2"/>
      <c r="AA97" s="2"/>
      <c r="AB97" s="2"/>
      <c r="AC97" s="2"/>
      <c r="AD97" s="10"/>
      <c r="AE97" s="15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10"/>
      <c r="AS97" s="11"/>
    </row>
    <row r="98" spans="1:45" ht="18.75" customHeight="1" x14ac:dyDescent="0.25">
      <c r="A98" s="1"/>
      <c r="B98" s="2"/>
      <c r="C98" s="2"/>
      <c r="D98" s="2"/>
      <c r="E98" s="2"/>
      <c r="F98" s="2"/>
      <c r="G98" s="2"/>
      <c r="H98" s="3"/>
      <c r="I98" s="3"/>
      <c r="J98" s="3"/>
      <c r="K98" s="3"/>
      <c r="L98" s="2"/>
      <c r="M98" s="2"/>
      <c r="N98" s="2"/>
      <c r="O98" s="2"/>
      <c r="P98" s="2"/>
      <c r="Q98" s="10"/>
      <c r="R98" s="10"/>
      <c r="S98" s="10"/>
      <c r="T98" s="4" t="str">
        <f t="shared" si="4"/>
        <v/>
      </c>
      <c r="U98" s="2"/>
      <c r="V98" s="15"/>
      <c r="W98" s="2"/>
      <c r="X98" s="2"/>
      <c r="Y98" s="2"/>
      <c r="Z98" s="2"/>
      <c r="AA98" s="2"/>
      <c r="AB98" s="2"/>
      <c r="AC98" s="2"/>
      <c r="AD98" s="10"/>
      <c r="AE98" s="15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10"/>
      <c r="AS98" s="11"/>
    </row>
    <row r="99" spans="1:45" ht="18.75" customHeight="1" x14ac:dyDescent="0.25">
      <c r="A99" s="1"/>
      <c r="B99" s="2"/>
      <c r="C99" s="2"/>
      <c r="D99" s="2"/>
      <c r="E99" s="2"/>
      <c r="F99" s="2"/>
      <c r="G99" s="2"/>
      <c r="H99" s="3"/>
      <c r="I99" s="3"/>
      <c r="J99" s="3"/>
      <c r="K99" s="3"/>
      <c r="L99" s="2"/>
      <c r="M99" s="2"/>
      <c r="N99" s="2"/>
      <c r="O99" s="2"/>
      <c r="P99" s="2"/>
      <c r="Q99" s="10"/>
      <c r="R99" s="10"/>
      <c r="S99" s="10"/>
      <c r="T99" s="4" t="str">
        <f t="shared" si="4"/>
        <v/>
      </c>
      <c r="U99" s="2"/>
      <c r="V99" s="15"/>
      <c r="W99" s="2"/>
      <c r="X99" s="2"/>
      <c r="Y99" s="2"/>
      <c r="Z99" s="2"/>
      <c r="AA99" s="2"/>
      <c r="AB99" s="2"/>
      <c r="AC99" s="2"/>
      <c r="AD99" s="10"/>
      <c r="AE99" s="15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10"/>
      <c r="AS99" s="11"/>
    </row>
    <row r="100" spans="1:45" ht="18.75" customHeight="1" x14ac:dyDescent="0.25">
      <c r="A100" s="1"/>
      <c r="B100" s="2"/>
      <c r="C100" s="2"/>
      <c r="D100" s="2"/>
      <c r="E100" s="2"/>
      <c r="F100" s="2"/>
      <c r="G100" s="2"/>
      <c r="H100" s="3"/>
      <c r="I100" s="3"/>
      <c r="J100" s="3"/>
      <c r="K100" s="3"/>
      <c r="L100" s="2"/>
      <c r="M100" s="2"/>
      <c r="N100" s="2"/>
      <c r="O100" s="2"/>
      <c r="P100" s="2"/>
      <c r="Q100" s="10"/>
      <c r="R100" s="10"/>
      <c r="S100" s="10"/>
      <c r="T100" s="4" t="str">
        <f t="shared" si="4"/>
        <v/>
      </c>
      <c r="U100" s="2"/>
      <c r="V100" s="15"/>
      <c r="W100" s="2"/>
      <c r="X100" s="2"/>
      <c r="Y100" s="2"/>
      <c r="Z100" s="2"/>
      <c r="AA100" s="2"/>
      <c r="AB100" s="2"/>
      <c r="AC100" s="2"/>
      <c r="AD100" s="10"/>
      <c r="AE100" s="15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10"/>
      <c r="AS100" s="11"/>
    </row>
    <row r="101" spans="1:45" ht="18.75" customHeight="1" x14ac:dyDescent="0.25">
      <c r="A101" s="1"/>
      <c r="B101" s="2"/>
      <c r="C101" s="2"/>
      <c r="D101" s="2"/>
      <c r="E101" s="2"/>
      <c r="F101" s="2"/>
      <c r="G101" s="2"/>
      <c r="H101" s="3"/>
      <c r="I101" s="3"/>
      <c r="J101" s="3"/>
      <c r="K101" s="3"/>
      <c r="L101" s="2"/>
      <c r="M101" s="2"/>
      <c r="N101" s="2"/>
      <c r="O101" s="2"/>
      <c r="P101" s="2"/>
      <c r="Q101" s="10"/>
      <c r="R101" s="10"/>
      <c r="S101" s="10"/>
      <c r="T101" s="4" t="str">
        <f t="shared" si="4"/>
        <v/>
      </c>
      <c r="U101" s="2"/>
      <c r="V101" s="15"/>
      <c r="W101" s="2"/>
      <c r="X101" s="2"/>
      <c r="Y101" s="2"/>
      <c r="Z101" s="2"/>
      <c r="AA101" s="2"/>
      <c r="AB101" s="2"/>
      <c r="AC101" s="2"/>
      <c r="AD101" s="10"/>
      <c r="AE101" s="15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10"/>
      <c r="AS101" s="11"/>
    </row>
    <row r="102" spans="1:45" ht="18.75" customHeight="1" x14ac:dyDescent="0.25">
      <c r="A102" s="1"/>
      <c r="B102" s="2"/>
      <c r="C102" s="2"/>
      <c r="D102" s="2"/>
      <c r="E102" s="2"/>
      <c r="F102" s="2"/>
      <c r="G102" s="2"/>
      <c r="H102" s="3"/>
      <c r="I102" s="3"/>
      <c r="J102" s="3"/>
      <c r="K102" s="3"/>
      <c r="L102" s="2"/>
      <c r="M102" s="2"/>
      <c r="N102" s="2"/>
      <c r="O102" s="2"/>
      <c r="P102" s="2"/>
      <c r="Q102" s="10"/>
      <c r="R102" s="10"/>
      <c r="S102" s="10"/>
      <c r="T102" s="4" t="str">
        <f t="shared" si="4"/>
        <v/>
      </c>
      <c r="U102" s="2"/>
      <c r="V102" s="15"/>
      <c r="W102" s="2"/>
      <c r="X102" s="2"/>
      <c r="Y102" s="2"/>
      <c r="Z102" s="2"/>
      <c r="AA102" s="2"/>
      <c r="AB102" s="2"/>
      <c r="AC102" s="2"/>
      <c r="AD102" s="10"/>
      <c r="AE102" s="15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10"/>
      <c r="AS102" s="11"/>
    </row>
    <row r="103" spans="1:45" ht="18.75" customHeight="1" x14ac:dyDescent="0.25">
      <c r="A103" s="1"/>
      <c r="B103" s="2"/>
      <c r="C103" s="2"/>
      <c r="D103" s="2"/>
      <c r="E103" s="2"/>
      <c r="F103" s="2"/>
      <c r="G103" s="2"/>
      <c r="H103" s="3"/>
      <c r="I103" s="3"/>
      <c r="J103" s="3"/>
      <c r="K103" s="3"/>
      <c r="L103" s="2"/>
      <c r="M103" s="2"/>
      <c r="N103" s="2"/>
      <c r="O103" s="2"/>
      <c r="P103" s="2"/>
      <c r="Q103" s="10"/>
      <c r="R103" s="10"/>
      <c r="S103" s="10"/>
      <c r="T103" s="4" t="str">
        <f t="shared" si="4"/>
        <v/>
      </c>
      <c r="U103" s="2"/>
      <c r="V103" s="15"/>
      <c r="W103" s="2"/>
      <c r="X103" s="2"/>
      <c r="Y103" s="2"/>
      <c r="Z103" s="2"/>
      <c r="AA103" s="2"/>
      <c r="AB103" s="2"/>
      <c r="AC103" s="2"/>
      <c r="AD103" s="10"/>
      <c r="AE103" s="15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10"/>
      <c r="AS103" s="11"/>
    </row>
    <row r="104" spans="1:45" ht="18.75" customHeight="1" x14ac:dyDescent="0.25">
      <c r="A104" s="1"/>
      <c r="B104" s="2"/>
      <c r="C104" s="2"/>
      <c r="D104" s="2"/>
      <c r="E104" s="2"/>
      <c r="F104" s="2"/>
      <c r="G104" s="2"/>
      <c r="H104" s="3"/>
      <c r="I104" s="3"/>
      <c r="J104" s="3"/>
      <c r="K104" s="3"/>
      <c r="L104" s="2"/>
      <c r="M104" s="2"/>
      <c r="N104" s="2"/>
      <c r="O104" s="2"/>
      <c r="P104" s="2"/>
      <c r="Q104" s="10"/>
      <c r="R104" s="10"/>
      <c r="S104" s="10"/>
      <c r="T104" s="4" t="str">
        <f t="shared" si="4"/>
        <v/>
      </c>
      <c r="U104" s="2"/>
      <c r="V104" s="3"/>
      <c r="W104" s="2"/>
      <c r="X104" s="2"/>
      <c r="Y104" s="2"/>
      <c r="Z104" s="2"/>
      <c r="AA104" s="2"/>
      <c r="AB104" s="2"/>
      <c r="AC104" s="2"/>
      <c r="AD104" s="10"/>
      <c r="AE104" s="3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10"/>
      <c r="AS104" s="11"/>
    </row>
    <row r="105" spans="1:45" ht="18.75" customHeight="1" x14ac:dyDescent="0.25">
      <c r="A105" s="1"/>
      <c r="B105" s="2"/>
      <c r="C105" s="2"/>
      <c r="D105" s="2"/>
      <c r="E105" s="2"/>
      <c r="F105" s="2"/>
      <c r="G105" s="2"/>
      <c r="H105" s="3"/>
      <c r="I105" s="3"/>
      <c r="J105" s="3"/>
      <c r="K105" s="3"/>
      <c r="L105" s="2"/>
      <c r="M105" s="2"/>
      <c r="N105" s="2"/>
      <c r="O105" s="2"/>
      <c r="P105" s="2"/>
      <c r="Q105" s="10"/>
      <c r="R105" s="10"/>
      <c r="S105" s="10"/>
      <c r="T105" s="4" t="str">
        <f t="shared" si="4"/>
        <v/>
      </c>
      <c r="U105" s="2"/>
      <c r="V105" s="3"/>
      <c r="W105" s="2"/>
      <c r="X105" s="2"/>
      <c r="Y105" s="2"/>
      <c r="Z105" s="2"/>
      <c r="AA105" s="2"/>
      <c r="AB105" s="2"/>
      <c r="AC105" s="2"/>
      <c r="AD105" s="10"/>
      <c r="AE105" s="3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10"/>
      <c r="AS105" s="11"/>
    </row>
    <row r="106" spans="1:45" ht="18.75" customHeight="1" x14ac:dyDescent="0.25">
      <c r="A106" s="197" t="s">
        <v>19</v>
      </c>
      <c r="B106" s="198"/>
      <c r="C106" s="198"/>
      <c r="D106" s="198"/>
      <c r="E106" s="198"/>
      <c r="F106" s="198"/>
      <c r="G106" s="198"/>
      <c r="H106" s="198"/>
      <c r="I106" s="198"/>
      <c r="J106" s="198"/>
      <c r="K106" s="199"/>
      <c r="L106" s="12">
        <f>SUM(L96:L105)</f>
        <v>0</v>
      </c>
      <c r="M106" s="12">
        <f>SUM(M96:M105)</f>
        <v>0</v>
      </c>
      <c r="N106" s="12">
        <f>SUM(N96:N105)</f>
        <v>0</v>
      </c>
      <c r="O106" s="12">
        <f>SUM(O96:O105)</f>
        <v>0</v>
      </c>
      <c r="P106" s="12"/>
      <c r="Q106" s="12"/>
      <c r="R106" s="12"/>
      <c r="S106" s="12"/>
      <c r="T106" s="12"/>
      <c r="U106" s="12">
        <f>SUM(U96:U105)</f>
        <v>0</v>
      </c>
      <c r="V106" s="20">
        <f>SUM(V96:V105)</f>
        <v>0</v>
      </c>
      <c r="W106" s="12">
        <f>SUM(W96:W105)</f>
        <v>0</v>
      </c>
      <c r="X106" s="12">
        <f>SUM(X96:X105)</f>
        <v>0</v>
      </c>
      <c r="Y106" s="12"/>
      <c r="Z106" s="12"/>
      <c r="AA106" s="12"/>
      <c r="AB106" s="12"/>
      <c r="AC106" s="12"/>
      <c r="AD106" s="12"/>
      <c r="AE106" s="20">
        <f t="shared" ref="AE106:AK106" si="5">SUM(AE96:AE105)</f>
        <v>0</v>
      </c>
      <c r="AF106" s="21">
        <f t="shared" si="5"/>
        <v>0</v>
      </c>
      <c r="AG106" s="20">
        <f t="shared" si="5"/>
        <v>0</v>
      </c>
      <c r="AH106" s="20">
        <f t="shared" si="5"/>
        <v>0</v>
      </c>
      <c r="AI106" s="21">
        <f t="shared" si="5"/>
        <v>0</v>
      </c>
      <c r="AJ106" s="21">
        <f t="shared" si="5"/>
        <v>0</v>
      </c>
      <c r="AK106" s="21">
        <f t="shared" si="5"/>
        <v>0</v>
      </c>
      <c r="AL106" s="12"/>
      <c r="AM106" s="12"/>
      <c r="AN106" s="12"/>
      <c r="AO106" s="12"/>
      <c r="AP106" s="12"/>
      <c r="AQ106" s="12"/>
      <c r="AR106" s="12"/>
      <c r="AS106" s="11"/>
    </row>
    <row r="108" spans="1:45" x14ac:dyDescent="0.25">
      <c r="AE108" s="19"/>
    </row>
    <row r="109" spans="1:45" ht="9.75" customHeight="1" x14ac:dyDescent="0.25">
      <c r="AE109" s="19"/>
    </row>
    <row r="110" spans="1:45" x14ac:dyDescent="0.25">
      <c r="AE110" s="19"/>
    </row>
    <row r="111" spans="1:45" x14ac:dyDescent="0.25">
      <c r="L111" s="5"/>
      <c r="AE111" s="19"/>
    </row>
    <row r="112" spans="1:45" x14ac:dyDescent="0.25">
      <c r="AE112" s="19"/>
    </row>
    <row r="118" spans="1:44" x14ac:dyDescent="0.25">
      <c r="R118" s="41" t="s">
        <v>98</v>
      </c>
      <c r="AR118" s="41" t="s">
        <v>99</v>
      </c>
    </row>
    <row r="127" spans="1:44" ht="15" x14ac:dyDescent="0.25">
      <c r="A127" s="34" t="s">
        <v>34</v>
      </c>
      <c r="B127" s="34"/>
      <c r="C127" s="34"/>
      <c r="D127" s="35"/>
      <c r="E127" s="35"/>
      <c r="F127" s="35"/>
      <c r="G127" s="30"/>
      <c r="H127" s="30"/>
      <c r="I127" s="30"/>
      <c r="J127" s="30"/>
      <c r="K127" s="30"/>
      <c r="L127" s="31"/>
      <c r="M127" s="31"/>
      <c r="N127" s="31"/>
      <c r="O127" s="31"/>
      <c r="P127" s="30"/>
      <c r="Q127" s="30"/>
      <c r="R127" s="5"/>
      <c r="S127" s="5"/>
      <c r="T127" s="34" t="s">
        <v>34</v>
      </c>
      <c r="U127" s="34"/>
      <c r="V127" s="34"/>
      <c r="W127" s="34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5"/>
      <c r="AI127" s="36"/>
      <c r="AJ127" s="36"/>
      <c r="AK127" s="36"/>
      <c r="AL127" s="36"/>
      <c r="AM127" s="36"/>
      <c r="AN127" s="36"/>
      <c r="AO127" s="36"/>
      <c r="AP127" s="36"/>
    </row>
    <row r="128" spans="1:44" ht="15" x14ac:dyDescent="0.25">
      <c r="A128" s="34" t="s">
        <v>35</v>
      </c>
      <c r="B128" s="34"/>
      <c r="C128" s="34"/>
      <c r="D128" s="35"/>
      <c r="E128" s="35"/>
      <c r="F128" s="36"/>
      <c r="G128" s="31"/>
      <c r="H128" s="30"/>
      <c r="I128" s="30"/>
      <c r="J128" s="30"/>
      <c r="K128" s="30"/>
      <c r="L128" s="31"/>
      <c r="M128" s="31"/>
      <c r="N128" s="31"/>
      <c r="O128" s="31"/>
      <c r="P128" s="30"/>
      <c r="Q128" s="30"/>
      <c r="R128" s="5"/>
      <c r="S128" s="5"/>
      <c r="T128" s="34" t="s">
        <v>35</v>
      </c>
      <c r="U128" s="34"/>
      <c r="V128" s="34"/>
      <c r="W128" s="34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5"/>
      <c r="AI128" s="36"/>
      <c r="AJ128" s="36"/>
      <c r="AK128" s="36"/>
      <c r="AL128" s="36"/>
      <c r="AM128" s="36"/>
      <c r="AN128" s="36"/>
      <c r="AO128" s="36"/>
      <c r="AP128" s="36"/>
    </row>
    <row r="129" spans="1:45" ht="14.45" customHeight="1" x14ac:dyDescent="0.25">
      <c r="A129" s="34" t="s">
        <v>36</v>
      </c>
      <c r="B129" s="34"/>
      <c r="C129" s="34"/>
      <c r="D129" s="35"/>
      <c r="E129" s="35"/>
      <c r="F129" s="36"/>
      <c r="G129" s="31"/>
      <c r="H129" s="30"/>
      <c r="I129" s="30"/>
      <c r="J129" s="30"/>
      <c r="K129" s="30"/>
      <c r="L129" s="34" t="s">
        <v>37</v>
      </c>
      <c r="M129" s="30"/>
      <c r="N129" s="28" t="s">
        <v>102</v>
      </c>
      <c r="O129" s="32"/>
      <c r="P129" s="32"/>
      <c r="Q129" s="32"/>
      <c r="R129" s="5"/>
      <c r="S129" s="5"/>
      <c r="T129" s="34" t="s">
        <v>36</v>
      </c>
      <c r="U129" s="34"/>
      <c r="V129" s="34"/>
      <c r="W129" s="34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5"/>
      <c r="AI129" s="34" t="s">
        <v>37</v>
      </c>
      <c r="AJ129" s="35"/>
      <c r="AK129" s="38" t="str">
        <f>IF(N129="","",N129)</f>
        <v>SYRIAN AIR</v>
      </c>
      <c r="AL129" s="36"/>
      <c r="AM129" s="36"/>
      <c r="AN129" s="36"/>
      <c r="AO129" s="36"/>
      <c r="AP129" s="36"/>
    </row>
    <row r="130" spans="1:45" ht="15.75" x14ac:dyDescent="0.25">
      <c r="A130" s="36"/>
      <c r="B130" s="37"/>
      <c r="C130" s="36"/>
      <c r="D130" s="36"/>
      <c r="E130" s="36"/>
      <c r="F130" s="36"/>
      <c r="G130" s="31"/>
      <c r="H130" s="30"/>
      <c r="I130" s="30"/>
      <c r="J130" s="30"/>
      <c r="K130" s="30"/>
      <c r="L130" s="34" t="s">
        <v>38</v>
      </c>
      <c r="M130" s="33"/>
      <c r="N130" s="45" t="s">
        <v>113</v>
      </c>
      <c r="O130" s="32"/>
      <c r="P130" s="32"/>
      <c r="Q130" s="32"/>
      <c r="R130" s="5"/>
      <c r="S130" s="5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4" t="s">
        <v>38</v>
      </c>
      <c r="AJ130" s="39"/>
      <c r="AK130" s="38" t="str">
        <f>IF(N130="","",N130)</f>
        <v>DU 22 AU 31 JANVIER 2020</v>
      </c>
      <c r="AL130" s="36"/>
      <c r="AM130" s="36"/>
      <c r="AN130" s="36"/>
      <c r="AO130" s="36"/>
      <c r="AP130" s="36"/>
    </row>
    <row r="131" spans="1:45" ht="15.75" x14ac:dyDescent="0.25">
      <c r="A131" s="34" t="s">
        <v>87</v>
      </c>
      <c r="B131" s="175" t="s">
        <v>100</v>
      </c>
      <c r="C131" s="175"/>
      <c r="D131" s="175"/>
      <c r="E131" s="175"/>
      <c r="F131" s="30"/>
      <c r="G131" s="30"/>
      <c r="H131" s="30"/>
      <c r="I131" s="30"/>
      <c r="J131" s="30"/>
      <c r="K131" s="30"/>
      <c r="L131" s="34" t="s">
        <v>39</v>
      </c>
      <c r="M131" s="33"/>
      <c r="N131" s="28" t="s">
        <v>69</v>
      </c>
      <c r="O131" s="30"/>
      <c r="P131" s="30"/>
      <c r="Q131" s="30"/>
      <c r="R131" s="5"/>
      <c r="S131" s="5"/>
      <c r="T131" s="34" t="s">
        <v>87</v>
      </c>
      <c r="U131" s="176" t="str">
        <f>IF(B131="","",B131)</f>
        <v>ALGER</v>
      </c>
      <c r="V131" s="176"/>
      <c r="W131" s="176"/>
      <c r="X131" s="17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4" t="s">
        <v>39</v>
      </c>
      <c r="AJ131" s="39"/>
      <c r="AK131" s="40" t="str">
        <f>+N131</f>
        <v>USD</v>
      </c>
      <c r="AL131" s="36"/>
      <c r="AM131" s="36"/>
      <c r="AN131" s="36"/>
      <c r="AO131" s="36"/>
      <c r="AP131" s="36"/>
    </row>
    <row r="132" spans="1:45" ht="15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5"/>
      <c r="S132" s="5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5" ht="15" x14ac:dyDescent="0.25">
      <c r="A133" s="177" t="s">
        <v>101</v>
      </c>
      <c r="B133" s="177"/>
      <c r="C133" s="177"/>
      <c r="D133" s="177"/>
      <c r="E133" s="177"/>
      <c r="F133" s="177"/>
      <c r="G133" s="17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39" t="s">
        <v>101</v>
      </c>
      <c r="U133" s="39"/>
      <c r="V133" s="39"/>
      <c r="W133" s="39"/>
      <c r="X133" s="39"/>
      <c r="Y133" s="39"/>
      <c r="Z133" s="39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5" ht="15" x14ac:dyDescent="0.25"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6" spans="1:45" ht="14.45" customHeight="1" x14ac:dyDescent="0.25">
      <c r="A136" s="178" t="s">
        <v>7</v>
      </c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80"/>
      <c r="Q136" s="181" t="s">
        <v>6</v>
      </c>
      <c r="R136" s="181" t="s">
        <v>8</v>
      </c>
      <c r="S136" s="181" t="s">
        <v>9</v>
      </c>
      <c r="T136" s="183" t="s">
        <v>12</v>
      </c>
      <c r="U136" s="184"/>
      <c r="V136" s="184"/>
      <c r="W136" s="184"/>
      <c r="X136" s="184"/>
      <c r="Y136" s="184"/>
      <c r="Z136" s="184"/>
      <c r="AA136" s="184"/>
      <c r="AB136" s="184"/>
      <c r="AC136" s="185"/>
      <c r="AD136" s="186" t="s">
        <v>80</v>
      </c>
      <c r="AE136" s="188" t="s">
        <v>13</v>
      </c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90"/>
      <c r="AR136" s="186" t="s">
        <v>18</v>
      </c>
      <c r="AS136" s="191" t="s">
        <v>81</v>
      </c>
    </row>
    <row r="137" spans="1:45" ht="26.45" customHeight="1" x14ac:dyDescent="0.25">
      <c r="A137" s="16" t="s">
        <v>5</v>
      </c>
      <c r="B137" s="7" t="s">
        <v>0</v>
      </c>
      <c r="C137" s="8" t="s">
        <v>31</v>
      </c>
      <c r="D137" s="8" t="s">
        <v>32</v>
      </c>
      <c r="E137" s="8" t="s">
        <v>33</v>
      </c>
      <c r="F137" s="8" t="s">
        <v>46</v>
      </c>
      <c r="G137" s="9" t="s">
        <v>4</v>
      </c>
      <c r="H137" s="8" t="s">
        <v>1</v>
      </c>
      <c r="I137" s="8" t="s">
        <v>111</v>
      </c>
      <c r="J137" s="8" t="s">
        <v>2</v>
      </c>
      <c r="K137" s="8" t="s">
        <v>3</v>
      </c>
      <c r="L137" s="8" t="s">
        <v>27</v>
      </c>
      <c r="M137" s="8" t="s">
        <v>28</v>
      </c>
      <c r="N137" s="9" t="s">
        <v>29</v>
      </c>
      <c r="O137" s="9" t="s">
        <v>30</v>
      </c>
      <c r="P137" s="7" t="s">
        <v>21</v>
      </c>
      <c r="Q137" s="182"/>
      <c r="R137" s="182"/>
      <c r="S137" s="182"/>
      <c r="T137" s="17" t="s">
        <v>5</v>
      </c>
      <c r="U137" s="193" t="s">
        <v>86</v>
      </c>
      <c r="V137" s="194"/>
      <c r="W137" s="18" t="s">
        <v>10</v>
      </c>
      <c r="X137" s="13" t="s">
        <v>11</v>
      </c>
      <c r="Y137" s="13" t="s">
        <v>77</v>
      </c>
      <c r="Z137" s="193" t="s">
        <v>75</v>
      </c>
      <c r="AA137" s="194"/>
      <c r="AB137" s="193" t="s">
        <v>75</v>
      </c>
      <c r="AC137" s="194"/>
      <c r="AD137" s="187"/>
      <c r="AE137" s="14" t="s">
        <v>24</v>
      </c>
      <c r="AF137" s="14" t="s">
        <v>26</v>
      </c>
      <c r="AG137" s="14" t="s">
        <v>76</v>
      </c>
      <c r="AH137" s="14" t="s">
        <v>14</v>
      </c>
      <c r="AI137" s="14" t="s">
        <v>78</v>
      </c>
      <c r="AJ137" s="14" t="s">
        <v>79</v>
      </c>
      <c r="AK137" s="14" t="s">
        <v>20</v>
      </c>
      <c r="AL137" s="195" t="s">
        <v>75</v>
      </c>
      <c r="AM137" s="196"/>
      <c r="AN137" s="195" t="s">
        <v>75</v>
      </c>
      <c r="AO137" s="196"/>
      <c r="AP137" s="195" t="s">
        <v>75</v>
      </c>
      <c r="AQ137" s="196"/>
      <c r="AR137" s="186"/>
      <c r="AS137" s="192"/>
    </row>
    <row r="138" spans="1:45" ht="18.75" customHeight="1" x14ac:dyDescent="0.25">
      <c r="A138" s="1"/>
      <c r="B138" s="2"/>
      <c r="C138" s="2"/>
      <c r="D138" s="2"/>
      <c r="E138" s="2"/>
      <c r="F138" s="2"/>
      <c r="G138" s="2"/>
      <c r="H138" s="3"/>
      <c r="I138" s="3"/>
      <c r="J138" s="3"/>
      <c r="K138" s="3"/>
      <c r="L138" s="2"/>
      <c r="M138" s="2"/>
      <c r="N138" s="2"/>
      <c r="O138" s="2"/>
      <c r="P138" s="2"/>
      <c r="Q138" s="10"/>
      <c r="R138" s="10"/>
      <c r="S138" s="10"/>
      <c r="T138" s="4" t="str">
        <f>IF(A138="","",A138)</f>
        <v/>
      </c>
      <c r="U138" s="2"/>
      <c r="V138" s="15"/>
      <c r="W138" s="2"/>
      <c r="X138" s="2"/>
      <c r="Y138" s="2"/>
      <c r="Z138" s="2"/>
      <c r="AA138" s="2"/>
      <c r="AB138" s="2"/>
      <c r="AC138" s="2"/>
      <c r="AD138" s="10"/>
      <c r="AE138" s="15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10"/>
      <c r="AS138" s="11"/>
    </row>
    <row r="139" spans="1:45" ht="18.75" customHeight="1" x14ac:dyDescent="0.25">
      <c r="A139" s="1"/>
      <c r="B139" s="2"/>
      <c r="C139" s="2"/>
      <c r="D139" s="2"/>
      <c r="E139" s="2"/>
      <c r="F139" s="2"/>
      <c r="G139" s="2"/>
      <c r="H139" s="3"/>
      <c r="I139" s="3"/>
      <c r="J139" s="3"/>
      <c r="K139" s="3"/>
      <c r="L139" s="2"/>
      <c r="M139" s="2"/>
      <c r="N139" s="2"/>
      <c r="O139" s="2"/>
      <c r="P139" s="2"/>
      <c r="Q139" s="10"/>
      <c r="R139" s="10"/>
      <c r="S139" s="10"/>
      <c r="T139" s="4" t="str">
        <f t="shared" ref="T139:T147" si="6">IF(A139="","",A139)</f>
        <v/>
      </c>
      <c r="U139" s="2"/>
      <c r="V139" s="15"/>
      <c r="W139" s="2"/>
      <c r="X139" s="2"/>
      <c r="Y139" s="2"/>
      <c r="Z139" s="2"/>
      <c r="AA139" s="2"/>
      <c r="AB139" s="2"/>
      <c r="AC139" s="2"/>
      <c r="AD139" s="10"/>
      <c r="AE139" s="15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10"/>
      <c r="AS139" s="11"/>
    </row>
    <row r="140" spans="1:45" ht="18.75" customHeight="1" x14ac:dyDescent="0.25">
      <c r="A140" s="1"/>
      <c r="B140" s="2"/>
      <c r="C140" s="2"/>
      <c r="D140" s="2"/>
      <c r="E140" s="2"/>
      <c r="F140" s="2"/>
      <c r="G140" s="2"/>
      <c r="H140" s="3"/>
      <c r="I140" s="3"/>
      <c r="J140" s="3"/>
      <c r="K140" s="3"/>
      <c r="L140" s="2"/>
      <c r="M140" s="2"/>
      <c r="N140" s="2"/>
      <c r="O140" s="2"/>
      <c r="P140" s="2"/>
      <c r="Q140" s="10"/>
      <c r="R140" s="10"/>
      <c r="S140" s="10"/>
      <c r="T140" s="4" t="str">
        <f t="shared" si="6"/>
        <v/>
      </c>
      <c r="U140" s="2"/>
      <c r="V140" s="15"/>
      <c r="W140" s="2"/>
      <c r="X140" s="2"/>
      <c r="Y140" s="2"/>
      <c r="Z140" s="2"/>
      <c r="AA140" s="2"/>
      <c r="AB140" s="2"/>
      <c r="AC140" s="2"/>
      <c r="AD140" s="10"/>
      <c r="AE140" s="15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10"/>
      <c r="AS140" s="11"/>
    </row>
    <row r="141" spans="1:45" ht="18.75" customHeight="1" x14ac:dyDescent="0.25">
      <c r="A141" s="1"/>
      <c r="B141" s="2"/>
      <c r="C141" s="2"/>
      <c r="D141" s="2"/>
      <c r="E141" s="2"/>
      <c r="F141" s="2"/>
      <c r="G141" s="2"/>
      <c r="H141" s="3"/>
      <c r="I141" s="3"/>
      <c r="J141" s="3"/>
      <c r="K141" s="3"/>
      <c r="L141" s="2"/>
      <c r="M141" s="2"/>
      <c r="N141" s="2"/>
      <c r="O141" s="2"/>
      <c r="P141" s="2"/>
      <c r="Q141" s="10"/>
      <c r="R141" s="10"/>
      <c r="S141" s="10"/>
      <c r="T141" s="4" t="str">
        <f t="shared" si="6"/>
        <v/>
      </c>
      <c r="U141" s="2"/>
      <c r="V141" s="15"/>
      <c r="W141" s="2"/>
      <c r="X141" s="2"/>
      <c r="Y141" s="2"/>
      <c r="Z141" s="2"/>
      <c r="AA141" s="2"/>
      <c r="AB141" s="2"/>
      <c r="AC141" s="2"/>
      <c r="AD141" s="10"/>
      <c r="AE141" s="15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10"/>
      <c r="AS141" s="11"/>
    </row>
    <row r="142" spans="1:45" ht="18.75" customHeight="1" x14ac:dyDescent="0.25">
      <c r="A142" s="1"/>
      <c r="B142" s="2"/>
      <c r="C142" s="2"/>
      <c r="D142" s="2"/>
      <c r="E142" s="2"/>
      <c r="F142" s="2"/>
      <c r="G142" s="2"/>
      <c r="H142" s="3"/>
      <c r="I142" s="3"/>
      <c r="J142" s="3"/>
      <c r="K142" s="3"/>
      <c r="L142" s="2"/>
      <c r="M142" s="2"/>
      <c r="N142" s="2"/>
      <c r="O142" s="2"/>
      <c r="P142" s="2"/>
      <c r="Q142" s="10"/>
      <c r="R142" s="10"/>
      <c r="S142" s="10"/>
      <c r="T142" s="4" t="str">
        <f t="shared" si="6"/>
        <v/>
      </c>
      <c r="U142" s="2"/>
      <c r="V142" s="15"/>
      <c r="W142" s="2"/>
      <c r="X142" s="2"/>
      <c r="Y142" s="2"/>
      <c r="Z142" s="2"/>
      <c r="AA142" s="2"/>
      <c r="AB142" s="2"/>
      <c r="AC142" s="2"/>
      <c r="AD142" s="10"/>
      <c r="AE142" s="15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10"/>
      <c r="AS142" s="11"/>
    </row>
    <row r="143" spans="1:45" ht="18.75" customHeight="1" x14ac:dyDescent="0.25">
      <c r="A143" s="1"/>
      <c r="B143" s="2"/>
      <c r="C143" s="2"/>
      <c r="D143" s="2"/>
      <c r="E143" s="2"/>
      <c r="F143" s="2"/>
      <c r="G143" s="2"/>
      <c r="H143" s="3"/>
      <c r="I143" s="3"/>
      <c r="J143" s="3"/>
      <c r="K143" s="3"/>
      <c r="L143" s="2"/>
      <c r="M143" s="2"/>
      <c r="N143" s="2"/>
      <c r="O143" s="2"/>
      <c r="P143" s="2"/>
      <c r="Q143" s="10"/>
      <c r="R143" s="10"/>
      <c r="S143" s="10"/>
      <c r="T143" s="4" t="str">
        <f t="shared" si="6"/>
        <v/>
      </c>
      <c r="U143" s="2"/>
      <c r="V143" s="15"/>
      <c r="W143" s="2"/>
      <c r="X143" s="2"/>
      <c r="Y143" s="2"/>
      <c r="Z143" s="2"/>
      <c r="AA143" s="2"/>
      <c r="AB143" s="2"/>
      <c r="AC143" s="2"/>
      <c r="AD143" s="10"/>
      <c r="AE143" s="15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10"/>
      <c r="AS143" s="11"/>
    </row>
    <row r="144" spans="1:45" ht="18.75" customHeight="1" x14ac:dyDescent="0.25">
      <c r="A144" s="1"/>
      <c r="B144" s="2"/>
      <c r="C144" s="2"/>
      <c r="D144" s="2"/>
      <c r="E144" s="2"/>
      <c r="F144" s="2"/>
      <c r="G144" s="2"/>
      <c r="H144" s="3"/>
      <c r="I144" s="3"/>
      <c r="J144" s="3"/>
      <c r="K144" s="3"/>
      <c r="L144" s="2"/>
      <c r="M144" s="2"/>
      <c r="N144" s="2"/>
      <c r="O144" s="2"/>
      <c r="P144" s="2"/>
      <c r="Q144" s="10"/>
      <c r="R144" s="10"/>
      <c r="S144" s="10"/>
      <c r="T144" s="4" t="str">
        <f t="shared" si="6"/>
        <v/>
      </c>
      <c r="U144" s="2"/>
      <c r="V144" s="15"/>
      <c r="W144" s="2"/>
      <c r="X144" s="2"/>
      <c r="Y144" s="2"/>
      <c r="Z144" s="2"/>
      <c r="AA144" s="2"/>
      <c r="AB144" s="2"/>
      <c r="AC144" s="2"/>
      <c r="AD144" s="10"/>
      <c r="AE144" s="1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10"/>
      <c r="AS144" s="11"/>
    </row>
    <row r="145" spans="1:45" ht="18.75" customHeight="1" x14ac:dyDescent="0.25">
      <c r="A145" s="1"/>
      <c r="B145" s="2"/>
      <c r="C145" s="2"/>
      <c r="D145" s="2"/>
      <c r="E145" s="2"/>
      <c r="F145" s="2"/>
      <c r="G145" s="2"/>
      <c r="H145" s="3"/>
      <c r="I145" s="3"/>
      <c r="J145" s="3"/>
      <c r="K145" s="3"/>
      <c r="L145" s="2"/>
      <c r="M145" s="2"/>
      <c r="N145" s="2"/>
      <c r="O145" s="2"/>
      <c r="P145" s="2"/>
      <c r="Q145" s="10"/>
      <c r="R145" s="10"/>
      <c r="S145" s="10"/>
      <c r="T145" s="4" t="str">
        <f t="shared" si="6"/>
        <v/>
      </c>
      <c r="U145" s="2"/>
      <c r="V145" s="15"/>
      <c r="W145" s="2"/>
      <c r="X145" s="2"/>
      <c r="Y145" s="2"/>
      <c r="Z145" s="2"/>
      <c r="AA145" s="2"/>
      <c r="AB145" s="2"/>
      <c r="AC145" s="2"/>
      <c r="AD145" s="10"/>
      <c r="AE145" s="15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10"/>
      <c r="AS145" s="11"/>
    </row>
    <row r="146" spans="1:45" ht="18.75" customHeight="1" x14ac:dyDescent="0.25">
      <c r="A146" s="1"/>
      <c r="B146" s="2"/>
      <c r="C146" s="2"/>
      <c r="D146" s="2"/>
      <c r="E146" s="2"/>
      <c r="F146" s="2"/>
      <c r="G146" s="2"/>
      <c r="H146" s="3"/>
      <c r="I146" s="3"/>
      <c r="J146" s="3"/>
      <c r="K146" s="3"/>
      <c r="L146" s="2"/>
      <c r="M146" s="2"/>
      <c r="N146" s="2"/>
      <c r="O146" s="2"/>
      <c r="P146" s="2"/>
      <c r="Q146" s="10"/>
      <c r="R146" s="10"/>
      <c r="S146" s="10"/>
      <c r="T146" s="4" t="str">
        <f t="shared" si="6"/>
        <v/>
      </c>
      <c r="U146" s="2"/>
      <c r="V146" s="3"/>
      <c r="W146" s="2"/>
      <c r="X146" s="2"/>
      <c r="Y146" s="2"/>
      <c r="Z146" s="2"/>
      <c r="AA146" s="2"/>
      <c r="AB146" s="2"/>
      <c r="AC146" s="2"/>
      <c r="AD146" s="10"/>
      <c r="AE146" s="3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10"/>
      <c r="AS146" s="11"/>
    </row>
    <row r="147" spans="1:45" ht="18.75" customHeight="1" x14ac:dyDescent="0.25">
      <c r="A147" s="1"/>
      <c r="B147" s="2"/>
      <c r="C147" s="2"/>
      <c r="D147" s="2"/>
      <c r="E147" s="2"/>
      <c r="F147" s="2"/>
      <c r="G147" s="2"/>
      <c r="H147" s="3"/>
      <c r="I147" s="3"/>
      <c r="J147" s="3"/>
      <c r="K147" s="3"/>
      <c r="L147" s="2"/>
      <c r="M147" s="2"/>
      <c r="N147" s="2"/>
      <c r="O147" s="2"/>
      <c r="P147" s="2"/>
      <c r="Q147" s="10"/>
      <c r="R147" s="10"/>
      <c r="S147" s="10"/>
      <c r="T147" s="4" t="str">
        <f t="shared" si="6"/>
        <v/>
      </c>
      <c r="U147" s="2"/>
      <c r="V147" s="3"/>
      <c r="W147" s="2"/>
      <c r="X147" s="2"/>
      <c r="Y147" s="2"/>
      <c r="Z147" s="2"/>
      <c r="AA147" s="2"/>
      <c r="AB147" s="2"/>
      <c r="AC147" s="2"/>
      <c r="AD147" s="10"/>
      <c r="AE147" s="3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10"/>
      <c r="AS147" s="11"/>
    </row>
    <row r="148" spans="1:45" ht="18.75" customHeight="1" x14ac:dyDescent="0.25">
      <c r="A148" s="197" t="s">
        <v>19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9"/>
      <c r="L148" s="12">
        <f>SUM(L138:L147)</f>
        <v>0</v>
      </c>
      <c r="M148" s="12">
        <f>SUM(M138:M147)</f>
        <v>0</v>
      </c>
      <c r="N148" s="12">
        <f>SUM(N138:N147)</f>
        <v>0</v>
      </c>
      <c r="O148" s="12">
        <f>SUM(O138:O147)</f>
        <v>0</v>
      </c>
      <c r="P148" s="12"/>
      <c r="Q148" s="12"/>
      <c r="R148" s="12"/>
      <c r="S148" s="12"/>
      <c r="T148" s="12"/>
      <c r="U148" s="12">
        <f>SUM(U138:U147)</f>
        <v>0</v>
      </c>
      <c r="V148" s="20">
        <f>SUM(V138:V147)</f>
        <v>0</v>
      </c>
      <c r="W148" s="12">
        <f>SUM(W138:W147)</f>
        <v>0</v>
      </c>
      <c r="X148" s="12">
        <f>SUM(X138:X147)</f>
        <v>0</v>
      </c>
      <c r="Y148" s="12"/>
      <c r="Z148" s="12"/>
      <c r="AA148" s="12"/>
      <c r="AB148" s="12"/>
      <c r="AC148" s="12"/>
      <c r="AD148" s="12"/>
      <c r="AE148" s="20">
        <f t="shared" ref="AE148:AK148" si="7">SUM(AE138:AE147)</f>
        <v>0</v>
      </c>
      <c r="AF148" s="21">
        <f t="shared" si="7"/>
        <v>0</v>
      </c>
      <c r="AG148" s="20">
        <f t="shared" si="7"/>
        <v>0</v>
      </c>
      <c r="AH148" s="20">
        <f t="shared" si="7"/>
        <v>0</v>
      </c>
      <c r="AI148" s="21">
        <f t="shared" si="7"/>
        <v>0</v>
      </c>
      <c r="AJ148" s="21">
        <f t="shared" si="7"/>
        <v>0</v>
      </c>
      <c r="AK148" s="21">
        <f t="shared" si="7"/>
        <v>0</v>
      </c>
      <c r="AL148" s="12"/>
      <c r="AM148" s="12"/>
      <c r="AN148" s="12"/>
      <c r="AO148" s="12"/>
      <c r="AP148" s="12"/>
      <c r="AQ148" s="12"/>
      <c r="AR148" s="12"/>
      <c r="AS148" s="11"/>
    </row>
    <row r="150" spans="1:45" x14ac:dyDescent="0.25">
      <c r="AE150" s="19"/>
    </row>
    <row r="151" spans="1:45" ht="9.75" customHeight="1" x14ac:dyDescent="0.25">
      <c r="AE151" s="19"/>
    </row>
    <row r="152" spans="1:45" x14ac:dyDescent="0.25">
      <c r="AE152" s="19"/>
    </row>
    <row r="153" spans="1:45" x14ac:dyDescent="0.25">
      <c r="L153" s="5"/>
      <c r="AE153" s="19"/>
    </row>
    <row r="154" spans="1:45" x14ac:dyDescent="0.25">
      <c r="AE154" s="19"/>
    </row>
    <row r="160" spans="1:45" x14ac:dyDescent="0.25">
      <c r="R160" s="41" t="s">
        <v>98</v>
      </c>
      <c r="AR160" s="41" t="s">
        <v>99</v>
      </c>
    </row>
  </sheetData>
  <sheetProtection algorithmName="SHA-512" hashValue="zL8nzVW3tzUhxBh7naH/2nE0PoIlB6l1LEPxKO0WNNsyyYXEKlBRF8vGEqIWv8+NWrwneyN3642Fke5zncmjpg==" saltValue="7BwRrocY2IpDtP51eSd/wQ==" spinCount="100000" sheet="1" objects="1" scenarios="1" selectLockedCells="1"/>
  <mergeCells count="76">
    <mergeCell ref="AS10:AS11"/>
    <mergeCell ref="U11:V11"/>
    <mergeCell ref="Z11:AA11"/>
    <mergeCell ref="AB11:AC11"/>
    <mergeCell ref="AL11:AM11"/>
    <mergeCell ref="AN11:AO11"/>
    <mergeCell ref="AP11:AQ11"/>
    <mergeCell ref="T10:AC10"/>
    <mergeCell ref="AD10:AD11"/>
    <mergeCell ref="B5:E5"/>
    <mergeCell ref="U5:X5"/>
    <mergeCell ref="A22:K22"/>
    <mergeCell ref="AE10:AQ10"/>
    <mergeCell ref="AR10:AR11"/>
    <mergeCell ref="A10:P10"/>
    <mergeCell ref="Q10:Q11"/>
    <mergeCell ref="R10:R11"/>
    <mergeCell ref="S10:S11"/>
    <mergeCell ref="A7:G7"/>
    <mergeCell ref="B47:E47"/>
    <mergeCell ref="U47:X47"/>
    <mergeCell ref="A49:G49"/>
    <mergeCell ref="A52:P52"/>
    <mergeCell ref="Q52:Q53"/>
    <mergeCell ref="R52:R53"/>
    <mergeCell ref="S52:S53"/>
    <mergeCell ref="T52:AC52"/>
    <mergeCell ref="AE52:AQ52"/>
    <mergeCell ref="AR52:AR53"/>
    <mergeCell ref="AS52:AS53"/>
    <mergeCell ref="U53:V53"/>
    <mergeCell ref="Z53:AA53"/>
    <mergeCell ref="AB53:AC53"/>
    <mergeCell ref="AL53:AM53"/>
    <mergeCell ref="AN53:AO53"/>
    <mergeCell ref="AP53:AQ53"/>
    <mergeCell ref="A64:K64"/>
    <mergeCell ref="B89:E89"/>
    <mergeCell ref="U89:X89"/>
    <mergeCell ref="A91:G91"/>
    <mergeCell ref="AD52:AD53"/>
    <mergeCell ref="AE94:AQ94"/>
    <mergeCell ref="AR94:AR95"/>
    <mergeCell ref="AS94:AS95"/>
    <mergeCell ref="U95:V95"/>
    <mergeCell ref="Z95:AA95"/>
    <mergeCell ref="AB95:AC95"/>
    <mergeCell ref="AL95:AM95"/>
    <mergeCell ref="AN95:AO95"/>
    <mergeCell ref="AP95:AQ95"/>
    <mergeCell ref="T94:AC94"/>
    <mergeCell ref="A106:K106"/>
    <mergeCell ref="B131:E131"/>
    <mergeCell ref="U131:X131"/>
    <mergeCell ref="A133:G133"/>
    <mergeCell ref="AD94:AD95"/>
    <mergeCell ref="A94:P94"/>
    <mergeCell ref="Q94:Q95"/>
    <mergeCell ref="R94:R95"/>
    <mergeCell ref="S94:S95"/>
    <mergeCell ref="A148:K148"/>
    <mergeCell ref="AD136:AD137"/>
    <mergeCell ref="AE136:AQ136"/>
    <mergeCell ref="AR136:AR137"/>
    <mergeCell ref="AS136:AS137"/>
    <mergeCell ref="U137:V137"/>
    <mergeCell ref="Z137:AA137"/>
    <mergeCell ref="AB137:AC137"/>
    <mergeCell ref="AL137:AM137"/>
    <mergeCell ref="AN137:AO137"/>
    <mergeCell ref="AP137:AQ137"/>
    <mergeCell ref="A136:P136"/>
    <mergeCell ref="Q136:Q137"/>
    <mergeCell ref="R136:R137"/>
    <mergeCell ref="S136:S137"/>
    <mergeCell ref="T136:AC136"/>
  </mergeCells>
  <dataValidations count="5">
    <dataValidation type="list" allowBlank="1" showInputMessage="1" showErrorMessage="1" sqref="G96:G105 G138:G147 G54:G63 G12:G21">
      <formula1>nature</formula1>
    </dataValidation>
    <dataValidation type="whole" allowBlank="1" showInputMessage="1" showErrorMessage="1" sqref="L96:M105 L138:M147 L54:M63 L12:M21">
      <formula1>0</formula1>
      <formula2>500</formula2>
    </dataValidation>
    <dataValidation type="list" allowBlank="1" showInputMessage="1" showErrorMessage="1" sqref="AB96:AB105 Z96:Z105 AB138:AB147 Z138:Z147 Z54:Z63 AB54:AB63 Z12:Z21 AB12:AB21">
      <formula1>AUTRE</formula1>
    </dataValidation>
    <dataValidation type="list" allowBlank="1" showInputMessage="1" showErrorMessage="1" sqref="N89 N131 N47 N5">
      <formula1>MONNAIE</formula1>
    </dataValidation>
    <dataValidation type="list" allowBlank="1" showInputMessage="1" showErrorMessage="1" sqref="AN96:AN105 AL96:AL105 AP96:AP105 AN138:AN147 AL138:AL147 AP138:AP147 AP54:AP63 AL54:AL63 AN54:AN63 AP12:AP21 AL12:AL21 AN12:AN21">
      <formula1>AUTRES</formula1>
    </dataValidation>
  </dataValidations>
  <pageMargins left="0.2" right="0.2" top="0.2" bottom="0.2" header="0.2" footer="0.2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4"/>
  <sheetViews>
    <sheetView topLeftCell="Q63" zoomScale="110" zoomScaleNormal="110" workbookViewId="0">
      <selection activeCell="A63" sqref="A63:AS84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7109375" style="6" bestFit="1" customWidth="1"/>
    <col min="32" max="32" width="5.140625" style="6" bestFit="1" customWidth="1"/>
    <col min="33" max="33" width="6.7109375" style="6" bestFit="1" customWidth="1"/>
    <col min="34" max="34" width="8.140625" style="6" bestFit="1" customWidth="1"/>
    <col min="35" max="35" width="7.42578125" style="6" customWidth="1"/>
    <col min="36" max="36" width="5.85546875" style="6" customWidth="1"/>
    <col min="37" max="37" width="5.285156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109</v>
      </c>
      <c r="O3" s="50"/>
      <c r="P3" s="50"/>
      <c r="Q3" s="50"/>
      <c r="R3" s="5"/>
      <c r="S3" s="5"/>
      <c r="T3" s="46" t="s">
        <v>228</v>
      </c>
      <c r="U3" s="46"/>
      <c r="V3" s="46"/>
      <c r="W3" s="47"/>
      <c r="X3" s="47"/>
      <c r="Y3" s="48"/>
      <c r="AA3" s="5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ROYAL AIR MAROC 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ht="15" x14ac:dyDescent="0.25"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>
        <v>43831</v>
      </c>
      <c r="B12" s="2">
        <v>28392</v>
      </c>
      <c r="C12" s="2" t="s">
        <v>122</v>
      </c>
      <c r="D12" s="2" t="s">
        <v>123</v>
      </c>
      <c r="E12" s="2" t="s">
        <v>124</v>
      </c>
      <c r="F12" s="2" t="s">
        <v>125</v>
      </c>
      <c r="G12" s="2" t="s">
        <v>84</v>
      </c>
      <c r="H12" s="3">
        <v>0.4826388888888889</v>
      </c>
      <c r="I12" s="3">
        <v>0.50555555555555554</v>
      </c>
      <c r="J12" s="3">
        <v>0.54513888888888895</v>
      </c>
      <c r="K12" s="3">
        <v>0.55902777777777779</v>
      </c>
      <c r="L12" s="2">
        <v>285</v>
      </c>
      <c r="M12" s="2">
        <v>200</v>
      </c>
      <c r="N12" s="2">
        <v>37</v>
      </c>
      <c r="O12" s="2">
        <v>0</v>
      </c>
      <c r="P12" s="2" t="s">
        <v>126</v>
      </c>
      <c r="Q12" s="10">
        <v>1800</v>
      </c>
      <c r="R12" s="10"/>
      <c r="S12" s="10"/>
      <c r="T12" s="4">
        <f>IF(A12="","",A12)</f>
        <v>43831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/>
      <c r="AF12" s="2"/>
      <c r="AG12" s="2"/>
      <c r="AH12" s="2">
        <v>2</v>
      </c>
      <c r="AI12" s="2">
        <v>1</v>
      </c>
      <c r="AJ12" s="2">
        <v>1</v>
      </c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9</v>
      </c>
      <c r="AR12" s="10"/>
      <c r="AS12" s="11">
        <f>+Q12</f>
        <v>1800</v>
      </c>
    </row>
    <row r="13" spans="1:45" ht="18.75" customHeight="1" x14ac:dyDescent="0.25">
      <c r="A13" s="1">
        <v>43832</v>
      </c>
      <c r="B13" s="2">
        <v>28399</v>
      </c>
      <c r="C13" s="2" t="s">
        <v>122</v>
      </c>
      <c r="D13" s="2" t="s">
        <v>123</v>
      </c>
      <c r="E13" s="2" t="s">
        <v>124</v>
      </c>
      <c r="F13" s="2" t="s">
        <v>166</v>
      </c>
      <c r="G13" s="2" t="s">
        <v>84</v>
      </c>
      <c r="H13" s="3">
        <v>0.4826388888888889</v>
      </c>
      <c r="I13" s="3">
        <v>0.54166666666666663</v>
      </c>
      <c r="J13" s="3">
        <v>0.54513888888888895</v>
      </c>
      <c r="K13" s="3">
        <v>0.57777777777777783</v>
      </c>
      <c r="L13" s="2">
        <v>295</v>
      </c>
      <c r="M13" s="2">
        <v>154</v>
      </c>
      <c r="N13" s="2">
        <v>1096</v>
      </c>
      <c r="O13" s="2">
        <v>0</v>
      </c>
      <c r="P13" s="2" t="s">
        <v>126</v>
      </c>
      <c r="Q13" s="10">
        <v>1800</v>
      </c>
      <c r="R13" s="10"/>
      <c r="S13" s="10"/>
      <c r="T13" s="4">
        <f t="shared" ref="T13:T18" si="0">IF(A13="","",A13)</f>
        <v>43832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63</v>
      </c>
      <c r="AC13" s="2">
        <v>2</v>
      </c>
      <c r="AD13" s="10"/>
      <c r="AE13" s="15"/>
      <c r="AF13" s="2"/>
      <c r="AG13" s="2"/>
      <c r="AH13" s="2">
        <v>2</v>
      </c>
      <c r="AI13" s="2">
        <v>1</v>
      </c>
      <c r="AJ13" s="2">
        <v>1</v>
      </c>
      <c r="AK13" s="2">
        <v>1</v>
      </c>
      <c r="AL13" s="2" t="s">
        <v>89</v>
      </c>
      <c r="AM13" s="2">
        <v>1</v>
      </c>
      <c r="AN13" s="2" t="s">
        <v>90</v>
      </c>
      <c r="AO13" s="2">
        <v>2</v>
      </c>
      <c r="AP13" s="2" t="s">
        <v>94</v>
      </c>
      <c r="AQ13" s="2">
        <v>8</v>
      </c>
      <c r="AR13" s="10"/>
      <c r="AS13" s="11">
        <f t="shared" ref="AS13:AS18" si="1">+Q13</f>
        <v>1800</v>
      </c>
    </row>
    <row r="14" spans="1:45" ht="18.75" customHeight="1" x14ac:dyDescent="0.25">
      <c r="A14" s="1">
        <v>43833</v>
      </c>
      <c r="B14" s="2">
        <v>28413</v>
      </c>
      <c r="C14" s="2" t="s">
        <v>122</v>
      </c>
      <c r="D14" s="2" t="s">
        <v>123</v>
      </c>
      <c r="E14" s="2" t="s">
        <v>124</v>
      </c>
      <c r="F14" s="2" t="s">
        <v>178</v>
      </c>
      <c r="G14" s="2" t="s">
        <v>84</v>
      </c>
      <c r="H14" s="3">
        <v>0.4826388888888889</v>
      </c>
      <c r="I14" s="3">
        <v>0.50555555555555554</v>
      </c>
      <c r="J14" s="3">
        <v>0.54513888888888895</v>
      </c>
      <c r="K14" s="3">
        <v>0.54652777777777783</v>
      </c>
      <c r="L14" s="2">
        <v>274</v>
      </c>
      <c r="M14" s="2">
        <v>143</v>
      </c>
      <c r="N14" s="2">
        <v>2572</v>
      </c>
      <c r="O14" s="2">
        <v>0</v>
      </c>
      <c r="P14" s="2" t="s">
        <v>126</v>
      </c>
      <c r="Q14" s="10">
        <v>1800</v>
      </c>
      <c r="R14" s="10"/>
      <c r="S14" s="10"/>
      <c r="T14" s="4">
        <f t="shared" si="0"/>
        <v>43833</v>
      </c>
      <c r="U14" s="2"/>
      <c r="V14" s="15"/>
      <c r="W14" s="2"/>
      <c r="X14" s="2"/>
      <c r="Y14" s="2"/>
      <c r="Z14" s="2" t="s">
        <v>61</v>
      </c>
      <c r="AA14" s="2">
        <v>1</v>
      </c>
      <c r="AB14" s="2" t="s">
        <v>63</v>
      </c>
      <c r="AC14" s="2">
        <v>2</v>
      </c>
      <c r="AD14" s="10"/>
      <c r="AE14" s="15"/>
      <c r="AF14" s="2"/>
      <c r="AG14" s="2"/>
      <c r="AH14" s="2">
        <v>1</v>
      </c>
      <c r="AI14" s="2"/>
      <c r="AJ14" s="2"/>
      <c r="AK14" s="2">
        <v>1</v>
      </c>
      <c r="AL14" s="2" t="s">
        <v>89</v>
      </c>
      <c r="AM14" s="2">
        <v>1</v>
      </c>
      <c r="AN14" s="2" t="s">
        <v>90</v>
      </c>
      <c r="AO14" s="2">
        <v>2</v>
      </c>
      <c r="AP14" s="2" t="s">
        <v>94</v>
      </c>
      <c r="AQ14" s="2">
        <v>8</v>
      </c>
      <c r="AR14" s="10"/>
      <c r="AS14" s="11">
        <f t="shared" si="1"/>
        <v>1800</v>
      </c>
    </row>
    <row r="15" spans="1:45" ht="18.75" customHeight="1" x14ac:dyDescent="0.25">
      <c r="A15" s="1">
        <v>43834</v>
      </c>
      <c r="B15" s="2">
        <v>24343</v>
      </c>
      <c r="C15" s="2" t="s">
        <v>122</v>
      </c>
      <c r="D15" s="2" t="s">
        <v>123</v>
      </c>
      <c r="E15" s="2" t="s">
        <v>124</v>
      </c>
      <c r="F15" s="2" t="s">
        <v>193</v>
      </c>
      <c r="G15" s="2" t="s">
        <v>84</v>
      </c>
      <c r="H15" s="3">
        <v>0.4826388888888889</v>
      </c>
      <c r="I15" s="3">
        <v>0.50694444444444442</v>
      </c>
      <c r="J15" s="3">
        <v>0.54513888888888895</v>
      </c>
      <c r="K15" s="3">
        <v>0.54652777777777783</v>
      </c>
      <c r="L15" s="2">
        <v>294</v>
      </c>
      <c r="M15" s="2">
        <v>137</v>
      </c>
      <c r="N15" s="2">
        <v>10744</v>
      </c>
      <c r="O15" s="2">
        <v>0</v>
      </c>
      <c r="P15" s="2" t="s">
        <v>126</v>
      </c>
      <c r="Q15" s="10">
        <v>1800</v>
      </c>
      <c r="R15" s="10"/>
      <c r="S15" s="10"/>
      <c r="T15" s="4">
        <f t="shared" si="0"/>
        <v>43834</v>
      </c>
      <c r="U15" s="2"/>
      <c r="V15" s="15"/>
      <c r="W15" s="2">
        <v>1</v>
      </c>
      <c r="X15" s="2">
        <v>1</v>
      </c>
      <c r="Y15" s="2"/>
      <c r="Z15" s="2" t="s">
        <v>61</v>
      </c>
      <c r="AA15" s="2">
        <v>1</v>
      </c>
      <c r="AB15" s="2" t="s">
        <v>63</v>
      </c>
      <c r="AC15" s="2">
        <v>3</v>
      </c>
      <c r="AD15" s="10"/>
      <c r="AE15" s="15"/>
      <c r="AF15" s="2"/>
      <c r="AG15" s="2"/>
      <c r="AH15" s="2">
        <v>2</v>
      </c>
      <c r="AI15" s="2"/>
      <c r="AJ15" s="2"/>
      <c r="AK15" s="2">
        <v>1</v>
      </c>
      <c r="AL15" s="2" t="s">
        <v>89</v>
      </c>
      <c r="AM15" s="2">
        <v>1</v>
      </c>
      <c r="AN15" s="2" t="s">
        <v>90</v>
      </c>
      <c r="AO15" s="2">
        <v>2</v>
      </c>
      <c r="AP15" s="2" t="s">
        <v>94</v>
      </c>
      <c r="AQ15" s="2">
        <v>9</v>
      </c>
      <c r="AR15" s="10"/>
      <c r="AS15" s="11">
        <f t="shared" si="1"/>
        <v>1800</v>
      </c>
    </row>
    <row r="16" spans="1:45" ht="18.75" customHeight="1" x14ac:dyDescent="0.25">
      <c r="A16" s="1">
        <v>43835</v>
      </c>
      <c r="B16" s="2">
        <v>28430</v>
      </c>
      <c r="C16" s="2" t="s">
        <v>122</v>
      </c>
      <c r="D16" s="2" t="s">
        <v>123</v>
      </c>
      <c r="E16" s="2" t="s">
        <v>124</v>
      </c>
      <c r="F16" s="2" t="s">
        <v>194</v>
      </c>
      <c r="G16" s="2" t="s">
        <v>84</v>
      </c>
      <c r="H16" s="3">
        <v>0.4826388888888889</v>
      </c>
      <c r="I16" s="3">
        <v>0.49861111111111112</v>
      </c>
      <c r="J16" s="3">
        <v>0.54513888888888895</v>
      </c>
      <c r="K16" s="3">
        <v>0.54861111111111105</v>
      </c>
      <c r="L16" s="2">
        <v>269</v>
      </c>
      <c r="M16" s="2">
        <v>183</v>
      </c>
      <c r="N16" s="2">
        <v>3488</v>
      </c>
      <c r="O16" s="2">
        <v>0</v>
      </c>
      <c r="P16" s="2" t="s">
        <v>126</v>
      </c>
      <c r="Q16" s="10">
        <v>1800</v>
      </c>
      <c r="R16" s="10"/>
      <c r="S16" s="10"/>
      <c r="T16" s="4">
        <f t="shared" si="0"/>
        <v>43835</v>
      </c>
      <c r="U16" s="2"/>
      <c r="V16" s="15"/>
      <c r="W16" s="2">
        <v>1</v>
      </c>
      <c r="X16" s="2"/>
      <c r="Y16" s="2"/>
      <c r="Z16" s="2" t="s">
        <v>61</v>
      </c>
      <c r="AA16" s="2">
        <v>1</v>
      </c>
      <c r="AB16" s="2" t="s">
        <v>63</v>
      </c>
      <c r="AC16" s="2">
        <v>2</v>
      </c>
      <c r="AD16" s="10"/>
      <c r="AE16" s="15"/>
      <c r="AF16" s="2"/>
      <c r="AG16" s="2"/>
      <c r="AH16" s="2">
        <v>2</v>
      </c>
      <c r="AI16" s="2">
        <v>1</v>
      </c>
      <c r="AJ16" s="2">
        <v>1</v>
      </c>
      <c r="AK16" s="2">
        <v>1</v>
      </c>
      <c r="AL16" s="2" t="s">
        <v>89</v>
      </c>
      <c r="AM16" s="2">
        <v>2</v>
      </c>
      <c r="AN16" s="2" t="s">
        <v>90</v>
      </c>
      <c r="AO16" s="2">
        <v>1</v>
      </c>
      <c r="AP16" s="2" t="s">
        <v>94</v>
      </c>
      <c r="AQ16" s="2">
        <v>8</v>
      </c>
      <c r="AR16" s="10"/>
      <c r="AS16" s="11">
        <f t="shared" si="1"/>
        <v>1800</v>
      </c>
    </row>
    <row r="17" spans="1:45" ht="18.75" customHeight="1" x14ac:dyDescent="0.25">
      <c r="A17" s="1">
        <v>43836</v>
      </c>
      <c r="B17" s="2">
        <v>28408</v>
      </c>
      <c r="C17" s="2" t="s">
        <v>122</v>
      </c>
      <c r="D17" s="2" t="s">
        <v>123</v>
      </c>
      <c r="E17" s="2" t="s">
        <v>124</v>
      </c>
      <c r="F17" s="2" t="s">
        <v>193</v>
      </c>
      <c r="G17" s="2" t="s">
        <v>84</v>
      </c>
      <c r="H17" s="3">
        <v>0.4826388888888889</v>
      </c>
      <c r="I17" s="3">
        <v>0.51874999999999993</v>
      </c>
      <c r="J17" s="3">
        <v>0.54513888888888895</v>
      </c>
      <c r="K17" s="3">
        <v>0.55763888888888891</v>
      </c>
      <c r="L17" s="2">
        <v>301</v>
      </c>
      <c r="M17" s="2">
        <v>143</v>
      </c>
      <c r="N17" s="2">
        <v>480</v>
      </c>
      <c r="O17" s="2">
        <v>0</v>
      </c>
      <c r="P17" s="2" t="s">
        <v>126</v>
      </c>
      <c r="Q17" s="10">
        <v>1800</v>
      </c>
      <c r="R17" s="10"/>
      <c r="S17" s="10"/>
      <c r="T17" s="4">
        <f t="shared" si="0"/>
        <v>43836</v>
      </c>
      <c r="U17" s="2"/>
      <c r="V17" s="15"/>
      <c r="W17" s="2"/>
      <c r="X17" s="2"/>
      <c r="Y17" s="2"/>
      <c r="Z17" s="2" t="s">
        <v>61</v>
      </c>
      <c r="AA17" s="2">
        <v>1</v>
      </c>
      <c r="AB17" s="2" t="s">
        <v>63</v>
      </c>
      <c r="AC17" s="2">
        <v>3</v>
      </c>
      <c r="AD17" s="10"/>
      <c r="AE17" s="15"/>
      <c r="AF17" s="2"/>
      <c r="AG17" s="2"/>
      <c r="AH17" s="2">
        <v>2</v>
      </c>
      <c r="AI17" s="2">
        <v>1</v>
      </c>
      <c r="AJ17" s="2"/>
      <c r="AK17" s="2">
        <v>1</v>
      </c>
      <c r="AL17" s="2" t="s">
        <v>89</v>
      </c>
      <c r="AM17" s="2">
        <v>1</v>
      </c>
      <c r="AN17" s="2" t="s">
        <v>90</v>
      </c>
      <c r="AO17" s="2">
        <v>1</v>
      </c>
      <c r="AP17" s="2" t="s">
        <v>94</v>
      </c>
      <c r="AQ17" s="2">
        <v>8</v>
      </c>
      <c r="AR17" s="10"/>
      <c r="AS17" s="11">
        <f t="shared" si="1"/>
        <v>1800</v>
      </c>
    </row>
    <row r="18" spans="1:45" ht="18.75" customHeight="1" x14ac:dyDescent="0.25">
      <c r="A18" s="1">
        <v>43837</v>
      </c>
      <c r="B18" s="2">
        <v>28436</v>
      </c>
      <c r="C18" s="2" t="s">
        <v>122</v>
      </c>
      <c r="D18" s="2" t="s">
        <v>123</v>
      </c>
      <c r="E18" s="2" t="s">
        <v>124</v>
      </c>
      <c r="F18" s="2" t="s">
        <v>227</v>
      </c>
      <c r="G18" s="2" t="s">
        <v>84</v>
      </c>
      <c r="H18" s="3">
        <v>0.4826388888888889</v>
      </c>
      <c r="I18" s="3">
        <v>0.51111111111111118</v>
      </c>
      <c r="J18" s="3">
        <v>0.54513888888888895</v>
      </c>
      <c r="K18" s="3">
        <v>0.55208333333333337</v>
      </c>
      <c r="L18" s="2">
        <v>260</v>
      </c>
      <c r="M18" s="2">
        <v>130</v>
      </c>
      <c r="N18" s="2">
        <v>106</v>
      </c>
      <c r="O18" s="2">
        <v>0</v>
      </c>
      <c r="P18" s="2" t="s">
        <v>121</v>
      </c>
      <c r="Q18" s="10">
        <v>1800</v>
      </c>
      <c r="R18" s="10"/>
      <c r="S18" s="10"/>
      <c r="T18" s="4">
        <f t="shared" si="0"/>
        <v>43837</v>
      </c>
      <c r="U18" s="2"/>
      <c r="V18" s="15"/>
      <c r="W18" s="2"/>
      <c r="X18" s="2">
        <v>1</v>
      </c>
      <c r="Y18" s="2"/>
      <c r="Z18" s="2" t="s">
        <v>61</v>
      </c>
      <c r="AA18" s="2">
        <v>1</v>
      </c>
      <c r="AB18" s="2" t="s">
        <v>63</v>
      </c>
      <c r="AC18" s="2">
        <v>2</v>
      </c>
      <c r="AD18" s="10"/>
      <c r="AE18" s="15"/>
      <c r="AF18" s="2"/>
      <c r="AG18" s="2"/>
      <c r="AH18" s="2">
        <v>2</v>
      </c>
      <c r="AI18" s="2"/>
      <c r="AJ18" s="2"/>
      <c r="AK18" s="2">
        <v>1</v>
      </c>
      <c r="AL18" s="2" t="s">
        <v>89</v>
      </c>
      <c r="AM18" s="2">
        <v>1</v>
      </c>
      <c r="AN18" s="2" t="s">
        <v>90</v>
      </c>
      <c r="AO18" s="2">
        <v>1</v>
      </c>
      <c r="AP18" s="2" t="s">
        <v>94</v>
      </c>
      <c r="AQ18" s="2">
        <v>8</v>
      </c>
      <c r="AR18" s="10"/>
      <c r="AS18" s="11">
        <f t="shared" si="1"/>
        <v>1800</v>
      </c>
    </row>
    <row r="19" spans="1:45" ht="18.75" customHeight="1" x14ac:dyDescent="0.25">
      <c r="A19" s="197" t="s">
        <v>19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9"/>
      <c r="L19" s="12">
        <f>SUM(L12:L18)</f>
        <v>1978</v>
      </c>
      <c r="M19" s="12">
        <f>SUM(M12:M18)</f>
        <v>1090</v>
      </c>
      <c r="N19" s="12">
        <f>SUM(N12:N18)</f>
        <v>18523</v>
      </c>
      <c r="O19" s="12">
        <f>SUM(O12:O18)</f>
        <v>0</v>
      </c>
      <c r="P19" s="12"/>
      <c r="Q19" s="12"/>
      <c r="R19" s="12"/>
      <c r="S19" s="12"/>
      <c r="T19" s="12"/>
      <c r="U19" s="12">
        <f>SUM(U12:U18)</f>
        <v>0</v>
      </c>
      <c r="V19" s="20">
        <f>SUM(V12:V18)</f>
        <v>0</v>
      </c>
      <c r="W19" s="12">
        <f>SUM(W12:W18)</f>
        <v>2</v>
      </c>
      <c r="X19" s="12">
        <f>SUM(X12:X18)</f>
        <v>2</v>
      </c>
      <c r="Y19" s="12"/>
      <c r="Z19" s="12"/>
      <c r="AA19" s="12"/>
      <c r="AB19" s="12"/>
      <c r="AC19" s="12"/>
      <c r="AD19" s="12"/>
      <c r="AE19" s="20">
        <f t="shared" ref="AE19:AK19" si="2">SUM(AE12:AE18)</f>
        <v>0</v>
      </c>
      <c r="AF19" s="21">
        <f t="shared" si="2"/>
        <v>0</v>
      </c>
      <c r="AG19" s="20">
        <f t="shared" si="2"/>
        <v>0</v>
      </c>
      <c r="AH19" s="20">
        <f t="shared" si="2"/>
        <v>13</v>
      </c>
      <c r="AI19" s="21">
        <f t="shared" si="2"/>
        <v>4</v>
      </c>
      <c r="AJ19" s="21">
        <f t="shared" si="2"/>
        <v>3</v>
      </c>
      <c r="AK19" s="21">
        <f t="shared" si="2"/>
        <v>7</v>
      </c>
      <c r="AL19" s="12"/>
      <c r="AM19" s="12"/>
      <c r="AN19" s="12"/>
      <c r="AO19" s="12"/>
      <c r="AP19" s="12"/>
      <c r="AQ19" s="12"/>
      <c r="AR19" s="12"/>
      <c r="AS19" s="59">
        <f>SUM(AS12:AS18)</f>
        <v>12600</v>
      </c>
    </row>
    <row r="21" spans="1:45" ht="14.25" x14ac:dyDescent="0.25">
      <c r="A21" s="58" t="s">
        <v>34</v>
      </c>
      <c r="B21" s="58"/>
      <c r="C21" s="58"/>
      <c r="D21" s="47"/>
      <c r="E21" s="47"/>
      <c r="F21" s="47"/>
      <c r="G21" s="5"/>
      <c r="H21" s="5"/>
      <c r="I21" s="5"/>
      <c r="J21" s="5"/>
      <c r="K21" s="5"/>
      <c r="P21" s="5"/>
      <c r="Q21" s="5"/>
      <c r="R21" s="5"/>
      <c r="S21" s="5"/>
      <c r="T21" s="58" t="s">
        <v>34</v>
      </c>
      <c r="U21" s="58"/>
      <c r="V21" s="58"/>
      <c r="W21" s="5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7"/>
      <c r="AI21" s="48"/>
      <c r="AJ21" s="48"/>
      <c r="AK21" s="48"/>
      <c r="AL21" s="48"/>
      <c r="AM21" s="48"/>
      <c r="AN21" s="48"/>
      <c r="AO21" s="48"/>
      <c r="AP21" s="48"/>
    </row>
    <row r="22" spans="1:45" ht="14.25" x14ac:dyDescent="0.25">
      <c r="A22" s="58" t="s">
        <v>35</v>
      </c>
      <c r="B22" s="58"/>
      <c r="C22" s="58"/>
      <c r="D22" s="47"/>
      <c r="E22" s="47"/>
      <c r="F22" s="48"/>
      <c r="H22" s="5"/>
      <c r="I22" s="5"/>
      <c r="J22" s="5"/>
      <c r="K22" s="5"/>
      <c r="P22" s="5"/>
      <c r="Q22" s="5"/>
      <c r="R22" s="5"/>
      <c r="S22" s="5"/>
      <c r="T22" s="58" t="s">
        <v>35</v>
      </c>
      <c r="U22" s="58"/>
      <c r="V22" s="58"/>
      <c r="W22" s="5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7"/>
      <c r="AI22" s="48"/>
      <c r="AJ22" s="48"/>
      <c r="AK22" s="48"/>
      <c r="AL22" s="48"/>
      <c r="AM22" s="48"/>
      <c r="AN22" s="48"/>
      <c r="AO22" s="48"/>
      <c r="AP22" s="48"/>
    </row>
    <row r="23" spans="1:45" ht="14.45" customHeight="1" x14ac:dyDescent="0.25">
      <c r="A23" s="58" t="s">
        <v>228</v>
      </c>
      <c r="B23" s="58"/>
      <c r="C23" s="58"/>
      <c r="D23" s="47"/>
      <c r="E23" s="47"/>
      <c r="F23" s="48"/>
      <c r="H23" s="5"/>
      <c r="I23" s="5"/>
      <c r="J23" s="5"/>
      <c r="K23" s="5"/>
      <c r="L23" s="58" t="s">
        <v>37</v>
      </c>
      <c r="M23" s="5"/>
      <c r="N23" s="55" t="s">
        <v>109</v>
      </c>
      <c r="O23" s="50"/>
      <c r="P23" s="50"/>
      <c r="Q23" s="50"/>
      <c r="R23" s="5"/>
      <c r="S23" s="5"/>
      <c r="T23" s="58" t="s">
        <v>228</v>
      </c>
      <c r="U23" s="58"/>
      <c r="V23" s="58"/>
      <c r="W23" s="47"/>
      <c r="X23" s="47"/>
      <c r="Y23" s="48"/>
      <c r="AA23" s="48"/>
      <c r="AB23" s="48"/>
      <c r="AC23" s="48"/>
      <c r="AD23" s="48"/>
      <c r="AE23" s="48"/>
      <c r="AF23" s="48"/>
      <c r="AG23" s="48"/>
      <c r="AH23" s="47"/>
      <c r="AI23" s="58" t="s">
        <v>37</v>
      </c>
      <c r="AJ23" s="47"/>
      <c r="AK23" s="56" t="str">
        <f>IF(N23="","",N23)</f>
        <v xml:space="preserve">ROYAL AIR MAROC </v>
      </c>
      <c r="AL23" s="48"/>
      <c r="AM23" s="48"/>
      <c r="AN23" s="48"/>
      <c r="AO23" s="48"/>
      <c r="AP23" s="48"/>
    </row>
    <row r="24" spans="1:45" ht="15" x14ac:dyDescent="0.25">
      <c r="A24" s="48"/>
      <c r="B24" s="52"/>
      <c r="C24" s="48"/>
      <c r="D24" s="48"/>
      <c r="E24" s="48"/>
      <c r="F24" s="48"/>
      <c r="H24" s="5"/>
      <c r="I24" s="5"/>
      <c r="J24" s="5"/>
      <c r="K24" s="5"/>
      <c r="L24" s="58" t="s">
        <v>38</v>
      </c>
      <c r="M24" s="53"/>
      <c r="N24" s="55" t="s">
        <v>115</v>
      </c>
      <c r="O24" s="50"/>
      <c r="P24" s="50"/>
      <c r="Q24" s="50"/>
      <c r="R24" s="5"/>
      <c r="S24" s="5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58" t="s">
        <v>38</v>
      </c>
      <c r="AJ24" s="54"/>
      <c r="AK24" s="56" t="str">
        <f>IF(N24="","",N24)</f>
        <v>DU 08 AU 14 JANVIER 2020</v>
      </c>
      <c r="AL24" s="48"/>
      <c r="AM24" s="48"/>
      <c r="AN24" s="48"/>
      <c r="AO24" s="48"/>
      <c r="AP24" s="48"/>
    </row>
    <row r="25" spans="1:45" ht="28.5" x14ac:dyDescent="0.25">
      <c r="A25" s="58" t="s">
        <v>87</v>
      </c>
      <c r="B25" s="200" t="s">
        <v>100</v>
      </c>
      <c r="C25" s="200"/>
      <c r="D25" s="200"/>
      <c r="E25" s="200"/>
      <c r="F25" s="5"/>
      <c r="G25" s="5"/>
      <c r="H25" s="5"/>
      <c r="I25" s="5"/>
      <c r="J25" s="5"/>
      <c r="K25" s="5"/>
      <c r="L25" s="58" t="s">
        <v>39</v>
      </c>
      <c r="M25" s="53"/>
      <c r="N25" s="55" t="s">
        <v>69</v>
      </c>
      <c r="O25" s="5"/>
      <c r="P25" s="5"/>
      <c r="Q25" s="5"/>
      <c r="R25" s="5"/>
      <c r="S25" s="5"/>
      <c r="T25" s="58" t="s">
        <v>87</v>
      </c>
      <c r="U25" s="201" t="str">
        <f>IF(B25="","",B25)</f>
        <v>ALGER</v>
      </c>
      <c r="V25" s="201"/>
      <c r="W25" s="201"/>
      <c r="X25" s="201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58" t="s">
        <v>39</v>
      </c>
      <c r="AJ25" s="54"/>
      <c r="AK25" s="57" t="str">
        <f>+N25</f>
        <v>USD</v>
      </c>
      <c r="AL25" s="48"/>
      <c r="AM25" s="48"/>
      <c r="AN25" s="48"/>
      <c r="AO25" s="48"/>
      <c r="AP25" s="48"/>
    </row>
    <row r="26" spans="1:45" ht="14.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</row>
    <row r="27" spans="1:45" ht="14.25" x14ac:dyDescent="0.25">
      <c r="A27" s="202" t="s">
        <v>101</v>
      </c>
      <c r="B27" s="202"/>
      <c r="C27" s="202"/>
      <c r="D27" s="202"/>
      <c r="E27" s="202"/>
      <c r="F27" s="202"/>
      <c r="G27" s="20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4" t="s">
        <v>101</v>
      </c>
      <c r="U27" s="54"/>
      <c r="V27" s="54"/>
      <c r="W27" s="54"/>
      <c r="X27" s="54"/>
      <c r="Y27" s="54"/>
      <c r="Z27" s="54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</row>
    <row r="28" spans="1:45" ht="14.25" x14ac:dyDescent="0.25"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</row>
    <row r="30" spans="1:45" ht="14.45" customHeight="1" x14ac:dyDescent="0.25">
      <c r="A30" s="178" t="s">
        <v>7</v>
      </c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80"/>
      <c r="Q30" s="181" t="s">
        <v>6</v>
      </c>
      <c r="R30" s="181" t="s">
        <v>8</v>
      </c>
      <c r="S30" s="181" t="s">
        <v>9</v>
      </c>
      <c r="T30" s="183" t="s">
        <v>12</v>
      </c>
      <c r="U30" s="184"/>
      <c r="V30" s="184"/>
      <c r="W30" s="184"/>
      <c r="X30" s="184"/>
      <c r="Y30" s="184"/>
      <c r="Z30" s="184"/>
      <c r="AA30" s="184"/>
      <c r="AB30" s="184"/>
      <c r="AC30" s="185"/>
      <c r="AD30" s="186" t="s">
        <v>80</v>
      </c>
      <c r="AE30" s="188" t="s">
        <v>13</v>
      </c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189"/>
      <c r="AQ30" s="190"/>
      <c r="AR30" s="186" t="s">
        <v>18</v>
      </c>
      <c r="AS30" s="191" t="s">
        <v>81</v>
      </c>
    </row>
    <row r="31" spans="1:45" ht="26.45" customHeight="1" x14ac:dyDescent="0.25">
      <c r="A31" s="16" t="s">
        <v>5</v>
      </c>
      <c r="B31" s="7" t="s">
        <v>0</v>
      </c>
      <c r="C31" s="8" t="s">
        <v>31</v>
      </c>
      <c r="D31" s="8" t="s">
        <v>32</v>
      </c>
      <c r="E31" s="8" t="s">
        <v>33</v>
      </c>
      <c r="F31" s="8" t="s">
        <v>46</v>
      </c>
      <c r="G31" s="9" t="s">
        <v>4</v>
      </c>
      <c r="H31" s="8" t="s">
        <v>1</v>
      </c>
      <c r="I31" s="8" t="s">
        <v>111</v>
      </c>
      <c r="J31" s="8" t="s">
        <v>2</v>
      </c>
      <c r="K31" s="8" t="s">
        <v>3</v>
      </c>
      <c r="L31" s="8" t="s">
        <v>27</v>
      </c>
      <c r="M31" s="8" t="s">
        <v>28</v>
      </c>
      <c r="N31" s="9" t="s">
        <v>29</v>
      </c>
      <c r="O31" s="9" t="s">
        <v>30</v>
      </c>
      <c r="P31" s="7" t="s">
        <v>21</v>
      </c>
      <c r="Q31" s="182"/>
      <c r="R31" s="182"/>
      <c r="S31" s="182"/>
      <c r="T31" s="17" t="s">
        <v>5</v>
      </c>
      <c r="U31" s="193" t="s">
        <v>86</v>
      </c>
      <c r="V31" s="194"/>
      <c r="W31" s="18" t="s">
        <v>10</v>
      </c>
      <c r="X31" s="13" t="s">
        <v>11</v>
      </c>
      <c r="Y31" s="13" t="s">
        <v>77</v>
      </c>
      <c r="Z31" s="193" t="s">
        <v>75</v>
      </c>
      <c r="AA31" s="194"/>
      <c r="AB31" s="193" t="s">
        <v>75</v>
      </c>
      <c r="AC31" s="194"/>
      <c r="AD31" s="187"/>
      <c r="AE31" s="14" t="s">
        <v>24</v>
      </c>
      <c r="AF31" s="14" t="s">
        <v>26</v>
      </c>
      <c r="AG31" s="14" t="s">
        <v>76</v>
      </c>
      <c r="AH31" s="14" t="s">
        <v>14</v>
      </c>
      <c r="AI31" s="14" t="s">
        <v>78</v>
      </c>
      <c r="AJ31" s="14" t="s">
        <v>79</v>
      </c>
      <c r="AK31" s="14" t="s">
        <v>20</v>
      </c>
      <c r="AL31" s="195" t="s">
        <v>75</v>
      </c>
      <c r="AM31" s="196"/>
      <c r="AN31" s="195" t="s">
        <v>75</v>
      </c>
      <c r="AO31" s="196"/>
      <c r="AP31" s="195" t="s">
        <v>75</v>
      </c>
      <c r="AQ31" s="196"/>
      <c r="AR31" s="186"/>
      <c r="AS31" s="192"/>
    </row>
    <row r="32" spans="1:45" ht="18.75" customHeight="1" x14ac:dyDescent="0.25">
      <c r="A32" s="1">
        <v>43838</v>
      </c>
      <c r="B32" s="2">
        <v>28441</v>
      </c>
      <c r="C32" s="2" t="s">
        <v>122</v>
      </c>
      <c r="D32" s="2" t="s">
        <v>123</v>
      </c>
      <c r="E32" s="2" t="s">
        <v>124</v>
      </c>
      <c r="F32" s="2" t="s">
        <v>254</v>
      </c>
      <c r="G32" s="2" t="s">
        <v>84</v>
      </c>
      <c r="H32" s="3">
        <v>0.4826388888888889</v>
      </c>
      <c r="I32" s="3">
        <v>0.50486111111111109</v>
      </c>
      <c r="J32" s="3">
        <v>0.54513888888888895</v>
      </c>
      <c r="K32" s="3">
        <v>0.54166666666666663</v>
      </c>
      <c r="L32" s="2">
        <v>239</v>
      </c>
      <c r="M32" s="2">
        <v>138</v>
      </c>
      <c r="N32" s="2">
        <v>172</v>
      </c>
      <c r="O32" s="2">
        <v>0</v>
      </c>
      <c r="P32" s="2" t="s">
        <v>126</v>
      </c>
      <c r="Q32" s="10">
        <v>1800</v>
      </c>
      <c r="R32" s="10"/>
      <c r="S32" s="10"/>
      <c r="T32" s="4">
        <f>IF(A32="","",A32)</f>
        <v>43838</v>
      </c>
      <c r="U32" s="2"/>
      <c r="V32" s="15"/>
      <c r="W32" s="2"/>
      <c r="X32" s="2">
        <v>1</v>
      </c>
      <c r="Y32" s="2"/>
      <c r="Z32" s="2" t="s">
        <v>61</v>
      </c>
      <c r="AA32" s="2">
        <v>1</v>
      </c>
      <c r="AB32" s="2" t="s">
        <v>63</v>
      </c>
      <c r="AC32" s="2">
        <v>3</v>
      </c>
      <c r="AD32" s="10"/>
      <c r="AE32" s="15"/>
      <c r="AF32" s="2"/>
      <c r="AG32" s="2"/>
      <c r="AH32" s="2">
        <v>1</v>
      </c>
      <c r="AI32" s="2"/>
      <c r="AJ32" s="2"/>
      <c r="AK32" s="2">
        <v>1</v>
      </c>
      <c r="AL32" s="2" t="s">
        <v>89</v>
      </c>
      <c r="AM32" s="2">
        <v>1</v>
      </c>
      <c r="AN32" s="2" t="s">
        <v>90</v>
      </c>
      <c r="AO32" s="2">
        <v>2</v>
      </c>
      <c r="AP32" s="2" t="s">
        <v>94</v>
      </c>
      <c r="AQ32" s="2">
        <v>9</v>
      </c>
      <c r="AR32" s="10"/>
      <c r="AS32" s="11">
        <f>+Q32</f>
        <v>1800</v>
      </c>
    </row>
    <row r="33" spans="1:45" ht="18.75" customHeight="1" x14ac:dyDescent="0.25">
      <c r="A33" s="1">
        <v>43839</v>
      </c>
      <c r="B33" s="2">
        <v>28452</v>
      </c>
      <c r="C33" s="2" t="s">
        <v>122</v>
      </c>
      <c r="D33" s="2" t="s">
        <v>123</v>
      </c>
      <c r="E33" s="2" t="s">
        <v>124</v>
      </c>
      <c r="F33" s="2" t="s">
        <v>166</v>
      </c>
      <c r="G33" s="2" t="s">
        <v>84</v>
      </c>
      <c r="H33" s="3">
        <v>0.4826388888888889</v>
      </c>
      <c r="I33" s="3">
        <v>0.53541666666666665</v>
      </c>
      <c r="J33" s="3">
        <v>0.54513888888888895</v>
      </c>
      <c r="K33" s="3">
        <v>0.57777777777777783</v>
      </c>
      <c r="L33" s="2">
        <v>253</v>
      </c>
      <c r="M33" s="2">
        <v>236</v>
      </c>
      <c r="N33" s="2">
        <v>1102</v>
      </c>
      <c r="O33" s="2">
        <v>0</v>
      </c>
      <c r="P33" s="2" t="s">
        <v>126</v>
      </c>
      <c r="Q33" s="10">
        <v>1800</v>
      </c>
      <c r="R33" s="10"/>
      <c r="S33" s="10"/>
      <c r="T33" s="4">
        <f t="shared" ref="T33:T38" si="3">IF(A33="","",A33)</f>
        <v>43839</v>
      </c>
      <c r="U33" s="2"/>
      <c r="V33" s="15"/>
      <c r="W33" s="2"/>
      <c r="X33" s="2"/>
      <c r="Y33" s="2"/>
      <c r="Z33" s="2" t="s">
        <v>61</v>
      </c>
      <c r="AA33" s="2">
        <v>1</v>
      </c>
      <c r="AB33" s="2" t="s">
        <v>63</v>
      </c>
      <c r="AC33" s="2">
        <v>2</v>
      </c>
      <c r="AD33" s="10"/>
      <c r="AE33" s="15"/>
      <c r="AF33" s="2"/>
      <c r="AG33" s="2"/>
      <c r="AH33" s="2">
        <v>1</v>
      </c>
      <c r="AI33" s="2">
        <v>1</v>
      </c>
      <c r="AJ33" s="2">
        <v>1</v>
      </c>
      <c r="AK33" s="2">
        <v>1</v>
      </c>
      <c r="AL33" s="2" t="s">
        <v>89</v>
      </c>
      <c r="AM33" s="2">
        <v>1</v>
      </c>
      <c r="AN33" s="2" t="s">
        <v>90</v>
      </c>
      <c r="AO33" s="2">
        <v>2</v>
      </c>
      <c r="AP33" s="2" t="s">
        <v>94</v>
      </c>
      <c r="AQ33" s="2">
        <v>8</v>
      </c>
      <c r="AR33" s="10"/>
      <c r="AS33" s="11">
        <f t="shared" ref="AS33:AS38" si="4">+Q33</f>
        <v>1800</v>
      </c>
    </row>
    <row r="34" spans="1:45" ht="18.75" customHeight="1" x14ac:dyDescent="0.25">
      <c r="A34" s="1">
        <v>43840</v>
      </c>
      <c r="B34" s="2">
        <v>28455</v>
      </c>
      <c r="C34" s="2" t="s">
        <v>122</v>
      </c>
      <c r="D34" s="2" t="s">
        <v>123</v>
      </c>
      <c r="E34" s="2" t="s">
        <v>124</v>
      </c>
      <c r="F34" s="2" t="s">
        <v>254</v>
      </c>
      <c r="G34" s="2" t="s">
        <v>84</v>
      </c>
      <c r="H34" s="3">
        <v>0.4826388888888889</v>
      </c>
      <c r="I34" s="3">
        <v>0.5</v>
      </c>
      <c r="J34" s="3">
        <v>0.54513888888888895</v>
      </c>
      <c r="K34" s="3">
        <v>0.54513888888888895</v>
      </c>
      <c r="L34" s="2">
        <v>201</v>
      </c>
      <c r="M34" s="2">
        <v>195</v>
      </c>
      <c r="N34" s="2">
        <v>17</v>
      </c>
      <c r="O34" s="2">
        <v>0</v>
      </c>
      <c r="P34" s="2" t="s">
        <v>255</v>
      </c>
      <c r="Q34" s="10">
        <v>1800</v>
      </c>
      <c r="R34" s="10"/>
      <c r="S34" s="10"/>
      <c r="T34" s="4">
        <f t="shared" si="3"/>
        <v>43840</v>
      </c>
      <c r="U34" s="2"/>
      <c r="V34" s="15"/>
      <c r="W34" s="2"/>
      <c r="X34" s="2">
        <v>1</v>
      </c>
      <c r="Y34" s="2"/>
      <c r="Z34" s="2" t="s">
        <v>61</v>
      </c>
      <c r="AA34" s="2">
        <v>1</v>
      </c>
      <c r="AB34" s="2" t="s">
        <v>63</v>
      </c>
      <c r="AC34" s="2">
        <v>2</v>
      </c>
      <c r="AD34" s="10"/>
      <c r="AE34" s="15"/>
      <c r="AF34" s="2"/>
      <c r="AG34" s="2"/>
      <c r="AH34" s="2">
        <v>1</v>
      </c>
      <c r="AI34" s="2">
        <v>1</v>
      </c>
      <c r="AJ34" s="2">
        <v>1</v>
      </c>
      <c r="AK34" s="2">
        <v>1</v>
      </c>
      <c r="AL34" s="2" t="s">
        <v>89</v>
      </c>
      <c r="AM34" s="2">
        <v>1</v>
      </c>
      <c r="AN34" s="2" t="s">
        <v>90</v>
      </c>
      <c r="AO34" s="2">
        <v>2</v>
      </c>
      <c r="AP34" s="2" t="s">
        <v>94</v>
      </c>
      <c r="AQ34" s="2">
        <v>10</v>
      </c>
      <c r="AR34" s="10"/>
      <c r="AS34" s="11">
        <f t="shared" si="4"/>
        <v>1800</v>
      </c>
    </row>
    <row r="35" spans="1:45" ht="18.75" customHeight="1" x14ac:dyDescent="0.25">
      <c r="A35" s="1">
        <v>43841</v>
      </c>
      <c r="B35" s="2">
        <v>28461</v>
      </c>
      <c r="C35" s="2" t="s">
        <v>122</v>
      </c>
      <c r="D35" s="2" t="s">
        <v>123</v>
      </c>
      <c r="E35" s="2" t="s">
        <v>124</v>
      </c>
      <c r="F35" s="2" t="s">
        <v>193</v>
      </c>
      <c r="G35" s="2" t="s">
        <v>84</v>
      </c>
      <c r="H35" s="3">
        <v>0.4826388888888889</v>
      </c>
      <c r="I35" s="3">
        <v>0.50347222222222221</v>
      </c>
      <c r="J35" s="3">
        <v>0.54513888888888895</v>
      </c>
      <c r="K35" s="3">
        <v>0.55069444444444449</v>
      </c>
      <c r="L35" s="2">
        <v>186</v>
      </c>
      <c r="M35" s="2">
        <v>200</v>
      </c>
      <c r="N35" s="2">
        <v>24</v>
      </c>
      <c r="O35" s="2">
        <v>0</v>
      </c>
      <c r="P35" s="2" t="s">
        <v>126</v>
      </c>
      <c r="Q35" s="10">
        <v>1800</v>
      </c>
      <c r="R35" s="10"/>
      <c r="S35" s="10"/>
      <c r="T35" s="4">
        <f t="shared" si="3"/>
        <v>43841</v>
      </c>
      <c r="U35" s="2"/>
      <c r="V35" s="15"/>
      <c r="W35" s="2"/>
      <c r="X35" s="2"/>
      <c r="Y35" s="2"/>
      <c r="Z35" s="2" t="s">
        <v>61</v>
      </c>
      <c r="AA35" s="2">
        <v>1</v>
      </c>
      <c r="AB35" s="2" t="s">
        <v>63</v>
      </c>
      <c r="AC35" s="2">
        <v>2</v>
      </c>
      <c r="AD35" s="10"/>
      <c r="AE35" s="15"/>
      <c r="AF35" s="2"/>
      <c r="AG35" s="2"/>
      <c r="AH35" s="2">
        <v>1</v>
      </c>
      <c r="AI35" s="2">
        <v>1</v>
      </c>
      <c r="AJ35" s="2">
        <v>1</v>
      </c>
      <c r="AK35" s="2">
        <v>1</v>
      </c>
      <c r="AL35" s="2" t="s">
        <v>89</v>
      </c>
      <c r="AM35" s="2">
        <v>2</v>
      </c>
      <c r="AN35" s="2" t="s">
        <v>90</v>
      </c>
      <c r="AO35" s="2">
        <v>2</v>
      </c>
      <c r="AP35" s="2" t="s">
        <v>94</v>
      </c>
      <c r="AQ35" s="2">
        <v>6</v>
      </c>
      <c r="AR35" s="10"/>
      <c r="AS35" s="11">
        <f t="shared" si="4"/>
        <v>1800</v>
      </c>
    </row>
    <row r="36" spans="1:45" ht="18.75" customHeight="1" x14ac:dyDescent="0.25">
      <c r="A36" s="1">
        <v>43842</v>
      </c>
      <c r="B36" s="2">
        <v>28477</v>
      </c>
      <c r="C36" s="2" t="s">
        <v>122</v>
      </c>
      <c r="D36" s="2" t="s">
        <v>123</v>
      </c>
      <c r="E36" s="2" t="s">
        <v>124</v>
      </c>
      <c r="F36" s="2" t="s">
        <v>227</v>
      </c>
      <c r="G36" s="2" t="s">
        <v>84</v>
      </c>
      <c r="H36" s="3">
        <v>0.4826388888888889</v>
      </c>
      <c r="I36" s="3">
        <v>0.50347222222222221</v>
      </c>
      <c r="J36" s="3">
        <v>0.54513888888888895</v>
      </c>
      <c r="K36" s="3">
        <v>0.55902777777777779</v>
      </c>
      <c r="L36" s="2">
        <v>219</v>
      </c>
      <c r="M36" s="2">
        <v>242</v>
      </c>
      <c r="N36" s="2">
        <v>524</v>
      </c>
      <c r="O36" s="2">
        <v>0</v>
      </c>
      <c r="P36" s="2" t="s">
        <v>255</v>
      </c>
      <c r="Q36" s="10">
        <v>1800</v>
      </c>
      <c r="R36" s="10"/>
      <c r="S36" s="10"/>
      <c r="T36" s="4">
        <f t="shared" si="3"/>
        <v>43842</v>
      </c>
      <c r="U36" s="2"/>
      <c r="V36" s="15"/>
      <c r="W36" s="2"/>
      <c r="X36" s="2"/>
      <c r="Y36" s="2"/>
      <c r="Z36" s="2" t="s">
        <v>61</v>
      </c>
      <c r="AA36" s="2">
        <v>1</v>
      </c>
      <c r="AB36" s="2" t="s">
        <v>63</v>
      </c>
      <c r="AC36" s="2">
        <v>3</v>
      </c>
      <c r="AD36" s="10"/>
      <c r="AE36" s="15"/>
      <c r="AF36" s="2"/>
      <c r="AG36" s="2"/>
      <c r="AH36" s="2">
        <v>2</v>
      </c>
      <c r="AI36" s="2">
        <v>1</v>
      </c>
      <c r="AJ36" s="2"/>
      <c r="AK36" s="2">
        <v>1</v>
      </c>
      <c r="AL36" s="2" t="s">
        <v>89</v>
      </c>
      <c r="AM36" s="2">
        <v>1</v>
      </c>
      <c r="AN36" s="2" t="s">
        <v>90</v>
      </c>
      <c r="AO36" s="2">
        <v>1</v>
      </c>
      <c r="AP36" s="2" t="s">
        <v>94</v>
      </c>
      <c r="AQ36" s="2">
        <v>8</v>
      </c>
      <c r="AR36" s="10"/>
      <c r="AS36" s="11">
        <f t="shared" si="4"/>
        <v>1800</v>
      </c>
    </row>
    <row r="37" spans="1:45" ht="18.75" customHeight="1" x14ac:dyDescent="0.25">
      <c r="A37" s="1">
        <v>43843</v>
      </c>
      <c r="B37" s="2">
        <v>28465</v>
      </c>
      <c r="C37" s="2" t="s">
        <v>122</v>
      </c>
      <c r="D37" s="2" t="s">
        <v>123</v>
      </c>
      <c r="E37" s="2" t="s">
        <v>124</v>
      </c>
      <c r="F37" s="2" t="s">
        <v>256</v>
      </c>
      <c r="G37" s="2" t="s">
        <v>84</v>
      </c>
      <c r="H37" s="3">
        <v>0.4826388888888889</v>
      </c>
      <c r="I37" s="3">
        <v>0.49652777777777773</v>
      </c>
      <c r="J37" s="3">
        <v>0.54513888888888895</v>
      </c>
      <c r="K37" s="3">
        <v>0.54513888888888895</v>
      </c>
      <c r="L37" s="2">
        <v>209</v>
      </c>
      <c r="M37" s="2">
        <v>174</v>
      </c>
      <c r="N37" s="2">
        <v>548</v>
      </c>
      <c r="O37" s="2">
        <v>0</v>
      </c>
      <c r="P37" s="2" t="s">
        <v>126</v>
      </c>
      <c r="Q37" s="10">
        <v>1800</v>
      </c>
      <c r="R37" s="10"/>
      <c r="S37" s="10"/>
      <c r="T37" s="4">
        <f t="shared" si="3"/>
        <v>43843</v>
      </c>
      <c r="U37" s="2"/>
      <c r="V37" s="15"/>
      <c r="W37" s="2"/>
      <c r="X37" s="2"/>
      <c r="Y37" s="2"/>
      <c r="Z37" s="2" t="s">
        <v>61</v>
      </c>
      <c r="AA37" s="2">
        <v>1</v>
      </c>
      <c r="AB37" s="2" t="s">
        <v>63</v>
      </c>
      <c r="AC37" s="2">
        <v>2</v>
      </c>
      <c r="AD37" s="10"/>
      <c r="AE37" s="15"/>
      <c r="AF37" s="2"/>
      <c r="AG37" s="2"/>
      <c r="AH37" s="2">
        <v>2</v>
      </c>
      <c r="AI37" s="2">
        <v>1</v>
      </c>
      <c r="AJ37" s="2">
        <v>1</v>
      </c>
      <c r="AK37" s="2">
        <v>1</v>
      </c>
      <c r="AL37" s="2" t="s">
        <v>89</v>
      </c>
      <c r="AM37" s="2">
        <v>2</v>
      </c>
      <c r="AN37" s="2" t="s">
        <v>90</v>
      </c>
      <c r="AO37" s="2">
        <v>2</v>
      </c>
      <c r="AP37" s="2" t="s">
        <v>94</v>
      </c>
      <c r="AQ37" s="2">
        <v>9</v>
      </c>
      <c r="AR37" s="10"/>
      <c r="AS37" s="11">
        <f t="shared" si="4"/>
        <v>1800</v>
      </c>
    </row>
    <row r="38" spans="1:45" ht="18.75" customHeight="1" x14ac:dyDescent="0.25">
      <c r="A38" s="1">
        <v>43844</v>
      </c>
      <c r="B38" s="2">
        <v>28472</v>
      </c>
      <c r="C38" s="2" t="s">
        <v>122</v>
      </c>
      <c r="D38" s="2" t="s">
        <v>123</v>
      </c>
      <c r="E38" s="2" t="s">
        <v>124</v>
      </c>
      <c r="F38" s="2" t="s">
        <v>254</v>
      </c>
      <c r="G38" s="2" t="s">
        <v>84</v>
      </c>
      <c r="H38" s="3">
        <v>0.4826388888888889</v>
      </c>
      <c r="I38" s="3">
        <v>0.49652777777777773</v>
      </c>
      <c r="J38" s="3">
        <v>0.54513888888888895</v>
      </c>
      <c r="K38" s="3">
        <v>0.55555555555555558</v>
      </c>
      <c r="L38" s="2">
        <v>159</v>
      </c>
      <c r="M38" s="2">
        <v>230</v>
      </c>
      <c r="N38" s="2">
        <v>63</v>
      </c>
      <c r="O38" s="2">
        <v>0</v>
      </c>
      <c r="P38" s="2" t="s">
        <v>126</v>
      </c>
      <c r="Q38" s="10">
        <v>1800</v>
      </c>
      <c r="R38" s="10"/>
      <c r="S38" s="10"/>
      <c r="T38" s="4">
        <f t="shared" si="3"/>
        <v>43844</v>
      </c>
      <c r="U38" s="2"/>
      <c r="V38" s="15"/>
      <c r="W38" s="2"/>
      <c r="X38" s="2"/>
      <c r="Y38" s="2"/>
      <c r="Z38" s="2" t="s">
        <v>61</v>
      </c>
      <c r="AA38" s="2">
        <v>1</v>
      </c>
      <c r="AB38" s="2" t="s">
        <v>63</v>
      </c>
      <c r="AC38" s="2">
        <v>2</v>
      </c>
      <c r="AD38" s="10"/>
      <c r="AE38" s="15"/>
      <c r="AF38" s="2"/>
      <c r="AG38" s="2"/>
      <c r="AH38" s="2">
        <v>1</v>
      </c>
      <c r="AI38" s="2">
        <v>1</v>
      </c>
      <c r="AJ38" s="2">
        <v>1</v>
      </c>
      <c r="AK38" s="2">
        <v>1</v>
      </c>
      <c r="AL38" s="2" t="s">
        <v>89</v>
      </c>
      <c r="AM38" s="2">
        <v>1</v>
      </c>
      <c r="AN38" s="2" t="s">
        <v>90</v>
      </c>
      <c r="AO38" s="2">
        <v>2</v>
      </c>
      <c r="AP38" s="2" t="s">
        <v>94</v>
      </c>
      <c r="AQ38" s="2">
        <v>6</v>
      </c>
      <c r="AR38" s="10"/>
      <c r="AS38" s="11">
        <f t="shared" si="4"/>
        <v>1800</v>
      </c>
    </row>
    <row r="39" spans="1:45" ht="18.75" customHeight="1" x14ac:dyDescent="0.25">
      <c r="A39" s="197" t="s">
        <v>19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9"/>
      <c r="L39" s="12">
        <f>SUM(L32:L38)</f>
        <v>1466</v>
      </c>
      <c r="M39" s="12">
        <f>SUM(M32:M38)</f>
        <v>1415</v>
      </c>
      <c r="N39" s="12">
        <f>SUM(N32:N38)</f>
        <v>2450</v>
      </c>
      <c r="O39" s="12">
        <f>SUM(O32:O38)</f>
        <v>0</v>
      </c>
      <c r="P39" s="12"/>
      <c r="Q39" s="12"/>
      <c r="R39" s="12"/>
      <c r="S39" s="12"/>
      <c r="T39" s="12"/>
      <c r="U39" s="12">
        <f>SUM(U32:U38)</f>
        <v>0</v>
      </c>
      <c r="V39" s="20">
        <f>SUM(V32:V38)</f>
        <v>0</v>
      </c>
      <c r="W39" s="12">
        <f>SUM(W32:W38)</f>
        <v>0</v>
      </c>
      <c r="X39" s="12">
        <f>SUM(X32:X38)</f>
        <v>2</v>
      </c>
      <c r="Y39" s="12"/>
      <c r="Z39" s="12"/>
      <c r="AA39" s="12"/>
      <c r="AB39" s="12"/>
      <c r="AC39" s="12"/>
      <c r="AD39" s="12"/>
      <c r="AE39" s="20">
        <f t="shared" ref="AE39:AK39" si="5">SUM(AE32:AE38)</f>
        <v>0</v>
      </c>
      <c r="AF39" s="21">
        <f t="shared" si="5"/>
        <v>0</v>
      </c>
      <c r="AG39" s="20">
        <f t="shared" si="5"/>
        <v>0</v>
      </c>
      <c r="AH39" s="20">
        <f t="shared" si="5"/>
        <v>9</v>
      </c>
      <c r="AI39" s="21">
        <f t="shared" si="5"/>
        <v>6</v>
      </c>
      <c r="AJ39" s="21">
        <f t="shared" si="5"/>
        <v>5</v>
      </c>
      <c r="AK39" s="21">
        <f t="shared" si="5"/>
        <v>7</v>
      </c>
      <c r="AL39" s="12"/>
      <c r="AM39" s="12"/>
      <c r="AN39" s="12"/>
      <c r="AO39" s="12"/>
      <c r="AP39" s="12"/>
      <c r="AQ39" s="12"/>
      <c r="AR39" s="12"/>
      <c r="AS39" s="59">
        <f>SUM(AS32:AS38)</f>
        <v>12600</v>
      </c>
    </row>
    <row r="42" spans="1:45" ht="14.25" x14ac:dyDescent="0.25">
      <c r="A42" s="93" t="s">
        <v>34</v>
      </c>
      <c r="B42" s="93"/>
      <c r="C42" s="93"/>
      <c r="D42" s="47"/>
      <c r="E42" s="47"/>
      <c r="F42" s="47"/>
      <c r="G42" s="5"/>
      <c r="H42" s="5"/>
      <c r="I42" s="5"/>
      <c r="J42" s="5"/>
      <c r="K42" s="5"/>
      <c r="P42" s="5"/>
      <c r="Q42" s="5"/>
      <c r="R42" s="5"/>
      <c r="S42" s="5"/>
      <c r="T42" s="93" t="s">
        <v>34</v>
      </c>
      <c r="U42" s="93"/>
      <c r="V42" s="93"/>
      <c r="W42" s="93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7"/>
      <c r="AI42" s="48"/>
      <c r="AJ42" s="48"/>
      <c r="AK42" s="48"/>
      <c r="AL42" s="48"/>
      <c r="AM42" s="48"/>
      <c r="AN42" s="48"/>
      <c r="AO42" s="48"/>
      <c r="AP42" s="48"/>
    </row>
    <row r="43" spans="1:45" ht="14.25" x14ac:dyDescent="0.25">
      <c r="A43" s="93" t="s">
        <v>35</v>
      </c>
      <c r="B43" s="93"/>
      <c r="C43" s="93"/>
      <c r="D43" s="47"/>
      <c r="E43" s="47"/>
      <c r="F43" s="48"/>
      <c r="H43" s="5"/>
      <c r="I43" s="5"/>
      <c r="J43" s="5"/>
      <c r="K43" s="5"/>
      <c r="P43" s="5"/>
      <c r="Q43" s="5"/>
      <c r="R43" s="5"/>
      <c r="S43" s="5"/>
      <c r="T43" s="93" t="s">
        <v>35</v>
      </c>
      <c r="U43" s="93"/>
      <c r="V43" s="93"/>
      <c r="W43" s="93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7"/>
      <c r="AI43" s="48"/>
      <c r="AJ43" s="48"/>
      <c r="AK43" s="48"/>
      <c r="AL43" s="48"/>
      <c r="AM43" s="48"/>
      <c r="AN43" s="48"/>
      <c r="AO43" s="48"/>
      <c r="AP43" s="48"/>
    </row>
    <row r="44" spans="1:45" ht="14.45" customHeight="1" x14ac:dyDescent="0.25">
      <c r="A44" s="93" t="s">
        <v>228</v>
      </c>
      <c r="B44" s="93"/>
      <c r="C44" s="93"/>
      <c r="D44" s="47"/>
      <c r="E44" s="47"/>
      <c r="F44" s="48"/>
      <c r="H44" s="5"/>
      <c r="I44" s="5"/>
      <c r="J44" s="5"/>
      <c r="K44" s="5"/>
      <c r="L44" s="93" t="s">
        <v>37</v>
      </c>
      <c r="M44" s="5"/>
      <c r="N44" s="91" t="s">
        <v>109</v>
      </c>
      <c r="O44" s="50"/>
      <c r="P44" s="50"/>
      <c r="Q44" s="50"/>
      <c r="R44" s="5"/>
      <c r="S44" s="5"/>
      <c r="T44" s="93" t="s">
        <v>228</v>
      </c>
      <c r="U44" s="93"/>
      <c r="V44" s="93"/>
      <c r="W44" s="47"/>
      <c r="X44" s="47"/>
      <c r="Y44" s="48"/>
      <c r="AA44" s="48"/>
      <c r="AB44" s="48"/>
      <c r="AC44" s="48"/>
      <c r="AD44" s="48"/>
      <c r="AE44" s="48"/>
      <c r="AF44" s="48"/>
      <c r="AG44" s="48"/>
      <c r="AH44" s="47"/>
      <c r="AI44" s="93" t="s">
        <v>37</v>
      </c>
      <c r="AJ44" s="47"/>
      <c r="AK44" s="92" t="str">
        <f>IF(N44="","",N44)</f>
        <v xml:space="preserve">ROYAL AIR MAROC </v>
      </c>
      <c r="AL44" s="48"/>
      <c r="AM44" s="48"/>
      <c r="AN44" s="48"/>
      <c r="AO44" s="48"/>
      <c r="AP44" s="48"/>
    </row>
    <row r="45" spans="1:45" ht="15" x14ac:dyDescent="0.25">
      <c r="A45" s="48"/>
      <c r="B45" s="52"/>
      <c r="C45" s="48"/>
      <c r="D45" s="48"/>
      <c r="E45" s="48"/>
      <c r="F45" s="48"/>
      <c r="H45" s="5"/>
      <c r="I45" s="5"/>
      <c r="J45" s="5"/>
      <c r="K45" s="5"/>
      <c r="L45" s="93" t="s">
        <v>38</v>
      </c>
      <c r="M45" s="53"/>
      <c r="N45" s="91" t="s">
        <v>114</v>
      </c>
      <c r="O45" s="50"/>
      <c r="P45" s="50"/>
      <c r="Q45" s="50"/>
      <c r="R45" s="5"/>
      <c r="S45" s="5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93" t="s">
        <v>38</v>
      </c>
      <c r="AJ45" s="54"/>
      <c r="AK45" s="92" t="str">
        <f>IF(N45="","",N45)</f>
        <v>DU 15 AU 21 JANVIER 2020</v>
      </c>
      <c r="AL45" s="48"/>
      <c r="AM45" s="48"/>
      <c r="AN45" s="48"/>
      <c r="AO45" s="48"/>
      <c r="AP45" s="48"/>
    </row>
    <row r="46" spans="1:45" ht="28.5" x14ac:dyDescent="0.25">
      <c r="A46" s="93" t="s">
        <v>87</v>
      </c>
      <c r="B46" s="200" t="s">
        <v>100</v>
      </c>
      <c r="C46" s="200"/>
      <c r="D46" s="200"/>
      <c r="E46" s="200"/>
      <c r="F46" s="5"/>
      <c r="G46" s="5"/>
      <c r="H46" s="5"/>
      <c r="I46" s="5"/>
      <c r="J46" s="5"/>
      <c r="K46" s="5"/>
      <c r="L46" s="93" t="s">
        <v>39</v>
      </c>
      <c r="M46" s="53"/>
      <c r="N46" s="91" t="s">
        <v>69</v>
      </c>
      <c r="O46" s="5"/>
      <c r="P46" s="5"/>
      <c r="Q46" s="5"/>
      <c r="R46" s="5"/>
      <c r="S46" s="5"/>
      <c r="T46" s="93" t="s">
        <v>87</v>
      </c>
      <c r="U46" s="201" t="str">
        <f>IF(B46="","",B46)</f>
        <v>ALGER</v>
      </c>
      <c r="V46" s="201"/>
      <c r="W46" s="201"/>
      <c r="X46" s="20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93" t="s">
        <v>39</v>
      </c>
      <c r="AJ46" s="54"/>
      <c r="AK46" s="57" t="str">
        <f>+N46</f>
        <v>USD</v>
      </c>
      <c r="AL46" s="48"/>
      <c r="AM46" s="48"/>
      <c r="AN46" s="48"/>
      <c r="AO46" s="48"/>
      <c r="AP46" s="48"/>
    </row>
    <row r="47" spans="1:45" ht="14.2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</row>
    <row r="48" spans="1:45" ht="14.25" x14ac:dyDescent="0.25">
      <c r="A48" s="202" t="s">
        <v>101</v>
      </c>
      <c r="B48" s="202"/>
      <c r="C48" s="202"/>
      <c r="D48" s="202"/>
      <c r="E48" s="202"/>
      <c r="F48" s="202"/>
      <c r="G48" s="202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4" t="s">
        <v>101</v>
      </c>
      <c r="U48" s="54"/>
      <c r="V48" s="54"/>
      <c r="W48" s="54"/>
      <c r="X48" s="54"/>
      <c r="Y48" s="54"/>
      <c r="Z48" s="54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</row>
    <row r="49" spans="1:45" ht="15" x14ac:dyDescent="0.25"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1" spans="1:45" ht="14.45" customHeight="1" x14ac:dyDescent="0.25">
      <c r="A51" s="178" t="s">
        <v>7</v>
      </c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80"/>
      <c r="Q51" s="181" t="s">
        <v>6</v>
      </c>
      <c r="R51" s="181" t="s">
        <v>8</v>
      </c>
      <c r="S51" s="181" t="s">
        <v>9</v>
      </c>
      <c r="T51" s="183" t="s">
        <v>12</v>
      </c>
      <c r="U51" s="184"/>
      <c r="V51" s="184"/>
      <c r="W51" s="184"/>
      <c r="X51" s="184"/>
      <c r="Y51" s="184"/>
      <c r="Z51" s="184"/>
      <c r="AA51" s="184"/>
      <c r="AB51" s="184"/>
      <c r="AC51" s="185"/>
      <c r="AD51" s="186" t="s">
        <v>80</v>
      </c>
      <c r="AE51" s="188" t="s">
        <v>13</v>
      </c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90"/>
      <c r="AR51" s="186" t="s">
        <v>18</v>
      </c>
      <c r="AS51" s="191" t="s">
        <v>81</v>
      </c>
    </row>
    <row r="52" spans="1:45" ht="26.45" customHeight="1" x14ac:dyDescent="0.25">
      <c r="A52" s="16" t="s">
        <v>5</v>
      </c>
      <c r="B52" s="7" t="s">
        <v>0</v>
      </c>
      <c r="C52" s="8" t="s">
        <v>31</v>
      </c>
      <c r="D52" s="8" t="s">
        <v>32</v>
      </c>
      <c r="E52" s="8" t="s">
        <v>33</v>
      </c>
      <c r="F52" s="8" t="s">
        <v>46</v>
      </c>
      <c r="G52" s="9" t="s">
        <v>4</v>
      </c>
      <c r="H52" s="8" t="s">
        <v>1</v>
      </c>
      <c r="I52" s="8" t="s">
        <v>111</v>
      </c>
      <c r="J52" s="8" t="s">
        <v>2</v>
      </c>
      <c r="K52" s="8" t="s">
        <v>3</v>
      </c>
      <c r="L52" s="8" t="s">
        <v>27</v>
      </c>
      <c r="M52" s="8" t="s">
        <v>28</v>
      </c>
      <c r="N52" s="9" t="s">
        <v>29</v>
      </c>
      <c r="O52" s="9" t="s">
        <v>30</v>
      </c>
      <c r="P52" s="7" t="s">
        <v>21</v>
      </c>
      <c r="Q52" s="182"/>
      <c r="R52" s="182"/>
      <c r="S52" s="182"/>
      <c r="T52" s="17" t="s">
        <v>5</v>
      </c>
      <c r="U52" s="193" t="s">
        <v>86</v>
      </c>
      <c r="V52" s="194"/>
      <c r="W52" s="18" t="s">
        <v>10</v>
      </c>
      <c r="X52" s="13" t="s">
        <v>11</v>
      </c>
      <c r="Y52" s="13" t="s">
        <v>77</v>
      </c>
      <c r="Z52" s="193" t="s">
        <v>75</v>
      </c>
      <c r="AA52" s="194"/>
      <c r="AB52" s="193" t="s">
        <v>75</v>
      </c>
      <c r="AC52" s="194"/>
      <c r="AD52" s="187"/>
      <c r="AE52" s="14" t="s">
        <v>24</v>
      </c>
      <c r="AF52" s="14" t="s">
        <v>26</v>
      </c>
      <c r="AG52" s="14" t="s">
        <v>76</v>
      </c>
      <c r="AH52" s="14" t="s">
        <v>14</v>
      </c>
      <c r="AI52" s="14" t="s">
        <v>78</v>
      </c>
      <c r="AJ52" s="14" t="s">
        <v>79</v>
      </c>
      <c r="AK52" s="14" t="s">
        <v>20</v>
      </c>
      <c r="AL52" s="195" t="s">
        <v>75</v>
      </c>
      <c r="AM52" s="196"/>
      <c r="AN52" s="195" t="s">
        <v>75</v>
      </c>
      <c r="AO52" s="196"/>
      <c r="AP52" s="195" t="s">
        <v>75</v>
      </c>
      <c r="AQ52" s="196"/>
      <c r="AR52" s="186"/>
      <c r="AS52" s="192"/>
    </row>
    <row r="53" spans="1:45" ht="18.75" customHeight="1" x14ac:dyDescent="0.25">
      <c r="A53" s="1">
        <v>43845</v>
      </c>
      <c r="B53" s="2">
        <v>28485</v>
      </c>
      <c r="C53" s="2" t="s">
        <v>122</v>
      </c>
      <c r="D53" s="2" t="s">
        <v>123</v>
      </c>
      <c r="E53" s="2" t="s">
        <v>124</v>
      </c>
      <c r="F53" s="2" t="s">
        <v>194</v>
      </c>
      <c r="G53" s="2" t="s">
        <v>84</v>
      </c>
      <c r="H53" s="3">
        <v>0.4826388888888889</v>
      </c>
      <c r="I53" s="3">
        <v>0.49652777777777773</v>
      </c>
      <c r="J53" s="3">
        <v>0.54513888888888895</v>
      </c>
      <c r="K53" s="3">
        <v>0.54166666666666663</v>
      </c>
      <c r="L53" s="2">
        <v>167</v>
      </c>
      <c r="M53" s="2">
        <v>170</v>
      </c>
      <c r="N53" s="2">
        <v>0</v>
      </c>
      <c r="O53" s="2">
        <v>0</v>
      </c>
      <c r="P53" s="2" t="s">
        <v>255</v>
      </c>
      <c r="Q53" s="10">
        <v>1800</v>
      </c>
      <c r="R53" s="10"/>
      <c r="S53" s="10"/>
      <c r="T53" s="4">
        <f>IF(A53="","",A53)</f>
        <v>43845</v>
      </c>
      <c r="U53" s="2"/>
      <c r="V53" s="15"/>
      <c r="W53" s="2"/>
      <c r="X53" s="2"/>
      <c r="Y53" s="2"/>
      <c r="Z53" s="2" t="s">
        <v>61</v>
      </c>
      <c r="AA53" s="2">
        <v>1</v>
      </c>
      <c r="AB53" s="2" t="s">
        <v>63</v>
      </c>
      <c r="AC53" s="2">
        <v>2</v>
      </c>
      <c r="AD53" s="10"/>
      <c r="AE53" s="15"/>
      <c r="AF53" s="2"/>
      <c r="AG53" s="2"/>
      <c r="AH53" s="2">
        <v>1</v>
      </c>
      <c r="AI53" s="2">
        <v>1</v>
      </c>
      <c r="AJ53" s="2">
        <v>1</v>
      </c>
      <c r="AK53" s="2">
        <v>1</v>
      </c>
      <c r="AL53" s="2" t="s">
        <v>89</v>
      </c>
      <c r="AM53" s="2">
        <v>1</v>
      </c>
      <c r="AN53" s="2" t="s">
        <v>90</v>
      </c>
      <c r="AO53" s="2">
        <v>2</v>
      </c>
      <c r="AP53" s="2" t="s">
        <v>94</v>
      </c>
      <c r="AQ53" s="2">
        <v>8</v>
      </c>
      <c r="AR53" s="10"/>
      <c r="AS53" s="11">
        <f>+Q53</f>
        <v>1800</v>
      </c>
    </row>
    <row r="54" spans="1:45" ht="18.75" customHeight="1" x14ac:dyDescent="0.25">
      <c r="A54" s="1">
        <v>43846</v>
      </c>
      <c r="B54" s="2">
        <v>28484</v>
      </c>
      <c r="C54" s="2" t="s">
        <v>122</v>
      </c>
      <c r="D54" s="2" t="s">
        <v>123</v>
      </c>
      <c r="E54" s="2" t="s">
        <v>124</v>
      </c>
      <c r="F54" s="2" t="s">
        <v>178</v>
      </c>
      <c r="G54" s="2" t="s">
        <v>84</v>
      </c>
      <c r="H54" s="3">
        <v>0.4826388888888889</v>
      </c>
      <c r="I54" s="3">
        <v>0.50694444444444442</v>
      </c>
      <c r="J54" s="3">
        <v>0.54513888888888895</v>
      </c>
      <c r="K54" s="3">
        <v>0.5625</v>
      </c>
      <c r="L54" s="2">
        <v>174</v>
      </c>
      <c r="M54" s="2">
        <v>230</v>
      </c>
      <c r="N54" s="2">
        <v>8</v>
      </c>
      <c r="O54" s="2">
        <v>0</v>
      </c>
      <c r="P54" s="2" t="s">
        <v>255</v>
      </c>
      <c r="Q54" s="10">
        <v>1800</v>
      </c>
      <c r="R54" s="10"/>
      <c r="S54" s="10"/>
      <c r="T54" s="4">
        <f t="shared" ref="T54:T59" si="6">IF(A54="","",A54)</f>
        <v>43846</v>
      </c>
      <c r="U54" s="2"/>
      <c r="V54" s="15"/>
      <c r="W54" s="2"/>
      <c r="X54" s="2"/>
      <c r="Y54" s="2"/>
      <c r="Z54" s="2" t="s">
        <v>61</v>
      </c>
      <c r="AA54" s="2">
        <v>1</v>
      </c>
      <c r="AB54" s="2" t="s">
        <v>63</v>
      </c>
      <c r="AC54" s="2">
        <v>3</v>
      </c>
      <c r="AD54" s="10"/>
      <c r="AE54" s="15"/>
      <c r="AF54" s="2"/>
      <c r="AG54" s="2"/>
      <c r="AH54" s="2">
        <v>1</v>
      </c>
      <c r="AI54" s="2">
        <v>2</v>
      </c>
      <c r="AJ54" s="2"/>
      <c r="AK54" s="2">
        <v>1</v>
      </c>
      <c r="AL54" s="2" t="s">
        <v>89</v>
      </c>
      <c r="AM54" s="2">
        <v>1</v>
      </c>
      <c r="AN54" s="2" t="s">
        <v>90</v>
      </c>
      <c r="AO54" s="2">
        <v>2</v>
      </c>
      <c r="AP54" s="2" t="s">
        <v>94</v>
      </c>
      <c r="AQ54" s="2">
        <v>9</v>
      </c>
      <c r="AR54" s="10"/>
      <c r="AS54" s="11">
        <f t="shared" ref="AS54:AS59" si="7">+Q54</f>
        <v>1800</v>
      </c>
    </row>
    <row r="55" spans="1:45" ht="18.75" customHeight="1" x14ac:dyDescent="0.25">
      <c r="A55" s="1">
        <v>43847</v>
      </c>
      <c r="B55" s="2">
        <v>28489</v>
      </c>
      <c r="C55" s="2" t="s">
        <v>122</v>
      </c>
      <c r="D55" s="2" t="s">
        <v>123</v>
      </c>
      <c r="E55" s="2" t="s">
        <v>124</v>
      </c>
      <c r="F55" s="2" t="s">
        <v>227</v>
      </c>
      <c r="G55" s="2" t="s">
        <v>84</v>
      </c>
      <c r="H55" s="3">
        <v>0.4826388888888889</v>
      </c>
      <c r="I55" s="3">
        <v>0.49652777777777773</v>
      </c>
      <c r="J55" s="3">
        <v>0.54513888888888895</v>
      </c>
      <c r="K55" s="3">
        <v>0.54513888888888895</v>
      </c>
      <c r="L55" s="2">
        <v>239</v>
      </c>
      <c r="M55" s="2">
        <v>182</v>
      </c>
      <c r="N55" s="2">
        <v>2458</v>
      </c>
      <c r="O55" s="2">
        <v>0</v>
      </c>
      <c r="P55" s="2" t="s">
        <v>126</v>
      </c>
      <c r="Q55" s="10">
        <v>1800</v>
      </c>
      <c r="R55" s="10"/>
      <c r="S55" s="10"/>
      <c r="T55" s="4">
        <f t="shared" si="6"/>
        <v>43847</v>
      </c>
      <c r="U55" s="2"/>
      <c r="V55" s="15"/>
      <c r="W55" s="2"/>
      <c r="X55" s="2"/>
      <c r="Y55" s="2"/>
      <c r="Z55" s="2" t="s">
        <v>61</v>
      </c>
      <c r="AA55" s="2">
        <v>1</v>
      </c>
      <c r="AB55" s="2" t="s">
        <v>63</v>
      </c>
      <c r="AC55" s="2">
        <v>3</v>
      </c>
      <c r="AD55" s="10"/>
      <c r="AE55" s="15"/>
      <c r="AF55" s="2"/>
      <c r="AG55" s="2"/>
      <c r="AH55" s="2">
        <v>2</v>
      </c>
      <c r="AI55" s="2">
        <v>1</v>
      </c>
      <c r="AJ55" s="2"/>
      <c r="AK55" s="2">
        <v>1</v>
      </c>
      <c r="AL55" s="2" t="s">
        <v>89</v>
      </c>
      <c r="AM55" s="2">
        <v>1</v>
      </c>
      <c r="AN55" s="2" t="s">
        <v>90</v>
      </c>
      <c r="AO55" s="2">
        <v>3</v>
      </c>
      <c r="AP55" s="2" t="s">
        <v>94</v>
      </c>
      <c r="AQ55" s="2">
        <v>9</v>
      </c>
      <c r="AR55" s="10"/>
      <c r="AS55" s="11">
        <f t="shared" si="7"/>
        <v>1800</v>
      </c>
    </row>
    <row r="56" spans="1:45" ht="18.75" customHeight="1" x14ac:dyDescent="0.25">
      <c r="A56" s="1">
        <v>43848</v>
      </c>
      <c r="B56" s="2">
        <v>28501</v>
      </c>
      <c r="C56" s="2" t="s">
        <v>122</v>
      </c>
      <c r="D56" s="2" t="s">
        <v>123</v>
      </c>
      <c r="E56" s="2" t="s">
        <v>124</v>
      </c>
      <c r="F56" s="2" t="s">
        <v>194</v>
      </c>
      <c r="G56" s="2" t="s">
        <v>84</v>
      </c>
      <c r="H56" s="3">
        <v>0.4826388888888889</v>
      </c>
      <c r="I56" s="3">
        <v>0.5</v>
      </c>
      <c r="J56" s="3">
        <v>0.54513888888888895</v>
      </c>
      <c r="K56" s="3">
        <v>0.54513888888888895</v>
      </c>
      <c r="L56" s="2">
        <v>199</v>
      </c>
      <c r="M56" s="2">
        <v>133</v>
      </c>
      <c r="N56" s="2">
        <v>16470</v>
      </c>
      <c r="O56" s="2">
        <v>0</v>
      </c>
      <c r="P56" s="2" t="s">
        <v>126</v>
      </c>
      <c r="Q56" s="10">
        <v>1800</v>
      </c>
      <c r="R56" s="10"/>
      <c r="S56" s="10"/>
      <c r="T56" s="4">
        <f t="shared" si="6"/>
        <v>43848</v>
      </c>
      <c r="U56" s="2"/>
      <c r="V56" s="15"/>
      <c r="W56" s="2"/>
      <c r="X56" s="2">
        <v>1</v>
      </c>
      <c r="Y56" s="2"/>
      <c r="Z56" s="2" t="s">
        <v>61</v>
      </c>
      <c r="AA56" s="2">
        <v>1</v>
      </c>
      <c r="AB56" s="2" t="s">
        <v>63</v>
      </c>
      <c r="AC56" s="2">
        <v>3</v>
      </c>
      <c r="AD56" s="10"/>
      <c r="AE56" s="15"/>
      <c r="AF56" s="2"/>
      <c r="AG56" s="2"/>
      <c r="AH56" s="2">
        <v>2</v>
      </c>
      <c r="AI56" s="2">
        <v>1</v>
      </c>
      <c r="AJ56" s="2">
        <v>1</v>
      </c>
      <c r="AK56" s="2">
        <v>1</v>
      </c>
      <c r="AL56" s="2" t="s">
        <v>89</v>
      </c>
      <c r="AM56" s="2">
        <v>1</v>
      </c>
      <c r="AN56" s="2" t="s">
        <v>90</v>
      </c>
      <c r="AO56" s="2">
        <v>2</v>
      </c>
      <c r="AP56" s="2" t="s">
        <v>94</v>
      </c>
      <c r="AQ56" s="2">
        <v>9</v>
      </c>
      <c r="AR56" s="10"/>
      <c r="AS56" s="11">
        <f t="shared" si="7"/>
        <v>1800</v>
      </c>
    </row>
    <row r="57" spans="1:45" ht="18.75" customHeight="1" x14ac:dyDescent="0.25">
      <c r="A57" s="1">
        <v>43849</v>
      </c>
      <c r="B57" s="2">
        <v>28494</v>
      </c>
      <c r="C57" s="2" t="s">
        <v>122</v>
      </c>
      <c r="D57" s="2" t="s">
        <v>123</v>
      </c>
      <c r="E57" s="2" t="s">
        <v>124</v>
      </c>
      <c r="F57" s="2" t="s">
        <v>125</v>
      </c>
      <c r="G57" s="2" t="s">
        <v>84</v>
      </c>
      <c r="H57" s="3">
        <v>0.4826388888888889</v>
      </c>
      <c r="I57" s="3">
        <v>0.49652777777777773</v>
      </c>
      <c r="J57" s="3">
        <v>0.54513888888888895</v>
      </c>
      <c r="K57" s="3">
        <v>0.54375000000000007</v>
      </c>
      <c r="L57" s="2">
        <v>267</v>
      </c>
      <c r="M57" s="2">
        <v>172</v>
      </c>
      <c r="N57" s="2">
        <v>812</v>
      </c>
      <c r="O57" s="2">
        <v>0</v>
      </c>
      <c r="P57" s="2" t="s">
        <v>126</v>
      </c>
      <c r="Q57" s="10">
        <v>1800</v>
      </c>
      <c r="R57" s="10"/>
      <c r="S57" s="10"/>
      <c r="T57" s="4">
        <f t="shared" si="6"/>
        <v>43849</v>
      </c>
      <c r="U57" s="2"/>
      <c r="V57" s="15"/>
      <c r="W57" s="2"/>
      <c r="X57" s="2">
        <v>1</v>
      </c>
      <c r="Y57" s="2"/>
      <c r="Z57" s="2" t="s">
        <v>61</v>
      </c>
      <c r="AA57" s="2">
        <v>1</v>
      </c>
      <c r="AB57" s="2" t="s">
        <v>63</v>
      </c>
      <c r="AC57" s="2">
        <v>3</v>
      </c>
      <c r="AD57" s="10"/>
      <c r="AE57" s="15"/>
      <c r="AF57" s="2"/>
      <c r="AG57" s="2"/>
      <c r="AH57" s="2">
        <v>1</v>
      </c>
      <c r="AI57" s="2">
        <v>1</v>
      </c>
      <c r="AJ57" s="2"/>
      <c r="AK57" s="2">
        <v>1</v>
      </c>
      <c r="AL57" s="2" t="s">
        <v>89</v>
      </c>
      <c r="AM57" s="2">
        <v>1</v>
      </c>
      <c r="AN57" s="2" t="s">
        <v>90</v>
      </c>
      <c r="AO57" s="2">
        <v>3</v>
      </c>
      <c r="AP57" s="2" t="s">
        <v>94</v>
      </c>
      <c r="AQ57" s="2">
        <v>9</v>
      </c>
      <c r="AR57" s="10"/>
      <c r="AS57" s="11">
        <f t="shared" si="7"/>
        <v>1800</v>
      </c>
    </row>
    <row r="58" spans="1:45" ht="18.75" customHeight="1" x14ac:dyDescent="0.25">
      <c r="A58" s="1">
        <v>43850</v>
      </c>
      <c r="B58" s="2">
        <v>28505</v>
      </c>
      <c r="C58" s="2" t="s">
        <v>122</v>
      </c>
      <c r="D58" s="2" t="s">
        <v>123</v>
      </c>
      <c r="E58" s="2" t="s">
        <v>124</v>
      </c>
      <c r="F58" s="2" t="s">
        <v>193</v>
      </c>
      <c r="G58" s="2" t="s">
        <v>84</v>
      </c>
      <c r="H58" s="3">
        <v>0.4826388888888889</v>
      </c>
      <c r="I58" s="3">
        <v>0.54166666666666663</v>
      </c>
      <c r="J58" s="3">
        <v>0.54513888888888895</v>
      </c>
      <c r="K58" s="3">
        <v>0.57986111111111105</v>
      </c>
      <c r="L58" s="2">
        <v>179</v>
      </c>
      <c r="M58" s="2">
        <v>267</v>
      </c>
      <c r="N58" s="2">
        <v>2104</v>
      </c>
      <c r="O58" s="2">
        <v>0</v>
      </c>
      <c r="P58" s="2" t="s">
        <v>126</v>
      </c>
      <c r="Q58" s="10">
        <v>1800</v>
      </c>
      <c r="R58" s="10"/>
      <c r="S58" s="10"/>
      <c r="T58" s="4">
        <f t="shared" si="6"/>
        <v>43850</v>
      </c>
      <c r="U58" s="2"/>
      <c r="V58" s="15"/>
      <c r="W58" s="2"/>
      <c r="X58" s="2"/>
      <c r="Y58" s="2"/>
      <c r="Z58" s="2" t="s">
        <v>61</v>
      </c>
      <c r="AA58" s="2">
        <v>1</v>
      </c>
      <c r="AB58" s="2" t="s">
        <v>63</v>
      </c>
      <c r="AC58" s="2">
        <v>2</v>
      </c>
      <c r="AD58" s="10"/>
      <c r="AE58" s="15"/>
      <c r="AF58" s="2"/>
      <c r="AG58" s="2"/>
      <c r="AH58" s="2">
        <v>1</v>
      </c>
      <c r="AI58" s="2">
        <v>1</v>
      </c>
      <c r="AJ58" s="2">
        <v>1</v>
      </c>
      <c r="AK58" s="2">
        <v>1</v>
      </c>
      <c r="AL58" s="2" t="s">
        <v>89</v>
      </c>
      <c r="AM58" s="2">
        <v>1</v>
      </c>
      <c r="AN58" s="2" t="s">
        <v>90</v>
      </c>
      <c r="AO58" s="2">
        <v>2</v>
      </c>
      <c r="AP58" s="2" t="s">
        <v>94</v>
      </c>
      <c r="AQ58" s="2">
        <v>10</v>
      </c>
      <c r="AR58" s="10"/>
      <c r="AS58" s="11">
        <f t="shared" si="7"/>
        <v>1800</v>
      </c>
    </row>
    <row r="59" spans="1:45" ht="18.75" customHeight="1" x14ac:dyDescent="0.25">
      <c r="A59" s="1">
        <v>43851</v>
      </c>
      <c r="B59" s="2">
        <v>28510</v>
      </c>
      <c r="C59" s="2" t="s">
        <v>122</v>
      </c>
      <c r="D59" s="2" t="s">
        <v>123</v>
      </c>
      <c r="E59" s="2" t="s">
        <v>124</v>
      </c>
      <c r="F59" s="2" t="s">
        <v>256</v>
      </c>
      <c r="G59" s="2" t="s">
        <v>84</v>
      </c>
      <c r="H59" s="3">
        <v>0.4826388888888889</v>
      </c>
      <c r="I59" s="3">
        <v>0.47916666666666669</v>
      </c>
      <c r="J59" s="3">
        <v>0.54513888888888895</v>
      </c>
      <c r="K59" s="3">
        <v>0.53819444444444442</v>
      </c>
      <c r="L59" s="2">
        <v>161</v>
      </c>
      <c r="M59" s="2">
        <v>165</v>
      </c>
      <c r="N59" s="2">
        <v>0</v>
      </c>
      <c r="O59" s="2">
        <v>0</v>
      </c>
      <c r="P59" s="2" t="s">
        <v>121</v>
      </c>
      <c r="Q59" s="10">
        <v>1800</v>
      </c>
      <c r="R59" s="10"/>
      <c r="S59" s="10"/>
      <c r="T59" s="4">
        <f t="shared" si="6"/>
        <v>43851</v>
      </c>
      <c r="U59" s="2"/>
      <c r="V59" s="15"/>
      <c r="W59" s="2"/>
      <c r="X59" s="2">
        <v>1</v>
      </c>
      <c r="Y59" s="2"/>
      <c r="Z59" s="2" t="s">
        <v>61</v>
      </c>
      <c r="AA59" s="2">
        <v>1</v>
      </c>
      <c r="AB59" s="2" t="s">
        <v>63</v>
      </c>
      <c r="AC59" s="2">
        <v>3</v>
      </c>
      <c r="AD59" s="10"/>
      <c r="AE59" s="15"/>
      <c r="AF59" s="2"/>
      <c r="AG59" s="2"/>
      <c r="AH59" s="2">
        <v>2</v>
      </c>
      <c r="AI59" s="2">
        <v>1</v>
      </c>
      <c r="AJ59" s="2">
        <v>1</v>
      </c>
      <c r="AK59" s="2">
        <v>1</v>
      </c>
      <c r="AL59" s="2" t="s">
        <v>89</v>
      </c>
      <c r="AM59" s="2">
        <v>1</v>
      </c>
      <c r="AN59" s="2" t="s">
        <v>90</v>
      </c>
      <c r="AO59" s="2">
        <v>2</v>
      </c>
      <c r="AP59" s="2" t="s">
        <v>94</v>
      </c>
      <c r="AQ59" s="2">
        <v>8</v>
      </c>
      <c r="AR59" s="10"/>
      <c r="AS59" s="11">
        <f t="shared" si="7"/>
        <v>1800</v>
      </c>
    </row>
    <row r="60" spans="1:45" ht="18.75" customHeight="1" x14ac:dyDescent="0.25">
      <c r="A60" s="197" t="s">
        <v>19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9"/>
      <c r="L60" s="12">
        <f>SUM(L53:L59)</f>
        <v>1386</v>
      </c>
      <c r="M60" s="12">
        <f>SUM(M53:M59)</f>
        <v>1319</v>
      </c>
      <c r="N60" s="12">
        <f>SUM(N53:N59)</f>
        <v>21852</v>
      </c>
      <c r="O60" s="12">
        <f>SUM(O53:O59)</f>
        <v>0</v>
      </c>
      <c r="P60" s="12"/>
      <c r="Q60" s="12"/>
      <c r="R60" s="12"/>
      <c r="S60" s="12"/>
      <c r="T60" s="12"/>
      <c r="U60" s="12">
        <f>SUM(U53:U59)</f>
        <v>0</v>
      </c>
      <c r="V60" s="20">
        <f>SUM(V53:V59)</f>
        <v>0</v>
      </c>
      <c r="W60" s="12">
        <f>SUM(W53:W59)</f>
        <v>0</v>
      </c>
      <c r="X60" s="12">
        <f>SUM(X53:X59)</f>
        <v>3</v>
      </c>
      <c r="Y60" s="12"/>
      <c r="Z60" s="12"/>
      <c r="AA60" s="12"/>
      <c r="AB60" s="12"/>
      <c r="AC60" s="12"/>
      <c r="AD60" s="12"/>
      <c r="AE60" s="20">
        <f t="shared" ref="AE60:AK60" si="8">SUM(AE53:AE59)</f>
        <v>0</v>
      </c>
      <c r="AF60" s="21">
        <f t="shared" si="8"/>
        <v>0</v>
      </c>
      <c r="AG60" s="20">
        <f t="shared" si="8"/>
        <v>0</v>
      </c>
      <c r="AH60" s="20">
        <f t="shared" si="8"/>
        <v>10</v>
      </c>
      <c r="AI60" s="21">
        <f t="shared" si="8"/>
        <v>8</v>
      </c>
      <c r="AJ60" s="21">
        <f t="shared" si="8"/>
        <v>4</v>
      </c>
      <c r="AK60" s="21">
        <f t="shared" si="8"/>
        <v>7</v>
      </c>
      <c r="AL60" s="12"/>
      <c r="AM60" s="12"/>
      <c r="AN60" s="12"/>
      <c r="AO60" s="12"/>
      <c r="AP60" s="12"/>
      <c r="AQ60" s="12"/>
      <c r="AR60" s="12"/>
      <c r="AS60" s="59">
        <f>SUM(AS53:AS59)</f>
        <v>12600</v>
      </c>
    </row>
    <row r="63" spans="1:45" ht="14.25" x14ac:dyDescent="0.25">
      <c r="A63" s="96" t="s">
        <v>34</v>
      </c>
      <c r="B63" s="96"/>
      <c r="C63" s="96"/>
      <c r="D63" s="47"/>
      <c r="E63" s="47"/>
      <c r="F63" s="47"/>
      <c r="G63" s="5"/>
      <c r="H63" s="5"/>
      <c r="I63" s="5"/>
      <c r="J63" s="5"/>
      <c r="K63" s="5"/>
      <c r="P63" s="5"/>
      <c r="Q63" s="5"/>
      <c r="R63" s="5"/>
      <c r="S63" s="5"/>
      <c r="T63" s="96" t="s">
        <v>34</v>
      </c>
      <c r="U63" s="96"/>
      <c r="V63" s="96"/>
      <c r="W63" s="96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7"/>
      <c r="AI63" s="48"/>
      <c r="AJ63" s="48"/>
      <c r="AK63" s="48"/>
      <c r="AL63" s="48"/>
      <c r="AM63" s="48"/>
      <c r="AN63" s="48"/>
      <c r="AO63" s="48"/>
      <c r="AP63" s="48"/>
    </row>
    <row r="64" spans="1:45" ht="14.25" x14ac:dyDescent="0.25">
      <c r="A64" s="96" t="s">
        <v>35</v>
      </c>
      <c r="B64" s="96"/>
      <c r="C64" s="96"/>
      <c r="D64" s="47"/>
      <c r="E64" s="47"/>
      <c r="F64" s="48"/>
      <c r="H64" s="5"/>
      <c r="I64" s="5"/>
      <c r="J64" s="5"/>
      <c r="K64" s="5"/>
      <c r="P64" s="5"/>
      <c r="Q64" s="5"/>
      <c r="R64" s="5"/>
      <c r="S64" s="5"/>
      <c r="T64" s="96" t="s">
        <v>35</v>
      </c>
      <c r="U64" s="96"/>
      <c r="V64" s="96"/>
      <c r="W64" s="96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7"/>
      <c r="AI64" s="48"/>
      <c r="AJ64" s="48"/>
      <c r="AK64" s="48"/>
      <c r="AL64" s="48"/>
      <c r="AM64" s="48"/>
      <c r="AN64" s="48"/>
      <c r="AO64" s="48"/>
      <c r="AP64" s="48"/>
    </row>
    <row r="65" spans="1:45" ht="14.45" customHeight="1" x14ac:dyDescent="0.25">
      <c r="A65" s="96" t="s">
        <v>228</v>
      </c>
      <c r="B65" s="96"/>
      <c r="C65" s="96"/>
      <c r="D65" s="47"/>
      <c r="E65" s="47"/>
      <c r="F65" s="48"/>
      <c r="H65" s="5"/>
      <c r="I65" s="5"/>
      <c r="J65" s="5"/>
      <c r="K65" s="5"/>
      <c r="L65" s="96" t="s">
        <v>37</v>
      </c>
      <c r="M65" s="5"/>
      <c r="N65" s="94" t="s">
        <v>109</v>
      </c>
      <c r="O65" s="50"/>
      <c r="P65" s="50"/>
      <c r="Q65" s="50"/>
      <c r="R65" s="5"/>
      <c r="S65" s="5"/>
      <c r="T65" s="96" t="s">
        <v>228</v>
      </c>
      <c r="U65" s="96"/>
      <c r="V65" s="96"/>
      <c r="W65" s="47"/>
      <c r="X65" s="47"/>
      <c r="Y65" s="48"/>
      <c r="AA65" s="48"/>
      <c r="AB65" s="48"/>
      <c r="AC65" s="48"/>
      <c r="AD65" s="48"/>
      <c r="AE65" s="48"/>
      <c r="AF65" s="48"/>
      <c r="AG65" s="48"/>
      <c r="AH65" s="47"/>
      <c r="AI65" s="96" t="s">
        <v>37</v>
      </c>
      <c r="AJ65" s="47"/>
      <c r="AK65" s="95" t="str">
        <f>IF(N65="","",N65)</f>
        <v xml:space="preserve">ROYAL AIR MAROC </v>
      </c>
      <c r="AL65" s="48"/>
      <c r="AM65" s="48"/>
      <c r="AN65" s="48"/>
      <c r="AO65" s="48"/>
      <c r="AP65" s="48"/>
    </row>
    <row r="66" spans="1:45" ht="15" x14ac:dyDescent="0.25">
      <c r="A66" s="48"/>
      <c r="B66" s="52"/>
      <c r="C66" s="48"/>
      <c r="D66" s="48"/>
      <c r="E66" s="48"/>
      <c r="F66" s="48"/>
      <c r="H66" s="5"/>
      <c r="I66" s="5"/>
      <c r="J66" s="5"/>
      <c r="K66" s="5"/>
      <c r="L66" s="96" t="s">
        <v>38</v>
      </c>
      <c r="M66" s="53"/>
      <c r="N66" s="94" t="s">
        <v>113</v>
      </c>
      <c r="O66" s="50"/>
      <c r="P66" s="50"/>
      <c r="Q66" s="50"/>
      <c r="R66" s="5"/>
      <c r="S66" s="5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96" t="s">
        <v>38</v>
      </c>
      <c r="AJ66" s="54"/>
      <c r="AK66" s="95" t="str">
        <f>IF(N66="","",N66)</f>
        <v>DU 22 AU 31 JANVIER 2020</v>
      </c>
      <c r="AL66" s="48"/>
      <c r="AM66" s="48"/>
      <c r="AN66" s="48"/>
      <c r="AO66" s="48"/>
      <c r="AP66" s="48"/>
    </row>
    <row r="67" spans="1:45" ht="28.5" x14ac:dyDescent="0.25">
      <c r="A67" s="96" t="s">
        <v>87</v>
      </c>
      <c r="B67" s="200" t="s">
        <v>100</v>
      </c>
      <c r="C67" s="200"/>
      <c r="D67" s="200"/>
      <c r="E67" s="200"/>
      <c r="F67" s="5"/>
      <c r="G67" s="5"/>
      <c r="H67" s="5"/>
      <c r="I67" s="5"/>
      <c r="J67" s="5"/>
      <c r="K67" s="5"/>
      <c r="L67" s="96" t="s">
        <v>39</v>
      </c>
      <c r="M67" s="53"/>
      <c r="N67" s="94" t="s">
        <v>69</v>
      </c>
      <c r="O67" s="5"/>
      <c r="P67" s="5"/>
      <c r="Q67" s="5"/>
      <c r="R67" s="5"/>
      <c r="S67" s="5"/>
      <c r="T67" s="96" t="s">
        <v>87</v>
      </c>
      <c r="U67" s="201" t="str">
        <f>IF(B67="","",B67)</f>
        <v>ALGER</v>
      </c>
      <c r="V67" s="201"/>
      <c r="W67" s="201"/>
      <c r="X67" s="201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96" t="s">
        <v>39</v>
      </c>
      <c r="AJ67" s="54"/>
      <c r="AK67" s="57" t="str">
        <f>+N67</f>
        <v>USD</v>
      </c>
      <c r="AL67" s="48"/>
      <c r="AM67" s="48"/>
      <c r="AN67" s="48"/>
      <c r="AO67" s="48"/>
      <c r="AP67" s="48"/>
    </row>
    <row r="68" spans="1:45" ht="14.2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</row>
    <row r="69" spans="1:45" ht="14.25" x14ac:dyDescent="0.25">
      <c r="A69" s="202" t="s">
        <v>101</v>
      </c>
      <c r="B69" s="202"/>
      <c r="C69" s="202"/>
      <c r="D69" s="202"/>
      <c r="E69" s="202"/>
      <c r="F69" s="202"/>
      <c r="G69" s="202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4" t="s">
        <v>101</v>
      </c>
      <c r="U69" s="54"/>
      <c r="V69" s="54"/>
      <c r="W69" s="54"/>
      <c r="X69" s="54"/>
      <c r="Y69" s="54"/>
      <c r="Z69" s="54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</row>
    <row r="70" spans="1:45" ht="15" x14ac:dyDescent="0.25"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2" spans="1:45" ht="14.45" customHeight="1" x14ac:dyDescent="0.25">
      <c r="A72" s="178" t="s">
        <v>7</v>
      </c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80"/>
      <c r="Q72" s="181" t="s">
        <v>6</v>
      </c>
      <c r="R72" s="181" t="s">
        <v>8</v>
      </c>
      <c r="S72" s="181" t="s">
        <v>9</v>
      </c>
      <c r="T72" s="183" t="s">
        <v>12</v>
      </c>
      <c r="U72" s="184"/>
      <c r="V72" s="184"/>
      <c r="W72" s="184"/>
      <c r="X72" s="184"/>
      <c r="Y72" s="184"/>
      <c r="Z72" s="184"/>
      <c r="AA72" s="184"/>
      <c r="AB72" s="184"/>
      <c r="AC72" s="185"/>
      <c r="AD72" s="186" t="s">
        <v>80</v>
      </c>
      <c r="AE72" s="188" t="s">
        <v>13</v>
      </c>
      <c r="AF72" s="18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90"/>
      <c r="AR72" s="186" t="s">
        <v>18</v>
      </c>
      <c r="AS72" s="191" t="s">
        <v>81</v>
      </c>
    </row>
    <row r="73" spans="1:45" ht="26.45" customHeight="1" x14ac:dyDescent="0.25">
      <c r="A73" s="16" t="s">
        <v>5</v>
      </c>
      <c r="B73" s="7" t="s">
        <v>0</v>
      </c>
      <c r="C73" s="8" t="s">
        <v>31</v>
      </c>
      <c r="D73" s="8" t="s">
        <v>32</v>
      </c>
      <c r="E73" s="8" t="s">
        <v>33</v>
      </c>
      <c r="F73" s="8" t="s">
        <v>46</v>
      </c>
      <c r="G73" s="9" t="s">
        <v>4</v>
      </c>
      <c r="H73" s="8" t="s">
        <v>1</v>
      </c>
      <c r="I73" s="8" t="s">
        <v>111</v>
      </c>
      <c r="J73" s="8" t="s">
        <v>2</v>
      </c>
      <c r="K73" s="8" t="s">
        <v>3</v>
      </c>
      <c r="L73" s="8" t="s">
        <v>27</v>
      </c>
      <c r="M73" s="8" t="s">
        <v>28</v>
      </c>
      <c r="N73" s="9" t="s">
        <v>29</v>
      </c>
      <c r="O73" s="9" t="s">
        <v>30</v>
      </c>
      <c r="P73" s="7" t="s">
        <v>21</v>
      </c>
      <c r="Q73" s="182"/>
      <c r="R73" s="182"/>
      <c r="S73" s="182"/>
      <c r="T73" s="17" t="s">
        <v>5</v>
      </c>
      <c r="U73" s="193" t="s">
        <v>86</v>
      </c>
      <c r="V73" s="194"/>
      <c r="W73" s="18" t="s">
        <v>10</v>
      </c>
      <c r="X73" s="13" t="s">
        <v>11</v>
      </c>
      <c r="Y73" s="13" t="s">
        <v>77</v>
      </c>
      <c r="Z73" s="193" t="s">
        <v>75</v>
      </c>
      <c r="AA73" s="194"/>
      <c r="AB73" s="193" t="s">
        <v>75</v>
      </c>
      <c r="AC73" s="194"/>
      <c r="AD73" s="187"/>
      <c r="AE73" s="14" t="s">
        <v>24</v>
      </c>
      <c r="AF73" s="14" t="s">
        <v>26</v>
      </c>
      <c r="AG73" s="14" t="s">
        <v>76</v>
      </c>
      <c r="AH73" s="14" t="s">
        <v>14</v>
      </c>
      <c r="AI73" s="14" t="s">
        <v>78</v>
      </c>
      <c r="AJ73" s="14" t="s">
        <v>79</v>
      </c>
      <c r="AK73" s="14" t="s">
        <v>20</v>
      </c>
      <c r="AL73" s="195" t="s">
        <v>75</v>
      </c>
      <c r="AM73" s="196"/>
      <c r="AN73" s="195" t="s">
        <v>75</v>
      </c>
      <c r="AO73" s="196"/>
      <c r="AP73" s="195" t="s">
        <v>75</v>
      </c>
      <c r="AQ73" s="196"/>
      <c r="AR73" s="186"/>
      <c r="AS73" s="192"/>
    </row>
    <row r="74" spans="1:45" ht="18.75" customHeight="1" x14ac:dyDescent="0.25">
      <c r="A74" s="1">
        <v>43852</v>
      </c>
      <c r="B74" s="2">
        <v>28498</v>
      </c>
      <c r="C74" s="2" t="s">
        <v>122</v>
      </c>
      <c r="D74" s="2" t="s">
        <v>123</v>
      </c>
      <c r="E74" s="2" t="s">
        <v>124</v>
      </c>
      <c r="F74" s="2" t="s">
        <v>125</v>
      </c>
      <c r="G74" s="2" t="s">
        <v>84</v>
      </c>
      <c r="H74" s="3">
        <v>0.4826388888888889</v>
      </c>
      <c r="I74" s="3">
        <v>0.5</v>
      </c>
      <c r="J74" s="3">
        <v>0.54513888888888895</v>
      </c>
      <c r="K74" s="3">
        <v>0.55902777777777779</v>
      </c>
      <c r="L74" s="2">
        <v>163</v>
      </c>
      <c r="M74" s="2">
        <v>251</v>
      </c>
      <c r="N74" s="2">
        <v>538</v>
      </c>
      <c r="O74" s="2">
        <v>0</v>
      </c>
      <c r="P74" s="2" t="s">
        <v>126</v>
      </c>
      <c r="Q74" s="10">
        <v>1800</v>
      </c>
      <c r="R74" s="10"/>
      <c r="S74" s="10"/>
      <c r="T74" s="4">
        <f>IF(A74="","",A74)</f>
        <v>43852</v>
      </c>
      <c r="U74" s="2"/>
      <c r="V74" s="15"/>
      <c r="W74" s="2"/>
      <c r="X74" s="2"/>
      <c r="Y74" s="2"/>
      <c r="Z74" s="2" t="s">
        <v>61</v>
      </c>
      <c r="AA74" s="2">
        <v>1</v>
      </c>
      <c r="AB74" s="2" t="s">
        <v>63</v>
      </c>
      <c r="AC74" s="2">
        <v>2</v>
      </c>
      <c r="AD74" s="10"/>
      <c r="AE74" s="15"/>
      <c r="AF74" s="2"/>
      <c r="AG74" s="2"/>
      <c r="AH74" s="2">
        <v>1</v>
      </c>
      <c r="AI74" s="2">
        <v>1</v>
      </c>
      <c r="AJ74" s="2">
        <v>1</v>
      </c>
      <c r="AK74" s="2">
        <v>1</v>
      </c>
      <c r="AL74" s="2" t="s">
        <v>89</v>
      </c>
      <c r="AM74" s="2">
        <v>1</v>
      </c>
      <c r="AN74" s="2" t="s">
        <v>90</v>
      </c>
      <c r="AO74" s="2">
        <v>2</v>
      </c>
      <c r="AP74" s="2" t="s">
        <v>94</v>
      </c>
      <c r="AQ74" s="2">
        <v>10</v>
      </c>
      <c r="AR74" s="10"/>
      <c r="AS74" s="11">
        <f>+Q74</f>
        <v>1800</v>
      </c>
    </row>
    <row r="75" spans="1:45" ht="18.75" customHeight="1" x14ac:dyDescent="0.25">
      <c r="A75" s="1">
        <v>43853</v>
      </c>
      <c r="B75" s="2">
        <v>28521</v>
      </c>
      <c r="C75" s="2" t="s">
        <v>122</v>
      </c>
      <c r="D75" s="2" t="s">
        <v>123</v>
      </c>
      <c r="E75" s="2" t="s">
        <v>124</v>
      </c>
      <c r="F75" s="2" t="s">
        <v>314</v>
      </c>
      <c r="G75" s="2" t="s">
        <v>84</v>
      </c>
      <c r="H75" s="3">
        <v>0.4826388888888889</v>
      </c>
      <c r="I75" s="3">
        <v>0.48958333333333331</v>
      </c>
      <c r="J75" s="3">
        <v>0.54513888888888895</v>
      </c>
      <c r="K75" s="3">
        <v>0.53819444444444442</v>
      </c>
      <c r="L75" s="2">
        <v>134</v>
      </c>
      <c r="M75" s="2">
        <v>202</v>
      </c>
      <c r="N75" s="2">
        <v>372</v>
      </c>
      <c r="O75" s="2">
        <v>0</v>
      </c>
      <c r="P75" s="2" t="s">
        <v>126</v>
      </c>
      <c r="Q75" s="10">
        <v>1800</v>
      </c>
      <c r="R75" s="10"/>
      <c r="S75" s="10"/>
      <c r="T75" s="4">
        <f t="shared" ref="T75:T83" si="9">IF(A75="","",A75)</f>
        <v>43853</v>
      </c>
      <c r="U75" s="2"/>
      <c r="V75" s="15"/>
      <c r="W75" s="2"/>
      <c r="X75" s="2"/>
      <c r="Y75" s="2"/>
      <c r="Z75" s="2" t="s">
        <v>61</v>
      </c>
      <c r="AA75" s="2">
        <v>1</v>
      </c>
      <c r="AB75" s="2" t="s">
        <v>63</v>
      </c>
      <c r="AC75" s="2">
        <v>3</v>
      </c>
      <c r="AD75" s="10"/>
      <c r="AE75" s="15"/>
      <c r="AF75" s="2"/>
      <c r="AG75" s="2"/>
      <c r="AH75" s="2">
        <v>2</v>
      </c>
      <c r="AI75" s="2">
        <v>1</v>
      </c>
      <c r="AJ75" s="2"/>
      <c r="AK75" s="2">
        <v>1</v>
      </c>
      <c r="AL75" s="2" t="s">
        <v>89</v>
      </c>
      <c r="AM75" s="2">
        <v>2</v>
      </c>
      <c r="AN75" s="2" t="s">
        <v>90</v>
      </c>
      <c r="AO75" s="2">
        <v>2</v>
      </c>
      <c r="AP75" s="2" t="s">
        <v>94</v>
      </c>
      <c r="AQ75" s="2">
        <v>9</v>
      </c>
      <c r="AR75" s="10"/>
      <c r="AS75" s="11">
        <f t="shared" ref="AS75:AS83" si="10">+Q75</f>
        <v>1800</v>
      </c>
    </row>
    <row r="76" spans="1:45" ht="18.75" customHeight="1" x14ac:dyDescent="0.25">
      <c r="A76" s="1">
        <v>43854</v>
      </c>
      <c r="B76" s="2">
        <v>28525</v>
      </c>
      <c r="C76" s="2" t="s">
        <v>122</v>
      </c>
      <c r="D76" s="2" t="s">
        <v>123</v>
      </c>
      <c r="E76" s="2" t="s">
        <v>124</v>
      </c>
      <c r="F76" s="2" t="s">
        <v>166</v>
      </c>
      <c r="G76" s="2" t="s">
        <v>84</v>
      </c>
      <c r="H76" s="3">
        <v>0.4826388888888889</v>
      </c>
      <c r="I76" s="3">
        <v>0.4826388888888889</v>
      </c>
      <c r="J76" s="3">
        <v>0.54513888888888895</v>
      </c>
      <c r="K76" s="3">
        <v>0.53125</v>
      </c>
      <c r="L76" s="2">
        <v>157</v>
      </c>
      <c r="M76" s="2">
        <v>180</v>
      </c>
      <c r="N76" s="2">
        <v>1176</v>
      </c>
      <c r="O76" s="2">
        <v>0</v>
      </c>
      <c r="P76" s="2" t="s">
        <v>255</v>
      </c>
      <c r="Q76" s="10">
        <v>1800</v>
      </c>
      <c r="R76" s="10"/>
      <c r="S76" s="10"/>
      <c r="T76" s="4">
        <f t="shared" si="9"/>
        <v>43854</v>
      </c>
      <c r="U76" s="2"/>
      <c r="V76" s="15"/>
      <c r="W76" s="2"/>
      <c r="X76" s="2"/>
      <c r="Y76" s="2"/>
      <c r="Z76" s="2" t="s">
        <v>61</v>
      </c>
      <c r="AA76" s="2">
        <v>1</v>
      </c>
      <c r="AB76" s="2" t="s">
        <v>63</v>
      </c>
      <c r="AC76" s="2">
        <v>3</v>
      </c>
      <c r="AD76" s="10"/>
      <c r="AE76" s="15"/>
      <c r="AF76" s="2"/>
      <c r="AG76" s="2"/>
      <c r="AH76" s="2">
        <v>2</v>
      </c>
      <c r="AI76" s="2">
        <v>1</v>
      </c>
      <c r="AJ76" s="2"/>
      <c r="AK76" s="2">
        <v>1</v>
      </c>
      <c r="AL76" s="2" t="s">
        <v>89</v>
      </c>
      <c r="AM76" s="2">
        <v>1</v>
      </c>
      <c r="AN76" s="2" t="s">
        <v>90</v>
      </c>
      <c r="AO76" s="2">
        <v>1</v>
      </c>
      <c r="AP76" s="2" t="s">
        <v>94</v>
      </c>
      <c r="AQ76" s="2">
        <v>8</v>
      </c>
      <c r="AR76" s="10"/>
      <c r="AS76" s="11">
        <f t="shared" si="10"/>
        <v>1800</v>
      </c>
    </row>
    <row r="77" spans="1:45" ht="18.75" customHeight="1" x14ac:dyDescent="0.25">
      <c r="A77" s="1">
        <v>43855</v>
      </c>
      <c r="B77" s="2">
        <v>28532</v>
      </c>
      <c r="C77" s="2" t="s">
        <v>122</v>
      </c>
      <c r="D77" s="2" t="s">
        <v>123</v>
      </c>
      <c r="E77" s="2" t="s">
        <v>124</v>
      </c>
      <c r="F77" s="2" t="s">
        <v>166</v>
      </c>
      <c r="G77" s="2" t="s">
        <v>84</v>
      </c>
      <c r="H77" s="3">
        <v>0.4826388888888889</v>
      </c>
      <c r="I77" s="3">
        <v>0.50902777777777775</v>
      </c>
      <c r="J77" s="3">
        <v>0.54513888888888895</v>
      </c>
      <c r="K77" s="3">
        <v>0.54652777777777783</v>
      </c>
      <c r="L77" s="2">
        <v>242</v>
      </c>
      <c r="M77" s="2">
        <v>153</v>
      </c>
      <c r="N77" s="2">
        <v>564</v>
      </c>
      <c r="O77" s="2">
        <v>0</v>
      </c>
      <c r="P77" s="2" t="s">
        <v>126</v>
      </c>
      <c r="Q77" s="10">
        <v>1800</v>
      </c>
      <c r="R77" s="10"/>
      <c r="S77" s="10"/>
      <c r="T77" s="4">
        <f t="shared" si="9"/>
        <v>43855</v>
      </c>
      <c r="U77" s="2"/>
      <c r="V77" s="15"/>
      <c r="W77" s="2"/>
      <c r="X77" s="2"/>
      <c r="Y77" s="2"/>
      <c r="Z77" s="2" t="s">
        <v>61</v>
      </c>
      <c r="AA77" s="2">
        <v>1</v>
      </c>
      <c r="AB77" s="2" t="s">
        <v>63</v>
      </c>
      <c r="AC77" s="2">
        <v>2</v>
      </c>
      <c r="AD77" s="10"/>
      <c r="AE77" s="15"/>
      <c r="AF77" s="2"/>
      <c r="AG77" s="2"/>
      <c r="AH77" s="2">
        <v>1</v>
      </c>
      <c r="AI77" s="2">
        <v>1</v>
      </c>
      <c r="AJ77" s="2">
        <v>1</v>
      </c>
      <c r="AK77" s="2">
        <v>1</v>
      </c>
      <c r="AL77" s="2" t="s">
        <v>89</v>
      </c>
      <c r="AM77" s="2">
        <v>1</v>
      </c>
      <c r="AN77" s="2" t="s">
        <v>90</v>
      </c>
      <c r="AO77" s="2">
        <v>2</v>
      </c>
      <c r="AP77" s="2" t="s">
        <v>94</v>
      </c>
      <c r="AQ77" s="2">
        <v>8</v>
      </c>
      <c r="AR77" s="10"/>
      <c r="AS77" s="11">
        <f t="shared" si="10"/>
        <v>1800</v>
      </c>
    </row>
    <row r="78" spans="1:45" ht="18.75" customHeight="1" x14ac:dyDescent="0.25">
      <c r="A78" s="1">
        <v>43856</v>
      </c>
      <c r="B78" s="2">
        <v>28534</v>
      </c>
      <c r="C78" s="2" t="s">
        <v>122</v>
      </c>
      <c r="D78" s="2" t="s">
        <v>123</v>
      </c>
      <c r="E78" s="2" t="s">
        <v>124</v>
      </c>
      <c r="F78" s="2" t="s">
        <v>194</v>
      </c>
      <c r="G78" s="2" t="s">
        <v>84</v>
      </c>
      <c r="H78" s="3">
        <v>0.4826388888888889</v>
      </c>
      <c r="I78" s="3">
        <v>0.5</v>
      </c>
      <c r="J78" s="3">
        <v>0.54513888888888895</v>
      </c>
      <c r="K78" s="3">
        <v>0.54513888888888895</v>
      </c>
      <c r="L78" s="2">
        <v>207</v>
      </c>
      <c r="M78" s="2">
        <v>152</v>
      </c>
      <c r="N78" s="2">
        <v>879</v>
      </c>
      <c r="O78" s="2">
        <v>0</v>
      </c>
      <c r="P78" s="2" t="s">
        <v>126</v>
      </c>
      <c r="Q78" s="10">
        <v>1800</v>
      </c>
      <c r="R78" s="10"/>
      <c r="S78" s="10"/>
      <c r="T78" s="4">
        <f t="shared" si="9"/>
        <v>43856</v>
      </c>
      <c r="U78" s="2"/>
      <c r="V78" s="15"/>
      <c r="W78" s="2"/>
      <c r="X78" s="2"/>
      <c r="Y78" s="2"/>
      <c r="Z78" s="2" t="s">
        <v>61</v>
      </c>
      <c r="AA78" s="2">
        <v>1</v>
      </c>
      <c r="AB78" s="2" t="s">
        <v>63</v>
      </c>
      <c r="AC78" s="2">
        <v>2</v>
      </c>
      <c r="AD78" s="10"/>
      <c r="AE78" s="15"/>
      <c r="AF78" s="2"/>
      <c r="AG78" s="2"/>
      <c r="AH78" s="2">
        <v>1</v>
      </c>
      <c r="AI78" s="2">
        <v>1</v>
      </c>
      <c r="AJ78" s="2">
        <v>1</v>
      </c>
      <c r="AK78" s="2">
        <v>1</v>
      </c>
      <c r="AL78" s="2" t="s">
        <v>89</v>
      </c>
      <c r="AM78" s="2">
        <v>1</v>
      </c>
      <c r="AN78" s="2" t="s">
        <v>90</v>
      </c>
      <c r="AO78" s="2">
        <v>2</v>
      </c>
      <c r="AP78" s="2" t="s">
        <v>94</v>
      </c>
      <c r="AQ78" s="2">
        <v>10</v>
      </c>
      <c r="AR78" s="10"/>
      <c r="AS78" s="11">
        <f t="shared" si="10"/>
        <v>1800</v>
      </c>
    </row>
    <row r="79" spans="1:45" ht="18.75" customHeight="1" x14ac:dyDescent="0.25">
      <c r="A79" s="1">
        <v>43857</v>
      </c>
      <c r="B79" s="2">
        <v>28537</v>
      </c>
      <c r="C79" s="2" t="s">
        <v>122</v>
      </c>
      <c r="D79" s="2" t="s">
        <v>123</v>
      </c>
      <c r="E79" s="2" t="s">
        <v>124</v>
      </c>
      <c r="F79" s="2" t="s">
        <v>254</v>
      </c>
      <c r="G79" s="2" t="s">
        <v>84</v>
      </c>
      <c r="H79" s="3">
        <v>0.4826388888888889</v>
      </c>
      <c r="I79" s="3">
        <v>0.49305555555555558</v>
      </c>
      <c r="J79" s="3">
        <v>0.54513888888888895</v>
      </c>
      <c r="K79" s="3">
        <v>0.54513888888888895</v>
      </c>
      <c r="L79" s="2">
        <v>197</v>
      </c>
      <c r="M79" s="2">
        <v>136</v>
      </c>
      <c r="N79" s="2">
        <v>20</v>
      </c>
      <c r="O79" s="2">
        <v>0</v>
      </c>
      <c r="P79" s="2" t="s">
        <v>255</v>
      </c>
      <c r="Q79" s="10">
        <v>1800</v>
      </c>
      <c r="R79" s="10"/>
      <c r="S79" s="10"/>
      <c r="T79" s="4">
        <f t="shared" si="9"/>
        <v>43857</v>
      </c>
      <c r="U79" s="2"/>
      <c r="V79" s="15"/>
      <c r="W79" s="2"/>
      <c r="X79" s="2"/>
      <c r="Y79" s="2"/>
      <c r="Z79" s="2" t="s">
        <v>61</v>
      </c>
      <c r="AA79" s="2">
        <v>1</v>
      </c>
      <c r="AB79" s="2" t="s">
        <v>63</v>
      </c>
      <c r="AC79" s="2">
        <v>2</v>
      </c>
      <c r="AD79" s="10"/>
      <c r="AE79" s="15"/>
      <c r="AF79" s="2"/>
      <c r="AG79" s="2"/>
      <c r="AH79" s="2">
        <v>1</v>
      </c>
      <c r="AI79" s="2">
        <v>1</v>
      </c>
      <c r="AJ79" s="2">
        <v>1</v>
      </c>
      <c r="AK79" s="2">
        <v>1</v>
      </c>
      <c r="AL79" s="2" t="s">
        <v>89</v>
      </c>
      <c r="AM79" s="2">
        <v>1</v>
      </c>
      <c r="AN79" s="2" t="s">
        <v>90</v>
      </c>
      <c r="AO79" s="2">
        <v>2</v>
      </c>
      <c r="AP79" s="2" t="s">
        <v>94</v>
      </c>
      <c r="AQ79" s="2">
        <v>8</v>
      </c>
      <c r="AR79" s="10"/>
      <c r="AS79" s="11">
        <f t="shared" si="10"/>
        <v>1800</v>
      </c>
    </row>
    <row r="80" spans="1:45" ht="18.75" customHeight="1" x14ac:dyDescent="0.25">
      <c r="A80" s="1">
        <v>43858</v>
      </c>
      <c r="B80" s="2">
        <v>28547</v>
      </c>
      <c r="C80" s="2" t="s">
        <v>122</v>
      </c>
      <c r="D80" s="2" t="s">
        <v>123</v>
      </c>
      <c r="E80" s="2" t="s">
        <v>124</v>
      </c>
      <c r="F80" s="2" t="s">
        <v>193</v>
      </c>
      <c r="G80" s="2" t="s">
        <v>84</v>
      </c>
      <c r="H80" s="3">
        <v>0.4826388888888889</v>
      </c>
      <c r="I80" s="3">
        <v>0.49305555555555558</v>
      </c>
      <c r="J80" s="3">
        <v>0.54513888888888895</v>
      </c>
      <c r="K80" s="3">
        <v>0.53749999999999998</v>
      </c>
      <c r="L80" s="2">
        <v>154</v>
      </c>
      <c r="M80" s="2">
        <v>180</v>
      </c>
      <c r="N80" s="2">
        <v>76</v>
      </c>
      <c r="O80" s="2">
        <v>0</v>
      </c>
      <c r="P80" s="2" t="s">
        <v>255</v>
      </c>
      <c r="Q80" s="10">
        <v>1800</v>
      </c>
      <c r="R80" s="10"/>
      <c r="S80" s="10"/>
      <c r="T80" s="4">
        <f t="shared" si="9"/>
        <v>43858</v>
      </c>
      <c r="U80" s="2"/>
      <c r="V80" s="15"/>
      <c r="W80" s="2"/>
      <c r="X80" s="2"/>
      <c r="Y80" s="2"/>
      <c r="Z80" s="2" t="s">
        <v>61</v>
      </c>
      <c r="AA80" s="2">
        <v>1</v>
      </c>
      <c r="AB80" s="2" t="s">
        <v>63</v>
      </c>
      <c r="AC80" s="2">
        <v>2</v>
      </c>
      <c r="AD80" s="10"/>
      <c r="AE80" s="15"/>
      <c r="AF80" s="2"/>
      <c r="AG80" s="2"/>
      <c r="AH80" s="2">
        <v>1</v>
      </c>
      <c r="AI80" s="2">
        <v>1</v>
      </c>
      <c r="AJ80" s="2">
        <v>1</v>
      </c>
      <c r="AK80" s="2">
        <v>1</v>
      </c>
      <c r="AL80" s="2" t="s">
        <v>89</v>
      </c>
      <c r="AM80" s="2">
        <v>1</v>
      </c>
      <c r="AN80" s="2" t="s">
        <v>90</v>
      </c>
      <c r="AO80" s="2">
        <v>2</v>
      </c>
      <c r="AP80" s="2" t="s">
        <v>94</v>
      </c>
      <c r="AQ80" s="2">
        <v>12</v>
      </c>
      <c r="AR80" s="10"/>
      <c r="AS80" s="11">
        <f t="shared" si="10"/>
        <v>1800</v>
      </c>
    </row>
    <row r="81" spans="1:45" ht="18.75" customHeight="1" x14ac:dyDescent="0.25">
      <c r="A81" s="1">
        <v>43859</v>
      </c>
      <c r="B81" s="2">
        <v>28548</v>
      </c>
      <c r="C81" s="2" t="s">
        <v>122</v>
      </c>
      <c r="D81" s="2" t="s">
        <v>123</v>
      </c>
      <c r="E81" s="2" t="s">
        <v>124</v>
      </c>
      <c r="F81" s="2" t="s">
        <v>256</v>
      </c>
      <c r="G81" s="2" t="s">
        <v>84</v>
      </c>
      <c r="H81" s="3">
        <v>0.4826388888888889</v>
      </c>
      <c r="I81" s="3">
        <v>0.48194444444444445</v>
      </c>
      <c r="J81" s="3">
        <v>0.54513888888888895</v>
      </c>
      <c r="K81" s="3">
        <v>0.53819444444444442</v>
      </c>
      <c r="L81" s="2">
        <v>144</v>
      </c>
      <c r="M81" s="2">
        <v>135</v>
      </c>
      <c r="N81" s="2">
        <v>92</v>
      </c>
      <c r="O81" s="2">
        <v>0</v>
      </c>
      <c r="P81" s="2" t="s">
        <v>126</v>
      </c>
      <c r="Q81" s="10">
        <v>1800</v>
      </c>
      <c r="R81" s="10"/>
      <c r="S81" s="10"/>
      <c r="T81" s="4">
        <f t="shared" si="9"/>
        <v>43859</v>
      </c>
      <c r="U81" s="2"/>
      <c r="V81" s="15"/>
      <c r="W81" s="2"/>
      <c r="X81" s="2"/>
      <c r="Y81" s="2"/>
      <c r="Z81" s="2" t="s">
        <v>61</v>
      </c>
      <c r="AA81" s="2">
        <v>1</v>
      </c>
      <c r="AB81" s="2" t="s">
        <v>63</v>
      </c>
      <c r="AC81" s="2">
        <v>2</v>
      </c>
      <c r="AD81" s="10"/>
      <c r="AE81" s="15"/>
      <c r="AF81" s="2"/>
      <c r="AG81" s="2"/>
      <c r="AH81" s="2">
        <v>2</v>
      </c>
      <c r="AI81" s="2"/>
      <c r="AJ81" s="2"/>
      <c r="AK81" s="2">
        <v>1</v>
      </c>
      <c r="AL81" s="2" t="s">
        <v>89</v>
      </c>
      <c r="AM81" s="2">
        <v>1</v>
      </c>
      <c r="AN81" s="2" t="s">
        <v>90</v>
      </c>
      <c r="AO81" s="2">
        <v>2</v>
      </c>
      <c r="AP81" s="2" t="s">
        <v>94</v>
      </c>
      <c r="AQ81" s="2">
        <v>9</v>
      </c>
      <c r="AR81" s="10"/>
      <c r="AS81" s="11">
        <f t="shared" si="10"/>
        <v>1800</v>
      </c>
    </row>
    <row r="82" spans="1:45" ht="18.75" customHeight="1" x14ac:dyDescent="0.25">
      <c r="A82" s="1">
        <v>43860</v>
      </c>
      <c r="B82" s="2">
        <v>28555</v>
      </c>
      <c r="C82" s="2" t="s">
        <v>122</v>
      </c>
      <c r="D82" s="2" t="s">
        <v>123</v>
      </c>
      <c r="E82" s="2" t="s">
        <v>124</v>
      </c>
      <c r="F82" s="2" t="s">
        <v>256</v>
      </c>
      <c r="G82" s="2" t="s">
        <v>84</v>
      </c>
      <c r="H82" s="3">
        <v>0.4826388888888889</v>
      </c>
      <c r="I82" s="3">
        <v>0.49652777777777773</v>
      </c>
      <c r="J82" s="3">
        <v>0.54513888888888895</v>
      </c>
      <c r="K82" s="3">
        <v>0.54166666666666663</v>
      </c>
      <c r="L82" s="2">
        <v>158</v>
      </c>
      <c r="M82" s="2">
        <v>176</v>
      </c>
      <c r="N82" s="2">
        <v>3224</v>
      </c>
      <c r="O82" s="2">
        <v>0</v>
      </c>
      <c r="P82" s="2" t="s">
        <v>255</v>
      </c>
      <c r="Q82" s="10">
        <v>1800</v>
      </c>
      <c r="R82" s="10"/>
      <c r="S82" s="10"/>
      <c r="T82" s="4">
        <f t="shared" si="9"/>
        <v>43860</v>
      </c>
      <c r="U82" s="2"/>
      <c r="V82" s="3"/>
      <c r="W82" s="2"/>
      <c r="X82" s="2"/>
      <c r="Y82" s="2"/>
      <c r="Z82" s="2" t="s">
        <v>61</v>
      </c>
      <c r="AA82" s="2">
        <v>1</v>
      </c>
      <c r="AB82" s="2" t="s">
        <v>63</v>
      </c>
      <c r="AC82" s="2">
        <v>3</v>
      </c>
      <c r="AD82" s="10"/>
      <c r="AE82" s="3"/>
      <c r="AF82" s="2"/>
      <c r="AG82" s="2"/>
      <c r="AH82" s="2">
        <v>1</v>
      </c>
      <c r="AI82" s="2">
        <v>1</v>
      </c>
      <c r="AJ82" s="2"/>
      <c r="AK82" s="2">
        <v>1</v>
      </c>
      <c r="AL82" s="2" t="s">
        <v>89</v>
      </c>
      <c r="AM82" s="2">
        <v>1</v>
      </c>
      <c r="AN82" s="2" t="s">
        <v>90</v>
      </c>
      <c r="AO82" s="2">
        <v>2</v>
      </c>
      <c r="AP82" s="2" t="s">
        <v>94</v>
      </c>
      <c r="AQ82" s="2">
        <v>8</v>
      </c>
      <c r="AR82" s="10"/>
      <c r="AS82" s="11">
        <f t="shared" si="10"/>
        <v>1800</v>
      </c>
    </row>
    <row r="83" spans="1:45" ht="18.75" customHeight="1" x14ac:dyDescent="0.25">
      <c r="A83" s="1">
        <v>43861</v>
      </c>
      <c r="B83" s="2">
        <v>28557</v>
      </c>
      <c r="C83" s="2" t="s">
        <v>122</v>
      </c>
      <c r="D83" s="2" t="s">
        <v>123</v>
      </c>
      <c r="E83" s="2" t="s">
        <v>124</v>
      </c>
      <c r="F83" s="2" t="s">
        <v>254</v>
      </c>
      <c r="G83" s="2" t="s">
        <v>84</v>
      </c>
      <c r="H83" s="3">
        <v>0.4826388888888889</v>
      </c>
      <c r="I83" s="3">
        <v>0.49027777777777781</v>
      </c>
      <c r="J83" s="3">
        <v>0.54513888888888895</v>
      </c>
      <c r="K83" s="3">
        <v>0.53055555555555556</v>
      </c>
      <c r="L83" s="2">
        <v>175</v>
      </c>
      <c r="M83" s="2">
        <v>152</v>
      </c>
      <c r="N83" s="2">
        <v>762</v>
      </c>
      <c r="O83" s="2">
        <v>0</v>
      </c>
      <c r="P83" s="2" t="s">
        <v>126</v>
      </c>
      <c r="Q83" s="10">
        <v>1800</v>
      </c>
      <c r="R83" s="10"/>
      <c r="S83" s="10"/>
      <c r="T83" s="4">
        <f t="shared" si="9"/>
        <v>43861</v>
      </c>
      <c r="U83" s="2"/>
      <c r="V83" s="3"/>
      <c r="W83" s="2"/>
      <c r="X83" s="2">
        <v>1</v>
      </c>
      <c r="Y83" s="2"/>
      <c r="Z83" s="2" t="s">
        <v>61</v>
      </c>
      <c r="AA83" s="2">
        <v>1</v>
      </c>
      <c r="AB83" s="2" t="s">
        <v>63</v>
      </c>
      <c r="AC83" s="2">
        <v>2</v>
      </c>
      <c r="AD83" s="10"/>
      <c r="AE83" s="3"/>
      <c r="AF83" s="2"/>
      <c r="AG83" s="2"/>
      <c r="AH83" s="2">
        <v>2</v>
      </c>
      <c r="AI83" s="2">
        <v>1</v>
      </c>
      <c r="AJ83" s="2"/>
      <c r="AK83" s="2">
        <v>1</v>
      </c>
      <c r="AL83" s="2" t="s">
        <v>89</v>
      </c>
      <c r="AM83" s="2">
        <v>1</v>
      </c>
      <c r="AN83" s="2" t="s">
        <v>90</v>
      </c>
      <c r="AO83" s="2">
        <v>2</v>
      </c>
      <c r="AP83" s="2" t="s">
        <v>94</v>
      </c>
      <c r="AQ83" s="2">
        <v>8</v>
      </c>
      <c r="AR83" s="10"/>
      <c r="AS83" s="11">
        <f t="shared" si="10"/>
        <v>1800</v>
      </c>
    </row>
    <row r="84" spans="1:45" ht="18.75" customHeight="1" x14ac:dyDescent="0.25">
      <c r="A84" s="197" t="s">
        <v>19</v>
      </c>
      <c r="B84" s="198"/>
      <c r="C84" s="198"/>
      <c r="D84" s="198"/>
      <c r="E84" s="198"/>
      <c r="F84" s="198"/>
      <c r="G84" s="198"/>
      <c r="H84" s="198"/>
      <c r="I84" s="198"/>
      <c r="J84" s="198"/>
      <c r="K84" s="199"/>
      <c r="L84" s="12">
        <f>SUM(L74:L83)</f>
        <v>1731</v>
      </c>
      <c r="M84" s="12">
        <f>SUM(M74:M83)</f>
        <v>1717</v>
      </c>
      <c r="N84" s="12">
        <f>SUM(N74:N83)</f>
        <v>7703</v>
      </c>
      <c r="O84" s="12">
        <f>SUM(O74:O83)</f>
        <v>0</v>
      </c>
      <c r="P84" s="12"/>
      <c r="Q84" s="12"/>
      <c r="R84" s="12"/>
      <c r="S84" s="12"/>
      <c r="T84" s="12"/>
      <c r="U84" s="12">
        <f>SUM(U74:U83)</f>
        <v>0</v>
      </c>
      <c r="V84" s="20">
        <f>SUM(V74:V83)</f>
        <v>0</v>
      </c>
      <c r="W84" s="12">
        <f>SUM(W74:W83)</f>
        <v>0</v>
      </c>
      <c r="X84" s="12">
        <f>SUM(X74:X83)</f>
        <v>1</v>
      </c>
      <c r="Y84" s="12"/>
      <c r="Z84" s="12"/>
      <c r="AA84" s="12"/>
      <c r="AB84" s="12"/>
      <c r="AC84" s="12"/>
      <c r="AD84" s="12"/>
      <c r="AE84" s="20">
        <f t="shared" ref="AE84:AK84" si="11">SUM(AE74:AE83)</f>
        <v>0</v>
      </c>
      <c r="AF84" s="21">
        <f t="shared" si="11"/>
        <v>0</v>
      </c>
      <c r="AG84" s="20">
        <f t="shared" si="11"/>
        <v>0</v>
      </c>
      <c r="AH84" s="20">
        <f t="shared" si="11"/>
        <v>14</v>
      </c>
      <c r="AI84" s="21">
        <f t="shared" si="11"/>
        <v>9</v>
      </c>
      <c r="AJ84" s="21">
        <f t="shared" si="11"/>
        <v>5</v>
      </c>
      <c r="AK84" s="21">
        <f t="shared" si="11"/>
        <v>10</v>
      </c>
      <c r="AL84" s="12"/>
      <c r="AM84" s="12"/>
      <c r="AN84" s="12"/>
      <c r="AO84" s="12"/>
      <c r="AP84" s="12"/>
      <c r="AQ84" s="12"/>
      <c r="AR84" s="12"/>
      <c r="AS84" s="59">
        <f>SUM(AS74:AS83)</f>
        <v>18000</v>
      </c>
    </row>
  </sheetData>
  <sheetProtection selectLockedCells="1"/>
  <mergeCells count="76">
    <mergeCell ref="A60:K60"/>
    <mergeCell ref="AD51:AD52"/>
    <mergeCell ref="AE51:AQ51"/>
    <mergeCell ref="AR51:AR52"/>
    <mergeCell ref="AS51:AS52"/>
    <mergeCell ref="U52:V52"/>
    <mergeCell ref="Z52:AA52"/>
    <mergeCell ref="AB52:AC52"/>
    <mergeCell ref="AL52:AM52"/>
    <mergeCell ref="AN52:AO52"/>
    <mergeCell ref="AP52:AQ52"/>
    <mergeCell ref="B46:E46"/>
    <mergeCell ref="U46:X46"/>
    <mergeCell ref="A48:G48"/>
    <mergeCell ref="A51:P51"/>
    <mergeCell ref="Q51:Q52"/>
    <mergeCell ref="R51:R52"/>
    <mergeCell ref="S51:S52"/>
    <mergeCell ref="T51:AC51"/>
    <mergeCell ref="A39:K39"/>
    <mergeCell ref="AD30:AD31"/>
    <mergeCell ref="AE30:AQ30"/>
    <mergeCell ref="AR30:AR31"/>
    <mergeCell ref="AS30:AS31"/>
    <mergeCell ref="U31:V31"/>
    <mergeCell ref="Z31:AA31"/>
    <mergeCell ref="AB31:AC31"/>
    <mergeCell ref="AL31:AM31"/>
    <mergeCell ref="AN31:AO31"/>
    <mergeCell ref="AP31:AQ31"/>
    <mergeCell ref="B25:E25"/>
    <mergeCell ref="U25:X25"/>
    <mergeCell ref="A27:G27"/>
    <mergeCell ref="A30:P30"/>
    <mergeCell ref="Q30:Q31"/>
    <mergeCell ref="R30:R31"/>
    <mergeCell ref="S30:S31"/>
    <mergeCell ref="T30:AC30"/>
    <mergeCell ref="B5:E5"/>
    <mergeCell ref="U5:X5"/>
    <mergeCell ref="A7:G7"/>
    <mergeCell ref="A10:P10"/>
    <mergeCell ref="Q10:Q11"/>
    <mergeCell ref="R10:R11"/>
    <mergeCell ref="S10:S11"/>
    <mergeCell ref="T10:AC10"/>
    <mergeCell ref="A19:K19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67:E67"/>
    <mergeCell ref="U67:X67"/>
    <mergeCell ref="A69:G69"/>
    <mergeCell ref="A72:P72"/>
    <mergeCell ref="Q72:Q73"/>
    <mergeCell ref="R72:R73"/>
    <mergeCell ref="S72:S73"/>
    <mergeCell ref="T72:AC72"/>
    <mergeCell ref="A84:K84"/>
    <mergeCell ref="AD72:AD73"/>
    <mergeCell ref="AE72:AQ72"/>
    <mergeCell ref="AR72:AR73"/>
    <mergeCell ref="AS72:AS73"/>
    <mergeCell ref="U73:V73"/>
    <mergeCell ref="Z73:AA73"/>
    <mergeCell ref="AB73:AC73"/>
    <mergeCell ref="AL73:AM73"/>
    <mergeCell ref="AN73:AO73"/>
    <mergeCell ref="AP73:AQ73"/>
  </mergeCells>
  <dataValidations count="5">
    <dataValidation type="list" allowBlank="1" showInputMessage="1" showErrorMessage="1" sqref="G12:G18 G32:G38 G53:G59 G74:G83">
      <formula1>nature</formula1>
    </dataValidation>
    <dataValidation type="whole" allowBlank="1" showInputMessage="1" showErrorMessage="1" sqref="L12:M18 L32:M38 L53:M59 L74:M83">
      <formula1>0</formula1>
      <formula2>500</formula2>
    </dataValidation>
    <dataValidation type="list" allowBlank="1" showInputMessage="1" showErrorMessage="1" sqref="Z12:Z18 AB12:AB18 Z32:Z38 AB32:AB38 AB53:AB59 Z53:Z59 AB74:AB83 Z74:Z83">
      <formula1>AUTRE</formula1>
    </dataValidation>
    <dataValidation type="list" allowBlank="1" showInputMessage="1" showErrorMessage="1" sqref="N5 N25 N46 N67">
      <formula1>MONNAIE</formula1>
    </dataValidation>
    <dataValidation type="list" allowBlank="1" showInputMessage="1" showErrorMessage="1" sqref="AP12:AP18 AL12:AL18 AN12:AN18 AP32:AP38 AL32:AL38 AN32:AN38 AN53:AN59 AL53:AL59 AP53:AP59 AN74:AN83 AL74:AL83 AP74:AP83">
      <formula1>AUTRES</formula1>
    </dataValidation>
  </dataValidations>
  <pageMargins left="0.2" right="0.2" top="0.2" bottom="0.2" header="0.2" footer="0.2"/>
  <pageSetup paperSize="9" scale="96" orientation="landscape" horizontalDpi="300" verticalDpi="300" r:id="rId1"/>
  <colBreaks count="1" manualBreakCount="1">
    <brk id="19" max="1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topLeftCell="A69" zoomScale="110" zoomScaleNormal="110" workbookViewId="0">
      <selection activeCell="D77" sqref="D77:D87"/>
    </sheetView>
  </sheetViews>
  <sheetFormatPr baseColWidth="10" defaultColWidth="11.5703125" defaultRowHeight="10.5" x14ac:dyDescent="0.25"/>
  <cols>
    <col min="1" max="1" width="8.7109375" style="6" customWidth="1"/>
    <col min="2" max="2" width="8" style="6" customWidth="1"/>
    <col min="3" max="3" width="5.85546875" style="6" customWidth="1"/>
    <col min="4" max="4" width="6" style="6" customWidth="1"/>
    <col min="5" max="5" width="6.5703125" style="6" customWidth="1"/>
    <col min="6" max="6" width="9.7109375" style="6" customWidth="1"/>
    <col min="7" max="7" width="7.85546875" style="6" customWidth="1"/>
    <col min="8" max="8" width="5.7109375" style="6" customWidth="1"/>
    <col min="9" max="11" width="5.28515625" style="6" customWidth="1"/>
    <col min="12" max="13" width="6" style="6" customWidth="1"/>
    <col min="14" max="14" width="6.28515625" style="6" customWidth="1"/>
    <col min="15" max="15" width="6.42578125" style="6" customWidth="1"/>
    <col min="16" max="16" width="7.5703125" style="6" customWidth="1"/>
    <col min="17" max="17" width="10.5703125" style="6" customWidth="1"/>
    <col min="18" max="18" width="12.7109375" style="6" customWidth="1"/>
    <col min="19" max="19" width="11.7109375" style="6" customWidth="1"/>
    <col min="20" max="20" width="7.7109375" style="6" customWidth="1"/>
    <col min="21" max="21" width="3.85546875" style="6" customWidth="1"/>
    <col min="22" max="22" width="6.28515625" style="6" customWidth="1"/>
    <col min="23" max="23" width="4.140625" style="6" customWidth="1"/>
    <col min="24" max="24" width="4.42578125" style="6" customWidth="1"/>
    <col min="25" max="25" width="7.85546875" style="6" bestFit="1" customWidth="1"/>
    <col min="26" max="26" width="4.85546875" style="6" customWidth="1"/>
    <col min="27" max="27" width="4.28515625" style="6" customWidth="1"/>
    <col min="28" max="28" width="4.140625" style="6" customWidth="1"/>
    <col min="29" max="29" width="5.140625" style="6" customWidth="1"/>
    <col min="30" max="30" width="8.42578125" style="6" customWidth="1"/>
    <col min="31" max="31" width="6.85546875" style="6" bestFit="1" customWidth="1"/>
    <col min="32" max="32" width="5.28515625" style="6" bestFit="1" customWidth="1"/>
    <col min="33" max="33" width="6.85546875" style="6" bestFit="1" customWidth="1"/>
    <col min="34" max="34" width="8.28515625" style="6" bestFit="1" customWidth="1"/>
    <col min="35" max="35" width="7.42578125" style="6" customWidth="1"/>
    <col min="36" max="36" width="5.85546875" style="6" customWidth="1"/>
    <col min="37" max="37" width="5.42578125" style="6" bestFit="1" customWidth="1"/>
    <col min="38" max="39" width="4.28515625" style="6" customWidth="1"/>
    <col min="40" max="40" width="4.7109375" style="6" customWidth="1"/>
    <col min="41" max="41" width="4.28515625" style="6" customWidth="1"/>
    <col min="42" max="42" width="5" style="6" customWidth="1"/>
    <col min="43" max="43" width="4" style="6" customWidth="1"/>
    <col min="44" max="44" width="8.7109375" style="6" customWidth="1"/>
    <col min="45" max="45" width="8" style="6" customWidth="1"/>
    <col min="46" max="16384" width="11.5703125" style="6"/>
  </cols>
  <sheetData>
    <row r="1" spans="1:45" ht="14.25" x14ac:dyDescent="0.25">
      <c r="A1" s="46" t="s">
        <v>34</v>
      </c>
      <c r="B1" s="46"/>
      <c r="C1" s="46"/>
      <c r="D1" s="47"/>
      <c r="E1" s="47"/>
      <c r="F1" s="47"/>
      <c r="G1" s="5"/>
      <c r="H1" s="5"/>
      <c r="I1" s="5"/>
      <c r="J1" s="5"/>
      <c r="K1" s="5"/>
      <c r="P1" s="5"/>
      <c r="Q1" s="5"/>
      <c r="R1" s="5"/>
      <c r="S1" s="5"/>
      <c r="T1" s="46" t="s">
        <v>34</v>
      </c>
      <c r="U1" s="46"/>
      <c r="V1" s="46"/>
      <c r="W1" s="46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7"/>
      <c r="AI1" s="48"/>
      <c r="AJ1" s="48"/>
      <c r="AK1" s="48"/>
      <c r="AL1" s="48"/>
      <c r="AM1" s="48"/>
      <c r="AN1" s="48"/>
      <c r="AO1" s="48"/>
      <c r="AP1" s="48"/>
    </row>
    <row r="2" spans="1:45" ht="14.25" x14ac:dyDescent="0.25">
      <c r="A2" s="46" t="s">
        <v>35</v>
      </c>
      <c r="B2" s="46"/>
      <c r="C2" s="46"/>
      <c r="D2" s="47"/>
      <c r="E2" s="47"/>
      <c r="F2" s="48"/>
      <c r="H2" s="5"/>
      <c r="I2" s="5"/>
      <c r="J2" s="5"/>
      <c r="K2" s="5"/>
      <c r="P2" s="5"/>
      <c r="Q2" s="5"/>
      <c r="R2" s="5"/>
      <c r="S2" s="5"/>
      <c r="T2" s="46" t="s">
        <v>35</v>
      </c>
      <c r="U2" s="46"/>
      <c r="V2" s="46"/>
      <c r="W2" s="46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7"/>
      <c r="AI2" s="48"/>
      <c r="AJ2" s="48"/>
      <c r="AK2" s="48"/>
      <c r="AL2" s="48"/>
      <c r="AM2" s="48"/>
      <c r="AN2" s="48"/>
      <c r="AO2" s="48"/>
      <c r="AP2" s="48"/>
    </row>
    <row r="3" spans="1:45" ht="14.45" customHeight="1" x14ac:dyDescent="0.25">
      <c r="A3" s="46" t="s">
        <v>228</v>
      </c>
      <c r="B3" s="46"/>
      <c r="C3" s="46"/>
      <c r="D3" s="47"/>
      <c r="E3" s="47"/>
      <c r="F3" s="48"/>
      <c r="H3" s="5"/>
      <c r="I3" s="5"/>
      <c r="J3" s="5"/>
      <c r="K3" s="5"/>
      <c r="L3" s="46" t="s">
        <v>37</v>
      </c>
      <c r="M3" s="5"/>
      <c r="N3" s="49" t="s">
        <v>106</v>
      </c>
      <c r="O3" s="50"/>
      <c r="P3" s="50"/>
      <c r="Q3" s="50"/>
      <c r="R3" s="5"/>
      <c r="S3" s="5"/>
      <c r="T3" s="46" t="s">
        <v>36</v>
      </c>
      <c r="U3" s="46"/>
      <c r="V3" s="46"/>
      <c r="W3" s="46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7"/>
      <c r="AI3" s="46" t="s">
        <v>37</v>
      </c>
      <c r="AJ3" s="47"/>
      <c r="AK3" s="51" t="str">
        <f>IF(N3="","",N3)</f>
        <v xml:space="preserve">TUNIS AIR   </v>
      </c>
      <c r="AL3" s="48"/>
      <c r="AM3" s="48"/>
      <c r="AN3" s="48"/>
      <c r="AO3" s="48"/>
      <c r="AP3" s="48"/>
    </row>
    <row r="4" spans="1:45" ht="15" x14ac:dyDescent="0.25">
      <c r="A4" s="48"/>
      <c r="B4" s="52"/>
      <c r="C4" s="48"/>
      <c r="D4" s="48"/>
      <c r="E4" s="48"/>
      <c r="F4" s="48"/>
      <c r="H4" s="5"/>
      <c r="I4" s="5"/>
      <c r="J4" s="5"/>
      <c r="K4" s="5"/>
      <c r="L4" s="46" t="s">
        <v>38</v>
      </c>
      <c r="M4" s="53"/>
      <c r="N4" s="49" t="s">
        <v>116</v>
      </c>
      <c r="O4" s="50"/>
      <c r="P4" s="50"/>
      <c r="Q4" s="50"/>
      <c r="R4" s="5"/>
      <c r="S4" s="5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6" t="s">
        <v>38</v>
      </c>
      <c r="AJ4" s="54"/>
      <c r="AK4" s="51" t="str">
        <f>IF(N4="","",N4)</f>
        <v>DU 01 AU 07 JANVIER 2020</v>
      </c>
      <c r="AL4" s="48"/>
      <c r="AM4" s="48"/>
      <c r="AN4" s="48"/>
      <c r="AO4" s="48"/>
      <c r="AP4" s="48"/>
    </row>
    <row r="5" spans="1:45" ht="28.5" x14ac:dyDescent="0.25">
      <c r="A5" s="46" t="s">
        <v>87</v>
      </c>
      <c r="B5" s="200" t="s">
        <v>100</v>
      </c>
      <c r="C5" s="200"/>
      <c r="D5" s="200"/>
      <c r="E5" s="200"/>
      <c r="F5" s="5"/>
      <c r="G5" s="5"/>
      <c r="H5" s="5"/>
      <c r="I5" s="5"/>
      <c r="J5" s="5"/>
      <c r="K5" s="5"/>
      <c r="L5" s="46" t="s">
        <v>39</v>
      </c>
      <c r="M5" s="53"/>
      <c r="N5" s="49" t="s">
        <v>69</v>
      </c>
      <c r="O5" s="5"/>
      <c r="P5" s="5"/>
      <c r="Q5" s="5"/>
      <c r="R5" s="5"/>
      <c r="S5" s="5"/>
      <c r="T5" s="46" t="s">
        <v>87</v>
      </c>
      <c r="U5" s="201" t="str">
        <f>IF(B5="","",B5)</f>
        <v>ALGER</v>
      </c>
      <c r="V5" s="201"/>
      <c r="W5" s="201"/>
      <c r="X5" s="201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6" t="s">
        <v>39</v>
      </c>
      <c r="AJ5" s="54"/>
      <c r="AK5" s="57" t="str">
        <f>+N5</f>
        <v>USD</v>
      </c>
      <c r="AL5" s="48"/>
      <c r="AM5" s="48"/>
      <c r="AN5" s="48"/>
      <c r="AO5" s="48"/>
      <c r="AP5" s="48"/>
    </row>
    <row r="6" spans="1:45" ht="14.2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</row>
    <row r="7" spans="1:45" ht="14.25" x14ac:dyDescent="0.25">
      <c r="A7" s="202" t="s">
        <v>101</v>
      </c>
      <c r="B7" s="202"/>
      <c r="C7" s="202"/>
      <c r="D7" s="202"/>
      <c r="E7" s="202"/>
      <c r="F7" s="202"/>
      <c r="G7" s="20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4" t="s">
        <v>101</v>
      </c>
      <c r="U7" s="54"/>
      <c r="V7" s="54"/>
      <c r="W7" s="54"/>
      <c r="X7" s="54"/>
      <c r="Y7" s="54"/>
      <c r="Z7" s="54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</row>
    <row r="8" spans="1:45" ht="14.25" x14ac:dyDescent="0.25"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</row>
    <row r="10" spans="1:45" ht="14.45" customHeight="1" x14ac:dyDescent="0.25">
      <c r="A10" s="178" t="s">
        <v>7</v>
      </c>
      <c r="B10" s="179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80"/>
      <c r="Q10" s="181" t="s">
        <v>6</v>
      </c>
      <c r="R10" s="181" t="s">
        <v>8</v>
      </c>
      <c r="S10" s="181" t="s">
        <v>9</v>
      </c>
      <c r="T10" s="183" t="s">
        <v>12</v>
      </c>
      <c r="U10" s="184"/>
      <c r="V10" s="184"/>
      <c r="W10" s="184"/>
      <c r="X10" s="184"/>
      <c r="Y10" s="184"/>
      <c r="Z10" s="184"/>
      <c r="AA10" s="184"/>
      <c r="AB10" s="184"/>
      <c r="AC10" s="185"/>
      <c r="AD10" s="186" t="s">
        <v>80</v>
      </c>
      <c r="AE10" s="188" t="s">
        <v>13</v>
      </c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90"/>
      <c r="AR10" s="186" t="s">
        <v>18</v>
      </c>
      <c r="AS10" s="191" t="s">
        <v>81</v>
      </c>
    </row>
    <row r="11" spans="1:45" ht="26.45" customHeight="1" x14ac:dyDescent="0.25">
      <c r="A11" s="16" t="s">
        <v>5</v>
      </c>
      <c r="B11" s="7" t="s">
        <v>0</v>
      </c>
      <c r="C11" s="8" t="s">
        <v>31</v>
      </c>
      <c r="D11" s="8" t="s">
        <v>32</v>
      </c>
      <c r="E11" s="8" t="s">
        <v>33</v>
      </c>
      <c r="F11" s="8" t="s">
        <v>46</v>
      </c>
      <c r="G11" s="9" t="s">
        <v>4</v>
      </c>
      <c r="H11" s="8" t="s">
        <v>1</v>
      </c>
      <c r="I11" s="8" t="s">
        <v>111</v>
      </c>
      <c r="J11" s="8" t="s">
        <v>2</v>
      </c>
      <c r="K11" s="8" t="s">
        <v>3</v>
      </c>
      <c r="L11" s="8" t="s">
        <v>27</v>
      </c>
      <c r="M11" s="8" t="s">
        <v>28</v>
      </c>
      <c r="N11" s="9" t="s">
        <v>29</v>
      </c>
      <c r="O11" s="9" t="s">
        <v>30</v>
      </c>
      <c r="P11" s="7" t="s">
        <v>21</v>
      </c>
      <c r="Q11" s="182"/>
      <c r="R11" s="182"/>
      <c r="S11" s="182"/>
      <c r="T11" s="17" t="s">
        <v>5</v>
      </c>
      <c r="U11" s="193" t="s">
        <v>86</v>
      </c>
      <c r="V11" s="194"/>
      <c r="W11" s="18" t="s">
        <v>10</v>
      </c>
      <c r="X11" s="13" t="s">
        <v>11</v>
      </c>
      <c r="Y11" s="13" t="s">
        <v>77</v>
      </c>
      <c r="Z11" s="193" t="s">
        <v>75</v>
      </c>
      <c r="AA11" s="194"/>
      <c r="AB11" s="193" t="s">
        <v>75</v>
      </c>
      <c r="AC11" s="194"/>
      <c r="AD11" s="187"/>
      <c r="AE11" s="14" t="s">
        <v>24</v>
      </c>
      <c r="AF11" s="14" t="s">
        <v>26</v>
      </c>
      <c r="AG11" s="14" t="s">
        <v>76</v>
      </c>
      <c r="AH11" s="14" t="s">
        <v>14</v>
      </c>
      <c r="AI11" s="14" t="s">
        <v>78</v>
      </c>
      <c r="AJ11" s="14" t="s">
        <v>79</v>
      </c>
      <c r="AK11" s="14" t="s">
        <v>20</v>
      </c>
      <c r="AL11" s="195" t="s">
        <v>75</v>
      </c>
      <c r="AM11" s="196"/>
      <c r="AN11" s="195" t="s">
        <v>75</v>
      </c>
      <c r="AO11" s="196"/>
      <c r="AP11" s="195" t="s">
        <v>75</v>
      </c>
      <c r="AQ11" s="196"/>
      <c r="AR11" s="186"/>
      <c r="AS11" s="192"/>
    </row>
    <row r="12" spans="1:45" ht="18.75" customHeight="1" x14ac:dyDescent="0.25">
      <c r="A12" s="1">
        <v>43831</v>
      </c>
      <c r="B12" s="2">
        <v>28392</v>
      </c>
      <c r="C12" s="2" t="s">
        <v>117</v>
      </c>
      <c r="D12" s="2" t="s">
        <v>118</v>
      </c>
      <c r="E12" s="2" t="s">
        <v>119</v>
      </c>
      <c r="F12" s="2" t="s">
        <v>120</v>
      </c>
      <c r="G12" s="2" t="s">
        <v>84</v>
      </c>
      <c r="H12" s="3">
        <v>0.44791666666666669</v>
      </c>
      <c r="I12" s="3">
        <v>0.46875</v>
      </c>
      <c r="J12" s="3">
        <v>0.51041666666666663</v>
      </c>
      <c r="K12" s="3">
        <v>0.51041666666666663</v>
      </c>
      <c r="L12" s="2">
        <v>180</v>
      </c>
      <c r="M12" s="2">
        <v>195</v>
      </c>
      <c r="N12" s="2">
        <v>0</v>
      </c>
      <c r="O12" s="2">
        <v>0</v>
      </c>
      <c r="P12" s="2" t="s">
        <v>121</v>
      </c>
      <c r="Q12" s="10">
        <v>1311</v>
      </c>
      <c r="R12" s="10"/>
      <c r="S12" s="10"/>
      <c r="T12" s="4">
        <f>IF(A12="","",A12)</f>
        <v>43831</v>
      </c>
      <c r="U12" s="2"/>
      <c r="V12" s="15"/>
      <c r="W12" s="2"/>
      <c r="X12" s="2"/>
      <c r="Y12" s="2"/>
      <c r="Z12" s="2" t="s">
        <v>61</v>
      </c>
      <c r="AA12" s="2">
        <v>1</v>
      </c>
      <c r="AB12" s="2" t="s">
        <v>63</v>
      </c>
      <c r="AC12" s="2">
        <v>2</v>
      </c>
      <c r="AD12" s="10"/>
      <c r="AE12" s="15"/>
      <c r="AF12" s="2"/>
      <c r="AG12" s="2"/>
      <c r="AH12" s="2">
        <v>1</v>
      </c>
      <c r="AI12" s="2">
        <v>1</v>
      </c>
      <c r="AJ12" s="2">
        <v>1</v>
      </c>
      <c r="AK12" s="2">
        <v>1</v>
      </c>
      <c r="AL12" s="2" t="s">
        <v>89</v>
      </c>
      <c r="AM12" s="2">
        <v>1</v>
      </c>
      <c r="AN12" s="2" t="s">
        <v>90</v>
      </c>
      <c r="AO12" s="2">
        <v>2</v>
      </c>
      <c r="AP12" s="2" t="s">
        <v>94</v>
      </c>
      <c r="AQ12" s="2">
        <v>8</v>
      </c>
      <c r="AR12" s="10"/>
      <c r="AS12" s="11">
        <f>+Q12</f>
        <v>1311</v>
      </c>
    </row>
    <row r="13" spans="1:45" ht="18.75" customHeight="1" x14ac:dyDescent="0.25">
      <c r="A13" s="1">
        <v>43832</v>
      </c>
      <c r="B13" s="2">
        <v>28402</v>
      </c>
      <c r="C13" s="2" t="s">
        <v>117</v>
      </c>
      <c r="D13" s="2" t="s">
        <v>118</v>
      </c>
      <c r="E13" s="2" t="s">
        <v>119</v>
      </c>
      <c r="F13" s="2" t="s">
        <v>168</v>
      </c>
      <c r="G13" s="2" t="s">
        <v>84</v>
      </c>
      <c r="H13" s="3">
        <v>0.44791666666666669</v>
      </c>
      <c r="I13" s="3">
        <v>0.57986111111111105</v>
      </c>
      <c r="J13" s="3">
        <v>0.51041666666666663</v>
      </c>
      <c r="K13" s="3">
        <v>0.61111111111111105</v>
      </c>
      <c r="L13" s="2">
        <v>257</v>
      </c>
      <c r="M13" s="2">
        <v>131</v>
      </c>
      <c r="N13" s="2">
        <v>0</v>
      </c>
      <c r="O13" s="2">
        <v>0</v>
      </c>
      <c r="P13" s="2" t="s">
        <v>126</v>
      </c>
      <c r="Q13" s="10">
        <v>1311</v>
      </c>
      <c r="R13" s="10"/>
      <c r="S13" s="10"/>
      <c r="T13" s="4">
        <f t="shared" ref="T13:T20" si="0">IF(A13="","",A13)</f>
        <v>43832</v>
      </c>
      <c r="U13" s="2"/>
      <c r="V13" s="15"/>
      <c r="W13" s="2"/>
      <c r="X13" s="2"/>
      <c r="Y13" s="2"/>
      <c r="Z13" s="2" t="s">
        <v>61</v>
      </c>
      <c r="AA13" s="2">
        <v>1</v>
      </c>
      <c r="AB13" s="2" t="s">
        <v>63</v>
      </c>
      <c r="AC13" s="2">
        <v>2</v>
      </c>
      <c r="AD13" s="10"/>
      <c r="AE13" s="15"/>
      <c r="AF13" s="2"/>
      <c r="AG13" s="2"/>
      <c r="AH13" s="2">
        <v>1</v>
      </c>
      <c r="AI13" s="2">
        <v>1</v>
      </c>
      <c r="AJ13" s="2">
        <v>1</v>
      </c>
      <c r="AK13" s="2">
        <v>1</v>
      </c>
      <c r="AL13" s="2" t="s">
        <v>89</v>
      </c>
      <c r="AM13" s="2">
        <v>1</v>
      </c>
      <c r="AN13" s="2" t="s">
        <v>90</v>
      </c>
      <c r="AO13" s="2">
        <v>2</v>
      </c>
      <c r="AP13" s="2" t="s">
        <v>94</v>
      </c>
      <c r="AQ13" s="2">
        <v>8</v>
      </c>
      <c r="AR13" s="10"/>
      <c r="AS13" s="11">
        <f t="shared" ref="AS13:AS21" si="1">+Q13</f>
        <v>1311</v>
      </c>
    </row>
    <row r="14" spans="1:45" ht="18.75" customHeight="1" x14ac:dyDescent="0.25">
      <c r="A14" s="1">
        <v>43832</v>
      </c>
      <c r="B14" s="2">
        <v>28395</v>
      </c>
      <c r="C14" s="2" t="s">
        <v>152</v>
      </c>
      <c r="D14" s="2" t="s">
        <v>153</v>
      </c>
      <c r="E14" s="2" t="s">
        <v>129</v>
      </c>
      <c r="F14" s="2" t="s">
        <v>170</v>
      </c>
      <c r="G14" s="2" t="s">
        <v>84</v>
      </c>
      <c r="H14" s="3">
        <v>0.62152777777777779</v>
      </c>
      <c r="I14" s="3">
        <v>0.66666666666666663</v>
      </c>
      <c r="J14" s="3">
        <v>0.66319444444444442</v>
      </c>
      <c r="K14" s="3">
        <v>0.70138888888888884</v>
      </c>
      <c r="L14" s="2">
        <v>155</v>
      </c>
      <c r="M14" s="2">
        <v>78</v>
      </c>
      <c r="N14" s="2">
        <v>158</v>
      </c>
      <c r="O14" s="2">
        <v>0</v>
      </c>
      <c r="P14" s="2" t="s">
        <v>169</v>
      </c>
      <c r="Q14" s="10">
        <v>657</v>
      </c>
      <c r="R14" s="10"/>
      <c r="S14" s="10"/>
      <c r="T14" s="4">
        <f t="shared" si="0"/>
        <v>43832</v>
      </c>
      <c r="U14" s="2"/>
      <c r="V14" s="15"/>
      <c r="W14" s="2"/>
      <c r="X14" s="2">
        <v>1</v>
      </c>
      <c r="Y14" s="2"/>
      <c r="Z14" s="2" t="s">
        <v>61</v>
      </c>
      <c r="AA14" s="2">
        <v>1</v>
      </c>
      <c r="AB14" s="2" t="s">
        <v>63</v>
      </c>
      <c r="AC14" s="2">
        <v>2</v>
      </c>
      <c r="AD14" s="10"/>
      <c r="AE14" s="15"/>
      <c r="AF14" s="2"/>
      <c r="AG14" s="2"/>
      <c r="AH14" s="2"/>
      <c r="AI14" s="2"/>
      <c r="AJ14" s="2"/>
      <c r="AK14" s="2">
        <v>1</v>
      </c>
      <c r="AL14" s="2" t="s">
        <v>89</v>
      </c>
      <c r="AM14" s="2">
        <v>2</v>
      </c>
      <c r="AN14" s="2" t="s">
        <v>90</v>
      </c>
      <c r="AO14" s="2">
        <v>2</v>
      </c>
      <c r="AP14" s="2" t="s">
        <v>94</v>
      </c>
      <c r="AQ14" s="2">
        <v>8</v>
      </c>
      <c r="AR14" s="10"/>
      <c r="AS14" s="11">
        <f t="shared" si="1"/>
        <v>657</v>
      </c>
    </row>
    <row r="15" spans="1:45" ht="18.75" customHeight="1" x14ac:dyDescent="0.25">
      <c r="A15" s="1">
        <v>43833</v>
      </c>
      <c r="B15" s="2">
        <v>28417</v>
      </c>
      <c r="C15" s="2" t="s">
        <v>117</v>
      </c>
      <c r="D15" s="2" t="s">
        <v>118</v>
      </c>
      <c r="E15" s="2" t="s">
        <v>129</v>
      </c>
      <c r="F15" s="2" t="s">
        <v>181</v>
      </c>
      <c r="G15" s="2" t="s">
        <v>84</v>
      </c>
      <c r="H15" s="3">
        <v>0.64583333333333337</v>
      </c>
      <c r="I15" s="3">
        <v>0.67361111111111116</v>
      </c>
      <c r="J15" s="3">
        <v>0.68055555555555547</v>
      </c>
      <c r="K15" s="3">
        <v>0.69791666666666663</v>
      </c>
      <c r="L15" s="2">
        <v>128</v>
      </c>
      <c r="M15" s="2">
        <v>79</v>
      </c>
      <c r="N15" s="2">
        <v>66</v>
      </c>
      <c r="O15" s="2">
        <v>0</v>
      </c>
      <c r="P15" s="2" t="s">
        <v>131</v>
      </c>
      <c r="Q15" s="10">
        <v>657</v>
      </c>
      <c r="R15" s="10"/>
      <c r="S15" s="10"/>
      <c r="T15" s="4">
        <f t="shared" si="0"/>
        <v>43833</v>
      </c>
      <c r="U15" s="2"/>
      <c r="V15" s="15"/>
      <c r="W15" s="2"/>
      <c r="X15" s="2"/>
      <c r="Y15" s="2"/>
      <c r="Z15" s="2" t="s">
        <v>61</v>
      </c>
      <c r="AA15" s="2">
        <v>1</v>
      </c>
      <c r="AB15" s="2" t="s">
        <v>63</v>
      </c>
      <c r="AC15" s="2">
        <v>2</v>
      </c>
      <c r="AD15" s="10"/>
      <c r="AE15" s="15"/>
      <c r="AF15" s="2"/>
      <c r="AG15" s="2"/>
      <c r="AH15" s="2"/>
      <c r="AI15" s="2"/>
      <c r="AJ15" s="2"/>
      <c r="AK15" s="2">
        <v>1</v>
      </c>
      <c r="AL15" s="2" t="s">
        <v>89</v>
      </c>
      <c r="AM15" s="2">
        <v>1</v>
      </c>
      <c r="AN15" s="2" t="s">
        <v>90</v>
      </c>
      <c r="AO15" s="2">
        <v>1</v>
      </c>
      <c r="AP15" s="2" t="s">
        <v>94</v>
      </c>
      <c r="AQ15" s="2">
        <v>8</v>
      </c>
      <c r="AR15" s="10"/>
      <c r="AS15" s="11">
        <f t="shared" si="1"/>
        <v>657</v>
      </c>
    </row>
    <row r="16" spans="1:45" ht="18.75" customHeight="1" x14ac:dyDescent="0.25">
      <c r="A16" s="1">
        <v>43834</v>
      </c>
      <c r="B16" s="2">
        <v>28421</v>
      </c>
      <c r="C16" s="2" t="s">
        <v>117</v>
      </c>
      <c r="D16" s="2" t="s">
        <v>118</v>
      </c>
      <c r="E16" s="2" t="s">
        <v>129</v>
      </c>
      <c r="F16" s="2" t="s">
        <v>198</v>
      </c>
      <c r="G16" s="2" t="s">
        <v>84</v>
      </c>
      <c r="H16" s="3">
        <v>0.44791666666666669</v>
      </c>
      <c r="I16" s="3">
        <v>0.44791666666666669</v>
      </c>
      <c r="J16" s="3">
        <v>0.48958333333333331</v>
      </c>
      <c r="K16" s="3">
        <v>0.48958333333333331</v>
      </c>
      <c r="L16" s="2">
        <v>155</v>
      </c>
      <c r="M16" s="2">
        <v>86</v>
      </c>
      <c r="N16" s="2">
        <v>0</v>
      </c>
      <c r="O16" s="2">
        <v>0</v>
      </c>
      <c r="P16" s="2" t="s">
        <v>169</v>
      </c>
      <c r="Q16" s="10">
        <v>657</v>
      </c>
      <c r="R16" s="10"/>
      <c r="S16" s="10"/>
      <c r="T16" s="4">
        <f t="shared" si="0"/>
        <v>43834</v>
      </c>
      <c r="U16" s="2"/>
      <c r="V16" s="15"/>
      <c r="W16" s="2"/>
      <c r="X16" s="2"/>
      <c r="Y16" s="2"/>
      <c r="Z16" s="2" t="s">
        <v>61</v>
      </c>
      <c r="AA16" s="2">
        <v>1</v>
      </c>
      <c r="AB16" s="2" t="s">
        <v>63</v>
      </c>
      <c r="AC16" s="2">
        <v>2</v>
      </c>
      <c r="AD16" s="10"/>
      <c r="AE16" s="15"/>
      <c r="AF16" s="2"/>
      <c r="AG16" s="2"/>
      <c r="AH16" s="2"/>
      <c r="AI16" s="2">
        <v>1</v>
      </c>
      <c r="AJ16" s="2">
        <v>1</v>
      </c>
      <c r="AK16" s="2">
        <v>1</v>
      </c>
      <c r="AL16" s="2" t="s">
        <v>89</v>
      </c>
      <c r="AM16" s="2">
        <v>1</v>
      </c>
      <c r="AN16" s="2" t="s">
        <v>90</v>
      </c>
      <c r="AO16" s="2">
        <v>2</v>
      </c>
      <c r="AP16" s="2" t="s">
        <v>94</v>
      </c>
      <c r="AQ16" s="2">
        <v>5</v>
      </c>
      <c r="AR16" s="10"/>
      <c r="AS16" s="11">
        <f t="shared" si="1"/>
        <v>657</v>
      </c>
    </row>
    <row r="17" spans="1:45" ht="18.75" customHeight="1" x14ac:dyDescent="0.25">
      <c r="A17" s="1">
        <v>43834</v>
      </c>
      <c r="B17" s="2">
        <v>28424</v>
      </c>
      <c r="C17" s="2" t="s">
        <v>152</v>
      </c>
      <c r="D17" s="2" t="s">
        <v>153</v>
      </c>
      <c r="E17" s="2" t="s">
        <v>119</v>
      </c>
      <c r="F17" s="2" t="s">
        <v>120</v>
      </c>
      <c r="G17" s="2" t="s">
        <v>84</v>
      </c>
      <c r="H17" s="3">
        <v>0.62152777777777779</v>
      </c>
      <c r="I17" s="3">
        <v>0.6875</v>
      </c>
      <c r="J17" s="3">
        <v>0.66319444444444442</v>
      </c>
      <c r="K17" s="3">
        <v>0.71875</v>
      </c>
      <c r="L17" s="2">
        <v>266</v>
      </c>
      <c r="M17" s="2">
        <v>61</v>
      </c>
      <c r="N17" s="2">
        <v>0</v>
      </c>
      <c r="O17" s="2">
        <v>0</v>
      </c>
      <c r="P17" s="2" t="s">
        <v>131</v>
      </c>
      <c r="Q17" s="10">
        <v>1311</v>
      </c>
      <c r="R17" s="10"/>
      <c r="S17" s="10"/>
      <c r="T17" s="4">
        <f t="shared" si="0"/>
        <v>43834</v>
      </c>
      <c r="U17" s="2"/>
      <c r="V17" s="15"/>
      <c r="W17" s="2"/>
      <c r="X17" s="2">
        <v>4</v>
      </c>
      <c r="Y17" s="2"/>
      <c r="Z17" s="2" t="s">
        <v>61</v>
      </c>
      <c r="AA17" s="2">
        <v>1</v>
      </c>
      <c r="AB17" s="2" t="s">
        <v>63</v>
      </c>
      <c r="AC17" s="2">
        <v>2</v>
      </c>
      <c r="AD17" s="10"/>
      <c r="AE17" s="15"/>
      <c r="AF17" s="2"/>
      <c r="AG17" s="2"/>
      <c r="AH17" s="2">
        <v>1</v>
      </c>
      <c r="AI17" s="2">
        <v>1</v>
      </c>
      <c r="AJ17" s="2">
        <v>1</v>
      </c>
      <c r="AK17" s="2">
        <v>1</v>
      </c>
      <c r="AL17" s="2" t="s">
        <v>89</v>
      </c>
      <c r="AM17" s="2">
        <v>1</v>
      </c>
      <c r="AN17" s="2" t="s">
        <v>90</v>
      </c>
      <c r="AO17" s="2">
        <v>1</v>
      </c>
      <c r="AP17" s="2" t="s">
        <v>94</v>
      </c>
      <c r="AQ17" s="2">
        <v>8</v>
      </c>
      <c r="AR17" s="10"/>
      <c r="AS17" s="11">
        <f t="shared" si="1"/>
        <v>1311</v>
      </c>
    </row>
    <row r="18" spans="1:45" ht="18.75" customHeight="1" x14ac:dyDescent="0.25">
      <c r="A18" s="1">
        <v>43835</v>
      </c>
      <c r="B18" s="2">
        <v>28431</v>
      </c>
      <c r="C18" s="2" t="s">
        <v>117</v>
      </c>
      <c r="D18" s="2" t="s">
        <v>118</v>
      </c>
      <c r="E18" s="2" t="s">
        <v>119</v>
      </c>
      <c r="F18" s="2" t="s">
        <v>120</v>
      </c>
      <c r="G18" s="2" t="s">
        <v>84</v>
      </c>
      <c r="H18" s="3">
        <v>0.44791666666666669</v>
      </c>
      <c r="I18" s="3">
        <v>0.47569444444444442</v>
      </c>
      <c r="J18" s="3">
        <v>0.51041666666666663</v>
      </c>
      <c r="K18" s="3">
        <v>0.51041666666666663</v>
      </c>
      <c r="L18" s="2">
        <v>253</v>
      </c>
      <c r="M18" s="2">
        <v>82</v>
      </c>
      <c r="N18" s="2">
        <v>56</v>
      </c>
      <c r="O18" s="2">
        <v>0</v>
      </c>
      <c r="P18" s="2" t="s">
        <v>211</v>
      </c>
      <c r="Q18" s="10">
        <v>1311</v>
      </c>
      <c r="R18" s="10"/>
      <c r="S18" s="10"/>
      <c r="T18" s="4">
        <f t="shared" si="0"/>
        <v>43835</v>
      </c>
      <c r="U18" s="2"/>
      <c r="V18" s="15"/>
      <c r="W18" s="2"/>
      <c r="X18" s="2">
        <v>2</v>
      </c>
      <c r="Y18" s="2"/>
      <c r="Z18" s="2" t="s">
        <v>61</v>
      </c>
      <c r="AA18" s="2">
        <v>1</v>
      </c>
      <c r="AB18" s="2" t="s">
        <v>63</v>
      </c>
      <c r="AC18" s="2">
        <v>2</v>
      </c>
      <c r="AD18" s="10"/>
      <c r="AE18" s="15"/>
      <c r="AF18" s="2"/>
      <c r="AG18" s="2"/>
      <c r="AH18" s="2">
        <v>1</v>
      </c>
      <c r="AI18" s="2"/>
      <c r="AJ18" s="2"/>
      <c r="AK18" s="2">
        <v>1</v>
      </c>
      <c r="AL18" s="2" t="s">
        <v>89</v>
      </c>
      <c r="AM18" s="2">
        <v>1</v>
      </c>
      <c r="AN18" s="2" t="s">
        <v>90</v>
      </c>
      <c r="AO18" s="2">
        <v>2</v>
      </c>
      <c r="AP18" s="2" t="s">
        <v>94</v>
      </c>
      <c r="AQ18" s="2">
        <v>7</v>
      </c>
      <c r="AR18" s="10"/>
      <c r="AS18" s="11">
        <f t="shared" si="1"/>
        <v>1311</v>
      </c>
    </row>
    <row r="19" spans="1:45" ht="18.75" customHeight="1" x14ac:dyDescent="0.25">
      <c r="A19" s="1">
        <v>43835</v>
      </c>
      <c r="B19" s="2">
        <v>28406</v>
      </c>
      <c r="C19" s="2" t="s">
        <v>152</v>
      </c>
      <c r="D19" s="2" t="s">
        <v>153</v>
      </c>
      <c r="E19" s="2" t="s">
        <v>129</v>
      </c>
      <c r="F19" s="2" t="s">
        <v>212</v>
      </c>
      <c r="G19" s="2" t="s">
        <v>84</v>
      </c>
      <c r="H19" s="3">
        <v>0.62152777777777779</v>
      </c>
      <c r="I19" s="3">
        <v>0.65625</v>
      </c>
      <c r="J19" s="3">
        <v>0.66319444444444442</v>
      </c>
      <c r="K19" s="3">
        <v>0.69444444444444453</v>
      </c>
      <c r="L19" s="2">
        <v>129</v>
      </c>
      <c r="M19" s="2">
        <v>76</v>
      </c>
      <c r="N19" s="2">
        <v>0</v>
      </c>
      <c r="O19" s="2">
        <v>0</v>
      </c>
      <c r="P19" s="2" t="s">
        <v>126</v>
      </c>
      <c r="Q19" s="10">
        <v>657</v>
      </c>
      <c r="R19" s="10"/>
      <c r="S19" s="10"/>
      <c r="T19" s="4">
        <f t="shared" si="0"/>
        <v>43835</v>
      </c>
      <c r="U19" s="2"/>
      <c r="V19" s="15"/>
      <c r="W19" s="2"/>
      <c r="X19" s="2"/>
      <c r="Y19" s="2"/>
      <c r="Z19" s="2" t="s">
        <v>61</v>
      </c>
      <c r="AA19" s="2">
        <v>1</v>
      </c>
      <c r="AB19" s="2" t="s">
        <v>63</v>
      </c>
      <c r="AC19" s="2">
        <v>2</v>
      </c>
      <c r="AD19" s="10"/>
      <c r="AE19" s="15"/>
      <c r="AF19" s="2"/>
      <c r="AG19" s="2"/>
      <c r="AH19" s="2"/>
      <c r="AI19" s="2"/>
      <c r="AJ19" s="2"/>
      <c r="AK19" s="2">
        <v>1</v>
      </c>
      <c r="AL19" s="2" t="s">
        <v>89</v>
      </c>
      <c r="AM19" s="2">
        <v>1</v>
      </c>
      <c r="AN19" s="2" t="s">
        <v>90</v>
      </c>
      <c r="AO19" s="2">
        <v>1</v>
      </c>
      <c r="AP19" s="2" t="s">
        <v>94</v>
      </c>
      <c r="AQ19" s="2">
        <v>6</v>
      </c>
      <c r="AR19" s="10"/>
      <c r="AS19" s="11">
        <f t="shared" si="1"/>
        <v>657</v>
      </c>
    </row>
    <row r="20" spans="1:45" ht="18.75" customHeight="1" x14ac:dyDescent="0.25">
      <c r="A20" s="1">
        <v>43836</v>
      </c>
      <c r="B20" s="2">
        <v>28420</v>
      </c>
      <c r="C20" s="2" t="s">
        <v>117</v>
      </c>
      <c r="D20" s="2" t="s">
        <v>118</v>
      </c>
      <c r="E20" s="2" t="s">
        <v>119</v>
      </c>
      <c r="F20" s="2" t="s">
        <v>120</v>
      </c>
      <c r="G20" s="2" t="s">
        <v>84</v>
      </c>
      <c r="H20" s="3">
        <v>0.44791666666666669</v>
      </c>
      <c r="I20" s="3">
        <v>0.51388888888888895</v>
      </c>
      <c r="J20" s="3">
        <v>0.51041666666666663</v>
      </c>
      <c r="K20" s="3">
        <v>0.55555555555555558</v>
      </c>
      <c r="L20" s="2">
        <v>226</v>
      </c>
      <c r="M20" s="2">
        <v>116</v>
      </c>
      <c r="N20" s="2">
        <v>0</v>
      </c>
      <c r="O20" s="2">
        <v>0</v>
      </c>
      <c r="P20" s="2" t="s">
        <v>121</v>
      </c>
      <c r="Q20" s="10">
        <v>1311</v>
      </c>
      <c r="R20" s="10"/>
      <c r="S20" s="10"/>
      <c r="T20" s="4">
        <f t="shared" si="0"/>
        <v>43836</v>
      </c>
      <c r="U20" s="2"/>
      <c r="V20" s="3"/>
      <c r="W20" s="2"/>
      <c r="X20" s="2">
        <v>4</v>
      </c>
      <c r="Y20" s="2"/>
      <c r="Z20" s="2" t="s">
        <v>61</v>
      </c>
      <c r="AA20" s="2">
        <v>1</v>
      </c>
      <c r="AB20" s="2" t="s">
        <v>63</v>
      </c>
      <c r="AC20" s="2">
        <v>2</v>
      </c>
      <c r="AD20" s="10"/>
      <c r="AE20" s="3"/>
      <c r="AF20" s="2"/>
      <c r="AG20" s="2"/>
      <c r="AH20" s="2">
        <v>1</v>
      </c>
      <c r="AI20" s="2"/>
      <c r="AJ20" s="2"/>
      <c r="AK20" s="2">
        <v>1</v>
      </c>
      <c r="AL20" s="2" t="s">
        <v>89</v>
      </c>
      <c r="AM20" s="2">
        <v>1</v>
      </c>
      <c r="AN20" s="2" t="s">
        <v>90</v>
      </c>
      <c r="AO20" s="2">
        <v>1</v>
      </c>
      <c r="AP20" s="2" t="s">
        <v>94</v>
      </c>
      <c r="AQ20" s="2">
        <v>10</v>
      </c>
      <c r="AR20" s="10"/>
      <c r="AS20" s="11">
        <f t="shared" si="1"/>
        <v>1311</v>
      </c>
    </row>
    <row r="21" spans="1:45" ht="18.75" customHeight="1" x14ac:dyDescent="0.25">
      <c r="A21" s="1">
        <v>43837</v>
      </c>
      <c r="B21" s="2">
        <v>28439</v>
      </c>
      <c r="C21" s="2" t="s">
        <v>117</v>
      </c>
      <c r="D21" s="2" t="s">
        <v>118</v>
      </c>
      <c r="E21" s="2" t="s">
        <v>119</v>
      </c>
      <c r="F21" s="2" t="s">
        <v>168</v>
      </c>
      <c r="G21" s="2" t="s">
        <v>84</v>
      </c>
      <c r="H21" s="3">
        <v>0.44791666666666669</v>
      </c>
      <c r="I21" s="3">
        <v>0.51388888888888895</v>
      </c>
      <c r="J21" s="3">
        <v>0.51041666666666663</v>
      </c>
      <c r="K21" s="3">
        <v>0.58333333333333337</v>
      </c>
      <c r="L21" s="2">
        <v>200</v>
      </c>
      <c r="M21" s="2">
        <v>181</v>
      </c>
      <c r="N21" s="2">
        <v>40</v>
      </c>
      <c r="O21" s="2">
        <v>0</v>
      </c>
      <c r="P21" s="2" t="s">
        <v>131</v>
      </c>
      <c r="Q21" s="10">
        <v>1311</v>
      </c>
      <c r="R21" s="10"/>
      <c r="S21" s="10"/>
      <c r="T21" s="4">
        <f>IF(A21="","",A21)</f>
        <v>43837</v>
      </c>
      <c r="U21" s="2"/>
      <c r="V21" s="3"/>
      <c r="W21" s="2"/>
      <c r="X21" s="2"/>
      <c r="Y21" s="2"/>
      <c r="Z21" s="2" t="s">
        <v>61</v>
      </c>
      <c r="AA21" s="2">
        <v>1</v>
      </c>
      <c r="AB21" s="2" t="s">
        <v>63</v>
      </c>
      <c r="AC21" s="2">
        <v>2</v>
      </c>
      <c r="AD21" s="10"/>
      <c r="AE21" s="3"/>
      <c r="AF21" s="2"/>
      <c r="AG21" s="2"/>
      <c r="AH21" s="2">
        <v>1</v>
      </c>
      <c r="AI21" s="2"/>
      <c r="AJ21" s="2"/>
      <c r="AK21" s="2">
        <v>1</v>
      </c>
      <c r="AL21" s="2" t="s">
        <v>89</v>
      </c>
      <c r="AM21" s="2">
        <v>1</v>
      </c>
      <c r="AN21" s="2" t="s">
        <v>90</v>
      </c>
      <c r="AO21" s="2">
        <v>2</v>
      </c>
      <c r="AP21" s="2" t="s">
        <v>94</v>
      </c>
      <c r="AQ21" s="2">
        <v>8</v>
      </c>
      <c r="AR21" s="10"/>
      <c r="AS21" s="11">
        <f t="shared" si="1"/>
        <v>1311</v>
      </c>
    </row>
    <row r="22" spans="1:45" ht="18.75" customHeight="1" x14ac:dyDescent="0.25">
      <c r="A22" s="197" t="s">
        <v>19</v>
      </c>
      <c r="B22" s="198"/>
      <c r="C22" s="198"/>
      <c r="D22" s="198"/>
      <c r="E22" s="198"/>
      <c r="F22" s="198"/>
      <c r="G22" s="198"/>
      <c r="H22" s="198"/>
      <c r="I22" s="198"/>
      <c r="J22" s="198"/>
      <c r="K22" s="199"/>
      <c r="L22" s="12">
        <f>SUM(L12:L21)</f>
        <v>1949</v>
      </c>
      <c r="M22" s="12">
        <f>SUM(M12:M21)</f>
        <v>1085</v>
      </c>
      <c r="N22" s="12">
        <f>SUM(N12:N21)</f>
        <v>320</v>
      </c>
      <c r="O22" s="12">
        <f>SUM(O12:O21)</f>
        <v>0</v>
      </c>
      <c r="P22" s="12"/>
      <c r="Q22" s="12"/>
      <c r="R22" s="12"/>
      <c r="S22" s="12"/>
      <c r="T22" s="12"/>
      <c r="U22" s="12">
        <f>SUM(U12:U21)</f>
        <v>0</v>
      </c>
      <c r="V22" s="20">
        <f>SUM(V12:V21)</f>
        <v>0</v>
      </c>
      <c r="W22" s="12">
        <f>SUM(W12:W21)</f>
        <v>0</v>
      </c>
      <c r="X22" s="12">
        <f>SUM(X12:X21)</f>
        <v>11</v>
      </c>
      <c r="Y22" s="12"/>
      <c r="Z22" s="12"/>
      <c r="AA22" s="12"/>
      <c r="AB22" s="12"/>
      <c r="AC22" s="12"/>
      <c r="AD22" s="12"/>
      <c r="AE22" s="20">
        <f t="shared" ref="AE22:AK22" si="2">SUM(AE12:AE21)</f>
        <v>0</v>
      </c>
      <c r="AF22" s="21">
        <f t="shared" si="2"/>
        <v>0</v>
      </c>
      <c r="AG22" s="20">
        <f t="shared" si="2"/>
        <v>0</v>
      </c>
      <c r="AH22" s="20">
        <f t="shared" si="2"/>
        <v>6</v>
      </c>
      <c r="AI22" s="21">
        <f t="shared" si="2"/>
        <v>4</v>
      </c>
      <c r="AJ22" s="21">
        <f t="shared" si="2"/>
        <v>4</v>
      </c>
      <c r="AK22" s="21">
        <f t="shared" si="2"/>
        <v>10</v>
      </c>
      <c r="AL22" s="12"/>
      <c r="AM22" s="12"/>
      <c r="AN22" s="12"/>
      <c r="AO22" s="12"/>
      <c r="AP22" s="12"/>
      <c r="AQ22" s="12"/>
      <c r="AR22" s="12"/>
      <c r="AS22" s="59">
        <f>SUM(AS12:AS21)</f>
        <v>10494</v>
      </c>
    </row>
    <row r="25" spans="1:45" ht="14.25" x14ac:dyDescent="0.25">
      <c r="A25" s="58" t="s">
        <v>34</v>
      </c>
      <c r="B25" s="58"/>
      <c r="C25" s="58"/>
      <c r="D25" s="47"/>
      <c r="E25" s="47"/>
      <c r="F25" s="47"/>
      <c r="G25" s="5"/>
      <c r="H25" s="5"/>
      <c r="I25" s="5"/>
      <c r="J25" s="5"/>
      <c r="K25" s="5"/>
      <c r="P25" s="5"/>
      <c r="Q25" s="5"/>
      <c r="R25" s="5"/>
      <c r="S25" s="5"/>
      <c r="T25" s="58" t="s">
        <v>34</v>
      </c>
      <c r="U25" s="58"/>
      <c r="V25" s="58"/>
      <c r="W25" s="5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7"/>
      <c r="AI25" s="48"/>
      <c r="AJ25" s="48"/>
      <c r="AK25" s="48"/>
      <c r="AL25" s="48"/>
      <c r="AM25" s="48"/>
      <c r="AN25" s="48"/>
      <c r="AO25" s="48"/>
      <c r="AP25" s="48"/>
    </row>
    <row r="26" spans="1:45" ht="14.25" x14ac:dyDescent="0.25">
      <c r="A26" s="58" t="s">
        <v>35</v>
      </c>
      <c r="B26" s="58"/>
      <c r="C26" s="58"/>
      <c r="D26" s="47"/>
      <c r="E26" s="47"/>
      <c r="F26" s="48"/>
      <c r="H26" s="5"/>
      <c r="I26" s="5"/>
      <c r="J26" s="5"/>
      <c r="K26" s="5"/>
      <c r="P26" s="5"/>
      <c r="Q26" s="5"/>
      <c r="R26" s="5"/>
      <c r="S26" s="5"/>
      <c r="T26" s="58" t="s">
        <v>35</v>
      </c>
      <c r="U26" s="58"/>
      <c r="V26" s="58"/>
      <c r="W26" s="5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7"/>
      <c r="AI26" s="48"/>
      <c r="AJ26" s="48"/>
      <c r="AK26" s="48"/>
      <c r="AL26" s="48"/>
      <c r="AM26" s="48"/>
      <c r="AN26" s="48"/>
      <c r="AO26" s="48"/>
      <c r="AP26" s="48"/>
    </row>
    <row r="27" spans="1:45" ht="14.45" customHeight="1" x14ac:dyDescent="0.25">
      <c r="A27" s="58" t="s">
        <v>228</v>
      </c>
      <c r="B27" s="58"/>
      <c r="C27" s="58"/>
      <c r="D27" s="47"/>
      <c r="E27" s="47"/>
      <c r="F27" s="48"/>
      <c r="H27" s="5"/>
      <c r="I27" s="5"/>
      <c r="J27" s="5"/>
      <c r="K27" s="5"/>
      <c r="L27" s="58" t="s">
        <v>37</v>
      </c>
      <c r="M27" s="5"/>
      <c r="N27" s="55" t="s">
        <v>257</v>
      </c>
      <c r="O27" s="50"/>
      <c r="P27" s="50"/>
      <c r="Q27" s="50"/>
      <c r="R27" s="5"/>
      <c r="S27" s="5"/>
      <c r="T27" s="58" t="s">
        <v>228</v>
      </c>
      <c r="U27" s="58"/>
      <c r="V27" s="58"/>
      <c r="W27" s="47"/>
      <c r="X27" s="47"/>
      <c r="Y27" s="48"/>
      <c r="AA27" s="48"/>
      <c r="AB27" s="48"/>
      <c r="AC27" s="48"/>
      <c r="AD27" s="48"/>
      <c r="AE27" s="48"/>
      <c r="AF27" s="48"/>
      <c r="AG27" s="48"/>
      <c r="AH27" s="47"/>
      <c r="AI27" s="58" t="s">
        <v>37</v>
      </c>
      <c r="AJ27" s="47"/>
      <c r="AK27" s="56" t="str">
        <f>IF(N27="","",N27)</f>
        <v xml:space="preserve">TUNIS AIR  </v>
      </c>
      <c r="AL27" s="48"/>
      <c r="AM27" s="48"/>
      <c r="AN27" s="48"/>
      <c r="AO27" s="48"/>
      <c r="AP27" s="48"/>
    </row>
    <row r="28" spans="1:45" ht="15" x14ac:dyDescent="0.25">
      <c r="A28" s="48"/>
      <c r="B28" s="52"/>
      <c r="C28" s="48"/>
      <c r="D28" s="48"/>
      <c r="E28" s="48"/>
      <c r="F28" s="48"/>
      <c r="H28" s="5"/>
      <c r="I28" s="5"/>
      <c r="J28" s="5"/>
      <c r="K28" s="5"/>
      <c r="L28" s="58" t="s">
        <v>38</v>
      </c>
      <c r="M28" s="53"/>
      <c r="N28" s="55" t="s">
        <v>115</v>
      </c>
      <c r="O28" s="50"/>
      <c r="P28" s="50"/>
      <c r="Q28" s="50"/>
      <c r="R28" s="5"/>
      <c r="S28" s="5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58" t="s">
        <v>38</v>
      </c>
      <c r="AJ28" s="54"/>
      <c r="AK28" s="56" t="str">
        <f>IF(N28="","",N28)</f>
        <v>DU 08 AU 14 JANVIER 2020</v>
      </c>
      <c r="AL28" s="48"/>
      <c r="AM28" s="48"/>
      <c r="AN28" s="48"/>
      <c r="AO28" s="48"/>
      <c r="AP28" s="48"/>
    </row>
    <row r="29" spans="1:45" ht="28.5" x14ac:dyDescent="0.25">
      <c r="A29" s="58" t="s">
        <v>87</v>
      </c>
      <c r="B29" s="200" t="s">
        <v>100</v>
      </c>
      <c r="C29" s="200"/>
      <c r="D29" s="200"/>
      <c r="E29" s="200"/>
      <c r="F29" s="5"/>
      <c r="G29" s="5"/>
      <c r="H29" s="5"/>
      <c r="I29" s="5"/>
      <c r="J29" s="5"/>
      <c r="K29" s="5"/>
      <c r="L29" s="58" t="s">
        <v>39</v>
      </c>
      <c r="M29" s="53"/>
      <c r="N29" s="55" t="s">
        <v>69</v>
      </c>
      <c r="O29" s="5"/>
      <c r="P29" s="5"/>
      <c r="Q29" s="5"/>
      <c r="R29" s="5"/>
      <c r="S29" s="5"/>
      <c r="T29" s="58" t="s">
        <v>87</v>
      </c>
      <c r="U29" s="201" t="str">
        <f>IF(B29="","",B29)</f>
        <v>ALGER</v>
      </c>
      <c r="V29" s="201"/>
      <c r="W29" s="201"/>
      <c r="X29" s="201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58" t="s">
        <v>39</v>
      </c>
      <c r="AJ29" s="54"/>
      <c r="AK29" s="57" t="str">
        <f>+N29</f>
        <v>USD</v>
      </c>
      <c r="AL29" s="48"/>
      <c r="AM29" s="48"/>
      <c r="AN29" s="48"/>
      <c r="AO29" s="48"/>
      <c r="AP29" s="48"/>
    </row>
    <row r="30" spans="1:45" ht="14.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</row>
    <row r="31" spans="1:45" ht="14.25" x14ac:dyDescent="0.25">
      <c r="A31" s="202" t="s">
        <v>101</v>
      </c>
      <c r="B31" s="202"/>
      <c r="C31" s="202"/>
      <c r="D31" s="202"/>
      <c r="E31" s="202"/>
      <c r="F31" s="202"/>
      <c r="G31" s="20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4" t="s">
        <v>101</v>
      </c>
      <c r="U31" s="54"/>
      <c r="V31" s="54"/>
      <c r="W31" s="54"/>
      <c r="X31" s="54"/>
      <c r="Y31" s="54"/>
      <c r="Z31" s="54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</row>
    <row r="32" spans="1:45" ht="15" x14ac:dyDescent="0.25"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4" spans="1:45" ht="14.45" customHeight="1" x14ac:dyDescent="0.25">
      <c r="A34" s="178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80"/>
      <c r="Q34" s="181" t="s">
        <v>6</v>
      </c>
      <c r="R34" s="181" t="s">
        <v>8</v>
      </c>
      <c r="S34" s="181" t="s">
        <v>9</v>
      </c>
      <c r="T34" s="183" t="s">
        <v>12</v>
      </c>
      <c r="U34" s="184"/>
      <c r="V34" s="184"/>
      <c r="W34" s="184"/>
      <c r="X34" s="184"/>
      <c r="Y34" s="184"/>
      <c r="Z34" s="184"/>
      <c r="AA34" s="184"/>
      <c r="AB34" s="184"/>
      <c r="AC34" s="185"/>
      <c r="AD34" s="186" t="s">
        <v>80</v>
      </c>
      <c r="AE34" s="188" t="s">
        <v>13</v>
      </c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90"/>
      <c r="AR34" s="186" t="s">
        <v>18</v>
      </c>
      <c r="AS34" s="191" t="s">
        <v>81</v>
      </c>
    </row>
    <row r="35" spans="1:45" ht="26.45" customHeight="1" x14ac:dyDescent="0.25">
      <c r="A35" s="16" t="s">
        <v>5</v>
      </c>
      <c r="B35" s="7" t="s">
        <v>0</v>
      </c>
      <c r="C35" s="8" t="s">
        <v>31</v>
      </c>
      <c r="D35" s="8" t="s">
        <v>32</v>
      </c>
      <c r="E35" s="8" t="s">
        <v>33</v>
      </c>
      <c r="F35" s="8" t="s">
        <v>46</v>
      </c>
      <c r="G35" s="9" t="s">
        <v>4</v>
      </c>
      <c r="H35" s="8" t="s">
        <v>1</v>
      </c>
      <c r="I35" s="8" t="s">
        <v>111</v>
      </c>
      <c r="J35" s="8" t="s">
        <v>2</v>
      </c>
      <c r="K35" s="8" t="s">
        <v>3</v>
      </c>
      <c r="L35" s="8" t="s">
        <v>27</v>
      </c>
      <c r="M35" s="8" t="s">
        <v>28</v>
      </c>
      <c r="N35" s="9" t="s">
        <v>29</v>
      </c>
      <c r="O35" s="9" t="s">
        <v>30</v>
      </c>
      <c r="P35" s="7" t="s">
        <v>21</v>
      </c>
      <c r="Q35" s="182"/>
      <c r="R35" s="182"/>
      <c r="S35" s="182"/>
      <c r="T35" s="17" t="s">
        <v>5</v>
      </c>
      <c r="U35" s="193" t="s">
        <v>86</v>
      </c>
      <c r="V35" s="194"/>
      <c r="W35" s="18" t="s">
        <v>10</v>
      </c>
      <c r="X35" s="13" t="s">
        <v>11</v>
      </c>
      <c r="Y35" s="13" t="s">
        <v>77</v>
      </c>
      <c r="Z35" s="193" t="s">
        <v>75</v>
      </c>
      <c r="AA35" s="194"/>
      <c r="AB35" s="193" t="s">
        <v>75</v>
      </c>
      <c r="AC35" s="194"/>
      <c r="AD35" s="187"/>
      <c r="AE35" s="14" t="s">
        <v>24</v>
      </c>
      <c r="AF35" s="14" t="s">
        <v>26</v>
      </c>
      <c r="AG35" s="14" t="s">
        <v>76</v>
      </c>
      <c r="AH35" s="14" t="s">
        <v>14</v>
      </c>
      <c r="AI35" s="14" t="s">
        <v>78</v>
      </c>
      <c r="AJ35" s="14" t="s">
        <v>79</v>
      </c>
      <c r="AK35" s="14" t="s">
        <v>20</v>
      </c>
      <c r="AL35" s="195" t="s">
        <v>75</v>
      </c>
      <c r="AM35" s="196"/>
      <c r="AN35" s="195" t="s">
        <v>75</v>
      </c>
      <c r="AO35" s="196"/>
      <c r="AP35" s="195" t="s">
        <v>75</v>
      </c>
      <c r="AQ35" s="196"/>
      <c r="AR35" s="186"/>
      <c r="AS35" s="192"/>
    </row>
    <row r="36" spans="1:45" ht="18.75" customHeight="1" x14ac:dyDescent="0.25">
      <c r="A36" s="1">
        <v>43839</v>
      </c>
      <c r="B36" s="2">
        <v>28447</v>
      </c>
      <c r="C36" s="2" t="s">
        <v>117</v>
      </c>
      <c r="D36" s="2" t="s">
        <v>118</v>
      </c>
      <c r="E36" s="2" t="s">
        <v>119</v>
      </c>
      <c r="F36" s="2" t="s">
        <v>120</v>
      </c>
      <c r="G36" s="2" t="s">
        <v>84</v>
      </c>
      <c r="H36" s="3">
        <v>0.44791666666666669</v>
      </c>
      <c r="I36" s="3">
        <v>0.44097222222222227</v>
      </c>
      <c r="J36" s="3">
        <v>0.51041666666666663</v>
      </c>
      <c r="K36" s="3">
        <v>0.51736111111111105</v>
      </c>
      <c r="L36" s="2">
        <v>196</v>
      </c>
      <c r="M36" s="2">
        <v>255</v>
      </c>
      <c r="N36" s="2">
        <v>147</v>
      </c>
      <c r="O36" s="2">
        <v>0</v>
      </c>
      <c r="P36" s="2" t="s">
        <v>121</v>
      </c>
      <c r="Q36" s="10">
        <v>1311</v>
      </c>
      <c r="R36" s="10"/>
      <c r="S36" s="10"/>
      <c r="T36" s="4">
        <f t="shared" ref="T36:T41" si="3">IF(A36="","",A36)</f>
        <v>43839</v>
      </c>
      <c r="U36" s="2"/>
      <c r="V36" s="15"/>
      <c r="W36" s="2"/>
      <c r="X36" s="2">
        <v>1</v>
      </c>
      <c r="Y36" s="2"/>
      <c r="Z36" s="2" t="s">
        <v>61</v>
      </c>
      <c r="AA36" s="2">
        <v>1</v>
      </c>
      <c r="AB36" s="2" t="s">
        <v>63</v>
      </c>
      <c r="AC36" s="2">
        <v>2</v>
      </c>
      <c r="AD36" s="10"/>
      <c r="AE36" s="15"/>
      <c r="AF36" s="2"/>
      <c r="AG36" s="2"/>
      <c r="AH36" s="2">
        <v>1</v>
      </c>
      <c r="AI36" s="2">
        <v>1</v>
      </c>
      <c r="AJ36" s="2">
        <v>1</v>
      </c>
      <c r="AK36" s="2">
        <v>1</v>
      </c>
      <c r="AL36" s="2" t="s">
        <v>89</v>
      </c>
      <c r="AM36" s="2">
        <v>1</v>
      </c>
      <c r="AN36" s="2" t="s">
        <v>90</v>
      </c>
      <c r="AO36" s="2">
        <v>2</v>
      </c>
      <c r="AP36" s="2" t="s">
        <v>94</v>
      </c>
      <c r="AQ36" s="2">
        <v>6</v>
      </c>
      <c r="AR36" s="10"/>
      <c r="AS36" s="11">
        <f>+Q36</f>
        <v>1311</v>
      </c>
    </row>
    <row r="37" spans="1:45" ht="18.75" customHeight="1" x14ac:dyDescent="0.25">
      <c r="A37" s="1">
        <v>43840</v>
      </c>
      <c r="B37" s="2">
        <v>28458</v>
      </c>
      <c r="C37" s="2" t="s">
        <v>117</v>
      </c>
      <c r="D37" s="2" t="s">
        <v>118</v>
      </c>
      <c r="E37" s="2" t="s">
        <v>129</v>
      </c>
      <c r="F37" s="2" t="s">
        <v>212</v>
      </c>
      <c r="G37" s="2" t="s">
        <v>84</v>
      </c>
      <c r="H37" s="3">
        <v>0.57986111111111105</v>
      </c>
      <c r="I37" s="3">
        <v>0.61111111111111105</v>
      </c>
      <c r="J37" s="3">
        <v>0.61458333333333337</v>
      </c>
      <c r="K37" s="3">
        <v>0.64930555555555558</v>
      </c>
      <c r="L37" s="2">
        <v>138</v>
      </c>
      <c r="M37" s="2">
        <v>121</v>
      </c>
      <c r="N37" s="2">
        <v>0</v>
      </c>
      <c r="O37" s="2">
        <v>0</v>
      </c>
      <c r="P37" s="2" t="s">
        <v>169</v>
      </c>
      <c r="Q37" s="10">
        <v>657</v>
      </c>
      <c r="R37" s="10"/>
      <c r="S37" s="10"/>
      <c r="T37" s="4">
        <f t="shared" si="3"/>
        <v>43840</v>
      </c>
      <c r="U37" s="2"/>
      <c r="V37" s="15"/>
      <c r="W37" s="2"/>
      <c r="X37" s="2">
        <v>2</v>
      </c>
      <c r="Y37" s="2"/>
      <c r="Z37" s="2" t="s">
        <v>61</v>
      </c>
      <c r="AA37" s="2">
        <v>1</v>
      </c>
      <c r="AB37" s="2" t="s">
        <v>63</v>
      </c>
      <c r="AC37" s="2">
        <v>2</v>
      </c>
      <c r="AD37" s="10"/>
      <c r="AE37" s="15"/>
      <c r="AF37" s="2"/>
      <c r="AG37" s="2"/>
      <c r="AH37" s="2"/>
      <c r="AI37" s="2">
        <v>1</v>
      </c>
      <c r="AJ37" s="2">
        <v>1</v>
      </c>
      <c r="AK37" s="2">
        <v>1</v>
      </c>
      <c r="AL37" s="2" t="s">
        <v>89</v>
      </c>
      <c r="AM37" s="2">
        <v>1</v>
      </c>
      <c r="AN37" s="2" t="s">
        <v>90</v>
      </c>
      <c r="AO37" s="2">
        <v>2</v>
      </c>
      <c r="AP37" s="2" t="s">
        <v>94</v>
      </c>
      <c r="AQ37" s="2">
        <v>4</v>
      </c>
      <c r="AR37" s="10"/>
      <c r="AS37" s="11">
        <f t="shared" ref="AS37:AS41" si="4">+Q37</f>
        <v>657</v>
      </c>
    </row>
    <row r="38" spans="1:45" ht="18.75" customHeight="1" x14ac:dyDescent="0.25">
      <c r="A38" s="1">
        <v>43841</v>
      </c>
      <c r="B38" s="2">
        <v>28464</v>
      </c>
      <c r="C38" s="2" t="s">
        <v>152</v>
      </c>
      <c r="D38" s="2" t="s">
        <v>153</v>
      </c>
      <c r="E38" s="2" t="s">
        <v>129</v>
      </c>
      <c r="F38" s="2" t="s">
        <v>181</v>
      </c>
      <c r="G38" s="2" t="s">
        <v>84</v>
      </c>
      <c r="H38" s="3">
        <v>0.62152777777777779</v>
      </c>
      <c r="I38" s="3">
        <v>0.63194444444444442</v>
      </c>
      <c r="J38" s="3">
        <v>0.66319444444444442</v>
      </c>
      <c r="K38" s="3">
        <v>0.67361111111111116</v>
      </c>
      <c r="L38" s="2">
        <v>138</v>
      </c>
      <c r="M38" s="2">
        <v>109</v>
      </c>
      <c r="N38" s="2">
        <v>60</v>
      </c>
      <c r="O38" s="2">
        <v>0</v>
      </c>
      <c r="P38" s="2" t="s">
        <v>131</v>
      </c>
      <c r="Q38" s="10">
        <v>657</v>
      </c>
      <c r="R38" s="10"/>
      <c r="S38" s="10"/>
      <c r="T38" s="4">
        <f t="shared" si="3"/>
        <v>43841</v>
      </c>
      <c r="U38" s="2"/>
      <c r="V38" s="15"/>
      <c r="W38" s="2"/>
      <c r="X38" s="2"/>
      <c r="Y38" s="2"/>
      <c r="Z38" s="2" t="s">
        <v>61</v>
      </c>
      <c r="AA38" s="2">
        <v>1</v>
      </c>
      <c r="AB38" s="2" t="s">
        <v>63</v>
      </c>
      <c r="AC38" s="2">
        <v>2</v>
      </c>
      <c r="AD38" s="10"/>
      <c r="AE38" s="15"/>
      <c r="AF38" s="2"/>
      <c r="AG38" s="2"/>
      <c r="AH38" s="2"/>
      <c r="AI38" s="2">
        <v>1</v>
      </c>
      <c r="AJ38" s="2">
        <v>1</v>
      </c>
      <c r="AK38" s="2">
        <v>1</v>
      </c>
      <c r="AL38" s="2" t="s">
        <v>89</v>
      </c>
      <c r="AM38" s="2">
        <v>1</v>
      </c>
      <c r="AN38" s="2" t="s">
        <v>90</v>
      </c>
      <c r="AO38" s="2">
        <v>2</v>
      </c>
      <c r="AP38" s="2" t="s">
        <v>94</v>
      </c>
      <c r="AQ38" s="2">
        <v>4</v>
      </c>
      <c r="AR38" s="10"/>
      <c r="AS38" s="11">
        <f t="shared" si="4"/>
        <v>657</v>
      </c>
    </row>
    <row r="39" spans="1:45" ht="18.75" customHeight="1" x14ac:dyDescent="0.25">
      <c r="A39" s="1">
        <v>43842</v>
      </c>
      <c r="B39" s="2">
        <v>28468</v>
      </c>
      <c r="C39" s="2" t="s">
        <v>117</v>
      </c>
      <c r="D39" s="2" t="s">
        <v>118</v>
      </c>
      <c r="E39" s="2" t="s">
        <v>129</v>
      </c>
      <c r="F39" s="2" t="s">
        <v>258</v>
      </c>
      <c r="G39" s="2" t="s">
        <v>84</v>
      </c>
      <c r="H39" s="3">
        <v>0.44791666666666669</v>
      </c>
      <c r="I39" s="3">
        <v>0.4548611111111111</v>
      </c>
      <c r="J39" s="3">
        <v>0.48958333333333331</v>
      </c>
      <c r="K39" s="3">
        <v>0.51041666666666663</v>
      </c>
      <c r="L39" s="2">
        <v>148</v>
      </c>
      <c r="M39" s="2">
        <v>146</v>
      </c>
      <c r="N39" s="2">
        <v>0</v>
      </c>
      <c r="O39" s="2">
        <v>0</v>
      </c>
      <c r="P39" s="2" t="s">
        <v>121</v>
      </c>
      <c r="Q39" s="10">
        <v>657</v>
      </c>
      <c r="R39" s="10"/>
      <c r="S39" s="10"/>
      <c r="T39" s="4">
        <f t="shared" si="3"/>
        <v>43842</v>
      </c>
      <c r="U39" s="2"/>
      <c r="V39" s="15"/>
      <c r="W39" s="2"/>
      <c r="X39" s="2">
        <v>2</v>
      </c>
      <c r="Y39" s="2"/>
      <c r="Z39" s="2" t="s">
        <v>61</v>
      </c>
      <c r="AA39" s="2">
        <v>1</v>
      </c>
      <c r="AB39" s="2" t="s">
        <v>63</v>
      </c>
      <c r="AC39" s="2">
        <v>2</v>
      </c>
      <c r="AD39" s="10"/>
      <c r="AE39" s="15"/>
      <c r="AF39" s="2"/>
      <c r="AG39" s="2"/>
      <c r="AH39" s="2"/>
      <c r="AI39" s="2">
        <v>1</v>
      </c>
      <c r="AJ39" s="2">
        <v>1</v>
      </c>
      <c r="AK39" s="2">
        <v>1</v>
      </c>
      <c r="AL39" s="2" t="s">
        <v>89</v>
      </c>
      <c r="AM39" s="2">
        <v>1</v>
      </c>
      <c r="AN39" s="2" t="s">
        <v>90</v>
      </c>
      <c r="AO39" s="2">
        <v>2</v>
      </c>
      <c r="AP39" s="2" t="s">
        <v>94</v>
      </c>
      <c r="AQ39" s="2">
        <v>6</v>
      </c>
      <c r="AR39" s="10"/>
      <c r="AS39" s="11">
        <f t="shared" si="4"/>
        <v>657</v>
      </c>
    </row>
    <row r="40" spans="1:45" ht="18.75" customHeight="1" x14ac:dyDescent="0.25">
      <c r="A40" s="1">
        <v>43843</v>
      </c>
      <c r="B40" s="2">
        <v>28478</v>
      </c>
      <c r="C40" s="2" t="s">
        <v>152</v>
      </c>
      <c r="D40" s="2" t="s">
        <v>153</v>
      </c>
      <c r="E40" s="2" t="s">
        <v>119</v>
      </c>
      <c r="F40" s="2" t="s">
        <v>120</v>
      </c>
      <c r="G40" s="2" t="s">
        <v>84</v>
      </c>
      <c r="H40" s="3">
        <v>0.64236111111111105</v>
      </c>
      <c r="I40" s="3">
        <v>0.67361111111111116</v>
      </c>
      <c r="J40" s="3">
        <v>0.6875</v>
      </c>
      <c r="K40" s="3">
        <v>0.71527777777777779</v>
      </c>
      <c r="L40" s="2">
        <v>208</v>
      </c>
      <c r="M40" s="2">
        <v>153</v>
      </c>
      <c r="N40" s="2">
        <v>345</v>
      </c>
      <c r="O40" s="2">
        <v>0</v>
      </c>
      <c r="P40" s="2" t="s">
        <v>156</v>
      </c>
      <c r="Q40" s="10">
        <v>1311</v>
      </c>
      <c r="R40" s="10"/>
      <c r="S40" s="10"/>
      <c r="T40" s="4">
        <f t="shared" si="3"/>
        <v>43843</v>
      </c>
      <c r="U40" s="2"/>
      <c r="V40" s="15"/>
      <c r="W40" s="2"/>
      <c r="X40" s="2">
        <v>5</v>
      </c>
      <c r="Y40" s="2"/>
      <c r="Z40" s="2" t="s">
        <v>61</v>
      </c>
      <c r="AA40" s="2">
        <v>1</v>
      </c>
      <c r="AB40" s="2" t="s">
        <v>63</v>
      </c>
      <c r="AC40" s="2">
        <v>2</v>
      </c>
      <c r="AD40" s="10"/>
      <c r="AE40" s="15"/>
      <c r="AF40" s="2"/>
      <c r="AG40" s="2"/>
      <c r="AH40" s="2">
        <v>1</v>
      </c>
      <c r="AI40" s="2">
        <v>1</v>
      </c>
      <c r="AJ40" s="2">
        <v>1</v>
      </c>
      <c r="AK40" s="2">
        <v>1</v>
      </c>
      <c r="AL40" s="2" t="s">
        <v>89</v>
      </c>
      <c r="AM40" s="2">
        <v>1</v>
      </c>
      <c r="AN40" s="2" t="s">
        <v>90</v>
      </c>
      <c r="AO40" s="2">
        <v>2</v>
      </c>
      <c r="AP40" s="2" t="s">
        <v>94</v>
      </c>
      <c r="AQ40" s="2">
        <v>8</v>
      </c>
      <c r="AR40" s="10"/>
      <c r="AS40" s="11">
        <f t="shared" si="4"/>
        <v>1311</v>
      </c>
    </row>
    <row r="41" spans="1:45" ht="18.75" customHeight="1" x14ac:dyDescent="0.25">
      <c r="A41" s="1">
        <v>43844</v>
      </c>
      <c r="B41" s="2">
        <v>28471</v>
      </c>
      <c r="C41" s="2" t="s">
        <v>117</v>
      </c>
      <c r="D41" s="2" t="s">
        <v>118</v>
      </c>
      <c r="E41" s="2" t="s">
        <v>129</v>
      </c>
      <c r="F41" s="2" t="s">
        <v>259</v>
      </c>
      <c r="G41" s="2" t="s">
        <v>84</v>
      </c>
      <c r="H41" s="3">
        <v>0.44791666666666669</v>
      </c>
      <c r="I41" s="3">
        <v>0.44791666666666669</v>
      </c>
      <c r="J41" s="3">
        <v>0.49305555555555558</v>
      </c>
      <c r="K41" s="3">
        <v>0.52083333333333337</v>
      </c>
      <c r="L41" s="2">
        <v>107</v>
      </c>
      <c r="M41" s="2">
        <v>149</v>
      </c>
      <c r="N41" s="2">
        <v>0</v>
      </c>
      <c r="O41" s="2">
        <v>0</v>
      </c>
      <c r="P41" s="2" t="s">
        <v>121</v>
      </c>
      <c r="Q41" s="10">
        <v>657</v>
      </c>
      <c r="R41" s="10"/>
      <c r="S41" s="10"/>
      <c r="T41" s="4">
        <f t="shared" si="3"/>
        <v>43844</v>
      </c>
      <c r="U41" s="2"/>
      <c r="V41" s="15"/>
      <c r="W41" s="2"/>
      <c r="X41" s="2"/>
      <c r="Y41" s="2"/>
      <c r="Z41" s="2" t="s">
        <v>61</v>
      </c>
      <c r="AA41" s="2">
        <v>1</v>
      </c>
      <c r="AB41" s="2" t="s">
        <v>63</v>
      </c>
      <c r="AC41" s="2">
        <v>2</v>
      </c>
      <c r="AD41" s="10"/>
      <c r="AE41" s="15"/>
      <c r="AF41" s="2"/>
      <c r="AG41" s="2"/>
      <c r="AH41" s="2"/>
      <c r="AI41" s="2">
        <v>1</v>
      </c>
      <c r="AJ41" s="2">
        <v>1</v>
      </c>
      <c r="AK41" s="2">
        <v>1</v>
      </c>
      <c r="AL41" s="2" t="s">
        <v>89</v>
      </c>
      <c r="AM41" s="2">
        <v>1</v>
      </c>
      <c r="AN41" s="2" t="s">
        <v>90</v>
      </c>
      <c r="AO41" s="2">
        <v>1</v>
      </c>
      <c r="AP41" s="2" t="s">
        <v>94</v>
      </c>
      <c r="AQ41" s="2">
        <v>4</v>
      </c>
      <c r="AR41" s="10"/>
      <c r="AS41" s="11">
        <f t="shared" si="4"/>
        <v>657</v>
      </c>
    </row>
    <row r="42" spans="1:45" ht="18.75" customHeight="1" x14ac:dyDescent="0.25">
      <c r="A42" s="197" t="s">
        <v>19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9"/>
      <c r="L42" s="12">
        <f>SUM(L36:L41)</f>
        <v>935</v>
      </c>
      <c r="M42" s="12">
        <f>SUM(M36:M41)</f>
        <v>933</v>
      </c>
      <c r="N42" s="12">
        <f>SUM(N36:N41)</f>
        <v>552</v>
      </c>
      <c r="O42" s="12">
        <f>SUM(O36:O41)</f>
        <v>0</v>
      </c>
      <c r="P42" s="12"/>
      <c r="Q42" s="12"/>
      <c r="R42" s="12"/>
      <c r="S42" s="12"/>
      <c r="T42" s="12"/>
      <c r="U42" s="12">
        <f>SUM(U36:U41)</f>
        <v>0</v>
      </c>
      <c r="V42" s="20">
        <f>SUM(V36:V41)</f>
        <v>0</v>
      </c>
      <c r="W42" s="12">
        <f>SUM(W36:W41)</f>
        <v>0</v>
      </c>
      <c r="X42" s="12">
        <f>SUM(X36:X41)</f>
        <v>10</v>
      </c>
      <c r="Y42" s="12"/>
      <c r="Z42" s="12"/>
      <c r="AA42" s="12"/>
      <c r="AB42" s="12"/>
      <c r="AC42" s="12"/>
      <c r="AD42" s="12"/>
      <c r="AE42" s="20">
        <f t="shared" ref="AE42:AK42" si="5">SUM(AE36:AE41)</f>
        <v>0</v>
      </c>
      <c r="AF42" s="21">
        <f t="shared" si="5"/>
        <v>0</v>
      </c>
      <c r="AG42" s="20">
        <f t="shared" si="5"/>
        <v>0</v>
      </c>
      <c r="AH42" s="20">
        <f t="shared" si="5"/>
        <v>2</v>
      </c>
      <c r="AI42" s="21">
        <f t="shared" si="5"/>
        <v>6</v>
      </c>
      <c r="AJ42" s="21">
        <f t="shared" si="5"/>
        <v>6</v>
      </c>
      <c r="AK42" s="21">
        <f t="shared" si="5"/>
        <v>6</v>
      </c>
      <c r="AL42" s="12"/>
      <c r="AM42" s="12"/>
      <c r="AN42" s="12"/>
      <c r="AO42" s="12"/>
      <c r="AP42" s="12"/>
      <c r="AQ42" s="12"/>
      <c r="AR42" s="12"/>
      <c r="AS42" s="59">
        <f>SUM(AS36:AS41)</f>
        <v>5250</v>
      </c>
    </row>
    <row r="45" spans="1:45" ht="14.25" x14ac:dyDescent="0.25">
      <c r="A45" s="93" t="s">
        <v>34</v>
      </c>
      <c r="B45" s="93"/>
      <c r="C45" s="93"/>
      <c r="D45" s="47"/>
      <c r="E45" s="47"/>
      <c r="F45" s="47"/>
      <c r="G45" s="5"/>
      <c r="H45" s="5"/>
      <c r="I45" s="5"/>
      <c r="J45" s="5"/>
      <c r="K45" s="5"/>
      <c r="P45" s="5"/>
      <c r="Q45" s="5"/>
      <c r="R45" s="5"/>
      <c r="S45" s="5"/>
      <c r="T45" s="93" t="s">
        <v>34</v>
      </c>
      <c r="U45" s="93"/>
      <c r="V45" s="93"/>
      <c r="W45" s="93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7"/>
      <c r="AI45" s="48"/>
      <c r="AJ45" s="48"/>
      <c r="AK45" s="48"/>
      <c r="AL45" s="48"/>
      <c r="AM45" s="48"/>
      <c r="AN45" s="48"/>
      <c r="AO45" s="48"/>
      <c r="AP45" s="48"/>
    </row>
    <row r="46" spans="1:45" ht="14.25" x14ac:dyDescent="0.25">
      <c r="A46" s="93" t="s">
        <v>35</v>
      </c>
      <c r="B46" s="93"/>
      <c r="C46" s="93"/>
      <c r="D46" s="47"/>
      <c r="E46" s="47"/>
      <c r="F46" s="48"/>
      <c r="H46" s="5"/>
      <c r="I46" s="5"/>
      <c r="J46" s="5"/>
      <c r="K46" s="5"/>
      <c r="P46" s="5"/>
      <c r="Q46" s="5"/>
      <c r="R46" s="5"/>
      <c r="S46" s="5"/>
      <c r="T46" s="93" t="s">
        <v>35</v>
      </c>
      <c r="U46" s="93"/>
      <c r="V46" s="93"/>
      <c r="W46" s="93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7"/>
      <c r="AI46" s="48"/>
      <c r="AJ46" s="48"/>
      <c r="AK46" s="48"/>
      <c r="AL46" s="48"/>
      <c r="AM46" s="48"/>
      <c r="AN46" s="48"/>
      <c r="AO46" s="48"/>
      <c r="AP46" s="48"/>
    </row>
    <row r="47" spans="1:45" ht="14.45" customHeight="1" x14ac:dyDescent="0.25">
      <c r="A47" s="93" t="s">
        <v>36</v>
      </c>
      <c r="B47" s="93"/>
      <c r="C47" s="93"/>
      <c r="D47" s="47"/>
      <c r="E47" s="47"/>
      <c r="F47" s="48"/>
      <c r="H47" s="5"/>
      <c r="I47" s="5"/>
      <c r="J47" s="5"/>
      <c r="K47" s="5"/>
      <c r="L47" s="93" t="s">
        <v>37</v>
      </c>
      <c r="M47" s="5"/>
      <c r="N47" s="91" t="s">
        <v>106</v>
      </c>
      <c r="O47" s="50"/>
      <c r="P47" s="50"/>
      <c r="Q47" s="50"/>
      <c r="R47" s="5"/>
      <c r="S47" s="5"/>
      <c r="T47" s="93" t="s">
        <v>36</v>
      </c>
      <c r="U47" s="93"/>
      <c r="V47" s="93"/>
      <c r="W47" s="93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7"/>
      <c r="AI47" s="93" t="s">
        <v>37</v>
      </c>
      <c r="AJ47" s="47"/>
      <c r="AK47" s="92" t="str">
        <f>IF(N47="","",N47)</f>
        <v xml:space="preserve">TUNIS AIR   </v>
      </c>
      <c r="AL47" s="48"/>
      <c r="AM47" s="48"/>
      <c r="AN47" s="48"/>
      <c r="AO47" s="48"/>
      <c r="AP47" s="48"/>
    </row>
    <row r="48" spans="1:45" ht="15" x14ac:dyDescent="0.25">
      <c r="A48" s="48"/>
      <c r="B48" s="52"/>
      <c r="C48" s="48"/>
      <c r="D48" s="48"/>
      <c r="E48" s="48"/>
      <c r="F48" s="48"/>
      <c r="H48" s="5"/>
      <c r="I48" s="5"/>
      <c r="J48" s="5"/>
      <c r="K48" s="5"/>
      <c r="L48" s="93" t="s">
        <v>38</v>
      </c>
      <c r="M48" s="53"/>
      <c r="N48" s="91" t="s">
        <v>114</v>
      </c>
      <c r="O48" s="50"/>
      <c r="P48" s="50"/>
      <c r="Q48" s="50"/>
      <c r="R48" s="5"/>
      <c r="S48" s="5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93" t="s">
        <v>38</v>
      </c>
      <c r="AJ48" s="54"/>
      <c r="AK48" s="92" t="str">
        <f>IF(N48="","",N48)</f>
        <v>DU 15 AU 21 JANVIER 2020</v>
      </c>
      <c r="AL48" s="48"/>
      <c r="AM48" s="48"/>
      <c r="AN48" s="48"/>
      <c r="AO48" s="48"/>
      <c r="AP48" s="48"/>
    </row>
    <row r="49" spans="1:45" ht="28.5" x14ac:dyDescent="0.25">
      <c r="A49" s="93" t="s">
        <v>87</v>
      </c>
      <c r="B49" s="200" t="s">
        <v>100</v>
      </c>
      <c r="C49" s="200"/>
      <c r="D49" s="200"/>
      <c r="E49" s="200"/>
      <c r="F49" s="5"/>
      <c r="G49" s="5"/>
      <c r="H49" s="5"/>
      <c r="I49" s="5"/>
      <c r="J49" s="5"/>
      <c r="K49" s="5"/>
      <c r="L49" s="93" t="s">
        <v>39</v>
      </c>
      <c r="M49" s="53"/>
      <c r="N49" s="91" t="s">
        <v>69</v>
      </c>
      <c r="O49" s="5"/>
      <c r="P49" s="5"/>
      <c r="Q49" s="5"/>
      <c r="R49" s="5"/>
      <c r="S49" s="5"/>
      <c r="T49" s="93" t="s">
        <v>87</v>
      </c>
      <c r="U49" s="201" t="str">
        <f>IF(B49="","",B49)</f>
        <v>ALGER</v>
      </c>
      <c r="V49" s="201"/>
      <c r="W49" s="201"/>
      <c r="X49" s="201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93" t="s">
        <v>39</v>
      </c>
      <c r="AJ49" s="54"/>
      <c r="AK49" s="57" t="str">
        <f>+N49</f>
        <v>USD</v>
      </c>
      <c r="AL49" s="48"/>
      <c r="AM49" s="48"/>
      <c r="AN49" s="48"/>
      <c r="AO49" s="48"/>
      <c r="AP49" s="48"/>
    </row>
    <row r="50" spans="1:45" ht="14.2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</row>
    <row r="51" spans="1:45" ht="14.25" x14ac:dyDescent="0.25">
      <c r="A51" s="202" t="s">
        <v>101</v>
      </c>
      <c r="B51" s="202"/>
      <c r="C51" s="202"/>
      <c r="D51" s="202"/>
      <c r="E51" s="202"/>
      <c r="F51" s="202"/>
      <c r="G51" s="202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4" t="s">
        <v>101</v>
      </c>
      <c r="U51" s="54"/>
      <c r="V51" s="54"/>
      <c r="W51" s="54"/>
      <c r="X51" s="54"/>
      <c r="Y51" s="54"/>
      <c r="Z51" s="54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</row>
    <row r="52" spans="1:45" ht="15" x14ac:dyDescent="0.25"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4" spans="1:45" ht="14.45" customHeight="1" x14ac:dyDescent="0.25">
      <c r="A54" s="178" t="s">
        <v>7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80"/>
      <c r="Q54" s="181" t="s">
        <v>6</v>
      </c>
      <c r="R54" s="181" t="s">
        <v>8</v>
      </c>
      <c r="S54" s="181" t="s">
        <v>9</v>
      </c>
      <c r="T54" s="183" t="s">
        <v>12</v>
      </c>
      <c r="U54" s="184"/>
      <c r="V54" s="184"/>
      <c r="W54" s="184"/>
      <c r="X54" s="184"/>
      <c r="Y54" s="184"/>
      <c r="Z54" s="184"/>
      <c r="AA54" s="184"/>
      <c r="AB54" s="184"/>
      <c r="AC54" s="185"/>
      <c r="AD54" s="186" t="s">
        <v>80</v>
      </c>
      <c r="AE54" s="188" t="s">
        <v>13</v>
      </c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90"/>
      <c r="AR54" s="186" t="s">
        <v>18</v>
      </c>
      <c r="AS54" s="191" t="s">
        <v>81</v>
      </c>
    </row>
    <row r="55" spans="1:45" ht="26.45" customHeight="1" x14ac:dyDescent="0.25">
      <c r="A55" s="16" t="s">
        <v>5</v>
      </c>
      <c r="B55" s="7" t="s">
        <v>0</v>
      </c>
      <c r="C55" s="8" t="s">
        <v>31</v>
      </c>
      <c r="D55" s="8" t="s">
        <v>32</v>
      </c>
      <c r="E55" s="8" t="s">
        <v>33</v>
      </c>
      <c r="F55" s="8" t="s">
        <v>46</v>
      </c>
      <c r="G55" s="9" t="s">
        <v>4</v>
      </c>
      <c r="H55" s="8" t="s">
        <v>1</v>
      </c>
      <c r="I55" s="8" t="s">
        <v>111</v>
      </c>
      <c r="J55" s="8" t="s">
        <v>2</v>
      </c>
      <c r="K55" s="8" t="s">
        <v>3</v>
      </c>
      <c r="L55" s="8" t="s">
        <v>27</v>
      </c>
      <c r="M55" s="8" t="s">
        <v>28</v>
      </c>
      <c r="N55" s="9" t="s">
        <v>29</v>
      </c>
      <c r="O55" s="9" t="s">
        <v>30</v>
      </c>
      <c r="P55" s="7" t="s">
        <v>21</v>
      </c>
      <c r="Q55" s="182"/>
      <c r="R55" s="182"/>
      <c r="S55" s="182"/>
      <c r="T55" s="17" t="s">
        <v>5</v>
      </c>
      <c r="U55" s="193" t="s">
        <v>86</v>
      </c>
      <c r="V55" s="194"/>
      <c r="W55" s="18" t="s">
        <v>10</v>
      </c>
      <c r="X55" s="13" t="s">
        <v>11</v>
      </c>
      <c r="Y55" s="13" t="s">
        <v>77</v>
      </c>
      <c r="Z55" s="193" t="s">
        <v>75</v>
      </c>
      <c r="AA55" s="194"/>
      <c r="AB55" s="193" t="s">
        <v>75</v>
      </c>
      <c r="AC55" s="194"/>
      <c r="AD55" s="187"/>
      <c r="AE55" s="14" t="s">
        <v>24</v>
      </c>
      <c r="AF55" s="14" t="s">
        <v>26</v>
      </c>
      <c r="AG55" s="14" t="s">
        <v>76</v>
      </c>
      <c r="AH55" s="14" t="s">
        <v>14</v>
      </c>
      <c r="AI55" s="14" t="s">
        <v>78</v>
      </c>
      <c r="AJ55" s="14" t="s">
        <v>79</v>
      </c>
      <c r="AK55" s="14" t="s">
        <v>20</v>
      </c>
      <c r="AL55" s="195" t="s">
        <v>75</v>
      </c>
      <c r="AM55" s="196"/>
      <c r="AN55" s="195" t="s">
        <v>75</v>
      </c>
      <c r="AO55" s="196"/>
      <c r="AP55" s="195" t="s">
        <v>75</v>
      </c>
      <c r="AQ55" s="196"/>
      <c r="AR55" s="186"/>
      <c r="AS55" s="192"/>
    </row>
    <row r="56" spans="1:45" ht="18.75" customHeight="1" x14ac:dyDescent="0.25">
      <c r="A56" s="1">
        <v>43845</v>
      </c>
      <c r="B56" s="2">
        <v>28480</v>
      </c>
      <c r="C56" s="2" t="s">
        <v>117</v>
      </c>
      <c r="D56" s="2" t="s">
        <v>118</v>
      </c>
      <c r="E56" s="2" t="s">
        <v>129</v>
      </c>
      <c r="F56" s="2" t="s">
        <v>198</v>
      </c>
      <c r="G56" s="2" t="s">
        <v>84</v>
      </c>
      <c r="H56" s="3">
        <v>0.61111111111111105</v>
      </c>
      <c r="I56" s="3">
        <v>0.64236111111111105</v>
      </c>
      <c r="J56" s="3">
        <v>0.64583333333333337</v>
      </c>
      <c r="K56" s="3">
        <v>0.69097222222222221</v>
      </c>
      <c r="L56" s="2">
        <v>142</v>
      </c>
      <c r="M56" s="2">
        <v>148</v>
      </c>
      <c r="N56" s="2">
        <v>0</v>
      </c>
      <c r="O56" s="2">
        <v>0</v>
      </c>
      <c r="P56" s="2" t="s">
        <v>121</v>
      </c>
      <c r="Q56" s="10">
        <v>657</v>
      </c>
      <c r="R56" s="10"/>
      <c r="S56" s="10"/>
      <c r="T56" s="4">
        <f>IF(A56="","",A56)</f>
        <v>43845</v>
      </c>
      <c r="U56" s="2"/>
      <c r="V56" s="15"/>
      <c r="W56" s="2"/>
      <c r="X56" s="2"/>
      <c r="Y56" s="2"/>
      <c r="Z56" s="2" t="s">
        <v>61</v>
      </c>
      <c r="AA56" s="2">
        <v>1</v>
      </c>
      <c r="AB56" s="2" t="s">
        <v>63</v>
      </c>
      <c r="AC56" s="2">
        <v>2</v>
      </c>
      <c r="AD56" s="10"/>
      <c r="AE56" s="15"/>
      <c r="AF56" s="2"/>
      <c r="AG56" s="2"/>
      <c r="AH56" s="2"/>
      <c r="AI56" s="2">
        <v>1</v>
      </c>
      <c r="AJ56" s="2">
        <v>1</v>
      </c>
      <c r="AK56" s="2">
        <v>1</v>
      </c>
      <c r="AL56" s="2" t="s">
        <v>89</v>
      </c>
      <c r="AM56" s="2">
        <v>1</v>
      </c>
      <c r="AN56" s="2" t="s">
        <v>90</v>
      </c>
      <c r="AO56" s="2">
        <v>1</v>
      </c>
      <c r="AP56" s="2" t="s">
        <v>94</v>
      </c>
      <c r="AQ56" s="2">
        <v>4</v>
      </c>
      <c r="AR56" s="10"/>
      <c r="AS56" s="11">
        <f>+Q56</f>
        <v>657</v>
      </c>
    </row>
    <row r="57" spans="1:45" ht="18.75" customHeight="1" x14ac:dyDescent="0.25">
      <c r="A57" s="1">
        <v>43846</v>
      </c>
      <c r="B57" s="2">
        <v>28490</v>
      </c>
      <c r="C57" s="2" t="s">
        <v>152</v>
      </c>
      <c r="D57" s="2" t="s">
        <v>153</v>
      </c>
      <c r="E57" s="2" t="s">
        <v>129</v>
      </c>
      <c r="F57" s="2" t="s">
        <v>198</v>
      </c>
      <c r="G57" s="2" t="s">
        <v>84</v>
      </c>
      <c r="H57" s="3">
        <v>0.62152777777777779</v>
      </c>
      <c r="I57" s="3">
        <v>0.625</v>
      </c>
      <c r="J57" s="3">
        <v>0.66319444444444442</v>
      </c>
      <c r="K57" s="3">
        <v>0.70833333333333337</v>
      </c>
      <c r="L57" s="2">
        <v>98</v>
      </c>
      <c r="M57" s="2">
        <v>144</v>
      </c>
      <c r="N57" s="2">
        <v>0</v>
      </c>
      <c r="O57" s="2">
        <v>0</v>
      </c>
      <c r="P57" s="2" t="s">
        <v>131</v>
      </c>
      <c r="Q57" s="10">
        <v>657</v>
      </c>
      <c r="R57" s="10"/>
      <c r="S57" s="10"/>
      <c r="T57" s="4">
        <f t="shared" ref="T57:T62" si="6">IF(A57="","",A57)</f>
        <v>43846</v>
      </c>
      <c r="U57" s="2"/>
      <c r="V57" s="15"/>
      <c r="W57" s="2"/>
      <c r="X57" s="2"/>
      <c r="Y57" s="2"/>
      <c r="Z57" s="2" t="s">
        <v>61</v>
      </c>
      <c r="AA57" s="2">
        <v>1</v>
      </c>
      <c r="AB57" s="2" t="s">
        <v>63</v>
      </c>
      <c r="AC57" s="2">
        <v>2</v>
      </c>
      <c r="AD57" s="10"/>
      <c r="AE57" s="15"/>
      <c r="AF57" s="2"/>
      <c r="AG57" s="2"/>
      <c r="AH57" s="2"/>
      <c r="AI57" s="2">
        <v>1</v>
      </c>
      <c r="AJ57" s="2">
        <v>1</v>
      </c>
      <c r="AK57" s="2">
        <v>1</v>
      </c>
      <c r="AL57" s="2" t="s">
        <v>89</v>
      </c>
      <c r="AM57" s="2">
        <v>1</v>
      </c>
      <c r="AN57" s="2" t="s">
        <v>90</v>
      </c>
      <c r="AO57" s="2">
        <v>1</v>
      </c>
      <c r="AP57" s="2" t="s">
        <v>94</v>
      </c>
      <c r="AQ57" s="2">
        <v>5</v>
      </c>
      <c r="AR57" s="10"/>
      <c r="AS57" s="11">
        <f t="shared" ref="AS57:AS62" si="7">+Q57</f>
        <v>657</v>
      </c>
    </row>
    <row r="58" spans="1:45" ht="18.75" customHeight="1" x14ac:dyDescent="0.25">
      <c r="A58" s="1">
        <v>43847</v>
      </c>
      <c r="B58" s="2">
        <v>28491</v>
      </c>
      <c r="C58" s="2" t="s">
        <v>117</v>
      </c>
      <c r="D58" s="2" t="s">
        <v>118</v>
      </c>
      <c r="E58" s="2" t="s">
        <v>129</v>
      </c>
      <c r="F58" s="2" t="s">
        <v>198</v>
      </c>
      <c r="G58" s="2" t="s">
        <v>84</v>
      </c>
      <c r="H58" s="3">
        <v>0.59722222222222221</v>
      </c>
      <c r="I58" s="3">
        <v>0.625</v>
      </c>
      <c r="J58" s="3">
        <v>0.65972222222222221</v>
      </c>
      <c r="K58" s="3">
        <v>0.65972222222222221</v>
      </c>
      <c r="L58" s="2">
        <v>95</v>
      </c>
      <c r="M58" s="2">
        <v>98</v>
      </c>
      <c r="N58" s="2">
        <v>0</v>
      </c>
      <c r="O58" s="2">
        <v>0</v>
      </c>
      <c r="P58" s="2" t="s">
        <v>169</v>
      </c>
      <c r="Q58" s="10">
        <v>657</v>
      </c>
      <c r="R58" s="10"/>
      <c r="S58" s="10"/>
      <c r="T58" s="4">
        <f t="shared" si="6"/>
        <v>43847</v>
      </c>
      <c r="U58" s="2"/>
      <c r="V58" s="15"/>
      <c r="W58" s="2"/>
      <c r="X58" s="2"/>
      <c r="Y58" s="2"/>
      <c r="Z58" s="2" t="s">
        <v>61</v>
      </c>
      <c r="AA58" s="2">
        <v>1</v>
      </c>
      <c r="AB58" s="2" t="s">
        <v>63</v>
      </c>
      <c r="AC58" s="2">
        <v>2</v>
      </c>
      <c r="AD58" s="10"/>
      <c r="AE58" s="15"/>
      <c r="AF58" s="2"/>
      <c r="AG58" s="2"/>
      <c r="AH58" s="2"/>
      <c r="AI58" s="2"/>
      <c r="AJ58" s="2"/>
      <c r="AK58" s="2">
        <v>1</v>
      </c>
      <c r="AL58" s="2" t="s">
        <v>89</v>
      </c>
      <c r="AM58" s="2">
        <v>1</v>
      </c>
      <c r="AN58" s="2" t="s">
        <v>90</v>
      </c>
      <c r="AO58" s="2">
        <v>1</v>
      </c>
      <c r="AP58" s="2" t="s">
        <v>94</v>
      </c>
      <c r="AQ58" s="2">
        <v>5</v>
      </c>
      <c r="AR58" s="10"/>
      <c r="AS58" s="11">
        <f t="shared" si="7"/>
        <v>657</v>
      </c>
    </row>
    <row r="59" spans="1:45" ht="18.75" customHeight="1" x14ac:dyDescent="0.25">
      <c r="A59" s="1">
        <v>43848</v>
      </c>
      <c r="B59" s="2">
        <v>28492</v>
      </c>
      <c r="C59" s="2" t="s">
        <v>117</v>
      </c>
      <c r="D59" s="2" t="s">
        <v>118</v>
      </c>
      <c r="E59" s="2" t="s">
        <v>129</v>
      </c>
      <c r="F59" s="2" t="s">
        <v>292</v>
      </c>
      <c r="G59" s="2" t="s">
        <v>84</v>
      </c>
      <c r="H59" s="3">
        <v>0.59027777777777779</v>
      </c>
      <c r="I59" s="3">
        <v>0.62152777777777779</v>
      </c>
      <c r="J59" s="3">
        <v>0.625</v>
      </c>
      <c r="K59" s="3">
        <v>0.66666666666666663</v>
      </c>
      <c r="L59" s="2">
        <v>127</v>
      </c>
      <c r="M59" s="2">
        <v>121</v>
      </c>
      <c r="N59" s="2">
        <v>417</v>
      </c>
      <c r="O59" s="2">
        <v>0</v>
      </c>
      <c r="P59" s="2" t="s">
        <v>126</v>
      </c>
      <c r="Q59" s="10">
        <v>657</v>
      </c>
      <c r="R59" s="10"/>
      <c r="S59" s="10"/>
      <c r="T59" s="4">
        <f t="shared" si="6"/>
        <v>43848</v>
      </c>
      <c r="U59" s="2"/>
      <c r="V59" s="15"/>
      <c r="W59" s="2"/>
      <c r="X59" s="2">
        <v>1</v>
      </c>
      <c r="Y59" s="2"/>
      <c r="Z59" s="2" t="s">
        <v>61</v>
      </c>
      <c r="AA59" s="2">
        <v>1</v>
      </c>
      <c r="AB59" s="2" t="s">
        <v>63</v>
      </c>
      <c r="AC59" s="2">
        <v>2</v>
      </c>
      <c r="AD59" s="10"/>
      <c r="AE59" s="15"/>
      <c r="AF59" s="2"/>
      <c r="AG59" s="2"/>
      <c r="AH59" s="2"/>
      <c r="AI59" s="2">
        <v>1</v>
      </c>
      <c r="AJ59" s="2">
        <v>1</v>
      </c>
      <c r="AK59" s="2">
        <v>1</v>
      </c>
      <c r="AL59" s="2" t="s">
        <v>89</v>
      </c>
      <c r="AM59" s="2">
        <v>1</v>
      </c>
      <c r="AN59" s="2" t="s">
        <v>90</v>
      </c>
      <c r="AO59" s="2">
        <v>1</v>
      </c>
      <c r="AP59" s="2" t="s">
        <v>94</v>
      </c>
      <c r="AQ59" s="2">
        <v>6</v>
      </c>
      <c r="AR59" s="10"/>
      <c r="AS59" s="11">
        <f t="shared" si="7"/>
        <v>657</v>
      </c>
    </row>
    <row r="60" spans="1:45" ht="18.75" customHeight="1" x14ac:dyDescent="0.25">
      <c r="A60" s="1">
        <v>43849</v>
      </c>
      <c r="B60" s="2">
        <v>28503</v>
      </c>
      <c r="C60" s="2" t="s">
        <v>117</v>
      </c>
      <c r="D60" s="2" t="s">
        <v>118</v>
      </c>
      <c r="E60" s="2" t="s">
        <v>119</v>
      </c>
      <c r="F60" s="2" t="s">
        <v>120</v>
      </c>
      <c r="G60" s="2" t="s">
        <v>84</v>
      </c>
      <c r="H60" s="3">
        <v>0.44791666666666669</v>
      </c>
      <c r="I60" s="3">
        <v>0.46527777777777773</v>
      </c>
      <c r="J60" s="3">
        <v>0.51041666666666663</v>
      </c>
      <c r="K60" s="3">
        <v>0.54861111111111105</v>
      </c>
      <c r="L60" s="2">
        <v>165</v>
      </c>
      <c r="M60" s="2">
        <v>201</v>
      </c>
      <c r="N60" s="2">
        <v>0</v>
      </c>
      <c r="O60" s="2">
        <v>0</v>
      </c>
      <c r="P60" s="2" t="s">
        <v>121</v>
      </c>
      <c r="Q60" s="10">
        <v>1311</v>
      </c>
      <c r="R60" s="10"/>
      <c r="S60" s="10"/>
      <c r="T60" s="4">
        <f t="shared" si="6"/>
        <v>43849</v>
      </c>
      <c r="U60" s="2"/>
      <c r="V60" s="15"/>
      <c r="W60" s="2"/>
      <c r="X60" s="2">
        <v>1</v>
      </c>
      <c r="Y60" s="2"/>
      <c r="Z60" s="2" t="s">
        <v>61</v>
      </c>
      <c r="AA60" s="2">
        <v>1</v>
      </c>
      <c r="AB60" s="2" t="s">
        <v>63</v>
      </c>
      <c r="AC60" s="2">
        <v>2</v>
      </c>
      <c r="AD60" s="10"/>
      <c r="AE60" s="15"/>
      <c r="AF60" s="2"/>
      <c r="AG60" s="2"/>
      <c r="AH60" s="2">
        <v>1</v>
      </c>
      <c r="AI60" s="2">
        <v>1</v>
      </c>
      <c r="AJ60" s="2">
        <v>1</v>
      </c>
      <c r="AK60" s="2">
        <v>1</v>
      </c>
      <c r="AL60" s="2" t="s">
        <v>89</v>
      </c>
      <c r="AM60" s="2">
        <v>1</v>
      </c>
      <c r="AN60" s="2" t="s">
        <v>90</v>
      </c>
      <c r="AO60" s="2">
        <v>1</v>
      </c>
      <c r="AP60" s="2" t="s">
        <v>94</v>
      </c>
      <c r="AQ60" s="2">
        <v>5</v>
      </c>
      <c r="AR60" s="10"/>
      <c r="AS60" s="11">
        <f t="shared" si="7"/>
        <v>1311</v>
      </c>
    </row>
    <row r="61" spans="1:45" ht="18.75" customHeight="1" x14ac:dyDescent="0.25">
      <c r="A61" s="1">
        <v>43850</v>
      </c>
      <c r="B61" s="2">
        <v>28504</v>
      </c>
      <c r="C61" s="2" t="s">
        <v>152</v>
      </c>
      <c r="D61" s="2" t="s">
        <v>153</v>
      </c>
      <c r="E61" s="2" t="s">
        <v>129</v>
      </c>
      <c r="F61" s="2" t="s">
        <v>293</v>
      </c>
      <c r="G61" s="2" t="s">
        <v>84</v>
      </c>
      <c r="H61" s="3">
        <v>0.44791666666666669</v>
      </c>
      <c r="I61" s="3">
        <v>0.45277777777777778</v>
      </c>
      <c r="J61" s="3">
        <v>0.48958333333333331</v>
      </c>
      <c r="K61" s="3">
        <v>0.48958333333333331</v>
      </c>
      <c r="L61" s="2">
        <v>118</v>
      </c>
      <c r="M61" s="2">
        <v>118</v>
      </c>
      <c r="N61" s="2">
        <v>752</v>
      </c>
      <c r="O61" s="2">
        <v>0</v>
      </c>
      <c r="P61" s="2" t="s">
        <v>131</v>
      </c>
      <c r="Q61" s="10">
        <v>657</v>
      </c>
      <c r="R61" s="10"/>
      <c r="S61" s="10"/>
      <c r="T61" s="4">
        <f t="shared" si="6"/>
        <v>43850</v>
      </c>
      <c r="U61" s="2"/>
      <c r="V61" s="15"/>
      <c r="W61" s="2"/>
      <c r="X61" s="2">
        <v>5</v>
      </c>
      <c r="Y61" s="2"/>
      <c r="Z61" s="2" t="s">
        <v>61</v>
      </c>
      <c r="AA61" s="2">
        <v>1</v>
      </c>
      <c r="AB61" s="2" t="s">
        <v>63</v>
      </c>
      <c r="AC61" s="2">
        <v>2</v>
      </c>
      <c r="AD61" s="10"/>
      <c r="AE61" s="15"/>
      <c r="AF61" s="2"/>
      <c r="AG61" s="2"/>
      <c r="AH61" s="2"/>
      <c r="AI61" s="2"/>
      <c r="AJ61" s="2"/>
      <c r="AK61" s="2">
        <v>1</v>
      </c>
      <c r="AL61" s="2" t="s">
        <v>89</v>
      </c>
      <c r="AM61" s="2">
        <v>1</v>
      </c>
      <c r="AN61" s="2" t="s">
        <v>90</v>
      </c>
      <c r="AO61" s="2">
        <v>1</v>
      </c>
      <c r="AP61" s="2" t="s">
        <v>94</v>
      </c>
      <c r="AQ61" s="2">
        <v>5</v>
      </c>
      <c r="AR61" s="10"/>
      <c r="AS61" s="11">
        <f t="shared" si="7"/>
        <v>657</v>
      </c>
    </row>
    <row r="62" spans="1:45" ht="18.75" customHeight="1" x14ac:dyDescent="0.25">
      <c r="A62" s="1">
        <v>43851</v>
      </c>
      <c r="B62" s="2">
        <v>28512</v>
      </c>
      <c r="C62" s="2" t="s">
        <v>117</v>
      </c>
      <c r="D62" s="2" t="s">
        <v>118</v>
      </c>
      <c r="E62" s="2" t="s">
        <v>129</v>
      </c>
      <c r="F62" s="2" t="s">
        <v>198</v>
      </c>
      <c r="G62" s="2" t="s">
        <v>84</v>
      </c>
      <c r="H62" s="3">
        <v>0.50347222222222221</v>
      </c>
      <c r="I62" s="3">
        <v>0.57291666666666663</v>
      </c>
      <c r="J62" s="3">
        <v>0.53819444444444442</v>
      </c>
      <c r="K62" s="3">
        <v>0.63194444444444442</v>
      </c>
      <c r="L62" s="2">
        <v>153</v>
      </c>
      <c r="M62" s="2">
        <v>128</v>
      </c>
      <c r="N62" s="2">
        <v>0</v>
      </c>
      <c r="O62" s="2">
        <v>0</v>
      </c>
      <c r="P62" s="2" t="s">
        <v>126</v>
      </c>
      <c r="Q62" s="10">
        <v>657</v>
      </c>
      <c r="R62" s="10"/>
      <c r="S62" s="10"/>
      <c r="T62" s="4">
        <f t="shared" si="6"/>
        <v>43851</v>
      </c>
      <c r="U62" s="2"/>
      <c r="V62" s="15"/>
      <c r="W62" s="2"/>
      <c r="X62" s="2"/>
      <c r="Y62" s="2"/>
      <c r="Z62" s="2" t="s">
        <v>61</v>
      </c>
      <c r="AA62" s="2">
        <v>1</v>
      </c>
      <c r="AB62" s="2" t="s">
        <v>63</v>
      </c>
      <c r="AC62" s="2">
        <v>2</v>
      </c>
      <c r="AD62" s="10"/>
      <c r="AE62" s="15"/>
      <c r="AF62" s="2"/>
      <c r="AG62" s="2"/>
      <c r="AH62" s="2"/>
      <c r="AI62" s="2">
        <v>1</v>
      </c>
      <c r="AJ62" s="2">
        <v>1</v>
      </c>
      <c r="AK62" s="2">
        <v>1</v>
      </c>
      <c r="AL62" s="2" t="s">
        <v>89</v>
      </c>
      <c r="AM62" s="2">
        <v>1</v>
      </c>
      <c r="AN62" s="2" t="s">
        <v>90</v>
      </c>
      <c r="AO62" s="2">
        <v>1</v>
      </c>
      <c r="AP62" s="2" t="s">
        <v>94</v>
      </c>
      <c r="AQ62" s="2">
        <v>6</v>
      </c>
      <c r="AR62" s="10"/>
      <c r="AS62" s="11">
        <f t="shared" si="7"/>
        <v>657</v>
      </c>
    </row>
    <row r="63" spans="1:45" ht="18.75" customHeight="1" x14ac:dyDescent="0.25">
      <c r="A63" s="197" t="s">
        <v>19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9"/>
      <c r="L63" s="12">
        <f>SUM(L56:L62)</f>
        <v>898</v>
      </c>
      <c r="M63" s="12">
        <f>SUM(M56:M62)</f>
        <v>958</v>
      </c>
      <c r="N63" s="12">
        <f>SUM(N56:N62)</f>
        <v>1169</v>
      </c>
      <c r="O63" s="12">
        <f>SUM(O56:O62)</f>
        <v>0</v>
      </c>
      <c r="P63" s="12"/>
      <c r="Q63" s="12"/>
      <c r="R63" s="12"/>
      <c r="S63" s="12"/>
      <c r="T63" s="12"/>
      <c r="U63" s="12">
        <f>SUM(U56:U62)</f>
        <v>0</v>
      </c>
      <c r="V63" s="20">
        <f>SUM(V56:V62)</f>
        <v>0</v>
      </c>
      <c r="W63" s="12">
        <f>SUM(W56:W62)</f>
        <v>0</v>
      </c>
      <c r="X63" s="12">
        <f>SUM(X56:X62)</f>
        <v>7</v>
      </c>
      <c r="Y63" s="12"/>
      <c r="Z63" s="12"/>
      <c r="AA63" s="12"/>
      <c r="AB63" s="12"/>
      <c r="AC63" s="12"/>
      <c r="AD63" s="12"/>
      <c r="AE63" s="20">
        <f t="shared" ref="AE63:AK63" si="8">SUM(AE56:AE62)</f>
        <v>0</v>
      </c>
      <c r="AF63" s="21">
        <f t="shared" si="8"/>
        <v>0</v>
      </c>
      <c r="AG63" s="20">
        <f t="shared" si="8"/>
        <v>0</v>
      </c>
      <c r="AH63" s="20">
        <f t="shared" si="8"/>
        <v>1</v>
      </c>
      <c r="AI63" s="21">
        <f t="shared" si="8"/>
        <v>5</v>
      </c>
      <c r="AJ63" s="21">
        <f t="shared" si="8"/>
        <v>5</v>
      </c>
      <c r="AK63" s="21">
        <f t="shared" si="8"/>
        <v>7</v>
      </c>
      <c r="AL63" s="12"/>
      <c r="AM63" s="12"/>
      <c r="AN63" s="12"/>
      <c r="AO63" s="12"/>
      <c r="AP63" s="12"/>
      <c r="AQ63" s="12"/>
      <c r="AR63" s="12"/>
      <c r="AS63" s="59">
        <f>SUM(AS56:AS62)</f>
        <v>5253</v>
      </c>
    </row>
    <row r="66" spans="1:45" ht="14.25" x14ac:dyDescent="0.25">
      <c r="A66" s="96" t="s">
        <v>34</v>
      </c>
      <c r="B66" s="96"/>
      <c r="C66" s="96"/>
      <c r="D66" s="47"/>
      <c r="E66" s="47"/>
      <c r="F66" s="47"/>
      <c r="G66" s="5"/>
      <c r="H66" s="5"/>
      <c r="I66" s="5"/>
      <c r="J66" s="5"/>
      <c r="K66" s="5"/>
      <c r="P66" s="5"/>
      <c r="Q66" s="5"/>
      <c r="R66" s="5"/>
      <c r="S66" s="5"/>
      <c r="T66" s="96" t="s">
        <v>34</v>
      </c>
      <c r="U66" s="96"/>
      <c r="V66" s="96"/>
      <c r="W66" s="96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7"/>
      <c r="AI66" s="48"/>
      <c r="AJ66" s="48"/>
      <c r="AK66" s="48"/>
      <c r="AL66" s="48"/>
      <c r="AM66" s="48"/>
      <c r="AN66" s="48"/>
      <c r="AO66" s="48"/>
      <c r="AP66" s="48"/>
    </row>
    <row r="67" spans="1:45" ht="14.25" x14ac:dyDescent="0.25">
      <c r="A67" s="96" t="s">
        <v>35</v>
      </c>
      <c r="B67" s="96"/>
      <c r="C67" s="96"/>
      <c r="D67" s="47"/>
      <c r="E67" s="47"/>
      <c r="F67" s="48"/>
      <c r="H67" s="5"/>
      <c r="I67" s="5"/>
      <c r="J67" s="5"/>
      <c r="K67" s="5"/>
      <c r="P67" s="5"/>
      <c r="Q67" s="5"/>
      <c r="R67" s="5"/>
      <c r="S67" s="5"/>
      <c r="T67" s="96" t="s">
        <v>35</v>
      </c>
      <c r="U67" s="96"/>
      <c r="V67" s="96"/>
      <c r="W67" s="96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7"/>
      <c r="AI67" s="48"/>
      <c r="AJ67" s="48"/>
      <c r="AK67" s="48"/>
      <c r="AL67" s="48"/>
      <c r="AM67" s="48"/>
      <c r="AN67" s="48"/>
      <c r="AO67" s="48"/>
      <c r="AP67" s="48"/>
    </row>
    <row r="68" spans="1:45" ht="14.45" customHeight="1" x14ac:dyDescent="0.25">
      <c r="A68" s="96" t="s">
        <v>228</v>
      </c>
      <c r="B68" s="96"/>
      <c r="C68" s="96"/>
      <c r="D68" s="47"/>
      <c r="E68" s="47"/>
      <c r="F68" s="48"/>
      <c r="H68" s="5"/>
      <c r="I68" s="5"/>
      <c r="J68" s="5"/>
      <c r="K68" s="5"/>
      <c r="L68" s="96" t="s">
        <v>37</v>
      </c>
      <c r="M68" s="5"/>
      <c r="N68" s="94" t="s">
        <v>315</v>
      </c>
      <c r="O68" s="50"/>
      <c r="P68" s="50"/>
      <c r="Q68" s="50"/>
      <c r="R68" s="5"/>
      <c r="S68" s="5"/>
      <c r="T68" s="96" t="s">
        <v>228</v>
      </c>
      <c r="U68" s="96"/>
      <c r="V68" s="96"/>
      <c r="W68" s="47"/>
      <c r="X68" s="47"/>
      <c r="Y68" s="48"/>
      <c r="AA68" s="48"/>
      <c r="AB68" s="48"/>
      <c r="AC68" s="48"/>
      <c r="AD68" s="48"/>
      <c r="AE68" s="48"/>
      <c r="AF68" s="48"/>
      <c r="AG68" s="48"/>
      <c r="AH68" s="47"/>
      <c r="AI68" s="96" t="s">
        <v>37</v>
      </c>
      <c r="AJ68" s="47"/>
      <c r="AK68" s="95" t="str">
        <f>IF(N68="","",N68)</f>
        <v xml:space="preserve">TUNIS AIR    </v>
      </c>
      <c r="AL68" s="48"/>
      <c r="AM68" s="48"/>
      <c r="AN68" s="48"/>
      <c r="AO68" s="48"/>
      <c r="AP68" s="48"/>
    </row>
    <row r="69" spans="1:45" ht="15" x14ac:dyDescent="0.25">
      <c r="A69" s="48"/>
      <c r="B69" s="52"/>
      <c r="C69" s="48"/>
      <c r="D69" s="48"/>
      <c r="E69" s="48"/>
      <c r="F69" s="48"/>
      <c r="H69" s="5"/>
      <c r="I69" s="5"/>
      <c r="J69" s="5"/>
      <c r="K69" s="5"/>
      <c r="L69" s="96" t="s">
        <v>38</v>
      </c>
      <c r="M69" s="53"/>
      <c r="N69" s="94" t="s">
        <v>113</v>
      </c>
      <c r="O69" s="50"/>
      <c r="P69" s="50"/>
      <c r="Q69" s="50"/>
      <c r="R69" s="5"/>
      <c r="S69" s="5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96" t="s">
        <v>38</v>
      </c>
      <c r="AJ69" s="54"/>
      <c r="AK69" s="95" t="str">
        <f>IF(N69="","",N69)</f>
        <v>DU 22 AU 31 JANVIER 2020</v>
      </c>
      <c r="AL69" s="48"/>
      <c r="AM69" s="48"/>
      <c r="AN69" s="48"/>
      <c r="AO69" s="48"/>
      <c r="AP69" s="48"/>
    </row>
    <row r="70" spans="1:45" ht="28.5" x14ac:dyDescent="0.25">
      <c r="A70" s="96" t="s">
        <v>87</v>
      </c>
      <c r="B70" s="200" t="s">
        <v>100</v>
      </c>
      <c r="C70" s="200"/>
      <c r="D70" s="200"/>
      <c r="E70" s="200"/>
      <c r="F70" s="5"/>
      <c r="G70" s="5"/>
      <c r="H70" s="5"/>
      <c r="I70" s="5"/>
      <c r="J70" s="5"/>
      <c r="K70" s="5"/>
      <c r="L70" s="96" t="s">
        <v>39</v>
      </c>
      <c r="M70" s="53"/>
      <c r="N70" s="94" t="s">
        <v>69</v>
      </c>
      <c r="O70" s="5"/>
      <c r="P70" s="5"/>
      <c r="Q70" s="5"/>
      <c r="R70" s="5"/>
      <c r="S70" s="5"/>
      <c r="T70" s="96" t="s">
        <v>87</v>
      </c>
      <c r="U70" s="201" t="str">
        <f>IF(B70="","",B70)</f>
        <v>ALGER</v>
      </c>
      <c r="V70" s="201"/>
      <c r="W70" s="201"/>
      <c r="X70" s="201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96" t="s">
        <v>39</v>
      </c>
      <c r="AJ70" s="54"/>
      <c r="AK70" s="57" t="str">
        <f>+N70</f>
        <v>USD</v>
      </c>
      <c r="AL70" s="48"/>
      <c r="AM70" s="48"/>
      <c r="AN70" s="48"/>
      <c r="AO70" s="48"/>
      <c r="AP70" s="48"/>
    </row>
    <row r="71" spans="1:45" ht="14.2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</row>
    <row r="72" spans="1:45" ht="14.25" x14ac:dyDescent="0.25">
      <c r="A72" s="202" t="s">
        <v>101</v>
      </c>
      <c r="B72" s="202"/>
      <c r="C72" s="202"/>
      <c r="D72" s="202"/>
      <c r="E72" s="202"/>
      <c r="F72" s="202"/>
      <c r="G72" s="202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4" t="s">
        <v>101</v>
      </c>
      <c r="U72" s="54"/>
      <c r="V72" s="54"/>
      <c r="W72" s="54"/>
      <c r="X72" s="54"/>
      <c r="Y72" s="54"/>
      <c r="Z72" s="54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</row>
    <row r="73" spans="1:45" ht="14.25" x14ac:dyDescent="0.25"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</row>
    <row r="75" spans="1:45" ht="14.45" customHeight="1" x14ac:dyDescent="0.25">
      <c r="A75" s="178" t="s">
        <v>7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80"/>
      <c r="Q75" s="181" t="s">
        <v>6</v>
      </c>
      <c r="R75" s="181" t="s">
        <v>8</v>
      </c>
      <c r="S75" s="181" t="s">
        <v>9</v>
      </c>
      <c r="T75" s="183" t="s">
        <v>12</v>
      </c>
      <c r="U75" s="184"/>
      <c r="V75" s="184"/>
      <c r="W75" s="184"/>
      <c r="X75" s="184"/>
      <c r="Y75" s="184"/>
      <c r="Z75" s="184"/>
      <c r="AA75" s="184"/>
      <c r="AB75" s="184"/>
      <c r="AC75" s="185"/>
      <c r="AD75" s="186" t="s">
        <v>80</v>
      </c>
      <c r="AE75" s="188" t="s">
        <v>13</v>
      </c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90"/>
      <c r="AR75" s="186" t="s">
        <v>18</v>
      </c>
      <c r="AS75" s="191" t="s">
        <v>81</v>
      </c>
    </row>
    <row r="76" spans="1:45" ht="26.45" customHeight="1" x14ac:dyDescent="0.25">
      <c r="A76" s="16" t="s">
        <v>5</v>
      </c>
      <c r="B76" s="7" t="s">
        <v>0</v>
      </c>
      <c r="C76" s="8" t="s">
        <v>31</v>
      </c>
      <c r="D76" s="8" t="s">
        <v>32</v>
      </c>
      <c r="E76" s="8" t="s">
        <v>33</v>
      </c>
      <c r="F76" s="8" t="s">
        <v>46</v>
      </c>
      <c r="G76" s="9" t="s">
        <v>4</v>
      </c>
      <c r="H76" s="8" t="s">
        <v>1</v>
      </c>
      <c r="I76" s="8" t="s">
        <v>111</v>
      </c>
      <c r="J76" s="8" t="s">
        <v>2</v>
      </c>
      <c r="K76" s="8" t="s">
        <v>3</v>
      </c>
      <c r="L76" s="8" t="s">
        <v>27</v>
      </c>
      <c r="M76" s="8" t="s">
        <v>28</v>
      </c>
      <c r="N76" s="9" t="s">
        <v>29</v>
      </c>
      <c r="O76" s="9" t="s">
        <v>30</v>
      </c>
      <c r="P76" s="7" t="s">
        <v>21</v>
      </c>
      <c r="Q76" s="182"/>
      <c r="R76" s="182"/>
      <c r="S76" s="182"/>
      <c r="T76" s="17" t="s">
        <v>5</v>
      </c>
      <c r="U76" s="193" t="s">
        <v>86</v>
      </c>
      <c r="V76" s="194"/>
      <c r="W76" s="18" t="s">
        <v>10</v>
      </c>
      <c r="X76" s="13" t="s">
        <v>11</v>
      </c>
      <c r="Y76" s="13" t="s">
        <v>77</v>
      </c>
      <c r="Z76" s="193" t="s">
        <v>75</v>
      </c>
      <c r="AA76" s="194"/>
      <c r="AB76" s="193" t="s">
        <v>75</v>
      </c>
      <c r="AC76" s="194"/>
      <c r="AD76" s="187"/>
      <c r="AE76" s="14" t="s">
        <v>24</v>
      </c>
      <c r="AF76" s="14" t="s">
        <v>26</v>
      </c>
      <c r="AG76" s="14" t="s">
        <v>76</v>
      </c>
      <c r="AH76" s="14" t="s">
        <v>14</v>
      </c>
      <c r="AI76" s="14" t="s">
        <v>78</v>
      </c>
      <c r="AJ76" s="14" t="s">
        <v>79</v>
      </c>
      <c r="AK76" s="14" t="s">
        <v>20</v>
      </c>
      <c r="AL76" s="195" t="s">
        <v>75</v>
      </c>
      <c r="AM76" s="196"/>
      <c r="AN76" s="195" t="s">
        <v>75</v>
      </c>
      <c r="AO76" s="196"/>
      <c r="AP76" s="195" t="s">
        <v>75</v>
      </c>
      <c r="AQ76" s="196"/>
      <c r="AR76" s="186"/>
      <c r="AS76" s="192"/>
    </row>
    <row r="77" spans="1:45" ht="18.75" customHeight="1" x14ac:dyDescent="0.25">
      <c r="A77" s="1">
        <v>43852</v>
      </c>
      <c r="B77" s="2">
        <v>28513</v>
      </c>
      <c r="C77" s="2" t="s">
        <v>117</v>
      </c>
      <c r="D77" s="2" t="s">
        <v>118</v>
      </c>
      <c r="E77" s="2" t="s">
        <v>129</v>
      </c>
      <c r="F77" s="2" t="s">
        <v>316</v>
      </c>
      <c r="G77" s="2" t="s">
        <v>84</v>
      </c>
      <c r="H77" s="3">
        <v>0.44791666666666669</v>
      </c>
      <c r="I77" s="3">
        <v>0.4861111111111111</v>
      </c>
      <c r="J77" s="3">
        <v>0.51041666666666663</v>
      </c>
      <c r="K77" s="3">
        <v>0.52777777777777779</v>
      </c>
      <c r="L77" s="2">
        <v>113</v>
      </c>
      <c r="M77" s="2">
        <v>138</v>
      </c>
      <c r="N77" s="2">
        <v>559</v>
      </c>
      <c r="O77" s="2">
        <v>0</v>
      </c>
      <c r="P77" s="2" t="s">
        <v>131</v>
      </c>
      <c r="Q77" s="10">
        <v>657</v>
      </c>
      <c r="R77" s="10"/>
      <c r="S77" s="10"/>
      <c r="T77" s="4">
        <f>IF(A77="","",A77)</f>
        <v>43852</v>
      </c>
      <c r="U77" s="2"/>
      <c r="V77" s="15"/>
      <c r="W77" s="2"/>
      <c r="X77" s="2">
        <v>1</v>
      </c>
      <c r="Y77" s="2"/>
      <c r="Z77" s="2" t="s">
        <v>61</v>
      </c>
      <c r="AA77" s="2">
        <v>1</v>
      </c>
      <c r="AB77" s="2" t="s">
        <v>63</v>
      </c>
      <c r="AC77" s="2">
        <v>2</v>
      </c>
      <c r="AD77" s="10"/>
      <c r="AE77" s="15"/>
      <c r="AF77" s="2"/>
      <c r="AG77" s="2"/>
      <c r="AH77" s="2"/>
      <c r="AI77" s="2">
        <v>1</v>
      </c>
      <c r="AJ77" s="2">
        <v>1</v>
      </c>
      <c r="AK77" s="2">
        <v>1</v>
      </c>
      <c r="AL77" s="2" t="s">
        <v>89</v>
      </c>
      <c r="AM77" s="2">
        <v>1</v>
      </c>
      <c r="AN77" s="2" t="s">
        <v>90</v>
      </c>
      <c r="AO77" s="2">
        <v>1</v>
      </c>
      <c r="AP77" s="2" t="s">
        <v>94</v>
      </c>
      <c r="AQ77" s="2">
        <v>4</v>
      </c>
      <c r="AR77" s="10"/>
      <c r="AS77" s="11">
        <f>+Q77</f>
        <v>657</v>
      </c>
    </row>
    <row r="78" spans="1:45" ht="18.75" customHeight="1" x14ac:dyDescent="0.25">
      <c r="A78" s="1">
        <v>43853</v>
      </c>
      <c r="B78" s="2">
        <v>28543</v>
      </c>
      <c r="C78" s="2" t="s">
        <v>152</v>
      </c>
      <c r="D78" s="2" t="s">
        <v>153</v>
      </c>
      <c r="E78" s="2" t="s">
        <v>129</v>
      </c>
      <c r="F78" s="2" t="s">
        <v>317</v>
      </c>
      <c r="G78" s="2" t="s">
        <v>84</v>
      </c>
      <c r="H78" s="3">
        <v>0.62152777777777779</v>
      </c>
      <c r="I78" s="3">
        <v>0.63541666666666663</v>
      </c>
      <c r="J78" s="3">
        <v>0.66319444444444442</v>
      </c>
      <c r="K78" s="3">
        <v>0.66319444444444442</v>
      </c>
      <c r="L78" s="2">
        <v>147</v>
      </c>
      <c r="M78" s="2">
        <v>132</v>
      </c>
      <c r="N78" s="2">
        <v>160</v>
      </c>
      <c r="O78" s="2">
        <v>0</v>
      </c>
      <c r="P78" s="2" t="s">
        <v>131</v>
      </c>
      <c r="Q78" s="10">
        <v>657</v>
      </c>
      <c r="R78" s="10"/>
      <c r="S78" s="10"/>
      <c r="T78" s="4">
        <f t="shared" ref="T78:T87" si="9">IF(A78="","",A78)</f>
        <v>43853</v>
      </c>
      <c r="U78" s="2"/>
      <c r="V78" s="15"/>
      <c r="W78" s="2"/>
      <c r="X78" s="2">
        <v>1</v>
      </c>
      <c r="Y78" s="2"/>
      <c r="Z78" s="2" t="s">
        <v>61</v>
      </c>
      <c r="AA78" s="2">
        <v>1</v>
      </c>
      <c r="AB78" s="2" t="s">
        <v>63</v>
      </c>
      <c r="AC78" s="2">
        <v>2</v>
      </c>
      <c r="AD78" s="10"/>
      <c r="AE78" s="15"/>
      <c r="AF78" s="2"/>
      <c r="AG78" s="2"/>
      <c r="AH78" s="2"/>
      <c r="AI78" s="2">
        <v>1</v>
      </c>
      <c r="AJ78" s="2">
        <v>1</v>
      </c>
      <c r="AK78" s="2">
        <v>1</v>
      </c>
      <c r="AL78" s="2" t="s">
        <v>89</v>
      </c>
      <c r="AM78" s="2">
        <v>1</v>
      </c>
      <c r="AN78" s="2" t="s">
        <v>90</v>
      </c>
      <c r="AO78" s="2">
        <v>2</v>
      </c>
      <c r="AP78" s="2" t="s">
        <v>94</v>
      </c>
      <c r="AQ78" s="2">
        <v>5</v>
      </c>
      <c r="AR78" s="10"/>
      <c r="AS78" s="11">
        <f t="shared" ref="AS78:AS87" si="10">+Q78</f>
        <v>657</v>
      </c>
    </row>
    <row r="79" spans="1:45" ht="18.75" customHeight="1" x14ac:dyDescent="0.25">
      <c r="A79" s="1">
        <v>43854</v>
      </c>
      <c r="B79" s="2">
        <v>28524</v>
      </c>
      <c r="C79" s="2" t="s">
        <v>117</v>
      </c>
      <c r="D79" s="2" t="s">
        <v>118</v>
      </c>
      <c r="E79" s="2" t="s">
        <v>129</v>
      </c>
      <c r="F79" s="2" t="s">
        <v>292</v>
      </c>
      <c r="G79" s="2" t="s">
        <v>84</v>
      </c>
      <c r="H79" s="3">
        <v>0.57986111111111105</v>
      </c>
      <c r="I79" s="3">
        <v>0.59375</v>
      </c>
      <c r="J79" s="3">
        <v>0.61458333333333337</v>
      </c>
      <c r="K79" s="3">
        <v>0.62152777777777779</v>
      </c>
      <c r="L79" s="2">
        <v>134</v>
      </c>
      <c r="M79" s="2">
        <v>98</v>
      </c>
      <c r="N79" s="2">
        <v>0</v>
      </c>
      <c r="O79" s="2">
        <v>0</v>
      </c>
      <c r="P79" s="2" t="s">
        <v>131</v>
      </c>
      <c r="Q79" s="10">
        <v>657</v>
      </c>
      <c r="R79" s="10"/>
      <c r="S79" s="10"/>
      <c r="T79" s="4">
        <f t="shared" si="9"/>
        <v>43854</v>
      </c>
      <c r="U79" s="2"/>
      <c r="V79" s="15"/>
      <c r="W79" s="2"/>
      <c r="X79" s="2">
        <v>1</v>
      </c>
      <c r="Y79" s="2"/>
      <c r="Z79" s="2" t="s">
        <v>61</v>
      </c>
      <c r="AA79" s="2">
        <v>1</v>
      </c>
      <c r="AB79" s="2" t="s">
        <v>63</v>
      </c>
      <c r="AC79" s="2">
        <v>2</v>
      </c>
      <c r="AD79" s="10"/>
      <c r="AE79" s="15"/>
      <c r="AF79" s="2"/>
      <c r="AG79" s="2"/>
      <c r="AH79" s="2"/>
      <c r="AI79" s="2"/>
      <c r="AJ79" s="2"/>
      <c r="AK79" s="2">
        <v>1</v>
      </c>
      <c r="AL79" s="2" t="s">
        <v>89</v>
      </c>
      <c r="AM79" s="2">
        <v>1</v>
      </c>
      <c r="AN79" s="2" t="s">
        <v>90</v>
      </c>
      <c r="AO79" s="2">
        <v>1</v>
      </c>
      <c r="AP79" s="2" t="s">
        <v>94</v>
      </c>
      <c r="AQ79" s="2">
        <v>4</v>
      </c>
      <c r="AR79" s="10"/>
      <c r="AS79" s="11">
        <f t="shared" si="10"/>
        <v>657</v>
      </c>
    </row>
    <row r="80" spans="1:45" ht="18.75" customHeight="1" x14ac:dyDescent="0.25">
      <c r="A80" s="1">
        <v>43855</v>
      </c>
      <c r="B80" s="2">
        <v>28530</v>
      </c>
      <c r="C80" s="2" t="s">
        <v>117</v>
      </c>
      <c r="D80" s="2" t="s">
        <v>118</v>
      </c>
      <c r="E80" s="2" t="s">
        <v>129</v>
      </c>
      <c r="F80" s="2" t="s">
        <v>316</v>
      </c>
      <c r="G80" s="2" t="s">
        <v>84</v>
      </c>
      <c r="H80" s="3">
        <v>0.47569444444444442</v>
      </c>
      <c r="I80" s="3">
        <v>0.47222222222222227</v>
      </c>
      <c r="J80" s="3">
        <v>0.51736111111111105</v>
      </c>
      <c r="K80" s="3">
        <v>0.50694444444444442</v>
      </c>
      <c r="L80" s="2">
        <v>96</v>
      </c>
      <c r="M80" s="2">
        <v>86</v>
      </c>
      <c r="N80" s="2">
        <v>0</v>
      </c>
      <c r="O80" s="2">
        <v>0</v>
      </c>
      <c r="P80" s="2" t="s">
        <v>169</v>
      </c>
      <c r="Q80" s="10">
        <v>657</v>
      </c>
      <c r="R80" s="10"/>
      <c r="S80" s="10"/>
      <c r="T80" s="4">
        <f t="shared" si="9"/>
        <v>43855</v>
      </c>
      <c r="U80" s="2"/>
      <c r="V80" s="15"/>
      <c r="W80" s="2"/>
      <c r="X80" s="2">
        <v>1</v>
      </c>
      <c r="Y80" s="2"/>
      <c r="Z80" s="2" t="s">
        <v>61</v>
      </c>
      <c r="AA80" s="2">
        <v>1</v>
      </c>
      <c r="AB80" s="2" t="s">
        <v>63</v>
      </c>
      <c r="AC80" s="2">
        <v>2</v>
      </c>
      <c r="AD80" s="10"/>
      <c r="AE80" s="15"/>
      <c r="AF80" s="2"/>
      <c r="AG80" s="2"/>
      <c r="AH80" s="2"/>
      <c r="AI80" s="2"/>
      <c r="AJ80" s="2"/>
      <c r="AK80" s="2">
        <v>1</v>
      </c>
      <c r="AL80" s="2" t="s">
        <v>89</v>
      </c>
      <c r="AM80" s="2">
        <v>1</v>
      </c>
      <c r="AN80" s="2" t="s">
        <v>90</v>
      </c>
      <c r="AO80" s="2">
        <v>1</v>
      </c>
      <c r="AP80" s="2" t="s">
        <v>94</v>
      </c>
      <c r="AQ80" s="2">
        <v>4</v>
      </c>
      <c r="AR80" s="10"/>
      <c r="AS80" s="11">
        <f t="shared" si="10"/>
        <v>657</v>
      </c>
    </row>
    <row r="81" spans="1:45" ht="18.75" customHeight="1" x14ac:dyDescent="0.25">
      <c r="A81" s="1">
        <v>43855</v>
      </c>
      <c r="B81" s="2">
        <v>28533</v>
      </c>
      <c r="C81" s="2" t="s">
        <v>152</v>
      </c>
      <c r="D81" s="2" t="s">
        <v>153</v>
      </c>
      <c r="E81" s="2" t="s">
        <v>129</v>
      </c>
      <c r="F81" s="2" t="s">
        <v>170</v>
      </c>
      <c r="G81" s="2" t="s">
        <v>84</v>
      </c>
      <c r="H81" s="3">
        <v>0.62152777777777779</v>
      </c>
      <c r="I81" s="3">
        <v>0.62847222222222221</v>
      </c>
      <c r="J81" s="3">
        <v>0.66319444444444442</v>
      </c>
      <c r="K81" s="3">
        <v>0.65625</v>
      </c>
      <c r="L81" s="2">
        <v>96</v>
      </c>
      <c r="M81" s="2">
        <v>42</v>
      </c>
      <c r="N81" s="2">
        <v>0</v>
      </c>
      <c r="O81" s="2">
        <v>0</v>
      </c>
      <c r="P81" s="2" t="s">
        <v>131</v>
      </c>
      <c r="Q81" s="10">
        <v>657</v>
      </c>
      <c r="R81" s="10"/>
      <c r="S81" s="10"/>
      <c r="T81" s="4">
        <f t="shared" si="9"/>
        <v>43855</v>
      </c>
      <c r="U81" s="2"/>
      <c r="V81" s="15"/>
      <c r="W81" s="2"/>
      <c r="X81" s="2"/>
      <c r="Y81" s="2"/>
      <c r="Z81" s="2" t="s">
        <v>61</v>
      </c>
      <c r="AA81" s="2">
        <v>1</v>
      </c>
      <c r="AB81" s="2" t="s">
        <v>63</v>
      </c>
      <c r="AC81" s="2">
        <v>2</v>
      </c>
      <c r="AD81" s="10"/>
      <c r="AE81" s="15"/>
      <c r="AF81" s="2"/>
      <c r="AG81" s="2"/>
      <c r="AH81" s="2"/>
      <c r="AI81" s="2"/>
      <c r="AJ81" s="2"/>
      <c r="AK81" s="2">
        <v>1</v>
      </c>
      <c r="AL81" s="2" t="s">
        <v>89</v>
      </c>
      <c r="AM81" s="2">
        <v>1</v>
      </c>
      <c r="AN81" s="2" t="s">
        <v>90</v>
      </c>
      <c r="AO81" s="2">
        <v>1</v>
      </c>
      <c r="AP81" s="2" t="s">
        <v>94</v>
      </c>
      <c r="AQ81" s="2">
        <v>4</v>
      </c>
      <c r="AR81" s="10"/>
      <c r="AS81" s="11">
        <f t="shared" si="10"/>
        <v>657</v>
      </c>
    </row>
    <row r="82" spans="1:45" ht="18.75" customHeight="1" x14ac:dyDescent="0.25">
      <c r="A82" s="1">
        <v>43856</v>
      </c>
      <c r="B82" s="2">
        <v>28536</v>
      </c>
      <c r="C82" s="2" t="s">
        <v>152</v>
      </c>
      <c r="D82" s="2" t="s">
        <v>153</v>
      </c>
      <c r="E82" s="2" t="s">
        <v>119</v>
      </c>
      <c r="F82" s="2" t="s">
        <v>120</v>
      </c>
      <c r="G82" s="2" t="s">
        <v>84</v>
      </c>
      <c r="H82" s="3">
        <v>0.62152777777777779</v>
      </c>
      <c r="I82" s="3">
        <v>0.7006944444444444</v>
      </c>
      <c r="J82" s="3">
        <v>0.66319444444444442</v>
      </c>
      <c r="K82" s="3">
        <v>0.74236111111111114</v>
      </c>
      <c r="L82" s="2">
        <v>154</v>
      </c>
      <c r="M82" s="2">
        <v>250</v>
      </c>
      <c r="N82" s="2">
        <v>0</v>
      </c>
      <c r="O82" s="2">
        <v>0</v>
      </c>
      <c r="P82" s="2" t="s">
        <v>255</v>
      </c>
      <c r="Q82" s="10">
        <v>1311</v>
      </c>
      <c r="R82" s="10"/>
      <c r="S82" s="10"/>
      <c r="T82" s="4">
        <f t="shared" si="9"/>
        <v>43856</v>
      </c>
      <c r="U82" s="2"/>
      <c r="V82" s="15"/>
      <c r="W82" s="2"/>
      <c r="X82" s="2"/>
      <c r="Y82" s="2"/>
      <c r="Z82" s="2" t="s">
        <v>61</v>
      </c>
      <c r="AA82" s="2">
        <v>1</v>
      </c>
      <c r="AB82" s="2" t="s">
        <v>63</v>
      </c>
      <c r="AC82" s="2">
        <v>2</v>
      </c>
      <c r="AD82" s="10"/>
      <c r="AE82" s="15" t="s">
        <v>132</v>
      </c>
      <c r="AF82" s="2"/>
      <c r="AG82" s="2"/>
      <c r="AH82" s="2">
        <v>1</v>
      </c>
      <c r="AI82" s="2">
        <v>1</v>
      </c>
      <c r="AJ82" s="2">
        <v>1</v>
      </c>
      <c r="AK82" s="2">
        <v>1</v>
      </c>
      <c r="AL82" s="2" t="s">
        <v>89</v>
      </c>
      <c r="AM82" s="2">
        <v>1</v>
      </c>
      <c r="AN82" s="2" t="s">
        <v>90</v>
      </c>
      <c r="AO82" s="2">
        <v>1</v>
      </c>
      <c r="AP82" s="2" t="s">
        <v>94</v>
      </c>
      <c r="AQ82" s="2">
        <v>6</v>
      </c>
      <c r="AR82" s="10"/>
      <c r="AS82" s="11">
        <f t="shared" si="10"/>
        <v>1311</v>
      </c>
    </row>
    <row r="83" spans="1:45" ht="18.75" customHeight="1" x14ac:dyDescent="0.25">
      <c r="A83" s="1">
        <v>43857</v>
      </c>
      <c r="B83" s="2">
        <v>28563</v>
      </c>
      <c r="C83" s="2" t="s">
        <v>152</v>
      </c>
      <c r="D83" s="2" t="s">
        <v>153</v>
      </c>
      <c r="E83" s="2" t="s">
        <v>119</v>
      </c>
      <c r="F83" s="2" t="s">
        <v>168</v>
      </c>
      <c r="G83" s="2" t="s">
        <v>84</v>
      </c>
      <c r="H83" s="3">
        <v>0.62152777777777779</v>
      </c>
      <c r="I83" s="3">
        <v>0.63888888888888895</v>
      </c>
      <c r="J83" s="3">
        <v>0.66319444444444442</v>
      </c>
      <c r="K83" s="3">
        <v>0.67361111111111116</v>
      </c>
      <c r="L83" s="2">
        <v>133</v>
      </c>
      <c r="M83" s="2">
        <v>111</v>
      </c>
      <c r="N83" s="2">
        <v>2</v>
      </c>
      <c r="O83" s="2">
        <v>0</v>
      </c>
      <c r="P83" s="2" t="s">
        <v>126</v>
      </c>
      <c r="Q83" s="10">
        <v>1311</v>
      </c>
      <c r="R83" s="10"/>
      <c r="S83" s="10"/>
      <c r="T83" s="4">
        <f t="shared" si="9"/>
        <v>43857</v>
      </c>
      <c r="U83" s="2"/>
      <c r="V83" s="15"/>
      <c r="W83" s="2"/>
      <c r="X83" s="2"/>
      <c r="Y83" s="2"/>
      <c r="Z83" s="2" t="s">
        <v>61</v>
      </c>
      <c r="AA83" s="2">
        <v>1</v>
      </c>
      <c r="AB83" s="2" t="s">
        <v>63</v>
      </c>
      <c r="AC83" s="2">
        <v>2</v>
      </c>
      <c r="AD83" s="10"/>
      <c r="AE83" s="15"/>
      <c r="AF83" s="2"/>
      <c r="AG83" s="2"/>
      <c r="AH83" s="2">
        <v>1</v>
      </c>
      <c r="AI83" s="2">
        <v>1</v>
      </c>
      <c r="AJ83" s="2">
        <v>1</v>
      </c>
      <c r="AK83" s="2">
        <v>1</v>
      </c>
      <c r="AL83" s="2" t="s">
        <v>89</v>
      </c>
      <c r="AM83" s="2">
        <v>1</v>
      </c>
      <c r="AN83" s="2" t="s">
        <v>90</v>
      </c>
      <c r="AO83" s="2">
        <v>1</v>
      </c>
      <c r="AP83" s="2" t="s">
        <v>94</v>
      </c>
      <c r="AQ83" s="2">
        <v>8</v>
      </c>
      <c r="AR83" s="10"/>
      <c r="AS83" s="11">
        <f t="shared" si="10"/>
        <v>1311</v>
      </c>
    </row>
    <row r="84" spans="1:45" ht="18.75" customHeight="1" x14ac:dyDescent="0.25">
      <c r="A84" s="1">
        <v>43858</v>
      </c>
      <c r="B84" s="2">
        <v>28526</v>
      </c>
      <c r="C84" s="2" t="s">
        <v>117</v>
      </c>
      <c r="D84" s="2" t="s">
        <v>118</v>
      </c>
      <c r="E84" s="2" t="s">
        <v>129</v>
      </c>
      <c r="F84" s="2" t="s">
        <v>318</v>
      </c>
      <c r="G84" s="2" t="s">
        <v>84</v>
      </c>
      <c r="H84" s="3">
        <v>0.44791666666666669</v>
      </c>
      <c r="I84" s="3">
        <v>0.49305555555555558</v>
      </c>
      <c r="J84" s="3">
        <v>0.51041666666666663</v>
      </c>
      <c r="K84" s="3">
        <v>0.53472222222222221</v>
      </c>
      <c r="L84" s="2">
        <v>85</v>
      </c>
      <c r="M84" s="2">
        <v>136</v>
      </c>
      <c r="N84" s="2">
        <v>0</v>
      </c>
      <c r="O84" s="2">
        <v>0</v>
      </c>
      <c r="P84" s="2" t="s">
        <v>121</v>
      </c>
      <c r="Q84" s="10">
        <v>657</v>
      </c>
      <c r="R84" s="10"/>
      <c r="S84" s="10"/>
      <c r="T84" s="4">
        <f t="shared" si="9"/>
        <v>43858</v>
      </c>
      <c r="U84" s="2"/>
      <c r="V84" s="15"/>
      <c r="W84" s="2"/>
      <c r="X84" s="2"/>
      <c r="Y84" s="2"/>
      <c r="Z84" s="2" t="s">
        <v>61</v>
      </c>
      <c r="AA84" s="2">
        <v>1</v>
      </c>
      <c r="AB84" s="2" t="s">
        <v>63</v>
      </c>
      <c r="AC84" s="2">
        <v>2</v>
      </c>
      <c r="AD84" s="10"/>
      <c r="AE84" s="15"/>
      <c r="AF84" s="2"/>
      <c r="AG84" s="2"/>
      <c r="AH84" s="2"/>
      <c r="AI84" s="2">
        <v>1</v>
      </c>
      <c r="AJ84" s="2">
        <v>1</v>
      </c>
      <c r="AK84" s="2">
        <v>1</v>
      </c>
      <c r="AL84" s="2" t="s">
        <v>89</v>
      </c>
      <c r="AM84" s="2">
        <v>1</v>
      </c>
      <c r="AN84" s="2" t="s">
        <v>90</v>
      </c>
      <c r="AO84" s="2">
        <v>1</v>
      </c>
      <c r="AP84" s="2" t="s">
        <v>94</v>
      </c>
      <c r="AQ84" s="2">
        <v>5</v>
      </c>
      <c r="AR84" s="10"/>
      <c r="AS84" s="11">
        <f t="shared" si="10"/>
        <v>657</v>
      </c>
    </row>
    <row r="85" spans="1:45" ht="18.75" customHeight="1" x14ac:dyDescent="0.25">
      <c r="A85" s="1">
        <v>43859</v>
      </c>
      <c r="B85" s="2">
        <v>28549</v>
      </c>
      <c r="C85" s="2" t="s">
        <v>117</v>
      </c>
      <c r="D85" s="2" t="s">
        <v>118</v>
      </c>
      <c r="E85" s="2" t="s">
        <v>129</v>
      </c>
      <c r="F85" s="2" t="s">
        <v>319</v>
      </c>
      <c r="G85" s="2" t="s">
        <v>84</v>
      </c>
      <c r="H85" s="3">
        <v>0.47222222222222227</v>
      </c>
      <c r="I85" s="3">
        <v>0.54166666666666663</v>
      </c>
      <c r="J85" s="3">
        <v>0.51041666666666663</v>
      </c>
      <c r="K85" s="3">
        <v>0.57638888888888895</v>
      </c>
      <c r="L85" s="2">
        <v>86</v>
      </c>
      <c r="M85" s="2">
        <v>123</v>
      </c>
      <c r="N85" s="2">
        <v>0</v>
      </c>
      <c r="O85" s="2">
        <v>0</v>
      </c>
      <c r="P85" s="2" t="s">
        <v>169</v>
      </c>
      <c r="Q85" s="10">
        <v>657</v>
      </c>
      <c r="R85" s="10"/>
      <c r="S85" s="10"/>
      <c r="T85" s="4">
        <f t="shared" si="9"/>
        <v>43859</v>
      </c>
      <c r="U85" s="2"/>
      <c r="V85" s="15"/>
      <c r="W85" s="2"/>
      <c r="X85" s="2">
        <v>4</v>
      </c>
      <c r="Y85" s="2"/>
      <c r="Z85" s="2" t="s">
        <v>61</v>
      </c>
      <c r="AA85" s="2">
        <v>1</v>
      </c>
      <c r="AB85" s="2" t="s">
        <v>63</v>
      </c>
      <c r="AC85" s="2">
        <v>2</v>
      </c>
      <c r="AD85" s="10"/>
      <c r="AE85" s="15"/>
      <c r="AF85" s="2"/>
      <c r="AG85" s="2"/>
      <c r="AH85" s="2"/>
      <c r="AI85" s="2"/>
      <c r="AJ85" s="2"/>
      <c r="AK85" s="2">
        <v>1</v>
      </c>
      <c r="AL85" s="2" t="s">
        <v>89</v>
      </c>
      <c r="AM85" s="2">
        <v>2</v>
      </c>
      <c r="AN85" s="2" t="s">
        <v>90</v>
      </c>
      <c r="AO85" s="2">
        <v>2</v>
      </c>
      <c r="AP85" s="2" t="s">
        <v>94</v>
      </c>
      <c r="AQ85" s="2">
        <v>4</v>
      </c>
      <c r="AR85" s="10"/>
      <c r="AS85" s="11">
        <f t="shared" si="10"/>
        <v>657</v>
      </c>
    </row>
    <row r="86" spans="1:45" ht="18.75" customHeight="1" x14ac:dyDescent="0.25">
      <c r="A86" s="1">
        <v>43860</v>
      </c>
      <c r="B86" s="2">
        <v>28554</v>
      </c>
      <c r="C86" s="2" t="s">
        <v>117</v>
      </c>
      <c r="D86" s="2" t="s">
        <v>118</v>
      </c>
      <c r="E86" s="2" t="s">
        <v>129</v>
      </c>
      <c r="F86" s="2" t="s">
        <v>198</v>
      </c>
      <c r="G86" s="2" t="s">
        <v>84</v>
      </c>
      <c r="H86" s="3">
        <v>0.44791666666666669</v>
      </c>
      <c r="I86" s="3">
        <v>0.46875</v>
      </c>
      <c r="J86" s="3">
        <v>0.51041666666666663</v>
      </c>
      <c r="K86" s="3">
        <v>0.5</v>
      </c>
      <c r="L86" s="2">
        <v>135</v>
      </c>
      <c r="M86" s="2">
        <v>91</v>
      </c>
      <c r="N86" s="2">
        <v>176</v>
      </c>
      <c r="O86" s="2">
        <v>0</v>
      </c>
      <c r="P86" s="2" t="s">
        <v>121</v>
      </c>
      <c r="Q86" s="10">
        <v>657</v>
      </c>
      <c r="R86" s="10"/>
      <c r="S86" s="10"/>
      <c r="T86" s="4">
        <f t="shared" si="9"/>
        <v>43860</v>
      </c>
      <c r="U86" s="2"/>
      <c r="V86" s="15"/>
      <c r="W86" s="2"/>
      <c r="X86" s="2"/>
      <c r="Y86" s="2"/>
      <c r="Z86" s="2" t="s">
        <v>61</v>
      </c>
      <c r="AA86" s="2">
        <v>1</v>
      </c>
      <c r="AB86" s="2" t="s">
        <v>63</v>
      </c>
      <c r="AC86" s="2">
        <v>2</v>
      </c>
      <c r="AD86" s="10"/>
      <c r="AE86" s="15"/>
      <c r="AF86" s="2"/>
      <c r="AG86" s="2"/>
      <c r="AH86" s="2"/>
      <c r="AI86" s="2"/>
      <c r="AJ86" s="2"/>
      <c r="AK86" s="2">
        <v>1</v>
      </c>
      <c r="AL86" s="2" t="s">
        <v>89</v>
      </c>
      <c r="AM86" s="2">
        <v>1</v>
      </c>
      <c r="AN86" s="2" t="s">
        <v>90</v>
      </c>
      <c r="AO86" s="2">
        <v>2</v>
      </c>
      <c r="AP86" s="2" t="s">
        <v>94</v>
      </c>
      <c r="AQ86" s="2">
        <v>5</v>
      </c>
      <c r="AR86" s="10"/>
      <c r="AS86" s="11">
        <f t="shared" si="10"/>
        <v>657</v>
      </c>
    </row>
    <row r="87" spans="1:45" ht="18.75" customHeight="1" x14ac:dyDescent="0.25">
      <c r="A87" s="1">
        <v>43861</v>
      </c>
      <c r="B87" s="2">
        <v>28559</v>
      </c>
      <c r="C87" s="2" t="s">
        <v>117</v>
      </c>
      <c r="D87" s="2" t="s">
        <v>118</v>
      </c>
      <c r="E87" s="2" t="s">
        <v>129</v>
      </c>
      <c r="F87" s="2" t="s">
        <v>181</v>
      </c>
      <c r="G87" s="2" t="s">
        <v>84</v>
      </c>
      <c r="H87" s="3">
        <v>0.44791666666666669</v>
      </c>
      <c r="I87" s="3">
        <v>0.53472222222222221</v>
      </c>
      <c r="J87" s="3">
        <v>0.48958333333333331</v>
      </c>
      <c r="K87" s="3">
        <v>0.5625</v>
      </c>
      <c r="L87" s="2">
        <v>126</v>
      </c>
      <c r="M87" s="2">
        <v>89</v>
      </c>
      <c r="N87" s="2">
        <v>0</v>
      </c>
      <c r="O87" s="2">
        <v>0</v>
      </c>
      <c r="P87" s="2" t="s">
        <v>169</v>
      </c>
      <c r="Q87" s="10">
        <v>657</v>
      </c>
      <c r="R87" s="10"/>
      <c r="S87" s="10"/>
      <c r="T87" s="4">
        <f t="shared" si="9"/>
        <v>43861</v>
      </c>
      <c r="U87" s="2"/>
      <c r="V87" s="15"/>
      <c r="W87" s="2"/>
      <c r="X87" s="2">
        <v>2</v>
      </c>
      <c r="Y87" s="2"/>
      <c r="Z87" s="2" t="s">
        <v>61</v>
      </c>
      <c r="AA87" s="2">
        <v>1</v>
      </c>
      <c r="AB87" s="2" t="s">
        <v>63</v>
      </c>
      <c r="AC87" s="2">
        <v>2</v>
      </c>
      <c r="AD87" s="10"/>
      <c r="AE87" s="15"/>
      <c r="AF87" s="2"/>
      <c r="AG87" s="2"/>
      <c r="AH87" s="2"/>
      <c r="AI87" s="2">
        <v>1</v>
      </c>
      <c r="AJ87" s="2">
        <v>1</v>
      </c>
      <c r="AK87" s="2">
        <v>1</v>
      </c>
      <c r="AL87" s="2" t="s">
        <v>89</v>
      </c>
      <c r="AM87" s="2">
        <v>1</v>
      </c>
      <c r="AN87" s="2" t="s">
        <v>90</v>
      </c>
      <c r="AO87" s="2">
        <v>2</v>
      </c>
      <c r="AP87" s="2" t="s">
        <v>94</v>
      </c>
      <c r="AQ87" s="2">
        <v>6</v>
      </c>
      <c r="AR87" s="10"/>
      <c r="AS87" s="11">
        <f t="shared" si="10"/>
        <v>657</v>
      </c>
    </row>
    <row r="88" spans="1:45" ht="18.75" customHeight="1" x14ac:dyDescent="0.25">
      <c r="A88" s="197" t="s">
        <v>19</v>
      </c>
      <c r="B88" s="198"/>
      <c r="C88" s="198"/>
      <c r="D88" s="198"/>
      <c r="E88" s="198"/>
      <c r="F88" s="198"/>
      <c r="G88" s="198"/>
      <c r="H88" s="198"/>
      <c r="I88" s="198"/>
      <c r="J88" s="198"/>
      <c r="K88" s="199"/>
      <c r="L88" s="12">
        <f>SUM(L77:L87)</f>
        <v>1305</v>
      </c>
      <c r="M88" s="12">
        <f>SUM(M77:M87)</f>
        <v>1296</v>
      </c>
      <c r="N88" s="12">
        <f>SUM(N77:N87)</f>
        <v>897</v>
      </c>
      <c r="O88" s="12">
        <f>SUM(O77:O87)</f>
        <v>0</v>
      </c>
      <c r="P88" s="12"/>
      <c r="Q88" s="12"/>
      <c r="R88" s="12"/>
      <c r="S88" s="12"/>
      <c r="T88" s="12"/>
      <c r="U88" s="12">
        <f>SUM(U77:U87)</f>
        <v>0</v>
      </c>
      <c r="V88" s="20">
        <f>SUM(V77:V87)</f>
        <v>0</v>
      </c>
      <c r="W88" s="12">
        <f>SUM(W77:W87)</f>
        <v>0</v>
      </c>
      <c r="X88" s="12">
        <f>SUM(X77:X87)</f>
        <v>10</v>
      </c>
      <c r="Y88" s="12"/>
      <c r="Z88" s="12"/>
      <c r="AA88" s="12"/>
      <c r="AB88" s="12"/>
      <c r="AC88" s="12"/>
      <c r="AD88" s="12"/>
      <c r="AE88" s="20">
        <f t="shared" ref="AE88:AK88" si="11">SUM(AE77:AE87)</f>
        <v>0</v>
      </c>
      <c r="AF88" s="21">
        <f t="shared" si="11"/>
        <v>0</v>
      </c>
      <c r="AG88" s="20">
        <f t="shared" si="11"/>
        <v>0</v>
      </c>
      <c r="AH88" s="20">
        <f t="shared" si="11"/>
        <v>2</v>
      </c>
      <c r="AI88" s="21">
        <f t="shared" si="11"/>
        <v>6</v>
      </c>
      <c r="AJ88" s="21">
        <f t="shared" si="11"/>
        <v>6</v>
      </c>
      <c r="AK88" s="21">
        <f t="shared" si="11"/>
        <v>11</v>
      </c>
      <c r="AL88" s="12"/>
      <c r="AM88" s="12"/>
      <c r="AN88" s="12"/>
      <c r="AO88" s="12"/>
      <c r="AP88" s="12"/>
      <c r="AQ88" s="12"/>
      <c r="AR88" s="12"/>
      <c r="AS88" s="59">
        <f>SUM(AS77:AS87)</f>
        <v>8535</v>
      </c>
    </row>
  </sheetData>
  <sheetProtection selectLockedCells="1"/>
  <mergeCells count="76">
    <mergeCell ref="A63:K63"/>
    <mergeCell ref="AD54:AD55"/>
    <mergeCell ref="AE54:AQ54"/>
    <mergeCell ref="AR54:AR55"/>
    <mergeCell ref="AS54:AS55"/>
    <mergeCell ref="U55:V55"/>
    <mergeCell ref="Z55:AA55"/>
    <mergeCell ref="AB55:AC55"/>
    <mergeCell ref="AL55:AM55"/>
    <mergeCell ref="AN55:AO55"/>
    <mergeCell ref="AP55:AQ55"/>
    <mergeCell ref="B49:E49"/>
    <mergeCell ref="U49:X49"/>
    <mergeCell ref="A51:G51"/>
    <mergeCell ref="A54:P54"/>
    <mergeCell ref="Q54:Q55"/>
    <mergeCell ref="R54:R55"/>
    <mergeCell ref="S54:S55"/>
    <mergeCell ref="T54:AC54"/>
    <mergeCell ref="A42:K42"/>
    <mergeCell ref="AD34:AD35"/>
    <mergeCell ref="AE34:AQ34"/>
    <mergeCell ref="AR34:AR35"/>
    <mergeCell ref="AS34:AS35"/>
    <mergeCell ref="U35:V35"/>
    <mergeCell ref="Z35:AA35"/>
    <mergeCell ref="AB35:AC35"/>
    <mergeCell ref="AL35:AM35"/>
    <mergeCell ref="AN35:AO35"/>
    <mergeCell ref="AP35:AQ35"/>
    <mergeCell ref="B29:E29"/>
    <mergeCell ref="U29:X29"/>
    <mergeCell ref="A31:G31"/>
    <mergeCell ref="A34:P34"/>
    <mergeCell ref="Q34:Q35"/>
    <mergeCell ref="R34:R35"/>
    <mergeCell ref="S34:S35"/>
    <mergeCell ref="T34:AC34"/>
    <mergeCell ref="B5:E5"/>
    <mergeCell ref="U5:X5"/>
    <mergeCell ref="A7:G7"/>
    <mergeCell ref="A10:P10"/>
    <mergeCell ref="Q10:Q11"/>
    <mergeCell ref="R10:R11"/>
    <mergeCell ref="S10:S11"/>
    <mergeCell ref="T10:AC10"/>
    <mergeCell ref="A22:K22"/>
    <mergeCell ref="AD10:AD11"/>
    <mergeCell ref="AE10:AQ10"/>
    <mergeCell ref="AR10:AR11"/>
    <mergeCell ref="AS10:AS11"/>
    <mergeCell ref="U11:V11"/>
    <mergeCell ref="Z11:AA11"/>
    <mergeCell ref="AB11:AC11"/>
    <mergeCell ref="AL11:AM11"/>
    <mergeCell ref="AN11:AO11"/>
    <mergeCell ref="AP11:AQ11"/>
    <mergeCell ref="B70:E70"/>
    <mergeCell ref="U70:X70"/>
    <mergeCell ref="A72:G72"/>
    <mergeCell ref="A75:P75"/>
    <mergeCell ref="Q75:Q76"/>
    <mergeCell ref="R75:R76"/>
    <mergeCell ref="S75:S76"/>
    <mergeCell ref="T75:AC75"/>
    <mergeCell ref="A88:K88"/>
    <mergeCell ref="AD75:AD76"/>
    <mergeCell ref="AE75:AQ75"/>
    <mergeCell ref="AR75:AR76"/>
    <mergeCell ref="AS75:AS76"/>
    <mergeCell ref="U76:V76"/>
    <mergeCell ref="Z76:AA76"/>
    <mergeCell ref="AB76:AC76"/>
    <mergeCell ref="AL76:AM76"/>
    <mergeCell ref="AN76:AO76"/>
    <mergeCell ref="AP76:AQ76"/>
  </mergeCells>
  <dataValidations count="5">
    <dataValidation type="list" allowBlank="1" showInputMessage="1" showErrorMessage="1" sqref="AP12:AP21 AL12:AL21 AN12:AN21 AP36:AP41 AL36:AL41 AN36:AN41 AP56:AP62 AL56:AL62 AN56:AN62 AN77:AN87 AP77:AP87 AL77:AL87">
      <formula1>AUTRES</formula1>
    </dataValidation>
    <dataValidation type="list" allowBlank="1" showInputMessage="1" showErrorMessage="1" sqref="N5 N29 N49 N70">
      <formula1>MONNAIE</formula1>
    </dataValidation>
    <dataValidation type="list" allowBlank="1" showInputMessage="1" showErrorMessage="1" sqref="Z12:Z21 AB12:AB21 Z36:Z41 AB36:AB41 Z56:Z62 AB56:AB62 AB77:AB87 Z77:Z87">
      <formula1>AUTRE</formula1>
    </dataValidation>
    <dataValidation type="whole" allowBlank="1" showInputMessage="1" showErrorMessage="1" sqref="L12:M21 L36:M41 L56:M62 L77:M87">
      <formula1>0</formula1>
      <formula2>500</formula2>
    </dataValidation>
    <dataValidation type="list" allowBlank="1" showInputMessage="1" showErrorMessage="1" sqref="G12:G21 G36:G41 G56:G62 G77:G87">
      <formula1>nature</formula1>
    </dataValidation>
  </dataValidations>
  <pageMargins left="0.2" right="0.2" top="0.2" bottom="0.2" header="0.2" footer="0.2"/>
  <pageSetup paperSize="9" scale="95" orientation="landscape" horizontalDpi="300" verticalDpi="300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7</vt:i4>
      </vt:variant>
    </vt:vector>
  </HeadingPairs>
  <TitlesOfParts>
    <vt:vector size="25" baseType="lpstr">
      <vt:lpstr>FLYNAS</vt:lpstr>
      <vt:lpstr>ALGOLAH</vt:lpstr>
      <vt:lpstr>OCCASION</vt:lpstr>
      <vt:lpstr>LN</vt:lpstr>
      <vt:lpstr>XR</vt:lpstr>
      <vt:lpstr>MS</vt:lpstr>
      <vt:lpstr>RB</vt:lpstr>
      <vt:lpstr>AT</vt:lpstr>
      <vt:lpstr>TU</vt:lpstr>
      <vt:lpstr>TU PUSH</vt:lpstr>
      <vt:lpstr>RJ</vt:lpstr>
      <vt:lpstr>ASL</vt:lpstr>
      <vt:lpstr>SV REG</vt:lpstr>
      <vt:lpstr>SV CHR</vt:lpstr>
      <vt:lpstr>ALPHA</vt:lpstr>
      <vt:lpstr>CIES SPEC</vt:lpstr>
      <vt:lpstr>SV SPEC</vt:lpstr>
      <vt:lpstr>SF SPEC</vt:lpstr>
      <vt:lpstr>AUTRE</vt:lpstr>
      <vt:lpstr>AUTRES</vt:lpstr>
      <vt:lpstr>MODE</vt:lpstr>
      <vt:lpstr>MONNAIE</vt:lpstr>
      <vt:lpstr>nature</vt:lpstr>
      <vt:lpstr>PP</vt:lpstr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TIBOURTINE AHMED</dc:creator>
  <cp:lastModifiedBy>nemmour.khalida</cp:lastModifiedBy>
  <cp:lastPrinted>2020-02-17T10:42:37Z</cp:lastPrinted>
  <dcterms:created xsi:type="dcterms:W3CDTF">2017-07-19T08:41:32Z</dcterms:created>
  <dcterms:modified xsi:type="dcterms:W3CDTF">2020-05-31T08:34:17Z</dcterms:modified>
</cp:coreProperties>
</file>