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xl/drawings/drawing13.xml" ContentType="application/vnd.openxmlformats-officedocument.drawing+xml"/>
  <Override PartName="/xl/drawings/drawing14.xml" ContentType="application/vnd.openxmlformats-officedocument.drawing+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7"/>
  <workbookPr codeName="ThisWorkbook"/>
  <mc:AlternateContent xmlns:mc="http://schemas.openxmlformats.org/markup-compatibility/2006">
    <mc:Choice Requires="x15">
      <x15ac:absPath xmlns:x15ac="http://schemas.microsoft.com/office/spreadsheetml/2010/11/ac" url="C:\Windows\SystemTemp\"/>
    </mc:Choice>
  </mc:AlternateContent>
  <xr:revisionPtr revIDLastSave="0" documentId="8_{D511C235-FE24-4CAB-98EE-216C1234A1CB}" xr6:coauthVersionLast="47" xr6:coauthVersionMax="47" xr10:uidLastSave="{00000000-0000-0000-0000-000000000000}"/>
  <bookViews>
    <workbookView xWindow="-120" yWindow="-120" windowWidth="15600" windowHeight="11160" tabRatio="919" activeTab="2" xr2:uid="{5B25007E-6623-448C-995D-D96866D4B166}"/>
  </bookViews>
  <sheets>
    <sheet name="Index" sheetId="16" r:id="rId1"/>
    <sheet name="Trial Balance" sheetId="11" r:id="rId2"/>
    <sheet name="Profit and Loss" sheetId="2" r:id="rId3"/>
    <sheet name="Portfolio Valuation" sheetId="1" r:id="rId4"/>
    <sheet name="TaxLots" sheetId="22" r:id="rId5"/>
    <sheet name="Unsettled Trades" sheetId="3" r:id="rId6"/>
    <sheet name="Accrued Expenses" sheetId="4" r:id="rId7"/>
    <sheet name="Accrued Interest" sheetId="5" r:id="rId8"/>
    <sheet name="Accrued Dividends" sheetId="6" r:id="rId9"/>
    <sheet name="Accrued Other" sheetId="20" r:id="rId10"/>
    <sheet name="Expenses" sheetId="7" r:id="rId11"/>
    <sheet name="Interest" sheetId="10" r:id="rId12"/>
    <sheet name="Dividends" sheetId="8" r:id="rId13"/>
    <sheet name="Other" sheetId="21" r:id="rId14"/>
    <sheet name="Report Parameters" sheetId="19" r:id="rId15"/>
  </sheets>
  <definedNames>
    <definedName name="_xlnm._FilterDatabase" localSheetId="8" hidden="1">'Accrued Dividends'!$A$6:$AA$6</definedName>
    <definedName name="_xlnm._FilterDatabase" localSheetId="6" hidden="1">'Accrued Expenses'!$A$6:$T$6</definedName>
    <definedName name="_xlnm._FilterDatabase" localSheetId="7" hidden="1">'Accrued Interest'!$A$6:$V$6</definedName>
    <definedName name="_xlnm._FilterDatabase" localSheetId="9" hidden="1">'Accrued Other'!$A$6:$T$6</definedName>
    <definedName name="_xlnm._FilterDatabase" localSheetId="12" hidden="1">Dividends!$A$6:$U$6</definedName>
    <definedName name="_xlnm._FilterDatabase" localSheetId="10" hidden="1">Expenses!$A$6:$S$6</definedName>
    <definedName name="_xlnm._FilterDatabase" localSheetId="11" hidden="1">Interest!$A$6:$T$6</definedName>
    <definedName name="_xlnm._FilterDatabase" localSheetId="13" hidden="1">Other!$A$6:$S$6</definedName>
    <definedName name="_xlnm._FilterDatabase" localSheetId="3" hidden="1">'Portfolio Valuation'!$A$6:$AE$6</definedName>
    <definedName name="_xlnm._FilterDatabase" localSheetId="2" hidden="1">'Profit and Loss'!$A$6:$AL$6</definedName>
    <definedName name="_xlnm._FilterDatabase" localSheetId="14" hidden="1">'Report Parameters'!$A$1:$B$1</definedName>
    <definedName name="_xlnm._FilterDatabase" localSheetId="4" hidden="1">TaxLots!$A$6:$AI$6</definedName>
    <definedName name="_xlnm._FilterDatabase" localSheetId="1" hidden="1">'Trial Balance'!$A$6:$J$6</definedName>
    <definedName name="_xlnm._FilterDatabase" localSheetId="5" hidden="1">'Unsettled Trades'!$A$6:$Y$6</definedName>
    <definedName name="Allocation">#REF!</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S4" i="8" l="1"/>
  <c r="S3" i="8"/>
  <c r="S2" i="8"/>
  <c r="T4" i="10"/>
  <c r="T3" i="10"/>
  <c r="T2" i="10"/>
  <c r="S4" i="7"/>
  <c r="S3" i="7"/>
  <c r="S2" i="7"/>
  <c r="T4" i="20"/>
  <c r="T3" i="20"/>
  <c r="T2" i="20"/>
  <c r="R4" i="6"/>
  <c r="R3" i="6"/>
  <c r="R2" i="6"/>
  <c r="R4" i="5"/>
  <c r="R3" i="5"/>
  <c r="R2" i="5"/>
  <c r="T4" i="4"/>
  <c r="T3" i="4"/>
  <c r="T2" i="4"/>
  <c r="R4" i="3"/>
  <c r="R3" i="3"/>
  <c r="R2" i="3"/>
  <c r="P4" i="22"/>
  <c r="P3" i="22"/>
  <c r="P2" i="22"/>
  <c r="R4" i="1"/>
  <c r="R3" i="1"/>
  <c r="R2" i="1"/>
  <c r="R4" i="2"/>
  <c r="R3" i="2"/>
  <c r="R2" i="2"/>
  <c r="J4" i="11"/>
  <c r="J3" i="11"/>
  <c r="J2" i="11"/>
  <c r="I5" i="16"/>
  <c r="I3" i="16"/>
  <c r="I2" i="16"/>
  <c r="S1" i="21"/>
  <c r="S1" i="8"/>
  <c r="T1" i="10"/>
  <c r="S1" i="7"/>
  <c r="T1" i="20"/>
  <c r="R1" i="6"/>
  <c r="R1" i="5"/>
  <c r="T1" i="4"/>
  <c r="R1" i="3"/>
  <c r="P1" i="22"/>
  <c r="R1" i="1"/>
  <c r="R1" i="2"/>
  <c r="J1" i="11"/>
  <c r="I4" i="16"/>
  <c r="I1" i="16"/>
  <c r="E1" i="21"/>
  <c r="G1" i="8"/>
  <c r="G1" i="10"/>
  <c r="G1" i="7"/>
  <c r="F1" i="20"/>
  <c r="G1" i="6"/>
  <c r="G1" i="5"/>
  <c r="E1" i="4"/>
  <c r="G1" i="3"/>
  <c r="F1" i="22"/>
  <c r="G1" i="1"/>
  <c r="G1" i="2"/>
  <c r="D2" i="11"/>
  <c r="S4" i="21"/>
  <c r="S3" i="21"/>
  <c r="S2" i="21"/>
  <c r="G9" i="16" a="1"/>
  <c r="G9" i="16" s="1"/>
  <c r="D12" i="16"/>
  <c r="D15" i="16"/>
  <c r="D10" i="16" l="1"/>
  <c r="D14" i="16" s="1"/>
  <c r="E15" i="16" s="1"/>
  <c r="D9" i="16" l="1"/>
  <c r="E17" i="16" l="1"/>
  <c r="E16" i="16"/>
  <c r="D18" i="16"/>
  <c r="I17" i="16" l="1"/>
  <c r="I18" i="16"/>
  <c r="I19" i="16"/>
  <c r="E18" i="16"/>
  <c r="I14" i="16"/>
  <c r="I13" i="16"/>
  <c r="I16" i="16"/>
  <c r="I11" i="16"/>
  <c r="I12" i="16"/>
  <c r="I15" i="16"/>
  <c r="I10" i="16"/>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<sst xmlns="http://schemas.openxmlformats.org/spreadsheetml/2006/main" count="2596" uniqueCount="443">
  <si>
    <t>Asset Type</t>
  </si>
  <si>
    <t>Portfolio</t>
  </si>
  <si>
    <t>Currency</t>
  </si>
  <si>
    <t>Current Quantity</t>
  </si>
  <si>
    <t xml:space="preserve">Price </t>
  </si>
  <si>
    <t>Base Amortisation</t>
  </si>
  <si>
    <t>Base Market Value</t>
  </si>
  <si>
    <t>Local Amortisation</t>
  </si>
  <si>
    <t>Local Market Value</t>
  </si>
  <si>
    <t>Accrued Interest</t>
  </si>
  <si>
    <t>Client</t>
  </si>
  <si>
    <t>Strategy</t>
  </si>
  <si>
    <t>ISIN</t>
  </si>
  <si>
    <t>Cusip</t>
  </si>
  <si>
    <t>Figi</t>
  </si>
  <si>
    <t>FX</t>
  </si>
  <si>
    <t>Security Currency</t>
  </si>
  <si>
    <t>Local Accrued Interest</t>
  </si>
  <si>
    <t>Interest</t>
  </si>
  <si>
    <t>Local Interest</t>
  </si>
  <si>
    <t>Base Interest</t>
  </si>
  <si>
    <t>Local Dividends</t>
  </si>
  <si>
    <t>Base Dividends</t>
  </si>
  <si>
    <t>Local Realized Price</t>
  </si>
  <si>
    <t>Type</t>
  </si>
  <si>
    <t>Quantity</t>
  </si>
  <si>
    <t>Price</t>
  </si>
  <si>
    <t>Trade FX</t>
  </si>
  <si>
    <t>Current FX</t>
  </si>
  <si>
    <t>Local Pay/Rec</t>
  </si>
  <si>
    <t>Unrealized FX</t>
  </si>
  <si>
    <t>Base Pay/Rec</t>
  </si>
  <si>
    <t>Trade Date</t>
  </si>
  <si>
    <t>Settle Date</t>
  </si>
  <si>
    <t xml:space="preserve">Local Accrual </t>
  </si>
  <si>
    <t xml:space="preserve">Unrealized FX </t>
  </si>
  <si>
    <t xml:space="preserve">Base Accrual </t>
  </si>
  <si>
    <t>Base Accrued Interest</t>
  </si>
  <si>
    <t>Local Movement</t>
  </si>
  <si>
    <t xml:space="preserve">Base Movement </t>
  </si>
  <si>
    <t>Valuation Date</t>
  </si>
  <si>
    <t>Period End</t>
  </si>
  <si>
    <t>Period Start</t>
  </si>
  <si>
    <t>Coupon Rate</t>
  </si>
  <si>
    <t>Account</t>
  </si>
  <si>
    <t>Opening Balance</t>
  </si>
  <si>
    <t>Change</t>
  </si>
  <si>
    <t>Closing Balance</t>
  </si>
  <si>
    <t>Category</t>
  </si>
  <si>
    <t>Base Realized FX</t>
  </si>
  <si>
    <t>Dividends</t>
  </si>
  <si>
    <t>Accrued Dividends</t>
  </si>
  <si>
    <t>Trial Balance</t>
  </si>
  <si>
    <t>Portfolio Valuation</t>
  </si>
  <si>
    <t>Profit and Loss</t>
  </si>
  <si>
    <t>Unsettled Trades</t>
  </si>
  <si>
    <t>Accrued Expenses</t>
  </si>
  <si>
    <t>Expenses</t>
  </si>
  <si>
    <t>Coupon rate</t>
  </si>
  <si>
    <t>Last Coupon Date</t>
  </si>
  <si>
    <t>Ex Date</t>
  </si>
  <si>
    <t>Paymet Date</t>
  </si>
  <si>
    <t>Dividend Rate</t>
  </si>
  <si>
    <t>WHT Rate</t>
  </si>
  <si>
    <t>Local Gross Dividends</t>
  </si>
  <si>
    <t>Base GrossDividends</t>
  </si>
  <si>
    <t>Local WHT</t>
  </si>
  <si>
    <t>Base WHT</t>
  </si>
  <si>
    <t xml:space="preserve">Net Local </t>
  </si>
  <si>
    <t>Net Base</t>
  </si>
  <si>
    <t>Local Dividend</t>
  </si>
  <si>
    <t>Base Dividend</t>
  </si>
  <si>
    <t>Local Dividend WHT</t>
  </si>
  <si>
    <t>Base Dividend WHT</t>
  </si>
  <si>
    <t>Performance fees</t>
  </si>
  <si>
    <t>Net Assets</t>
  </si>
  <si>
    <t>Local Expense</t>
  </si>
  <si>
    <t>Fund Summary</t>
  </si>
  <si>
    <t>Subscriptions</t>
  </si>
  <si>
    <t>Redemptions</t>
  </si>
  <si>
    <t>Opening Adjusted Gross Assets</t>
  </si>
  <si>
    <t>Profit &amp; Loss</t>
  </si>
  <si>
    <t>Management fees</t>
  </si>
  <si>
    <t>Opening Net Assets</t>
  </si>
  <si>
    <t>Total Base PNL</t>
  </si>
  <si>
    <t>% of Closing Net Assets</t>
  </si>
  <si>
    <t>Disclaimer :</t>
  </si>
  <si>
    <t>Nav Pack Reports</t>
  </si>
  <si>
    <t>%</t>
  </si>
  <si>
    <t>Investment</t>
  </si>
  <si>
    <t xml:space="preserve">Home </t>
  </si>
  <si>
    <r>
      <rPr>
        <sz val="10"/>
        <color theme="1"/>
        <rFont val="Calibri"/>
        <family val="2"/>
        <scheme val="minor"/>
      </rPr>
      <t xml:space="preserve">Alchelyst Limited is regulated by the Central Bank of Ireland. Any unauthorised use (including disclosure, publication, copying or distribution) of this material is prohibited.  Alchelyst disclaims all responsibility and accepts no liability (including in negligence) for the consequences of any person acting or refraining from acting, on any information included. </t>
    </r>
    <r>
      <rPr>
        <b/>
        <sz val="10"/>
        <color theme="1"/>
        <rFont val="Calibri"/>
        <family val="2"/>
        <scheme val="minor"/>
      </rPr>
      <t xml:space="preserve">
Registered Office:</t>
    </r>
    <r>
      <rPr>
        <sz val="10"/>
        <color theme="1"/>
        <rFont val="Calibri"/>
        <family val="2"/>
        <scheme val="minor"/>
      </rPr>
      <t xml:space="preserve"> Alchelyst Limited, 1st Floor, Block 3, The Oval, Shelbourne Road, Dublin 4, D04 T8F2, Ireland. Registered in Ireland No. 726162. </t>
    </r>
  </si>
  <si>
    <t>Day count</t>
  </si>
  <si>
    <t>Investment Type</t>
  </si>
  <si>
    <t>Fee Details</t>
  </si>
  <si>
    <t>Parameter Name</t>
  </si>
  <si>
    <t>Value</t>
  </si>
  <si>
    <t>Period Name</t>
  </si>
  <si>
    <t>Start Date</t>
  </si>
  <si>
    <t>End Date</t>
  </si>
  <si>
    <t>Knowledge Date</t>
  </si>
  <si>
    <t>CustodianAccount</t>
  </si>
  <si>
    <t>AssetType</t>
  </si>
  <si>
    <t>InvestmentType</t>
  </si>
  <si>
    <t>OriginalFace</t>
  </si>
  <si>
    <t>LocalCost</t>
  </si>
  <si>
    <t>LocalAmortisation</t>
  </si>
  <si>
    <t>LocalMarketValue</t>
  </si>
  <si>
    <t>LocalAccruedInterest</t>
  </si>
  <si>
    <t>LocalAccruedDividend</t>
  </si>
  <si>
    <t>BaseCost</t>
  </si>
  <si>
    <t>BaseAmortisation</t>
  </si>
  <si>
    <t>BaseMarketValue</t>
  </si>
  <si>
    <t>BaseAccruedInterest</t>
  </si>
  <si>
    <t>BaseAccruedDividend</t>
  </si>
  <si>
    <t>ValuationDate</t>
  </si>
  <si>
    <t>Instrument Id</t>
  </si>
  <si>
    <t>Loanx Id</t>
  </si>
  <si>
    <t>Transaction Id</t>
  </si>
  <si>
    <t>Subtype</t>
  </si>
  <si>
    <t>Top 10 positions (excluding cash)</t>
  </si>
  <si>
    <t>Base Unrealized FX</t>
  </si>
  <si>
    <t>Base Unrealized Price</t>
  </si>
  <si>
    <t>Base Realized Price</t>
  </si>
  <si>
    <t>Local Unrealized Price</t>
  </si>
  <si>
    <t>LocalUnrealizedPrice</t>
  </si>
  <si>
    <t>BaseUnrealizedPrice</t>
  </si>
  <si>
    <t>BaseUnrealizedFX</t>
  </si>
  <si>
    <t>Unrealized FX Gain Loss</t>
  </si>
  <si>
    <t>Other Receivables &amp; Payables</t>
  </si>
  <si>
    <t>Crystallized Performance fee</t>
  </si>
  <si>
    <t>Start Date:</t>
  </si>
  <si>
    <t>End Date:</t>
  </si>
  <si>
    <t>Period Name:</t>
  </si>
  <si>
    <t>Knowledge Date:</t>
  </si>
  <si>
    <t>Report Currency:</t>
  </si>
  <si>
    <t>Financial Account</t>
  </si>
  <si>
    <t>SubType</t>
  </si>
  <si>
    <t>NextCoupon Date</t>
  </si>
  <si>
    <t>Local Other</t>
  </si>
  <si>
    <t>Base Expense</t>
  </si>
  <si>
    <t>Base Other</t>
  </si>
  <si>
    <t>USD</t>
  </si>
  <si>
    <t>Retained Earning</t>
  </si>
  <si>
    <t>Original Face</t>
  </si>
  <si>
    <t>Other Expenses</t>
  </si>
  <si>
    <t>Custodian Account</t>
  </si>
  <si>
    <t>Isin</t>
  </si>
  <si>
    <t>Taxlots</t>
  </si>
  <si>
    <t>TaxlotDate</t>
  </si>
  <si>
    <t>TaxlotID</t>
  </si>
  <si>
    <t>TransactionType</t>
  </si>
  <si>
    <t>SettledQuantity</t>
  </si>
  <si>
    <t>TaxlotPrice</t>
  </si>
  <si>
    <t>TaxlotFX</t>
  </si>
  <si>
    <t>Local Cost</t>
  </si>
  <si>
    <t>Local Unrealised Price</t>
  </si>
  <si>
    <t>Base Cost</t>
  </si>
  <si>
    <t>Base Unrealised Price</t>
  </si>
  <si>
    <t>Base Unrealised FX</t>
  </si>
  <si>
    <t>Prior Knowledge Date</t>
  </si>
  <si>
    <t>Report Currency</t>
  </si>
  <si>
    <t>Accrued Other</t>
  </si>
  <si>
    <t>Other</t>
  </si>
  <si>
    <t>NAV Pack Reports</t>
  </si>
  <si>
    <t>Steerhead Alternative Energy Fund</t>
  </si>
  <si>
    <t>STEERHEAD</t>
  </si>
  <si>
    <t>AsAtDate</t>
  </si>
  <si>
    <t>DiaryStart</t>
  </si>
  <si>
    <t>DiaryEnd</t>
  </si>
  <si>
    <t>AccountingMode</t>
  </si>
  <si>
    <t>AccountingDate</t>
  </si>
  <si>
    <t>GLProfileCode</t>
  </si>
  <si>
    <t>AlchelystGLStrategy</t>
  </si>
  <si>
    <t>FundName</t>
  </si>
  <si>
    <t>SecurityCurrency</t>
  </si>
  <si>
    <t>InstrumentId</t>
  </si>
  <si>
    <t>LoanXId</t>
  </si>
  <si>
    <t>Steerhead</t>
  </si>
  <si>
    <t>SHAEF01</t>
  </si>
  <si>
    <t>LongShort</t>
  </si>
  <si>
    <t>NT723165571</t>
  </si>
  <si>
    <t>Cash</t>
  </si>
  <si>
    <t>CCY_USD</t>
  </si>
  <si>
    <t>Cash-Commitment</t>
  </si>
  <si>
    <t>Common Stock</t>
  </si>
  <si>
    <t>LUID_00003DK2</t>
  </si>
  <si>
    <t>US00287Y1091</t>
  </si>
  <si>
    <t>BBG0025Y4RY4</t>
  </si>
  <si>
    <t>AbbVie Inc</t>
  </si>
  <si>
    <t>LUID_00003DK3</t>
  </si>
  <si>
    <t>US0231351067</t>
  </si>
  <si>
    <t>BBG000BVPV84</t>
  </si>
  <si>
    <t>Amazon.com Inc</t>
  </si>
  <si>
    <t>LUID_00003DK5</t>
  </si>
  <si>
    <t>US68389X1054</t>
  </si>
  <si>
    <t>BBG000BQLTW7</t>
  </si>
  <si>
    <t>Oracle Corp</t>
  </si>
  <si>
    <t>LUID_00003DK8</t>
  </si>
  <si>
    <t>US67066G1040</t>
  </si>
  <si>
    <t>BBG000BBJQV0</t>
  </si>
  <si>
    <t>NVIDIA Corp</t>
  </si>
  <si>
    <t>LUID_00003DK9</t>
  </si>
  <si>
    <t>US4370761029</t>
  </si>
  <si>
    <t>BBG000BKZB36</t>
  </si>
  <si>
    <t>Home Depot Inc/The</t>
  </si>
  <si>
    <t>LUID_00003DKA</t>
  </si>
  <si>
    <t>US1912161007</t>
  </si>
  <si>
    <t>BBG000BMX289</t>
  </si>
  <si>
    <t>Coca-Cola Co/The</t>
  </si>
  <si>
    <t>LUID_00003DKB</t>
  </si>
  <si>
    <t>US22160K1051</t>
  </si>
  <si>
    <t>BBG000F6H8W8</t>
  </si>
  <si>
    <t>Costco Wholesale Corp</t>
  </si>
  <si>
    <t>LUID_00003DKC</t>
  </si>
  <si>
    <t>US5324571083</t>
  </si>
  <si>
    <t>BBG000BNBDC2</t>
  </si>
  <si>
    <t>Eli Lilly &amp; Co</t>
  </si>
  <si>
    <t>LUID_00003DKD</t>
  </si>
  <si>
    <t>US7427181091</t>
  </si>
  <si>
    <t>BBG000BR2TH3</t>
  </si>
  <si>
    <t>Procter &amp; Gamble Co/The</t>
  </si>
  <si>
    <t>LUID_00003DKI</t>
  </si>
  <si>
    <t>US69608A1088</t>
  </si>
  <si>
    <t>BBG000N7QR55</t>
  </si>
  <si>
    <t>Palantir Technologies Inc</t>
  </si>
  <si>
    <t>LUID_00003DKK</t>
  </si>
  <si>
    <t>US9311421039</t>
  </si>
  <si>
    <t>BBG000BWXBC2</t>
  </si>
  <si>
    <t>Walmart Inc</t>
  </si>
  <si>
    <t>LUID_00003DKM</t>
  </si>
  <si>
    <t>US4781601046</t>
  </si>
  <si>
    <t>BBG000BMHYD1</t>
  </si>
  <si>
    <t>Johnson &amp; Johnson</t>
  </si>
  <si>
    <t>LUID_00003DKN</t>
  </si>
  <si>
    <t>US5949181045</t>
  </si>
  <si>
    <t>BBG000BPH459</t>
  </si>
  <si>
    <t>Microsoft Corp</t>
  </si>
  <si>
    <t>LUID_00003DKO</t>
  </si>
  <si>
    <t>US17275R1023</t>
  </si>
  <si>
    <t>BBG000C3J3C9</t>
  </si>
  <si>
    <t>Cisco Systems Inc</t>
  </si>
  <si>
    <t>LUID_00003DKP</t>
  </si>
  <si>
    <t>US46625H1005</t>
  </si>
  <si>
    <t>BBG000DMBXR2</t>
  </si>
  <si>
    <t>JPMorgan Chase &amp; Co</t>
  </si>
  <si>
    <t>LUID_00003DKQ</t>
  </si>
  <si>
    <t>US57636Q1040</t>
  </si>
  <si>
    <t>BBG000F1ZSQ2</t>
  </si>
  <si>
    <t>Mastercard Inc</t>
  </si>
  <si>
    <t>LUID_00003DKS</t>
  </si>
  <si>
    <t>US8725901040</t>
  </si>
  <si>
    <t>BBG000NDV1D4</t>
  </si>
  <si>
    <t>T-Mobile US Inc</t>
  </si>
  <si>
    <t>LUID_00003DKV</t>
  </si>
  <si>
    <t>US0378331005</t>
  </si>
  <si>
    <t>BBG000B9XRY4</t>
  </si>
  <si>
    <t>Apple Inc</t>
  </si>
  <si>
    <t>SG465781258</t>
  </si>
  <si>
    <t>LUID_00003D5Y</t>
  </si>
  <si>
    <t>US30303M1027</t>
  </si>
  <si>
    <t>BBG000MM2P62</t>
  </si>
  <si>
    <t>Meta Platforms Inc</t>
  </si>
  <si>
    <t>LUID_00003DK6</t>
  </si>
  <si>
    <t>US0605051046</t>
  </si>
  <si>
    <t>BBG000BCTLF6</t>
  </si>
  <si>
    <t>Bank of America Corp</t>
  </si>
  <si>
    <t>LUID_00003DK7</t>
  </si>
  <si>
    <t>US88160R1014</t>
  </si>
  <si>
    <t>BBG000N9MNX3</t>
  </si>
  <si>
    <t>Tesla Inc</t>
  </si>
  <si>
    <t>LUID_00003DKE</t>
  </si>
  <si>
    <t>US02079K3059</t>
  </si>
  <si>
    <t>BBG009S39JX6</t>
  </si>
  <si>
    <t>Alphabet Inc</t>
  </si>
  <si>
    <t>LUID_00003DKF</t>
  </si>
  <si>
    <t>US64110L1061</t>
  </si>
  <si>
    <t>BBG000CL9VN6</t>
  </si>
  <si>
    <t>Netflix Inc</t>
  </si>
  <si>
    <t>LUID_00003DKG</t>
  </si>
  <si>
    <t>US1667641005</t>
  </si>
  <si>
    <t>BBG000K4ND22</t>
  </si>
  <si>
    <t>Chevron Corp</t>
  </si>
  <si>
    <t>LUID_00003DKH</t>
  </si>
  <si>
    <t>US79466L3024</t>
  </si>
  <si>
    <t>BBG000BN2DC2</t>
  </si>
  <si>
    <t>Salesforce Inc</t>
  </si>
  <si>
    <t>LUID_00003DKJ</t>
  </si>
  <si>
    <t>US92826C8394</t>
  </si>
  <si>
    <t>BBG000PSKYX7</t>
  </si>
  <si>
    <t>Visa Inc</t>
  </si>
  <si>
    <t>LUID_00003DKL</t>
  </si>
  <si>
    <t>US30231G1022</t>
  </si>
  <si>
    <t>BBG000GZQ728</t>
  </si>
  <si>
    <t>Exxon Mobil Corp</t>
  </si>
  <si>
    <t>LUID_00003DKR</t>
  </si>
  <si>
    <t>US91324P1021</t>
  </si>
  <si>
    <t>BBG000CH5208</t>
  </si>
  <si>
    <t>UnitedHealth Group Inc</t>
  </si>
  <si>
    <t>LUID_00003DKT</t>
  </si>
  <si>
    <t>US9497461015</t>
  </si>
  <si>
    <t>BBG000BWQFY7</t>
  </si>
  <si>
    <t>Wells Fargo &amp; Co</t>
  </si>
  <si>
    <t>LUID_00003DKU</t>
  </si>
  <si>
    <t>US11135F1012</t>
  </si>
  <si>
    <t>BBG00KHY5S69</t>
  </si>
  <si>
    <t>Broadcom Inc</t>
  </si>
  <si>
    <t>00287Y109</t>
  </si>
  <si>
    <t>SHAEF01-ABBV-USDbuy2025-04-30</t>
  </si>
  <si>
    <t>Buy</t>
  </si>
  <si>
    <t>SHAEF01-ABBV-USDsell2025-04-30</t>
  </si>
  <si>
    <t>Sell</t>
  </si>
  <si>
    <t>SHAEF01-AMZN-USDbuy2025-04-30</t>
  </si>
  <si>
    <t>SHAEF01-AMZN-USDsell2025-04-30</t>
  </si>
  <si>
    <t>68389X105</t>
  </si>
  <si>
    <t>SHAEF01-ORCL-USDbuy2025-04-30</t>
  </si>
  <si>
    <t>SHAEF01-ORCL-USDsell2025-04-30</t>
  </si>
  <si>
    <t>67066G104</t>
  </si>
  <si>
    <t>SHAEF01-NVDA-USDbuy2025-04-30</t>
  </si>
  <si>
    <t>SHAEF01-NVDA-USDsell2025-04-30</t>
  </si>
  <si>
    <t>SHAEF01-HD-USDbuy2025-04-30</t>
  </si>
  <si>
    <t>SHAEF01-HD-USDsell2025-04-30</t>
  </si>
  <si>
    <t>SHAEF01-KO-USDbuy2025-04-30</t>
  </si>
  <si>
    <t>SHAEF01-KO-USDsell2025-04-30</t>
  </si>
  <si>
    <t>22160K105</t>
  </si>
  <si>
    <t>SHAEF01-COST-USDbuy2025-04-30</t>
  </si>
  <si>
    <t>SHAEF01-COST-USDsell2025-04-30</t>
  </si>
  <si>
    <t>SHAEF01-LLY-USDbuy2025-04-30</t>
  </si>
  <si>
    <t>SHAEF01-LLY-USDsell2025-04-30</t>
  </si>
  <si>
    <t>SHAEF01-PG-USDbuy2025-04-30</t>
  </si>
  <si>
    <t>SHAEF01-PG-USDsell2025-04-30</t>
  </si>
  <si>
    <t>69608A108</t>
  </si>
  <si>
    <t>SHAEF01-PLTR-USDbuy2025-04-30</t>
  </si>
  <si>
    <t>SHAEF01-PLTR-USDsell2025-04-30</t>
  </si>
  <si>
    <t>SHAEF01-WMT-USDbuy2025-04-30</t>
  </si>
  <si>
    <t>SHAEF01-WMT-USDsell2025-04-30</t>
  </si>
  <si>
    <t>SHAEF01-JNJ-USDbuy2025-04-30</t>
  </si>
  <si>
    <t>SHAEF01-JNJ-USDsell2025-04-30</t>
  </si>
  <si>
    <t>SHAEF01-MSFT-USDbuy2025-04-30</t>
  </si>
  <si>
    <t>SHAEF01-MSFT-USDsell2025-04-30</t>
  </si>
  <si>
    <t>17275R102</t>
  </si>
  <si>
    <t>SHAEF01-CSCO-USDbuy2025-04-30</t>
  </si>
  <si>
    <t>SHAEF01-CSCO-USDsell2025-04-30</t>
  </si>
  <si>
    <t>46625H100</t>
  </si>
  <si>
    <t>SHAEF01-JPM-USDbuy2025-04-30</t>
  </si>
  <si>
    <t>SHAEF01-JPM-USDsell2025-04-30</t>
  </si>
  <si>
    <t>57636Q104</t>
  </si>
  <si>
    <t>SHAEF01-MA-USDbuy2025-04-30</t>
  </si>
  <si>
    <t>SHAEF01-MA-USDsell2025-04-30</t>
  </si>
  <si>
    <t>SHAEF01-TMUS-USDbuy2025-04-30</t>
  </si>
  <si>
    <t>SHAEF01-TMUS-USDsell2025-04-30</t>
  </si>
  <si>
    <t>SHAEF01-AAPL-USDbuy2025-04-30</t>
  </si>
  <si>
    <t>SHAEF01-AAPL-USDsell2025-04-30</t>
  </si>
  <si>
    <t>30303M102</t>
  </si>
  <si>
    <t>SHAEF01-META-USDbuy2025-04-30</t>
  </si>
  <si>
    <t>SHAEF01-META-USDsell2025-04-30</t>
  </si>
  <si>
    <t>SHAEF01-BAC-USDbuy2025-04-30</t>
  </si>
  <si>
    <t>SHAEF01-BAC-USDsell2025-04-30</t>
  </si>
  <si>
    <t>88160R101</t>
  </si>
  <si>
    <t>SHAEF01-TSLA-USDbuy2025-04-30</t>
  </si>
  <si>
    <t>SHAEF01-TSLA-USDsell2025-04-30</t>
  </si>
  <si>
    <t>02079K305</t>
  </si>
  <si>
    <t>SHAEF01-GOOGL-USDbuy2025-04-30</t>
  </si>
  <si>
    <t>SHAEF01-GOOGL-USDsell2025-04-30</t>
  </si>
  <si>
    <t>64110L106</t>
  </si>
  <si>
    <t>SHAEF01-NFLX-USDbuy2025-04-30</t>
  </si>
  <si>
    <t>SHAEF01-NFLX-USDsell2025-04-30</t>
  </si>
  <si>
    <t>SHAEF01-CVX-USDbuy2025-04-30</t>
  </si>
  <si>
    <t>SHAEF01-CVX-USDsell2025-04-30</t>
  </si>
  <si>
    <t>79466L302</t>
  </si>
  <si>
    <t>SHAEF01-CRM-USDbuy2025-04-30</t>
  </si>
  <si>
    <t>SHAEF01-CRM-USDsell2025-04-30</t>
  </si>
  <si>
    <t>92826C839</t>
  </si>
  <si>
    <t>SHAEF01-V-USDbuy2025-04-30</t>
  </si>
  <si>
    <t>SHAEF01-V-USDsell2025-04-30</t>
  </si>
  <si>
    <t>30231G102</t>
  </si>
  <si>
    <t>SHAEF01-XOM-USDbuy2025-04-30</t>
  </si>
  <si>
    <t>SHAEF01-XOM-USDsell2025-04-30</t>
  </si>
  <si>
    <t>91324P102</t>
  </si>
  <si>
    <t>SHAEF01-UNH-USDbuy2025-04-30</t>
  </si>
  <si>
    <t>SHAEF01-UNH-USDsell2025-04-30</t>
  </si>
  <si>
    <t>SHAEF01-WFC-USDbuy2025-04-30</t>
  </si>
  <si>
    <t>SHAEF01-WFC-USDsell2025-04-30</t>
  </si>
  <si>
    <t>11135F101</t>
  </si>
  <si>
    <t>SHAEF01-AVGO-USDbuy2025-04-30</t>
  </si>
  <si>
    <t>SHAEF01-AVGO-USDsell2025-04-30</t>
  </si>
  <si>
    <t/>
  </si>
  <si>
    <t>SHAEF01-ABBV-USDbuy2025-03-31</t>
  </si>
  <si>
    <t>023135106</t>
  </si>
  <si>
    <t>SHAEF01-AMZN-USDbuy2025-03-31</t>
  </si>
  <si>
    <t>SHAEF01-ORCL-USDbuy2025-03-31</t>
  </si>
  <si>
    <t>SHAEF01-NVDA-USDbuy2025-03-31</t>
  </si>
  <si>
    <t>437076102</t>
  </si>
  <si>
    <t>SHAEF01-HD-USDbuy2025-03-31</t>
  </si>
  <si>
    <t>191216100</t>
  </si>
  <si>
    <t>SHAEF01-KO-USDbuy2025-03-31</t>
  </si>
  <si>
    <t>SHAEF01-COST-USDbuy2025-03-31</t>
  </si>
  <si>
    <t>532457108</t>
  </si>
  <si>
    <t>SHAEF01-LLY-USDbuy2025-03-31</t>
  </si>
  <si>
    <t>742718109</t>
  </si>
  <si>
    <t>SHAEF01-PG-USDbuy2025-03-31</t>
  </si>
  <si>
    <t>SHAEF01-PLTR-USDbuy2025-03-31</t>
  </si>
  <si>
    <t>931142103</t>
  </si>
  <si>
    <t>SHAEF01-WMT-USDbuy2025-03-31</t>
  </si>
  <si>
    <t>478160104</t>
  </si>
  <si>
    <t>SHAEF01-JNJ-USDbuy2025-03-31</t>
  </si>
  <si>
    <t>594918104</t>
  </si>
  <si>
    <t>SHAEF01-MSFT-USDbuy2025-03-31</t>
  </si>
  <si>
    <t>SHAEF01-CSCO-USDbuy2025-03-31</t>
  </si>
  <si>
    <t>SHAEF01-JPM-USDbuy2025-03-31</t>
  </si>
  <si>
    <t>SHAEF01-MA-USDbuy2025-03-31</t>
  </si>
  <si>
    <t>872590104</t>
  </si>
  <si>
    <t>SHAEF01-TMUS-USDbuy2025-03-31</t>
  </si>
  <si>
    <t>037833100</t>
  </si>
  <si>
    <t>SHAEF01-AAPL-USDbuy2025-03-31</t>
  </si>
  <si>
    <t>SHAEF01-META-USDbuy2025-03-31</t>
  </si>
  <si>
    <t>060505104</t>
  </si>
  <si>
    <t>SHAEF01-BAC-USDbuy2025-03-31</t>
  </si>
  <si>
    <t>SHAEF01-TSLA-USDbuy2025-03-31</t>
  </si>
  <si>
    <t>SHAEF01-GOOGL-USDbuy2025-03-31</t>
  </si>
  <si>
    <t>SHAEF01-NFLX-USDbuy2025-03-31</t>
  </si>
  <si>
    <t>166764100</t>
  </si>
  <si>
    <t>SHAEF01-CVX-USDbuy2025-03-31</t>
  </si>
  <si>
    <t>SHAEF01-CRM-USDbuy2025-03-31</t>
  </si>
  <si>
    <t>SHAEF01-V-USDbuy2025-03-31</t>
  </si>
  <si>
    <t>SHAEF01-XOM-USDbuy2025-03-31</t>
  </si>
  <si>
    <t>SHAEF01-UNH-USDbuy2025-03-31</t>
  </si>
  <si>
    <t>949746101</t>
  </si>
  <si>
    <t>SHAEF01-WFC-USDbuy2025-03-31</t>
  </si>
  <si>
    <t>SHAEF01-AVGO-USDbuy2025-03-31</t>
  </si>
  <si>
    <t>Asset</t>
  </si>
  <si>
    <t>Cost</t>
  </si>
  <si>
    <t>UnrealizedPriceGL</t>
  </si>
  <si>
    <t>Receivable</t>
  </si>
  <si>
    <t>Liabilities</t>
  </si>
  <si>
    <t>Payable</t>
  </si>
  <si>
    <t>Capital</t>
  </si>
  <si>
    <t>CapitalContribution</t>
  </si>
  <si>
    <t>Revenue</t>
  </si>
  <si>
    <t>ChgUnrealizedPriceGL</t>
  </si>
  <si>
    <t>LongTermPriceGainLoss</t>
  </si>
  <si>
    <t>EffectiveStartDate</t>
  </si>
  <si>
    <t>EffectiveEndDate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</si>
</sst>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1">
    <numFmt numFmtId="43" formatCode="_(* #,##0.00_);_(* \(#,##0.00\);_(* &quot;-&quot;??_);_(@_)"/>
    <numFmt numFmtId="164" formatCode="_(* #,##0.00000_);_(* \(#,##0.00000\);_(* &quot;-&quot;??_);_(@_)"/>
    <numFmt numFmtId="165" formatCode="yyyy\-mm\-dd;@"/>
    <numFmt numFmtId="166" formatCode="0.000%"/>
    <numFmt numFmtId="167" formatCode="_(* #,##0.000_);_(* \(#,##0.000\);_(* &quot;-&quot;???_);_(@_)"/>
    <numFmt numFmtId="168" formatCode="\(#,##0\);[Black]\(#,##0.00%\)"/>
    <numFmt numFmtId="169" formatCode="0.000000"/>
    <numFmt numFmtId="170" formatCode="#,##0.000000"/>
    <numFmt numFmtId="171" formatCode="yyyy\-mm\-dd"/>
    <numFmt numFmtId="172" formatCode="yyyy\-mm\-yy"/>
    <numFmt numFmtId="173" formatCode="_(* #,##0.000000_);_(* \(#,##0.000000\);_(* &quot;-&quot;??_);_(@_)"/>
  </numFmts>
  <fonts count="33" x14ac:knownFonts="1">
    <font>
      <sz val="11"/>
      <color theme="1"/>
      <name val="Calibri"/>
      <family val="2"/>
      <scheme val="minor"/>
    </font>
    <font>
      <sz val="11"/>
      <color theme="1"/>
      <name val="Calibri"/>
      <family val="2"/>
      <scheme val="minor"/>
    </font>
    <font>
      <b/>
      <sz val="11"/>
      <color theme="1"/>
      <name val="Calibri"/>
      <family val="2"/>
      <scheme val="minor"/>
    </font>
    <font>
      <sz val="8"/>
      <name val="Calibri"/>
      <family val="2"/>
      <scheme val="minor"/>
    </font>
    <font>
      <sz val="14"/>
      <color theme="0"/>
      <name val="Calibri"/>
      <family val="2"/>
      <scheme val="minor"/>
    </font>
    <font>
      <sz val="18"/>
      <color theme="0"/>
      <name val="Calibri"/>
      <family val="2"/>
      <scheme val="minor"/>
    </font>
    <font>
      <b/>
      <sz val="10"/>
      <color theme="1"/>
      <name val="Calibri"/>
      <family val="2"/>
      <scheme val="minor"/>
    </font>
    <font>
      <sz val="10"/>
      <color theme="1"/>
      <name val="Calibri"/>
      <family val="2"/>
      <scheme val="minor"/>
    </font>
    <font>
      <b/>
      <sz val="24"/>
      <color theme="0"/>
      <name val="Calibri"/>
      <family val="2"/>
      <scheme val="minor"/>
    </font>
    <font>
      <sz val="10"/>
      <color theme="0"/>
      <name val="Calibri"/>
      <family val="2"/>
      <scheme val="minor"/>
    </font>
    <font>
      <sz val="20"/>
      <color theme="0"/>
      <name val="Calibri"/>
      <family val="2"/>
      <scheme val="minor"/>
    </font>
    <font>
      <sz val="12"/>
      <color theme="0"/>
      <name val="Calibri"/>
      <family val="2"/>
      <scheme val="minor"/>
    </font>
    <font>
      <sz val="11"/>
      <color theme="1"/>
      <name val="Segoe UI"/>
      <family val="2"/>
    </font>
    <font>
      <sz val="10"/>
      <name val="Segoe UI"/>
      <family val="2"/>
    </font>
    <font>
      <sz val="10"/>
      <color theme="1"/>
      <name val="Segoe UI"/>
      <family val="2"/>
    </font>
    <font>
      <b/>
      <sz val="10"/>
      <color rgb="FFFFFFFF"/>
      <name val="Calibri"/>
      <family val="2"/>
    </font>
    <font>
      <u/>
      <sz val="11"/>
      <color theme="10"/>
      <name val="Calibri"/>
      <family val="2"/>
      <scheme val="minor"/>
    </font>
    <font>
      <b/>
      <sz val="10"/>
      <color theme="1"/>
      <name val="Segoe UI"/>
      <family val="2"/>
    </font>
    <font>
      <b/>
      <sz val="10"/>
      <color theme="0"/>
      <name val="Segoe UI"/>
      <family val="2"/>
    </font>
    <font>
      <sz val="16"/>
      <color theme="0"/>
      <name val="Calibri"/>
      <family val="2"/>
      <scheme val="minor"/>
    </font>
    <font>
      <b/>
      <sz val="10"/>
      <color theme="0"/>
      <name val="Calibri"/>
      <family val="2"/>
      <scheme val="minor"/>
    </font>
    <font>
      <sz val="11"/>
      <color theme="1"/>
      <name val="Calibri"/>
      <family val="2"/>
    </font>
    <font>
      <b/>
      <sz val="24"/>
      <color rgb="FFFFFFFF"/>
      <name val="Calibri"/>
      <family val="2"/>
    </font>
    <font>
      <sz val="20"/>
      <color rgb="FFFFFFFF"/>
      <name val="Calibri"/>
      <family val="2"/>
    </font>
    <font>
      <sz val="10"/>
      <color rgb="FFFFFFFF"/>
      <name val="Calibri"/>
      <family val="2"/>
    </font>
    <font>
      <sz val="12"/>
      <color rgb="FFFFFFFF"/>
      <name val="Calibri"/>
      <family val="2"/>
    </font>
    <font>
      <sz val="14"/>
      <color rgb="FFFFFFFF"/>
      <name val="Calibri"/>
      <family val="2"/>
    </font>
    <font>
      <sz val="18"/>
      <color rgb="FFFFFFFF"/>
      <name val="Calibri"/>
      <family val="2"/>
    </font>
    <font>
      <sz val="10"/>
      <color rgb="FF000000"/>
      <name val="Segoe UI"/>
      <family val="2"/>
    </font>
    <font>
      <sz val="10"/>
      <name val="Calibri"/>
      <family val="2"/>
    </font>
    <font>
      <u/>
      <sz val="10"/>
      <color theme="3" tint="0.249977111117893"/>
      <name val="Segoe UI"/>
      <family val="2"/>
    </font>
    <font>
      <sz val="11"/>
      <color theme="0"/>
      <name val="Calibri"/>
      <family val="2"/>
      <scheme val="minor"/>
    </font>
    <font>
      <u/>
      <sz val="11"/>
      <color theme="3" tint="0.249977111117893"/>
      <name val="Calibri"/>
      <family val="2"/>
      <scheme val="minor"/>
    </font>
  </fonts>
  <fills count="15">
    <fill>
      <patternFill patternType="none"/>
    </fill>
    <fill>
      <patternFill patternType="gray125"/>
    </fill>
    <fill>
      <patternFill patternType="solid">
        <fgColor theme="4" tint="0.79998168889431442"/>
        <bgColor theme="4" tint="0.79998168889431442"/>
      </patternFill>
    </fill>
    <fill>
      <patternFill patternType="solid">
        <fgColor theme="0"/>
        <bgColor indexed="64"/>
      </patternFill>
    </fill>
    <fill>
      <patternFill patternType="solid">
        <fgColor theme="6" tint="0.79998168889431442"/>
        <bgColor indexed="64"/>
      </patternFill>
    </fill>
    <fill>
      <patternFill patternType="solid">
        <fgColor rgb="FFF7F7F7"/>
        <bgColor indexed="64"/>
      </patternFill>
    </fill>
    <fill>
      <patternFill patternType="solid">
        <fgColor rgb="FF2F75B5"/>
        <bgColor rgb="FF000000"/>
      </patternFill>
    </fill>
    <fill>
      <patternFill patternType="solid">
        <fgColor rgb="FFF7F7F7"/>
        <bgColor rgb="FF000000"/>
      </patternFill>
    </fill>
    <fill>
      <patternFill patternType="solid">
        <fgColor rgb="FFEDEDED"/>
        <bgColor indexed="64"/>
      </patternFill>
    </fill>
    <fill>
      <patternFill patternType="solid">
        <fgColor rgb="FFDDEBF7"/>
        <bgColor indexed="64"/>
      </patternFill>
    </fill>
    <fill>
      <patternFill patternType="solid">
        <fgColor rgb="FF2F75B5"/>
        <bgColor indexed="64"/>
      </patternFill>
    </fill>
    <fill>
      <patternFill patternType="solid">
        <fgColor rgb="FF2F75B5"/>
        <bgColor theme="4"/>
      </patternFill>
    </fill>
    <fill>
      <patternFill patternType="solid">
        <fgColor rgb="FF2F75B5"/>
        <bgColor theme="4" tint="0.79995117038483843"/>
      </patternFill>
    </fill>
    <fill>
      <patternFill patternType="solid">
        <fgColor rgb="FFDDEBF7"/>
        <bgColor theme="4" tint="0.79995117038483843"/>
      </patternFill>
    </fill>
    <fill>
      <patternFill patternType="solid">
        <fgColor rgb="FFF7F7F7"/>
        <bgColor rgb="FFD9E1F2"/>
      </patternFill>
    </fill>
  </fills>
  <borders count="48">
    <border>
      <left/>
      <right/>
      <top/>
      <bottom/>
      <diagonal/>
    </border>
    <border>
      <left/>
      <right/>
      <top style="thin">
        <color theme="4" tint="0.39997558519241921"/>
      </top>
      <bottom style="thin">
        <color theme="4" tint="0.39997558519241921"/>
      </bottom>
      <diagonal/>
    </border>
    <border>
      <left/>
      <right/>
      <top style="thin">
        <color theme="0"/>
      </top>
      <bottom/>
      <diagonal/>
    </border>
    <border>
      <left style="thin">
        <color theme="4" tint="0.39997558519241921"/>
      </left>
      <right/>
      <top style="thin">
        <color theme="4" tint="0.39997558519241921"/>
      </top>
      <bottom style="thin">
        <color theme="4" tint="0.39997558519241921"/>
      </bottom>
      <diagonal/>
    </border>
    <border>
      <left/>
      <right style="thin">
        <color theme="4" tint="0.39997558519241921"/>
      </right>
      <top style="thin">
        <color theme="4" tint="0.39997558519241921"/>
      </top>
      <bottom style="thin">
        <color theme="4" tint="0.39997558519241921"/>
      </bottom>
      <diagonal/>
    </border>
    <border>
      <left/>
      <right/>
      <top style="thin">
        <color indexed="64"/>
      </top>
      <bottom/>
      <diagonal/>
    </border>
    <border>
      <left/>
      <right/>
      <top/>
      <bottom style="thin">
        <color indexed="64"/>
      </bottom>
      <diagonal/>
    </border>
    <border>
      <left style="thin">
        <color theme="4" tint="0.39997558519241921"/>
      </left>
      <right/>
      <top style="thin">
        <color theme="4" tint="0.39997558519241921"/>
      </top>
      <bottom/>
      <diagonal/>
    </border>
    <border>
      <left/>
      <right/>
      <top style="thin">
        <color theme="4" tint="0.39997558519241921"/>
      </top>
      <bottom/>
      <diagonal/>
    </border>
    <border>
      <left/>
      <right style="thin">
        <color theme="4" tint="0.39997558519241921"/>
      </right>
      <top style="thin">
        <color theme="4" tint="0.39997558519241921"/>
      </top>
      <bottom/>
      <diagonal/>
    </border>
    <border>
      <left style="medium">
        <color rgb="FFFFFFFF"/>
      </left>
      <right/>
      <top style="medium">
        <color rgb="FFFFFFFF"/>
      </top>
      <bottom style="medium">
        <color rgb="FFFFFFFF"/>
      </bottom>
      <diagonal/>
    </border>
    <border>
      <left/>
      <right/>
      <top style="medium">
        <color rgb="FFFFFFFF"/>
      </top>
      <bottom style="medium">
        <color rgb="FFFFFFFF"/>
      </bottom>
      <diagonal/>
    </border>
    <border>
      <left/>
      <right/>
      <top style="medium">
        <color theme="0"/>
      </top>
      <bottom style="medium">
        <color theme="0"/>
      </bottom>
      <diagonal/>
    </border>
    <border>
      <left/>
      <right/>
      <top style="medium">
        <color theme="0"/>
      </top>
      <bottom/>
      <diagonal/>
    </border>
    <border>
      <left/>
      <right/>
      <top/>
      <bottom style="thin">
        <color theme="4" tint="0.39997558519241921"/>
      </bottom>
      <diagonal/>
    </border>
    <border>
      <left/>
      <right/>
      <top style="medium">
        <color rgb="FFFFFFFF"/>
      </top>
      <bottom/>
      <diagonal/>
    </border>
    <border>
      <left style="medium">
        <color rgb="FFFFFFFF"/>
      </left>
      <right/>
      <top style="medium">
        <color rgb="FFFFFFFF"/>
      </top>
      <bottom/>
      <diagonal/>
    </border>
    <border>
      <left/>
      <right style="thin">
        <color theme="4" tint="0.39997558519241921"/>
      </right>
      <top style="medium">
        <color rgb="FFFFFFFF"/>
      </top>
      <bottom/>
      <diagonal/>
    </border>
    <border>
      <left style="thin">
        <color theme="4" tint="0.39997558519241921"/>
      </left>
      <right/>
      <top style="medium">
        <color rgb="FFFFFFFF"/>
      </top>
      <bottom/>
      <diagonal/>
    </border>
    <border>
      <left/>
      <right/>
      <top style="medium">
        <color rgb="FFFFFFFF"/>
      </top>
      <bottom style="thin">
        <color theme="4" tint="0.39997558519241921"/>
      </bottom>
      <diagonal/>
    </border>
    <border>
      <left style="thin">
        <color theme="4" tint="0.39997558519241921"/>
      </left>
      <right/>
      <top style="medium">
        <color rgb="FFFFFFFF"/>
      </top>
      <bottom style="thin">
        <color theme="4" tint="0.39997558519241921"/>
      </bottom>
      <diagonal/>
    </border>
    <border>
      <left/>
      <right style="thin">
        <color theme="4" tint="0.39997558519241921"/>
      </right>
      <top style="medium">
        <color rgb="FFFFFFFF"/>
      </top>
      <bottom style="thin">
        <color theme="4" tint="0.39997558519241921"/>
      </bottom>
      <diagonal/>
    </border>
    <border>
      <left style="medium">
        <color theme="0"/>
      </left>
      <right/>
      <top style="medium">
        <color theme="0"/>
      </top>
      <bottom/>
      <diagonal/>
    </border>
    <border>
      <left/>
      <right style="thin">
        <color theme="4" tint="0.39997558519241921"/>
      </right>
      <top style="medium">
        <color theme="0"/>
      </top>
      <bottom/>
      <diagonal/>
    </border>
    <border>
      <left style="thin">
        <color theme="4" tint="0.39997558519241921"/>
      </left>
      <right/>
      <top style="medium">
        <color theme="0"/>
      </top>
      <bottom/>
      <diagonal/>
    </border>
    <border>
      <left style="thin">
        <color theme="8" tint="0.59999389629810485"/>
      </left>
      <right style="thin">
        <color theme="8" tint="0.59999389629810485"/>
      </right>
      <top style="thin">
        <color theme="8" tint="0.59999389629810485"/>
      </top>
      <bottom style="thin">
        <color theme="8" tint="0.59999389629810485"/>
      </bottom>
      <diagonal/>
    </border>
    <border>
      <left style="thin">
        <color rgb="FF2F75B5"/>
      </left>
      <right style="thin">
        <color rgb="FF2F75B5"/>
      </right>
      <top style="thin">
        <color rgb="FF2F75B5"/>
      </top>
      <bottom style="thin">
        <color rgb="FF2F75B5"/>
      </bottom>
      <diagonal/>
    </border>
    <border>
      <left style="thin">
        <color rgb="FF2F75B5"/>
      </left>
      <right/>
      <top style="thin">
        <color rgb="FF2F75B5"/>
      </top>
      <bottom/>
      <diagonal/>
    </border>
    <border>
      <left/>
      <right/>
      <top style="thin">
        <color rgb="FF2F75B5"/>
      </top>
      <bottom/>
      <diagonal/>
    </border>
    <border>
      <left/>
      <right style="thin">
        <color rgb="FF2F75B5"/>
      </right>
      <top style="thin">
        <color rgb="FF2F75B5"/>
      </top>
      <bottom style="thin">
        <color theme="0"/>
      </bottom>
      <diagonal/>
    </border>
    <border>
      <left style="thin">
        <color rgb="FF2F75B5"/>
      </left>
      <right/>
      <top style="thin">
        <color theme="0"/>
      </top>
      <bottom/>
      <diagonal/>
    </border>
    <border>
      <left/>
      <right style="thin">
        <color rgb="FF2F75B5"/>
      </right>
      <top style="thin">
        <color theme="0"/>
      </top>
      <bottom/>
      <diagonal/>
    </border>
    <border>
      <left style="thin">
        <color rgb="FF2F75B5"/>
      </left>
      <right/>
      <top/>
      <bottom/>
      <diagonal/>
    </border>
    <border>
      <left/>
      <right style="thin">
        <color rgb="FF2F75B5"/>
      </right>
      <top/>
      <bottom/>
      <diagonal/>
    </border>
    <border>
      <left style="thin">
        <color rgb="FF2F75B5"/>
      </left>
      <right/>
      <top/>
      <bottom style="thin">
        <color rgb="FF2F75B5"/>
      </bottom>
      <diagonal/>
    </border>
    <border>
      <left/>
      <right/>
      <top/>
      <bottom style="thin">
        <color rgb="FF2F75B5"/>
      </bottom>
      <diagonal/>
    </border>
    <border>
      <left/>
      <right style="thin">
        <color rgb="FF2F75B5"/>
      </right>
      <top/>
      <bottom style="thin">
        <color rgb="FF2F75B5"/>
      </bottom>
      <diagonal/>
    </border>
    <border>
      <left style="thin">
        <color rgb="FF2F75B5"/>
      </left>
      <right style="thin">
        <color rgb="FF2F75B5"/>
      </right>
      <top style="thin">
        <color rgb="FF2F75B5"/>
      </top>
      <bottom style="thin">
        <color theme="0"/>
      </bottom>
      <diagonal/>
    </border>
    <border>
      <left style="thin">
        <color rgb="FF2F75B5"/>
      </left>
      <right/>
      <top style="thin">
        <color theme="0"/>
      </top>
      <bottom style="thin">
        <color rgb="FF2F75B5"/>
      </bottom>
      <diagonal/>
    </border>
    <border>
      <left/>
      <right/>
      <top style="thin">
        <color theme="0"/>
      </top>
      <bottom style="thin">
        <color rgb="FF2F75B5"/>
      </bottom>
      <diagonal/>
    </border>
    <border>
      <left/>
      <right style="thin">
        <color rgb="FF2F75B5"/>
      </right>
      <top style="thin">
        <color theme="0"/>
      </top>
      <bottom style="thin">
        <color rgb="FF2F75B5"/>
      </bottom>
      <diagonal/>
    </border>
    <border>
      <left style="thin">
        <color rgb="FF2F75B5"/>
      </left>
      <right/>
      <top style="thin">
        <color rgb="FF2F75B5"/>
      </top>
      <bottom style="thin">
        <color theme="0"/>
      </bottom>
      <diagonal/>
    </border>
    <border>
      <left/>
      <right/>
      <top style="thin">
        <color rgb="FF2F75B5"/>
      </top>
      <bottom style="thin">
        <color theme="0"/>
      </bottom>
      <diagonal/>
    </border>
    <border>
      <left/>
      <right style="thin">
        <color rgb="FF2F75B5"/>
      </right>
      <top style="thin">
        <color rgb="FF2F75B5"/>
      </top>
      <bottom/>
      <diagonal/>
    </border>
    <border>
      <left style="thin">
        <color rgb="FF2F75B5"/>
      </left>
      <right/>
      <top style="thin">
        <color indexed="64"/>
      </top>
      <bottom/>
      <diagonal/>
    </border>
    <border>
      <left/>
      <right style="thin">
        <color rgb="FF2F75B5"/>
      </right>
      <top style="thin">
        <color indexed="64"/>
      </top>
      <bottom/>
      <diagonal/>
    </border>
    <border>
      <left style="thin">
        <color rgb="FF2F75B5"/>
      </left>
      <right/>
      <top/>
      <bottom style="thin">
        <color indexed="64"/>
      </bottom>
      <diagonal/>
    </border>
    <border>
      <left/>
      <right style="thin">
        <color rgb="FF2F75B5"/>
      </right>
      <top/>
      <bottom style="thin">
        <color indexed="64"/>
      </bottom>
      <diagonal/>
    </border>
  </borders>
  <cellStyleXfs count="7">
    <xf numFmtId="0" fontId="0" fillId="0" borderId="0"/>
    <xf numFmtId="43" fontId="1" fillId="0" borderId="0" applyFont="0" applyFill="0" applyBorder="0" applyAlignment="0" applyProtection="0"/>
    <xf numFmtId="9" fontId="1" fillId="0" borderId="0" applyFont="0" applyFill="0" applyBorder="0" applyAlignment="0" applyProtection="0"/>
    <xf numFmtId="43" fontId="1" fillId="0" borderId="0"/>
    <xf numFmtId="0" fontId="12" fillId="0" borderId="0"/>
    <xf numFmtId="43" fontId="12" fillId="0" borderId="0"/>
    <xf numFmtId="0" fontId="16" fillId="0" borderId="0" applyNumberFormat="0" applyFill="0" applyBorder="0" applyAlignment="0" applyProtection="0"/>
  </cellStyleXfs>
  <cellXfs count="262">
    <xf numFmtId="0" fontId="0" fillId="0" borderId="0" xfId="0"/>
    <xf numFmtId="0" fontId="0" fillId="4" borderId="0" xfId="0" applyFill="1"/>
    <xf numFmtId="0" fontId="0" fillId="5" borderId="0" xfId="0" applyFill="1"/>
    <xf numFmtId="0" fontId="14" fillId="4" borderId="0" xfId="0" applyFont="1" applyFill="1"/>
    <xf numFmtId="0" fontId="15" fillId="6" borderId="10" xfId="4" applyFont="1" applyFill="1" applyBorder="1"/>
    <xf numFmtId="0" fontId="15" fillId="6" borderId="11" xfId="4" applyFont="1" applyFill="1" applyBorder="1"/>
    <xf numFmtId="0" fontId="14" fillId="2" borderId="7" xfId="0" applyFont="1" applyFill="1" applyBorder="1"/>
    <xf numFmtId="0" fontId="14" fillId="2" borderId="8" xfId="0" applyFont="1" applyFill="1" applyBorder="1"/>
    <xf numFmtId="0" fontId="14" fillId="0" borderId="7" xfId="0" applyFont="1" applyBorder="1"/>
    <xf numFmtId="0" fontId="14" fillId="0" borderId="8" xfId="0" applyFont="1" applyBorder="1"/>
    <xf numFmtId="43" fontId="14" fillId="0" borderId="8" xfId="1" applyFont="1" applyBorder="1"/>
    <xf numFmtId="43" fontId="14" fillId="2" borderId="8" xfId="1" applyFont="1" applyFill="1" applyBorder="1"/>
    <xf numFmtId="0" fontId="14" fillId="0" borderId="3" xfId="0" applyFont="1" applyBorder="1"/>
    <xf numFmtId="0" fontId="14" fillId="0" borderId="1" xfId="0" applyFont="1" applyBorder="1"/>
    <xf numFmtId="0" fontId="14" fillId="2" borderId="1" xfId="0" applyFont="1" applyFill="1" applyBorder="1"/>
    <xf numFmtId="43" fontId="14" fillId="2" borderId="1" xfId="1" applyFont="1" applyFill="1" applyBorder="1"/>
    <xf numFmtId="0" fontId="14" fillId="2" borderId="3" xfId="0" applyFont="1" applyFill="1" applyBorder="1"/>
    <xf numFmtId="49" fontId="13" fillId="2" borderId="1" xfId="4" applyNumberFormat="1" applyFont="1" applyFill="1" applyBorder="1"/>
    <xf numFmtId="43" fontId="14" fillId="0" borderId="8" xfId="1" applyFont="1" applyFill="1" applyBorder="1"/>
    <xf numFmtId="165" fontId="14" fillId="0" borderId="8" xfId="0" applyNumberFormat="1" applyFont="1" applyBorder="1"/>
    <xf numFmtId="0" fontId="14" fillId="5" borderId="0" xfId="0" applyFont="1" applyFill="1"/>
    <xf numFmtId="43" fontId="14" fillId="0" borderId="1" xfId="0" applyNumberFormat="1" applyFont="1" applyBorder="1"/>
    <xf numFmtId="49" fontId="14" fillId="2" borderId="8" xfId="0" applyNumberFormat="1" applyFont="1" applyFill="1" applyBorder="1"/>
    <xf numFmtId="0" fontId="14" fillId="0" borderId="0" xfId="0" applyFont="1"/>
    <xf numFmtId="43" fontId="14" fillId="0" borderId="0" xfId="1" applyFont="1"/>
    <xf numFmtId="43" fontId="14" fillId="4" borderId="0" xfId="1" applyFont="1" applyFill="1"/>
    <xf numFmtId="43" fontId="14" fillId="4" borderId="0" xfId="0" applyNumberFormat="1" applyFont="1" applyFill="1"/>
    <xf numFmtId="167" fontId="14" fillId="4" borderId="0" xfId="0" applyNumberFormat="1" applyFont="1" applyFill="1"/>
    <xf numFmtId="0" fontId="7" fillId="4" borderId="0" xfId="0" applyFont="1" applyFill="1"/>
    <xf numFmtId="43" fontId="7" fillId="4" borderId="0" xfId="0" applyNumberFormat="1" applyFont="1" applyFill="1"/>
    <xf numFmtId="166" fontId="14" fillId="0" borderId="8" xfId="2" applyNumberFormat="1" applyFont="1" applyBorder="1"/>
    <xf numFmtId="166" fontId="14" fillId="2" borderId="1" xfId="2" applyNumberFormat="1" applyFont="1" applyFill="1" applyBorder="1"/>
    <xf numFmtId="165" fontId="14" fillId="2" borderId="1" xfId="0" applyNumberFormat="1" applyFont="1" applyFill="1" applyBorder="1"/>
    <xf numFmtId="0" fontId="7" fillId="5" borderId="0" xfId="0" applyFont="1" applyFill="1"/>
    <xf numFmtId="43" fontId="14" fillId="0" borderId="0" xfId="1" applyFont="1" applyFill="1" applyBorder="1"/>
    <xf numFmtId="49" fontId="13" fillId="2" borderId="14" xfId="4" applyNumberFormat="1" applyFont="1" applyFill="1" applyBorder="1"/>
    <xf numFmtId="0" fontId="15" fillId="6" borderId="15" xfId="4" applyFont="1" applyFill="1" applyBorder="1"/>
    <xf numFmtId="43" fontId="14" fillId="0" borderId="14" xfId="1" applyFont="1" applyFill="1" applyBorder="1"/>
    <xf numFmtId="43" fontId="14" fillId="0" borderId="1" xfId="1" applyFont="1" applyFill="1" applyBorder="1"/>
    <xf numFmtId="43" fontId="14" fillId="0" borderId="0" xfId="1" applyFont="1" applyFill="1"/>
    <xf numFmtId="169" fontId="14" fillId="0" borderId="8" xfId="1" applyNumberFormat="1" applyFont="1" applyFill="1" applyBorder="1"/>
    <xf numFmtId="169" fontId="14" fillId="0" borderId="1" xfId="1" applyNumberFormat="1" applyFont="1" applyFill="1" applyBorder="1"/>
    <xf numFmtId="169" fontId="14" fillId="0" borderId="0" xfId="0" applyNumberFormat="1" applyFont="1"/>
    <xf numFmtId="169" fontId="14" fillId="0" borderId="0" xfId="1" applyNumberFormat="1" applyFont="1"/>
    <xf numFmtId="169" fontId="14" fillId="4" borderId="0" xfId="0" applyNumberFormat="1" applyFont="1" applyFill="1"/>
    <xf numFmtId="170" fontId="14" fillId="4" borderId="0" xfId="1" applyNumberFormat="1" applyFont="1" applyFill="1"/>
    <xf numFmtId="169" fontId="14" fillId="2" borderId="8" xfId="1" applyNumberFormat="1" applyFont="1" applyFill="1" applyBorder="1"/>
    <xf numFmtId="169" fontId="14" fillId="0" borderId="8" xfId="1" applyNumberFormat="1" applyFont="1" applyBorder="1"/>
    <xf numFmtId="169" fontId="14" fillId="2" borderId="1" xfId="1" applyNumberFormat="1" applyFont="1" applyFill="1" applyBorder="1"/>
    <xf numFmtId="0" fontId="15" fillId="6" borderId="11" xfId="0" applyFont="1" applyFill="1" applyBorder="1"/>
    <xf numFmtId="0" fontId="13" fillId="2" borderId="1" xfId="4" applyFont="1" applyFill="1" applyBorder="1"/>
    <xf numFmtId="0" fontId="13" fillId="2" borderId="8" xfId="4" applyFont="1" applyFill="1" applyBorder="1"/>
    <xf numFmtId="0" fontId="13" fillId="0" borderId="1" xfId="4" applyFont="1" applyBorder="1"/>
    <xf numFmtId="0" fontId="13" fillId="0" borderId="8" xfId="4" applyFont="1" applyBorder="1"/>
    <xf numFmtId="0" fontId="15" fillId="6" borderId="16" xfId="4" applyFont="1" applyFill="1" applyBorder="1"/>
    <xf numFmtId="0" fontId="15" fillId="6" borderId="17" xfId="4" applyFont="1" applyFill="1" applyBorder="1"/>
    <xf numFmtId="0" fontId="13" fillId="2" borderId="18" xfId="4" applyFont="1" applyFill="1" applyBorder="1"/>
    <xf numFmtId="43" fontId="14" fillId="0" borderId="1" xfId="1" applyFont="1" applyBorder="1"/>
    <xf numFmtId="43" fontId="14" fillId="4" borderId="1" xfId="1" applyFont="1" applyFill="1" applyBorder="1"/>
    <xf numFmtId="0" fontId="14" fillId="2" borderId="20" xfId="0" applyFont="1" applyFill="1" applyBorder="1"/>
    <xf numFmtId="0" fontId="14" fillId="2" borderId="19" xfId="0" applyFont="1" applyFill="1" applyBorder="1"/>
    <xf numFmtId="43" fontId="14" fillId="2" borderId="19" xfId="1" applyFont="1" applyFill="1" applyBorder="1"/>
    <xf numFmtId="49" fontId="13" fillId="2" borderId="24" xfId="0" applyNumberFormat="1" applyFont="1" applyFill="1" applyBorder="1"/>
    <xf numFmtId="49" fontId="13" fillId="3" borderId="13" xfId="0" applyNumberFormat="1" applyFont="1" applyFill="1" applyBorder="1"/>
    <xf numFmtId="43" fontId="13" fillId="3" borderId="13" xfId="0" applyNumberFormat="1" applyFont="1" applyFill="1" applyBorder="1"/>
    <xf numFmtId="43" fontId="13" fillId="3" borderId="23" xfId="3" applyFont="1" applyFill="1" applyBorder="1"/>
    <xf numFmtId="49" fontId="13" fillId="3" borderId="7" xfId="0" applyNumberFormat="1" applyFont="1" applyFill="1" applyBorder="1"/>
    <xf numFmtId="49" fontId="13" fillId="3" borderId="8" xfId="0" applyNumberFormat="1" applyFont="1" applyFill="1" applyBorder="1"/>
    <xf numFmtId="43" fontId="13" fillId="3" borderId="8" xfId="0" applyNumberFormat="1" applyFont="1" applyFill="1" applyBorder="1"/>
    <xf numFmtId="43" fontId="14" fillId="4" borderId="9" xfId="3" applyFont="1" applyFill="1" applyBorder="1"/>
    <xf numFmtId="43" fontId="14" fillId="0" borderId="9" xfId="1" applyFont="1" applyBorder="1"/>
    <xf numFmtId="43" fontId="14" fillId="2" borderId="9" xfId="1" applyFont="1" applyFill="1" applyBorder="1"/>
    <xf numFmtId="43" fontId="14" fillId="0" borderId="4" xfId="1" applyFont="1" applyBorder="1"/>
    <xf numFmtId="0" fontId="7" fillId="2" borderId="19" xfId="0" applyFont="1" applyFill="1" applyBorder="1"/>
    <xf numFmtId="14" fontId="7" fillId="2" borderId="19" xfId="1" applyNumberFormat="1" applyFont="1" applyFill="1" applyBorder="1"/>
    <xf numFmtId="0" fontId="7" fillId="2" borderId="19" xfId="0" applyFont="1" applyFill="1" applyBorder="1" applyAlignment="1">
      <alignment horizontal="right"/>
    </xf>
    <xf numFmtId="9" fontId="7" fillId="2" borderId="19" xfId="0" applyNumberFormat="1" applyFont="1" applyFill="1" applyBorder="1"/>
    <xf numFmtId="43" fontId="7" fillId="2" borderId="19" xfId="1" applyFont="1" applyFill="1" applyBorder="1"/>
    <xf numFmtId="0" fontId="21" fillId="6" borderId="0" xfId="0" applyFont="1" applyFill="1"/>
    <xf numFmtId="0" fontId="24" fillId="6" borderId="0" xfId="0" applyFont="1" applyFill="1"/>
    <xf numFmtId="171" fontId="24" fillId="6" borderId="0" xfId="0" applyNumberFormat="1" applyFont="1" applyFill="1" applyAlignment="1">
      <alignment horizontal="left"/>
    </xf>
    <xf numFmtId="0" fontId="21" fillId="7" borderId="0" xfId="0" applyFont="1" applyFill="1"/>
    <xf numFmtId="0" fontId="24" fillId="6" borderId="0" xfId="0" applyFont="1" applyFill="1" applyAlignment="1">
      <alignment horizontal="left"/>
    </xf>
    <xf numFmtId="0" fontId="21" fillId="6" borderId="0" xfId="0" applyFont="1" applyFill="1" applyAlignment="1">
      <alignment vertical="top"/>
    </xf>
    <xf numFmtId="0" fontId="26" fillId="6" borderId="0" xfId="0" applyFont="1" applyFill="1" applyAlignment="1">
      <alignment vertical="center"/>
    </xf>
    <xf numFmtId="0" fontId="27" fillId="6" borderId="0" xfId="0" applyFont="1" applyFill="1"/>
    <xf numFmtId="0" fontId="22" fillId="6" borderId="0" xfId="0" applyFont="1" applyFill="1" applyAlignment="1">
      <alignment vertical="center"/>
    </xf>
    <xf numFmtId="0" fontId="15" fillId="6" borderId="0" xfId="0" applyFont="1" applyFill="1" applyAlignment="1">
      <alignment horizontal="left" vertical="top"/>
    </xf>
    <xf numFmtId="0" fontId="14" fillId="2" borderId="18" xfId="0" applyFont="1" applyFill="1" applyBorder="1"/>
    <xf numFmtId="0" fontId="14" fillId="2" borderId="15" xfId="0" applyFont="1" applyFill="1" applyBorder="1"/>
    <xf numFmtId="165" fontId="14" fillId="2" borderId="15" xfId="0" applyNumberFormat="1" applyFont="1" applyFill="1" applyBorder="1"/>
    <xf numFmtId="43" fontId="14" fillId="2" borderId="15" xfId="1" applyFont="1" applyFill="1" applyBorder="1"/>
    <xf numFmtId="164" fontId="14" fillId="2" borderId="15" xfId="1" applyNumberFormat="1" applyFont="1" applyFill="1" applyBorder="1"/>
    <xf numFmtId="170" fontId="14" fillId="2" borderId="15" xfId="1" applyNumberFormat="1" applyFont="1" applyFill="1" applyBorder="1"/>
    <xf numFmtId="169" fontId="14" fillId="2" borderId="15" xfId="1" applyNumberFormat="1" applyFont="1" applyFill="1" applyBorder="1"/>
    <xf numFmtId="43" fontId="14" fillId="4" borderId="15" xfId="1" applyFont="1" applyFill="1" applyBorder="1"/>
    <xf numFmtId="0" fontId="14" fillId="4" borderId="3" xfId="0" applyFont="1" applyFill="1" applyBorder="1"/>
    <xf numFmtId="0" fontId="14" fillId="4" borderId="1" xfId="0" applyFont="1" applyFill="1" applyBorder="1"/>
    <xf numFmtId="165" fontId="14" fillId="4" borderId="1" xfId="0" applyNumberFormat="1" applyFont="1" applyFill="1" applyBorder="1"/>
    <xf numFmtId="164" fontId="14" fillId="4" borderId="1" xfId="1" applyNumberFormat="1" applyFont="1" applyFill="1" applyBorder="1"/>
    <xf numFmtId="170" fontId="14" fillId="4" borderId="1" xfId="1" applyNumberFormat="1" applyFont="1" applyFill="1" applyBorder="1"/>
    <xf numFmtId="169" fontId="14" fillId="4" borderId="1" xfId="1" applyNumberFormat="1" applyFont="1" applyFill="1" applyBorder="1"/>
    <xf numFmtId="43" fontId="13" fillId="2" borderId="8" xfId="1" applyFont="1" applyFill="1" applyBorder="1"/>
    <xf numFmtId="171" fontId="14" fillId="4" borderId="0" xfId="0" applyNumberFormat="1" applyFont="1" applyFill="1"/>
    <xf numFmtId="171" fontId="14" fillId="0" borderId="8" xfId="0" applyNumberFormat="1" applyFont="1" applyBorder="1"/>
    <xf numFmtId="171" fontId="14" fillId="0" borderId="9" xfId="0" applyNumberFormat="1" applyFont="1" applyBorder="1"/>
    <xf numFmtId="171" fontId="14" fillId="2" borderId="8" xfId="0" applyNumberFormat="1" applyFont="1" applyFill="1" applyBorder="1"/>
    <xf numFmtId="171" fontId="14" fillId="2" borderId="9" xfId="0" applyNumberFormat="1" applyFont="1" applyFill="1" applyBorder="1"/>
    <xf numFmtId="171" fontId="14" fillId="2" borderId="1" xfId="0" applyNumberFormat="1" applyFont="1" applyFill="1" applyBorder="1"/>
    <xf numFmtId="171" fontId="14" fillId="2" borderId="4" xfId="0" applyNumberFormat="1" applyFont="1" applyFill="1" applyBorder="1"/>
    <xf numFmtId="172" fontId="14" fillId="2" borderId="9" xfId="0" applyNumberFormat="1" applyFont="1" applyFill="1" applyBorder="1"/>
    <xf numFmtId="172" fontId="14" fillId="4" borderId="0" xfId="0" applyNumberFormat="1" applyFont="1" applyFill="1"/>
    <xf numFmtId="171" fontId="14" fillId="2" borderId="17" xfId="0" applyNumberFormat="1" applyFont="1" applyFill="1" applyBorder="1"/>
    <xf numFmtId="171" fontId="7" fillId="2" borderId="21" xfId="0" applyNumberFormat="1" applyFont="1" applyFill="1" applyBorder="1"/>
    <xf numFmtId="171" fontId="7" fillId="4" borderId="0" xfId="0" applyNumberFormat="1" applyFont="1" applyFill="1"/>
    <xf numFmtId="171" fontId="14" fillId="0" borderId="0" xfId="0" applyNumberFormat="1" applyFont="1"/>
    <xf numFmtId="171" fontId="0" fillId="4" borderId="0" xfId="0" applyNumberFormat="1" applyFill="1"/>
    <xf numFmtId="171" fontId="14" fillId="2" borderId="19" xfId="0" applyNumberFormat="1" applyFont="1" applyFill="1" applyBorder="1"/>
    <xf numFmtId="171" fontId="14" fillId="2" borderId="21" xfId="0" applyNumberFormat="1" applyFont="1" applyFill="1" applyBorder="1"/>
    <xf numFmtId="171" fontId="21" fillId="7" borderId="0" xfId="0" applyNumberFormat="1" applyFont="1" applyFill="1"/>
    <xf numFmtId="171" fontId="14" fillId="4" borderId="17" xfId="1" applyNumberFormat="1" applyFont="1" applyFill="1" applyBorder="1"/>
    <xf numFmtId="171" fontId="14" fillId="4" borderId="4" xfId="1" applyNumberFormat="1" applyFont="1" applyFill="1" applyBorder="1"/>
    <xf numFmtId="171" fontId="14" fillId="0" borderId="1" xfId="0" applyNumberFormat="1" applyFont="1" applyBorder="1"/>
    <xf numFmtId="171" fontId="14" fillId="0" borderId="4" xfId="0" applyNumberFormat="1" applyFont="1" applyBorder="1"/>
    <xf numFmtId="0" fontId="0" fillId="8" borderId="0" xfId="0" applyFill="1"/>
    <xf numFmtId="0" fontId="24" fillId="6" borderId="0" xfId="0" applyFont="1" applyFill="1" applyAlignment="1">
      <alignment vertical="center"/>
    </xf>
    <xf numFmtId="0" fontId="15" fillId="6" borderId="10" xfId="0" applyFont="1" applyFill="1" applyBorder="1"/>
    <xf numFmtId="49" fontId="13" fillId="0" borderId="0" xfId="0" applyNumberFormat="1" applyFont="1"/>
    <xf numFmtId="49" fontId="29" fillId="0" borderId="0" xfId="0" applyNumberFormat="1" applyFont="1"/>
    <xf numFmtId="0" fontId="23" fillId="6" borderId="0" xfId="0" applyFont="1" applyFill="1" applyAlignment="1">
      <alignment vertical="center" wrapText="1"/>
    </xf>
    <xf numFmtId="0" fontId="25" fillId="6" borderId="0" xfId="0" applyFont="1" applyFill="1" applyAlignment="1">
      <alignment vertical="center"/>
    </xf>
    <xf numFmtId="171" fontId="24" fillId="6" borderId="0" xfId="0" applyNumberFormat="1" applyFont="1" applyFill="1"/>
    <xf numFmtId="0" fontId="17" fillId="4" borderId="0" xfId="0" applyFont="1" applyFill="1"/>
    <xf numFmtId="0" fontId="20" fillId="10" borderId="0" xfId="0" applyFont="1" applyFill="1" applyAlignment="1">
      <alignment horizontal="left" vertical="top"/>
    </xf>
    <xf numFmtId="0" fontId="9" fillId="10" borderId="0" xfId="0" applyFont="1" applyFill="1"/>
    <xf numFmtId="0" fontId="10" fillId="10" borderId="0" xfId="0" applyFont="1" applyFill="1" applyAlignment="1">
      <alignment horizontal="center" vertical="center"/>
    </xf>
    <xf numFmtId="0" fontId="20" fillId="10" borderId="0" xfId="0" applyFont="1" applyFill="1" applyAlignment="1">
      <alignment horizontal="center" vertical="center"/>
    </xf>
    <xf numFmtId="171" fontId="9" fillId="10" borderId="0" xfId="0" applyNumberFormat="1" applyFont="1" applyFill="1" applyAlignment="1">
      <alignment horizontal="left"/>
    </xf>
    <xf numFmtId="0" fontId="11" fillId="10" borderId="0" xfId="0" applyFont="1" applyFill="1" applyAlignment="1">
      <alignment horizontal="center" vertical="center"/>
    </xf>
    <xf numFmtId="0" fontId="9" fillId="10" borderId="0" xfId="0" applyFont="1" applyFill="1" applyAlignment="1">
      <alignment horizontal="left"/>
    </xf>
    <xf numFmtId="0" fontId="9" fillId="10" borderId="0" xfId="0" applyFont="1" applyFill="1" applyAlignment="1">
      <alignment vertical="center"/>
    </xf>
    <xf numFmtId="0" fontId="20" fillId="10" borderId="22" xfId="0" applyFont="1" applyFill="1" applyBorder="1"/>
    <xf numFmtId="0" fontId="20" fillId="10" borderId="13" xfId="0" applyFont="1" applyFill="1" applyBorder="1"/>
    <xf numFmtId="0" fontId="20" fillId="10" borderId="23" xfId="0" applyFont="1" applyFill="1" applyBorder="1"/>
    <xf numFmtId="0" fontId="8" fillId="10" borderId="0" xfId="0" applyFont="1" applyFill="1" applyAlignment="1">
      <alignment vertical="center"/>
    </xf>
    <xf numFmtId="0" fontId="0" fillId="10" borderId="0" xfId="0" applyFill="1"/>
    <xf numFmtId="49" fontId="10" fillId="10" borderId="0" xfId="0" applyNumberFormat="1" applyFont="1" applyFill="1" applyAlignment="1">
      <alignment vertical="center"/>
    </xf>
    <xf numFmtId="0" fontId="11" fillId="10" borderId="0" xfId="0" applyFont="1" applyFill="1" applyAlignment="1">
      <alignment vertical="center"/>
    </xf>
    <xf numFmtId="0" fontId="0" fillId="10" borderId="0" xfId="0" applyFill="1" applyAlignment="1">
      <alignment horizontal="left" vertical="top"/>
    </xf>
    <xf numFmtId="0" fontId="4" fillId="10" borderId="0" xfId="0" applyFont="1" applyFill="1" applyAlignment="1">
      <alignment horizontal="center" vertical="center"/>
    </xf>
    <xf numFmtId="0" fontId="4" fillId="10" borderId="0" xfId="0" applyFont="1" applyFill="1" applyAlignment="1">
      <alignment vertical="center"/>
    </xf>
    <xf numFmtId="0" fontId="5" fillId="10" borderId="0" xfId="0" applyFont="1" applyFill="1"/>
    <xf numFmtId="0" fontId="20" fillId="10" borderId="12" xfId="0" applyFont="1" applyFill="1" applyBorder="1"/>
    <xf numFmtId="0" fontId="10" fillId="10" borderId="0" xfId="0" applyFont="1" applyFill="1" applyAlignment="1">
      <alignment vertical="center"/>
    </xf>
    <xf numFmtId="0" fontId="0" fillId="10" borderId="0" xfId="0" applyFill="1" applyAlignment="1">
      <alignment vertical="top"/>
    </xf>
    <xf numFmtId="171" fontId="13" fillId="0" borderId="0" xfId="0" applyNumberFormat="1" applyFont="1"/>
    <xf numFmtId="43" fontId="13" fillId="0" borderId="0" xfId="1" applyFont="1" applyFill="1" applyBorder="1"/>
    <xf numFmtId="173" fontId="13" fillId="0" borderId="0" xfId="1" applyNumberFormat="1" applyFont="1" applyFill="1" applyBorder="1"/>
    <xf numFmtId="171" fontId="13" fillId="0" borderId="0" xfId="1" applyNumberFormat="1" applyFont="1" applyFill="1" applyBorder="1"/>
    <xf numFmtId="49" fontId="14" fillId="0" borderId="0" xfId="0" applyNumberFormat="1" applyFont="1"/>
    <xf numFmtId="49" fontId="13" fillId="0" borderId="0" xfId="1" applyNumberFormat="1" applyFont="1" applyFill="1" applyBorder="1"/>
    <xf numFmtId="171" fontId="28" fillId="0" borderId="0" xfId="0" applyNumberFormat="1" applyFont="1"/>
    <xf numFmtId="0" fontId="2" fillId="5" borderId="5" xfId="0" applyFont="1" applyFill="1" applyBorder="1" applyAlignment="1">
      <alignment vertical="center" wrapText="1"/>
    </xf>
    <xf numFmtId="0" fontId="2" fillId="9" borderId="27" xfId="0" applyFont="1" applyFill="1" applyBorder="1" applyAlignment="1">
      <alignment vertical="center" wrapText="1"/>
    </xf>
    <xf numFmtId="0" fontId="2" fillId="9" borderId="28" xfId="0" applyFont="1" applyFill="1" applyBorder="1" applyAlignment="1">
      <alignment vertical="center" wrapText="1"/>
    </xf>
    <xf numFmtId="0" fontId="2" fillId="9" borderId="29" xfId="0" applyFont="1" applyFill="1" applyBorder="1" applyAlignment="1">
      <alignment vertical="center" wrapText="1"/>
    </xf>
    <xf numFmtId="0" fontId="18" fillId="11" borderId="26" xfId="0" applyFont="1" applyFill="1" applyBorder="1" applyAlignment="1">
      <alignment horizontal="center"/>
    </xf>
    <xf numFmtId="43" fontId="30" fillId="13" borderId="26" xfId="6" applyNumberFormat="1" applyFont="1" applyFill="1" applyBorder="1"/>
    <xf numFmtId="43" fontId="30" fillId="0" borderId="26" xfId="6" applyNumberFormat="1" applyFont="1" applyBorder="1"/>
    <xf numFmtId="0" fontId="17" fillId="5" borderId="0" xfId="0" applyFont="1" applyFill="1" applyAlignment="1">
      <alignment vertical="center" wrapText="1"/>
    </xf>
    <xf numFmtId="43" fontId="14" fillId="13" borderId="26" xfId="0" applyNumberFormat="1" applyFont="1" applyFill="1" applyBorder="1"/>
    <xf numFmtId="10" fontId="14" fillId="13" borderId="26" xfId="2" applyNumberFormat="1" applyFont="1" applyFill="1" applyBorder="1"/>
    <xf numFmtId="43" fontId="14" fillId="0" borderId="26" xfId="0" applyNumberFormat="1" applyFont="1" applyBorder="1"/>
    <xf numFmtId="10" fontId="14" fillId="0" borderId="26" xfId="2" applyNumberFormat="1" applyFont="1" applyBorder="1"/>
    <xf numFmtId="0" fontId="14" fillId="0" borderId="26" xfId="2" applyNumberFormat="1" applyFont="1" applyBorder="1"/>
    <xf numFmtId="43" fontId="18" fillId="12" borderId="26" xfId="0" applyNumberFormat="1" applyFont="1" applyFill="1" applyBorder="1"/>
    <xf numFmtId="10" fontId="18" fillId="12" borderId="26" xfId="2" applyNumberFormat="1" applyFont="1" applyFill="1" applyBorder="1"/>
    <xf numFmtId="0" fontId="18" fillId="11" borderId="38" xfId="0" applyFont="1" applyFill="1" applyBorder="1" applyAlignment="1">
      <alignment horizontal="center"/>
    </xf>
    <xf numFmtId="0" fontId="18" fillId="11" borderId="39" xfId="0" applyFont="1" applyFill="1" applyBorder="1" applyAlignment="1">
      <alignment horizontal="center"/>
    </xf>
    <xf numFmtId="0" fontId="18" fillId="11" borderId="40" xfId="0" applyFont="1" applyFill="1" applyBorder="1" applyAlignment="1">
      <alignment horizontal="center"/>
    </xf>
    <xf numFmtId="0" fontId="18" fillId="11" borderId="2" xfId="0" applyFont="1" applyFill="1" applyBorder="1"/>
    <xf numFmtId="10" fontId="18" fillId="11" borderId="33" xfId="2" applyNumberFormat="1" applyFont="1" applyFill="1" applyBorder="1" applyAlignment="1">
      <alignment horizontal="center"/>
    </xf>
    <xf numFmtId="0" fontId="0" fillId="10" borderId="28" xfId="0" applyFill="1" applyBorder="1"/>
    <xf numFmtId="0" fontId="9" fillId="10" borderId="28" xfId="0" applyFont="1" applyFill="1" applyBorder="1"/>
    <xf numFmtId="14" fontId="9" fillId="10" borderId="28" xfId="0" applyNumberFormat="1" applyFont="1" applyFill="1" applyBorder="1"/>
    <xf numFmtId="0" fontId="0" fillId="10" borderId="43" xfId="0" applyFill="1" applyBorder="1"/>
    <xf numFmtId="14" fontId="9" fillId="10" borderId="0" xfId="0" applyNumberFormat="1" applyFont="1" applyFill="1"/>
    <xf numFmtId="0" fontId="0" fillId="10" borderId="33" xfId="0" applyFill="1" applyBorder="1"/>
    <xf numFmtId="0" fontId="4" fillId="10" borderId="32" xfId="0" applyFont="1" applyFill="1" applyBorder="1" applyAlignment="1">
      <alignment horizontal="center" vertical="center" wrapText="1"/>
    </xf>
    <xf numFmtId="49" fontId="11" fillId="10" borderId="0" xfId="0" applyNumberFormat="1" applyFont="1" applyFill="1" applyAlignment="1">
      <alignment horizontal="center" vertical="center"/>
    </xf>
    <xf numFmtId="0" fontId="0" fillId="10" borderId="32" xfId="0" applyFill="1" applyBorder="1"/>
    <xf numFmtId="0" fontId="17" fillId="5" borderId="32" xfId="0" applyFont="1" applyFill="1" applyBorder="1" applyAlignment="1">
      <alignment vertical="center" wrapText="1"/>
    </xf>
    <xf numFmtId="0" fontId="2" fillId="5" borderId="33" xfId="0" applyFont="1" applyFill="1" applyBorder="1" applyAlignment="1">
      <alignment vertical="center" wrapText="1"/>
    </xf>
    <xf numFmtId="0" fontId="2" fillId="5" borderId="0" xfId="0" applyFont="1" applyFill="1" applyAlignment="1">
      <alignment vertical="center" wrapText="1"/>
    </xf>
    <xf numFmtId="0" fontId="2" fillId="5" borderId="44" xfId="0" applyFont="1" applyFill="1" applyBorder="1" applyAlignment="1">
      <alignment vertical="center" wrapText="1"/>
    </xf>
    <xf numFmtId="0" fontId="2" fillId="5" borderId="45" xfId="0" applyFont="1" applyFill="1" applyBorder="1" applyAlignment="1">
      <alignment vertical="center" wrapText="1"/>
    </xf>
    <xf numFmtId="0" fontId="2" fillId="5" borderId="34" xfId="0" applyFont="1" applyFill="1" applyBorder="1" applyAlignment="1">
      <alignment vertical="center" wrapText="1"/>
    </xf>
    <xf numFmtId="0" fontId="2" fillId="5" borderId="35" xfId="0" applyFont="1" applyFill="1" applyBorder="1" applyAlignment="1">
      <alignment vertical="center" wrapText="1"/>
    </xf>
    <xf numFmtId="0" fontId="2" fillId="5" borderId="36" xfId="0" applyFont="1" applyFill="1" applyBorder="1" applyAlignment="1">
      <alignment vertical="center" wrapText="1"/>
    </xf>
    <xf numFmtId="0" fontId="2" fillId="10" borderId="46" xfId="0" applyFont="1" applyFill="1" applyBorder="1" applyAlignment="1">
      <alignment vertical="center" wrapText="1"/>
    </xf>
    <xf numFmtId="0" fontId="2" fillId="10" borderId="6" xfId="0" applyFont="1" applyFill="1" applyBorder="1" applyAlignment="1">
      <alignment vertical="center" wrapText="1"/>
    </xf>
    <xf numFmtId="0" fontId="0" fillId="10" borderId="6" xfId="0" applyFill="1" applyBorder="1"/>
    <xf numFmtId="4" fontId="0" fillId="10" borderId="6" xfId="0" applyNumberFormat="1" applyFill="1" applyBorder="1"/>
    <xf numFmtId="10" fontId="0" fillId="10" borderId="6" xfId="2" applyNumberFormat="1" applyFont="1" applyFill="1" applyBorder="1"/>
    <xf numFmtId="0" fontId="2" fillId="10" borderId="47" xfId="0" applyFont="1" applyFill="1" applyBorder="1" applyAlignment="1">
      <alignment vertical="center" wrapText="1"/>
    </xf>
    <xf numFmtId="0" fontId="31" fillId="0" borderId="0" xfId="0" applyFont="1"/>
    <xf numFmtId="43" fontId="0" fillId="10" borderId="0" xfId="1" applyFont="1" applyFill="1"/>
    <xf numFmtId="49" fontId="10" fillId="10" borderId="0" xfId="0" applyNumberFormat="1" applyFont="1" applyFill="1" applyAlignment="1">
      <alignment horizontal="center" vertical="center"/>
    </xf>
    <xf numFmtId="0" fontId="19" fillId="10" borderId="0" xfId="0" applyFont="1" applyFill="1" applyAlignment="1">
      <alignment vertical="center"/>
    </xf>
    <xf numFmtId="0" fontId="28" fillId="14" borderId="0" xfId="0" applyFont="1" applyFill="1"/>
    <xf numFmtId="49" fontId="28" fillId="14" borderId="0" xfId="0" applyNumberFormat="1" applyFont="1" applyFill="1"/>
    <xf numFmtId="171" fontId="28" fillId="5" borderId="0" xfId="0" applyNumberFormat="1" applyFont="1" applyFill="1"/>
    <xf numFmtId="0" fontId="28" fillId="5" borderId="0" xfId="0" applyFont="1" applyFill="1"/>
    <xf numFmtId="43" fontId="28" fillId="5" borderId="0" xfId="0" applyNumberFormat="1" applyFont="1" applyFill="1"/>
    <xf numFmtId="0" fontId="14" fillId="13" borderId="26" xfId="2" applyNumberFormat="1" applyFont="1" applyFill="1" applyBorder="1"/>
    <xf numFmtId="168" fontId="14" fillId="13" borderId="26" xfId="2" applyNumberFormat="1" applyFont="1" applyFill="1" applyBorder="1"/>
    <xf numFmtId="0" fontId="0" fillId="5" borderId="0" xfId="0" quotePrefix="1" applyFill="1"/>
    <xf numFmtId="0" fontId="18" fillId="11" borderId="30" xfId="0" quotePrefix="1" applyFont="1" applyFill="1" applyBorder="1"/>
    <xf numFmtId="43" fontId="0" fillId="10" borderId="0" xfId="0" applyNumberFormat="1" applyFill="1"/>
    <xf numFmtId="43" fontId="5" fillId="10" borderId="0" xfId="0" applyNumberFormat="1" applyFont="1" applyFill="1"/>
    <xf numFmtId="43" fontId="0" fillId="4" borderId="0" xfId="0" applyNumberFormat="1" applyFill="1"/>
    <xf numFmtId="43" fontId="21" fillId="6" borderId="0" xfId="0" applyNumberFormat="1" applyFont="1" applyFill="1"/>
    <xf numFmtId="43" fontId="27" fillId="6" borderId="0" xfId="0" applyNumberFormat="1" applyFont="1" applyFill="1"/>
    <xf numFmtId="43" fontId="28" fillId="14" borderId="0" xfId="1" applyFont="1" applyFill="1" applyBorder="1"/>
    <xf numFmtId="43" fontId="28" fillId="5" borderId="0" xfId="1" applyFont="1" applyFill="1" applyBorder="1"/>
    <xf numFmtId="43" fontId="21" fillId="7" borderId="0" xfId="0" applyNumberFormat="1" applyFont="1" applyFill="1"/>
    <xf numFmtId="0" fontId="8" fillId="10" borderId="27" xfId="0" applyFont="1" applyFill="1" applyBorder="1" applyAlignment="1">
      <alignment horizontal="left" vertical="center"/>
    </xf>
    <xf numFmtId="0" fontId="8" fillId="10" borderId="32" xfId="0" applyFont="1" applyFill="1" applyBorder="1" applyAlignment="1">
      <alignment horizontal="left" vertical="center"/>
    </xf>
    <xf numFmtId="0" fontId="8" fillId="10" borderId="0" xfId="0" applyFont="1" applyFill="1" applyAlignment="1">
      <alignment horizontal="center" vertical="center"/>
    </xf>
    <xf numFmtId="0" fontId="22" fillId="6" borderId="0" xfId="0" applyFont="1" applyFill="1" applyAlignment="1">
      <alignment horizontal="center" vertical="center"/>
    </xf>
    <xf numFmtId="43" fontId="32" fillId="13" borderId="26" xfId="6" applyNumberFormat="1" applyFont="1" applyFill="1" applyBorder="1"/>
    <xf numFmtId="0" fontId="15" fillId="6" borderId="25" xfId="4" applyFont="1" applyFill="1" applyBorder="1" applyAlignment="1">
      <alignment horizontal="center"/>
    </xf>
    <xf numFmtId="0" fontId="14" fillId="2" borderId="25" xfId="0" applyFont="1" applyFill="1" applyBorder="1"/>
    <xf numFmtId="0" fontId="14" fillId="0" borderId="25" xfId="0" applyFont="1" applyBorder="1"/>
    <xf numFmtId="171" fontId="14" fillId="2" borderId="25" xfId="0" applyNumberFormat="1" applyFont="1" applyFill="1" applyBorder="1"/>
    <xf numFmtId="0" fontId="17" fillId="2" borderId="25" xfId="0" applyFont="1" applyFill="1" applyBorder="1"/>
    <xf numFmtId="14" fontId="14" fillId="2" borderId="25" xfId="0" applyNumberFormat="1" applyFont="1" applyFill="1" applyBorder="1"/>
    <xf numFmtId="15" fontId="14" fillId="2" borderId="25" xfId="0" applyNumberFormat="1" applyFont="1" applyFill="1" applyBorder="1"/>
    <xf numFmtId="0" fontId="6" fillId="9" borderId="30" xfId="0" applyFont="1" applyFill="1" applyBorder="1" applyAlignment="1">
      <alignment horizontal="left" vertical="center" wrapText="1"/>
    </xf>
    <xf numFmtId="0" fontId="6" fillId="9" borderId="2" xfId="0" applyFont="1" applyFill="1" applyBorder="1" applyAlignment="1">
      <alignment horizontal="left" vertical="center" wrapText="1"/>
    </xf>
    <xf numFmtId="0" fontId="6" fillId="9" borderId="31" xfId="0" applyFont="1" applyFill="1" applyBorder="1" applyAlignment="1">
      <alignment horizontal="left" vertical="center" wrapText="1"/>
    </xf>
    <xf numFmtId="0" fontId="6" fillId="9" borderId="32" xfId="0" applyFont="1" applyFill="1" applyBorder="1" applyAlignment="1">
      <alignment horizontal="left" vertical="center" wrapText="1"/>
    </xf>
    <xf numFmtId="0" fontId="6" fillId="9" borderId="0" xfId="0" applyFont="1" applyFill="1" applyAlignment="1">
      <alignment horizontal="left" vertical="center" wrapText="1"/>
    </xf>
    <xf numFmtId="0" fontId="6" fillId="9" borderId="33" xfId="0" applyFont="1" applyFill="1" applyBorder="1" applyAlignment="1">
      <alignment horizontal="left" vertical="center" wrapText="1"/>
    </xf>
    <xf numFmtId="0" fontId="6" fillId="9" borderId="34" xfId="0" applyFont="1" applyFill="1" applyBorder="1" applyAlignment="1">
      <alignment horizontal="left" vertical="center" wrapText="1"/>
    </xf>
    <xf numFmtId="0" fontId="6" fillId="9" borderId="35" xfId="0" applyFont="1" applyFill="1" applyBorder="1" applyAlignment="1">
      <alignment horizontal="left" vertical="center" wrapText="1"/>
    </xf>
    <xf numFmtId="0" fontId="6" fillId="9" borderId="36" xfId="0" applyFont="1" applyFill="1" applyBorder="1" applyAlignment="1">
      <alignment horizontal="left" vertical="center" wrapText="1"/>
    </xf>
    <xf numFmtId="0" fontId="18" fillId="11" borderId="37" xfId="0" applyFont="1" applyFill="1" applyBorder="1" applyAlignment="1">
      <alignment horizontal="center" wrapText="1"/>
    </xf>
    <xf numFmtId="0" fontId="18" fillId="11" borderId="41" xfId="0" applyFont="1" applyFill="1" applyBorder="1" applyAlignment="1">
      <alignment horizontal="center"/>
    </xf>
    <xf numFmtId="0" fontId="18" fillId="11" borderId="42" xfId="0" applyFont="1" applyFill="1" applyBorder="1" applyAlignment="1">
      <alignment horizontal="center"/>
    </xf>
    <xf numFmtId="0" fontId="18" fillId="11" borderId="29" xfId="0" applyFont="1" applyFill="1" applyBorder="1" applyAlignment="1">
      <alignment horizontal="center"/>
    </xf>
    <xf numFmtId="0" fontId="10" fillId="10" borderId="0" xfId="0" applyFont="1" applyFill="1" applyAlignment="1">
      <alignment horizontal="center" vertical="center"/>
    </xf>
    <xf numFmtId="0" fontId="11" fillId="10" borderId="0" xfId="0" applyFont="1" applyFill="1" applyAlignment="1">
      <alignment horizontal="center" vertical="center"/>
    </xf>
    <xf numFmtId="0" fontId="23" fillId="6" borderId="0" xfId="0" applyFont="1" applyFill="1" applyAlignment="1">
      <alignment horizontal="center" vertical="center" wrapText="1"/>
    </xf>
    <xf numFmtId="49" fontId="25" fillId="6" borderId="0" xfId="0" applyNumberFormat="1" applyFont="1" applyFill="1" applyAlignment="1">
      <alignment horizontal="center" vertical="center"/>
    </xf>
    <xf numFmtId="0" fontId="23" fillId="6" borderId="0" xfId="0" applyFont="1" applyFill="1" applyAlignment="1">
      <alignment horizontal="center" vertical="center"/>
    </xf>
    <xf numFmtId="0" fontId="25" fillId="6" borderId="0" xfId="0" applyFont="1" applyFill="1" applyAlignment="1">
      <alignment horizontal="center" vertical="center"/>
    </xf>
    <xf numFmtId="22" fontId="13" fillId="2" borderId="18" xfId="4" applyNumberFormat="1" applyFont="1" applyFill="1" applyBorder="1"/>
    <xf numFmtId="22" fontId="14" fillId="2" borderId="15" xfId="1" applyNumberFormat="1" applyFont="1" applyFill="1" applyBorder="1"/>
    <xf numFmtId="22" fontId="14" fillId="4" borderId="1" xfId="1" applyNumberFormat="1" applyFont="1" applyFill="1" applyBorder="1"/>
    <xf numFmtId="22" fontId="14" fillId="4" borderId="0" xfId="0" applyNumberFormat="1" applyFont="1" applyFill="1"/>
    <xf numFmtId="22" fontId="14" fillId="4" borderId="0" xfId="1" applyNumberFormat="1" applyFont="1" applyFill="1"/>
  </cellXfs>
  <cellStyles count="7">
    <cellStyle name="Comma" xfId="1" builtinId="3"/>
    <cellStyle name="Comma 2" xfId="3" xr:uid="{11DAF383-1DBA-410B-B7B6-ABE31A1584E5}"/>
    <cellStyle name="Comma 3" xfId="5" xr:uid="{3B02D009-81F7-4E7C-A33C-F990362FBDDD}"/>
    <cellStyle name="Hyperlink" xfId="6" builtinId="8"/>
    <cellStyle name="Normal" xfId="0" builtinId="0"/>
    <cellStyle name="Normal 2" xfId="4" xr:uid="{95852241-0DEF-46BC-A602-372F3C3023AD}"/>
    <cellStyle name="Percent" xfId="2" builtinId="5"/>
  </cellStyles>
  <dxfs count="75">
    <dxf>
      <fill>
        <patternFill>
          <bgColor rgb="FF2F75B5"/>
        </patternFill>
      </fill>
    </dxf>
    <dxf>
      <fill>
        <patternFill>
          <bgColor rgb="FFF7F7F7"/>
        </patternFill>
      </fill>
      <border>
        <left/>
        <right/>
        <top/>
        <bottom/>
      </border>
    </dxf>
    <dxf>
      <font>
        <b/>
        <i val="0"/>
      </font>
    </dxf>
    <dxf>
      <fill>
        <patternFill>
          <bgColor theme="0"/>
        </patternFill>
      </fill>
      <border>
        <left/>
        <right/>
        <top style="thin">
          <color theme="4" tint="-0.24994659260841701"/>
        </top>
        <bottom style="thin">
          <color theme="4" tint="-0.24994659260841701"/>
        </bottom>
        <vertical/>
        <horizontal/>
      </border>
    </dxf>
    <dxf>
      <fill>
        <patternFill>
          <bgColor rgb="FFDDEBF7"/>
        </patternFill>
      </fill>
      <border>
        <left/>
        <right/>
        <top style="thin">
          <color theme="4" tint="-0.24994659260841701"/>
        </top>
        <bottom style="thin">
          <color theme="4" tint="-0.24994659260841701"/>
        </bottom>
      </border>
    </dxf>
    <dxf>
      <fill>
        <patternFill>
          <bgColor rgb="FF2F75B5"/>
        </patternFill>
      </fill>
    </dxf>
    <dxf>
      <fill>
        <patternFill>
          <bgColor rgb="FFF7F7F7"/>
        </patternFill>
      </fill>
    </dxf>
    <dxf>
      <fill>
        <patternFill>
          <bgColor theme="0"/>
        </patternFill>
      </fill>
      <border>
        <left/>
        <right/>
        <top style="thin">
          <color auto="1"/>
        </top>
        <bottom style="thin">
          <color auto="1"/>
        </bottom>
      </border>
    </dxf>
    <dxf>
      <fill>
        <patternFill>
          <bgColor rgb="FFDDEBF7"/>
        </patternFill>
      </fill>
      <border>
        <left/>
        <right/>
        <top style="thin">
          <color auto="1"/>
        </top>
        <bottom style="thin">
          <color auto="1"/>
        </bottom>
        <vertical/>
        <horizontal/>
      </border>
    </dxf>
    <dxf>
      <fill>
        <patternFill>
          <bgColor rgb="FF2F75B5"/>
        </patternFill>
      </fill>
    </dxf>
    <dxf>
      <font>
        <b/>
        <i val="0"/>
      </font>
    </dxf>
    <dxf>
      <fill>
        <patternFill>
          <bgColor theme="0"/>
        </patternFill>
      </fill>
      <border>
        <left/>
        <right/>
        <top style="thin">
          <color theme="4" tint="-0.24994659260841701"/>
        </top>
        <bottom style="thin">
          <color theme="4" tint="-0.24994659260841701"/>
        </bottom>
        <vertical/>
        <horizontal/>
      </border>
    </dxf>
    <dxf>
      <fill>
        <patternFill>
          <bgColor rgb="FFDDEBF7"/>
        </patternFill>
      </fill>
      <border>
        <left/>
        <right/>
        <top style="thin">
          <color theme="4" tint="-0.24994659260841701"/>
        </top>
        <bottom style="thin">
          <color theme="4" tint="-0.24994659260841701"/>
        </bottom>
      </border>
    </dxf>
    <dxf>
      <fill>
        <patternFill>
          <bgColor rgb="FFF7F7F7"/>
        </patternFill>
      </fill>
      <border>
        <left/>
        <right/>
        <top/>
        <bottom/>
      </border>
    </dxf>
    <dxf>
      <fill>
        <patternFill>
          <bgColor rgb="FF2F75B5"/>
        </patternFill>
      </fill>
    </dxf>
    <dxf>
      <font>
        <b/>
        <i val="0"/>
      </font>
    </dxf>
    <dxf>
      <fill>
        <patternFill>
          <bgColor theme="0"/>
        </patternFill>
      </fill>
      <border>
        <left/>
        <right/>
        <top style="thin">
          <color theme="4" tint="-0.24994659260841701"/>
        </top>
        <bottom style="thin">
          <color theme="4" tint="-0.24994659260841701"/>
        </bottom>
        <vertical/>
        <horizontal/>
      </border>
    </dxf>
    <dxf>
      <fill>
        <patternFill>
          <bgColor rgb="FFDDEBF7"/>
        </patternFill>
      </fill>
      <border>
        <left/>
        <right/>
        <top style="thin">
          <color theme="4" tint="-0.24994659260841701"/>
        </top>
        <bottom style="thin">
          <color theme="4" tint="-0.24994659260841701"/>
        </bottom>
      </border>
    </dxf>
    <dxf>
      <fill>
        <patternFill patternType="solid">
          <bgColor rgb="FFF7F7F7"/>
        </patternFill>
      </fill>
      <border>
        <left/>
        <right/>
        <top/>
        <bottom/>
      </border>
    </dxf>
    <dxf>
      <fill>
        <patternFill>
          <bgColor rgb="FF2F75B5"/>
        </patternFill>
      </fill>
    </dxf>
    <dxf>
      <fill>
        <patternFill>
          <bgColor rgb="FFF7F7F7"/>
        </patternFill>
      </fill>
      <border>
        <left/>
        <right/>
        <top/>
        <bottom/>
      </border>
    </dxf>
    <dxf>
      <font>
        <b/>
        <i val="0"/>
      </font>
    </dxf>
    <dxf>
      <fill>
        <patternFill>
          <bgColor theme="0"/>
        </patternFill>
      </fill>
      <border>
        <left/>
        <right/>
        <top style="thin">
          <color theme="4" tint="-0.24994659260841701"/>
        </top>
        <bottom style="thin">
          <color theme="4" tint="-0.24994659260841701"/>
        </bottom>
        <vertical/>
        <horizontal/>
      </border>
    </dxf>
    <dxf>
      <fill>
        <patternFill>
          <bgColor rgb="FFDDEBF7"/>
        </patternFill>
      </fill>
      <border>
        <left/>
        <right/>
        <top style="thin">
          <color theme="4" tint="-0.24994659260841701"/>
        </top>
        <bottom style="thin">
          <color theme="4" tint="-0.24994659260841701"/>
        </bottom>
      </border>
    </dxf>
    <dxf>
      <fill>
        <patternFill>
          <bgColor rgb="FF2F75B5"/>
        </patternFill>
      </fill>
    </dxf>
    <dxf>
      <font>
        <b/>
        <i val="0"/>
      </font>
    </dxf>
    <dxf>
      <fill>
        <patternFill>
          <bgColor theme="0"/>
        </patternFill>
      </fill>
      <border>
        <left/>
        <right/>
        <top style="thin">
          <color theme="4" tint="-0.24994659260841701"/>
        </top>
        <bottom style="thin">
          <color theme="4" tint="-0.24994659260841701"/>
        </bottom>
        <vertical/>
        <horizontal/>
      </border>
    </dxf>
    <dxf>
      <fill>
        <patternFill>
          <bgColor rgb="FFDDEBF7"/>
        </patternFill>
      </fill>
      <border>
        <left/>
        <right/>
        <top style="thin">
          <color theme="4" tint="-0.24994659260841701"/>
        </top>
        <bottom style="thin">
          <color theme="4" tint="-0.24994659260841701"/>
        </bottom>
      </border>
    </dxf>
    <dxf>
      <fill>
        <patternFill>
          <bgColor rgb="FFF7F7F7"/>
        </patternFill>
      </fill>
      <border>
        <left/>
        <right/>
        <top/>
        <bottom/>
      </border>
    </dxf>
    <dxf>
      <fill>
        <patternFill>
          <bgColor rgb="FF2F75B5"/>
        </patternFill>
      </fill>
    </dxf>
    <dxf>
      <font>
        <b/>
        <i val="0"/>
      </font>
    </dxf>
    <dxf>
      <fill>
        <patternFill>
          <bgColor theme="0"/>
        </patternFill>
      </fill>
      <border>
        <left/>
        <right/>
        <top style="thin">
          <color theme="4" tint="-0.24994659260841701"/>
        </top>
        <bottom style="thin">
          <color theme="4" tint="-0.24994659260841701"/>
        </bottom>
        <vertical/>
        <horizontal/>
      </border>
    </dxf>
    <dxf>
      <fill>
        <patternFill>
          <bgColor rgb="FFDDEBF7"/>
        </patternFill>
      </fill>
      <border>
        <left/>
        <right/>
        <top style="thin">
          <color theme="4" tint="-0.24994659260841701"/>
        </top>
        <bottom style="thin">
          <color theme="4" tint="-0.24994659260841701"/>
        </bottom>
      </border>
    </dxf>
    <dxf>
      <fill>
        <patternFill>
          <bgColor rgb="FFF7F7F7"/>
        </patternFill>
      </fill>
      <border>
        <left/>
        <right/>
        <top/>
        <bottom/>
      </border>
    </dxf>
    <dxf>
      <fill>
        <patternFill>
          <bgColor rgb="FF2F75B5"/>
        </patternFill>
      </fill>
    </dxf>
    <dxf>
      <font>
        <b/>
        <i val="0"/>
      </font>
    </dxf>
    <dxf>
      <fill>
        <patternFill>
          <bgColor theme="0"/>
        </patternFill>
      </fill>
      <border>
        <left/>
        <right/>
        <top style="thin">
          <color theme="4" tint="-0.24994659260841701"/>
        </top>
        <bottom style="thin">
          <color theme="4" tint="-0.24994659260841701"/>
        </bottom>
        <vertical/>
        <horizontal/>
      </border>
    </dxf>
    <dxf>
      <fill>
        <patternFill>
          <bgColor rgb="FFDDEBF7"/>
        </patternFill>
      </fill>
      <border>
        <left/>
        <right/>
        <top style="thin">
          <color theme="4" tint="-0.24994659260841701"/>
        </top>
        <bottom style="thin">
          <color theme="4" tint="-0.24994659260841701"/>
        </bottom>
      </border>
    </dxf>
    <dxf>
      <fill>
        <patternFill>
          <bgColor rgb="FFF7F7F7"/>
        </patternFill>
      </fill>
      <border>
        <left/>
        <right/>
        <top/>
        <bottom/>
      </border>
    </dxf>
    <dxf>
      <fill>
        <patternFill>
          <bgColor rgb="FF2F75B5"/>
        </patternFill>
      </fill>
    </dxf>
    <dxf>
      <font>
        <b/>
        <i val="0"/>
      </font>
    </dxf>
    <dxf>
      <fill>
        <patternFill>
          <bgColor theme="0"/>
        </patternFill>
      </fill>
      <border>
        <left/>
        <right/>
        <top style="thin">
          <color theme="4" tint="-0.24994659260841701"/>
        </top>
        <bottom style="thin">
          <color theme="4" tint="-0.24994659260841701"/>
        </bottom>
        <vertical/>
        <horizontal/>
      </border>
    </dxf>
    <dxf>
      <fill>
        <patternFill>
          <bgColor rgb="FFDDEBF7"/>
        </patternFill>
      </fill>
      <border>
        <left/>
        <right/>
        <top style="thin">
          <color theme="4" tint="-0.24994659260841701"/>
        </top>
        <bottom style="thin">
          <color theme="4" tint="-0.24994659260841701"/>
        </bottom>
      </border>
    </dxf>
    <dxf>
      <fill>
        <patternFill>
          <bgColor rgb="FFF7F7F7"/>
        </patternFill>
      </fill>
      <border>
        <left/>
        <right/>
        <top/>
        <bottom/>
      </border>
    </dxf>
    <dxf>
      <fill>
        <patternFill>
          <bgColor rgb="FF2F75B5"/>
        </patternFill>
      </fill>
    </dxf>
    <dxf>
      <font>
        <b/>
        <i val="0"/>
      </font>
    </dxf>
    <dxf>
      <fill>
        <patternFill>
          <bgColor theme="0"/>
        </patternFill>
      </fill>
      <border>
        <left/>
        <right/>
        <top style="thin">
          <color theme="4" tint="-0.24994659260841701"/>
        </top>
        <bottom style="thin">
          <color theme="4" tint="-0.24994659260841701"/>
        </bottom>
        <vertical/>
        <horizontal/>
      </border>
    </dxf>
    <dxf>
      <fill>
        <patternFill>
          <bgColor rgb="FFDDEBF7"/>
        </patternFill>
      </fill>
      <border>
        <left/>
        <right/>
        <top style="thin">
          <color theme="4" tint="-0.24994659260841701"/>
        </top>
        <bottom style="thin">
          <color theme="4" tint="-0.24994659260841701"/>
        </bottom>
      </border>
    </dxf>
    <dxf>
      <fill>
        <patternFill>
          <bgColor rgb="FFF7F7F7"/>
        </patternFill>
      </fill>
      <border>
        <left/>
        <right/>
        <top/>
        <bottom/>
      </border>
    </dxf>
    <dxf>
      <fill>
        <patternFill>
          <bgColor rgb="FF2F75B5"/>
        </patternFill>
      </fill>
    </dxf>
    <dxf>
      <fill>
        <patternFill>
          <bgColor rgb="FFFFFFFF"/>
        </patternFill>
      </fill>
      <border>
        <left/>
        <right/>
        <top style="thin">
          <color theme="4" tint="-0.24994659260841701"/>
        </top>
        <bottom style="thin">
          <color theme="4" tint="-0.24994659260841701"/>
        </bottom>
        <vertical/>
        <horizontal/>
      </border>
    </dxf>
    <dxf>
      <fill>
        <patternFill>
          <bgColor rgb="FFDDEBF7"/>
        </patternFill>
      </fill>
      <border>
        <left/>
        <right/>
        <top style="thin">
          <color theme="4" tint="-0.24994659260841701"/>
        </top>
        <bottom style="thin">
          <color theme="4" tint="-0.24994659260841701"/>
        </bottom>
      </border>
    </dxf>
    <dxf>
      <fill>
        <patternFill>
          <bgColor rgb="FFEDEDED"/>
        </patternFill>
      </fill>
      <border>
        <left/>
        <right/>
        <top/>
        <bottom/>
      </border>
    </dxf>
    <dxf>
      <fill>
        <patternFill>
          <bgColor rgb="FF2F75B5"/>
        </patternFill>
      </fill>
    </dxf>
    <dxf>
      <font>
        <b/>
        <i val="0"/>
      </font>
    </dxf>
    <dxf>
      <fill>
        <patternFill>
          <bgColor theme="0"/>
        </patternFill>
      </fill>
      <border>
        <left/>
        <right/>
        <top style="thin">
          <color theme="4" tint="-0.24994659260841701"/>
        </top>
        <bottom style="thin">
          <color theme="4" tint="-0.24994659260841701"/>
        </bottom>
        <vertical/>
        <horizontal/>
      </border>
    </dxf>
    <dxf>
      <fill>
        <patternFill>
          <bgColor rgb="FFDDEBF7"/>
        </patternFill>
      </fill>
      <border>
        <left/>
        <right/>
        <top style="thin">
          <color theme="4" tint="-0.24994659260841701"/>
        </top>
        <bottom style="thin">
          <color theme="4" tint="-0.24994659260841701"/>
        </bottom>
      </border>
    </dxf>
    <dxf>
      <fill>
        <patternFill>
          <bgColor rgb="FFF7F7F7"/>
        </patternFill>
      </fill>
      <border>
        <left/>
        <right/>
        <top/>
        <bottom/>
      </border>
    </dxf>
    <dxf>
      <fill>
        <patternFill>
          <bgColor rgb="FF2F75B5"/>
        </patternFill>
      </fill>
    </dxf>
    <dxf>
      <fill>
        <patternFill>
          <bgColor rgb="FFF7F7F7"/>
        </patternFill>
      </fill>
      <border>
        <left/>
        <right/>
        <top/>
        <bottom/>
      </border>
    </dxf>
    <dxf>
      <font>
        <b/>
        <i val="0"/>
      </font>
    </dxf>
    <dxf>
      <fill>
        <patternFill>
          <bgColor theme="0"/>
        </patternFill>
      </fill>
      <border>
        <left/>
        <right/>
        <top style="thin">
          <color theme="4" tint="-0.24994659260841701"/>
        </top>
        <bottom style="thin">
          <color theme="4" tint="-0.24994659260841701"/>
        </bottom>
        <vertical/>
        <horizontal/>
      </border>
    </dxf>
    <dxf>
      <fill>
        <patternFill>
          <bgColor rgb="FFDDEBF7"/>
        </patternFill>
      </fill>
      <border>
        <left/>
        <right/>
        <top style="thin">
          <color theme="4" tint="-0.24994659260841701"/>
        </top>
        <bottom style="thin">
          <color theme="4" tint="-0.24994659260841701"/>
        </bottom>
      </border>
    </dxf>
    <dxf>
      <fill>
        <patternFill>
          <bgColor rgb="FF2F75B5"/>
        </patternFill>
      </fill>
    </dxf>
    <dxf>
      <fill>
        <patternFill>
          <bgColor rgb="FFF7F7F7"/>
        </patternFill>
      </fill>
      <border>
        <left/>
        <right/>
        <top/>
        <bottom/>
      </border>
    </dxf>
    <dxf>
      <font>
        <b/>
        <i val="0"/>
      </font>
    </dxf>
    <dxf>
      <fill>
        <patternFill>
          <bgColor theme="0"/>
        </patternFill>
      </fill>
      <border>
        <left/>
        <right/>
        <top style="thin">
          <color theme="4" tint="-0.24994659260841701"/>
        </top>
        <bottom style="thin">
          <color theme="4" tint="-0.24994659260841701"/>
        </bottom>
        <vertical/>
        <horizontal/>
      </border>
    </dxf>
    <dxf>
      <fill>
        <patternFill>
          <bgColor rgb="FFDDEBF7"/>
        </patternFill>
      </fill>
      <border>
        <left/>
        <right/>
        <top style="thin">
          <color theme="4" tint="-0.24994659260841701"/>
        </top>
        <bottom style="thin">
          <color theme="4" tint="-0.24994659260841701"/>
        </bottom>
      </border>
    </dxf>
    <dxf>
      <fill>
        <patternFill patternType="solid">
          <fgColor rgb="FFD9E1F2"/>
          <bgColor rgb="FFD9E1F2"/>
        </patternFill>
      </fill>
    </dxf>
    <dxf>
      <fill>
        <patternFill patternType="solid">
          <fgColor rgb="FFD9E1F2"/>
          <bgColor rgb="FFD9E1F2"/>
        </patternFill>
      </fill>
    </dxf>
    <dxf>
      <font>
        <b/>
        <color rgb="FF000000"/>
      </font>
    </dxf>
    <dxf>
      <font>
        <b/>
        <color rgb="FF000000"/>
      </font>
    </dxf>
    <dxf>
      <font>
        <b/>
        <color rgb="FF000000"/>
      </font>
      <border>
        <top style="double">
          <color rgb="FF4472C4"/>
        </top>
      </border>
    </dxf>
    <dxf>
      <font>
        <b/>
        <color rgb="FFFFFFFF"/>
      </font>
      <fill>
        <patternFill patternType="solid">
          <fgColor rgb="FF4472C4"/>
          <bgColor rgb="FF4472C4"/>
        </patternFill>
      </fill>
    </dxf>
    <dxf>
      <font>
        <color rgb="FF000000"/>
      </font>
      <border>
        <left style="thin">
          <color rgb="FF8EA9DB"/>
        </left>
        <right style="thin">
          <color rgb="FF8EA9DB"/>
        </right>
        <top style="thin">
          <color rgb="FF8EA9DB"/>
        </top>
        <bottom style="thin">
          <color rgb="FF8EA9DB"/>
        </bottom>
        <horizontal style="thin">
          <color rgb="FF8EA9DB"/>
        </horizontal>
      </border>
    </dxf>
  </dxfs>
  <tableStyles count="1" defaultTableStyle="TableStyleMedium2" defaultPivotStyle="PivotStyleLight16">
    <tableStyle name="TableStyleMedium2 3" pivot="0" count="7" xr9:uid="{3C3F5731-98A7-4C34-84E0-4D00B0F71899}">
      <tableStyleElement type="wholeTable" dxfId="74"/>
      <tableStyleElement type="headerRow" dxfId="73"/>
      <tableStyleElement type="totalRow" dxfId="72"/>
      <tableStyleElement type="firstColumn" dxfId="71"/>
      <tableStyleElement type="lastColumn" dxfId="70"/>
      <tableStyleElement type="firstRowStripe" dxfId="69"/>
      <tableStyleElement type="firstColumnStripe" dxfId="68"/>
    </tableStyle>
  </tableStyles>
  <colors>
    <mruColors>
      <color rgb="FF2F75B5"/>
      <color rgb="FF104861"/>
      <color rgb="FFDDEBF7"/>
      <color rgb="FFF7F7F7"/>
      <color rgb="FFEDEDED"/>
      <color rgb="FF000099"/>
      <color rgb="FF0000FF"/>
      <color rgb="FFFF66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ustomXml" Target="../customXml/item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customXml" Target="../customXml/item3.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customXml" Target="../customXml/item2.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2.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3.png"/></Relationships>
</file>

<file path=xl/drawings/_rels/drawing6.xml.rels><?xml version="1.0" encoding="UTF-8" standalone="yes"?>
<Relationships xmlns="http://schemas.openxmlformats.org/package/2006/relationships"><Relationship Id="rId1" Type="http://schemas.openxmlformats.org/officeDocument/2006/relationships/image" Target="../media/image4.png"/></Relationships>
</file>

<file path=xl/drawings/_rels/drawing7.xml.rels><?xml version="1.0" encoding="UTF-8" standalone="yes"?>
<Relationships xmlns="http://schemas.openxmlformats.org/package/2006/relationships"><Relationship Id="rId1" Type="http://schemas.openxmlformats.org/officeDocument/2006/relationships/image" Target="../media/image5.png"/></Relationships>
</file>

<file path=xl/drawings/_rels/drawing8.xml.rels><?xml version="1.0" encoding="UTF-8" standalone="yes"?>
<Relationships xmlns="http://schemas.openxmlformats.org/package/2006/relationships"><Relationship Id="rId1" Type="http://schemas.openxmlformats.org/officeDocument/2006/relationships/image" Target="../media/image6.png"/></Relationships>
</file>

<file path=xl/drawings/_rels/drawing9.xml.rels><?xml version="1.0" encoding="UTF-8" standalone="yes"?>
<Relationships xmlns="http://schemas.openxmlformats.org/package/2006/relationships"><Relationship Id="rId1" Type="http://schemas.openxmlformats.org/officeDocument/2006/relationships/image" Target="../media/image1.png"/></Relationships>
</file>

<file path=xl/drawings/_rels/drawing10.xml.rels><?xml version="1.0" encoding="UTF-8" standalone="yes"?>
<Relationships xmlns="http://schemas.openxmlformats.org/package/2006/relationships"><Relationship Id="rId1" Type="http://schemas.openxmlformats.org/officeDocument/2006/relationships/image" Target="../media/image7.png"/></Relationships>
</file>

<file path=xl/drawings/_rels/drawing11.xml.rels><?xml version="1.0" encoding="UTF-8" standalone="yes"?>
<Relationships xmlns="http://schemas.openxmlformats.org/package/2006/relationships"><Relationship Id="rId1" Type="http://schemas.openxmlformats.org/officeDocument/2006/relationships/image" Target="../media/image1.png"/></Relationships>
</file>

<file path=xl/drawings/_rels/drawing12.xml.rels><?xml version="1.0" encoding="UTF-8" standalone="yes"?>
<Relationships xmlns="http://schemas.openxmlformats.org/package/2006/relationships"><Relationship Id="rId1" Type="http://schemas.openxmlformats.org/officeDocument/2006/relationships/image" Target="../media/image5.png"/></Relationships>
</file>

<file path=xl/drawings/_rels/drawing13.xml.rels><?xml version="1.0" encoding="UTF-8" standalone="yes"?>
<Relationships xmlns="http://schemas.openxmlformats.org/package/2006/relationships"><Relationship Id="rId1" Type="http://schemas.openxmlformats.org/officeDocument/2006/relationships/image" Target="../media/image5.png"/></Relationships>
</file>

<file path=xl/drawings/_rels/drawing14.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1</xdr:row>
      <xdr:rowOff>0</xdr:rowOff>
    </xdr:from>
    <xdr:to>
      <xdr:col>1</xdr:col>
      <xdr:colOff>19050</xdr:colOff>
      <xdr:row>4</xdr:row>
      <xdr:rowOff>42383</xdr:rowOff>
    </xdr:to>
    <xdr:pic>
      <xdr:nvPicPr>
        <xdr:cNvPr id="6" name="Picture 5">
          <a:extLst>
            <a:ext uri="{FF2B5EF4-FFF2-40B4-BE49-F238E27FC236}">
              <a16:creationId xmlns:a16="http://schemas.microsoft.com/office/drawing/2014/main" id="{655BE8AF-09E5-49B3-5E85-224CDBA75FFA}"/>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171450"/>
          <a:ext cx="1257300" cy="556733"/>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1</xdr:row>
      <xdr:rowOff>9525</xdr:rowOff>
    </xdr:from>
    <xdr:to>
      <xdr:col>1</xdr:col>
      <xdr:colOff>628650</xdr:colOff>
      <xdr:row>3</xdr:row>
      <xdr:rowOff>185257</xdr:rowOff>
    </xdr:to>
    <xdr:pic>
      <xdr:nvPicPr>
        <xdr:cNvPr id="6" name="Picture 5">
          <a:extLst>
            <a:ext uri="{FF2B5EF4-FFF2-40B4-BE49-F238E27FC236}">
              <a16:creationId xmlns:a16="http://schemas.microsoft.com/office/drawing/2014/main" id="{E355C4E8-1BD7-BF2A-527B-46329FF80D67}"/>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200025"/>
          <a:ext cx="1257300" cy="556732"/>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0</xdr:colOff>
      <xdr:row>1</xdr:row>
      <xdr:rowOff>38099</xdr:rowOff>
    </xdr:from>
    <xdr:to>
      <xdr:col>1</xdr:col>
      <xdr:colOff>600075</xdr:colOff>
      <xdr:row>4</xdr:row>
      <xdr:rowOff>10678</xdr:rowOff>
    </xdr:to>
    <xdr:pic>
      <xdr:nvPicPr>
        <xdr:cNvPr id="3" name="Picture 2">
          <a:extLst>
            <a:ext uri="{FF2B5EF4-FFF2-40B4-BE49-F238E27FC236}">
              <a16:creationId xmlns:a16="http://schemas.microsoft.com/office/drawing/2014/main" id="{B69BB333-4269-D2D6-DF52-0D12532FF2CA}"/>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228599"/>
          <a:ext cx="1228725" cy="544079"/>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0</xdr:col>
      <xdr:colOff>0</xdr:colOff>
      <xdr:row>1</xdr:row>
      <xdr:rowOff>47625</xdr:rowOff>
    </xdr:from>
    <xdr:to>
      <xdr:col>1</xdr:col>
      <xdr:colOff>628650</xdr:colOff>
      <xdr:row>4</xdr:row>
      <xdr:rowOff>32857</xdr:rowOff>
    </xdr:to>
    <xdr:pic>
      <xdr:nvPicPr>
        <xdr:cNvPr id="5" name="Picture 4">
          <a:extLst>
            <a:ext uri="{FF2B5EF4-FFF2-40B4-BE49-F238E27FC236}">
              <a16:creationId xmlns:a16="http://schemas.microsoft.com/office/drawing/2014/main" id="{754376EF-5CD3-F153-3DC0-B8730E3CA14D}"/>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238125"/>
          <a:ext cx="1257300" cy="556732"/>
        </a:xfrm>
        <a:prstGeom prst="rect">
          <a:avLst/>
        </a:prstGeom>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0</xdr:col>
      <xdr:colOff>0</xdr:colOff>
      <xdr:row>1</xdr:row>
      <xdr:rowOff>30927</xdr:rowOff>
    </xdr:from>
    <xdr:to>
      <xdr:col>1</xdr:col>
      <xdr:colOff>638175</xdr:colOff>
      <xdr:row>3</xdr:row>
      <xdr:rowOff>171449</xdr:rowOff>
    </xdr:to>
    <xdr:pic>
      <xdr:nvPicPr>
        <xdr:cNvPr id="3" name="Picture 2">
          <a:extLst>
            <a:ext uri="{FF2B5EF4-FFF2-40B4-BE49-F238E27FC236}">
              <a16:creationId xmlns:a16="http://schemas.microsoft.com/office/drawing/2014/main" id="{F19F703B-D2E9-1D32-AB47-142AFDC9DA0E}"/>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221427"/>
          <a:ext cx="1266825" cy="531047"/>
        </a:xfrm>
        <a:prstGeom prst="rect">
          <a:avLst/>
        </a:prstGeom>
      </xdr:spPr>
    </xdr:pic>
    <xdr:clientData/>
  </xdr:twoCellAnchor>
</xdr:wsDr>
</file>

<file path=xl/drawings/drawing6.xml><?xml version="1.0" encoding="utf-8"?>
<xdr:wsDr xmlns:xdr="http://schemas.openxmlformats.org/drawingml/2006/spreadsheetDrawing" xmlns:a="http://schemas.openxmlformats.org/drawingml/2006/main">
  <xdr:twoCellAnchor editAs="oneCell">
    <xdr:from>
      <xdr:col>0</xdr:col>
      <xdr:colOff>0</xdr:colOff>
      <xdr:row>1</xdr:row>
      <xdr:rowOff>38100</xdr:rowOff>
    </xdr:from>
    <xdr:to>
      <xdr:col>1</xdr:col>
      <xdr:colOff>590550</xdr:colOff>
      <xdr:row>4</xdr:row>
      <xdr:rowOff>6462</xdr:rowOff>
    </xdr:to>
    <xdr:pic>
      <xdr:nvPicPr>
        <xdr:cNvPr id="3" name="Picture 2">
          <a:extLst>
            <a:ext uri="{FF2B5EF4-FFF2-40B4-BE49-F238E27FC236}">
              <a16:creationId xmlns:a16="http://schemas.microsoft.com/office/drawing/2014/main" id="{57C2B5CE-D405-166A-CF01-542148E29A46}"/>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228600"/>
          <a:ext cx="1219200" cy="539862"/>
        </a:xfrm>
        <a:prstGeom prst="rect">
          <a:avLst/>
        </a:prstGeom>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0</xdr:col>
      <xdr:colOff>0</xdr:colOff>
      <xdr:row>1</xdr:row>
      <xdr:rowOff>28575</xdr:rowOff>
    </xdr:from>
    <xdr:to>
      <xdr:col>1</xdr:col>
      <xdr:colOff>30890</xdr:colOff>
      <xdr:row>4</xdr:row>
      <xdr:rowOff>19050</xdr:rowOff>
    </xdr:to>
    <xdr:pic>
      <xdr:nvPicPr>
        <xdr:cNvPr id="3" name="Picture 2">
          <a:extLst>
            <a:ext uri="{FF2B5EF4-FFF2-40B4-BE49-F238E27FC236}">
              <a16:creationId xmlns:a16="http://schemas.microsoft.com/office/drawing/2014/main" id="{FFD77638-A1C3-D48D-BB08-719BEDC81128}"/>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219075"/>
          <a:ext cx="1269140" cy="561975"/>
        </a:xfrm>
        <a:prstGeom prst="rect">
          <a:avLst/>
        </a:prstGeom>
      </xdr:spPr>
    </xdr:pic>
    <xdr:clientData/>
  </xdr:twoCellAnchor>
</xdr:wsDr>
</file>

<file path=xl/drawings/drawing8.xml><?xml version="1.0" encoding="utf-8"?>
<xdr:wsDr xmlns:xdr="http://schemas.openxmlformats.org/drawingml/2006/spreadsheetDrawing" xmlns:a="http://schemas.openxmlformats.org/drawingml/2006/main">
  <xdr:twoCellAnchor editAs="oneCell">
    <xdr:from>
      <xdr:col>0</xdr:col>
      <xdr:colOff>0</xdr:colOff>
      <xdr:row>1</xdr:row>
      <xdr:rowOff>28575</xdr:rowOff>
    </xdr:from>
    <xdr:to>
      <xdr:col>0</xdr:col>
      <xdr:colOff>1226118</xdr:colOff>
      <xdr:row>4</xdr:row>
      <xdr:rowOff>0</xdr:rowOff>
    </xdr:to>
    <xdr:pic>
      <xdr:nvPicPr>
        <xdr:cNvPr id="3" name="Picture 2">
          <a:extLst>
            <a:ext uri="{FF2B5EF4-FFF2-40B4-BE49-F238E27FC236}">
              <a16:creationId xmlns:a16="http://schemas.microsoft.com/office/drawing/2014/main" id="{6AA90F89-92EA-504C-9E16-576615FD6B94}"/>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219075"/>
          <a:ext cx="1226118" cy="542925"/>
        </a:xfrm>
        <a:prstGeom prst="rect">
          <a:avLst/>
        </a:prstGeom>
      </xdr:spPr>
    </xdr:pic>
    <xdr:clientData/>
  </xdr:twoCellAnchor>
</xdr:wsDr>
</file>

<file path=xl/drawings/drawing9.xml><?xml version="1.0" encoding="utf-8"?>
<xdr:wsDr xmlns:xdr="http://schemas.openxmlformats.org/drawingml/2006/spreadsheetDrawing" xmlns:a="http://schemas.openxmlformats.org/drawingml/2006/main">
  <xdr:twoCellAnchor editAs="oneCell">
    <xdr:from>
      <xdr:col>0</xdr:col>
      <xdr:colOff>0</xdr:colOff>
      <xdr:row>1</xdr:row>
      <xdr:rowOff>28575</xdr:rowOff>
    </xdr:from>
    <xdr:to>
      <xdr:col>1</xdr:col>
      <xdr:colOff>19050</xdr:colOff>
      <xdr:row>4</xdr:row>
      <xdr:rowOff>13807</xdr:rowOff>
    </xdr:to>
    <xdr:pic>
      <xdr:nvPicPr>
        <xdr:cNvPr id="3" name="Picture 2">
          <a:extLst>
            <a:ext uri="{FF2B5EF4-FFF2-40B4-BE49-F238E27FC236}">
              <a16:creationId xmlns:a16="http://schemas.microsoft.com/office/drawing/2014/main" id="{A170C4F9-3AE9-647B-A524-391C35C7216D}"/>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219075"/>
          <a:ext cx="1257300" cy="556732"/>
        </a:xfrm>
        <a:prstGeom prst="rect">
          <a:avLst/>
        </a:prstGeom>
      </xdr:spPr>
    </xdr:pic>
    <xdr:clientData/>
  </xdr:twoCellAnchor>
</xdr:wsDr>
</file>

<file path=xl/drawings/drawing10.xml><?xml version="1.0" encoding="utf-8"?>
<xdr:wsDr xmlns:xdr="http://schemas.openxmlformats.org/drawingml/2006/spreadsheetDrawing" xmlns:a="http://schemas.openxmlformats.org/drawingml/2006/main">
  <xdr:twoCellAnchor editAs="oneCell">
    <xdr:from>
      <xdr:col>0</xdr:col>
      <xdr:colOff>0</xdr:colOff>
      <xdr:row>1</xdr:row>
      <xdr:rowOff>9525</xdr:rowOff>
    </xdr:from>
    <xdr:to>
      <xdr:col>1</xdr:col>
      <xdr:colOff>9525</xdr:colOff>
      <xdr:row>3</xdr:row>
      <xdr:rowOff>181040</xdr:rowOff>
    </xdr:to>
    <xdr:pic>
      <xdr:nvPicPr>
        <xdr:cNvPr id="3" name="Picture 2">
          <a:extLst>
            <a:ext uri="{FF2B5EF4-FFF2-40B4-BE49-F238E27FC236}">
              <a16:creationId xmlns:a16="http://schemas.microsoft.com/office/drawing/2014/main" id="{9108602C-C711-3B35-B9F7-22183AF6DB48}"/>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200025"/>
          <a:ext cx="1247775" cy="552515"/>
        </a:xfrm>
        <a:prstGeom prst="rect">
          <a:avLst/>
        </a:prstGeom>
      </xdr:spPr>
    </xdr:pic>
    <xdr:clientData/>
  </xdr:twoCellAnchor>
</xdr:wsDr>
</file>

<file path=xl/drawings/drawing11.xml><?xml version="1.0" encoding="utf-8"?>
<xdr:wsDr xmlns:xdr="http://schemas.openxmlformats.org/drawingml/2006/spreadsheetDrawing" xmlns:a="http://schemas.openxmlformats.org/drawingml/2006/main">
  <xdr:twoCellAnchor editAs="oneCell">
    <xdr:from>
      <xdr:col>0</xdr:col>
      <xdr:colOff>0</xdr:colOff>
      <xdr:row>1</xdr:row>
      <xdr:rowOff>19050</xdr:rowOff>
    </xdr:from>
    <xdr:to>
      <xdr:col>1</xdr:col>
      <xdr:colOff>19050</xdr:colOff>
      <xdr:row>4</xdr:row>
      <xdr:rowOff>4282</xdr:rowOff>
    </xdr:to>
    <xdr:pic>
      <xdr:nvPicPr>
        <xdr:cNvPr id="3" name="Picture 2">
          <a:extLst>
            <a:ext uri="{FF2B5EF4-FFF2-40B4-BE49-F238E27FC236}">
              <a16:creationId xmlns:a16="http://schemas.microsoft.com/office/drawing/2014/main" id="{0584DAA4-439E-50CF-9AB4-1E953F3B0CC7}"/>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209550"/>
          <a:ext cx="1257300" cy="556732"/>
        </a:xfrm>
        <a:prstGeom prst="rect">
          <a:avLst/>
        </a:prstGeom>
      </xdr:spPr>
    </xdr:pic>
    <xdr:clientData/>
  </xdr:twoCellAnchor>
</xdr:wsDr>
</file>

<file path=xl/drawings/drawing12.xml><?xml version="1.0" encoding="utf-8"?>
<xdr:wsDr xmlns:xdr="http://schemas.openxmlformats.org/drawingml/2006/spreadsheetDrawing" xmlns:a="http://schemas.openxmlformats.org/drawingml/2006/main">
  <xdr:twoCellAnchor editAs="oneCell">
    <xdr:from>
      <xdr:col>0</xdr:col>
      <xdr:colOff>0</xdr:colOff>
      <xdr:row>1</xdr:row>
      <xdr:rowOff>9525</xdr:rowOff>
    </xdr:from>
    <xdr:to>
      <xdr:col>1</xdr:col>
      <xdr:colOff>28575</xdr:colOff>
      <xdr:row>3</xdr:row>
      <xdr:rowOff>189475</xdr:rowOff>
    </xdr:to>
    <xdr:pic>
      <xdr:nvPicPr>
        <xdr:cNvPr id="3" name="Picture 2">
          <a:extLst>
            <a:ext uri="{FF2B5EF4-FFF2-40B4-BE49-F238E27FC236}">
              <a16:creationId xmlns:a16="http://schemas.microsoft.com/office/drawing/2014/main" id="{D3B84BE8-8281-5859-0185-54818915F6D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200025"/>
          <a:ext cx="1266825" cy="560950"/>
        </a:xfrm>
        <a:prstGeom prst="rect">
          <a:avLst/>
        </a:prstGeom>
      </xdr:spPr>
    </xdr:pic>
    <xdr:clientData/>
  </xdr:twoCellAnchor>
</xdr:wsDr>
</file>

<file path=xl/drawings/drawing13.xml><?xml version="1.0" encoding="utf-8"?>
<xdr:wsDr xmlns:xdr="http://schemas.openxmlformats.org/drawingml/2006/spreadsheetDrawing" xmlns:a="http://schemas.openxmlformats.org/drawingml/2006/main">
  <xdr:twoCellAnchor editAs="oneCell">
    <xdr:from>
      <xdr:col>0</xdr:col>
      <xdr:colOff>0</xdr:colOff>
      <xdr:row>1</xdr:row>
      <xdr:rowOff>19050</xdr:rowOff>
    </xdr:from>
    <xdr:to>
      <xdr:col>1</xdr:col>
      <xdr:colOff>28575</xdr:colOff>
      <xdr:row>4</xdr:row>
      <xdr:rowOff>8500</xdr:rowOff>
    </xdr:to>
    <xdr:pic>
      <xdr:nvPicPr>
        <xdr:cNvPr id="3" name="Picture 2">
          <a:extLst>
            <a:ext uri="{FF2B5EF4-FFF2-40B4-BE49-F238E27FC236}">
              <a16:creationId xmlns:a16="http://schemas.microsoft.com/office/drawing/2014/main" id="{367ABCB6-F7FF-C721-8C18-BAE7A75CA2E8}"/>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209550"/>
          <a:ext cx="1266825" cy="560950"/>
        </a:xfrm>
        <a:prstGeom prst="rect">
          <a:avLst/>
        </a:prstGeom>
      </xdr:spPr>
    </xdr:pic>
    <xdr:clientData/>
  </xdr:twoCellAnchor>
</xdr:wsDr>
</file>

<file path=xl/drawings/drawing14.xml><?xml version="1.0" encoding="utf-8"?>
<xdr:wsDr xmlns:xdr="http://schemas.openxmlformats.org/drawingml/2006/spreadsheetDrawing" xmlns:a="http://schemas.openxmlformats.org/drawingml/2006/main">
  <xdr:twoCellAnchor editAs="oneCell">
    <xdr:from>
      <xdr:col>0</xdr:col>
      <xdr:colOff>0</xdr:colOff>
      <xdr:row>1</xdr:row>
      <xdr:rowOff>28575</xdr:rowOff>
    </xdr:from>
    <xdr:to>
      <xdr:col>1</xdr:col>
      <xdr:colOff>19050</xdr:colOff>
      <xdr:row>4</xdr:row>
      <xdr:rowOff>13807</xdr:rowOff>
    </xdr:to>
    <xdr:pic>
      <xdr:nvPicPr>
        <xdr:cNvPr id="3" name="Picture 2">
          <a:extLst>
            <a:ext uri="{FF2B5EF4-FFF2-40B4-BE49-F238E27FC236}">
              <a16:creationId xmlns:a16="http://schemas.microsoft.com/office/drawing/2014/main" id="{4699341D-06DE-156C-4006-BDA4FF2A451F}"/>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219075"/>
          <a:ext cx="1257300" cy="556732"/>
        </a:xfrm>
        <a:prstGeom prst="rect">
          <a:avLst/>
        </a:prstGeom>
      </xdr:spPr>
    </xdr:pic>
    <xdr:clientData/>
  </xdr:twoCellAnchor>
</xdr:wsDr>
</file>

<file path=xl/theme/theme1.xml><?xml version="1.0" encoding="utf-8"?>
<a:theme xmlns:a="http://schemas.openxmlformats.org/drawingml/2006/main" name="Office 2013 - 2022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12.xml"/><Relationship Id="rId1" Type="http://schemas.openxmlformats.org/officeDocument/2006/relationships/printerSettings" Target="../printerSettings/printerSettings3.bin"/></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3.xm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1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F05BF8-AC62-4EAB-B812-F2C163BB0BE3}">
  <sheetPr codeName="Sheet1"/>
  <dimension ref="A1:M29"/>
  <sheetViews>
    <sheetView zoomScaleNormal="100" workbookViewId="0">
      <selection activeCell="I6" sqref="I6"/>
    </sheetView>
  </sheetViews>
  <sheetFormatPr defaultColWidth="9.140625" defaultRowHeight="15" x14ac:dyDescent="0.25"/>
  <cols>
    <col min="1" max="1" width="18.5703125" style="2" customWidth="1"/>
    <col min="2" max="2" width="3.7109375" style="2" customWidth="1"/>
    <col min="3" max="3" width="29" style="2" bestFit="1" customWidth="1"/>
    <col min="4" max="4" width="25.42578125" style="2" customWidth="1"/>
    <col min="5" max="5" width="18" style="2" customWidth="1"/>
    <col min="6" max="6" width="4.140625" style="2" customWidth="1"/>
    <col min="7" max="7" width="43.28515625" style="2" customWidth="1"/>
    <col min="8" max="8" width="26.85546875" style="2" customWidth="1"/>
    <col min="9" max="9" width="22.42578125" style="2" bestFit="1" customWidth="1"/>
    <col min="10" max="10" width="1.28515625" style="2" customWidth="1"/>
    <col min="11" max="11" width="0.140625" style="2" customWidth="1"/>
    <col min="12" max="12" width="9.140625" style="2"/>
    <col min="13" max="13" width="52.5703125" style="2" bestFit="1" customWidth="1"/>
    <col min="14" max="14" width="18.85546875" style="2" bestFit="1" customWidth="1"/>
    <col min="15" max="16384" width="9.140625" style="2"/>
  </cols>
  <sheetData>
    <row r="1" spans="1:13" ht="14.1" customHeight="1" x14ac:dyDescent="0.25">
      <c r="A1" s="226"/>
      <c r="B1" s="182"/>
      <c r="C1" s="182"/>
      <c r="D1" s="182"/>
      <c r="E1" s="182"/>
      <c r="F1" s="182"/>
      <c r="G1" s="182"/>
      <c r="H1" s="183" t="s">
        <v>98</v>
      </c>
      <c r="I1" s="184">
        <f>VLOOKUP("EffectiveStartDate",'Report Parameters'!A:B,2,FALSE)</f>
        <v>45931</v>
      </c>
      <c r="J1" s="185"/>
      <c r="K1" s="145"/>
    </row>
    <row r="2" spans="1:13" ht="14.1" customHeight="1" x14ac:dyDescent="0.25">
      <c r="A2" s="227"/>
      <c r="B2" s="251" t="s">
        <v>165</v>
      </c>
      <c r="C2" s="251"/>
      <c r="D2" s="251"/>
      <c r="E2" s="251"/>
      <c r="F2" s="251"/>
      <c r="G2" s="251"/>
      <c r="H2" s="134" t="s">
        <v>99</v>
      </c>
      <c r="I2" s="186">
        <f>VLOOKUP("EffectiveEndDate",'Report Parameters'!A:B,2,FALSE)</f>
        <v>45901</v>
      </c>
      <c r="J2" s="187"/>
      <c r="K2" s="145"/>
    </row>
    <row r="3" spans="1:13" ht="14.1" customHeight="1" x14ac:dyDescent="0.25">
      <c r="A3" s="227"/>
      <c r="B3" s="251"/>
      <c r="C3" s="251"/>
      <c r="D3" s="251"/>
      <c r="E3" s="251"/>
      <c r="F3" s="251"/>
      <c r="G3" s="251"/>
      <c r="H3" s="134" t="s">
        <v>97</v>
      </c>
      <c r="I3" s="134">
        <f>VLOOKUP("EffectiveEndDate",'Report Parameters'!A:B,2,FALSE)</f>
        <v>45901</v>
      </c>
      <c r="J3" s="187"/>
      <c r="K3" s="145"/>
    </row>
    <row r="4" spans="1:13" ht="14.1" customHeight="1" x14ac:dyDescent="0.25">
      <c r="A4" s="188"/>
      <c r="B4" s="145"/>
      <c r="C4" s="252" t="s">
        <v>164</v>
      </c>
      <c r="D4" s="252"/>
      <c r="E4" s="252"/>
      <c r="F4" s="252"/>
      <c r="G4" s="252"/>
      <c r="H4" s="134" t="s">
        <v>160</v>
      </c>
      <c r="I4" s="186">
        <f>VLOOKUP("EffectiveStartDate",'Report Parameters'!A:B,2,FALSE)</f>
        <v>45931</v>
      </c>
      <c r="J4" s="187"/>
      <c r="K4" s="145"/>
    </row>
    <row r="5" spans="1:13" ht="14.1" customHeight="1" x14ac:dyDescent="0.25">
      <c r="A5" s="188"/>
      <c r="B5" s="145"/>
      <c r="C5" s="189"/>
      <c r="D5" s="189"/>
      <c r="E5" s="189"/>
      <c r="F5" s="189"/>
      <c r="G5" s="189"/>
      <c r="H5" s="134" t="s">
        <v>100</v>
      </c>
      <c r="I5" s="186">
        <f>VLOOKUP("EffectiveEndDate",'Report Parameters'!A:B,2,FALSE)</f>
        <v>45901</v>
      </c>
      <c r="J5" s="187"/>
      <c r="K5" s="145"/>
    </row>
    <row r="6" spans="1:13" ht="14.1" customHeight="1" x14ac:dyDescent="0.25">
      <c r="A6" s="190"/>
      <c r="B6" s="145"/>
      <c r="C6" s="145"/>
      <c r="D6" s="147"/>
      <c r="E6" s="147"/>
      <c r="F6" s="147"/>
      <c r="G6" s="147"/>
      <c r="H6" s="134" t="s">
        <v>161</v>
      </c>
      <c r="I6" s="134" t="s">
        <v>142</v>
      </c>
      <c r="J6" s="187"/>
      <c r="K6" s="145"/>
    </row>
    <row r="7" spans="1:13" ht="15" customHeight="1" x14ac:dyDescent="0.25">
      <c r="A7" s="191"/>
      <c r="B7" s="169"/>
      <c r="C7" s="169"/>
      <c r="D7" s="169"/>
      <c r="E7" s="169"/>
      <c r="F7" s="169"/>
      <c r="G7" s="169"/>
      <c r="H7" s="169"/>
      <c r="I7" s="169"/>
      <c r="J7" s="192"/>
    </row>
    <row r="8" spans="1:13" x14ac:dyDescent="0.25">
      <c r="A8" s="166" t="s">
        <v>87</v>
      </c>
      <c r="B8" s="169"/>
      <c r="C8" s="247" t="s">
        <v>77</v>
      </c>
      <c r="D8" s="247"/>
      <c r="E8" s="247"/>
      <c r="F8" s="169"/>
      <c r="G8" s="248" t="s">
        <v>120</v>
      </c>
      <c r="H8" s="249"/>
      <c r="I8" s="250"/>
      <c r="J8" s="192"/>
      <c r="K8" s="145"/>
      <c r="M8" s="216"/>
    </row>
    <row r="9" spans="1:13" x14ac:dyDescent="0.25">
      <c r="A9" s="167" t="s">
        <v>52</v>
      </c>
      <c r="B9" s="169"/>
      <c r="C9" s="177"/>
      <c r="D9" s="178" t="str">
        <f>+I6</f>
        <v>USD</v>
      </c>
      <c r="E9" s="179" t="s">
        <v>88</v>
      </c>
      <c r="F9" s="169"/>
      <c r="G9" s="217" t="str" cm="1">
        <f t="array" ref="G9:H19">INDEX(_xlfn._xlws.SORT(_xlfn._xlws.FILTER('Portfolio Valuation'!M6:AB1000,'Portfolio Valuation'!E6:E1000&lt;&gt;"Cash"),16,-1),_xlfn.SEQUENCE(11),{1,16})</f>
        <v>Investment</v>
      </c>
      <c r="H9" s="180" t="str">
        <v>BaseMarketValue</v>
      </c>
      <c r="I9" s="181" t="s">
        <v>85</v>
      </c>
      <c r="J9" s="192"/>
      <c r="K9" s="145"/>
    </row>
    <row r="10" spans="1:13" x14ac:dyDescent="0.25">
      <c r="A10" s="168" t="s">
        <v>53</v>
      </c>
      <c r="B10" s="169"/>
      <c r="C10" s="170" t="s">
        <v>83</v>
      </c>
      <c r="D10" s="170">
        <f>SUMIF('Trial Balance'!D:D,"Asset",'Trial Balance'!H:H)+SUMIF('Trial Balance'!D:D,"Liabilities",'Trial Balance'!H:H)</f>
        <v>23510416.739999998</v>
      </c>
      <c r="E10" s="171">
        <v>0</v>
      </c>
      <c r="F10" s="169"/>
      <c r="G10" s="170" t="str">
        <v>Meta Platforms Inc</v>
      </c>
      <c r="H10" s="170">
        <v>772132.55174999998</v>
      </c>
      <c r="I10" s="214">
        <f t="shared" ref="I10:I19" si="0">+H10/$D$18</f>
        <v>3.2842146538232739E-2</v>
      </c>
      <c r="J10" s="192"/>
      <c r="K10" s="145"/>
    </row>
    <row r="11" spans="1:13" x14ac:dyDescent="0.25">
      <c r="A11" s="167" t="s">
        <v>148</v>
      </c>
      <c r="B11" s="169"/>
      <c r="C11" s="172" t="s">
        <v>130</v>
      </c>
      <c r="D11" s="172">
        <v>0</v>
      </c>
      <c r="E11" s="173">
        <v>0</v>
      </c>
      <c r="F11" s="169"/>
      <c r="G11" s="172" t="str">
        <v>NVIDIA Corp</v>
      </c>
      <c r="H11" s="172">
        <v>666411.07868181996</v>
      </c>
      <c r="I11" s="173">
        <f t="shared" si="0"/>
        <v>2.8345353723484019E-2</v>
      </c>
      <c r="J11" s="192"/>
      <c r="K11" s="145"/>
    </row>
    <row r="12" spans="1:13" x14ac:dyDescent="0.25">
      <c r="A12" s="168" t="s">
        <v>54</v>
      </c>
      <c r="B12" s="169"/>
      <c r="C12" s="170" t="s">
        <v>78</v>
      </c>
      <c r="D12" s="170">
        <f>-'Trial Balance'!I18</f>
        <v>0</v>
      </c>
      <c r="E12" s="171">
        <v>0</v>
      </c>
      <c r="F12" s="169"/>
      <c r="G12" s="170" t="str">
        <v>Microsoft Corp</v>
      </c>
      <c r="H12" s="170">
        <v>620863.57635713997</v>
      </c>
      <c r="I12" s="171">
        <f t="shared" si="0"/>
        <v>2.6408020888069549E-2</v>
      </c>
      <c r="J12" s="192"/>
      <c r="K12" s="145"/>
    </row>
    <row r="13" spans="1:13" x14ac:dyDescent="0.25">
      <c r="A13" s="167" t="s">
        <v>55</v>
      </c>
      <c r="B13" s="169"/>
      <c r="C13" s="172" t="s">
        <v>79</v>
      </c>
      <c r="D13" s="172">
        <v>0</v>
      </c>
      <c r="E13" s="173">
        <v>0</v>
      </c>
      <c r="F13" s="169"/>
      <c r="G13" s="172" t="str">
        <v>Broadcom Inc</v>
      </c>
      <c r="H13" s="172">
        <v>598639.65</v>
      </c>
      <c r="I13" s="173">
        <f t="shared" si="0"/>
        <v>2.5462740904183566E-2</v>
      </c>
      <c r="J13" s="192"/>
      <c r="K13" s="145"/>
    </row>
    <row r="14" spans="1:13" x14ac:dyDescent="0.25">
      <c r="A14" s="168" t="s">
        <v>56</v>
      </c>
      <c r="B14" s="169"/>
      <c r="C14" s="170" t="s">
        <v>80</v>
      </c>
      <c r="D14" s="170">
        <f>D10+D11+D12-D13</f>
        <v>23510416.739999998</v>
      </c>
      <c r="E14" s="171">
        <v>0</v>
      </c>
      <c r="F14" s="169"/>
      <c r="G14" s="170" t="str">
        <v>Oracle Corp</v>
      </c>
      <c r="H14" s="170">
        <v>552229.33811111003</v>
      </c>
      <c r="I14" s="171">
        <f t="shared" si="0"/>
        <v>2.3488709035580885E-2</v>
      </c>
      <c r="J14" s="192"/>
      <c r="K14" s="145"/>
    </row>
    <row r="15" spans="1:13" x14ac:dyDescent="0.25">
      <c r="A15" s="167" t="s">
        <v>9</v>
      </c>
      <c r="B15" s="169"/>
      <c r="C15" s="172" t="s">
        <v>81</v>
      </c>
      <c r="D15" s="172">
        <f>SUM('Profit and Loss'!AJ:AJ)</f>
        <v>0</v>
      </c>
      <c r="E15" s="174">
        <f>+D15/D$14</f>
        <v>0</v>
      </c>
      <c r="F15" s="169"/>
      <c r="G15" s="172" t="str">
        <v>Alphabet Inc</v>
      </c>
      <c r="H15" s="172">
        <v>540157.75</v>
      </c>
      <c r="I15" s="173">
        <f t="shared" si="0"/>
        <v>2.2975252032899525E-2</v>
      </c>
      <c r="J15" s="192"/>
      <c r="K15" s="145"/>
    </row>
    <row r="16" spans="1:13" x14ac:dyDescent="0.25">
      <c r="A16" s="168" t="s">
        <v>51</v>
      </c>
      <c r="B16" s="169"/>
      <c r="C16" s="170" t="s">
        <v>82</v>
      </c>
      <c r="D16" s="170">
        <v>0</v>
      </c>
      <c r="E16" s="171">
        <f>+D16/D$14</f>
        <v>0</v>
      </c>
      <c r="F16" s="169"/>
      <c r="G16" s="170" t="str">
        <v>UnitedHealth Group Inc</v>
      </c>
      <c r="H16" s="170">
        <v>461257.39500000002</v>
      </c>
      <c r="I16" s="215">
        <f t="shared" si="0"/>
        <v>1.9619277705751125E-2</v>
      </c>
      <c r="J16" s="192"/>
      <c r="K16" s="145"/>
    </row>
    <row r="17" spans="1:11" x14ac:dyDescent="0.25">
      <c r="A17" s="167" t="s">
        <v>57</v>
      </c>
      <c r="B17" s="169"/>
      <c r="C17" s="172" t="s">
        <v>74</v>
      </c>
      <c r="D17" s="172">
        <v>0</v>
      </c>
      <c r="E17" s="174">
        <f>+D17/D$14</f>
        <v>0</v>
      </c>
      <c r="F17" s="169"/>
      <c r="G17" s="172" t="str">
        <v>JPMorgan Chase &amp; Co</v>
      </c>
      <c r="H17" s="172">
        <v>413973.5748</v>
      </c>
      <c r="I17" s="173">
        <f t="shared" si="0"/>
        <v>1.7608091739848931E-2</v>
      </c>
      <c r="J17" s="192"/>
      <c r="K17" s="145"/>
    </row>
    <row r="18" spans="1:11" x14ac:dyDescent="0.25">
      <c r="A18" s="168" t="s">
        <v>18</v>
      </c>
      <c r="B18" s="169"/>
      <c r="C18" s="175" t="s">
        <v>75</v>
      </c>
      <c r="D18" s="175">
        <f>SUM(D14:D17)</f>
        <v>23510416.739999998</v>
      </c>
      <c r="E18" s="176">
        <f>(+D18-D14)/D$14</f>
        <v>0</v>
      </c>
      <c r="F18" s="169"/>
      <c r="G18" s="170" t="str">
        <v>Costco Wholesale Corp</v>
      </c>
      <c r="H18" s="170">
        <v>404090.37900000002</v>
      </c>
      <c r="I18" s="171">
        <f t="shared" si="0"/>
        <v>1.7187716554274913E-2</v>
      </c>
      <c r="J18" s="192"/>
      <c r="K18" s="145"/>
    </row>
    <row r="19" spans="1:11" x14ac:dyDescent="0.25">
      <c r="A19" s="167" t="s">
        <v>50</v>
      </c>
      <c r="B19" s="169"/>
      <c r="C19" s="169"/>
      <c r="D19" s="169"/>
      <c r="E19" s="169"/>
      <c r="F19" s="169"/>
      <c r="G19" s="172" t="str">
        <v>Wells Fargo &amp; Co</v>
      </c>
      <c r="H19" s="172">
        <v>383804.66424615</v>
      </c>
      <c r="I19" s="173">
        <f t="shared" si="0"/>
        <v>1.6324877116837958E-2</v>
      </c>
      <c r="J19" s="192"/>
      <c r="K19" s="145"/>
    </row>
    <row r="20" spans="1:11" ht="15.75" customHeight="1" x14ac:dyDescent="0.25">
      <c r="A20" s="230" t="s">
        <v>162</v>
      </c>
      <c r="B20" s="169"/>
      <c r="C20" s="169"/>
      <c r="D20" s="169"/>
      <c r="E20" s="169"/>
      <c r="F20" s="169"/>
      <c r="G20" s="169"/>
      <c r="H20" s="169"/>
      <c r="I20" s="169"/>
      <c r="J20" s="192"/>
      <c r="K20" s="145"/>
    </row>
    <row r="21" spans="1:11" x14ac:dyDescent="0.25">
      <c r="A21" s="230" t="s">
        <v>163</v>
      </c>
      <c r="B21" s="193"/>
      <c r="C21" s="193"/>
      <c r="D21" s="193"/>
      <c r="E21" s="193"/>
      <c r="F21" s="193"/>
      <c r="G21" s="193"/>
      <c r="H21" s="193"/>
      <c r="I21" s="193"/>
      <c r="J21" s="192"/>
      <c r="K21" s="145"/>
    </row>
    <row r="22" spans="1:11" ht="2.1" customHeight="1" x14ac:dyDescent="0.25">
      <c r="A22" s="199"/>
      <c r="B22" s="200"/>
      <c r="C22" s="200"/>
      <c r="D22" s="200"/>
      <c r="E22" s="200"/>
      <c r="F22" s="200"/>
      <c r="G22" s="201"/>
      <c r="H22" s="202"/>
      <c r="I22" s="203"/>
      <c r="J22" s="204"/>
      <c r="K22" s="145"/>
    </row>
    <row r="23" spans="1:11" x14ac:dyDescent="0.25">
      <c r="A23" s="194"/>
      <c r="B23" s="162"/>
      <c r="C23" s="162"/>
      <c r="D23" s="162"/>
      <c r="E23" s="162"/>
      <c r="F23" s="162"/>
      <c r="G23" s="162"/>
      <c r="H23" s="162"/>
      <c r="I23" s="162"/>
      <c r="J23" s="195"/>
      <c r="K23" s="145"/>
    </row>
    <row r="24" spans="1:11" x14ac:dyDescent="0.25">
      <c r="A24" s="163" t="s">
        <v>86</v>
      </c>
      <c r="B24" s="164"/>
      <c r="C24" s="164"/>
      <c r="D24" s="164"/>
      <c r="E24" s="164"/>
      <c r="F24" s="164"/>
      <c r="G24" s="164"/>
      <c r="H24" s="164"/>
      <c r="I24" s="165"/>
      <c r="J24" s="192"/>
      <c r="K24" s="145"/>
    </row>
    <row r="25" spans="1:11" ht="14.45" customHeight="1" x14ac:dyDescent="0.25">
      <c r="A25" s="238" t="s">
        <v>91</v>
      </c>
      <c r="B25" s="239"/>
      <c r="C25" s="239"/>
      <c r="D25" s="239"/>
      <c r="E25" s="239"/>
      <c r="F25" s="239"/>
      <c r="G25" s="239"/>
      <c r="H25" s="239"/>
      <c r="I25" s="240"/>
      <c r="J25" s="192"/>
      <c r="K25" s="145"/>
    </row>
    <row r="26" spans="1:11" x14ac:dyDescent="0.25">
      <c r="A26" s="241"/>
      <c r="B26" s="242"/>
      <c r="C26" s="242"/>
      <c r="D26" s="242"/>
      <c r="E26" s="242"/>
      <c r="F26" s="242"/>
      <c r="G26" s="242"/>
      <c r="H26" s="242"/>
      <c r="I26" s="243"/>
      <c r="J26" s="192"/>
      <c r="K26" s="145"/>
    </row>
    <row r="27" spans="1:11" x14ac:dyDescent="0.25">
      <c r="A27" s="241"/>
      <c r="B27" s="242"/>
      <c r="C27" s="242"/>
      <c r="D27" s="242"/>
      <c r="E27" s="242"/>
      <c r="F27" s="242"/>
      <c r="G27" s="242"/>
      <c r="H27" s="242"/>
      <c r="I27" s="243"/>
      <c r="J27" s="192"/>
      <c r="K27" s="145"/>
    </row>
    <row r="28" spans="1:11" x14ac:dyDescent="0.25">
      <c r="A28" s="244"/>
      <c r="B28" s="245"/>
      <c r="C28" s="245"/>
      <c r="D28" s="245"/>
      <c r="E28" s="245"/>
      <c r="F28" s="245"/>
      <c r="G28" s="245"/>
      <c r="H28" s="245"/>
      <c r="I28" s="246"/>
      <c r="J28" s="192"/>
      <c r="K28" s="145"/>
    </row>
    <row r="29" spans="1:11" x14ac:dyDescent="0.25">
      <c r="A29" s="196"/>
      <c r="B29" s="197"/>
      <c r="C29" s="197"/>
      <c r="D29" s="197"/>
      <c r="E29" s="197"/>
      <c r="F29" s="197"/>
      <c r="G29" s="197"/>
      <c r="H29" s="197"/>
      <c r="I29" s="197"/>
      <c r="J29" s="198"/>
      <c r="K29" s="145"/>
    </row>
  </sheetData>
  <mergeCells count="5">
    <mergeCell ref="A25:I28"/>
    <mergeCell ref="C8:E8"/>
    <mergeCell ref="G8:I8"/>
    <mergeCell ref="B2:G3"/>
    <mergeCell ref="C4:G4"/>
  </mergeCells>
  <hyperlinks>
    <hyperlink ref="A10" location="'Portfolio Valuation'!A1" display="Portfolio Valuation" xr:uid="{1C42A594-FBC3-4CB1-B58F-8742139F76A1}"/>
    <hyperlink ref="A12" location="'Profit and Loss'!A1" display="Profit and Loss" xr:uid="{18B4C673-7FCF-4253-A02B-C6117A13D17A}"/>
    <hyperlink ref="A13" location="'Unsettled Trades'!A1" display="Unsettled Trades" xr:uid="{BDF16712-BDD9-4C43-A585-EAEBDB5DD928}"/>
    <hyperlink ref="A14" location="'Accrued Expenses'!A1" display="Accrued Expenses" xr:uid="{8398B155-62D5-42A2-A834-20BF3F56A910}"/>
    <hyperlink ref="A15" location="'Accrued Interest'!A1" display="Accrued Interest" xr:uid="{0E273C97-6992-4CAE-8891-F6E230A945FC}"/>
    <hyperlink ref="A16" location="'Accrued Dividends'!A1" display="Accrued Dividends" xr:uid="{6CCE96B7-64A3-4E72-AE28-F80CE0725CD7}"/>
    <hyperlink ref="A17" location="Expenses!A1" display="Expenses" xr:uid="{C68CEC9F-3145-464D-99EC-CE9A1C4ADA8D}"/>
    <hyperlink ref="A18" location="Interest!A1" display="Interest" xr:uid="{419CF8D0-43AB-4203-BA08-01A49BA87C04}"/>
    <hyperlink ref="A19" location="Dividends!A1" display="Dividends" xr:uid="{F9D7FDFB-0C92-43C5-ADC6-24B62D2CB8A3}"/>
    <hyperlink ref="A9" location="'Trial Balance'!A1" display="Trial Balance" xr:uid="{E00277B8-29F2-464F-A72E-8483A963A16C}"/>
    <hyperlink ref="A11" location="TaxLots!A1" display="Taxlots" xr:uid="{BD0A8382-7CBB-4272-BD41-99004F363B1A}"/>
    <hyperlink ref="A20" location="'Accrued Other'!A1" display="Accrued Other" xr:uid="{B4089ADB-5A49-4603-9E9F-9A0A96A5EBF3}"/>
    <hyperlink ref="A21" location="Other!A1" display="Other" xr:uid="{A54DD4DC-8C9F-4ACA-9915-EB58BA0B75CB}"/>
  </hyperlinks>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2171AD-93E5-4C6F-8B91-1772132C7E6F}">
  <sheetPr codeName="Sheet2"/>
  <dimension ref="A1:K83"/>
  <sheetViews>
    <sheetView zoomScaleNormal="100" workbookViewId="0">
      <pane ySplit="6" topLeftCell="A7" activePane="bottomLeft" state="frozen"/>
      <selection pane="bottomLeft" activeCell="J5" sqref="J5"/>
    </sheetView>
  </sheetViews>
  <sheetFormatPr defaultColWidth="9.140625" defaultRowHeight="15" customHeight="1" x14ac:dyDescent="0.25"/>
  <cols>
    <col min="1" max="1" width="9.42578125" style="3" bestFit="1" customWidth="1"/>
    <col min="2" max="2" width="10.140625" style="3" bestFit="1" customWidth="1"/>
    <col min="3" max="3" width="9.85546875" style="3" bestFit="1" customWidth="1"/>
    <col min="4" max="4" width="10.28515625" style="3" bestFit="1" customWidth="1"/>
    <col min="5" max="5" width="13.7109375" style="3" bestFit="1" customWidth="1"/>
    <col min="6" max="6" width="21.140625" style="3" bestFit="1" customWidth="1"/>
    <col min="7" max="7" width="9.7109375" style="3" bestFit="1" customWidth="1"/>
    <col min="8" max="8" width="16.28515625" style="25" bestFit="1" customWidth="1"/>
    <col min="9" max="9" width="14.140625" style="25" bestFit="1" customWidth="1"/>
    <col min="10" max="10" width="15" style="25" bestFit="1" customWidth="1"/>
    <col min="11" max="11" width="0.140625" style="205" customWidth="1"/>
    <col min="12" max="16384" width="9.140625" style="2"/>
  </cols>
  <sheetData>
    <row r="1" spans="1:11" ht="15" customHeight="1" x14ac:dyDescent="0.25">
      <c r="A1" s="133" t="s">
        <v>90</v>
      </c>
      <c r="B1" s="134"/>
      <c r="C1" s="134"/>
      <c r="D1" s="135"/>
      <c r="E1" s="135"/>
      <c r="F1" s="135"/>
      <c r="G1" s="134"/>
      <c r="H1" s="136"/>
      <c r="I1" s="134" t="s">
        <v>131</v>
      </c>
      <c r="J1" s="137">
        <f>VLOOKUP("EffectiveStartDate",'Report Parameters'!A:B,2,FALSE)</f>
        <v>45931</v>
      </c>
      <c r="K1" s="2"/>
    </row>
    <row r="2" spans="1:11" ht="15" customHeight="1" x14ac:dyDescent="0.25">
      <c r="A2" s="228"/>
      <c r="B2" s="134"/>
      <c r="C2" s="134"/>
      <c r="D2" s="251" t="str">
        <f>VLOOKUP("FundName",'Report Parameters'!A:B,2,FALSE)</f>
        <v>Steerhead Alternative Energy Fund</v>
      </c>
      <c r="E2" s="251"/>
      <c r="F2" s="251"/>
      <c r="G2" s="134"/>
      <c r="H2" s="134"/>
      <c r="I2" s="134" t="s">
        <v>132</v>
      </c>
      <c r="J2" s="137">
        <f>VLOOKUP("EffectiveEndDate",'Report Parameters'!A:B,2,FALSE)</f>
        <v>45901</v>
      </c>
      <c r="K2" s="2"/>
    </row>
    <row r="3" spans="1:11" ht="15" customHeight="1" x14ac:dyDescent="0.25">
      <c r="A3" s="228"/>
      <c r="B3" s="134"/>
      <c r="C3" s="134"/>
      <c r="D3" s="251"/>
      <c r="E3" s="251"/>
      <c r="F3" s="251"/>
      <c r="G3" s="134"/>
      <c r="H3" s="134"/>
      <c r="I3" s="134" t="s">
        <v>133</v>
      </c>
      <c r="J3" s="139">
        <f>VLOOKUP("EffectiveEndDate",'Report Parameters'!A:B,2,FALSE)</f>
        <v>45901</v>
      </c>
      <c r="K3" s="2"/>
    </row>
    <row r="4" spans="1:11" ht="15" customHeight="1" x14ac:dyDescent="0.25">
      <c r="A4" s="134"/>
      <c r="B4" s="134"/>
      <c r="C4" s="134"/>
      <c r="D4" s="140"/>
      <c r="E4" s="140" t="s">
        <v>52</v>
      </c>
      <c r="F4" s="134"/>
      <c r="G4" s="134"/>
      <c r="H4" s="134"/>
      <c r="I4" s="134" t="s">
        <v>134</v>
      </c>
      <c r="J4" s="137">
        <f>VLOOKUP("EffectiveEndDate",'Report Parameters'!A:B,2,FALSE)</f>
        <v>45901</v>
      </c>
      <c r="K4" s="2"/>
    </row>
    <row r="5" spans="1:11" ht="15" customHeight="1" thickBot="1" x14ac:dyDescent="0.3">
      <c r="A5" s="134"/>
      <c r="B5" s="134"/>
      <c r="C5" s="134"/>
      <c r="D5" s="134"/>
      <c r="E5" s="134"/>
      <c r="F5" s="134"/>
      <c r="G5" s="134"/>
      <c r="H5" s="134"/>
      <c r="I5" s="134" t="s">
        <v>135</v>
      </c>
      <c r="J5" s="139" t="s">
        <v>142</v>
      </c>
      <c r="K5" s="2"/>
    </row>
    <row r="6" spans="1:11" ht="15" customHeight="1" thickBot="1" x14ac:dyDescent="0.3">
      <c r="A6" s="141" t="s">
        <v>10</v>
      </c>
      <c r="B6" s="142" t="s">
        <v>1</v>
      </c>
      <c r="C6" s="142" t="s">
        <v>11</v>
      </c>
      <c r="D6" s="142" t="s">
        <v>48</v>
      </c>
      <c r="E6" s="142" t="s">
        <v>102</v>
      </c>
      <c r="F6" s="142" t="s">
        <v>44</v>
      </c>
      <c r="G6" s="142" t="s">
        <v>119</v>
      </c>
      <c r="H6" s="142" t="s">
        <v>45</v>
      </c>
      <c r="I6" s="142" t="s">
        <v>46</v>
      </c>
      <c r="J6" s="143" t="s">
        <v>47</v>
      </c>
      <c r="K6" s="2"/>
    </row>
    <row r="7" spans="1:11" ht="15" customHeight="1" x14ac:dyDescent="0.25">
      <c r="A7" s="62" t="s">
        <v>178</v>
      </c>
      <c r="B7" s="63" t="s">
        <v>179</v>
      </c>
      <c r="C7" s="63" t="s">
        <v>180</v>
      </c>
      <c r="D7" s="63" t="s">
        <v>430</v>
      </c>
      <c r="E7" s="63" t="s">
        <v>185</v>
      </c>
      <c r="F7" s="63" t="s">
        <v>431</v>
      </c>
      <c r="G7" s="63" t="s">
        <v>386</v>
      </c>
      <c r="H7" s="64">
        <v>3813750.7</v>
      </c>
      <c r="I7" s="64">
        <v>6403567.8099999996</v>
      </c>
      <c r="J7" s="65">
        <v>10217318.51</v>
      </c>
    </row>
    <row r="8" spans="1:11" ht="15" customHeight="1" x14ac:dyDescent="0.25">
      <c r="A8" s="66" t="s">
        <v>178</v>
      </c>
      <c r="B8" s="67" t="s">
        <v>179</v>
      </c>
      <c r="C8" s="67" t="s">
        <v>180</v>
      </c>
      <c r="D8" s="67" t="s">
        <v>430</v>
      </c>
      <c r="E8" s="67" t="s">
        <v>185</v>
      </c>
      <c r="F8" s="67" t="s">
        <v>432</v>
      </c>
      <c r="G8" s="67" t="s">
        <v>386</v>
      </c>
      <c r="H8" s="68">
        <v>409</v>
      </c>
      <c r="I8" s="68">
        <v>-58927.53</v>
      </c>
      <c r="J8" s="69">
        <v>-58518.53</v>
      </c>
    </row>
    <row r="9" spans="1:11" ht="15" customHeight="1" x14ac:dyDescent="0.25">
      <c r="A9" s="66" t="s">
        <v>178</v>
      </c>
      <c r="B9" s="67" t="s">
        <v>179</v>
      </c>
      <c r="C9" s="67" t="s">
        <v>180</v>
      </c>
      <c r="D9" s="67" t="s">
        <v>430</v>
      </c>
      <c r="E9" s="67" t="s">
        <v>182</v>
      </c>
      <c r="F9" s="67" t="s">
        <v>431</v>
      </c>
      <c r="G9" s="67" t="s">
        <v>386</v>
      </c>
      <c r="H9" s="68">
        <v>23500000</v>
      </c>
      <c r="I9" s="68">
        <v>-3803742.96</v>
      </c>
      <c r="J9" s="69">
        <v>19696257.039999999</v>
      </c>
    </row>
    <row r="10" spans="1:11" ht="15" customHeight="1" x14ac:dyDescent="0.25">
      <c r="A10" s="66" t="s">
        <v>178</v>
      </c>
      <c r="B10" s="67" t="s">
        <v>179</v>
      </c>
      <c r="C10" s="67" t="s">
        <v>180</v>
      </c>
      <c r="D10" s="67" t="s">
        <v>430</v>
      </c>
      <c r="E10" s="67" t="s">
        <v>182</v>
      </c>
      <c r="F10" s="67" t="s">
        <v>433</v>
      </c>
      <c r="G10" s="67" t="s">
        <v>386</v>
      </c>
      <c r="H10" s="68">
        <v>9065217.7699999996</v>
      </c>
      <c r="I10" s="68">
        <v>-8884041.0999999996</v>
      </c>
      <c r="J10" s="69">
        <v>181176.67</v>
      </c>
    </row>
    <row r="11" spans="1:11" ht="15" customHeight="1" x14ac:dyDescent="0.25">
      <c r="A11" s="66" t="s">
        <v>178</v>
      </c>
      <c r="B11" s="67" t="s">
        <v>179</v>
      </c>
      <c r="C11" s="67" t="s">
        <v>180</v>
      </c>
      <c r="D11" s="67" t="s">
        <v>434</v>
      </c>
      <c r="E11" s="67" t="s">
        <v>182</v>
      </c>
      <c r="F11" s="67" t="s">
        <v>435</v>
      </c>
      <c r="G11" s="67" t="s">
        <v>386</v>
      </c>
      <c r="H11" s="68">
        <v>-12868960.73</v>
      </c>
      <c r="I11" s="68">
        <v>6282185.5499999998</v>
      </c>
      <c r="J11" s="69">
        <v>-6586775.1799999997</v>
      </c>
    </row>
    <row r="12" spans="1:11" ht="15" customHeight="1" x14ac:dyDescent="0.25">
      <c r="A12" s="66" t="s">
        <v>178</v>
      </c>
      <c r="B12" s="67" t="s">
        <v>179</v>
      </c>
      <c r="C12" s="67" t="s">
        <v>180</v>
      </c>
      <c r="D12" s="67" t="s">
        <v>436</v>
      </c>
      <c r="E12" s="67" t="s">
        <v>182</v>
      </c>
      <c r="F12" s="67" t="s">
        <v>437</v>
      </c>
      <c r="G12" s="67" t="s">
        <v>386</v>
      </c>
      <c r="H12" s="68">
        <v>-23500000</v>
      </c>
      <c r="I12" s="68">
        <v>0</v>
      </c>
      <c r="J12" s="69">
        <v>-23500000</v>
      </c>
    </row>
    <row r="13" spans="1:11" ht="15" customHeight="1" x14ac:dyDescent="0.25">
      <c r="A13" s="66" t="s">
        <v>178</v>
      </c>
      <c r="B13" s="67" t="s">
        <v>179</v>
      </c>
      <c r="C13" s="67" t="s">
        <v>180</v>
      </c>
      <c r="D13" s="67" t="s">
        <v>438</v>
      </c>
      <c r="E13" s="67" t="s">
        <v>185</v>
      </c>
      <c r="F13" s="67" t="s">
        <v>439</v>
      </c>
      <c r="G13" s="67" t="s">
        <v>386</v>
      </c>
      <c r="H13" s="68">
        <v>-409</v>
      </c>
      <c r="I13" s="68">
        <v>58927.53</v>
      </c>
      <c r="J13" s="69">
        <v>58518.53</v>
      </c>
    </row>
    <row r="14" spans="1:11" ht="15" customHeight="1" x14ac:dyDescent="0.25">
      <c r="A14" s="66" t="s">
        <v>178</v>
      </c>
      <c r="B14" s="67" t="s">
        <v>179</v>
      </c>
      <c r="C14" s="67" t="s">
        <v>180</v>
      </c>
      <c r="D14" s="67" t="s">
        <v>438</v>
      </c>
      <c r="E14" s="67" t="s">
        <v>185</v>
      </c>
      <c r="F14" s="67" t="s">
        <v>440</v>
      </c>
      <c r="G14" s="67" t="s">
        <v>386</v>
      </c>
      <c r="H14" s="68">
        <v>-10007.74</v>
      </c>
      <c r="I14" s="68">
        <v>2030.7</v>
      </c>
      <c r="J14" s="69">
        <v>-7977.04</v>
      </c>
    </row>
    <row r="15" spans="1:11" ht="15" customHeight="1" x14ac:dyDescent="0.25">
      <c r="A15" s="66"/>
      <c r="B15" s="67"/>
      <c r="C15" s="67"/>
      <c r="D15" s="67"/>
      <c r="E15" s="67"/>
      <c r="F15" s="67"/>
      <c r="G15" s="67"/>
      <c r="H15" s="68"/>
      <c r="I15" s="68"/>
      <c r="J15" s="69"/>
    </row>
    <row r="16" spans="1:11" ht="15" customHeight="1" x14ac:dyDescent="0.25">
      <c r="A16" s="66"/>
      <c r="B16" s="67"/>
      <c r="C16" s="67"/>
      <c r="D16" s="67"/>
      <c r="E16" s="67"/>
      <c r="F16" s="67"/>
      <c r="G16" s="67"/>
      <c r="H16" s="68"/>
      <c r="I16" s="68"/>
      <c r="J16" s="69"/>
    </row>
    <row r="17" spans="1:10" ht="15" customHeight="1" x14ac:dyDescent="0.25">
      <c r="A17" s="66"/>
      <c r="B17" s="67"/>
      <c r="C17" s="67"/>
      <c r="D17" s="67"/>
      <c r="E17" s="67"/>
      <c r="F17" s="67"/>
      <c r="G17" s="67"/>
      <c r="H17" s="68"/>
      <c r="I17" s="68"/>
      <c r="J17" s="69"/>
    </row>
    <row r="18" spans="1:10" ht="15" customHeight="1" x14ac:dyDescent="0.25">
      <c r="A18" s="66"/>
      <c r="B18" s="67"/>
      <c r="C18" s="67"/>
      <c r="D18" s="67"/>
      <c r="E18" s="67"/>
      <c r="F18" s="67"/>
      <c r="G18" s="67"/>
      <c r="H18" s="68"/>
      <c r="I18" s="68"/>
      <c r="J18" s="69"/>
    </row>
    <row r="19" spans="1:10" ht="15" customHeight="1" x14ac:dyDescent="0.25">
      <c r="A19" s="66"/>
      <c r="B19" s="67"/>
      <c r="C19" s="67"/>
      <c r="D19" s="67"/>
      <c r="E19" s="67"/>
      <c r="F19" s="67"/>
      <c r="G19" s="67"/>
      <c r="H19" s="68"/>
      <c r="I19" s="68"/>
      <c r="J19" s="69"/>
    </row>
    <row r="20" spans="1:10" ht="15" customHeight="1" x14ac:dyDescent="0.25">
      <c r="A20" s="66"/>
      <c r="B20" s="67"/>
      <c r="C20" s="67"/>
      <c r="D20" s="67"/>
      <c r="E20" s="67"/>
      <c r="F20" s="67"/>
      <c r="G20" s="67"/>
      <c r="H20" s="68"/>
      <c r="I20" s="68"/>
      <c r="J20" s="69"/>
    </row>
    <row r="21" spans="1:10" ht="15" customHeight="1" x14ac:dyDescent="0.25">
      <c r="A21" s="66"/>
      <c r="B21" s="67"/>
      <c r="C21" s="67"/>
      <c r="D21" s="67"/>
      <c r="E21" s="67"/>
      <c r="F21" s="67"/>
      <c r="G21" s="67"/>
      <c r="H21" s="68"/>
      <c r="I21" s="68"/>
      <c r="J21" s="69"/>
    </row>
    <row r="22" spans="1:10" ht="15" customHeight="1" x14ac:dyDescent="0.25">
      <c r="A22" s="66"/>
      <c r="B22" s="67"/>
      <c r="C22" s="67"/>
      <c r="D22" s="67"/>
      <c r="E22" s="67"/>
      <c r="F22" s="67"/>
      <c r="G22" s="67"/>
      <c r="H22" s="68"/>
      <c r="I22" s="68"/>
      <c r="J22" s="69"/>
    </row>
    <row r="23" spans="1:10" ht="15" customHeight="1" x14ac:dyDescent="0.25">
      <c r="A23" s="66"/>
      <c r="B23" s="67"/>
      <c r="C23" s="67"/>
      <c r="D23" s="67"/>
      <c r="E23" s="67"/>
      <c r="F23" s="67"/>
      <c r="G23" s="67"/>
      <c r="H23" s="68"/>
      <c r="I23" s="68"/>
      <c r="J23" s="69"/>
    </row>
    <row r="24" spans="1:10" ht="15" customHeight="1" x14ac:dyDescent="0.25">
      <c r="A24" s="66"/>
      <c r="B24" s="67"/>
      <c r="C24" s="67"/>
      <c r="D24" s="67"/>
      <c r="E24" s="67"/>
      <c r="F24" s="67"/>
      <c r="G24" s="67"/>
      <c r="H24" s="68"/>
      <c r="I24" s="68"/>
      <c r="J24" s="69"/>
    </row>
    <row r="25" spans="1:10" ht="15" customHeight="1" x14ac:dyDescent="0.25">
      <c r="A25" s="66"/>
      <c r="B25" s="67"/>
      <c r="C25" s="67"/>
      <c r="D25" s="67"/>
      <c r="E25" s="67"/>
      <c r="F25" s="67"/>
      <c r="G25" s="67"/>
      <c r="H25" s="68"/>
      <c r="I25" s="68"/>
      <c r="J25" s="69"/>
    </row>
    <row r="26" spans="1:10" ht="15" customHeight="1" x14ac:dyDescent="0.25">
      <c r="A26" s="8"/>
      <c r="B26" s="9"/>
      <c r="C26" s="9"/>
      <c r="D26" s="9"/>
      <c r="E26" s="9"/>
      <c r="F26" s="9"/>
      <c r="G26" s="9"/>
      <c r="H26" s="10"/>
      <c r="I26" s="10"/>
      <c r="J26" s="70"/>
    </row>
    <row r="27" spans="1:10" ht="15" customHeight="1" x14ac:dyDescent="0.25">
      <c r="A27" s="6"/>
      <c r="B27" s="7"/>
      <c r="C27" s="7"/>
      <c r="D27" s="7"/>
      <c r="E27" s="7"/>
      <c r="F27" s="7"/>
      <c r="G27" s="7"/>
      <c r="H27" s="11"/>
      <c r="I27" s="11"/>
      <c r="J27" s="71"/>
    </row>
    <row r="28" spans="1:10" ht="15" customHeight="1" x14ac:dyDescent="0.25">
      <c r="A28" s="8"/>
      <c r="B28" s="9"/>
      <c r="C28" s="9"/>
      <c r="D28" s="9"/>
      <c r="E28" s="9"/>
      <c r="F28" s="9"/>
      <c r="G28" s="9"/>
      <c r="H28" s="10"/>
      <c r="I28" s="10"/>
      <c r="J28" s="70"/>
    </row>
    <row r="29" spans="1:10" ht="15" customHeight="1" x14ac:dyDescent="0.25">
      <c r="A29" s="6"/>
      <c r="B29" s="7"/>
      <c r="C29" s="7"/>
      <c r="D29" s="7"/>
      <c r="E29" s="7"/>
      <c r="F29" s="7"/>
      <c r="G29" s="7"/>
      <c r="H29" s="11"/>
      <c r="I29" s="11"/>
      <c r="J29" s="71"/>
    </row>
    <row r="30" spans="1:10" ht="15" customHeight="1" x14ac:dyDescent="0.25">
      <c r="A30" s="8"/>
      <c r="B30" s="9"/>
      <c r="C30" s="9"/>
      <c r="D30" s="9"/>
      <c r="E30" s="9"/>
      <c r="F30" s="9"/>
      <c r="G30" s="9"/>
      <c r="H30" s="10"/>
      <c r="I30" s="10"/>
      <c r="J30" s="70"/>
    </row>
    <row r="31" spans="1:10" ht="15" customHeight="1" x14ac:dyDescent="0.25">
      <c r="A31" s="6"/>
      <c r="B31" s="7"/>
      <c r="C31" s="7"/>
      <c r="D31" s="7"/>
      <c r="E31" s="7"/>
      <c r="F31" s="7"/>
      <c r="G31" s="7"/>
      <c r="H31" s="11"/>
      <c r="I31" s="11"/>
      <c r="J31" s="71"/>
    </row>
    <row r="32" spans="1:10" ht="15" customHeight="1" x14ac:dyDescent="0.25">
      <c r="A32" s="8"/>
      <c r="B32" s="9"/>
      <c r="C32" s="9"/>
      <c r="D32" s="9"/>
      <c r="E32" s="9"/>
      <c r="F32" s="9"/>
      <c r="G32" s="9"/>
      <c r="H32" s="10"/>
      <c r="I32" s="10"/>
      <c r="J32" s="70"/>
    </row>
    <row r="33" spans="1:10" ht="15" customHeight="1" x14ac:dyDescent="0.25">
      <c r="A33" s="6"/>
      <c r="B33" s="7"/>
      <c r="C33" s="7"/>
      <c r="D33" s="7"/>
      <c r="E33" s="7"/>
      <c r="F33" s="7"/>
      <c r="G33" s="7"/>
      <c r="H33" s="11"/>
      <c r="I33" s="11"/>
      <c r="J33" s="71"/>
    </row>
    <row r="34" spans="1:10" ht="15" customHeight="1" x14ac:dyDescent="0.25">
      <c r="A34" s="8"/>
      <c r="B34" s="9"/>
      <c r="C34" s="9"/>
      <c r="D34" s="9"/>
      <c r="E34" s="9"/>
      <c r="F34" s="9"/>
      <c r="G34" s="9"/>
      <c r="H34" s="10"/>
      <c r="I34" s="10"/>
      <c r="J34" s="70"/>
    </row>
    <row r="35" spans="1:10" ht="15" customHeight="1" x14ac:dyDescent="0.25">
      <c r="A35" s="6"/>
      <c r="B35" s="7"/>
      <c r="C35" s="7"/>
      <c r="D35" s="7"/>
      <c r="E35" s="7"/>
      <c r="F35" s="7"/>
      <c r="G35" s="7"/>
      <c r="H35" s="11"/>
      <c r="I35" s="11"/>
      <c r="J35" s="71"/>
    </row>
    <row r="36" spans="1:10" ht="15" customHeight="1" x14ac:dyDescent="0.25">
      <c r="A36" s="8"/>
      <c r="B36" s="9"/>
      <c r="C36" s="9"/>
      <c r="D36" s="9"/>
      <c r="E36" s="9"/>
      <c r="F36" s="9"/>
      <c r="G36" s="9"/>
      <c r="H36" s="10"/>
      <c r="I36" s="10"/>
      <c r="J36" s="70"/>
    </row>
    <row r="37" spans="1:10" ht="15" customHeight="1" x14ac:dyDescent="0.25">
      <c r="A37" s="6"/>
      <c r="B37" s="7"/>
      <c r="C37" s="7"/>
      <c r="D37" s="7"/>
      <c r="E37" s="7"/>
      <c r="F37" s="7"/>
      <c r="G37" s="7"/>
      <c r="H37" s="11"/>
      <c r="I37" s="11"/>
      <c r="J37" s="71"/>
    </row>
    <row r="38" spans="1:10" ht="15" customHeight="1" x14ac:dyDescent="0.25">
      <c r="A38" s="8"/>
      <c r="B38" s="9"/>
      <c r="C38" s="9"/>
      <c r="D38" s="9"/>
      <c r="E38" s="9"/>
      <c r="F38" s="9"/>
      <c r="G38" s="9"/>
      <c r="H38" s="10"/>
      <c r="I38" s="10"/>
      <c r="J38" s="70"/>
    </row>
    <row r="39" spans="1:10" ht="15" customHeight="1" x14ac:dyDescent="0.25">
      <c r="A39" s="6"/>
      <c r="B39" s="7"/>
      <c r="C39" s="7"/>
      <c r="D39" s="7"/>
      <c r="E39" s="7"/>
      <c r="F39" s="7"/>
      <c r="G39" s="7"/>
      <c r="H39" s="11"/>
      <c r="I39" s="11"/>
      <c r="J39" s="71"/>
    </row>
    <row r="40" spans="1:10" ht="15" customHeight="1" x14ac:dyDescent="0.25">
      <c r="A40" s="8"/>
      <c r="B40" s="9"/>
      <c r="C40" s="9"/>
      <c r="D40" s="9"/>
      <c r="E40" s="9"/>
      <c r="F40" s="9"/>
      <c r="G40" s="9"/>
      <c r="H40" s="10"/>
      <c r="I40" s="10"/>
      <c r="J40" s="70"/>
    </row>
    <row r="41" spans="1:10" ht="15" customHeight="1" x14ac:dyDescent="0.25">
      <c r="A41" s="6"/>
      <c r="B41" s="7"/>
      <c r="C41" s="7"/>
      <c r="D41" s="7"/>
      <c r="E41" s="7"/>
      <c r="F41" s="7"/>
      <c r="G41" s="7"/>
      <c r="H41" s="11"/>
      <c r="I41" s="11"/>
      <c r="J41" s="71"/>
    </row>
    <row r="42" spans="1:10" ht="15" customHeight="1" x14ac:dyDescent="0.25">
      <c r="A42" s="8"/>
      <c r="B42" s="9"/>
      <c r="C42" s="9"/>
      <c r="D42" s="9"/>
      <c r="E42" s="9"/>
      <c r="F42" s="9"/>
      <c r="G42" s="9"/>
      <c r="H42" s="10"/>
      <c r="I42" s="10"/>
      <c r="J42" s="70"/>
    </row>
    <row r="43" spans="1:10" ht="15" customHeight="1" x14ac:dyDescent="0.25">
      <c r="A43" s="6"/>
      <c r="B43" s="7"/>
      <c r="C43" s="7"/>
      <c r="D43" s="7"/>
      <c r="E43" s="7"/>
      <c r="F43" s="7"/>
      <c r="G43" s="7"/>
      <c r="H43" s="11"/>
      <c r="I43" s="11"/>
      <c r="J43" s="71"/>
    </row>
    <row r="44" spans="1:10" ht="15" customHeight="1" x14ac:dyDescent="0.25">
      <c r="A44" s="8"/>
      <c r="B44" s="9"/>
      <c r="C44" s="9"/>
      <c r="D44" s="9"/>
      <c r="E44" s="9"/>
      <c r="F44" s="9"/>
      <c r="G44" s="9"/>
      <c r="H44" s="10"/>
      <c r="I44" s="10"/>
      <c r="J44" s="70"/>
    </row>
    <row r="45" spans="1:10" ht="15" customHeight="1" x14ac:dyDescent="0.25">
      <c r="A45" s="6"/>
      <c r="B45" s="7"/>
      <c r="C45" s="7"/>
      <c r="D45" s="7"/>
      <c r="E45" s="7"/>
      <c r="F45" s="7"/>
      <c r="G45" s="7"/>
      <c r="H45" s="11"/>
      <c r="I45" s="11"/>
      <c r="J45" s="71"/>
    </row>
    <row r="46" spans="1:10" ht="15" customHeight="1" x14ac:dyDescent="0.25">
      <c r="A46" s="8"/>
      <c r="B46" s="9"/>
      <c r="C46" s="9"/>
      <c r="D46" s="9"/>
      <c r="E46" s="9"/>
      <c r="F46" s="9"/>
      <c r="G46" s="9"/>
      <c r="H46" s="10"/>
      <c r="I46" s="10"/>
      <c r="J46" s="70"/>
    </row>
    <row r="47" spans="1:10" ht="15" customHeight="1" x14ac:dyDescent="0.25">
      <c r="A47" s="6"/>
      <c r="B47" s="7"/>
      <c r="C47" s="7"/>
      <c r="D47" s="7"/>
      <c r="E47" s="7"/>
      <c r="F47" s="7"/>
      <c r="G47" s="7"/>
      <c r="H47" s="11"/>
      <c r="I47" s="11"/>
      <c r="J47" s="71"/>
    </row>
    <row r="48" spans="1:10" ht="15" customHeight="1" x14ac:dyDescent="0.25">
      <c r="A48" s="8"/>
      <c r="B48" s="9"/>
      <c r="C48" s="9"/>
      <c r="D48" s="9"/>
      <c r="E48" s="9"/>
      <c r="F48" s="9"/>
      <c r="G48" s="9"/>
      <c r="H48" s="10"/>
      <c r="I48" s="10"/>
      <c r="J48" s="70"/>
    </row>
    <row r="49" spans="1:10" ht="15" customHeight="1" x14ac:dyDescent="0.25">
      <c r="A49" s="6"/>
      <c r="B49" s="7"/>
      <c r="C49" s="7"/>
      <c r="D49" s="7"/>
      <c r="E49" s="7"/>
      <c r="F49" s="7"/>
      <c r="G49" s="7"/>
      <c r="H49" s="11"/>
      <c r="I49" s="11"/>
      <c r="J49" s="71"/>
    </row>
    <row r="50" spans="1:10" ht="15" customHeight="1" x14ac:dyDescent="0.25">
      <c r="A50" s="8"/>
      <c r="B50" s="9"/>
      <c r="C50" s="9"/>
      <c r="D50" s="9"/>
      <c r="E50" s="9"/>
      <c r="F50" s="9"/>
      <c r="G50" s="9"/>
      <c r="H50" s="10"/>
      <c r="I50" s="10"/>
      <c r="J50" s="70"/>
    </row>
    <row r="51" spans="1:10" ht="15" customHeight="1" x14ac:dyDescent="0.25">
      <c r="A51" s="6"/>
      <c r="B51" s="7"/>
      <c r="C51" s="7"/>
      <c r="D51" s="7"/>
      <c r="E51" s="7"/>
      <c r="F51" s="7"/>
      <c r="G51" s="7"/>
      <c r="H51" s="11"/>
      <c r="I51" s="11"/>
      <c r="J51" s="71"/>
    </row>
    <row r="52" spans="1:10" ht="15" customHeight="1" x14ac:dyDescent="0.25">
      <c r="A52" s="8"/>
      <c r="B52" s="9"/>
      <c r="C52" s="9"/>
      <c r="D52" s="9"/>
      <c r="E52" s="9"/>
      <c r="F52" s="9"/>
      <c r="G52" s="9"/>
      <c r="H52" s="10"/>
      <c r="I52" s="10"/>
      <c r="J52" s="70"/>
    </row>
    <row r="53" spans="1:10" ht="15" customHeight="1" x14ac:dyDescent="0.25">
      <c r="A53" s="6"/>
      <c r="B53" s="7"/>
      <c r="C53" s="7"/>
      <c r="D53" s="7"/>
      <c r="E53" s="7"/>
      <c r="F53" s="7"/>
      <c r="G53" s="7"/>
      <c r="H53" s="11"/>
      <c r="I53" s="11"/>
      <c r="J53" s="71"/>
    </row>
    <row r="54" spans="1:10" ht="15" customHeight="1" x14ac:dyDescent="0.25">
      <c r="A54" s="8"/>
      <c r="B54" s="9"/>
      <c r="C54" s="9"/>
      <c r="D54" s="9"/>
      <c r="E54" s="9"/>
      <c r="F54" s="9"/>
      <c r="G54" s="9"/>
      <c r="H54" s="10"/>
      <c r="I54" s="10"/>
      <c r="J54" s="70"/>
    </row>
    <row r="55" spans="1:10" ht="15" customHeight="1" x14ac:dyDescent="0.25">
      <c r="A55" s="6"/>
      <c r="B55" s="7"/>
      <c r="C55" s="7"/>
      <c r="D55" s="7"/>
      <c r="E55" s="7"/>
      <c r="F55" s="7"/>
      <c r="G55" s="7"/>
      <c r="H55" s="11"/>
      <c r="I55" s="11"/>
      <c r="J55" s="71"/>
    </row>
    <row r="56" spans="1:10" ht="15" customHeight="1" x14ac:dyDescent="0.25">
      <c r="A56" s="8"/>
      <c r="B56" s="9"/>
      <c r="C56" s="9"/>
      <c r="D56" s="9"/>
      <c r="E56" s="9"/>
      <c r="F56" s="9"/>
      <c r="G56" s="9"/>
      <c r="H56" s="10"/>
      <c r="I56" s="10"/>
      <c r="J56" s="70"/>
    </row>
    <row r="57" spans="1:10" ht="15" customHeight="1" x14ac:dyDescent="0.25">
      <c r="A57" s="6"/>
      <c r="B57" s="7"/>
      <c r="C57" s="7"/>
      <c r="D57" s="7"/>
      <c r="E57" s="7"/>
      <c r="F57" s="7"/>
      <c r="G57" s="7"/>
      <c r="H57" s="11"/>
      <c r="I57" s="11"/>
      <c r="J57" s="71"/>
    </row>
    <row r="58" spans="1:10" ht="15" customHeight="1" x14ac:dyDescent="0.25">
      <c r="A58" s="8"/>
      <c r="B58" s="9"/>
      <c r="C58" s="9"/>
      <c r="D58" s="9"/>
      <c r="E58" s="9"/>
      <c r="F58" s="9"/>
      <c r="G58" s="9"/>
      <c r="H58" s="10"/>
      <c r="I58" s="10"/>
      <c r="J58" s="70"/>
    </row>
    <row r="59" spans="1:10" ht="15" customHeight="1" x14ac:dyDescent="0.25">
      <c r="A59" s="6"/>
      <c r="B59" s="7"/>
      <c r="C59" s="7"/>
      <c r="D59" s="7"/>
      <c r="E59" s="7"/>
      <c r="F59" s="7"/>
      <c r="G59" s="7"/>
      <c r="H59" s="11"/>
      <c r="I59" s="11"/>
      <c r="J59" s="71"/>
    </row>
    <row r="60" spans="1:10" ht="15" customHeight="1" x14ac:dyDescent="0.25">
      <c r="A60" s="8"/>
      <c r="B60" s="9"/>
      <c r="C60" s="9"/>
      <c r="D60" s="9"/>
      <c r="E60" s="9"/>
      <c r="F60" s="9"/>
      <c r="G60" s="9"/>
      <c r="H60" s="10"/>
      <c r="I60" s="10"/>
      <c r="J60" s="70"/>
    </row>
    <row r="61" spans="1:10" ht="15" customHeight="1" x14ac:dyDescent="0.25">
      <c r="A61" s="6"/>
      <c r="B61" s="7"/>
      <c r="C61" s="7"/>
      <c r="D61" s="7"/>
      <c r="E61" s="7"/>
      <c r="F61" s="7"/>
      <c r="G61" s="7"/>
      <c r="H61" s="11"/>
      <c r="I61" s="11"/>
      <c r="J61" s="71"/>
    </row>
    <row r="62" spans="1:10" ht="15" customHeight="1" x14ac:dyDescent="0.25">
      <c r="A62" s="8"/>
      <c r="B62" s="9"/>
      <c r="C62" s="9"/>
      <c r="D62" s="9"/>
      <c r="E62" s="9"/>
      <c r="F62" s="9"/>
      <c r="G62" s="9"/>
      <c r="H62" s="10"/>
      <c r="I62" s="10"/>
      <c r="J62" s="70"/>
    </row>
    <row r="63" spans="1:10" ht="15" customHeight="1" x14ac:dyDescent="0.25">
      <c r="A63" s="6"/>
      <c r="B63" s="7"/>
      <c r="C63" s="7"/>
      <c r="D63" s="7"/>
      <c r="E63" s="7"/>
      <c r="F63" s="7"/>
      <c r="G63" s="7"/>
      <c r="H63" s="11"/>
      <c r="I63" s="11"/>
      <c r="J63" s="71"/>
    </row>
    <row r="64" spans="1:10" ht="15" customHeight="1" x14ac:dyDescent="0.25">
      <c r="A64" s="8"/>
      <c r="B64" s="9"/>
      <c r="C64" s="9"/>
      <c r="D64" s="9"/>
      <c r="E64" s="9"/>
      <c r="F64" s="9"/>
      <c r="G64" s="9"/>
      <c r="H64" s="10"/>
      <c r="I64" s="10"/>
      <c r="J64" s="70"/>
    </row>
    <row r="65" spans="1:10" ht="15" customHeight="1" x14ac:dyDescent="0.25">
      <c r="A65" s="6"/>
      <c r="B65" s="7"/>
      <c r="C65" s="7"/>
      <c r="D65" s="7"/>
      <c r="E65" s="7"/>
      <c r="F65" s="7"/>
      <c r="G65" s="7"/>
      <c r="H65" s="11"/>
      <c r="I65" s="11"/>
      <c r="J65" s="71"/>
    </row>
    <row r="66" spans="1:10" ht="15" customHeight="1" x14ac:dyDescent="0.25">
      <c r="A66" s="12"/>
      <c r="B66" s="13"/>
      <c r="C66" s="13"/>
      <c r="D66" s="13"/>
      <c r="E66" s="13"/>
      <c r="F66" s="13"/>
      <c r="G66" s="13"/>
      <c r="H66" s="57"/>
      <c r="I66" s="57"/>
      <c r="J66" s="72"/>
    </row>
    <row r="72" spans="1:10" ht="15" customHeight="1" x14ac:dyDescent="0.25">
      <c r="F72" s="25"/>
    </row>
    <row r="73" spans="1:10" ht="15" customHeight="1" x14ac:dyDescent="0.25">
      <c r="F73" s="25"/>
    </row>
    <row r="80" spans="1:10" ht="15" customHeight="1" x14ac:dyDescent="0.25">
      <c r="E80" s="25"/>
    </row>
    <row r="82" spans="4:6" ht="15" customHeight="1" x14ac:dyDescent="0.25">
      <c r="F82" s="25"/>
    </row>
    <row r="83" spans="4:6" ht="15" customHeight="1" x14ac:dyDescent="0.25">
      <c r="D83" s="132"/>
      <c r="F83" s="25"/>
    </row>
  </sheetData>
  <autoFilter ref="A6:J6" xr:uid="{012171AD-93E5-4C6F-8B91-1772132C7E6F}"/>
  <sortState xmlns:xlrd2="http://schemas.microsoft.com/office/spreadsheetml/2017/richdata2" ref="A44:J63">
    <sortCondition descending="1" ref="F44:F63"/>
    <sortCondition ref="G44:G63"/>
    <sortCondition ref="D44:D63"/>
  </sortState>
  <mergeCells count="1">
    <mergeCell ref="D2:F3"/>
  </mergeCells>
  <phoneticPr fontId="3" type="noConversion"/>
  <conditionalFormatting sqref="A7:J1048576">
    <cfRule type="expression" dxfId="67" priority="3">
      <formula>ROW()/2=INT(ROW()/2)</formula>
    </cfRule>
    <cfRule type="expression" dxfId="66" priority="4">
      <formula>ROW()/2&lt;&gt;INT(ROW()/2)</formula>
    </cfRule>
    <cfRule type="expression" dxfId="65" priority="5">
      <formula>$A7="Total"</formula>
    </cfRule>
  </conditionalFormatting>
  <conditionalFormatting sqref="A7:K1048576">
    <cfRule type="expression" dxfId="64" priority="1" stopIfTrue="1">
      <formula>$A7=""</formula>
    </cfRule>
  </conditionalFormatting>
  <conditionalFormatting sqref="K7:K1048576">
    <cfRule type="expression" dxfId="63" priority="2">
      <formula>$A7&lt;&gt;""</formula>
    </cfRule>
  </conditionalFormatting>
  <hyperlinks>
    <hyperlink ref="A1" location="Index!A1" display="Home " xr:uid="{EF7716FE-8FC4-46E7-8D2D-2752C43F2AC0}"/>
  </hyperlinks>
  <pageMargins left="0.7" right="0.7" top="0.75" bottom="0.75" header="0.3" footer="0.3"/>
  <pageSetup paperSize="11" orientation="portrait" horizontalDpi="0" verticalDpi="0"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8A434C9-25E4-4D4C-8DCA-8810154CA0F3}">
  <sheetPr codeName="Sheet3"/>
  <dimension ref="A1:AL38"/>
  <sheetViews>
    <sheetView tabSelected="1" topLeftCell="U1" zoomScaleNormal="100" workbookViewId="0">
      <pane ySplit="6" topLeftCell="A7" activePane="bottomLeft" state="frozen"/>
      <selection pane="bottomLeft" activeCell="S13" sqref="S13"/>
    </sheetView>
  </sheetViews>
  <sheetFormatPr defaultColWidth="9.140625" defaultRowHeight="15" customHeight="1" x14ac:dyDescent="0.25"/>
  <cols>
    <col min="1" max="1" width="9.42578125" style="23" bestFit="1" customWidth="1"/>
    <col min="2" max="2" width="10.140625" style="23" bestFit="1" customWidth="1"/>
    <col min="3" max="3" width="9.85546875" style="23" bestFit="1" customWidth="1"/>
    <col min="4" max="4" width="17.85546875" style="23" bestFit="1" customWidth="1"/>
    <col min="5" max="5" width="11.7109375" style="23" bestFit="1" customWidth="1"/>
    <col min="6" max="6" width="16.5703125" style="23" bestFit="1" customWidth="1"/>
    <col min="7" max="7" width="17.140625" style="23" bestFit="1" customWidth="1"/>
    <col min="8" max="8" width="14" style="23" bestFit="1" customWidth="1"/>
    <col min="9" max="9" width="14.140625" style="23" bestFit="1" customWidth="1"/>
    <col min="10" max="10" width="10.7109375" style="23" bestFit="1" customWidth="1"/>
    <col min="11" max="11" width="15.140625" style="23" bestFit="1" customWidth="1"/>
    <col min="12" max="12" width="9.42578125" style="23" bestFit="1" customWidth="1"/>
    <col min="13" max="13" width="12.28515625" style="23" bestFit="1" customWidth="1"/>
    <col min="14" max="14" width="12.7109375" style="24" bestFit="1" customWidth="1"/>
    <col min="15" max="15" width="16.85546875" style="24" bestFit="1" customWidth="1"/>
    <col min="16" max="16" width="7.5703125" style="43" bestFit="1" customWidth="1"/>
    <col min="17" max="17" width="14.140625" style="43" bestFit="1" customWidth="1"/>
    <col min="18" max="18" width="18.28515625" style="39" bestFit="1" customWidth="1"/>
    <col min="19" max="19" width="18" style="24" bestFit="1" customWidth="1"/>
    <col min="20" max="20" width="20.42578125" style="24" bestFit="1" customWidth="1"/>
    <col min="21" max="21" width="18" style="24" bestFit="1" customWidth="1"/>
    <col min="22" max="22" width="18.42578125" style="24" bestFit="1" customWidth="1"/>
    <col min="23" max="23" width="13.85546875" style="24" bestFit="1" customWidth="1"/>
    <col min="24" max="24" width="15.140625" style="24" bestFit="1" customWidth="1"/>
    <col min="25" max="25" width="14" style="24" bestFit="1" customWidth="1"/>
    <col min="26" max="26" width="12.28515625" style="24" bestFit="1" customWidth="1"/>
    <col min="27" max="27" width="20.140625" style="24" bestFit="1" customWidth="1"/>
    <col min="28" max="28" width="17.7109375" style="24" bestFit="1" customWidth="1"/>
    <col min="29" max="29" width="18.140625" style="24" bestFit="1" customWidth="1"/>
    <col min="30" max="30" width="13.5703125" style="24" bestFit="1" customWidth="1"/>
    <col min="31" max="31" width="14.85546875" style="24" bestFit="1" customWidth="1"/>
    <col min="32" max="32" width="13.7109375" style="24" bestFit="1" customWidth="1"/>
    <col min="33" max="33" width="12" style="24" bestFit="1" customWidth="1"/>
    <col min="34" max="34" width="18" style="24" bestFit="1" customWidth="1"/>
    <col min="35" max="35" width="16.140625" style="24" bestFit="1" customWidth="1"/>
    <col min="36" max="36" width="14.7109375" style="24" bestFit="1" customWidth="1"/>
    <col min="37" max="37" width="12.7109375" style="115" bestFit="1" customWidth="1"/>
    <col min="38" max="38" width="11.7109375" style="115" bestFit="1" customWidth="1"/>
    <col min="39" max="39" width="0.140625" style="20" customWidth="1"/>
    <col min="40" max="16384" width="9.140625" style="20"/>
  </cols>
  <sheetData>
    <row r="1" spans="1:38" s="2" customFormat="1" ht="15" customHeight="1" x14ac:dyDescent="0.25">
      <c r="A1" s="133" t="s">
        <v>90</v>
      </c>
      <c r="B1" s="144"/>
      <c r="C1" s="145"/>
      <c r="D1" s="145"/>
      <c r="E1" s="146"/>
      <c r="F1" s="146"/>
      <c r="G1" s="251" t="str">
        <f>VLOOKUP("FundName",'Report Parameters'!A:B,2,FALSE)</f>
        <v>Steerhead Alternative Energy Fund</v>
      </c>
      <c r="H1" s="251"/>
      <c r="I1" s="251"/>
      <c r="J1" s="251"/>
      <c r="K1" s="251"/>
      <c r="L1" s="251"/>
      <c r="M1" s="145"/>
      <c r="N1" s="145"/>
      <c r="O1" s="145"/>
      <c r="P1" s="145"/>
      <c r="Q1" s="134" t="s">
        <v>131</v>
      </c>
      <c r="R1" s="137">
        <f>VLOOKUP("EffectiveStartDate",'Report Parameters'!A:B,2,FALSE)</f>
        <v>45931</v>
      </c>
      <c r="S1" s="145"/>
      <c r="T1" s="145"/>
      <c r="U1" s="145"/>
      <c r="V1" s="145"/>
      <c r="W1" s="145"/>
      <c r="X1" s="145"/>
      <c r="Y1" s="145"/>
      <c r="Z1" s="145"/>
      <c r="AA1" s="145"/>
      <c r="AB1" s="145"/>
      <c r="AC1" s="145"/>
      <c r="AD1" s="145"/>
      <c r="AE1" s="145"/>
      <c r="AF1" s="145"/>
      <c r="AG1" s="145"/>
      <c r="AH1" s="145"/>
      <c r="AI1" s="145"/>
      <c r="AJ1" s="145"/>
      <c r="AK1" s="145"/>
      <c r="AL1" s="145"/>
    </row>
    <row r="2" spans="1:38" s="2" customFormat="1" ht="15" customHeight="1" x14ac:dyDescent="0.25">
      <c r="A2" s="228"/>
      <c r="B2" s="144"/>
      <c r="C2" s="145"/>
      <c r="D2" s="145"/>
      <c r="E2" s="146"/>
      <c r="F2" s="146"/>
      <c r="G2" s="251"/>
      <c r="H2" s="251"/>
      <c r="I2" s="251"/>
      <c r="J2" s="251"/>
      <c r="K2" s="251"/>
      <c r="L2" s="251"/>
      <c r="M2" s="145"/>
      <c r="N2" s="145"/>
      <c r="O2" s="145"/>
      <c r="P2" s="145"/>
      <c r="Q2" s="134" t="s">
        <v>132</v>
      </c>
      <c r="R2" s="137">
        <f>VLOOKUP("EffectiveEndDate",'Report Parameters'!A:B,2,FALSE)</f>
        <v>45901</v>
      </c>
      <c r="S2" s="145"/>
      <c r="T2" s="145"/>
      <c r="U2" s="145"/>
      <c r="V2" s="145"/>
      <c r="W2" s="145"/>
      <c r="X2" s="145"/>
      <c r="Y2" s="145"/>
      <c r="Z2" s="145"/>
      <c r="AA2" s="145"/>
      <c r="AB2" s="145"/>
      <c r="AC2" s="145"/>
      <c r="AD2" s="145"/>
      <c r="AE2" s="145"/>
      <c r="AF2" s="145"/>
      <c r="AG2" s="145"/>
      <c r="AH2" s="145"/>
      <c r="AI2" s="145"/>
      <c r="AJ2" s="145"/>
      <c r="AK2" s="145"/>
      <c r="AL2" s="145"/>
    </row>
    <row r="3" spans="1:38" s="2" customFormat="1" ht="15" customHeight="1" x14ac:dyDescent="0.25">
      <c r="A3" s="228"/>
      <c r="B3" s="144"/>
      <c r="C3" s="145"/>
      <c r="D3" s="147"/>
      <c r="E3" s="147"/>
      <c r="F3" s="147"/>
      <c r="G3" s="252" t="s">
        <v>54</v>
      </c>
      <c r="H3" s="252"/>
      <c r="I3" s="252"/>
      <c r="J3" s="252"/>
      <c r="K3" s="252"/>
      <c r="L3" s="252"/>
      <c r="M3" s="145"/>
      <c r="N3" s="145"/>
      <c r="O3" s="145"/>
      <c r="P3" s="145"/>
      <c r="Q3" s="134" t="s">
        <v>133</v>
      </c>
      <c r="R3" s="139">
        <f>VLOOKUP("EffectiveEndDate",'Report Parameters'!A:B,2,FALSE)</f>
        <v>45901</v>
      </c>
      <c r="S3" s="145"/>
      <c r="T3" s="145"/>
      <c r="U3" s="145"/>
      <c r="V3" s="145"/>
      <c r="W3" s="145"/>
      <c r="X3" s="145"/>
      <c r="Y3" s="145"/>
      <c r="Z3" s="145"/>
      <c r="AA3" s="145"/>
      <c r="AB3" s="145"/>
      <c r="AC3" s="145"/>
      <c r="AD3" s="145"/>
      <c r="AE3" s="145"/>
      <c r="AF3" s="145"/>
      <c r="AG3" s="145"/>
      <c r="AH3" s="145"/>
      <c r="AI3" s="145"/>
      <c r="AJ3" s="145"/>
      <c r="AK3" s="145"/>
      <c r="AL3" s="145"/>
    </row>
    <row r="4" spans="1:38" s="2" customFormat="1" ht="15" customHeight="1" x14ac:dyDescent="0.25">
      <c r="A4" s="148"/>
      <c r="B4" s="148"/>
      <c r="C4" s="149"/>
      <c r="D4" s="149"/>
      <c r="E4" s="150"/>
      <c r="F4" s="150"/>
      <c r="G4" s="150"/>
      <c r="H4" s="150"/>
      <c r="I4" s="150"/>
      <c r="J4" s="145"/>
      <c r="K4" s="145"/>
      <c r="L4" s="145"/>
      <c r="M4" s="145"/>
      <c r="N4" s="145"/>
      <c r="O4" s="145"/>
      <c r="P4" s="145"/>
      <c r="Q4" s="134" t="s">
        <v>134</v>
      </c>
      <c r="R4" s="137">
        <f>VLOOKUP("EffectiveEndDate",'Report Parameters'!A:B,2,FALSE)</f>
        <v>45901</v>
      </c>
      <c r="S4" s="145"/>
      <c r="T4" s="145"/>
      <c r="U4" s="145"/>
      <c r="V4" s="145"/>
      <c r="W4" s="145"/>
      <c r="X4" s="145"/>
      <c r="Y4" s="145"/>
      <c r="Z4" s="145"/>
      <c r="AA4" s="145"/>
      <c r="AB4" s="145"/>
      <c r="AC4" s="145"/>
      <c r="AD4" s="145"/>
      <c r="AE4" s="145"/>
      <c r="AF4" s="145"/>
      <c r="AG4" s="145"/>
      <c r="AH4" s="145"/>
      <c r="AI4" s="145"/>
      <c r="AJ4" s="145"/>
      <c r="AK4" s="145"/>
      <c r="AL4" s="145"/>
    </row>
    <row r="5" spans="1:38" s="2" customFormat="1" ht="15" customHeight="1" thickBot="1" x14ac:dyDescent="0.4">
      <c r="A5" s="145"/>
      <c r="B5" s="145"/>
      <c r="C5" s="149"/>
      <c r="D5" s="149"/>
      <c r="E5" s="149"/>
      <c r="F5" s="149"/>
      <c r="G5" s="149"/>
      <c r="H5" s="149"/>
      <c r="I5" s="151"/>
      <c r="J5" s="145"/>
      <c r="K5" s="145"/>
      <c r="L5" s="145"/>
      <c r="M5" s="145"/>
      <c r="N5" s="145"/>
      <c r="O5" s="145"/>
      <c r="P5" s="145"/>
      <c r="Q5" s="134" t="s">
        <v>135</v>
      </c>
      <c r="R5" s="139" t="s">
        <v>142</v>
      </c>
      <c r="S5" s="145"/>
      <c r="T5" s="145"/>
      <c r="U5" s="145"/>
      <c r="V5" s="145"/>
      <c r="W5" s="145"/>
      <c r="X5" s="145"/>
      <c r="Y5" s="145"/>
      <c r="Z5" s="145"/>
      <c r="AA5" s="145"/>
      <c r="AB5" s="145"/>
      <c r="AC5" s="145"/>
      <c r="AD5" s="145"/>
      <c r="AE5" s="145"/>
      <c r="AF5" s="145"/>
      <c r="AG5" s="145"/>
      <c r="AH5" s="145"/>
      <c r="AI5" s="145"/>
      <c r="AJ5" s="145"/>
      <c r="AK5" s="145"/>
      <c r="AL5" s="145"/>
    </row>
    <row r="6" spans="1:38" s="33" customFormat="1" ht="15" customHeight="1" thickBot="1" x14ac:dyDescent="0.25">
      <c r="A6" s="152" t="s">
        <v>10</v>
      </c>
      <c r="B6" s="152" t="s">
        <v>1</v>
      </c>
      <c r="C6" s="152" t="s">
        <v>11</v>
      </c>
      <c r="D6" s="152" t="s">
        <v>146</v>
      </c>
      <c r="E6" s="49" t="s">
        <v>0</v>
      </c>
      <c r="F6" s="49" t="s">
        <v>93</v>
      </c>
      <c r="G6" s="5" t="s">
        <v>16</v>
      </c>
      <c r="H6" s="5" t="s">
        <v>116</v>
      </c>
      <c r="I6" s="152" t="s">
        <v>12</v>
      </c>
      <c r="J6" s="152" t="s">
        <v>13</v>
      </c>
      <c r="K6" s="152" t="s">
        <v>14</v>
      </c>
      <c r="L6" s="49" t="s">
        <v>177</v>
      </c>
      <c r="M6" s="152" t="s">
        <v>89</v>
      </c>
      <c r="N6" s="152" t="s">
        <v>104</v>
      </c>
      <c r="O6" s="152" t="s">
        <v>3</v>
      </c>
      <c r="P6" s="152" t="s">
        <v>4</v>
      </c>
      <c r="Q6" s="152" t="s">
        <v>15</v>
      </c>
      <c r="R6" s="152" t="s">
        <v>8</v>
      </c>
      <c r="S6" s="152" t="s">
        <v>6</v>
      </c>
      <c r="T6" s="152" t="s">
        <v>124</v>
      </c>
      <c r="U6" s="152" t="s">
        <v>7</v>
      </c>
      <c r="V6" s="152" t="s">
        <v>23</v>
      </c>
      <c r="W6" s="152" t="s">
        <v>19</v>
      </c>
      <c r="X6" s="152" t="s">
        <v>21</v>
      </c>
      <c r="Y6" s="152" t="s">
        <v>76</v>
      </c>
      <c r="Z6" s="152" t="s">
        <v>139</v>
      </c>
      <c r="AA6" s="152" t="s">
        <v>122</v>
      </c>
      <c r="AB6" s="152" t="s">
        <v>5</v>
      </c>
      <c r="AC6" s="152" t="s">
        <v>123</v>
      </c>
      <c r="AD6" s="142" t="s">
        <v>20</v>
      </c>
      <c r="AE6" s="152" t="s">
        <v>22</v>
      </c>
      <c r="AF6" s="152" t="s">
        <v>140</v>
      </c>
      <c r="AG6" s="152" t="s">
        <v>141</v>
      </c>
      <c r="AH6" s="152" t="s">
        <v>121</v>
      </c>
      <c r="AI6" s="152" t="s">
        <v>49</v>
      </c>
      <c r="AJ6" s="142" t="s">
        <v>84</v>
      </c>
      <c r="AK6" s="142" t="s">
        <v>42</v>
      </c>
      <c r="AL6" s="152" t="s">
        <v>41</v>
      </c>
    </row>
    <row r="7" spans="1:38" ht="15" customHeight="1" x14ac:dyDescent="0.25">
      <c r="A7" s="16" t="s">
        <v>178</v>
      </c>
      <c r="B7" s="16" t="s">
        <v>179</v>
      </c>
      <c r="C7" s="16" t="s">
        <v>180</v>
      </c>
      <c r="D7" s="16"/>
      <c r="E7" s="16"/>
      <c r="F7" s="50"/>
      <c r="G7" s="50"/>
      <c r="H7" s="51"/>
      <c r="I7" s="9"/>
      <c r="J7" s="9"/>
      <c r="K7" s="9"/>
      <c r="L7" s="9"/>
      <c r="M7" s="50"/>
      <c r="N7" s="18">
        <v>6886833.0099999998</v>
      </c>
      <c r="O7" s="18">
        <v>0</v>
      </c>
      <c r="P7" s="40"/>
      <c r="Q7" s="40">
        <v>1</v>
      </c>
      <c r="R7" s="18">
        <v>0</v>
      </c>
      <c r="S7" s="18">
        <v>0</v>
      </c>
      <c r="T7" s="18">
        <v>0</v>
      </c>
      <c r="U7" s="18">
        <v>0</v>
      </c>
      <c r="V7" s="18">
        <v>0</v>
      </c>
      <c r="W7" s="18">
        <v>0</v>
      </c>
      <c r="X7" s="18"/>
      <c r="Y7" s="18">
        <v>0</v>
      </c>
      <c r="Z7" s="18">
        <v>0</v>
      </c>
      <c r="AA7" s="18">
        <v>0</v>
      </c>
      <c r="AB7" s="18">
        <v>0</v>
      </c>
      <c r="AC7" s="18">
        <v>0</v>
      </c>
      <c r="AD7" s="34">
        <v>0</v>
      </c>
      <c r="AE7" s="18"/>
      <c r="AF7" s="18">
        <v>0</v>
      </c>
      <c r="AG7" s="18">
        <v>0</v>
      </c>
      <c r="AH7" s="18">
        <v>0</v>
      </c>
      <c r="AI7" s="18">
        <v>0</v>
      </c>
      <c r="AJ7" s="34">
        <v>0</v>
      </c>
      <c r="AL7" s="105"/>
    </row>
    <row r="8" spans="1:38" ht="15" customHeight="1" x14ac:dyDescent="0.25">
      <c r="A8" s="16" t="s">
        <v>178</v>
      </c>
      <c r="B8" s="16" t="s">
        <v>179</v>
      </c>
      <c r="C8" s="16" t="s">
        <v>180</v>
      </c>
      <c r="D8" s="16"/>
      <c r="E8" s="16"/>
      <c r="F8" s="52"/>
      <c r="G8" s="52"/>
      <c r="H8" s="53"/>
      <c r="I8" s="9" t="s">
        <v>187</v>
      </c>
      <c r="J8" s="9" t="s">
        <v>307</v>
      </c>
      <c r="K8" s="9" t="s">
        <v>188</v>
      </c>
      <c r="L8" s="9"/>
      <c r="M8" s="52"/>
      <c r="N8" s="18">
        <v>998</v>
      </c>
      <c r="O8" s="18">
        <v>0</v>
      </c>
      <c r="P8" s="40"/>
      <c r="Q8" s="40">
        <v>1</v>
      </c>
      <c r="R8" s="18">
        <v>0</v>
      </c>
      <c r="S8" s="18">
        <v>0</v>
      </c>
      <c r="T8" s="18">
        <v>0</v>
      </c>
      <c r="U8" s="18">
        <v>0</v>
      </c>
      <c r="V8" s="18">
        <v>0</v>
      </c>
      <c r="W8" s="18">
        <v>0</v>
      </c>
      <c r="X8" s="18"/>
      <c r="Y8" s="18">
        <v>0</v>
      </c>
      <c r="Z8" s="18">
        <v>0</v>
      </c>
      <c r="AA8" s="18">
        <v>0</v>
      </c>
      <c r="AB8" s="18">
        <v>0</v>
      </c>
      <c r="AC8" s="18">
        <v>0</v>
      </c>
      <c r="AD8" s="18">
        <v>0</v>
      </c>
      <c r="AE8" s="18"/>
      <c r="AF8" s="18">
        <v>0</v>
      </c>
      <c r="AG8" s="18">
        <v>0</v>
      </c>
      <c r="AH8" s="18">
        <v>0</v>
      </c>
      <c r="AI8" s="18">
        <v>0</v>
      </c>
      <c r="AJ8" s="18">
        <v>0</v>
      </c>
      <c r="AK8" s="104"/>
      <c r="AL8" s="105"/>
    </row>
    <row r="9" spans="1:38" ht="15" customHeight="1" x14ac:dyDescent="0.25">
      <c r="A9" s="16" t="s">
        <v>178</v>
      </c>
      <c r="B9" s="16" t="s">
        <v>179</v>
      </c>
      <c r="C9" s="16" t="s">
        <v>180</v>
      </c>
      <c r="D9" s="16"/>
      <c r="E9" s="16"/>
      <c r="F9" s="9"/>
      <c r="G9" s="9"/>
      <c r="H9" s="9"/>
      <c r="I9" s="9" t="s">
        <v>191</v>
      </c>
      <c r="J9" s="9">
        <v>23135106</v>
      </c>
      <c r="K9" s="9" t="s">
        <v>192</v>
      </c>
      <c r="L9" s="9"/>
      <c r="M9" s="9"/>
      <c r="N9" s="18">
        <v>1882</v>
      </c>
      <c r="O9" s="18">
        <v>0</v>
      </c>
      <c r="P9" s="40"/>
      <c r="Q9" s="40">
        <v>1</v>
      </c>
      <c r="R9" s="18">
        <v>0</v>
      </c>
      <c r="S9" s="18">
        <v>0</v>
      </c>
      <c r="T9" s="18">
        <v>0</v>
      </c>
      <c r="U9" s="18">
        <v>0</v>
      </c>
      <c r="V9" s="18">
        <v>0</v>
      </c>
      <c r="W9" s="18">
        <v>0</v>
      </c>
      <c r="X9" s="18"/>
      <c r="Y9" s="18">
        <v>0</v>
      </c>
      <c r="Z9" s="18">
        <v>0</v>
      </c>
      <c r="AA9" s="18">
        <v>0</v>
      </c>
      <c r="AB9" s="18">
        <v>0</v>
      </c>
      <c r="AC9" s="18">
        <v>0</v>
      </c>
      <c r="AD9" s="18">
        <v>0</v>
      </c>
      <c r="AE9" s="18"/>
      <c r="AF9" s="18">
        <v>0</v>
      </c>
      <c r="AG9" s="18">
        <v>0</v>
      </c>
      <c r="AH9" s="18">
        <v>0</v>
      </c>
      <c r="AI9" s="18">
        <v>0</v>
      </c>
      <c r="AJ9" s="18">
        <v>0</v>
      </c>
      <c r="AK9" s="104"/>
      <c r="AL9" s="105"/>
    </row>
    <row r="10" spans="1:38" ht="15" customHeight="1" x14ac:dyDescent="0.25">
      <c r="A10" s="16" t="s">
        <v>178</v>
      </c>
      <c r="B10" s="16" t="s">
        <v>179</v>
      </c>
      <c r="C10" s="16" t="s">
        <v>180</v>
      </c>
      <c r="D10" s="16"/>
      <c r="E10" s="16"/>
      <c r="F10" s="9"/>
      <c r="G10" s="9"/>
      <c r="H10" s="9"/>
      <c r="I10" s="9" t="s">
        <v>195</v>
      </c>
      <c r="J10" s="9" t="s">
        <v>314</v>
      </c>
      <c r="K10" s="9" t="s">
        <v>196</v>
      </c>
      <c r="L10" s="9"/>
      <c r="M10" s="9"/>
      <c r="N10" s="18">
        <v>3919</v>
      </c>
      <c r="O10" s="18">
        <v>0</v>
      </c>
      <c r="P10" s="40"/>
      <c r="Q10" s="40">
        <v>1</v>
      </c>
      <c r="R10" s="18">
        <v>0</v>
      </c>
      <c r="S10" s="18">
        <v>0</v>
      </c>
      <c r="T10" s="18">
        <v>0</v>
      </c>
      <c r="U10" s="18">
        <v>0</v>
      </c>
      <c r="V10" s="18">
        <v>0</v>
      </c>
      <c r="W10" s="18">
        <v>0</v>
      </c>
      <c r="X10" s="18"/>
      <c r="Y10" s="18">
        <v>0</v>
      </c>
      <c r="Z10" s="18">
        <v>0</v>
      </c>
      <c r="AA10" s="18">
        <v>0</v>
      </c>
      <c r="AB10" s="18">
        <v>0</v>
      </c>
      <c r="AC10" s="18">
        <v>0</v>
      </c>
      <c r="AD10" s="18">
        <v>0</v>
      </c>
      <c r="AE10" s="18"/>
      <c r="AF10" s="18">
        <v>0</v>
      </c>
      <c r="AG10" s="18">
        <v>0</v>
      </c>
      <c r="AH10" s="18">
        <v>0</v>
      </c>
      <c r="AI10" s="18">
        <v>0</v>
      </c>
      <c r="AJ10" s="37">
        <v>0</v>
      </c>
      <c r="AK10" s="104"/>
      <c r="AL10" s="105"/>
    </row>
    <row r="11" spans="1:38" ht="15" customHeight="1" x14ac:dyDescent="0.25">
      <c r="A11" s="16" t="s">
        <v>178</v>
      </c>
      <c r="B11" s="16" t="s">
        <v>179</v>
      </c>
      <c r="C11" s="16" t="s">
        <v>180</v>
      </c>
      <c r="D11" s="16"/>
      <c r="E11" s="16"/>
      <c r="F11" s="9"/>
      <c r="G11" s="9"/>
      <c r="H11" s="9"/>
      <c r="I11" s="9" t="s">
        <v>199</v>
      </c>
      <c r="J11" s="9" t="s">
        <v>317</v>
      </c>
      <c r="K11" s="9" t="s">
        <v>200</v>
      </c>
      <c r="L11" s="9"/>
      <c r="M11" s="9"/>
      <c r="N11" s="18">
        <v>6147</v>
      </c>
      <c r="O11" s="18">
        <v>0</v>
      </c>
      <c r="P11" s="40"/>
      <c r="Q11" s="40">
        <v>1</v>
      </c>
      <c r="R11" s="18">
        <v>0</v>
      </c>
      <c r="S11" s="18">
        <v>0</v>
      </c>
      <c r="T11" s="18">
        <v>0</v>
      </c>
      <c r="U11" s="18">
        <v>0</v>
      </c>
      <c r="V11" s="18">
        <v>0</v>
      </c>
      <c r="W11" s="18">
        <v>0</v>
      </c>
      <c r="X11" s="18"/>
      <c r="Y11" s="18">
        <v>0</v>
      </c>
      <c r="Z11" s="18">
        <v>0</v>
      </c>
      <c r="AA11" s="18">
        <v>0</v>
      </c>
      <c r="AB11" s="18">
        <v>0</v>
      </c>
      <c r="AC11" s="18">
        <v>0</v>
      </c>
      <c r="AD11" s="18">
        <v>0</v>
      </c>
      <c r="AE11" s="18"/>
      <c r="AF11" s="18">
        <v>0</v>
      </c>
      <c r="AG11" s="18">
        <v>0</v>
      </c>
      <c r="AH11" s="18">
        <v>0</v>
      </c>
      <c r="AI11" s="18">
        <v>0</v>
      </c>
      <c r="AJ11" s="18">
        <v>0</v>
      </c>
      <c r="AK11" s="104"/>
      <c r="AL11" s="105"/>
    </row>
    <row r="12" spans="1:38" ht="15" customHeight="1" x14ac:dyDescent="0.25">
      <c r="A12" s="8" t="s">
        <v>178</v>
      </c>
      <c r="B12" s="9" t="s">
        <v>179</v>
      </c>
      <c r="C12" s="9" t="s">
        <v>180</v>
      </c>
      <c r="D12" s="9"/>
      <c r="E12" s="9"/>
      <c r="F12" s="9"/>
      <c r="G12" s="9"/>
      <c r="H12" s="9"/>
      <c r="I12" s="9" t="s">
        <v>203</v>
      </c>
      <c r="J12" s="9">
        <v>437076102</v>
      </c>
      <c r="K12" s="9" t="s">
        <v>204</v>
      </c>
      <c r="L12" s="9"/>
      <c r="M12" s="9"/>
      <c r="N12" s="18">
        <v>816</v>
      </c>
      <c r="O12" s="18">
        <v>0</v>
      </c>
      <c r="P12" s="40"/>
      <c r="Q12" s="40">
        <v>1</v>
      </c>
      <c r="R12" s="18">
        <v>0</v>
      </c>
      <c r="S12" s="18">
        <v>0</v>
      </c>
      <c r="T12" s="18">
        <v>0</v>
      </c>
      <c r="U12" s="18">
        <v>0</v>
      </c>
      <c r="V12" s="18">
        <v>0</v>
      </c>
      <c r="W12" s="18">
        <v>0</v>
      </c>
      <c r="X12" s="18"/>
      <c r="Y12" s="18">
        <v>0</v>
      </c>
      <c r="Z12" s="18">
        <v>0</v>
      </c>
      <c r="AA12" s="18">
        <v>0</v>
      </c>
      <c r="AB12" s="18">
        <v>0</v>
      </c>
      <c r="AC12" s="18">
        <v>0</v>
      </c>
      <c r="AD12" s="18">
        <v>0</v>
      </c>
      <c r="AE12" s="18"/>
      <c r="AF12" s="18">
        <v>0</v>
      </c>
      <c r="AG12" s="18">
        <v>0</v>
      </c>
      <c r="AH12" s="18">
        <v>0</v>
      </c>
      <c r="AI12" s="18">
        <v>0</v>
      </c>
      <c r="AJ12" s="18">
        <v>0</v>
      </c>
      <c r="AK12" s="104"/>
      <c r="AL12" s="105"/>
    </row>
    <row r="13" spans="1:38" ht="15" customHeight="1" x14ac:dyDescent="0.25">
      <c r="A13" s="8" t="s">
        <v>178</v>
      </c>
      <c r="B13" s="9" t="s">
        <v>179</v>
      </c>
      <c r="C13" s="9" t="s">
        <v>180</v>
      </c>
      <c r="D13" s="9"/>
      <c r="E13" s="9"/>
      <c r="F13" s="9"/>
      <c r="G13" s="9"/>
      <c r="H13" s="9"/>
      <c r="I13" s="9" t="s">
        <v>207</v>
      </c>
      <c r="J13" s="9">
        <v>191216100</v>
      </c>
      <c r="K13" s="9" t="s">
        <v>208</v>
      </c>
      <c r="L13" s="9"/>
      <c r="M13" s="9"/>
      <c r="N13" s="18">
        <v>1145</v>
      </c>
      <c r="O13" s="18">
        <v>0</v>
      </c>
      <c r="P13" s="40"/>
      <c r="Q13" s="40">
        <v>1</v>
      </c>
      <c r="R13" s="18">
        <v>0</v>
      </c>
      <c r="S13" s="18">
        <v>0</v>
      </c>
      <c r="T13" s="18">
        <v>0</v>
      </c>
      <c r="U13" s="18">
        <v>0</v>
      </c>
      <c r="V13" s="18">
        <v>0</v>
      </c>
      <c r="W13" s="18">
        <v>0</v>
      </c>
      <c r="X13" s="18"/>
      <c r="Y13" s="18">
        <v>0</v>
      </c>
      <c r="Z13" s="18">
        <v>0</v>
      </c>
      <c r="AA13" s="18">
        <v>0</v>
      </c>
      <c r="AB13" s="18">
        <v>0</v>
      </c>
      <c r="AC13" s="18">
        <v>0</v>
      </c>
      <c r="AD13" s="18">
        <v>0</v>
      </c>
      <c r="AE13" s="18"/>
      <c r="AF13" s="18">
        <v>0</v>
      </c>
      <c r="AG13" s="18">
        <v>0</v>
      </c>
      <c r="AH13" s="18">
        <v>0</v>
      </c>
      <c r="AI13" s="18">
        <v>0</v>
      </c>
      <c r="AJ13" s="18">
        <v>0</v>
      </c>
      <c r="AK13" s="104"/>
      <c r="AL13" s="105"/>
    </row>
    <row r="14" spans="1:38" ht="15" customHeight="1" x14ac:dyDescent="0.25">
      <c r="A14" s="8" t="s">
        <v>178</v>
      </c>
      <c r="B14" s="9" t="s">
        <v>179</v>
      </c>
      <c r="C14" s="9" t="s">
        <v>180</v>
      </c>
      <c r="D14" s="9"/>
      <c r="E14" s="9"/>
      <c r="F14" s="9"/>
      <c r="G14" s="9"/>
      <c r="H14" s="9"/>
      <c r="I14" s="9" t="s">
        <v>211</v>
      </c>
      <c r="J14" s="9" t="s">
        <v>324</v>
      </c>
      <c r="K14" s="9" t="s">
        <v>212</v>
      </c>
      <c r="L14" s="9"/>
      <c r="M14" s="9"/>
      <c r="N14" s="18">
        <v>406</v>
      </c>
      <c r="O14" s="18">
        <v>0</v>
      </c>
      <c r="P14" s="40"/>
      <c r="Q14" s="40">
        <v>1</v>
      </c>
      <c r="R14" s="18">
        <v>0</v>
      </c>
      <c r="S14" s="18">
        <v>0</v>
      </c>
      <c r="T14" s="18">
        <v>0</v>
      </c>
      <c r="U14" s="18">
        <v>0</v>
      </c>
      <c r="V14" s="18">
        <v>0</v>
      </c>
      <c r="W14" s="18">
        <v>0</v>
      </c>
      <c r="X14" s="18"/>
      <c r="Y14" s="18">
        <v>0</v>
      </c>
      <c r="Z14" s="18">
        <v>0</v>
      </c>
      <c r="AA14" s="18">
        <v>0</v>
      </c>
      <c r="AB14" s="18">
        <v>0</v>
      </c>
      <c r="AC14" s="18">
        <v>0</v>
      </c>
      <c r="AD14" s="18">
        <v>0</v>
      </c>
      <c r="AE14" s="18"/>
      <c r="AF14" s="18">
        <v>0</v>
      </c>
      <c r="AG14" s="18">
        <v>0</v>
      </c>
      <c r="AH14" s="18">
        <v>0</v>
      </c>
      <c r="AI14" s="18">
        <v>0</v>
      </c>
      <c r="AJ14" s="18">
        <v>0</v>
      </c>
      <c r="AK14" s="104"/>
      <c r="AL14" s="105"/>
    </row>
    <row r="15" spans="1:38" ht="15" customHeight="1" x14ac:dyDescent="0.25">
      <c r="A15" s="8" t="s">
        <v>178</v>
      </c>
      <c r="B15" s="9" t="s">
        <v>179</v>
      </c>
      <c r="C15" s="9" t="s">
        <v>180</v>
      </c>
      <c r="D15" s="9"/>
      <c r="E15" s="9"/>
      <c r="F15" s="9"/>
      <c r="G15" s="9"/>
      <c r="H15" s="9"/>
      <c r="I15" s="9" t="s">
        <v>215</v>
      </c>
      <c r="J15" s="9">
        <v>532457108</v>
      </c>
      <c r="K15" s="9" t="s">
        <v>216</v>
      </c>
      <c r="L15" s="9"/>
      <c r="M15" s="9"/>
      <c r="N15" s="18">
        <v>368</v>
      </c>
      <c r="O15" s="18">
        <v>0</v>
      </c>
      <c r="P15" s="40"/>
      <c r="Q15" s="40">
        <v>1</v>
      </c>
      <c r="R15" s="18">
        <v>0</v>
      </c>
      <c r="S15" s="18">
        <v>0</v>
      </c>
      <c r="T15" s="18">
        <v>0</v>
      </c>
      <c r="U15" s="18">
        <v>0</v>
      </c>
      <c r="V15" s="18">
        <v>0</v>
      </c>
      <c r="W15" s="18">
        <v>0</v>
      </c>
      <c r="X15" s="18"/>
      <c r="Y15" s="18">
        <v>0</v>
      </c>
      <c r="Z15" s="18">
        <v>0</v>
      </c>
      <c r="AA15" s="18">
        <v>0</v>
      </c>
      <c r="AB15" s="18">
        <v>0</v>
      </c>
      <c r="AC15" s="18">
        <v>0</v>
      </c>
      <c r="AD15" s="18">
        <v>0</v>
      </c>
      <c r="AE15" s="18"/>
      <c r="AF15" s="18">
        <v>0</v>
      </c>
      <c r="AG15" s="18">
        <v>0</v>
      </c>
      <c r="AH15" s="18">
        <v>0</v>
      </c>
      <c r="AI15" s="18">
        <v>0</v>
      </c>
      <c r="AJ15" s="18">
        <v>0</v>
      </c>
      <c r="AK15" s="104"/>
      <c r="AL15" s="105"/>
    </row>
    <row r="16" spans="1:38" ht="15" customHeight="1" x14ac:dyDescent="0.25">
      <c r="A16" s="8" t="s">
        <v>178</v>
      </c>
      <c r="B16" s="9" t="s">
        <v>179</v>
      </c>
      <c r="C16" s="9" t="s">
        <v>180</v>
      </c>
      <c r="D16" s="9"/>
      <c r="E16" s="9"/>
      <c r="F16" s="9"/>
      <c r="G16" s="9"/>
      <c r="H16" s="9"/>
      <c r="I16" s="9" t="s">
        <v>219</v>
      </c>
      <c r="J16" s="9">
        <v>742718109</v>
      </c>
      <c r="K16" s="9" t="s">
        <v>220</v>
      </c>
      <c r="L16" s="9"/>
      <c r="M16" s="9"/>
      <c r="N16" s="18">
        <v>1277</v>
      </c>
      <c r="O16" s="18">
        <v>0</v>
      </c>
      <c r="P16" s="40"/>
      <c r="Q16" s="40">
        <v>1</v>
      </c>
      <c r="R16" s="18">
        <v>0</v>
      </c>
      <c r="S16" s="18">
        <v>0</v>
      </c>
      <c r="T16" s="18">
        <v>0</v>
      </c>
      <c r="U16" s="18">
        <v>0</v>
      </c>
      <c r="V16" s="18">
        <v>0</v>
      </c>
      <c r="W16" s="18">
        <v>0</v>
      </c>
      <c r="X16" s="18"/>
      <c r="Y16" s="18">
        <v>0</v>
      </c>
      <c r="Z16" s="18">
        <v>0</v>
      </c>
      <c r="AA16" s="18">
        <v>0</v>
      </c>
      <c r="AB16" s="18">
        <v>0</v>
      </c>
      <c r="AC16" s="18">
        <v>0</v>
      </c>
      <c r="AD16" s="18">
        <v>0</v>
      </c>
      <c r="AE16" s="18"/>
      <c r="AF16" s="18">
        <v>0</v>
      </c>
      <c r="AG16" s="18">
        <v>0</v>
      </c>
      <c r="AH16" s="18">
        <v>0</v>
      </c>
      <c r="AI16" s="18">
        <v>0</v>
      </c>
      <c r="AJ16" s="18">
        <v>0</v>
      </c>
      <c r="AK16" s="104"/>
      <c r="AL16" s="105"/>
    </row>
    <row r="17" spans="1:38" ht="15" customHeight="1" x14ac:dyDescent="0.25">
      <c r="A17" s="8" t="s">
        <v>178</v>
      </c>
      <c r="B17" s="9" t="s">
        <v>179</v>
      </c>
      <c r="C17" s="9" t="s">
        <v>180</v>
      </c>
      <c r="D17" s="9"/>
      <c r="E17" s="9"/>
      <c r="F17" s="9"/>
      <c r="G17" s="9"/>
      <c r="H17" s="9"/>
      <c r="I17" s="9" t="s">
        <v>223</v>
      </c>
      <c r="J17" s="9" t="s">
        <v>331</v>
      </c>
      <c r="K17" s="9" t="s">
        <v>224</v>
      </c>
      <c r="L17" s="9"/>
      <c r="M17" s="9"/>
      <c r="N17" s="18">
        <v>755</v>
      </c>
      <c r="O17" s="18">
        <v>0</v>
      </c>
      <c r="P17" s="40"/>
      <c r="Q17" s="40">
        <v>1</v>
      </c>
      <c r="R17" s="18">
        <v>0</v>
      </c>
      <c r="S17" s="18">
        <v>0</v>
      </c>
      <c r="T17" s="18">
        <v>0</v>
      </c>
      <c r="U17" s="18">
        <v>0</v>
      </c>
      <c r="V17" s="18">
        <v>0</v>
      </c>
      <c r="W17" s="18">
        <v>0</v>
      </c>
      <c r="X17" s="18"/>
      <c r="Y17" s="18">
        <v>0</v>
      </c>
      <c r="Z17" s="18">
        <v>0</v>
      </c>
      <c r="AA17" s="18">
        <v>0</v>
      </c>
      <c r="AB17" s="18">
        <v>0</v>
      </c>
      <c r="AC17" s="18">
        <v>0</v>
      </c>
      <c r="AD17" s="18">
        <v>0</v>
      </c>
      <c r="AE17" s="18"/>
      <c r="AF17" s="18">
        <v>0</v>
      </c>
      <c r="AG17" s="18">
        <v>0</v>
      </c>
      <c r="AH17" s="18">
        <v>0</v>
      </c>
      <c r="AI17" s="18">
        <v>0</v>
      </c>
      <c r="AJ17" s="18">
        <v>0</v>
      </c>
      <c r="AK17" s="104"/>
      <c r="AL17" s="105"/>
    </row>
    <row r="18" spans="1:38" ht="15" customHeight="1" x14ac:dyDescent="0.25">
      <c r="A18" s="8" t="s">
        <v>178</v>
      </c>
      <c r="B18" s="9" t="s">
        <v>179</v>
      </c>
      <c r="C18" s="9" t="s">
        <v>180</v>
      </c>
      <c r="D18" s="9"/>
      <c r="E18" s="9"/>
      <c r="F18" s="9"/>
      <c r="G18" s="9"/>
      <c r="H18" s="9"/>
      <c r="I18" s="9" t="s">
        <v>227</v>
      </c>
      <c r="J18" s="9">
        <v>931142103</v>
      </c>
      <c r="K18" s="9" t="s">
        <v>228</v>
      </c>
      <c r="L18" s="9"/>
      <c r="M18" s="9"/>
      <c r="N18" s="18">
        <v>1610</v>
      </c>
      <c r="O18" s="18">
        <v>0</v>
      </c>
      <c r="P18" s="40"/>
      <c r="Q18" s="40">
        <v>1</v>
      </c>
      <c r="R18" s="18">
        <v>0</v>
      </c>
      <c r="S18" s="18">
        <v>0</v>
      </c>
      <c r="T18" s="18">
        <v>0</v>
      </c>
      <c r="U18" s="18">
        <v>0</v>
      </c>
      <c r="V18" s="18">
        <v>0</v>
      </c>
      <c r="W18" s="18">
        <v>0</v>
      </c>
      <c r="X18" s="18"/>
      <c r="Y18" s="18">
        <v>0</v>
      </c>
      <c r="Z18" s="18">
        <v>0</v>
      </c>
      <c r="AA18" s="18">
        <v>0</v>
      </c>
      <c r="AB18" s="18">
        <v>0</v>
      </c>
      <c r="AC18" s="18">
        <v>0</v>
      </c>
      <c r="AD18" s="18">
        <v>0</v>
      </c>
      <c r="AE18" s="18"/>
      <c r="AF18" s="18">
        <v>0</v>
      </c>
      <c r="AG18" s="18">
        <v>0</v>
      </c>
      <c r="AH18" s="18">
        <v>0</v>
      </c>
      <c r="AI18" s="18">
        <v>0</v>
      </c>
      <c r="AJ18" s="18">
        <v>0</v>
      </c>
      <c r="AK18" s="104"/>
      <c r="AL18" s="105"/>
    </row>
    <row r="19" spans="1:38" ht="15" customHeight="1" x14ac:dyDescent="0.25">
      <c r="A19" s="12" t="s">
        <v>178</v>
      </c>
      <c r="B19" s="13" t="s">
        <v>179</v>
      </c>
      <c r="C19" s="13" t="s">
        <v>180</v>
      </c>
      <c r="D19" s="13"/>
      <c r="E19" s="13"/>
      <c r="F19" s="13"/>
      <c r="G19" s="13"/>
      <c r="H19" s="13"/>
      <c r="I19" s="13" t="s">
        <v>231</v>
      </c>
      <c r="J19" s="13">
        <v>478160104</v>
      </c>
      <c r="K19" s="13" t="s">
        <v>232</v>
      </c>
      <c r="L19" s="13"/>
      <c r="M19" s="13"/>
      <c r="N19" s="38">
        <v>1612</v>
      </c>
      <c r="O19" s="38">
        <v>0</v>
      </c>
      <c r="P19" s="41"/>
      <c r="Q19" s="41">
        <v>1</v>
      </c>
      <c r="R19" s="38">
        <v>0</v>
      </c>
      <c r="S19" s="38">
        <v>0</v>
      </c>
      <c r="T19" s="38">
        <v>0</v>
      </c>
      <c r="U19" s="38">
        <v>0</v>
      </c>
      <c r="V19" s="38">
        <v>0</v>
      </c>
      <c r="W19" s="38">
        <v>0</v>
      </c>
      <c r="X19" s="38"/>
      <c r="Y19" s="38">
        <v>0</v>
      </c>
      <c r="Z19" s="38">
        <v>0</v>
      </c>
      <c r="AA19" s="38">
        <v>0</v>
      </c>
      <c r="AB19" s="38">
        <v>0</v>
      </c>
      <c r="AC19" s="38">
        <v>0</v>
      </c>
      <c r="AD19" s="38">
        <v>0</v>
      </c>
      <c r="AE19" s="38"/>
      <c r="AF19" s="38">
        <v>0</v>
      </c>
      <c r="AG19" s="38">
        <v>0</v>
      </c>
      <c r="AH19" s="38">
        <v>0</v>
      </c>
      <c r="AI19" s="38">
        <v>0</v>
      </c>
      <c r="AJ19" s="38">
        <v>0</v>
      </c>
      <c r="AK19" s="122"/>
      <c r="AL19" s="123"/>
    </row>
    <row r="20" spans="1:38" ht="15" customHeight="1" x14ac:dyDescent="0.25">
      <c r="A20" s="23" t="s">
        <v>178</v>
      </c>
      <c r="B20" s="23" t="s">
        <v>179</v>
      </c>
      <c r="C20" s="23" t="s">
        <v>180</v>
      </c>
      <c r="I20" s="23" t="s">
        <v>235</v>
      </c>
      <c r="J20" s="23">
        <v>594918104</v>
      </c>
      <c r="K20" s="23" t="s">
        <v>236</v>
      </c>
      <c r="N20" s="24">
        <v>1571</v>
      </c>
      <c r="O20" s="24">
        <v>0</v>
      </c>
      <c r="Q20" s="43">
        <v>1</v>
      </c>
      <c r="R20" s="39">
        <v>0</v>
      </c>
      <c r="S20" s="24">
        <v>0</v>
      </c>
      <c r="T20" s="24">
        <v>0</v>
      </c>
      <c r="U20" s="24">
        <v>0</v>
      </c>
      <c r="V20" s="24">
        <v>0</v>
      </c>
      <c r="W20" s="24">
        <v>0</v>
      </c>
      <c r="Y20" s="24">
        <v>0</v>
      </c>
      <c r="Z20" s="24">
        <v>0</v>
      </c>
      <c r="AA20" s="24">
        <v>0</v>
      </c>
      <c r="AB20" s="24">
        <v>0</v>
      </c>
      <c r="AC20" s="24">
        <v>0</v>
      </c>
      <c r="AD20" s="24">
        <v>0</v>
      </c>
      <c r="AF20" s="24">
        <v>0</v>
      </c>
      <c r="AG20" s="24">
        <v>0</v>
      </c>
      <c r="AH20" s="24">
        <v>0</v>
      </c>
      <c r="AI20" s="24">
        <v>0</v>
      </c>
      <c r="AJ20" s="24">
        <v>0</v>
      </c>
    </row>
    <row r="21" spans="1:38" ht="15" customHeight="1" x14ac:dyDescent="0.25">
      <c r="A21" s="23" t="s">
        <v>178</v>
      </c>
      <c r="B21" s="23" t="s">
        <v>179</v>
      </c>
      <c r="C21" s="23" t="s">
        <v>180</v>
      </c>
      <c r="I21" s="23" t="s">
        <v>239</v>
      </c>
      <c r="J21" s="23" t="s">
        <v>340</v>
      </c>
      <c r="K21" s="23" t="s">
        <v>240</v>
      </c>
      <c r="N21" s="24">
        <v>6320</v>
      </c>
      <c r="O21" s="24">
        <v>0</v>
      </c>
      <c r="Q21" s="43">
        <v>1</v>
      </c>
      <c r="R21" s="39">
        <v>0</v>
      </c>
      <c r="S21" s="24">
        <v>0</v>
      </c>
      <c r="T21" s="24">
        <v>0</v>
      </c>
      <c r="U21" s="24">
        <v>0</v>
      </c>
      <c r="V21" s="24">
        <v>0</v>
      </c>
      <c r="W21" s="24">
        <v>0</v>
      </c>
      <c r="Y21" s="24">
        <v>0</v>
      </c>
      <c r="Z21" s="24">
        <v>0</v>
      </c>
      <c r="AA21" s="24">
        <v>0</v>
      </c>
      <c r="AB21" s="24">
        <v>0</v>
      </c>
      <c r="AC21" s="24">
        <v>0</v>
      </c>
      <c r="AD21" s="24">
        <v>0</v>
      </c>
      <c r="AF21" s="24">
        <v>0</v>
      </c>
      <c r="AG21" s="24">
        <v>0</v>
      </c>
      <c r="AH21" s="24">
        <v>0</v>
      </c>
      <c r="AI21" s="24">
        <v>0</v>
      </c>
      <c r="AJ21" s="24">
        <v>0</v>
      </c>
    </row>
    <row r="22" spans="1:38" ht="15" customHeight="1" x14ac:dyDescent="0.25">
      <c r="A22" s="23" t="s">
        <v>178</v>
      </c>
      <c r="B22" s="23" t="s">
        <v>179</v>
      </c>
      <c r="C22" s="23" t="s">
        <v>180</v>
      </c>
      <c r="I22" s="23" t="s">
        <v>243</v>
      </c>
      <c r="J22" s="23" t="s">
        <v>343</v>
      </c>
      <c r="K22" s="23" t="s">
        <v>244</v>
      </c>
      <c r="N22" s="24">
        <v>1692</v>
      </c>
      <c r="O22" s="24">
        <v>0</v>
      </c>
      <c r="Q22" s="43">
        <v>1</v>
      </c>
      <c r="R22" s="39">
        <v>0</v>
      </c>
      <c r="S22" s="24">
        <v>0</v>
      </c>
      <c r="T22" s="24">
        <v>0</v>
      </c>
      <c r="U22" s="24">
        <v>0</v>
      </c>
      <c r="V22" s="24">
        <v>0</v>
      </c>
      <c r="W22" s="24">
        <v>0</v>
      </c>
      <c r="Y22" s="24">
        <v>0</v>
      </c>
      <c r="Z22" s="24">
        <v>0</v>
      </c>
      <c r="AA22" s="24">
        <v>0</v>
      </c>
      <c r="AB22" s="24">
        <v>0</v>
      </c>
      <c r="AC22" s="24">
        <v>0</v>
      </c>
      <c r="AD22" s="24">
        <v>0</v>
      </c>
      <c r="AF22" s="24">
        <v>0</v>
      </c>
      <c r="AG22" s="24">
        <v>0</v>
      </c>
      <c r="AH22" s="24">
        <v>0</v>
      </c>
      <c r="AI22" s="24">
        <v>0</v>
      </c>
      <c r="AJ22" s="24">
        <v>0</v>
      </c>
    </row>
    <row r="23" spans="1:38" ht="15" customHeight="1" x14ac:dyDescent="0.25">
      <c r="A23" s="23" t="s">
        <v>178</v>
      </c>
      <c r="B23" s="23" t="s">
        <v>179</v>
      </c>
      <c r="C23" s="23" t="s">
        <v>180</v>
      </c>
      <c r="I23" s="23" t="s">
        <v>247</v>
      </c>
      <c r="J23" s="23" t="s">
        <v>346</v>
      </c>
      <c r="K23" s="23" t="s">
        <v>248</v>
      </c>
      <c r="N23" s="24">
        <v>229</v>
      </c>
      <c r="O23" s="24">
        <v>0</v>
      </c>
      <c r="Q23" s="43">
        <v>1</v>
      </c>
      <c r="R23" s="39">
        <v>0</v>
      </c>
      <c r="S23" s="24">
        <v>0</v>
      </c>
      <c r="T23" s="24">
        <v>0</v>
      </c>
      <c r="U23" s="24">
        <v>0</v>
      </c>
      <c r="V23" s="24">
        <v>0</v>
      </c>
      <c r="W23" s="24">
        <v>0</v>
      </c>
      <c r="Y23" s="24">
        <v>0</v>
      </c>
      <c r="Z23" s="24">
        <v>0</v>
      </c>
      <c r="AA23" s="24">
        <v>0</v>
      </c>
      <c r="AB23" s="24">
        <v>0</v>
      </c>
      <c r="AC23" s="24">
        <v>0</v>
      </c>
      <c r="AD23" s="24">
        <v>0</v>
      </c>
      <c r="AF23" s="24">
        <v>0</v>
      </c>
      <c r="AG23" s="24">
        <v>0</v>
      </c>
      <c r="AH23" s="24">
        <v>0</v>
      </c>
      <c r="AI23" s="24">
        <v>0</v>
      </c>
      <c r="AJ23" s="24">
        <v>0</v>
      </c>
    </row>
    <row r="24" spans="1:38" ht="15" customHeight="1" x14ac:dyDescent="0.25">
      <c r="A24" s="23" t="s">
        <v>178</v>
      </c>
      <c r="B24" s="23" t="s">
        <v>179</v>
      </c>
      <c r="C24" s="23" t="s">
        <v>180</v>
      </c>
      <c r="I24" s="23" t="s">
        <v>251</v>
      </c>
      <c r="J24" s="23">
        <v>872590104</v>
      </c>
      <c r="K24" s="23" t="s">
        <v>252</v>
      </c>
      <c r="N24" s="24">
        <v>728</v>
      </c>
      <c r="O24" s="24">
        <v>0</v>
      </c>
      <c r="Q24" s="43">
        <v>1</v>
      </c>
      <c r="R24" s="39">
        <v>0</v>
      </c>
      <c r="S24" s="24">
        <v>0</v>
      </c>
      <c r="T24" s="24">
        <v>0</v>
      </c>
      <c r="U24" s="24">
        <v>0</v>
      </c>
      <c r="V24" s="24">
        <v>0</v>
      </c>
      <c r="W24" s="24">
        <v>0</v>
      </c>
      <c r="Y24" s="24">
        <v>0</v>
      </c>
      <c r="Z24" s="24">
        <v>0</v>
      </c>
      <c r="AA24" s="24">
        <v>0</v>
      </c>
      <c r="AB24" s="24">
        <v>0</v>
      </c>
      <c r="AC24" s="24">
        <v>0</v>
      </c>
      <c r="AD24" s="24">
        <v>0</v>
      </c>
      <c r="AF24" s="24">
        <v>0</v>
      </c>
      <c r="AG24" s="24">
        <v>0</v>
      </c>
      <c r="AH24" s="24">
        <v>0</v>
      </c>
      <c r="AI24" s="24">
        <v>0</v>
      </c>
      <c r="AJ24" s="24">
        <v>0</v>
      </c>
    </row>
    <row r="25" spans="1:38" ht="15" customHeight="1" x14ac:dyDescent="0.25">
      <c r="A25" s="23" t="s">
        <v>178</v>
      </c>
      <c r="B25" s="23" t="s">
        <v>179</v>
      </c>
      <c r="C25" s="23" t="s">
        <v>180</v>
      </c>
      <c r="I25" s="23" t="s">
        <v>255</v>
      </c>
      <c r="J25" s="23">
        <v>37833100</v>
      </c>
      <c r="K25" s="23" t="s">
        <v>256</v>
      </c>
      <c r="N25" s="24">
        <v>1449</v>
      </c>
      <c r="O25" s="24">
        <v>0</v>
      </c>
      <c r="Q25" s="43">
        <v>1</v>
      </c>
      <c r="R25" s="39">
        <v>0</v>
      </c>
      <c r="S25" s="24">
        <v>0</v>
      </c>
      <c r="T25" s="24">
        <v>0</v>
      </c>
      <c r="U25" s="24">
        <v>0</v>
      </c>
      <c r="V25" s="24">
        <v>0</v>
      </c>
      <c r="W25" s="24">
        <v>0</v>
      </c>
      <c r="Y25" s="24">
        <v>0</v>
      </c>
      <c r="Z25" s="24">
        <v>0</v>
      </c>
      <c r="AA25" s="24">
        <v>0</v>
      </c>
      <c r="AB25" s="24">
        <v>0</v>
      </c>
      <c r="AC25" s="24">
        <v>0</v>
      </c>
      <c r="AD25" s="24">
        <v>0</v>
      </c>
      <c r="AF25" s="24">
        <v>0</v>
      </c>
      <c r="AG25" s="24">
        <v>0</v>
      </c>
      <c r="AH25" s="24">
        <v>0</v>
      </c>
      <c r="AI25" s="24">
        <v>0</v>
      </c>
      <c r="AJ25" s="24">
        <v>0</v>
      </c>
    </row>
    <row r="26" spans="1:38" ht="15" customHeight="1" x14ac:dyDescent="0.25">
      <c r="A26" s="23" t="s">
        <v>178</v>
      </c>
      <c r="B26" s="23" t="s">
        <v>179</v>
      </c>
      <c r="C26" s="23" t="s">
        <v>180</v>
      </c>
      <c r="N26" s="24">
        <v>6403825.5199999996</v>
      </c>
      <c r="O26" s="24">
        <v>0</v>
      </c>
      <c r="Q26" s="43">
        <v>1</v>
      </c>
      <c r="R26" s="39">
        <v>0</v>
      </c>
      <c r="S26" s="24">
        <v>0</v>
      </c>
      <c r="T26" s="24">
        <v>0</v>
      </c>
      <c r="U26" s="24">
        <v>0</v>
      </c>
      <c r="V26" s="24">
        <v>0</v>
      </c>
      <c r="W26" s="24">
        <v>0</v>
      </c>
      <c r="Y26" s="24">
        <v>0</v>
      </c>
      <c r="Z26" s="24">
        <v>0</v>
      </c>
      <c r="AA26" s="24">
        <v>0</v>
      </c>
      <c r="AB26" s="24">
        <v>0</v>
      </c>
      <c r="AC26" s="24">
        <v>0</v>
      </c>
      <c r="AD26" s="24">
        <v>0</v>
      </c>
      <c r="AF26" s="24">
        <v>0</v>
      </c>
      <c r="AG26" s="24">
        <v>0</v>
      </c>
      <c r="AH26" s="24">
        <v>0</v>
      </c>
      <c r="AI26" s="24">
        <v>0</v>
      </c>
      <c r="AJ26" s="24">
        <v>0</v>
      </c>
    </row>
    <row r="27" spans="1:38" ht="15" customHeight="1" x14ac:dyDescent="0.25">
      <c r="A27" s="23" t="s">
        <v>178</v>
      </c>
      <c r="B27" s="23" t="s">
        <v>179</v>
      </c>
      <c r="C27" s="23" t="s">
        <v>180</v>
      </c>
      <c r="I27" s="23" t="s">
        <v>260</v>
      </c>
      <c r="J27" s="23" t="s">
        <v>353</v>
      </c>
      <c r="K27" s="23" t="s">
        <v>261</v>
      </c>
      <c r="N27" s="24">
        <v>1414</v>
      </c>
      <c r="O27" s="24">
        <v>0</v>
      </c>
      <c r="Q27" s="43">
        <v>1</v>
      </c>
      <c r="R27" s="39">
        <v>0</v>
      </c>
      <c r="S27" s="24">
        <v>0</v>
      </c>
      <c r="T27" s="24">
        <v>0</v>
      </c>
      <c r="U27" s="24">
        <v>0</v>
      </c>
      <c r="V27" s="24">
        <v>0</v>
      </c>
      <c r="W27" s="24">
        <v>0</v>
      </c>
      <c r="Y27" s="24">
        <v>0</v>
      </c>
      <c r="Z27" s="24">
        <v>0</v>
      </c>
      <c r="AA27" s="24">
        <v>0</v>
      </c>
      <c r="AB27" s="24">
        <v>0</v>
      </c>
      <c r="AC27" s="24">
        <v>0</v>
      </c>
      <c r="AD27" s="24">
        <v>0</v>
      </c>
      <c r="AF27" s="24">
        <v>0</v>
      </c>
      <c r="AG27" s="24">
        <v>0</v>
      </c>
      <c r="AH27" s="24">
        <v>0</v>
      </c>
      <c r="AI27" s="24">
        <v>0</v>
      </c>
      <c r="AJ27" s="24">
        <v>0</v>
      </c>
    </row>
    <row r="28" spans="1:38" ht="15" customHeight="1" x14ac:dyDescent="0.25">
      <c r="A28" s="23" t="s">
        <v>178</v>
      </c>
      <c r="B28" s="23" t="s">
        <v>179</v>
      </c>
      <c r="C28" s="23" t="s">
        <v>180</v>
      </c>
      <c r="I28" s="23" t="s">
        <v>264</v>
      </c>
      <c r="J28" s="23">
        <v>60505104</v>
      </c>
      <c r="K28" s="23" t="s">
        <v>265</v>
      </c>
      <c r="N28" s="24">
        <v>6580</v>
      </c>
      <c r="O28" s="24">
        <v>0</v>
      </c>
      <c r="Q28" s="43">
        <v>1</v>
      </c>
      <c r="R28" s="39">
        <v>0</v>
      </c>
      <c r="S28" s="24">
        <v>0</v>
      </c>
      <c r="T28" s="24">
        <v>0</v>
      </c>
      <c r="U28" s="24">
        <v>0</v>
      </c>
      <c r="V28" s="24">
        <v>0</v>
      </c>
      <c r="W28" s="24">
        <v>0</v>
      </c>
      <c r="Y28" s="24">
        <v>0</v>
      </c>
      <c r="Z28" s="24">
        <v>0</v>
      </c>
      <c r="AA28" s="24">
        <v>0</v>
      </c>
      <c r="AB28" s="24">
        <v>0</v>
      </c>
      <c r="AC28" s="24">
        <v>0</v>
      </c>
      <c r="AD28" s="24">
        <v>0</v>
      </c>
      <c r="AF28" s="24">
        <v>0</v>
      </c>
      <c r="AG28" s="24">
        <v>0</v>
      </c>
      <c r="AH28" s="24">
        <v>0</v>
      </c>
      <c r="AI28" s="24">
        <v>0</v>
      </c>
      <c r="AJ28" s="24">
        <v>0</v>
      </c>
    </row>
    <row r="29" spans="1:38" ht="15" customHeight="1" x14ac:dyDescent="0.25">
      <c r="A29" s="23" t="s">
        <v>178</v>
      </c>
      <c r="B29" s="23" t="s">
        <v>179</v>
      </c>
      <c r="C29" s="23" t="s">
        <v>180</v>
      </c>
      <c r="I29" s="23" t="s">
        <v>268</v>
      </c>
      <c r="J29" s="23" t="s">
        <v>358</v>
      </c>
      <c r="K29" s="23" t="s">
        <v>269</v>
      </c>
      <c r="N29" s="24">
        <v>836</v>
      </c>
      <c r="O29" s="24">
        <v>0</v>
      </c>
      <c r="Q29" s="43">
        <v>1</v>
      </c>
      <c r="R29" s="39">
        <v>0</v>
      </c>
      <c r="S29" s="24">
        <v>0</v>
      </c>
      <c r="T29" s="24">
        <v>0</v>
      </c>
      <c r="U29" s="24">
        <v>0</v>
      </c>
      <c r="V29" s="24">
        <v>0</v>
      </c>
      <c r="W29" s="24">
        <v>0</v>
      </c>
      <c r="Y29" s="24">
        <v>0</v>
      </c>
      <c r="Z29" s="24">
        <v>0</v>
      </c>
      <c r="AA29" s="24">
        <v>0</v>
      </c>
      <c r="AB29" s="24">
        <v>0</v>
      </c>
      <c r="AC29" s="24">
        <v>0</v>
      </c>
      <c r="AD29" s="24">
        <v>0</v>
      </c>
      <c r="AF29" s="24">
        <v>0</v>
      </c>
      <c r="AG29" s="24">
        <v>0</v>
      </c>
      <c r="AH29" s="24">
        <v>0</v>
      </c>
      <c r="AI29" s="24">
        <v>0</v>
      </c>
      <c r="AJ29" s="24">
        <v>0</v>
      </c>
    </row>
    <row r="30" spans="1:38" ht="15" customHeight="1" x14ac:dyDescent="0.25">
      <c r="A30" s="23" t="s">
        <v>178</v>
      </c>
      <c r="B30" s="23" t="s">
        <v>179</v>
      </c>
      <c r="C30" s="23" t="s">
        <v>180</v>
      </c>
      <c r="I30" s="23" t="s">
        <v>272</v>
      </c>
      <c r="J30" s="23" t="s">
        <v>361</v>
      </c>
      <c r="K30" s="23" t="s">
        <v>273</v>
      </c>
      <c r="N30" s="24">
        <v>3399</v>
      </c>
      <c r="O30" s="24">
        <v>0</v>
      </c>
      <c r="Q30" s="43">
        <v>1</v>
      </c>
      <c r="R30" s="39">
        <v>0</v>
      </c>
      <c r="S30" s="24">
        <v>0</v>
      </c>
      <c r="T30" s="24">
        <v>0</v>
      </c>
      <c r="U30" s="24">
        <v>0</v>
      </c>
      <c r="V30" s="24">
        <v>0</v>
      </c>
      <c r="W30" s="24">
        <v>0</v>
      </c>
      <c r="Y30" s="24">
        <v>0</v>
      </c>
      <c r="Z30" s="24">
        <v>0</v>
      </c>
      <c r="AA30" s="24">
        <v>0</v>
      </c>
      <c r="AB30" s="24">
        <v>0</v>
      </c>
      <c r="AC30" s="24">
        <v>0</v>
      </c>
      <c r="AD30" s="24">
        <v>0</v>
      </c>
      <c r="AF30" s="24">
        <v>0</v>
      </c>
      <c r="AG30" s="24">
        <v>0</v>
      </c>
      <c r="AH30" s="24">
        <v>0</v>
      </c>
      <c r="AI30" s="24">
        <v>0</v>
      </c>
      <c r="AJ30" s="24">
        <v>0</v>
      </c>
    </row>
    <row r="31" spans="1:38" ht="15" customHeight="1" x14ac:dyDescent="0.25">
      <c r="A31" s="23" t="s">
        <v>178</v>
      </c>
      <c r="B31" s="23" t="s">
        <v>179</v>
      </c>
      <c r="C31" s="23" t="s">
        <v>180</v>
      </c>
      <c r="I31" s="23" t="s">
        <v>276</v>
      </c>
      <c r="J31" s="23" t="s">
        <v>364</v>
      </c>
      <c r="K31" s="23" t="s">
        <v>277</v>
      </c>
      <c r="N31" s="24">
        <v>246</v>
      </c>
      <c r="O31" s="24">
        <v>0</v>
      </c>
      <c r="Q31" s="43">
        <v>1</v>
      </c>
      <c r="R31" s="39">
        <v>0</v>
      </c>
      <c r="S31" s="24">
        <v>0</v>
      </c>
      <c r="T31" s="24">
        <v>0</v>
      </c>
      <c r="U31" s="24">
        <v>0</v>
      </c>
      <c r="V31" s="24">
        <v>0</v>
      </c>
      <c r="W31" s="24">
        <v>0</v>
      </c>
      <c r="Y31" s="24">
        <v>0</v>
      </c>
      <c r="Z31" s="24">
        <v>0</v>
      </c>
      <c r="AA31" s="24">
        <v>0</v>
      </c>
      <c r="AB31" s="24">
        <v>0</v>
      </c>
      <c r="AC31" s="24">
        <v>0</v>
      </c>
      <c r="AD31" s="24">
        <v>0</v>
      </c>
      <c r="AF31" s="24">
        <v>0</v>
      </c>
      <c r="AG31" s="24">
        <v>0</v>
      </c>
      <c r="AH31" s="24">
        <v>0</v>
      </c>
      <c r="AI31" s="24">
        <v>0</v>
      </c>
      <c r="AJ31" s="24">
        <v>0</v>
      </c>
    </row>
    <row r="32" spans="1:38" ht="15" customHeight="1" x14ac:dyDescent="0.25">
      <c r="A32" s="23" t="s">
        <v>178</v>
      </c>
      <c r="B32" s="23" t="s">
        <v>179</v>
      </c>
      <c r="C32" s="23" t="s">
        <v>180</v>
      </c>
      <c r="I32" s="23" t="s">
        <v>280</v>
      </c>
      <c r="J32" s="23">
        <v>166764100</v>
      </c>
      <c r="K32" s="23" t="s">
        <v>281</v>
      </c>
      <c r="N32" s="24">
        <v>2259</v>
      </c>
      <c r="O32" s="24">
        <v>0</v>
      </c>
      <c r="Q32" s="43">
        <v>1</v>
      </c>
      <c r="R32" s="39">
        <v>0</v>
      </c>
      <c r="S32" s="24">
        <v>0</v>
      </c>
      <c r="T32" s="24">
        <v>0</v>
      </c>
      <c r="U32" s="24">
        <v>0</v>
      </c>
      <c r="V32" s="24">
        <v>0</v>
      </c>
      <c r="W32" s="24">
        <v>0</v>
      </c>
      <c r="Y32" s="24">
        <v>0</v>
      </c>
      <c r="Z32" s="24">
        <v>0</v>
      </c>
      <c r="AA32" s="24">
        <v>0</v>
      </c>
      <c r="AB32" s="24">
        <v>0</v>
      </c>
      <c r="AC32" s="24">
        <v>0</v>
      </c>
      <c r="AD32" s="24">
        <v>0</v>
      </c>
      <c r="AF32" s="24">
        <v>0</v>
      </c>
      <c r="AG32" s="24">
        <v>0</v>
      </c>
      <c r="AH32" s="24">
        <v>0</v>
      </c>
      <c r="AI32" s="24">
        <v>0</v>
      </c>
      <c r="AJ32" s="24">
        <v>0</v>
      </c>
    </row>
    <row r="33" spans="1:36" ht="15" customHeight="1" x14ac:dyDescent="0.25">
      <c r="A33" s="23" t="s">
        <v>178</v>
      </c>
      <c r="B33" s="23" t="s">
        <v>179</v>
      </c>
      <c r="C33" s="23" t="s">
        <v>180</v>
      </c>
      <c r="I33" s="23" t="s">
        <v>284</v>
      </c>
      <c r="J33" s="23" t="s">
        <v>369</v>
      </c>
      <c r="K33" s="23" t="s">
        <v>285</v>
      </c>
      <c r="N33" s="24">
        <v>1217</v>
      </c>
      <c r="O33" s="24">
        <v>0</v>
      </c>
      <c r="Q33" s="43">
        <v>1</v>
      </c>
      <c r="R33" s="39">
        <v>0</v>
      </c>
      <c r="S33" s="24">
        <v>0</v>
      </c>
      <c r="T33" s="24">
        <v>0</v>
      </c>
      <c r="U33" s="24">
        <v>0</v>
      </c>
      <c r="V33" s="24">
        <v>0</v>
      </c>
      <c r="W33" s="24">
        <v>0</v>
      </c>
      <c r="Y33" s="24">
        <v>0</v>
      </c>
      <c r="Z33" s="24">
        <v>0</v>
      </c>
      <c r="AA33" s="24">
        <v>0</v>
      </c>
      <c r="AB33" s="24">
        <v>0</v>
      </c>
      <c r="AC33" s="24">
        <v>0</v>
      </c>
      <c r="AD33" s="24">
        <v>0</v>
      </c>
      <c r="AF33" s="24">
        <v>0</v>
      </c>
      <c r="AG33" s="24">
        <v>0</v>
      </c>
      <c r="AH33" s="24">
        <v>0</v>
      </c>
      <c r="AI33" s="24">
        <v>0</v>
      </c>
      <c r="AJ33" s="24">
        <v>0</v>
      </c>
    </row>
    <row r="34" spans="1:36" ht="15" customHeight="1" x14ac:dyDescent="0.25">
      <c r="A34" s="23" t="s">
        <v>178</v>
      </c>
      <c r="B34" s="23" t="s">
        <v>179</v>
      </c>
      <c r="C34" s="23" t="s">
        <v>180</v>
      </c>
      <c r="I34" s="23" t="s">
        <v>288</v>
      </c>
      <c r="J34" s="23" t="s">
        <v>372</v>
      </c>
      <c r="K34" s="23" t="s">
        <v>289</v>
      </c>
      <c r="N34" s="24">
        <v>387</v>
      </c>
      <c r="O34" s="24">
        <v>0</v>
      </c>
      <c r="Q34" s="43">
        <v>1</v>
      </c>
      <c r="R34" s="39">
        <v>0</v>
      </c>
      <c r="S34" s="24">
        <v>0</v>
      </c>
      <c r="T34" s="24">
        <v>0</v>
      </c>
      <c r="U34" s="24">
        <v>0</v>
      </c>
      <c r="V34" s="24">
        <v>0</v>
      </c>
      <c r="W34" s="24">
        <v>0</v>
      </c>
      <c r="Y34" s="24">
        <v>0</v>
      </c>
      <c r="Z34" s="24">
        <v>0</v>
      </c>
      <c r="AA34" s="24">
        <v>0</v>
      </c>
      <c r="AB34" s="24">
        <v>0</v>
      </c>
      <c r="AC34" s="24">
        <v>0</v>
      </c>
      <c r="AD34" s="24">
        <v>0</v>
      </c>
      <c r="AF34" s="24">
        <v>0</v>
      </c>
      <c r="AG34" s="24">
        <v>0</v>
      </c>
      <c r="AH34" s="24">
        <v>0</v>
      </c>
      <c r="AI34" s="24">
        <v>0</v>
      </c>
      <c r="AJ34" s="24">
        <v>0</v>
      </c>
    </row>
    <row r="35" spans="1:36" ht="15" customHeight="1" x14ac:dyDescent="0.25">
      <c r="A35" s="23" t="s">
        <v>178</v>
      </c>
      <c r="B35" s="23" t="s">
        <v>179</v>
      </c>
      <c r="C35" s="23" t="s">
        <v>180</v>
      </c>
      <c r="I35" s="23" t="s">
        <v>292</v>
      </c>
      <c r="J35" s="23" t="s">
        <v>375</v>
      </c>
      <c r="K35" s="23" t="s">
        <v>293</v>
      </c>
      <c r="N35" s="24">
        <v>2530</v>
      </c>
      <c r="O35" s="24">
        <v>0</v>
      </c>
      <c r="Q35" s="43">
        <v>1</v>
      </c>
      <c r="R35" s="39">
        <v>0</v>
      </c>
      <c r="S35" s="24">
        <v>0</v>
      </c>
      <c r="T35" s="24">
        <v>0</v>
      </c>
      <c r="U35" s="24">
        <v>0</v>
      </c>
      <c r="V35" s="24">
        <v>0</v>
      </c>
      <c r="W35" s="24">
        <v>0</v>
      </c>
      <c r="Y35" s="24">
        <v>0</v>
      </c>
      <c r="Z35" s="24">
        <v>0</v>
      </c>
      <c r="AA35" s="24">
        <v>0</v>
      </c>
      <c r="AB35" s="24">
        <v>0</v>
      </c>
      <c r="AC35" s="24">
        <v>0</v>
      </c>
      <c r="AD35" s="24">
        <v>0</v>
      </c>
      <c r="AF35" s="24">
        <v>0</v>
      </c>
      <c r="AG35" s="24">
        <v>0</v>
      </c>
      <c r="AH35" s="24">
        <v>0</v>
      </c>
      <c r="AI35" s="24">
        <v>0</v>
      </c>
      <c r="AJ35" s="24">
        <v>0</v>
      </c>
    </row>
    <row r="36" spans="1:36" ht="15" customHeight="1" x14ac:dyDescent="0.25">
      <c r="A36" s="23" t="s">
        <v>178</v>
      </c>
      <c r="B36" s="23" t="s">
        <v>179</v>
      </c>
      <c r="C36" s="23" t="s">
        <v>180</v>
      </c>
      <c r="I36" s="23" t="s">
        <v>296</v>
      </c>
      <c r="J36" s="23" t="s">
        <v>378</v>
      </c>
      <c r="K36" s="23" t="s">
        <v>297</v>
      </c>
      <c r="N36" s="24">
        <v>1119</v>
      </c>
      <c r="O36" s="24">
        <v>0</v>
      </c>
      <c r="Q36" s="43">
        <v>1</v>
      </c>
      <c r="R36" s="39">
        <v>0</v>
      </c>
      <c r="S36" s="24">
        <v>0</v>
      </c>
      <c r="T36" s="24">
        <v>0</v>
      </c>
      <c r="U36" s="24">
        <v>0</v>
      </c>
      <c r="V36" s="24">
        <v>0</v>
      </c>
      <c r="W36" s="24">
        <v>0</v>
      </c>
      <c r="Y36" s="24">
        <v>0</v>
      </c>
      <c r="Z36" s="24">
        <v>0</v>
      </c>
      <c r="AA36" s="24">
        <v>0</v>
      </c>
      <c r="AB36" s="24">
        <v>0</v>
      </c>
      <c r="AC36" s="24">
        <v>0</v>
      </c>
      <c r="AD36" s="24">
        <v>0</v>
      </c>
      <c r="AF36" s="24">
        <v>0</v>
      </c>
      <c r="AG36" s="24">
        <v>0</v>
      </c>
      <c r="AH36" s="24">
        <v>0</v>
      </c>
      <c r="AI36" s="24">
        <v>0</v>
      </c>
      <c r="AJ36" s="24">
        <v>0</v>
      </c>
    </row>
    <row r="37" spans="1:36" ht="15" customHeight="1" x14ac:dyDescent="0.25">
      <c r="A37" s="23" t="s">
        <v>178</v>
      </c>
      <c r="B37" s="23" t="s">
        <v>179</v>
      </c>
      <c r="C37" s="23" t="s">
        <v>180</v>
      </c>
      <c r="I37" s="23" t="s">
        <v>300</v>
      </c>
      <c r="J37" s="23">
        <v>949746101</v>
      </c>
      <c r="K37" s="23" t="s">
        <v>301</v>
      </c>
      <c r="N37" s="24">
        <v>5380</v>
      </c>
      <c r="O37" s="24">
        <v>0</v>
      </c>
      <c r="Q37" s="43">
        <v>1</v>
      </c>
      <c r="R37" s="39">
        <v>0</v>
      </c>
      <c r="S37" s="24">
        <v>0</v>
      </c>
      <c r="T37" s="24">
        <v>0</v>
      </c>
      <c r="U37" s="24">
        <v>0</v>
      </c>
      <c r="V37" s="24">
        <v>0</v>
      </c>
      <c r="W37" s="24">
        <v>0</v>
      </c>
      <c r="Y37" s="24">
        <v>0</v>
      </c>
      <c r="Z37" s="24">
        <v>0</v>
      </c>
      <c r="AA37" s="24">
        <v>0</v>
      </c>
      <c r="AB37" s="24">
        <v>0</v>
      </c>
      <c r="AC37" s="24">
        <v>0</v>
      </c>
      <c r="AD37" s="24">
        <v>0</v>
      </c>
      <c r="AF37" s="24">
        <v>0</v>
      </c>
      <c r="AG37" s="24">
        <v>0</v>
      </c>
      <c r="AH37" s="24">
        <v>0</v>
      </c>
      <c r="AI37" s="24">
        <v>0</v>
      </c>
      <c r="AJ37" s="24">
        <v>0</v>
      </c>
    </row>
    <row r="38" spans="1:36" ht="15" customHeight="1" x14ac:dyDescent="0.25">
      <c r="A38" s="23" t="s">
        <v>178</v>
      </c>
      <c r="B38" s="23" t="s">
        <v>179</v>
      </c>
      <c r="C38" s="23" t="s">
        <v>180</v>
      </c>
      <c r="I38" s="23" t="s">
        <v>304</v>
      </c>
      <c r="J38" s="23" t="s">
        <v>383</v>
      </c>
      <c r="K38" s="23" t="s">
        <v>305</v>
      </c>
      <c r="N38" s="24">
        <v>3108</v>
      </c>
      <c r="O38" s="24">
        <v>0</v>
      </c>
      <c r="Q38" s="43">
        <v>1</v>
      </c>
      <c r="R38" s="39">
        <v>0</v>
      </c>
      <c r="S38" s="24">
        <v>0</v>
      </c>
      <c r="T38" s="24">
        <v>0</v>
      </c>
      <c r="U38" s="24">
        <v>0</v>
      </c>
      <c r="V38" s="24">
        <v>0</v>
      </c>
      <c r="W38" s="24">
        <v>0</v>
      </c>
      <c r="Y38" s="24">
        <v>0</v>
      </c>
      <c r="Z38" s="24">
        <v>0</v>
      </c>
      <c r="AA38" s="24">
        <v>0</v>
      </c>
      <c r="AB38" s="24">
        <v>0</v>
      </c>
      <c r="AC38" s="24">
        <v>0</v>
      </c>
      <c r="AD38" s="24">
        <v>0</v>
      </c>
      <c r="AF38" s="24">
        <v>0</v>
      </c>
      <c r="AG38" s="24">
        <v>0</v>
      </c>
      <c r="AH38" s="24">
        <v>0</v>
      </c>
      <c r="AI38" s="24">
        <v>0</v>
      </c>
      <c r="AJ38" s="24">
        <v>0</v>
      </c>
    </row>
  </sheetData>
  <autoFilter ref="A6:AL6" xr:uid="{88A434C9-25E4-4D4C-8DCA-8810154CA0F3}"/>
  <mergeCells count="2">
    <mergeCell ref="G1:L2"/>
    <mergeCell ref="G3:L3"/>
  </mergeCells>
  <conditionalFormatting sqref="A7:AL1048576">
    <cfRule type="expression" dxfId="62" priority="4">
      <formula>ROW()/2=INT(ROW()/2)</formula>
    </cfRule>
    <cfRule type="expression" dxfId="61" priority="5">
      <formula>ROW()/2&lt;&gt;INT(ROW()/2)</formula>
    </cfRule>
    <cfRule type="expression" dxfId="60" priority="6">
      <formula>$A7="Total"</formula>
    </cfRule>
  </conditionalFormatting>
  <conditionalFormatting sqref="A7:AM1048576">
    <cfRule type="expression" dxfId="59" priority="1" stopIfTrue="1">
      <formula>$A7=""</formula>
    </cfRule>
  </conditionalFormatting>
  <conditionalFormatting sqref="AM7:AM1048576">
    <cfRule type="expression" dxfId="58" priority="2">
      <formula>$A7&lt;&gt;""</formula>
    </cfRule>
  </conditionalFormatting>
  <hyperlinks>
    <hyperlink ref="A1" location="Index!A1" display="Home " xr:uid="{57DE1E01-46D1-4130-8AE0-CFA7CDF12CBD}"/>
  </hyperlinks>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B13BFB-196A-4D44-B6BC-D6B7B03E73E1}">
  <sheetPr codeName="Sheet4"/>
  <dimension ref="A1:AE65"/>
  <sheetViews>
    <sheetView zoomScaleNormal="100" workbookViewId="0">
      <pane ySplit="6" topLeftCell="A9" activePane="bottomLeft" state="frozen"/>
      <selection pane="bottomLeft" activeCell="E19" sqref="E19"/>
    </sheetView>
  </sheetViews>
  <sheetFormatPr defaultColWidth="9.140625" defaultRowHeight="15" customHeight="1" x14ac:dyDescent="0.25"/>
  <cols>
    <col min="1" max="1" width="9.42578125" style="3" bestFit="1" customWidth="1"/>
    <col min="2" max="2" width="10.140625" style="3" bestFit="1" customWidth="1"/>
    <col min="3" max="3" width="9.85546875" style="3" bestFit="1" customWidth="1"/>
    <col min="4" max="4" width="17.42578125" style="3" bestFit="1" customWidth="1"/>
    <col min="5" max="5" width="16.42578125" style="3" bestFit="1" customWidth="1"/>
    <col min="6" max="6" width="16.140625" style="3" bestFit="1" customWidth="1"/>
    <col min="7" max="7" width="16.7109375" style="3" bestFit="1" customWidth="1"/>
    <col min="8" max="8" width="14.85546875" style="3" bestFit="1" customWidth="1"/>
    <col min="9" max="9" width="14.140625" style="3" bestFit="1" customWidth="1"/>
    <col min="10" max="10" width="7.42578125" style="3" bestFit="1" customWidth="1"/>
    <col min="11" max="11" width="15.140625" style="3" bestFit="1" customWidth="1"/>
    <col min="12" max="12" width="9.42578125" style="3" bestFit="1" customWidth="1"/>
    <col min="13" max="13" width="23" style="3" bestFit="1" customWidth="1"/>
    <col min="14" max="14" width="13.140625" style="25" bestFit="1" customWidth="1"/>
    <col min="15" max="15" width="16.85546875" style="25" bestFit="1" customWidth="1"/>
    <col min="16" max="16" width="7.140625" style="44" bestFit="1" customWidth="1"/>
    <col min="17" max="17" width="14.140625" style="44" bestFit="1" customWidth="1"/>
    <col min="18" max="18" width="12" style="25" bestFit="1" customWidth="1"/>
    <col min="19" max="19" width="17.5703125" style="25" bestFit="1" customWidth="1"/>
    <col min="20" max="20" width="19.5703125" style="25" bestFit="1" customWidth="1"/>
    <col min="21" max="21" width="17.42578125" style="25" bestFit="1" customWidth="1"/>
    <col min="22" max="22" width="20" style="25" bestFit="1" customWidth="1"/>
    <col min="23" max="23" width="20.5703125" style="25" bestFit="1" customWidth="1"/>
    <col min="24" max="24" width="12" style="25" bestFit="1" customWidth="1"/>
    <col min="25" max="25" width="17.28515625" style="25" bestFit="1" customWidth="1"/>
    <col min="26" max="26" width="19.140625" style="25" bestFit="1" customWidth="1"/>
    <col min="27" max="28" width="17.140625" style="25" bestFit="1" customWidth="1"/>
    <col min="29" max="29" width="19.7109375" style="25" bestFit="1" customWidth="1"/>
    <col min="30" max="30" width="20.28515625" style="25" bestFit="1" customWidth="1"/>
    <col min="31" max="31" width="14.42578125" style="103" bestFit="1" customWidth="1"/>
    <col min="32" max="32" width="0.140625" style="2" customWidth="1"/>
    <col min="33" max="16384" width="9.140625" style="2"/>
  </cols>
  <sheetData>
    <row r="1" spans="1:31" ht="15" customHeight="1" x14ac:dyDescent="0.25">
      <c r="A1" s="133" t="s">
        <v>90</v>
      </c>
      <c r="B1" s="144"/>
      <c r="C1" s="145"/>
      <c r="D1" s="145"/>
      <c r="E1" s="145"/>
      <c r="F1" s="153"/>
      <c r="G1" s="251" t="str">
        <f>VLOOKUP("FundName",'Report Parameters'!A:B,2,FALSE)</f>
        <v>Steerhead Alternative Energy Fund</v>
      </c>
      <c r="H1" s="251"/>
      <c r="I1" s="251"/>
      <c r="J1" s="251"/>
      <c r="K1" s="251"/>
      <c r="L1" s="251"/>
      <c r="M1" s="145"/>
      <c r="N1" s="136"/>
      <c r="O1" s="134"/>
      <c r="P1" s="134"/>
      <c r="Q1" s="134" t="s">
        <v>131</v>
      </c>
      <c r="R1" s="137">
        <f>VLOOKUP("EffectiveStartDate",'Report Parameters'!A:B,2,FALSE)</f>
        <v>45931</v>
      </c>
      <c r="S1" s="145"/>
      <c r="T1" s="145"/>
      <c r="U1" s="145"/>
      <c r="V1" s="145"/>
      <c r="W1" s="145"/>
      <c r="X1" s="145"/>
      <c r="Y1" s="145"/>
      <c r="Z1" s="145"/>
      <c r="AA1" s="145"/>
      <c r="AB1" s="145"/>
      <c r="AC1" s="145"/>
      <c r="AD1" s="145"/>
      <c r="AE1" s="145"/>
    </row>
    <row r="2" spans="1:31" ht="15" customHeight="1" x14ac:dyDescent="0.25">
      <c r="A2" s="228"/>
      <c r="B2" s="144"/>
      <c r="C2" s="145"/>
      <c r="D2" s="145"/>
      <c r="E2" s="153"/>
      <c r="F2" s="153"/>
      <c r="G2" s="251"/>
      <c r="H2" s="251"/>
      <c r="I2" s="251"/>
      <c r="J2" s="251"/>
      <c r="K2" s="251"/>
      <c r="L2" s="251"/>
      <c r="M2" s="145"/>
      <c r="N2" s="145"/>
      <c r="O2" s="134"/>
      <c r="P2" s="145"/>
      <c r="Q2" s="134" t="s">
        <v>132</v>
      </c>
      <c r="R2" s="137">
        <f>VLOOKUP("EffectiveEndDate",'Report Parameters'!A:B,2,FALSE)</f>
        <v>45901</v>
      </c>
      <c r="S2" s="145"/>
      <c r="T2" s="145"/>
      <c r="U2" s="145"/>
      <c r="V2" s="145"/>
      <c r="W2" s="145"/>
      <c r="X2" s="145"/>
      <c r="Y2" s="145"/>
      <c r="Z2" s="145"/>
      <c r="AA2" s="145"/>
      <c r="AB2" s="145"/>
      <c r="AC2" s="145"/>
      <c r="AD2" s="145"/>
      <c r="AE2" s="145"/>
    </row>
    <row r="3" spans="1:31" ht="15" customHeight="1" x14ac:dyDescent="0.25">
      <c r="A3" s="228"/>
      <c r="B3" s="144"/>
      <c r="C3" s="145"/>
      <c r="D3" s="145"/>
      <c r="E3" s="153"/>
      <c r="F3" s="147"/>
      <c r="G3" s="252" t="s">
        <v>53</v>
      </c>
      <c r="H3" s="252"/>
      <c r="I3" s="252"/>
      <c r="J3" s="252"/>
      <c r="K3" s="252"/>
      <c r="L3" s="252"/>
      <c r="M3" s="145"/>
      <c r="N3" s="145"/>
      <c r="O3" s="134"/>
      <c r="P3" s="145"/>
      <c r="Q3" s="134" t="s">
        <v>133</v>
      </c>
      <c r="R3" s="139">
        <f>VLOOKUP("EffectiveEndDate",'Report Parameters'!A:B,2,FALSE)</f>
        <v>45901</v>
      </c>
      <c r="S3" s="145"/>
      <c r="T3" s="145"/>
      <c r="U3" s="145"/>
      <c r="V3" s="145"/>
      <c r="W3" s="145"/>
      <c r="X3" s="145"/>
      <c r="Y3" s="145"/>
      <c r="Z3" s="145"/>
      <c r="AA3" s="145"/>
      <c r="AB3" s="145"/>
      <c r="AC3" s="145"/>
      <c r="AD3" s="145"/>
      <c r="AE3" s="145"/>
    </row>
    <row r="4" spans="1:31" ht="15" customHeight="1" x14ac:dyDescent="0.25">
      <c r="A4" s="154"/>
      <c r="B4" s="154"/>
      <c r="C4" s="150"/>
      <c r="D4" s="145"/>
      <c r="E4" s="150"/>
      <c r="F4" s="150"/>
      <c r="G4" s="150"/>
      <c r="H4" s="145"/>
      <c r="I4" s="145"/>
      <c r="J4" s="145"/>
      <c r="K4" s="145"/>
      <c r="L4" s="145"/>
      <c r="M4" s="145"/>
      <c r="N4" s="145"/>
      <c r="O4" s="134"/>
      <c r="P4" s="145"/>
      <c r="Q4" s="134" t="s">
        <v>134</v>
      </c>
      <c r="R4" s="137">
        <f>VLOOKUP("EffectiveEndDate",'Report Parameters'!A:B,2,FALSE)</f>
        <v>45901</v>
      </c>
      <c r="S4" s="145"/>
      <c r="T4" s="145"/>
      <c r="U4" s="145"/>
      <c r="V4" s="145"/>
      <c r="W4" s="145"/>
      <c r="X4" s="145"/>
      <c r="Y4" s="145"/>
      <c r="Z4" s="145"/>
      <c r="AA4" s="145"/>
      <c r="AB4" s="145"/>
      <c r="AC4" s="145"/>
      <c r="AD4" s="145"/>
      <c r="AE4" s="145"/>
    </row>
    <row r="5" spans="1:31" ht="15" customHeight="1" thickBot="1" x14ac:dyDescent="0.4">
      <c r="A5" s="145"/>
      <c r="B5" s="145"/>
      <c r="C5" s="150"/>
      <c r="D5" s="150"/>
      <c r="E5" s="150"/>
      <c r="F5" s="150"/>
      <c r="G5" s="151"/>
      <c r="H5" s="145"/>
      <c r="I5" s="145"/>
      <c r="J5" s="145"/>
      <c r="K5" s="145"/>
      <c r="L5" s="145"/>
      <c r="M5" s="145"/>
      <c r="N5" s="145"/>
      <c r="O5" s="134"/>
      <c r="P5" s="145"/>
      <c r="Q5" s="134" t="s">
        <v>135</v>
      </c>
      <c r="R5" s="139" t="s">
        <v>142</v>
      </c>
      <c r="S5" s="145"/>
      <c r="T5" s="145"/>
      <c r="U5" s="145"/>
      <c r="V5" s="145"/>
      <c r="W5" s="145"/>
      <c r="X5" s="145"/>
      <c r="Y5" s="145"/>
      <c r="Z5" s="145"/>
      <c r="AA5" s="145"/>
      <c r="AB5" s="145"/>
      <c r="AC5" s="145"/>
      <c r="AD5" s="145"/>
      <c r="AE5" s="145"/>
    </row>
    <row r="6" spans="1:31" ht="15" customHeight="1" thickBot="1" x14ac:dyDescent="0.3">
      <c r="A6" s="152" t="s">
        <v>10</v>
      </c>
      <c r="B6" s="152" t="s">
        <v>1</v>
      </c>
      <c r="C6" s="152" t="s">
        <v>11</v>
      </c>
      <c r="D6" s="152" t="s">
        <v>101</v>
      </c>
      <c r="E6" s="49" t="s">
        <v>102</v>
      </c>
      <c r="F6" s="49" t="s">
        <v>103</v>
      </c>
      <c r="G6" s="5" t="s">
        <v>175</v>
      </c>
      <c r="H6" s="5" t="s">
        <v>176</v>
      </c>
      <c r="I6" s="152" t="s">
        <v>12</v>
      </c>
      <c r="J6" s="152" t="s">
        <v>13</v>
      </c>
      <c r="K6" s="152" t="s">
        <v>14</v>
      </c>
      <c r="L6" s="49" t="s">
        <v>177</v>
      </c>
      <c r="M6" s="152" t="s">
        <v>89</v>
      </c>
      <c r="N6" s="36" t="s">
        <v>144</v>
      </c>
      <c r="O6" s="36" t="s">
        <v>3</v>
      </c>
      <c r="P6" s="36" t="s">
        <v>26</v>
      </c>
      <c r="Q6" s="36" t="s">
        <v>15</v>
      </c>
      <c r="R6" s="36" t="s">
        <v>105</v>
      </c>
      <c r="S6" s="36" t="s">
        <v>106</v>
      </c>
      <c r="T6" s="36" t="s">
        <v>125</v>
      </c>
      <c r="U6" s="36" t="s">
        <v>107</v>
      </c>
      <c r="V6" s="36" t="s">
        <v>108</v>
      </c>
      <c r="W6" s="36" t="s">
        <v>109</v>
      </c>
      <c r="X6" s="36" t="s">
        <v>110</v>
      </c>
      <c r="Y6" s="36" t="s">
        <v>111</v>
      </c>
      <c r="Z6" s="36" t="s">
        <v>126</v>
      </c>
      <c r="AA6" s="36" t="s">
        <v>127</v>
      </c>
      <c r="AB6" s="36" t="s">
        <v>112</v>
      </c>
      <c r="AC6" s="36" t="s">
        <v>113</v>
      </c>
      <c r="AD6" s="36" t="s">
        <v>114</v>
      </c>
      <c r="AE6" s="55" t="s">
        <v>115</v>
      </c>
    </row>
    <row r="7" spans="1:31" s="20" customFormat="1" ht="15" customHeight="1" thickBot="1" x14ac:dyDescent="0.3">
      <c r="A7" s="56" t="s">
        <v>178</v>
      </c>
      <c r="B7" s="56" t="s">
        <v>179</v>
      </c>
      <c r="C7" s="56" t="s">
        <v>180</v>
      </c>
      <c r="D7" s="56" t="s">
        <v>181</v>
      </c>
      <c r="E7" s="56" t="s">
        <v>182</v>
      </c>
      <c r="F7" s="56" t="s">
        <v>182</v>
      </c>
      <c r="G7" s="56" t="s">
        <v>142</v>
      </c>
      <c r="H7" s="56" t="s">
        <v>183</v>
      </c>
      <c r="I7" s="56"/>
      <c r="J7" s="56"/>
      <c r="K7" s="56"/>
      <c r="L7" s="56"/>
      <c r="M7" s="56" t="s">
        <v>142</v>
      </c>
      <c r="N7" s="56"/>
      <c r="O7" s="56"/>
      <c r="P7" s="56">
        <v>1</v>
      </c>
      <c r="Q7" s="56">
        <v>1</v>
      </c>
      <c r="R7" s="56">
        <v>10377650.18</v>
      </c>
      <c r="S7" s="56">
        <v>0</v>
      </c>
      <c r="T7" s="56"/>
      <c r="U7" s="56">
        <v>10377650.18</v>
      </c>
      <c r="V7" s="56">
        <v>0</v>
      </c>
      <c r="W7" s="56">
        <v>0</v>
      </c>
      <c r="X7" s="56">
        <v>10377650.18</v>
      </c>
      <c r="Y7" s="56">
        <v>0</v>
      </c>
      <c r="Z7" s="56"/>
      <c r="AA7" s="56"/>
      <c r="AB7" s="56">
        <v>10377650.18</v>
      </c>
      <c r="AC7" s="56">
        <v>0</v>
      </c>
      <c r="AD7" s="56">
        <v>0</v>
      </c>
      <c r="AE7" s="257">
        <v>45777</v>
      </c>
    </row>
    <row r="8" spans="1:31" s="20" customFormat="1" ht="15" customHeight="1" thickBot="1" x14ac:dyDescent="0.3">
      <c r="A8" s="56" t="s">
        <v>178</v>
      </c>
      <c r="B8" s="56" t="s">
        <v>179</v>
      </c>
      <c r="C8" s="56" t="s">
        <v>180</v>
      </c>
      <c r="D8" s="56" t="s">
        <v>181</v>
      </c>
      <c r="E8" s="56" t="s">
        <v>184</v>
      </c>
      <c r="F8" s="56" t="s">
        <v>182</v>
      </c>
      <c r="G8" s="56" t="s">
        <v>142</v>
      </c>
      <c r="H8" s="56" t="s">
        <v>183</v>
      </c>
      <c r="I8" s="56"/>
      <c r="J8" s="56"/>
      <c r="K8" s="56"/>
      <c r="L8" s="56"/>
      <c r="M8" s="56" t="s">
        <v>142</v>
      </c>
      <c r="N8" s="56"/>
      <c r="O8" s="56"/>
      <c r="P8" s="56">
        <v>1</v>
      </c>
      <c r="Q8" s="56">
        <v>1</v>
      </c>
      <c r="R8" s="56">
        <v>-3490817.17</v>
      </c>
      <c r="S8" s="56">
        <v>0</v>
      </c>
      <c r="T8" s="56"/>
      <c r="U8" s="56">
        <v>-3490817.17</v>
      </c>
      <c r="V8" s="56">
        <v>0</v>
      </c>
      <c r="W8" s="56">
        <v>0</v>
      </c>
      <c r="X8" s="56">
        <v>-3490817.17</v>
      </c>
      <c r="Y8" s="56">
        <v>0</v>
      </c>
      <c r="Z8" s="56"/>
      <c r="AA8" s="56"/>
      <c r="AB8" s="56">
        <v>-3490817.17</v>
      </c>
      <c r="AC8" s="56">
        <v>0</v>
      </c>
      <c r="AD8" s="56">
        <v>0</v>
      </c>
      <c r="AE8" s="257">
        <v>45777</v>
      </c>
    </row>
    <row r="9" spans="1:31" ht="15" customHeight="1" thickBot="1" x14ac:dyDescent="0.3">
      <c r="A9" s="56" t="s">
        <v>178</v>
      </c>
      <c r="B9" s="56" t="s">
        <v>179</v>
      </c>
      <c r="C9" s="56" t="s">
        <v>180</v>
      </c>
      <c r="D9" s="56" t="s">
        <v>181</v>
      </c>
      <c r="E9" s="56" t="s">
        <v>185</v>
      </c>
      <c r="F9" s="56" t="s">
        <v>185</v>
      </c>
      <c r="G9" s="56" t="s">
        <v>142</v>
      </c>
      <c r="H9" s="56" t="s">
        <v>186</v>
      </c>
      <c r="I9" s="56" t="s">
        <v>187</v>
      </c>
      <c r="J9" s="56"/>
      <c r="K9" s="56" t="s">
        <v>188</v>
      </c>
      <c r="L9" s="56"/>
      <c r="M9" s="56" t="s">
        <v>189</v>
      </c>
      <c r="N9" s="56"/>
      <c r="O9" s="56"/>
      <c r="P9" s="56">
        <v>0</v>
      </c>
      <c r="Q9" s="56">
        <v>1</v>
      </c>
      <c r="R9" s="56">
        <v>194140.95</v>
      </c>
      <c r="S9" s="56">
        <v>0</v>
      </c>
      <c r="T9" s="56"/>
      <c r="U9" s="56">
        <v>194769.68</v>
      </c>
      <c r="V9" s="56">
        <v>0</v>
      </c>
      <c r="W9" s="56">
        <v>0</v>
      </c>
      <c r="X9" s="56">
        <v>194140.95</v>
      </c>
      <c r="Y9" s="56">
        <v>0</v>
      </c>
      <c r="Z9" s="56"/>
      <c r="AA9" s="56"/>
      <c r="AB9" s="56">
        <v>194769.68</v>
      </c>
      <c r="AC9" s="56">
        <v>0</v>
      </c>
      <c r="AD9" s="56">
        <v>0</v>
      </c>
      <c r="AE9" s="257">
        <v>45777</v>
      </c>
    </row>
    <row r="10" spans="1:31" ht="15" customHeight="1" thickBot="1" x14ac:dyDescent="0.3">
      <c r="A10" s="56" t="s">
        <v>178</v>
      </c>
      <c r="B10" s="56" t="s">
        <v>179</v>
      </c>
      <c r="C10" s="56" t="s">
        <v>180</v>
      </c>
      <c r="D10" s="56" t="s">
        <v>181</v>
      </c>
      <c r="E10" s="56" t="s">
        <v>185</v>
      </c>
      <c r="F10" s="56" t="s">
        <v>185</v>
      </c>
      <c r="G10" s="56" t="s">
        <v>142</v>
      </c>
      <c r="H10" s="56" t="s">
        <v>190</v>
      </c>
      <c r="I10" s="56" t="s">
        <v>191</v>
      </c>
      <c r="J10" s="56"/>
      <c r="K10" s="56" t="s">
        <v>192</v>
      </c>
      <c r="L10" s="56"/>
      <c r="M10" s="56" t="s">
        <v>193</v>
      </c>
      <c r="N10" s="56"/>
      <c r="O10" s="56"/>
      <c r="P10" s="56">
        <v>0</v>
      </c>
      <c r="Q10" s="56">
        <v>1</v>
      </c>
      <c r="R10" s="56">
        <v>343491.09</v>
      </c>
      <c r="S10" s="56">
        <v>0</v>
      </c>
      <c r="T10" s="56"/>
      <c r="U10" s="56">
        <v>346387.23562712001</v>
      </c>
      <c r="V10" s="56">
        <v>0</v>
      </c>
      <c r="W10" s="56">
        <v>0</v>
      </c>
      <c r="X10" s="56">
        <v>343491.09</v>
      </c>
      <c r="Y10" s="56">
        <v>0</v>
      </c>
      <c r="Z10" s="56"/>
      <c r="AA10" s="56"/>
      <c r="AB10" s="56">
        <v>346387.23562712001</v>
      </c>
      <c r="AC10" s="56">
        <v>0</v>
      </c>
      <c r="AD10" s="56">
        <v>0</v>
      </c>
      <c r="AE10" s="257">
        <v>45777</v>
      </c>
    </row>
    <row r="11" spans="1:31" ht="15" customHeight="1" thickBot="1" x14ac:dyDescent="0.3">
      <c r="A11" s="56" t="s">
        <v>178</v>
      </c>
      <c r="B11" s="56" t="s">
        <v>179</v>
      </c>
      <c r="C11" s="56" t="s">
        <v>180</v>
      </c>
      <c r="D11" s="56" t="s">
        <v>181</v>
      </c>
      <c r="E11" s="56" t="s">
        <v>185</v>
      </c>
      <c r="F11" s="56" t="s">
        <v>185</v>
      </c>
      <c r="G11" s="56" t="s">
        <v>142</v>
      </c>
      <c r="H11" s="56" t="s">
        <v>194</v>
      </c>
      <c r="I11" s="56" t="s">
        <v>195</v>
      </c>
      <c r="J11" s="56"/>
      <c r="K11" s="56" t="s">
        <v>196</v>
      </c>
      <c r="L11" s="56"/>
      <c r="M11" s="56" t="s">
        <v>197</v>
      </c>
      <c r="N11" s="56"/>
      <c r="O11" s="56"/>
      <c r="P11" s="56">
        <v>0</v>
      </c>
      <c r="Q11" s="56">
        <v>1</v>
      </c>
      <c r="R11" s="56">
        <v>560520.64</v>
      </c>
      <c r="S11" s="56">
        <v>0</v>
      </c>
      <c r="T11" s="56"/>
      <c r="U11" s="56">
        <v>552229.33811111003</v>
      </c>
      <c r="V11" s="56">
        <v>0</v>
      </c>
      <c r="W11" s="56">
        <v>0</v>
      </c>
      <c r="X11" s="56">
        <v>560520.64</v>
      </c>
      <c r="Y11" s="56">
        <v>0</v>
      </c>
      <c r="Z11" s="56"/>
      <c r="AA11" s="56"/>
      <c r="AB11" s="56">
        <v>552229.33811111003</v>
      </c>
      <c r="AC11" s="56">
        <v>0</v>
      </c>
      <c r="AD11" s="56">
        <v>0</v>
      </c>
      <c r="AE11" s="257">
        <v>45777</v>
      </c>
    </row>
    <row r="12" spans="1:31" ht="15" customHeight="1" thickBot="1" x14ac:dyDescent="0.3">
      <c r="A12" s="56" t="s">
        <v>178</v>
      </c>
      <c r="B12" s="56" t="s">
        <v>179</v>
      </c>
      <c r="C12" s="56" t="s">
        <v>180</v>
      </c>
      <c r="D12" s="56" t="s">
        <v>181</v>
      </c>
      <c r="E12" s="56" t="s">
        <v>185</v>
      </c>
      <c r="F12" s="56" t="s">
        <v>185</v>
      </c>
      <c r="G12" s="56" t="s">
        <v>142</v>
      </c>
      <c r="H12" s="56" t="s">
        <v>198</v>
      </c>
      <c r="I12" s="56" t="s">
        <v>199</v>
      </c>
      <c r="J12" s="56"/>
      <c r="K12" s="56" t="s">
        <v>200</v>
      </c>
      <c r="L12" s="56"/>
      <c r="M12" s="56" t="s">
        <v>201</v>
      </c>
      <c r="N12" s="56"/>
      <c r="O12" s="56"/>
      <c r="P12" s="56">
        <v>0</v>
      </c>
      <c r="Q12" s="56">
        <v>1</v>
      </c>
      <c r="R12" s="56">
        <v>679677.16</v>
      </c>
      <c r="S12" s="56">
        <v>0</v>
      </c>
      <c r="T12" s="56"/>
      <c r="U12" s="56">
        <v>666411.07868181996</v>
      </c>
      <c r="V12" s="56">
        <v>0</v>
      </c>
      <c r="W12" s="56">
        <v>0</v>
      </c>
      <c r="X12" s="56">
        <v>679677.16</v>
      </c>
      <c r="Y12" s="56">
        <v>0</v>
      </c>
      <c r="Z12" s="56"/>
      <c r="AA12" s="56"/>
      <c r="AB12" s="56">
        <v>666411.07868181996</v>
      </c>
      <c r="AC12" s="56">
        <v>0</v>
      </c>
      <c r="AD12" s="56">
        <v>0</v>
      </c>
      <c r="AE12" s="257">
        <v>45777</v>
      </c>
    </row>
    <row r="13" spans="1:31" ht="15" customHeight="1" thickBot="1" x14ac:dyDescent="0.3">
      <c r="A13" s="56" t="s">
        <v>178</v>
      </c>
      <c r="B13" s="56" t="s">
        <v>179</v>
      </c>
      <c r="C13" s="56" t="s">
        <v>180</v>
      </c>
      <c r="D13" s="56" t="s">
        <v>181</v>
      </c>
      <c r="E13" s="56" t="s">
        <v>185</v>
      </c>
      <c r="F13" s="56" t="s">
        <v>185</v>
      </c>
      <c r="G13" s="56" t="s">
        <v>142</v>
      </c>
      <c r="H13" s="56" t="s">
        <v>202</v>
      </c>
      <c r="I13" s="56" t="s">
        <v>203</v>
      </c>
      <c r="J13" s="56"/>
      <c r="K13" s="56" t="s">
        <v>204</v>
      </c>
      <c r="L13" s="56"/>
      <c r="M13" s="56" t="s">
        <v>205</v>
      </c>
      <c r="N13" s="56"/>
      <c r="O13" s="56"/>
      <c r="P13" s="56">
        <v>0</v>
      </c>
      <c r="Q13" s="56">
        <v>1</v>
      </c>
      <c r="R13" s="56">
        <v>293151.61</v>
      </c>
      <c r="S13" s="56">
        <v>0</v>
      </c>
      <c r="T13" s="56"/>
      <c r="U13" s="56">
        <v>294168</v>
      </c>
      <c r="V13" s="56">
        <v>0</v>
      </c>
      <c r="W13" s="56">
        <v>0</v>
      </c>
      <c r="X13" s="56">
        <v>293151.61</v>
      </c>
      <c r="Y13" s="56">
        <v>0</v>
      </c>
      <c r="Z13" s="56"/>
      <c r="AA13" s="56"/>
      <c r="AB13" s="56">
        <v>294168</v>
      </c>
      <c r="AC13" s="56">
        <v>0</v>
      </c>
      <c r="AD13" s="56">
        <v>0</v>
      </c>
      <c r="AE13" s="257">
        <v>45777</v>
      </c>
    </row>
    <row r="14" spans="1:31" ht="15" customHeight="1" thickBot="1" x14ac:dyDescent="0.3">
      <c r="A14" s="56" t="s">
        <v>178</v>
      </c>
      <c r="B14" s="56" t="s">
        <v>179</v>
      </c>
      <c r="C14" s="56" t="s">
        <v>180</v>
      </c>
      <c r="D14" s="56" t="s">
        <v>181</v>
      </c>
      <c r="E14" s="56" t="s">
        <v>185</v>
      </c>
      <c r="F14" s="56" t="s">
        <v>185</v>
      </c>
      <c r="G14" s="56" t="s">
        <v>142</v>
      </c>
      <c r="H14" s="56" t="s">
        <v>206</v>
      </c>
      <c r="I14" s="56" t="s">
        <v>207</v>
      </c>
      <c r="J14" s="56"/>
      <c r="K14" s="56" t="s">
        <v>208</v>
      </c>
      <c r="L14" s="56"/>
      <c r="M14" s="56" t="s">
        <v>209</v>
      </c>
      <c r="N14" s="56"/>
      <c r="O14" s="56"/>
      <c r="P14" s="56">
        <v>0</v>
      </c>
      <c r="Q14" s="56">
        <v>1</v>
      </c>
      <c r="R14" s="56">
        <v>82679.289999999994</v>
      </c>
      <c r="S14" s="56">
        <v>0</v>
      </c>
      <c r="T14" s="56"/>
      <c r="U14" s="56">
        <v>83194.389906979995</v>
      </c>
      <c r="V14" s="56">
        <v>0</v>
      </c>
      <c r="W14" s="56">
        <v>0</v>
      </c>
      <c r="X14" s="56">
        <v>82679.289999999994</v>
      </c>
      <c r="Y14" s="56">
        <v>0</v>
      </c>
      <c r="Z14" s="56"/>
      <c r="AA14" s="56"/>
      <c r="AB14" s="56">
        <v>83194.389906979995</v>
      </c>
      <c r="AC14" s="56">
        <v>0</v>
      </c>
      <c r="AD14" s="56">
        <v>0</v>
      </c>
      <c r="AE14" s="257">
        <v>45777</v>
      </c>
    </row>
    <row r="15" spans="1:31" ht="15" customHeight="1" thickBot="1" x14ac:dyDescent="0.3">
      <c r="A15" s="56" t="s">
        <v>178</v>
      </c>
      <c r="B15" s="56" t="s">
        <v>179</v>
      </c>
      <c r="C15" s="56" t="s">
        <v>180</v>
      </c>
      <c r="D15" s="56" t="s">
        <v>181</v>
      </c>
      <c r="E15" s="56" t="s">
        <v>185</v>
      </c>
      <c r="F15" s="56" t="s">
        <v>185</v>
      </c>
      <c r="G15" s="56" t="s">
        <v>142</v>
      </c>
      <c r="H15" s="56" t="s">
        <v>210</v>
      </c>
      <c r="I15" s="56" t="s">
        <v>211</v>
      </c>
      <c r="J15" s="56"/>
      <c r="K15" s="56" t="s">
        <v>212</v>
      </c>
      <c r="L15" s="56"/>
      <c r="M15" s="56" t="s">
        <v>213</v>
      </c>
      <c r="N15" s="56"/>
      <c r="O15" s="56"/>
      <c r="P15" s="56">
        <v>0</v>
      </c>
      <c r="Q15" s="56">
        <v>1</v>
      </c>
      <c r="R15" s="56">
        <v>404428.16</v>
      </c>
      <c r="S15" s="56">
        <v>0</v>
      </c>
      <c r="T15" s="56"/>
      <c r="U15" s="56">
        <v>404090.37900000002</v>
      </c>
      <c r="V15" s="56">
        <v>0</v>
      </c>
      <c r="W15" s="56">
        <v>0</v>
      </c>
      <c r="X15" s="56">
        <v>404428.16</v>
      </c>
      <c r="Y15" s="56">
        <v>0</v>
      </c>
      <c r="Z15" s="56"/>
      <c r="AA15" s="56"/>
      <c r="AB15" s="56">
        <v>404090.37900000002</v>
      </c>
      <c r="AC15" s="56">
        <v>0</v>
      </c>
      <c r="AD15" s="56">
        <v>0</v>
      </c>
      <c r="AE15" s="257">
        <v>45777</v>
      </c>
    </row>
    <row r="16" spans="1:31" ht="15" customHeight="1" thickBot="1" x14ac:dyDescent="0.3">
      <c r="A16" s="56" t="s">
        <v>178</v>
      </c>
      <c r="B16" s="56" t="s">
        <v>179</v>
      </c>
      <c r="C16" s="56" t="s">
        <v>180</v>
      </c>
      <c r="D16" s="56" t="s">
        <v>181</v>
      </c>
      <c r="E16" s="56" t="s">
        <v>185</v>
      </c>
      <c r="F16" s="56" t="s">
        <v>185</v>
      </c>
      <c r="G16" s="56" t="s">
        <v>142</v>
      </c>
      <c r="H16" s="56" t="s">
        <v>214</v>
      </c>
      <c r="I16" s="56" t="s">
        <v>215</v>
      </c>
      <c r="J16" s="56"/>
      <c r="K16" s="56" t="s">
        <v>216</v>
      </c>
      <c r="L16" s="56"/>
      <c r="M16" s="56" t="s">
        <v>217</v>
      </c>
      <c r="N16" s="56"/>
      <c r="O16" s="56"/>
      <c r="P16" s="56">
        <v>0</v>
      </c>
      <c r="Q16" s="56">
        <v>1</v>
      </c>
      <c r="R16" s="56">
        <v>317512.98</v>
      </c>
      <c r="S16" s="56">
        <v>0</v>
      </c>
      <c r="T16" s="56"/>
      <c r="U16" s="56">
        <v>330965.70666666998</v>
      </c>
      <c r="V16" s="56">
        <v>0</v>
      </c>
      <c r="W16" s="56">
        <v>0</v>
      </c>
      <c r="X16" s="56">
        <v>317512.98</v>
      </c>
      <c r="Y16" s="56">
        <v>0</v>
      </c>
      <c r="Z16" s="56"/>
      <c r="AA16" s="56"/>
      <c r="AB16" s="56">
        <v>330965.70666666998</v>
      </c>
      <c r="AC16" s="56">
        <v>0</v>
      </c>
      <c r="AD16" s="56">
        <v>0</v>
      </c>
      <c r="AE16" s="257">
        <v>45777</v>
      </c>
    </row>
    <row r="17" spans="1:31" ht="15" customHeight="1" thickBot="1" x14ac:dyDescent="0.3">
      <c r="A17" s="56" t="s">
        <v>178</v>
      </c>
      <c r="B17" s="56" t="s">
        <v>179</v>
      </c>
      <c r="C17" s="56" t="s">
        <v>180</v>
      </c>
      <c r="D17" s="56" t="s">
        <v>181</v>
      </c>
      <c r="E17" s="56" t="s">
        <v>185</v>
      </c>
      <c r="F17" s="56" t="s">
        <v>185</v>
      </c>
      <c r="G17" s="56" t="s">
        <v>142</v>
      </c>
      <c r="H17" s="56" t="s">
        <v>218</v>
      </c>
      <c r="I17" s="56" t="s">
        <v>219</v>
      </c>
      <c r="J17" s="56"/>
      <c r="K17" s="56" t="s">
        <v>220</v>
      </c>
      <c r="L17" s="56"/>
      <c r="M17" s="56" t="s">
        <v>221</v>
      </c>
      <c r="N17" s="56"/>
      <c r="O17" s="56"/>
      <c r="P17" s="56">
        <v>0</v>
      </c>
      <c r="Q17" s="56">
        <v>1</v>
      </c>
      <c r="R17" s="56">
        <v>207143.01</v>
      </c>
      <c r="S17" s="56">
        <v>0</v>
      </c>
      <c r="T17" s="56"/>
      <c r="U17" s="56">
        <v>207748.86109091001</v>
      </c>
      <c r="V17" s="56">
        <v>0</v>
      </c>
      <c r="W17" s="56">
        <v>0</v>
      </c>
      <c r="X17" s="56">
        <v>207143.01</v>
      </c>
      <c r="Y17" s="56">
        <v>0</v>
      </c>
      <c r="Z17" s="56"/>
      <c r="AA17" s="56"/>
      <c r="AB17" s="56">
        <v>207748.86109091001</v>
      </c>
      <c r="AC17" s="56">
        <v>0</v>
      </c>
      <c r="AD17" s="56">
        <v>0</v>
      </c>
      <c r="AE17" s="257">
        <v>45777</v>
      </c>
    </row>
    <row r="18" spans="1:31" ht="15" customHeight="1" thickBot="1" x14ac:dyDescent="0.3">
      <c r="A18" s="56" t="s">
        <v>178</v>
      </c>
      <c r="B18" s="56" t="s">
        <v>179</v>
      </c>
      <c r="C18" s="56" t="s">
        <v>180</v>
      </c>
      <c r="D18" s="56" t="s">
        <v>181</v>
      </c>
      <c r="E18" s="56" t="s">
        <v>185</v>
      </c>
      <c r="F18" s="56" t="s">
        <v>185</v>
      </c>
      <c r="G18" s="56" t="s">
        <v>142</v>
      </c>
      <c r="H18" s="56" t="s">
        <v>222</v>
      </c>
      <c r="I18" s="56" t="s">
        <v>223</v>
      </c>
      <c r="J18" s="56"/>
      <c r="K18" s="56" t="s">
        <v>224</v>
      </c>
      <c r="L18" s="56"/>
      <c r="M18" s="56" t="s">
        <v>225</v>
      </c>
      <c r="N18" s="56"/>
      <c r="O18" s="56"/>
      <c r="P18" s="56">
        <v>0</v>
      </c>
      <c r="Q18" s="56">
        <v>1</v>
      </c>
      <c r="R18" s="56">
        <v>89292.69</v>
      </c>
      <c r="S18" s="56">
        <v>0</v>
      </c>
      <c r="T18" s="56"/>
      <c r="U18" s="56">
        <v>89513.730581399999</v>
      </c>
      <c r="V18" s="56">
        <v>0</v>
      </c>
      <c r="W18" s="56">
        <v>0</v>
      </c>
      <c r="X18" s="56">
        <v>89292.69</v>
      </c>
      <c r="Y18" s="56">
        <v>0</v>
      </c>
      <c r="Z18" s="56"/>
      <c r="AA18" s="56"/>
      <c r="AB18" s="56">
        <v>89513.730581399999</v>
      </c>
      <c r="AC18" s="56">
        <v>0</v>
      </c>
      <c r="AD18" s="56">
        <v>0</v>
      </c>
      <c r="AE18" s="257">
        <v>45777</v>
      </c>
    </row>
    <row r="19" spans="1:31" ht="15" customHeight="1" thickBot="1" x14ac:dyDescent="0.3">
      <c r="A19" s="56" t="s">
        <v>178</v>
      </c>
      <c r="B19" s="56" t="s">
        <v>179</v>
      </c>
      <c r="C19" s="56" t="s">
        <v>180</v>
      </c>
      <c r="D19" s="56" t="s">
        <v>181</v>
      </c>
      <c r="E19" s="56" t="s">
        <v>185</v>
      </c>
      <c r="F19" s="56" t="s">
        <v>185</v>
      </c>
      <c r="G19" s="56" t="s">
        <v>142</v>
      </c>
      <c r="H19" s="56" t="s">
        <v>226</v>
      </c>
      <c r="I19" s="56" t="s">
        <v>227</v>
      </c>
      <c r="J19" s="56"/>
      <c r="K19" s="56" t="s">
        <v>228</v>
      </c>
      <c r="L19" s="56"/>
      <c r="M19" s="56" t="s">
        <v>229</v>
      </c>
      <c r="N19" s="56"/>
      <c r="O19" s="56"/>
      <c r="P19" s="56">
        <v>0</v>
      </c>
      <c r="Q19" s="56">
        <v>1</v>
      </c>
      <c r="R19" s="56">
        <v>156747.81</v>
      </c>
      <c r="S19" s="56">
        <v>0</v>
      </c>
      <c r="T19" s="56"/>
      <c r="U19" s="56">
        <v>156919.8071875</v>
      </c>
      <c r="V19" s="56">
        <v>0</v>
      </c>
      <c r="W19" s="56">
        <v>0</v>
      </c>
      <c r="X19" s="56">
        <v>156747.81</v>
      </c>
      <c r="Y19" s="56">
        <v>0</v>
      </c>
      <c r="Z19" s="56"/>
      <c r="AA19" s="56"/>
      <c r="AB19" s="56">
        <v>156919.8071875</v>
      </c>
      <c r="AC19" s="56">
        <v>0</v>
      </c>
      <c r="AD19" s="56">
        <v>0</v>
      </c>
      <c r="AE19" s="257">
        <v>45777</v>
      </c>
    </row>
    <row r="20" spans="1:31" ht="15" customHeight="1" thickBot="1" x14ac:dyDescent="0.3">
      <c r="A20" s="56" t="s">
        <v>178</v>
      </c>
      <c r="B20" s="56" t="s">
        <v>179</v>
      </c>
      <c r="C20" s="56" t="s">
        <v>180</v>
      </c>
      <c r="D20" s="56" t="s">
        <v>181</v>
      </c>
      <c r="E20" s="56" t="s">
        <v>185</v>
      </c>
      <c r="F20" s="56" t="s">
        <v>185</v>
      </c>
      <c r="G20" s="56" t="s">
        <v>142</v>
      </c>
      <c r="H20" s="56" t="s">
        <v>230</v>
      </c>
      <c r="I20" s="56" t="s">
        <v>231</v>
      </c>
      <c r="J20" s="56"/>
      <c r="K20" s="56" t="s">
        <v>232</v>
      </c>
      <c r="L20" s="56"/>
      <c r="M20" s="56" t="s">
        <v>233</v>
      </c>
      <c r="N20" s="56"/>
      <c r="O20" s="56"/>
      <c r="P20" s="56">
        <v>0</v>
      </c>
      <c r="Q20" s="56">
        <v>1</v>
      </c>
      <c r="R20" s="56">
        <v>251085.43</v>
      </c>
      <c r="S20" s="56">
        <v>0</v>
      </c>
      <c r="T20" s="56"/>
      <c r="U20" s="56">
        <v>251879.96</v>
      </c>
      <c r="V20" s="56">
        <v>0</v>
      </c>
      <c r="W20" s="56">
        <v>0</v>
      </c>
      <c r="X20" s="56">
        <v>251085.43</v>
      </c>
      <c r="Y20" s="56">
        <v>0</v>
      </c>
      <c r="Z20" s="56"/>
      <c r="AA20" s="56"/>
      <c r="AB20" s="56">
        <v>251879.96</v>
      </c>
      <c r="AC20" s="56">
        <v>0</v>
      </c>
      <c r="AD20" s="56">
        <v>0</v>
      </c>
      <c r="AE20" s="257">
        <v>45777</v>
      </c>
    </row>
    <row r="21" spans="1:31" ht="15" customHeight="1" thickBot="1" x14ac:dyDescent="0.3">
      <c r="A21" s="56" t="s">
        <v>178</v>
      </c>
      <c r="B21" s="56" t="s">
        <v>179</v>
      </c>
      <c r="C21" s="56" t="s">
        <v>180</v>
      </c>
      <c r="D21" s="56" t="s">
        <v>181</v>
      </c>
      <c r="E21" s="56" t="s">
        <v>185</v>
      </c>
      <c r="F21" s="56" t="s">
        <v>185</v>
      </c>
      <c r="G21" s="56" t="s">
        <v>142</v>
      </c>
      <c r="H21" s="56" t="s">
        <v>234</v>
      </c>
      <c r="I21" s="56" t="s">
        <v>235</v>
      </c>
      <c r="J21" s="56"/>
      <c r="K21" s="56" t="s">
        <v>236</v>
      </c>
      <c r="L21" s="56"/>
      <c r="M21" s="56" t="s">
        <v>237</v>
      </c>
      <c r="N21" s="56"/>
      <c r="O21" s="56"/>
      <c r="P21" s="56">
        <v>0</v>
      </c>
      <c r="Q21" s="56">
        <v>1</v>
      </c>
      <c r="R21" s="56">
        <v>650061.29</v>
      </c>
      <c r="S21" s="56">
        <v>0</v>
      </c>
      <c r="T21" s="56"/>
      <c r="U21" s="56">
        <v>620863.57635713997</v>
      </c>
      <c r="V21" s="56">
        <v>0</v>
      </c>
      <c r="W21" s="56">
        <v>0</v>
      </c>
      <c r="X21" s="56">
        <v>650061.29</v>
      </c>
      <c r="Y21" s="56">
        <v>0</v>
      </c>
      <c r="Z21" s="56"/>
      <c r="AA21" s="56"/>
      <c r="AB21" s="56">
        <v>620863.57635713997</v>
      </c>
      <c r="AC21" s="56">
        <v>0</v>
      </c>
      <c r="AD21" s="56">
        <v>0</v>
      </c>
      <c r="AE21" s="257">
        <v>45777</v>
      </c>
    </row>
    <row r="22" spans="1:31" ht="15" customHeight="1" thickBot="1" x14ac:dyDescent="0.3">
      <c r="A22" s="56" t="s">
        <v>178</v>
      </c>
      <c r="B22" s="56" t="s">
        <v>179</v>
      </c>
      <c r="C22" s="56" t="s">
        <v>180</v>
      </c>
      <c r="D22" s="56" t="s">
        <v>181</v>
      </c>
      <c r="E22" s="56" t="s">
        <v>185</v>
      </c>
      <c r="F22" s="56" t="s">
        <v>185</v>
      </c>
      <c r="G22" s="56" t="s">
        <v>142</v>
      </c>
      <c r="H22" s="56" t="s">
        <v>238</v>
      </c>
      <c r="I22" s="56" t="s">
        <v>239</v>
      </c>
      <c r="J22" s="56"/>
      <c r="K22" s="56" t="s">
        <v>240</v>
      </c>
      <c r="L22" s="56"/>
      <c r="M22" s="56" t="s">
        <v>241</v>
      </c>
      <c r="N22" s="56"/>
      <c r="O22" s="56"/>
      <c r="P22" s="56">
        <v>0</v>
      </c>
      <c r="Q22" s="56">
        <v>1</v>
      </c>
      <c r="R22" s="56">
        <v>365137.49</v>
      </c>
      <c r="S22" s="56">
        <v>0</v>
      </c>
      <c r="T22" s="56"/>
      <c r="U22" s="56">
        <v>365178.41860465001</v>
      </c>
      <c r="V22" s="56">
        <v>0</v>
      </c>
      <c r="W22" s="56">
        <v>0</v>
      </c>
      <c r="X22" s="56">
        <v>365137.49</v>
      </c>
      <c r="Y22" s="56">
        <v>0</v>
      </c>
      <c r="Z22" s="56"/>
      <c r="AA22" s="56"/>
      <c r="AB22" s="56">
        <v>365178.41860465001</v>
      </c>
      <c r="AC22" s="56">
        <v>0</v>
      </c>
      <c r="AD22" s="56">
        <v>0</v>
      </c>
      <c r="AE22" s="257">
        <v>45777</v>
      </c>
    </row>
    <row r="23" spans="1:31" ht="15" customHeight="1" thickBot="1" x14ac:dyDescent="0.3">
      <c r="A23" s="56" t="s">
        <v>178</v>
      </c>
      <c r="B23" s="56" t="s">
        <v>179</v>
      </c>
      <c r="C23" s="56" t="s">
        <v>180</v>
      </c>
      <c r="D23" s="56" t="s">
        <v>181</v>
      </c>
      <c r="E23" s="56" t="s">
        <v>185</v>
      </c>
      <c r="F23" s="56" t="s">
        <v>185</v>
      </c>
      <c r="G23" s="56" t="s">
        <v>142</v>
      </c>
      <c r="H23" s="56" t="s">
        <v>242</v>
      </c>
      <c r="I23" s="56" t="s">
        <v>243</v>
      </c>
      <c r="J23" s="56"/>
      <c r="K23" s="56" t="s">
        <v>244</v>
      </c>
      <c r="L23" s="56"/>
      <c r="M23" s="56" t="s">
        <v>245</v>
      </c>
      <c r="N23" s="56"/>
      <c r="O23" s="56"/>
      <c r="P23" s="56">
        <v>0</v>
      </c>
      <c r="Q23" s="56">
        <v>1</v>
      </c>
      <c r="R23" s="56">
        <v>413857.97</v>
      </c>
      <c r="S23" s="56">
        <v>0</v>
      </c>
      <c r="T23" s="56"/>
      <c r="U23" s="56">
        <v>413973.5748</v>
      </c>
      <c r="V23" s="56">
        <v>0</v>
      </c>
      <c r="W23" s="56">
        <v>0</v>
      </c>
      <c r="X23" s="56">
        <v>413857.97</v>
      </c>
      <c r="Y23" s="56">
        <v>0</v>
      </c>
      <c r="Z23" s="56"/>
      <c r="AA23" s="56"/>
      <c r="AB23" s="56">
        <v>413973.5748</v>
      </c>
      <c r="AC23" s="56">
        <v>0</v>
      </c>
      <c r="AD23" s="56">
        <v>0</v>
      </c>
      <c r="AE23" s="257">
        <v>45777</v>
      </c>
    </row>
    <row r="24" spans="1:31" ht="15" customHeight="1" thickBot="1" x14ac:dyDescent="0.3">
      <c r="A24" s="56" t="s">
        <v>178</v>
      </c>
      <c r="B24" s="56" t="s">
        <v>179</v>
      </c>
      <c r="C24" s="56" t="s">
        <v>180</v>
      </c>
      <c r="D24" s="56" t="s">
        <v>181</v>
      </c>
      <c r="E24" s="56" t="s">
        <v>185</v>
      </c>
      <c r="F24" s="56" t="s">
        <v>185</v>
      </c>
      <c r="G24" s="56" t="s">
        <v>142</v>
      </c>
      <c r="H24" s="56" t="s">
        <v>246</v>
      </c>
      <c r="I24" s="56" t="s">
        <v>247</v>
      </c>
      <c r="J24" s="56"/>
      <c r="K24" s="56" t="s">
        <v>248</v>
      </c>
      <c r="L24" s="56"/>
      <c r="M24" s="56" t="s">
        <v>249</v>
      </c>
      <c r="N24" s="56"/>
      <c r="O24" s="56"/>
      <c r="P24" s="56">
        <v>0</v>
      </c>
      <c r="Q24" s="56">
        <v>1</v>
      </c>
      <c r="R24" s="56">
        <v>124686.15</v>
      </c>
      <c r="S24" s="56">
        <v>0</v>
      </c>
      <c r="T24" s="56"/>
      <c r="U24" s="56">
        <v>125401.1231579</v>
      </c>
      <c r="V24" s="56">
        <v>0</v>
      </c>
      <c r="W24" s="56">
        <v>0</v>
      </c>
      <c r="X24" s="56">
        <v>124686.15</v>
      </c>
      <c r="Y24" s="56">
        <v>0</v>
      </c>
      <c r="Z24" s="56"/>
      <c r="AA24" s="56"/>
      <c r="AB24" s="56">
        <v>125401.1231579</v>
      </c>
      <c r="AC24" s="56">
        <v>0</v>
      </c>
      <c r="AD24" s="56">
        <v>0</v>
      </c>
      <c r="AE24" s="257">
        <v>45777</v>
      </c>
    </row>
    <row r="25" spans="1:31" ht="15" customHeight="1" thickBot="1" x14ac:dyDescent="0.3">
      <c r="A25" s="56" t="s">
        <v>178</v>
      </c>
      <c r="B25" s="56" t="s">
        <v>179</v>
      </c>
      <c r="C25" s="56" t="s">
        <v>180</v>
      </c>
      <c r="D25" s="56" t="s">
        <v>181</v>
      </c>
      <c r="E25" s="56" t="s">
        <v>185</v>
      </c>
      <c r="F25" s="56" t="s">
        <v>185</v>
      </c>
      <c r="G25" s="56" t="s">
        <v>142</v>
      </c>
      <c r="H25" s="56" t="s">
        <v>250</v>
      </c>
      <c r="I25" s="56" t="s">
        <v>251</v>
      </c>
      <c r="J25" s="56"/>
      <c r="K25" s="56" t="s">
        <v>252</v>
      </c>
      <c r="L25" s="56"/>
      <c r="M25" s="56" t="s">
        <v>253</v>
      </c>
      <c r="N25" s="56"/>
      <c r="O25" s="56"/>
      <c r="P25" s="56">
        <v>0</v>
      </c>
      <c r="Q25" s="56">
        <v>1</v>
      </c>
      <c r="R25" s="56">
        <v>179216.62</v>
      </c>
      <c r="S25" s="56">
        <v>0</v>
      </c>
      <c r="T25" s="56"/>
      <c r="U25" s="56">
        <v>179803.62400000001</v>
      </c>
      <c r="V25" s="56">
        <v>0</v>
      </c>
      <c r="W25" s="56">
        <v>0</v>
      </c>
      <c r="X25" s="56">
        <v>179216.62</v>
      </c>
      <c r="Y25" s="56">
        <v>0</v>
      </c>
      <c r="Z25" s="56"/>
      <c r="AA25" s="56"/>
      <c r="AB25" s="56">
        <v>179803.62400000001</v>
      </c>
      <c r="AC25" s="56">
        <v>0</v>
      </c>
      <c r="AD25" s="56">
        <v>0</v>
      </c>
      <c r="AE25" s="257">
        <v>45777</v>
      </c>
    </row>
    <row r="26" spans="1:31" ht="15" customHeight="1" thickBot="1" x14ac:dyDescent="0.3">
      <c r="A26" s="56" t="s">
        <v>178</v>
      </c>
      <c r="B26" s="56" t="s">
        <v>179</v>
      </c>
      <c r="C26" s="56" t="s">
        <v>180</v>
      </c>
      <c r="D26" s="56" t="s">
        <v>181</v>
      </c>
      <c r="E26" s="56" t="s">
        <v>185</v>
      </c>
      <c r="F26" s="56" t="s">
        <v>185</v>
      </c>
      <c r="G26" s="56" t="s">
        <v>142</v>
      </c>
      <c r="H26" s="56" t="s">
        <v>254</v>
      </c>
      <c r="I26" s="56" t="s">
        <v>255</v>
      </c>
      <c r="J26" s="56"/>
      <c r="K26" s="56" t="s">
        <v>256</v>
      </c>
      <c r="L26" s="56"/>
      <c r="M26" s="56" t="s">
        <v>257</v>
      </c>
      <c r="N26" s="56"/>
      <c r="O26" s="56"/>
      <c r="P26" s="56">
        <v>0</v>
      </c>
      <c r="Q26" s="56">
        <v>1</v>
      </c>
      <c r="R26" s="56">
        <v>304914.49</v>
      </c>
      <c r="S26" s="56">
        <v>0</v>
      </c>
      <c r="T26" s="56"/>
      <c r="U26" s="56">
        <v>307281.74728125002</v>
      </c>
      <c r="V26" s="56">
        <v>0</v>
      </c>
      <c r="W26" s="56">
        <v>0</v>
      </c>
      <c r="X26" s="56">
        <v>304914.49</v>
      </c>
      <c r="Y26" s="56">
        <v>0</v>
      </c>
      <c r="Z26" s="56"/>
      <c r="AA26" s="56"/>
      <c r="AB26" s="56">
        <v>307281.74728125002</v>
      </c>
      <c r="AC26" s="56">
        <v>0</v>
      </c>
      <c r="AD26" s="56">
        <v>0</v>
      </c>
      <c r="AE26" s="257">
        <v>45777</v>
      </c>
    </row>
    <row r="27" spans="1:31" ht="15" customHeight="1" thickBot="1" x14ac:dyDescent="0.3">
      <c r="A27" s="56" t="s">
        <v>178</v>
      </c>
      <c r="B27" s="56" t="s">
        <v>179</v>
      </c>
      <c r="C27" s="56" t="s">
        <v>180</v>
      </c>
      <c r="D27" s="56" t="s">
        <v>258</v>
      </c>
      <c r="E27" s="56" t="s">
        <v>182</v>
      </c>
      <c r="F27" s="56" t="s">
        <v>182</v>
      </c>
      <c r="G27" s="56" t="s">
        <v>142</v>
      </c>
      <c r="H27" s="56" t="s">
        <v>183</v>
      </c>
      <c r="I27" s="56"/>
      <c r="J27" s="56"/>
      <c r="K27" s="56"/>
      <c r="L27" s="56"/>
      <c r="M27" s="56" t="s">
        <v>142</v>
      </c>
      <c r="N27" s="56"/>
      <c r="O27" s="56"/>
      <c r="P27" s="56">
        <v>1</v>
      </c>
      <c r="Q27" s="56">
        <v>1</v>
      </c>
      <c r="R27" s="56">
        <v>9318606.8599999994</v>
      </c>
      <c r="S27" s="56">
        <v>0</v>
      </c>
      <c r="T27" s="56"/>
      <c r="U27" s="56">
        <v>9318606.8599999994</v>
      </c>
      <c r="V27" s="56">
        <v>0</v>
      </c>
      <c r="W27" s="56">
        <v>0</v>
      </c>
      <c r="X27" s="56">
        <v>9318606.8599999994</v>
      </c>
      <c r="Y27" s="56">
        <v>0</v>
      </c>
      <c r="Z27" s="56"/>
      <c r="AA27" s="56"/>
      <c r="AB27" s="56">
        <v>9318606.8599999994</v>
      </c>
      <c r="AC27" s="56">
        <v>0</v>
      </c>
      <c r="AD27" s="56">
        <v>0</v>
      </c>
      <c r="AE27" s="257">
        <v>45777</v>
      </c>
    </row>
    <row r="28" spans="1:31" ht="15" customHeight="1" thickBot="1" x14ac:dyDescent="0.3">
      <c r="A28" s="56" t="s">
        <v>178</v>
      </c>
      <c r="B28" s="56" t="s">
        <v>179</v>
      </c>
      <c r="C28" s="56" t="s">
        <v>180</v>
      </c>
      <c r="D28" s="56" t="s">
        <v>258</v>
      </c>
      <c r="E28" s="56" t="s">
        <v>184</v>
      </c>
      <c r="F28" s="56" t="s">
        <v>182</v>
      </c>
      <c r="G28" s="56" t="s">
        <v>142</v>
      </c>
      <c r="H28" s="56" t="s">
        <v>183</v>
      </c>
      <c r="I28" s="56"/>
      <c r="J28" s="56"/>
      <c r="K28" s="56"/>
      <c r="L28" s="56"/>
      <c r="M28" s="56" t="s">
        <v>142</v>
      </c>
      <c r="N28" s="56"/>
      <c r="O28" s="56"/>
      <c r="P28" s="56">
        <v>1</v>
      </c>
      <c r="Q28" s="56">
        <v>1</v>
      </c>
      <c r="R28" s="56">
        <v>-2914781.34</v>
      </c>
      <c r="S28" s="56">
        <v>0</v>
      </c>
      <c r="T28" s="56"/>
      <c r="U28" s="56">
        <v>-2914781.34</v>
      </c>
      <c r="V28" s="56">
        <v>0</v>
      </c>
      <c r="W28" s="56">
        <v>0</v>
      </c>
      <c r="X28" s="56">
        <v>-2914781.34</v>
      </c>
      <c r="Y28" s="56">
        <v>0</v>
      </c>
      <c r="Z28" s="56"/>
      <c r="AA28" s="56"/>
      <c r="AB28" s="56">
        <v>-2914781.34</v>
      </c>
      <c r="AC28" s="56">
        <v>0</v>
      </c>
      <c r="AD28" s="56">
        <v>0</v>
      </c>
      <c r="AE28" s="257">
        <v>45777</v>
      </c>
    </row>
    <row r="29" spans="1:31" ht="15" customHeight="1" thickBot="1" x14ac:dyDescent="0.3">
      <c r="A29" s="56" t="s">
        <v>178</v>
      </c>
      <c r="B29" s="56" t="s">
        <v>179</v>
      </c>
      <c r="C29" s="56" t="s">
        <v>180</v>
      </c>
      <c r="D29" s="56" t="s">
        <v>258</v>
      </c>
      <c r="E29" s="56" t="s">
        <v>185</v>
      </c>
      <c r="F29" s="56" t="s">
        <v>185</v>
      </c>
      <c r="G29" s="56" t="s">
        <v>142</v>
      </c>
      <c r="H29" s="56" t="s">
        <v>259</v>
      </c>
      <c r="I29" s="56" t="s">
        <v>260</v>
      </c>
      <c r="J29" s="56"/>
      <c r="K29" s="56" t="s">
        <v>261</v>
      </c>
      <c r="L29" s="56"/>
      <c r="M29" s="56" t="s">
        <v>262</v>
      </c>
      <c r="N29" s="56"/>
      <c r="O29" s="56"/>
      <c r="P29" s="56">
        <v>0</v>
      </c>
      <c r="Q29" s="56">
        <v>1</v>
      </c>
      <c r="R29" s="56">
        <v>796380.81</v>
      </c>
      <c r="S29" s="56">
        <v>0</v>
      </c>
      <c r="T29" s="56"/>
      <c r="U29" s="56">
        <v>772132.55174999998</v>
      </c>
      <c r="V29" s="56">
        <v>0</v>
      </c>
      <c r="W29" s="56">
        <v>0</v>
      </c>
      <c r="X29" s="56">
        <v>796380.81</v>
      </c>
      <c r="Y29" s="56">
        <v>0</v>
      </c>
      <c r="Z29" s="56"/>
      <c r="AA29" s="56"/>
      <c r="AB29" s="56">
        <v>772132.55174999998</v>
      </c>
      <c r="AC29" s="56">
        <v>0</v>
      </c>
      <c r="AD29" s="56">
        <v>0</v>
      </c>
      <c r="AE29" s="257">
        <v>45777</v>
      </c>
    </row>
    <row r="30" spans="1:31" ht="15" customHeight="1" thickBot="1" x14ac:dyDescent="0.3">
      <c r="A30" s="56" t="s">
        <v>178</v>
      </c>
      <c r="B30" s="56" t="s">
        <v>179</v>
      </c>
      <c r="C30" s="56" t="s">
        <v>180</v>
      </c>
      <c r="D30" s="56" t="s">
        <v>258</v>
      </c>
      <c r="E30" s="56" t="s">
        <v>185</v>
      </c>
      <c r="F30" s="56" t="s">
        <v>185</v>
      </c>
      <c r="G30" s="56" t="s">
        <v>142</v>
      </c>
      <c r="H30" s="56" t="s">
        <v>263</v>
      </c>
      <c r="I30" s="56" t="s">
        <v>264</v>
      </c>
      <c r="J30" s="56"/>
      <c r="K30" s="56" t="s">
        <v>265</v>
      </c>
      <c r="L30" s="56"/>
      <c r="M30" s="56" t="s">
        <v>266</v>
      </c>
      <c r="N30" s="56"/>
      <c r="O30" s="56"/>
      <c r="P30" s="56">
        <v>0</v>
      </c>
      <c r="Q30" s="56">
        <v>1</v>
      </c>
      <c r="R30" s="56">
        <v>261289.83</v>
      </c>
      <c r="S30" s="56">
        <v>0</v>
      </c>
      <c r="T30" s="56"/>
      <c r="U30" s="56">
        <v>262768.35200000001</v>
      </c>
      <c r="V30" s="56">
        <v>0</v>
      </c>
      <c r="W30" s="56">
        <v>0</v>
      </c>
      <c r="X30" s="56">
        <v>261289.83</v>
      </c>
      <c r="Y30" s="56">
        <v>0</v>
      </c>
      <c r="Z30" s="56"/>
      <c r="AA30" s="56"/>
      <c r="AB30" s="56">
        <v>262768.35200000001</v>
      </c>
      <c r="AC30" s="56">
        <v>0</v>
      </c>
      <c r="AD30" s="56">
        <v>0</v>
      </c>
      <c r="AE30" s="257">
        <v>45777</v>
      </c>
    </row>
    <row r="31" spans="1:31" ht="15" customHeight="1" thickBot="1" x14ac:dyDescent="0.3">
      <c r="A31" s="56" t="s">
        <v>178</v>
      </c>
      <c r="B31" s="56" t="s">
        <v>179</v>
      </c>
      <c r="C31" s="56" t="s">
        <v>180</v>
      </c>
      <c r="D31" s="56" t="s">
        <v>258</v>
      </c>
      <c r="E31" s="56" t="s">
        <v>185</v>
      </c>
      <c r="F31" s="56" t="s">
        <v>185</v>
      </c>
      <c r="G31" s="56" t="s">
        <v>142</v>
      </c>
      <c r="H31" s="56" t="s">
        <v>267</v>
      </c>
      <c r="I31" s="56" t="s">
        <v>268</v>
      </c>
      <c r="J31" s="56"/>
      <c r="K31" s="56" t="s">
        <v>269</v>
      </c>
      <c r="L31" s="56"/>
      <c r="M31" s="56" t="s">
        <v>270</v>
      </c>
      <c r="N31" s="56"/>
      <c r="O31" s="56"/>
      <c r="P31" s="56">
        <v>0</v>
      </c>
      <c r="Q31" s="56">
        <v>1</v>
      </c>
      <c r="R31" s="56">
        <v>236831.33</v>
      </c>
      <c r="S31" s="56">
        <v>0</v>
      </c>
      <c r="T31" s="56"/>
      <c r="U31" s="56">
        <v>236504.4</v>
      </c>
      <c r="V31" s="56">
        <v>0</v>
      </c>
      <c r="W31" s="56">
        <v>0</v>
      </c>
      <c r="X31" s="56">
        <v>236831.33</v>
      </c>
      <c r="Y31" s="56">
        <v>0</v>
      </c>
      <c r="Z31" s="56"/>
      <c r="AA31" s="56"/>
      <c r="AB31" s="56">
        <v>236504.4</v>
      </c>
      <c r="AC31" s="56">
        <v>0</v>
      </c>
      <c r="AD31" s="56">
        <v>0</v>
      </c>
      <c r="AE31" s="257">
        <v>45777</v>
      </c>
    </row>
    <row r="32" spans="1:31" ht="15" customHeight="1" thickBot="1" x14ac:dyDescent="0.3">
      <c r="A32" s="56" t="s">
        <v>178</v>
      </c>
      <c r="B32" s="56" t="s">
        <v>179</v>
      </c>
      <c r="C32" s="56" t="s">
        <v>180</v>
      </c>
      <c r="D32" s="56" t="s">
        <v>258</v>
      </c>
      <c r="E32" s="56" t="s">
        <v>185</v>
      </c>
      <c r="F32" s="56" t="s">
        <v>185</v>
      </c>
      <c r="G32" s="56" t="s">
        <v>142</v>
      </c>
      <c r="H32" s="56" t="s">
        <v>271</v>
      </c>
      <c r="I32" s="56" t="s">
        <v>272</v>
      </c>
      <c r="J32" s="56"/>
      <c r="K32" s="56" t="s">
        <v>273</v>
      </c>
      <c r="L32" s="56"/>
      <c r="M32" s="56" t="s">
        <v>274</v>
      </c>
      <c r="N32" s="56"/>
      <c r="O32" s="56"/>
      <c r="P32" s="56">
        <v>0</v>
      </c>
      <c r="Q32" s="56">
        <v>1</v>
      </c>
      <c r="R32" s="56">
        <v>541192.19999999995</v>
      </c>
      <c r="S32" s="56">
        <v>0</v>
      </c>
      <c r="T32" s="56"/>
      <c r="U32" s="56">
        <v>540157.75</v>
      </c>
      <c r="V32" s="56">
        <v>0</v>
      </c>
      <c r="W32" s="56">
        <v>0</v>
      </c>
      <c r="X32" s="56">
        <v>541192.19999999995</v>
      </c>
      <c r="Y32" s="56">
        <v>0</v>
      </c>
      <c r="Z32" s="56"/>
      <c r="AA32" s="56"/>
      <c r="AB32" s="56">
        <v>540157.75</v>
      </c>
      <c r="AC32" s="56">
        <v>0</v>
      </c>
      <c r="AD32" s="56">
        <v>0</v>
      </c>
      <c r="AE32" s="257">
        <v>45777</v>
      </c>
    </row>
    <row r="33" spans="1:31" ht="15" customHeight="1" thickBot="1" x14ac:dyDescent="0.3">
      <c r="A33" s="56" t="s">
        <v>178</v>
      </c>
      <c r="B33" s="56" t="s">
        <v>179</v>
      </c>
      <c r="C33" s="56" t="s">
        <v>180</v>
      </c>
      <c r="D33" s="56" t="s">
        <v>258</v>
      </c>
      <c r="E33" s="56" t="s">
        <v>185</v>
      </c>
      <c r="F33" s="56" t="s">
        <v>185</v>
      </c>
      <c r="G33" s="56" t="s">
        <v>142</v>
      </c>
      <c r="H33" s="56" t="s">
        <v>275</v>
      </c>
      <c r="I33" s="56" t="s">
        <v>276</v>
      </c>
      <c r="J33" s="56"/>
      <c r="K33" s="56" t="s">
        <v>277</v>
      </c>
      <c r="L33" s="56"/>
      <c r="M33" s="56" t="s">
        <v>278</v>
      </c>
      <c r="N33" s="56"/>
      <c r="O33" s="56"/>
      <c r="P33" s="56">
        <v>0</v>
      </c>
      <c r="Q33" s="56">
        <v>1</v>
      </c>
      <c r="R33" s="56">
        <v>277952.38</v>
      </c>
      <c r="S33" s="56">
        <v>0</v>
      </c>
      <c r="T33" s="56"/>
      <c r="U33" s="56">
        <v>277440.03000000003</v>
      </c>
      <c r="V33" s="56">
        <v>0</v>
      </c>
      <c r="W33" s="56">
        <v>0</v>
      </c>
      <c r="X33" s="56">
        <v>277952.38</v>
      </c>
      <c r="Y33" s="56">
        <v>0</v>
      </c>
      <c r="Z33" s="56"/>
      <c r="AA33" s="56"/>
      <c r="AB33" s="56">
        <v>277440.03000000003</v>
      </c>
      <c r="AC33" s="56">
        <v>0</v>
      </c>
      <c r="AD33" s="56">
        <v>0</v>
      </c>
      <c r="AE33" s="257">
        <v>45777</v>
      </c>
    </row>
    <row r="34" spans="1:31" ht="15" customHeight="1" thickBot="1" x14ac:dyDescent="0.3">
      <c r="A34" s="56" t="s">
        <v>178</v>
      </c>
      <c r="B34" s="56" t="s">
        <v>179</v>
      </c>
      <c r="C34" s="56" t="s">
        <v>180</v>
      </c>
      <c r="D34" s="56" t="s">
        <v>258</v>
      </c>
      <c r="E34" s="56" t="s">
        <v>185</v>
      </c>
      <c r="F34" s="56" t="s">
        <v>185</v>
      </c>
      <c r="G34" s="56" t="s">
        <v>142</v>
      </c>
      <c r="H34" s="56" t="s">
        <v>279</v>
      </c>
      <c r="I34" s="56" t="s">
        <v>280</v>
      </c>
      <c r="J34" s="56"/>
      <c r="K34" s="56" t="s">
        <v>281</v>
      </c>
      <c r="L34" s="56"/>
      <c r="M34" s="56" t="s">
        <v>282</v>
      </c>
      <c r="N34" s="56"/>
      <c r="O34" s="56"/>
      <c r="P34" s="56">
        <v>0</v>
      </c>
      <c r="Q34" s="56">
        <v>1</v>
      </c>
      <c r="R34" s="56">
        <v>306861.06</v>
      </c>
      <c r="S34" s="56">
        <v>0</v>
      </c>
      <c r="T34" s="56"/>
      <c r="U34" s="56">
        <v>308115.27818182</v>
      </c>
      <c r="V34" s="56">
        <v>0</v>
      </c>
      <c r="W34" s="56">
        <v>0</v>
      </c>
      <c r="X34" s="56">
        <v>306861.06</v>
      </c>
      <c r="Y34" s="56">
        <v>0</v>
      </c>
      <c r="Z34" s="56"/>
      <c r="AA34" s="56"/>
      <c r="AB34" s="56">
        <v>308115.27818182</v>
      </c>
      <c r="AC34" s="56">
        <v>0</v>
      </c>
      <c r="AD34" s="56">
        <v>0</v>
      </c>
      <c r="AE34" s="257">
        <v>45777</v>
      </c>
    </row>
    <row r="35" spans="1:31" ht="15" customHeight="1" thickBot="1" x14ac:dyDescent="0.3">
      <c r="A35" s="56" t="s">
        <v>178</v>
      </c>
      <c r="B35" s="56" t="s">
        <v>179</v>
      </c>
      <c r="C35" s="56" t="s">
        <v>180</v>
      </c>
      <c r="D35" s="56" t="s">
        <v>258</v>
      </c>
      <c r="E35" s="56" t="s">
        <v>185</v>
      </c>
      <c r="F35" s="56" t="s">
        <v>185</v>
      </c>
      <c r="G35" s="56" t="s">
        <v>142</v>
      </c>
      <c r="H35" s="56" t="s">
        <v>283</v>
      </c>
      <c r="I35" s="56" t="s">
        <v>284</v>
      </c>
      <c r="J35" s="56"/>
      <c r="K35" s="56" t="s">
        <v>285</v>
      </c>
      <c r="L35" s="56"/>
      <c r="M35" s="56" t="s">
        <v>286</v>
      </c>
      <c r="N35" s="56"/>
      <c r="O35" s="56"/>
      <c r="P35" s="56">
        <v>0</v>
      </c>
      <c r="Q35" s="56">
        <v>1</v>
      </c>
      <c r="R35" s="56">
        <v>324959.02</v>
      </c>
      <c r="S35" s="56">
        <v>0</v>
      </c>
      <c r="T35" s="56"/>
      <c r="U35" s="56">
        <v>326018.07333332999</v>
      </c>
      <c r="V35" s="56">
        <v>0</v>
      </c>
      <c r="W35" s="56">
        <v>0</v>
      </c>
      <c r="X35" s="56">
        <v>324959.02</v>
      </c>
      <c r="Y35" s="56">
        <v>0</v>
      </c>
      <c r="Z35" s="56"/>
      <c r="AA35" s="56"/>
      <c r="AB35" s="56">
        <v>326018.07333332999</v>
      </c>
      <c r="AC35" s="56">
        <v>0</v>
      </c>
      <c r="AD35" s="56">
        <v>0</v>
      </c>
      <c r="AE35" s="257">
        <v>45777</v>
      </c>
    </row>
    <row r="36" spans="1:31" ht="15" customHeight="1" thickBot="1" x14ac:dyDescent="0.3">
      <c r="A36" s="56" t="s">
        <v>178</v>
      </c>
      <c r="B36" s="56" t="s">
        <v>179</v>
      </c>
      <c r="C36" s="56" t="s">
        <v>180</v>
      </c>
      <c r="D36" s="56" t="s">
        <v>258</v>
      </c>
      <c r="E36" s="56" t="s">
        <v>185</v>
      </c>
      <c r="F36" s="56" t="s">
        <v>185</v>
      </c>
      <c r="G36" s="56" t="s">
        <v>142</v>
      </c>
      <c r="H36" s="56" t="s">
        <v>287</v>
      </c>
      <c r="I36" s="56" t="s">
        <v>288</v>
      </c>
      <c r="J36" s="56"/>
      <c r="K36" s="56" t="s">
        <v>289</v>
      </c>
      <c r="L36" s="56"/>
      <c r="M36" s="56" t="s">
        <v>290</v>
      </c>
      <c r="N36" s="56"/>
      <c r="O36" s="56"/>
      <c r="P36" s="56">
        <v>0</v>
      </c>
      <c r="Q36" s="56">
        <v>1</v>
      </c>
      <c r="R36" s="56">
        <v>133335.5</v>
      </c>
      <c r="S36" s="56">
        <v>0</v>
      </c>
      <c r="T36" s="56"/>
      <c r="U36" s="56">
        <v>133737.52499999999</v>
      </c>
      <c r="V36" s="56">
        <v>0</v>
      </c>
      <c r="W36" s="56">
        <v>0</v>
      </c>
      <c r="X36" s="56">
        <v>133335.5</v>
      </c>
      <c r="Y36" s="56">
        <v>0</v>
      </c>
      <c r="Z36" s="56"/>
      <c r="AA36" s="56"/>
      <c r="AB36" s="56">
        <v>133737.52499999999</v>
      </c>
      <c r="AC36" s="56">
        <v>0</v>
      </c>
      <c r="AD36" s="56">
        <v>0</v>
      </c>
      <c r="AE36" s="257">
        <v>45777</v>
      </c>
    </row>
    <row r="37" spans="1:31" ht="15" customHeight="1" thickBot="1" x14ac:dyDescent="0.3">
      <c r="A37" s="56" t="s">
        <v>178</v>
      </c>
      <c r="B37" s="56" t="s">
        <v>179</v>
      </c>
      <c r="C37" s="56" t="s">
        <v>180</v>
      </c>
      <c r="D37" s="56" t="s">
        <v>258</v>
      </c>
      <c r="E37" s="56" t="s">
        <v>185</v>
      </c>
      <c r="F37" s="56" t="s">
        <v>185</v>
      </c>
      <c r="G37" s="56" t="s">
        <v>142</v>
      </c>
      <c r="H37" s="56" t="s">
        <v>291</v>
      </c>
      <c r="I37" s="56" t="s">
        <v>292</v>
      </c>
      <c r="J37" s="56"/>
      <c r="K37" s="56" t="s">
        <v>293</v>
      </c>
      <c r="L37" s="56"/>
      <c r="M37" s="56" t="s">
        <v>294</v>
      </c>
      <c r="N37" s="56"/>
      <c r="O37" s="56"/>
      <c r="P37" s="56">
        <v>0</v>
      </c>
      <c r="Q37" s="56">
        <v>1</v>
      </c>
      <c r="R37" s="56">
        <v>266884.59999999998</v>
      </c>
      <c r="S37" s="56">
        <v>0</v>
      </c>
      <c r="T37" s="56"/>
      <c r="U37" s="56">
        <v>267444.06192308001</v>
      </c>
      <c r="V37" s="56">
        <v>0</v>
      </c>
      <c r="W37" s="56">
        <v>0</v>
      </c>
      <c r="X37" s="56">
        <v>266884.59999999998</v>
      </c>
      <c r="Y37" s="56">
        <v>0</v>
      </c>
      <c r="Z37" s="56"/>
      <c r="AA37" s="56"/>
      <c r="AB37" s="56">
        <v>267444.06192308001</v>
      </c>
      <c r="AC37" s="56">
        <v>0</v>
      </c>
      <c r="AD37" s="56">
        <v>0</v>
      </c>
      <c r="AE37" s="257">
        <v>45777</v>
      </c>
    </row>
    <row r="38" spans="1:31" ht="15" customHeight="1" thickBot="1" x14ac:dyDescent="0.3">
      <c r="A38" s="56" t="s">
        <v>178</v>
      </c>
      <c r="B38" s="56" t="s">
        <v>179</v>
      </c>
      <c r="C38" s="56" t="s">
        <v>180</v>
      </c>
      <c r="D38" s="56" t="s">
        <v>258</v>
      </c>
      <c r="E38" s="56" t="s">
        <v>185</v>
      </c>
      <c r="F38" s="56" t="s">
        <v>185</v>
      </c>
      <c r="G38" s="56" t="s">
        <v>142</v>
      </c>
      <c r="H38" s="56" t="s">
        <v>295</v>
      </c>
      <c r="I38" s="56" t="s">
        <v>296</v>
      </c>
      <c r="J38" s="56"/>
      <c r="K38" s="56" t="s">
        <v>297</v>
      </c>
      <c r="L38" s="56"/>
      <c r="M38" s="56" t="s">
        <v>298</v>
      </c>
      <c r="N38" s="56"/>
      <c r="O38" s="56"/>
      <c r="P38" s="56">
        <v>0</v>
      </c>
      <c r="Q38" s="56">
        <v>1</v>
      </c>
      <c r="R38" s="56">
        <v>458883.83</v>
      </c>
      <c r="S38" s="56">
        <v>0</v>
      </c>
      <c r="T38" s="56"/>
      <c r="U38" s="56">
        <v>461257.39500000002</v>
      </c>
      <c r="V38" s="56">
        <v>0</v>
      </c>
      <c r="W38" s="56">
        <v>0</v>
      </c>
      <c r="X38" s="56">
        <v>458883.83</v>
      </c>
      <c r="Y38" s="56">
        <v>0</v>
      </c>
      <c r="Z38" s="56"/>
      <c r="AA38" s="56"/>
      <c r="AB38" s="56">
        <v>461257.39500000002</v>
      </c>
      <c r="AC38" s="56">
        <v>0</v>
      </c>
      <c r="AD38" s="56">
        <v>0</v>
      </c>
      <c r="AE38" s="257">
        <v>45777</v>
      </c>
    </row>
    <row r="39" spans="1:31" ht="15" customHeight="1" thickBot="1" x14ac:dyDescent="0.3">
      <c r="A39" s="56" t="s">
        <v>178</v>
      </c>
      <c r="B39" s="56" t="s">
        <v>179</v>
      </c>
      <c r="C39" s="56" t="s">
        <v>180</v>
      </c>
      <c r="D39" s="56" t="s">
        <v>258</v>
      </c>
      <c r="E39" s="56" t="s">
        <v>185</v>
      </c>
      <c r="F39" s="56" t="s">
        <v>185</v>
      </c>
      <c r="G39" s="56" t="s">
        <v>142</v>
      </c>
      <c r="H39" s="56" t="s">
        <v>299</v>
      </c>
      <c r="I39" s="56" t="s">
        <v>300</v>
      </c>
      <c r="J39" s="56"/>
      <c r="K39" s="56" t="s">
        <v>301</v>
      </c>
      <c r="L39" s="56"/>
      <c r="M39" s="56" t="s">
        <v>302</v>
      </c>
      <c r="N39" s="56"/>
      <c r="O39" s="56"/>
      <c r="P39" s="56">
        <v>0</v>
      </c>
      <c r="Q39" s="56">
        <v>1</v>
      </c>
      <c r="R39" s="56">
        <v>383838.98</v>
      </c>
      <c r="S39" s="56">
        <v>0</v>
      </c>
      <c r="T39" s="56"/>
      <c r="U39" s="56">
        <v>383804.66424615</v>
      </c>
      <c r="V39" s="56">
        <v>0</v>
      </c>
      <c r="W39" s="56">
        <v>0</v>
      </c>
      <c r="X39" s="56">
        <v>383838.98</v>
      </c>
      <c r="Y39" s="56">
        <v>0</v>
      </c>
      <c r="Z39" s="56"/>
      <c r="AA39" s="56"/>
      <c r="AB39" s="56">
        <v>383804.66424615</v>
      </c>
      <c r="AC39" s="56">
        <v>0</v>
      </c>
      <c r="AD39" s="56">
        <v>0</v>
      </c>
      <c r="AE39" s="257">
        <v>45777</v>
      </c>
    </row>
    <row r="40" spans="1:31" ht="15" customHeight="1" thickBot="1" x14ac:dyDescent="0.3">
      <c r="A40" s="56" t="s">
        <v>178</v>
      </c>
      <c r="B40" s="56" t="s">
        <v>179</v>
      </c>
      <c r="C40" s="56" t="s">
        <v>180</v>
      </c>
      <c r="D40" s="56" t="s">
        <v>258</v>
      </c>
      <c r="E40" s="56" t="s">
        <v>185</v>
      </c>
      <c r="F40" s="56" t="s">
        <v>185</v>
      </c>
      <c r="G40" s="56" t="s">
        <v>142</v>
      </c>
      <c r="H40" s="56" t="s">
        <v>303</v>
      </c>
      <c r="I40" s="56" t="s">
        <v>304</v>
      </c>
      <c r="J40" s="56"/>
      <c r="K40" s="56" t="s">
        <v>305</v>
      </c>
      <c r="L40" s="56"/>
      <c r="M40" s="56" t="s">
        <v>306</v>
      </c>
      <c r="N40" s="56"/>
      <c r="O40" s="56"/>
      <c r="P40" s="56">
        <v>0</v>
      </c>
      <c r="Q40" s="56">
        <v>1</v>
      </c>
      <c r="R40" s="56">
        <v>611164.14</v>
      </c>
      <c r="S40" s="56">
        <v>0</v>
      </c>
      <c r="T40" s="56"/>
      <c r="U40" s="56">
        <v>598639.65</v>
      </c>
      <c r="V40" s="56">
        <v>0</v>
      </c>
      <c r="W40" s="56">
        <v>0</v>
      </c>
      <c r="X40" s="56">
        <v>611164.14</v>
      </c>
      <c r="Y40" s="56">
        <v>0</v>
      </c>
      <c r="Z40" s="56"/>
      <c r="AA40" s="56"/>
      <c r="AB40" s="56">
        <v>598639.65</v>
      </c>
      <c r="AC40" s="56">
        <v>0</v>
      </c>
      <c r="AD40" s="56">
        <v>0</v>
      </c>
      <c r="AE40" s="257">
        <v>45777</v>
      </c>
    </row>
    <row r="41" spans="1:31" ht="15" customHeight="1" thickBot="1" x14ac:dyDescent="0.3">
      <c r="A41" s="56"/>
      <c r="B41" s="56"/>
      <c r="C41" s="56"/>
      <c r="D41" s="56"/>
      <c r="E41" s="56"/>
      <c r="F41" s="56"/>
      <c r="G41" s="56"/>
      <c r="H41" s="56"/>
      <c r="I41" s="56"/>
      <c r="J41" s="56"/>
      <c r="K41" s="56"/>
      <c r="L41" s="56"/>
      <c r="M41" s="56"/>
      <c r="N41" s="56"/>
      <c r="O41" s="56"/>
      <c r="P41" s="56"/>
      <c r="Q41" s="56"/>
      <c r="R41" s="56"/>
      <c r="S41" s="56"/>
      <c r="T41" s="56"/>
      <c r="U41" s="56"/>
      <c r="V41" s="56"/>
      <c r="W41" s="56"/>
      <c r="X41" s="56"/>
      <c r="Y41" s="56"/>
      <c r="Z41" s="56"/>
      <c r="AA41" s="56"/>
      <c r="AB41" s="56"/>
      <c r="AC41" s="56"/>
      <c r="AD41" s="56"/>
      <c r="AE41" s="56"/>
    </row>
    <row r="42" spans="1:31" ht="15" customHeight="1" thickBot="1" x14ac:dyDescent="0.3">
      <c r="A42" s="56"/>
      <c r="B42" s="56"/>
      <c r="C42" s="56"/>
      <c r="D42" s="56"/>
      <c r="E42" s="56"/>
      <c r="F42" s="56"/>
      <c r="G42" s="56"/>
      <c r="H42" s="56"/>
      <c r="I42" s="56"/>
      <c r="J42" s="56"/>
      <c r="K42" s="56"/>
      <c r="L42" s="56"/>
      <c r="M42" s="56"/>
      <c r="N42" s="56"/>
      <c r="O42" s="56"/>
      <c r="P42" s="56"/>
      <c r="Q42" s="56"/>
      <c r="R42" s="56"/>
      <c r="S42" s="56"/>
      <c r="T42" s="56"/>
      <c r="U42" s="56"/>
      <c r="V42" s="56"/>
      <c r="W42" s="56"/>
      <c r="X42" s="56"/>
      <c r="Y42" s="56"/>
      <c r="Z42" s="56"/>
      <c r="AA42" s="56"/>
      <c r="AB42" s="56"/>
      <c r="AC42" s="56"/>
      <c r="AD42" s="56"/>
      <c r="AE42" s="56"/>
    </row>
    <row r="43" spans="1:31" ht="15" customHeight="1" thickBot="1" x14ac:dyDescent="0.3">
      <c r="A43" s="56"/>
      <c r="B43" s="56"/>
      <c r="C43" s="56"/>
      <c r="D43" s="56"/>
      <c r="E43" s="56"/>
      <c r="F43" s="56"/>
      <c r="G43" s="56"/>
      <c r="H43" s="56"/>
      <c r="I43" s="56"/>
      <c r="J43" s="56"/>
      <c r="K43" s="56"/>
      <c r="L43" s="56"/>
      <c r="M43" s="56"/>
      <c r="N43" s="56"/>
      <c r="O43" s="56"/>
      <c r="P43" s="56"/>
      <c r="Q43" s="56"/>
      <c r="R43" s="56"/>
      <c r="S43" s="56"/>
      <c r="T43" s="56"/>
      <c r="U43" s="56"/>
      <c r="V43" s="56"/>
      <c r="W43" s="56"/>
      <c r="X43" s="56"/>
      <c r="Y43" s="56"/>
      <c r="Z43" s="56"/>
      <c r="AA43" s="56"/>
      <c r="AB43" s="56"/>
      <c r="AC43" s="56"/>
      <c r="AD43" s="56"/>
      <c r="AE43" s="56"/>
    </row>
    <row r="44" spans="1:31" ht="15" customHeight="1" thickBot="1" x14ac:dyDescent="0.3">
      <c r="A44" s="56"/>
      <c r="B44" s="56"/>
      <c r="C44" s="56"/>
      <c r="D44" s="56"/>
      <c r="E44" s="56"/>
      <c r="F44" s="56"/>
      <c r="G44" s="56"/>
      <c r="H44" s="56"/>
      <c r="I44" s="56"/>
      <c r="J44" s="56"/>
      <c r="K44" s="56"/>
      <c r="L44" s="56"/>
      <c r="M44" s="56"/>
      <c r="N44" s="56"/>
      <c r="O44" s="56"/>
      <c r="P44" s="56"/>
      <c r="Q44" s="56"/>
      <c r="R44" s="56"/>
      <c r="S44" s="56"/>
      <c r="T44" s="56"/>
      <c r="U44" s="56"/>
      <c r="V44" s="56"/>
      <c r="W44" s="56"/>
      <c r="X44" s="56"/>
      <c r="Y44" s="56"/>
      <c r="Z44" s="56"/>
      <c r="AA44" s="56"/>
      <c r="AB44" s="56"/>
      <c r="AC44" s="56"/>
      <c r="AD44" s="56"/>
      <c r="AE44" s="56"/>
    </row>
    <row r="45" spans="1:31" ht="15" customHeight="1" thickBot="1" x14ac:dyDescent="0.3">
      <c r="A45" s="56"/>
      <c r="B45" s="56"/>
      <c r="C45" s="56"/>
      <c r="D45" s="56"/>
      <c r="E45" s="56"/>
      <c r="F45" s="56"/>
      <c r="G45" s="56"/>
      <c r="H45" s="56"/>
      <c r="I45" s="56"/>
      <c r="J45" s="56"/>
      <c r="K45" s="56"/>
      <c r="L45" s="56"/>
      <c r="M45" s="56"/>
      <c r="N45" s="56"/>
      <c r="O45" s="56"/>
      <c r="P45" s="56"/>
      <c r="Q45" s="56"/>
      <c r="R45" s="56"/>
      <c r="S45" s="56"/>
      <c r="T45" s="56"/>
      <c r="U45" s="56"/>
      <c r="V45" s="56"/>
      <c r="W45" s="56"/>
      <c r="X45" s="56"/>
      <c r="Y45" s="56"/>
      <c r="Z45" s="56"/>
      <c r="AA45" s="56"/>
      <c r="AB45" s="56"/>
      <c r="AC45" s="56"/>
      <c r="AD45" s="56"/>
      <c r="AE45" s="56"/>
    </row>
    <row r="46" spans="1:31" ht="15" customHeight="1" thickBot="1" x14ac:dyDescent="0.3">
      <c r="A46" s="56"/>
      <c r="B46" s="56"/>
      <c r="C46" s="56"/>
      <c r="D46" s="56"/>
      <c r="E46" s="56"/>
      <c r="F46" s="56"/>
      <c r="G46" s="56"/>
      <c r="H46" s="56"/>
      <c r="I46" s="56"/>
      <c r="J46" s="56"/>
      <c r="K46" s="56"/>
      <c r="L46" s="56"/>
      <c r="M46" s="56"/>
      <c r="N46" s="56"/>
      <c r="O46" s="56"/>
      <c r="P46" s="56"/>
      <c r="Q46" s="56"/>
      <c r="R46" s="56"/>
      <c r="S46" s="56"/>
      <c r="T46" s="56"/>
      <c r="U46" s="56"/>
      <c r="V46" s="56"/>
      <c r="W46" s="56"/>
      <c r="X46" s="56"/>
      <c r="Y46" s="56"/>
      <c r="Z46" s="56"/>
      <c r="AA46" s="56"/>
      <c r="AB46" s="56"/>
      <c r="AC46" s="56"/>
      <c r="AD46" s="56"/>
      <c r="AE46" s="56"/>
    </row>
    <row r="47" spans="1:31" ht="15" customHeight="1" thickBot="1" x14ac:dyDescent="0.3">
      <c r="A47" s="56"/>
      <c r="B47" s="56"/>
      <c r="C47" s="56"/>
      <c r="D47" s="56"/>
      <c r="E47" s="56"/>
      <c r="F47" s="56"/>
      <c r="G47" s="56"/>
      <c r="H47" s="56"/>
      <c r="I47" s="56"/>
      <c r="J47" s="56"/>
      <c r="K47" s="56"/>
      <c r="L47" s="56"/>
      <c r="M47" s="56"/>
      <c r="N47" s="56"/>
      <c r="O47" s="56"/>
      <c r="P47" s="56"/>
      <c r="Q47" s="56"/>
      <c r="R47" s="56"/>
      <c r="S47" s="56"/>
      <c r="T47" s="56"/>
      <c r="U47" s="56"/>
      <c r="V47" s="56"/>
      <c r="W47" s="56"/>
      <c r="X47" s="56"/>
      <c r="Y47" s="56"/>
      <c r="Z47" s="56"/>
      <c r="AA47" s="56"/>
      <c r="AB47" s="56"/>
      <c r="AC47" s="56"/>
      <c r="AD47" s="56"/>
      <c r="AE47" s="56"/>
    </row>
    <row r="48" spans="1:31" ht="15" customHeight="1" thickBot="1" x14ac:dyDescent="0.3">
      <c r="A48" s="56"/>
      <c r="B48" s="56"/>
      <c r="C48" s="56"/>
      <c r="D48" s="56"/>
      <c r="E48" s="56"/>
      <c r="F48" s="56"/>
      <c r="G48" s="56"/>
      <c r="H48" s="56"/>
      <c r="I48" s="56"/>
      <c r="J48" s="56"/>
      <c r="K48" s="56"/>
      <c r="L48" s="56"/>
      <c r="M48" s="56"/>
      <c r="N48" s="56"/>
      <c r="O48" s="56"/>
      <c r="P48" s="56"/>
      <c r="Q48" s="56"/>
      <c r="R48" s="56"/>
      <c r="S48" s="56"/>
      <c r="T48" s="56"/>
      <c r="U48" s="56"/>
      <c r="V48" s="56"/>
      <c r="W48" s="56"/>
      <c r="X48" s="56"/>
      <c r="Y48" s="56"/>
      <c r="Z48" s="56"/>
      <c r="AA48" s="56"/>
      <c r="AB48" s="56"/>
      <c r="AC48" s="56"/>
      <c r="AD48" s="56"/>
      <c r="AE48" s="56"/>
    </row>
    <row r="49" spans="1:31" ht="15" customHeight="1" thickBot="1" x14ac:dyDescent="0.3">
      <c r="A49" s="56"/>
      <c r="B49" s="56"/>
      <c r="C49" s="56"/>
      <c r="D49" s="56"/>
      <c r="E49" s="56"/>
      <c r="F49" s="56"/>
      <c r="G49" s="56"/>
      <c r="H49" s="56"/>
      <c r="I49" s="56"/>
      <c r="J49" s="56"/>
      <c r="K49" s="56"/>
      <c r="L49" s="56"/>
      <c r="M49" s="56"/>
      <c r="N49" s="56"/>
      <c r="O49" s="56"/>
      <c r="P49" s="56"/>
      <c r="Q49" s="56"/>
      <c r="R49" s="56"/>
      <c r="S49" s="56"/>
      <c r="T49" s="56"/>
      <c r="U49" s="56"/>
      <c r="V49" s="56"/>
      <c r="W49" s="56"/>
      <c r="X49" s="56"/>
      <c r="Y49" s="56"/>
      <c r="Z49" s="56"/>
      <c r="AA49" s="56"/>
      <c r="AB49" s="56"/>
      <c r="AC49" s="56"/>
      <c r="AD49" s="56"/>
      <c r="AE49" s="56"/>
    </row>
    <row r="50" spans="1:31" ht="15" customHeight="1" thickBot="1" x14ac:dyDescent="0.3">
      <c r="A50" s="56"/>
      <c r="B50" s="56"/>
      <c r="C50" s="56"/>
      <c r="D50" s="56"/>
      <c r="E50" s="56"/>
      <c r="F50" s="56"/>
      <c r="G50" s="56"/>
      <c r="H50" s="56"/>
      <c r="I50" s="56"/>
      <c r="J50" s="56"/>
      <c r="K50" s="56"/>
      <c r="L50" s="56"/>
      <c r="M50" s="56"/>
      <c r="N50" s="56"/>
      <c r="O50" s="56"/>
      <c r="P50" s="56"/>
      <c r="Q50" s="56"/>
      <c r="R50" s="56"/>
      <c r="S50" s="56"/>
      <c r="T50" s="56"/>
      <c r="U50" s="56"/>
      <c r="V50" s="56"/>
      <c r="W50" s="56"/>
      <c r="X50" s="56"/>
      <c r="Y50" s="56"/>
      <c r="Z50" s="56"/>
      <c r="AA50" s="56"/>
      <c r="AB50" s="56"/>
      <c r="AC50" s="56"/>
      <c r="AD50" s="56"/>
      <c r="AE50" s="56"/>
    </row>
    <row r="51" spans="1:31" ht="15" customHeight="1" thickBot="1" x14ac:dyDescent="0.3">
      <c r="A51" s="56"/>
      <c r="B51" s="56"/>
      <c r="C51" s="56"/>
      <c r="D51" s="56"/>
      <c r="E51" s="56"/>
      <c r="F51" s="56"/>
      <c r="G51" s="56"/>
      <c r="H51" s="56"/>
      <c r="I51" s="56"/>
      <c r="J51" s="56"/>
      <c r="K51" s="56"/>
      <c r="L51" s="56"/>
      <c r="M51" s="56"/>
      <c r="N51" s="56"/>
      <c r="O51" s="56"/>
      <c r="P51" s="56"/>
      <c r="Q51" s="56"/>
      <c r="R51" s="56"/>
      <c r="S51" s="56"/>
      <c r="T51" s="56"/>
      <c r="U51" s="56"/>
      <c r="V51" s="56"/>
      <c r="W51" s="56"/>
      <c r="X51" s="56"/>
      <c r="Y51" s="56"/>
      <c r="Z51" s="56"/>
      <c r="AA51" s="56"/>
      <c r="AB51" s="56"/>
      <c r="AC51" s="56"/>
      <c r="AD51" s="56"/>
      <c r="AE51" s="56"/>
    </row>
    <row r="52" spans="1:31" ht="15" customHeight="1" thickBot="1" x14ac:dyDescent="0.3">
      <c r="A52" s="56"/>
      <c r="B52" s="56"/>
      <c r="C52" s="56"/>
      <c r="D52" s="56"/>
      <c r="E52" s="56"/>
      <c r="F52" s="56"/>
      <c r="G52" s="56"/>
      <c r="H52" s="56"/>
      <c r="I52" s="56"/>
      <c r="J52" s="56"/>
      <c r="K52" s="56"/>
      <c r="L52" s="56"/>
      <c r="M52" s="56"/>
      <c r="N52" s="56"/>
      <c r="O52" s="56"/>
      <c r="P52" s="56"/>
      <c r="Q52" s="56"/>
      <c r="R52" s="56"/>
      <c r="S52" s="56"/>
      <c r="T52" s="56"/>
      <c r="U52" s="56"/>
      <c r="V52" s="56"/>
      <c r="W52" s="56"/>
      <c r="X52" s="56"/>
      <c r="Y52" s="56"/>
      <c r="Z52" s="56"/>
      <c r="AA52" s="56"/>
      <c r="AB52" s="56"/>
      <c r="AC52" s="56"/>
      <c r="AD52" s="56"/>
      <c r="AE52" s="56"/>
    </row>
    <row r="53" spans="1:31" ht="15" customHeight="1" thickBot="1" x14ac:dyDescent="0.3">
      <c r="A53" s="56"/>
      <c r="B53" s="56"/>
      <c r="C53" s="56"/>
      <c r="D53" s="56"/>
      <c r="E53" s="56"/>
      <c r="F53" s="56"/>
      <c r="G53" s="56"/>
      <c r="H53" s="56"/>
      <c r="I53" s="56"/>
      <c r="J53" s="56"/>
      <c r="K53" s="56"/>
      <c r="L53" s="56"/>
      <c r="M53" s="56"/>
      <c r="N53" s="56"/>
      <c r="O53" s="56"/>
      <c r="P53" s="56"/>
      <c r="Q53" s="56"/>
      <c r="R53" s="56"/>
      <c r="S53" s="56"/>
      <c r="T53" s="56"/>
      <c r="U53" s="56"/>
      <c r="V53" s="56"/>
      <c r="W53" s="56"/>
      <c r="X53" s="56"/>
      <c r="Y53" s="56"/>
      <c r="Z53" s="56"/>
      <c r="AA53" s="56"/>
      <c r="AB53" s="56"/>
      <c r="AC53" s="56"/>
      <c r="AD53" s="56"/>
      <c r="AE53" s="56"/>
    </row>
    <row r="54" spans="1:31" ht="15" customHeight="1" thickBot="1" x14ac:dyDescent="0.3">
      <c r="A54" s="56"/>
      <c r="B54" s="56"/>
      <c r="C54" s="56"/>
      <c r="D54" s="56"/>
      <c r="E54" s="56"/>
      <c r="F54" s="56"/>
      <c r="G54" s="56"/>
      <c r="H54" s="56"/>
      <c r="I54" s="56"/>
      <c r="J54" s="56"/>
      <c r="K54" s="56"/>
      <c r="L54" s="56"/>
      <c r="M54" s="56"/>
      <c r="N54" s="56"/>
      <c r="O54" s="56"/>
      <c r="P54" s="56"/>
      <c r="Q54" s="56"/>
      <c r="R54" s="56"/>
      <c r="S54" s="56"/>
      <c r="T54" s="56"/>
      <c r="U54" s="56"/>
      <c r="V54" s="56"/>
      <c r="W54" s="56"/>
      <c r="X54" s="56"/>
      <c r="Y54" s="56"/>
      <c r="Z54" s="56"/>
      <c r="AA54" s="56"/>
      <c r="AB54" s="56"/>
      <c r="AC54" s="56"/>
      <c r="AD54" s="56"/>
      <c r="AE54" s="56"/>
    </row>
    <row r="55" spans="1:31" ht="15" customHeight="1" thickBot="1" x14ac:dyDescent="0.3">
      <c r="A55" s="56"/>
      <c r="B55" s="56"/>
      <c r="C55" s="56"/>
      <c r="D55" s="56"/>
      <c r="E55" s="56"/>
      <c r="F55" s="56"/>
      <c r="G55" s="56"/>
      <c r="H55" s="56"/>
      <c r="I55" s="56"/>
      <c r="J55" s="56"/>
      <c r="K55" s="56"/>
      <c r="L55" s="56"/>
      <c r="M55" s="56"/>
      <c r="N55" s="56"/>
      <c r="O55" s="56"/>
      <c r="P55" s="56"/>
      <c r="Q55" s="56"/>
      <c r="R55" s="56"/>
      <c r="S55" s="56"/>
      <c r="T55" s="56"/>
      <c r="U55" s="56"/>
      <c r="V55" s="56"/>
      <c r="W55" s="56"/>
      <c r="X55" s="56"/>
      <c r="Y55" s="56"/>
      <c r="Z55" s="56"/>
      <c r="AA55" s="56"/>
      <c r="AB55" s="56"/>
      <c r="AC55" s="56"/>
      <c r="AD55" s="56"/>
      <c r="AE55" s="56"/>
    </row>
    <row r="56" spans="1:31" ht="15" customHeight="1" thickBot="1" x14ac:dyDescent="0.3">
      <c r="A56" s="56"/>
      <c r="B56" s="56"/>
      <c r="C56" s="56"/>
      <c r="D56" s="56"/>
      <c r="E56" s="56"/>
      <c r="F56" s="56"/>
      <c r="G56" s="56"/>
      <c r="H56" s="56"/>
      <c r="I56" s="56"/>
      <c r="J56" s="56"/>
      <c r="K56" s="56"/>
      <c r="L56" s="56"/>
      <c r="M56" s="56"/>
      <c r="N56" s="56"/>
      <c r="O56" s="56"/>
      <c r="P56" s="56"/>
      <c r="Q56" s="56"/>
      <c r="R56" s="56"/>
      <c r="S56" s="56"/>
      <c r="T56" s="56"/>
      <c r="U56" s="56"/>
      <c r="V56" s="56"/>
      <c r="W56" s="56"/>
      <c r="X56" s="56"/>
      <c r="Y56" s="56"/>
      <c r="Z56" s="56"/>
      <c r="AA56" s="56"/>
      <c r="AB56" s="56"/>
      <c r="AC56" s="56"/>
      <c r="AD56" s="56"/>
      <c r="AE56" s="56"/>
    </row>
    <row r="57" spans="1:31" ht="15" customHeight="1" thickBot="1" x14ac:dyDescent="0.3">
      <c r="A57" s="56"/>
      <c r="B57" s="56"/>
      <c r="C57" s="56"/>
      <c r="D57" s="56"/>
      <c r="E57" s="56"/>
      <c r="F57" s="56"/>
      <c r="G57" s="56"/>
      <c r="H57" s="56"/>
      <c r="I57" s="56"/>
      <c r="J57" s="56"/>
      <c r="K57" s="56"/>
      <c r="L57" s="56"/>
      <c r="M57" s="56"/>
      <c r="N57" s="56"/>
      <c r="O57" s="56"/>
      <c r="P57" s="56"/>
      <c r="Q57" s="56"/>
      <c r="R57" s="56"/>
      <c r="S57" s="56"/>
      <c r="T57" s="56"/>
      <c r="U57" s="56"/>
      <c r="V57" s="56"/>
      <c r="W57" s="56"/>
      <c r="X57" s="56"/>
      <c r="Y57" s="56"/>
      <c r="Z57" s="56"/>
      <c r="AA57" s="56"/>
      <c r="AB57" s="56"/>
      <c r="AC57" s="56"/>
      <c r="AD57" s="56"/>
      <c r="AE57" s="56"/>
    </row>
    <row r="58" spans="1:31" ht="15" customHeight="1" thickBot="1" x14ac:dyDescent="0.3">
      <c r="A58" s="56"/>
      <c r="B58" s="56"/>
      <c r="C58" s="56"/>
      <c r="D58" s="56"/>
      <c r="E58" s="56"/>
      <c r="F58" s="56"/>
      <c r="G58" s="56"/>
      <c r="H58" s="56"/>
      <c r="I58" s="56"/>
      <c r="J58" s="56"/>
      <c r="K58" s="56"/>
      <c r="L58" s="56"/>
      <c r="M58" s="56"/>
      <c r="N58" s="56"/>
      <c r="O58" s="56"/>
      <c r="P58" s="56"/>
      <c r="Q58" s="56"/>
      <c r="R58" s="56"/>
      <c r="S58" s="56"/>
      <c r="T58" s="56"/>
      <c r="U58" s="56"/>
      <c r="V58" s="56"/>
      <c r="W58" s="56"/>
      <c r="X58" s="56"/>
      <c r="Y58" s="56"/>
      <c r="Z58" s="56"/>
      <c r="AA58" s="56"/>
      <c r="AB58" s="56"/>
      <c r="AC58" s="56"/>
      <c r="AD58" s="56"/>
      <c r="AE58" s="56"/>
    </row>
    <row r="59" spans="1:31" ht="15" customHeight="1" thickBot="1" x14ac:dyDescent="0.3">
      <c r="A59" s="56"/>
      <c r="B59" s="56"/>
      <c r="C59" s="56"/>
      <c r="D59" s="56"/>
      <c r="E59" s="56"/>
      <c r="F59" s="56"/>
      <c r="G59" s="56"/>
      <c r="H59" s="56"/>
      <c r="I59" s="56"/>
      <c r="J59" s="56"/>
      <c r="K59" s="56"/>
      <c r="L59" s="56"/>
      <c r="M59" s="56"/>
      <c r="N59" s="56"/>
      <c r="O59" s="56"/>
      <c r="P59" s="56"/>
      <c r="Q59" s="56"/>
      <c r="R59" s="56"/>
      <c r="S59" s="56"/>
      <c r="T59" s="56"/>
      <c r="U59" s="56"/>
      <c r="V59" s="56"/>
      <c r="W59" s="56"/>
      <c r="X59" s="56"/>
      <c r="Y59" s="56"/>
      <c r="Z59" s="56"/>
      <c r="AA59" s="56"/>
      <c r="AB59" s="56"/>
      <c r="AC59" s="56"/>
      <c r="AD59" s="56"/>
      <c r="AE59" s="56"/>
    </row>
    <row r="60" spans="1:31" ht="15" customHeight="1" thickBot="1" x14ac:dyDescent="0.3">
      <c r="A60" s="56"/>
      <c r="B60" s="56"/>
      <c r="C60" s="56"/>
      <c r="D60" s="56"/>
      <c r="E60" s="56"/>
      <c r="F60" s="56"/>
      <c r="G60" s="56"/>
      <c r="H60" s="56"/>
      <c r="I60" s="56"/>
      <c r="J60" s="56"/>
      <c r="K60" s="56"/>
      <c r="L60" s="56"/>
      <c r="M60" s="56"/>
      <c r="N60" s="56"/>
      <c r="O60" s="56"/>
      <c r="P60" s="56"/>
      <c r="Q60" s="56"/>
      <c r="R60" s="56"/>
      <c r="S60" s="56"/>
      <c r="T60" s="56"/>
      <c r="U60" s="56"/>
      <c r="V60" s="56"/>
      <c r="W60" s="56"/>
      <c r="X60" s="56"/>
      <c r="Y60" s="56"/>
      <c r="Z60" s="56"/>
      <c r="AA60" s="56"/>
      <c r="AB60" s="56"/>
      <c r="AC60" s="56"/>
      <c r="AD60" s="56"/>
      <c r="AE60" s="56"/>
    </row>
    <row r="61" spans="1:31" ht="15" customHeight="1" thickBot="1" x14ac:dyDescent="0.3">
      <c r="A61" s="56"/>
      <c r="B61" s="56"/>
      <c r="C61" s="56"/>
      <c r="D61" s="56"/>
      <c r="E61" s="56"/>
      <c r="F61" s="56"/>
      <c r="G61" s="56"/>
      <c r="H61" s="56"/>
      <c r="I61" s="56"/>
      <c r="J61" s="56"/>
      <c r="K61" s="56"/>
      <c r="L61" s="56"/>
      <c r="M61" s="56"/>
      <c r="N61" s="56"/>
      <c r="O61" s="56"/>
      <c r="P61" s="56"/>
      <c r="Q61" s="56"/>
      <c r="R61" s="56"/>
      <c r="S61" s="56"/>
      <c r="T61" s="56"/>
      <c r="U61" s="56"/>
      <c r="V61" s="56"/>
      <c r="W61" s="56"/>
      <c r="X61" s="56"/>
      <c r="Y61" s="56"/>
      <c r="Z61" s="56"/>
      <c r="AA61" s="56"/>
      <c r="AB61" s="56"/>
      <c r="AC61" s="56"/>
      <c r="AD61" s="56"/>
      <c r="AE61" s="56"/>
    </row>
    <row r="62" spans="1:31" ht="15" customHeight="1" thickBot="1" x14ac:dyDescent="0.3">
      <c r="A62" s="56"/>
      <c r="B62" s="56"/>
      <c r="C62" s="56"/>
      <c r="D62" s="56"/>
      <c r="E62" s="56"/>
      <c r="F62" s="56"/>
      <c r="G62" s="56"/>
      <c r="H62" s="56"/>
      <c r="I62" s="56"/>
      <c r="J62" s="56"/>
      <c r="K62" s="56"/>
      <c r="L62" s="56"/>
      <c r="M62" s="56"/>
      <c r="N62" s="56"/>
      <c r="O62" s="56"/>
      <c r="P62" s="56"/>
      <c r="Q62" s="56"/>
      <c r="R62" s="56"/>
      <c r="S62" s="56"/>
      <c r="T62" s="56"/>
      <c r="U62" s="56"/>
      <c r="V62" s="56"/>
      <c r="W62" s="56"/>
      <c r="X62" s="56"/>
      <c r="Y62" s="56"/>
      <c r="Z62" s="56"/>
      <c r="AA62" s="56"/>
      <c r="AB62" s="56"/>
      <c r="AC62" s="56"/>
      <c r="AD62" s="56"/>
      <c r="AE62" s="56"/>
    </row>
    <row r="63" spans="1:31" ht="15" customHeight="1" thickBot="1" x14ac:dyDescent="0.3">
      <c r="A63" s="56"/>
      <c r="B63" s="56"/>
      <c r="C63" s="56"/>
      <c r="D63" s="56"/>
      <c r="E63" s="56"/>
      <c r="F63" s="56"/>
      <c r="G63" s="56"/>
      <c r="H63" s="56"/>
      <c r="I63" s="56"/>
      <c r="J63" s="56"/>
      <c r="K63" s="56"/>
      <c r="L63" s="56"/>
      <c r="M63" s="56"/>
      <c r="N63" s="56"/>
      <c r="O63" s="56"/>
      <c r="P63" s="56"/>
      <c r="Q63" s="56"/>
      <c r="R63" s="56"/>
      <c r="S63" s="56"/>
      <c r="T63" s="56"/>
      <c r="U63" s="56"/>
      <c r="V63" s="56"/>
      <c r="W63" s="56"/>
      <c r="X63" s="56"/>
      <c r="Y63" s="56"/>
      <c r="Z63" s="56"/>
      <c r="AA63" s="56"/>
      <c r="AB63" s="56"/>
      <c r="AC63" s="56"/>
      <c r="AD63" s="56"/>
      <c r="AE63" s="56"/>
    </row>
    <row r="64" spans="1:31" ht="15" customHeight="1" thickBot="1" x14ac:dyDescent="0.3">
      <c r="A64" s="56"/>
      <c r="B64" s="56"/>
      <c r="C64" s="56"/>
      <c r="D64" s="56"/>
      <c r="E64" s="56"/>
      <c r="F64" s="56"/>
      <c r="G64" s="56"/>
      <c r="H64" s="56"/>
      <c r="I64" s="56"/>
      <c r="J64" s="56"/>
      <c r="K64" s="56"/>
      <c r="L64" s="56"/>
      <c r="M64" s="56"/>
      <c r="N64" s="56"/>
      <c r="O64" s="56"/>
      <c r="P64" s="56"/>
      <c r="Q64" s="56"/>
      <c r="R64" s="56"/>
      <c r="S64" s="56"/>
      <c r="T64" s="56"/>
      <c r="U64" s="56"/>
      <c r="V64" s="56"/>
      <c r="W64" s="56"/>
      <c r="X64" s="56"/>
      <c r="Y64" s="56"/>
      <c r="Z64" s="56"/>
      <c r="AA64" s="56"/>
      <c r="AB64" s="56"/>
      <c r="AC64" s="56"/>
      <c r="AD64" s="56"/>
      <c r="AE64" s="56"/>
    </row>
    <row r="65" spans="1:31" ht="15" customHeight="1" x14ac:dyDescent="0.25">
      <c r="A65" s="56"/>
      <c r="B65" s="56"/>
      <c r="C65" s="56"/>
      <c r="D65" s="56"/>
      <c r="E65" s="56"/>
      <c r="F65" s="56"/>
      <c r="G65" s="56"/>
      <c r="H65" s="56"/>
      <c r="I65" s="56"/>
      <c r="J65" s="56"/>
      <c r="K65" s="56"/>
      <c r="L65" s="56"/>
      <c r="M65" s="56"/>
      <c r="N65" s="56"/>
      <c r="O65" s="56"/>
      <c r="P65" s="56"/>
      <c r="Q65" s="56"/>
      <c r="R65" s="56"/>
      <c r="S65" s="56"/>
      <c r="T65" s="56"/>
      <c r="U65" s="56"/>
      <c r="V65" s="56"/>
      <c r="W65" s="56"/>
      <c r="X65" s="56"/>
      <c r="Y65" s="56"/>
      <c r="Z65" s="56"/>
      <c r="AA65" s="56"/>
      <c r="AB65" s="56"/>
      <c r="AC65" s="56"/>
      <c r="AD65" s="56"/>
      <c r="AE65" s="56"/>
    </row>
  </sheetData>
  <autoFilter ref="A6:AE6" xr:uid="{E2B13BFB-196A-4D44-B6BC-D6B7B03E73E1}"/>
  <sortState xmlns:xlrd2="http://schemas.microsoft.com/office/spreadsheetml/2017/richdata2" ref="A7:AC17">
    <sortCondition ref="C7:C17"/>
    <sortCondition ref="E7:E17"/>
    <sortCondition ref="L7:L17"/>
  </sortState>
  <dataConsolidate/>
  <mergeCells count="2">
    <mergeCell ref="G1:L2"/>
    <mergeCell ref="G3:L3"/>
  </mergeCells>
  <phoneticPr fontId="3" type="noConversion"/>
  <conditionalFormatting sqref="A7:AE1048576">
    <cfRule type="expression" dxfId="57" priority="1" stopIfTrue="1">
      <formula>$A7=""</formula>
    </cfRule>
    <cfRule type="expression" dxfId="56" priority="3">
      <formula>ROW()/2=INT(ROW()/2)</formula>
    </cfRule>
    <cfRule type="expression" dxfId="55" priority="4">
      <formula>ROW()/2&lt;&gt;INT(ROW()/2)</formula>
    </cfRule>
    <cfRule type="expression" dxfId="54" priority="5">
      <formula>$A7="Total"</formula>
    </cfRule>
  </conditionalFormatting>
  <conditionalFormatting sqref="AF7:AF1048576">
    <cfRule type="expression" dxfId="53" priority="2">
      <formula>$A7&lt;&gt;""</formula>
    </cfRule>
  </conditionalFormatting>
  <hyperlinks>
    <hyperlink ref="A1" location="Index!A1" display="Home " xr:uid="{DC141731-F30A-4FC6-A180-B4FEB1836A80}"/>
  </hyperlinks>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F0CE79-8B62-45D7-AE2B-AEBE67E42B6B}">
  <sheetPr codeName="Sheet5"/>
  <dimension ref="A1:AI66"/>
  <sheetViews>
    <sheetView workbookViewId="0">
      <pane ySplit="6" topLeftCell="A7" activePane="bottomLeft" state="frozen"/>
      <selection pane="bottomLeft" activeCell="H15" sqref="H15"/>
    </sheetView>
  </sheetViews>
  <sheetFormatPr defaultColWidth="10.28515625" defaultRowHeight="15" x14ac:dyDescent="0.25"/>
  <cols>
    <col min="1" max="1" width="9.42578125" style="128" bestFit="1" customWidth="1"/>
    <col min="2" max="2" width="10.140625" style="127" bestFit="1" customWidth="1"/>
    <col min="3" max="3" width="9.85546875" style="127" bestFit="1" customWidth="1"/>
    <col min="4" max="4" width="17.42578125" style="127" bestFit="1" customWidth="1"/>
    <col min="5" max="5" width="13.7109375" style="127" bestFit="1" customWidth="1"/>
    <col min="6" max="6" width="16.140625" style="127" bestFit="1" customWidth="1"/>
    <col min="7" max="7" width="16.7109375" style="127" bestFit="1" customWidth="1"/>
    <col min="8" max="8" width="14.85546875" style="127" bestFit="1" customWidth="1"/>
    <col min="9" max="9" width="14.140625" style="127" bestFit="1" customWidth="1"/>
    <col min="10" max="10" width="10.7109375" style="127" bestFit="1" customWidth="1"/>
    <col min="11" max="11" width="15.140625" style="127" bestFit="1" customWidth="1"/>
    <col min="12" max="12" width="9.7109375" style="127" bestFit="1" customWidth="1"/>
    <col min="13" max="13" width="23" style="160" bestFit="1" customWidth="1"/>
    <col min="14" max="14" width="11.7109375" style="158" bestFit="1" customWidth="1"/>
    <col min="15" max="15" width="32.7109375" style="160" bestFit="1" customWidth="1"/>
    <col min="16" max="16" width="16" style="160" bestFit="1" customWidth="1"/>
    <col min="17" max="17" width="13.140625" style="156" bestFit="1" customWidth="1"/>
    <col min="18" max="18" width="16.85546875" style="156" bestFit="1" customWidth="1"/>
    <col min="19" max="19" width="16" style="156" bestFit="1" customWidth="1"/>
    <col min="20" max="20" width="11.85546875" style="156" bestFit="1" customWidth="1"/>
    <col min="21" max="21" width="9.85546875" style="156" bestFit="1" customWidth="1"/>
    <col min="22" max="22" width="7.5703125" style="157" bestFit="1" customWidth="1"/>
    <col min="23" max="23" width="9.5703125" style="157" bestFit="1" customWidth="1"/>
    <col min="24" max="24" width="11" style="156" bestFit="1" customWidth="1"/>
    <col min="25" max="25" width="18" style="156" bestFit="1" customWidth="1"/>
    <col min="26" max="26" width="20.42578125" style="156" bestFit="1" customWidth="1"/>
    <col min="27" max="27" width="18.28515625" style="156" bestFit="1" customWidth="1"/>
    <col min="28" max="28" width="20.85546875" style="156" bestFit="1" customWidth="1"/>
    <col min="29" max="29" width="10.7109375" style="156" bestFit="1" customWidth="1"/>
    <col min="30" max="30" width="17.7109375" style="156" bestFit="1" customWidth="1"/>
    <col min="31" max="31" width="20.140625" style="156" bestFit="1" customWidth="1"/>
    <col min="32" max="33" width="18" style="156" bestFit="1" customWidth="1"/>
    <col min="34" max="34" width="20.5703125" style="156" bestFit="1" customWidth="1"/>
    <col min="35" max="35" width="14.85546875" style="161" bestFit="1" customWidth="1"/>
    <col min="36" max="36" width="0.140625" style="124" customWidth="1"/>
    <col min="37" max="16384" width="10.28515625" style="124"/>
  </cols>
  <sheetData>
    <row r="1" spans="1:35" ht="15" customHeight="1" x14ac:dyDescent="0.25">
      <c r="A1" s="133" t="s">
        <v>90</v>
      </c>
      <c r="B1" s="86"/>
      <c r="C1" s="79"/>
      <c r="D1" s="129"/>
      <c r="E1" s="129"/>
      <c r="F1" s="253" t="str">
        <f>VLOOKUP("FundName",'Report Parameters'!A:B,2,FALSE)</f>
        <v>Steerhead Alternative Energy Fund</v>
      </c>
      <c r="G1" s="253"/>
      <c r="H1" s="253"/>
      <c r="I1" s="79"/>
      <c r="J1" s="79"/>
      <c r="K1" s="78"/>
      <c r="L1" s="78"/>
      <c r="M1" s="78"/>
      <c r="N1" s="78"/>
      <c r="O1" s="79" t="s">
        <v>131</v>
      </c>
      <c r="P1" s="131">
        <f>VLOOKUP("EffectiveStartDate",'Report Parameters'!A:B,2,FALSE)</f>
        <v>45931</v>
      </c>
      <c r="Q1" s="78"/>
      <c r="R1" s="78"/>
      <c r="S1" s="78"/>
      <c r="T1" s="78"/>
      <c r="U1" s="78"/>
      <c r="V1" s="78"/>
      <c r="W1" s="78"/>
      <c r="X1" s="78"/>
      <c r="Y1" s="78"/>
      <c r="Z1" s="78"/>
      <c r="AA1" s="78"/>
      <c r="AB1" s="78"/>
      <c r="AC1" s="78"/>
      <c r="AD1" s="78"/>
      <c r="AE1" s="78"/>
      <c r="AF1" s="78"/>
      <c r="AG1" s="78"/>
      <c r="AH1" s="78"/>
      <c r="AI1" s="78"/>
    </row>
    <row r="2" spans="1:35" ht="15" customHeight="1" x14ac:dyDescent="0.25">
      <c r="A2" s="228"/>
      <c r="B2" s="86"/>
      <c r="C2" s="79"/>
      <c r="D2" s="129"/>
      <c r="E2" s="129"/>
      <c r="F2" s="253"/>
      <c r="G2" s="253"/>
      <c r="H2" s="253"/>
      <c r="I2" s="79"/>
      <c r="J2" s="79"/>
      <c r="K2" s="78"/>
      <c r="L2" s="78"/>
      <c r="M2" s="78"/>
      <c r="N2" s="78"/>
      <c r="O2" s="79" t="s">
        <v>132</v>
      </c>
      <c r="P2" s="131">
        <f>VLOOKUP("EffectiveEndDate",'Report Parameters'!A:B,2,FALSE)</f>
        <v>45901</v>
      </c>
      <c r="Q2" s="78"/>
      <c r="R2" s="78"/>
      <c r="S2" s="78"/>
      <c r="T2" s="78"/>
      <c r="U2" s="78"/>
      <c r="V2" s="78"/>
      <c r="W2" s="78"/>
      <c r="X2" s="78"/>
      <c r="Y2" s="78"/>
      <c r="Z2" s="78"/>
      <c r="AA2" s="78"/>
      <c r="AB2" s="78"/>
      <c r="AC2" s="78"/>
      <c r="AD2" s="78"/>
      <c r="AE2" s="78"/>
      <c r="AF2" s="78"/>
      <c r="AG2" s="78"/>
      <c r="AH2" s="78"/>
      <c r="AI2" s="78"/>
    </row>
    <row r="3" spans="1:35" ht="15.75" customHeight="1" x14ac:dyDescent="0.25">
      <c r="A3" s="228"/>
      <c r="B3" s="86"/>
      <c r="C3" s="79"/>
      <c r="D3" s="129"/>
      <c r="E3" s="130"/>
      <c r="F3" s="254" t="s">
        <v>148</v>
      </c>
      <c r="G3" s="254"/>
      <c r="H3" s="254"/>
      <c r="I3" s="79"/>
      <c r="J3" s="79"/>
      <c r="K3" s="78"/>
      <c r="L3" s="78"/>
      <c r="M3" s="78"/>
      <c r="N3" s="78"/>
      <c r="O3" s="79" t="s">
        <v>133</v>
      </c>
      <c r="P3" s="79">
        <f>VLOOKUP("EffectiveEndDate",'Report Parameters'!A:B,2,FALSE)</f>
        <v>45901</v>
      </c>
      <c r="Q3" s="78"/>
      <c r="R3" s="78"/>
      <c r="S3" s="78"/>
      <c r="T3" s="78"/>
      <c r="U3" s="78"/>
      <c r="V3" s="78"/>
      <c r="W3" s="78"/>
      <c r="X3" s="78"/>
      <c r="Y3" s="78"/>
      <c r="Z3" s="78"/>
      <c r="AA3" s="78"/>
      <c r="AB3" s="78"/>
      <c r="AC3" s="78"/>
      <c r="AD3" s="78"/>
      <c r="AE3" s="78"/>
      <c r="AF3" s="78"/>
      <c r="AG3" s="78"/>
      <c r="AH3" s="78"/>
      <c r="AI3" s="78"/>
    </row>
    <row r="4" spans="1:35" x14ac:dyDescent="0.25">
      <c r="A4" s="79"/>
      <c r="B4" s="79"/>
      <c r="C4" s="79"/>
      <c r="D4" s="125"/>
      <c r="E4" s="125"/>
      <c r="F4" s="125"/>
      <c r="G4" s="79"/>
      <c r="H4" s="79"/>
      <c r="I4" s="79"/>
      <c r="J4" s="79"/>
      <c r="K4" s="78"/>
      <c r="L4" s="78"/>
      <c r="M4" s="78"/>
      <c r="N4" s="78"/>
      <c r="O4" s="79" t="s">
        <v>134</v>
      </c>
      <c r="P4" s="131">
        <f>VLOOKUP("EffectiveEndDate",'Report Parameters'!A:B,2,FALSE)</f>
        <v>45901</v>
      </c>
      <c r="Q4" s="78"/>
      <c r="R4" s="78"/>
      <c r="S4" s="78"/>
      <c r="T4" s="78"/>
      <c r="U4" s="78"/>
      <c r="V4" s="78"/>
      <c r="W4" s="78"/>
      <c r="X4" s="78"/>
      <c r="Y4" s="78"/>
      <c r="Z4" s="78"/>
      <c r="AA4" s="78"/>
      <c r="AB4" s="78"/>
      <c r="AC4" s="78"/>
      <c r="AD4" s="78"/>
      <c r="AE4" s="78"/>
      <c r="AF4" s="78"/>
      <c r="AG4" s="78"/>
      <c r="AH4" s="78"/>
      <c r="AI4" s="78"/>
    </row>
    <row r="5" spans="1:35" ht="15.75" thickBot="1" x14ac:dyDescent="0.3">
      <c r="A5" s="79"/>
      <c r="B5" s="79"/>
      <c r="C5" s="79"/>
      <c r="D5" s="79"/>
      <c r="E5" s="79"/>
      <c r="F5" s="79"/>
      <c r="G5" s="79"/>
      <c r="H5" s="79"/>
      <c r="I5" s="79"/>
      <c r="J5" s="79"/>
      <c r="K5" s="78"/>
      <c r="L5" s="78"/>
      <c r="M5" s="78"/>
      <c r="N5" s="78"/>
      <c r="O5" s="79" t="s">
        <v>135</v>
      </c>
      <c r="P5" s="79" t="s">
        <v>142</v>
      </c>
      <c r="Q5" s="78"/>
      <c r="R5" s="78"/>
      <c r="S5" s="78"/>
      <c r="T5" s="78"/>
      <c r="U5" s="78"/>
      <c r="V5" s="78"/>
      <c r="W5" s="78"/>
      <c r="X5" s="78"/>
      <c r="Y5" s="78"/>
      <c r="Z5" s="78"/>
      <c r="AA5" s="78"/>
      <c r="AB5" s="78"/>
      <c r="AC5" s="78"/>
      <c r="AD5" s="78"/>
      <c r="AE5" s="78"/>
      <c r="AF5" s="78"/>
      <c r="AG5" s="78"/>
      <c r="AH5" s="78"/>
      <c r="AI5" s="78"/>
    </row>
    <row r="6" spans="1:35" ht="15.75" thickBot="1" x14ac:dyDescent="0.3">
      <c r="A6" s="126" t="s">
        <v>10</v>
      </c>
      <c r="B6" s="49" t="s">
        <v>1</v>
      </c>
      <c r="C6" s="49" t="s">
        <v>11</v>
      </c>
      <c r="D6" s="49" t="s">
        <v>101</v>
      </c>
      <c r="E6" s="49" t="s">
        <v>102</v>
      </c>
      <c r="F6" s="49" t="s">
        <v>103</v>
      </c>
      <c r="G6" s="49" t="s">
        <v>175</v>
      </c>
      <c r="H6" s="49" t="s">
        <v>176</v>
      </c>
      <c r="I6" s="49" t="s">
        <v>12</v>
      </c>
      <c r="J6" s="49" t="s">
        <v>13</v>
      </c>
      <c r="K6" s="49" t="s">
        <v>14</v>
      </c>
      <c r="L6" s="49" t="s">
        <v>117</v>
      </c>
      <c r="M6" s="49" t="s">
        <v>89</v>
      </c>
      <c r="N6" s="49" t="s">
        <v>149</v>
      </c>
      <c r="O6" s="49" t="s">
        <v>150</v>
      </c>
      <c r="P6" s="49" t="s">
        <v>151</v>
      </c>
      <c r="Q6" s="49" t="s">
        <v>144</v>
      </c>
      <c r="R6" s="49" t="s">
        <v>3</v>
      </c>
      <c r="S6" s="49" t="s">
        <v>152</v>
      </c>
      <c r="T6" s="49" t="s">
        <v>153</v>
      </c>
      <c r="U6" s="49" t="s">
        <v>154</v>
      </c>
      <c r="V6" s="49" t="s">
        <v>4</v>
      </c>
      <c r="W6" s="49" t="s">
        <v>15</v>
      </c>
      <c r="X6" s="49" t="s">
        <v>155</v>
      </c>
      <c r="Y6" s="49" t="s">
        <v>7</v>
      </c>
      <c r="Z6" s="49" t="s">
        <v>156</v>
      </c>
      <c r="AA6" s="49" t="s">
        <v>8</v>
      </c>
      <c r="AB6" s="49" t="s">
        <v>17</v>
      </c>
      <c r="AC6" s="49" t="s">
        <v>157</v>
      </c>
      <c r="AD6" s="49" t="s">
        <v>5</v>
      </c>
      <c r="AE6" s="49" t="s">
        <v>158</v>
      </c>
      <c r="AF6" s="49" t="s">
        <v>159</v>
      </c>
      <c r="AG6" s="49" t="s">
        <v>6</v>
      </c>
      <c r="AH6" s="49" t="s">
        <v>37</v>
      </c>
      <c r="AI6" s="49" t="s">
        <v>40</v>
      </c>
    </row>
    <row r="7" spans="1:35" x14ac:dyDescent="0.25">
      <c r="A7" s="127" t="s">
        <v>178</v>
      </c>
      <c r="B7" s="127" t="s">
        <v>179</v>
      </c>
      <c r="C7" s="127" t="s">
        <v>180</v>
      </c>
      <c r="D7" s="127" t="s">
        <v>181</v>
      </c>
      <c r="E7" s="127" t="s">
        <v>185</v>
      </c>
      <c r="F7" s="127" t="s">
        <v>185</v>
      </c>
      <c r="G7" s="127" t="s">
        <v>142</v>
      </c>
      <c r="H7" s="127" t="s">
        <v>186</v>
      </c>
      <c r="I7" s="127" t="s">
        <v>187</v>
      </c>
      <c r="J7" s="127" t="s">
        <v>307</v>
      </c>
      <c r="K7" s="127" t="s">
        <v>188</v>
      </c>
      <c r="L7" s="127" t="s">
        <v>386</v>
      </c>
      <c r="M7" s="127" t="s">
        <v>189</v>
      </c>
      <c r="N7" s="155">
        <v>45747</v>
      </c>
      <c r="O7" s="127" t="s">
        <v>387</v>
      </c>
      <c r="P7" s="127" t="s">
        <v>309</v>
      </c>
      <c r="S7" s="156">
        <v>95</v>
      </c>
      <c r="T7" s="156">
        <v>193.43470310999999</v>
      </c>
      <c r="U7" s="156">
        <v>1</v>
      </c>
      <c r="W7" s="157">
        <v>1</v>
      </c>
      <c r="AI7" s="158"/>
    </row>
    <row r="8" spans="1:35" x14ac:dyDescent="0.25">
      <c r="A8" s="128" t="s">
        <v>178</v>
      </c>
      <c r="B8" s="127" t="s">
        <v>179</v>
      </c>
      <c r="C8" s="127" t="s">
        <v>180</v>
      </c>
      <c r="D8" s="127" t="s">
        <v>181</v>
      </c>
      <c r="E8" s="127" t="s">
        <v>185</v>
      </c>
      <c r="F8" s="127" t="s">
        <v>185</v>
      </c>
      <c r="G8" s="127" t="s">
        <v>142</v>
      </c>
      <c r="H8" s="127" t="s">
        <v>186</v>
      </c>
      <c r="I8" s="127" t="s">
        <v>187</v>
      </c>
      <c r="J8" s="127" t="s">
        <v>307</v>
      </c>
      <c r="K8" s="127" t="s">
        <v>188</v>
      </c>
      <c r="L8" s="127" t="s">
        <v>386</v>
      </c>
      <c r="M8" s="127" t="s">
        <v>189</v>
      </c>
      <c r="N8" s="155">
        <v>45777</v>
      </c>
      <c r="O8" s="127" t="s">
        <v>308</v>
      </c>
      <c r="P8" s="127" t="s">
        <v>309</v>
      </c>
      <c r="S8" s="156">
        <v>0</v>
      </c>
      <c r="T8" s="156">
        <v>194.619</v>
      </c>
      <c r="U8" s="156">
        <v>1</v>
      </c>
      <c r="W8" s="157">
        <v>1</v>
      </c>
      <c r="AI8" s="158"/>
    </row>
    <row r="9" spans="1:35" x14ac:dyDescent="0.25">
      <c r="A9" s="128" t="s">
        <v>178</v>
      </c>
      <c r="B9" s="127" t="s">
        <v>179</v>
      </c>
      <c r="C9" s="127" t="s">
        <v>180</v>
      </c>
      <c r="D9" s="127" t="s">
        <v>181</v>
      </c>
      <c r="E9" s="127" t="s">
        <v>185</v>
      </c>
      <c r="F9" s="127" t="s">
        <v>185</v>
      </c>
      <c r="G9" s="127" t="s">
        <v>142</v>
      </c>
      <c r="H9" s="127" t="s">
        <v>190</v>
      </c>
      <c r="I9" s="127" t="s">
        <v>191</v>
      </c>
      <c r="J9" s="127" t="s">
        <v>388</v>
      </c>
      <c r="K9" s="127" t="s">
        <v>192</v>
      </c>
      <c r="L9" s="127" t="s">
        <v>386</v>
      </c>
      <c r="M9" s="127" t="s">
        <v>193</v>
      </c>
      <c r="N9" s="155">
        <v>45747</v>
      </c>
      <c r="O9" s="127" t="s">
        <v>389</v>
      </c>
      <c r="P9" s="127" t="s">
        <v>309</v>
      </c>
      <c r="S9" s="156">
        <v>20</v>
      </c>
      <c r="T9" s="156">
        <v>187.24883072</v>
      </c>
      <c r="U9" s="156">
        <v>1</v>
      </c>
      <c r="W9" s="157">
        <v>1</v>
      </c>
      <c r="AI9" s="158"/>
    </row>
    <row r="10" spans="1:35" x14ac:dyDescent="0.25">
      <c r="A10" s="128" t="s">
        <v>178</v>
      </c>
      <c r="B10" s="127" t="s">
        <v>179</v>
      </c>
      <c r="C10" s="127" t="s">
        <v>180</v>
      </c>
      <c r="D10" s="127" t="s">
        <v>181</v>
      </c>
      <c r="E10" s="127" t="s">
        <v>185</v>
      </c>
      <c r="F10" s="127" t="s">
        <v>185</v>
      </c>
      <c r="G10" s="127" t="s">
        <v>142</v>
      </c>
      <c r="H10" s="127" t="s">
        <v>190</v>
      </c>
      <c r="I10" s="127" t="s">
        <v>191</v>
      </c>
      <c r="J10" s="127" t="s">
        <v>388</v>
      </c>
      <c r="K10" s="127" t="s">
        <v>192</v>
      </c>
      <c r="L10" s="127" t="s">
        <v>386</v>
      </c>
      <c r="M10" s="127" t="s">
        <v>193</v>
      </c>
      <c r="N10" s="155">
        <v>45777</v>
      </c>
      <c r="O10" s="127" t="s">
        <v>312</v>
      </c>
      <c r="P10" s="127" t="s">
        <v>309</v>
      </c>
      <c r="S10" s="156">
        <v>0</v>
      </c>
      <c r="T10" s="156">
        <v>182.51386464999999</v>
      </c>
      <c r="U10" s="156">
        <v>1</v>
      </c>
      <c r="W10" s="157">
        <v>1</v>
      </c>
      <c r="AI10" s="158"/>
    </row>
    <row r="11" spans="1:35" x14ac:dyDescent="0.25">
      <c r="A11" s="128" t="s">
        <v>178</v>
      </c>
      <c r="B11" s="127" t="s">
        <v>179</v>
      </c>
      <c r="C11" s="127" t="s">
        <v>180</v>
      </c>
      <c r="D11" s="127" t="s">
        <v>181</v>
      </c>
      <c r="E11" s="127" t="s">
        <v>185</v>
      </c>
      <c r="F11" s="127" t="s">
        <v>185</v>
      </c>
      <c r="G11" s="127" t="s">
        <v>142</v>
      </c>
      <c r="H11" s="127" t="s">
        <v>194</v>
      </c>
      <c r="I11" s="127" t="s">
        <v>195</v>
      </c>
      <c r="J11" s="127" t="s">
        <v>314</v>
      </c>
      <c r="K11" s="127" t="s">
        <v>196</v>
      </c>
      <c r="L11" s="127" t="s">
        <v>386</v>
      </c>
      <c r="M11" s="127" t="s">
        <v>197</v>
      </c>
      <c r="N11" s="155">
        <v>45747</v>
      </c>
      <c r="O11" s="127" t="s">
        <v>390</v>
      </c>
      <c r="P11" s="127" t="s">
        <v>309</v>
      </c>
      <c r="S11" s="156">
        <v>1717</v>
      </c>
      <c r="T11" s="156">
        <v>146.80274642000001</v>
      </c>
      <c r="U11" s="156">
        <v>1</v>
      </c>
      <c r="W11" s="157">
        <v>1</v>
      </c>
      <c r="AI11" s="158"/>
    </row>
    <row r="12" spans="1:35" x14ac:dyDescent="0.25">
      <c r="A12" s="128" t="s">
        <v>178</v>
      </c>
      <c r="B12" s="127" t="s">
        <v>179</v>
      </c>
      <c r="C12" s="127" t="s">
        <v>180</v>
      </c>
      <c r="D12" s="127" t="s">
        <v>181</v>
      </c>
      <c r="E12" s="127" t="s">
        <v>185</v>
      </c>
      <c r="F12" s="127" t="s">
        <v>185</v>
      </c>
      <c r="G12" s="127" t="s">
        <v>142</v>
      </c>
      <c r="H12" s="127" t="s">
        <v>194</v>
      </c>
      <c r="I12" s="127" t="s">
        <v>195</v>
      </c>
      <c r="J12" s="127" t="s">
        <v>314</v>
      </c>
      <c r="K12" s="127" t="s">
        <v>196</v>
      </c>
      <c r="L12" s="127" t="s">
        <v>386</v>
      </c>
      <c r="M12" s="127" t="s">
        <v>197</v>
      </c>
      <c r="N12" s="155">
        <v>45777</v>
      </c>
      <c r="O12" s="127" t="s">
        <v>315</v>
      </c>
      <c r="P12" s="127" t="s">
        <v>309</v>
      </c>
      <c r="S12" s="156">
        <v>0</v>
      </c>
      <c r="T12" s="156">
        <v>140.19</v>
      </c>
      <c r="U12" s="156">
        <v>1</v>
      </c>
      <c r="W12" s="157">
        <v>1</v>
      </c>
      <c r="AI12" s="158"/>
    </row>
    <row r="13" spans="1:35" x14ac:dyDescent="0.25">
      <c r="A13" s="128" t="s">
        <v>178</v>
      </c>
      <c r="B13" s="127" t="s">
        <v>179</v>
      </c>
      <c r="C13" s="127" t="s">
        <v>180</v>
      </c>
      <c r="D13" s="127" t="s">
        <v>181</v>
      </c>
      <c r="E13" s="127" t="s">
        <v>185</v>
      </c>
      <c r="F13" s="127" t="s">
        <v>185</v>
      </c>
      <c r="G13" s="127" t="s">
        <v>142</v>
      </c>
      <c r="H13" s="127" t="s">
        <v>198</v>
      </c>
      <c r="I13" s="127" t="s">
        <v>199</v>
      </c>
      <c r="J13" s="127" t="s">
        <v>317</v>
      </c>
      <c r="K13" s="127" t="s">
        <v>200</v>
      </c>
      <c r="L13" s="127" t="s">
        <v>386</v>
      </c>
      <c r="M13" s="127" t="s">
        <v>201</v>
      </c>
      <c r="N13" s="155">
        <v>45747</v>
      </c>
      <c r="O13" s="127" t="s">
        <v>391</v>
      </c>
      <c r="P13" s="127" t="s">
        <v>309</v>
      </c>
      <c r="S13" s="156">
        <v>3403</v>
      </c>
      <c r="T13" s="156">
        <v>112.93742171</v>
      </c>
      <c r="U13" s="156">
        <v>1</v>
      </c>
      <c r="W13" s="157">
        <v>1</v>
      </c>
      <c r="AI13" s="158"/>
    </row>
    <row r="14" spans="1:35" x14ac:dyDescent="0.25">
      <c r="A14" s="128" t="s">
        <v>178</v>
      </c>
      <c r="B14" s="127" t="s">
        <v>179</v>
      </c>
      <c r="C14" s="127" t="s">
        <v>180</v>
      </c>
      <c r="D14" s="127" t="s">
        <v>181</v>
      </c>
      <c r="E14" s="127" t="s">
        <v>185</v>
      </c>
      <c r="F14" s="127" t="s">
        <v>185</v>
      </c>
      <c r="G14" s="127" t="s">
        <v>142</v>
      </c>
      <c r="H14" s="127" t="s">
        <v>198</v>
      </c>
      <c r="I14" s="127" t="s">
        <v>199</v>
      </c>
      <c r="J14" s="127" t="s">
        <v>317</v>
      </c>
      <c r="K14" s="127" t="s">
        <v>200</v>
      </c>
      <c r="L14" s="127" t="s">
        <v>386</v>
      </c>
      <c r="M14" s="127" t="s">
        <v>201</v>
      </c>
      <c r="N14" s="155">
        <v>45777</v>
      </c>
      <c r="O14" s="127" t="s">
        <v>318</v>
      </c>
      <c r="P14" s="127" t="s">
        <v>309</v>
      </c>
      <c r="S14" s="156">
        <v>0</v>
      </c>
      <c r="T14" s="156">
        <v>107.8</v>
      </c>
      <c r="U14" s="156">
        <v>1</v>
      </c>
      <c r="W14" s="157">
        <v>1</v>
      </c>
      <c r="AI14" s="158"/>
    </row>
    <row r="15" spans="1:35" x14ac:dyDescent="0.25">
      <c r="A15" s="128" t="s">
        <v>178</v>
      </c>
      <c r="B15" s="127" t="s">
        <v>179</v>
      </c>
      <c r="C15" s="127" t="s">
        <v>180</v>
      </c>
      <c r="D15" s="127" t="s">
        <v>181</v>
      </c>
      <c r="E15" s="127" t="s">
        <v>185</v>
      </c>
      <c r="F15" s="127" t="s">
        <v>185</v>
      </c>
      <c r="G15" s="127" t="s">
        <v>142</v>
      </c>
      <c r="H15" s="127" t="s">
        <v>202</v>
      </c>
      <c r="I15" s="127" t="s">
        <v>203</v>
      </c>
      <c r="J15" s="127" t="s">
        <v>392</v>
      </c>
      <c r="K15" s="127" t="s">
        <v>204</v>
      </c>
      <c r="L15" s="127" t="s">
        <v>386</v>
      </c>
      <c r="M15" s="127" t="s">
        <v>205</v>
      </c>
      <c r="N15" s="155">
        <v>45747</v>
      </c>
      <c r="O15" s="127" t="s">
        <v>393</v>
      </c>
      <c r="P15" s="127" t="s">
        <v>309</v>
      </c>
      <c r="S15" s="156">
        <v>61</v>
      </c>
      <c r="T15" s="156">
        <v>360.06508781999997</v>
      </c>
      <c r="U15" s="156">
        <v>1</v>
      </c>
      <c r="W15" s="157">
        <v>1</v>
      </c>
      <c r="AI15" s="158"/>
    </row>
    <row r="16" spans="1:35" x14ac:dyDescent="0.25">
      <c r="A16" s="128" t="s">
        <v>178</v>
      </c>
      <c r="B16" s="127" t="s">
        <v>179</v>
      </c>
      <c r="C16" s="127" t="s">
        <v>180</v>
      </c>
      <c r="D16" s="127" t="s">
        <v>181</v>
      </c>
      <c r="E16" s="127" t="s">
        <v>185</v>
      </c>
      <c r="F16" s="127" t="s">
        <v>185</v>
      </c>
      <c r="G16" s="127" t="s">
        <v>142</v>
      </c>
      <c r="H16" s="127" t="s">
        <v>202</v>
      </c>
      <c r="I16" s="127" t="s">
        <v>203</v>
      </c>
      <c r="J16" s="127" t="s">
        <v>392</v>
      </c>
      <c r="K16" s="127" t="s">
        <v>204</v>
      </c>
      <c r="L16" s="127" t="s">
        <v>386</v>
      </c>
      <c r="M16" s="127" t="s">
        <v>205</v>
      </c>
      <c r="N16" s="155">
        <v>45777</v>
      </c>
      <c r="O16" s="127" t="s">
        <v>320</v>
      </c>
      <c r="P16" s="127" t="s">
        <v>309</v>
      </c>
      <c r="S16" s="156">
        <v>0</v>
      </c>
      <c r="T16" s="156">
        <v>359.20600000000002</v>
      </c>
      <c r="U16" s="156">
        <v>1</v>
      </c>
      <c r="W16" s="157">
        <v>1</v>
      </c>
      <c r="AI16" s="158"/>
    </row>
    <row r="17" spans="1:35" x14ac:dyDescent="0.25">
      <c r="A17" s="128" t="s">
        <v>178</v>
      </c>
      <c r="B17" s="127" t="s">
        <v>179</v>
      </c>
      <c r="C17" s="127" t="s">
        <v>180</v>
      </c>
      <c r="D17" s="127" t="s">
        <v>181</v>
      </c>
      <c r="E17" s="127" t="s">
        <v>185</v>
      </c>
      <c r="F17" s="127" t="s">
        <v>185</v>
      </c>
      <c r="G17" s="127" t="s">
        <v>142</v>
      </c>
      <c r="H17" s="127" t="s">
        <v>206</v>
      </c>
      <c r="I17" s="127" t="s">
        <v>207</v>
      </c>
      <c r="J17" s="127" t="s">
        <v>394</v>
      </c>
      <c r="K17" s="127" t="s">
        <v>208</v>
      </c>
      <c r="L17" s="127" t="s">
        <v>386</v>
      </c>
      <c r="M17" s="127" t="s">
        <v>209</v>
      </c>
      <c r="N17" s="155">
        <v>45747</v>
      </c>
      <c r="O17" s="127" t="s">
        <v>395</v>
      </c>
      <c r="P17" s="127" t="s">
        <v>309</v>
      </c>
      <c r="S17" s="156">
        <v>490</v>
      </c>
      <c r="T17" s="156">
        <v>71.617323420000005</v>
      </c>
      <c r="U17" s="156">
        <v>1</v>
      </c>
      <c r="W17" s="157">
        <v>1</v>
      </c>
      <c r="AI17" s="158"/>
    </row>
    <row r="18" spans="1:35" x14ac:dyDescent="0.25">
      <c r="A18" s="128" t="s">
        <v>178</v>
      </c>
      <c r="B18" s="127" t="s">
        <v>179</v>
      </c>
      <c r="C18" s="127" t="s">
        <v>180</v>
      </c>
      <c r="D18" s="127" t="s">
        <v>181</v>
      </c>
      <c r="E18" s="127" t="s">
        <v>185</v>
      </c>
      <c r="F18" s="127" t="s">
        <v>185</v>
      </c>
      <c r="G18" s="127" t="s">
        <v>142</v>
      </c>
      <c r="H18" s="127" t="s">
        <v>206</v>
      </c>
      <c r="I18" s="127" t="s">
        <v>207</v>
      </c>
      <c r="J18" s="127" t="s">
        <v>394</v>
      </c>
      <c r="K18" s="127" t="s">
        <v>208</v>
      </c>
      <c r="L18" s="127" t="s">
        <v>386</v>
      </c>
      <c r="M18" s="127" t="s">
        <v>209</v>
      </c>
      <c r="N18" s="155">
        <v>45777</v>
      </c>
      <c r="O18" s="127" t="s">
        <v>322</v>
      </c>
      <c r="P18" s="127" t="s">
        <v>309</v>
      </c>
      <c r="S18" s="156">
        <v>0</v>
      </c>
      <c r="T18" s="156">
        <v>72.587894559999995</v>
      </c>
      <c r="U18" s="156">
        <v>1</v>
      </c>
      <c r="W18" s="157">
        <v>1</v>
      </c>
      <c r="AI18" s="158"/>
    </row>
    <row r="19" spans="1:35" x14ac:dyDescent="0.25">
      <c r="A19" s="128" t="s">
        <v>178</v>
      </c>
      <c r="B19" s="127" t="s">
        <v>179</v>
      </c>
      <c r="C19" s="127" t="s">
        <v>180</v>
      </c>
      <c r="D19" s="127" t="s">
        <v>181</v>
      </c>
      <c r="E19" s="127" t="s">
        <v>185</v>
      </c>
      <c r="F19" s="127" t="s">
        <v>185</v>
      </c>
      <c r="G19" s="127" t="s">
        <v>142</v>
      </c>
      <c r="H19" s="127" t="s">
        <v>210</v>
      </c>
      <c r="I19" s="127" t="s">
        <v>211</v>
      </c>
      <c r="J19" s="127" t="s">
        <v>324</v>
      </c>
      <c r="K19" s="127" t="s">
        <v>212</v>
      </c>
      <c r="L19" s="127" t="s">
        <v>386</v>
      </c>
      <c r="M19" s="127" t="s">
        <v>213</v>
      </c>
      <c r="N19" s="155">
        <v>45747</v>
      </c>
      <c r="O19" s="127" t="s">
        <v>396</v>
      </c>
      <c r="P19" s="127" t="s">
        <v>309</v>
      </c>
      <c r="S19" s="156">
        <v>259</v>
      </c>
      <c r="T19" s="156">
        <v>997.67177480999999</v>
      </c>
      <c r="U19" s="156">
        <v>1</v>
      </c>
      <c r="W19" s="157">
        <v>1</v>
      </c>
      <c r="AI19" s="158"/>
    </row>
    <row r="20" spans="1:35" x14ac:dyDescent="0.25">
      <c r="A20" s="128" t="s">
        <v>178</v>
      </c>
      <c r="B20" s="127" t="s">
        <v>179</v>
      </c>
      <c r="C20" s="127" t="s">
        <v>180</v>
      </c>
      <c r="D20" s="127" t="s">
        <v>181</v>
      </c>
      <c r="E20" s="127" t="s">
        <v>185</v>
      </c>
      <c r="F20" s="127" t="s">
        <v>185</v>
      </c>
      <c r="G20" s="127" t="s">
        <v>142</v>
      </c>
      <c r="H20" s="127" t="s">
        <v>210</v>
      </c>
      <c r="I20" s="127" t="s">
        <v>211</v>
      </c>
      <c r="J20" s="159" t="s">
        <v>324</v>
      </c>
      <c r="K20" s="159" t="s">
        <v>212</v>
      </c>
      <c r="L20" s="159" t="s">
        <v>386</v>
      </c>
      <c r="M20" s="159" t="s">
        <v>213</v>
      </c>
      <c r="N20" s="115">
        <v>45777</v>
      </c>
      <c r="O20" s="159" t="s">
        <v>325</v>
      </c>
      <c r="P20" s="159" t="s">
        <v>309</v>
      </c>
      <c r="S20" s="156">
        <v>0</v>
      </c>
      <c r="T20" s="156">
        <v>993.46657717999994</v>
      </c>
      <c r="U20" s="156">
        <v>1</v>
      </c>
      <c r="W20" s="157">
        <v>1</v>
      </c>
      <c r="AI20" s="158"/>
    </row>
    <row r="21" spans="1:35" x14ac:dyDescent="0.25">
      <c r="A21" s="128" t="s">
        <v>178</v>
      </c>
      <c r="B21" s="127" t="s">
        <v>179</v>
      </c>
      <c r="C21" s="127" t="s">
        <v>180</v>
      </c>
      <c r="D21" s="127" t="s">
        <v>181</v>
      </c>
      <c r="E21" s="127" t="s">
        <v>185</v>
      </c>
      <c r="F21" s="127" t="s">
        <v>185</v>
      </c>
      <c r="G21" s="127" t="s">
        <v>142</v>
      </c>
      <c r="H21" s="127" t="s">
        <v>214</v>
      </c>
      <c r="I21" s="127" t="s">
        <v>215</v>
      </c>
      <c r="J21" s="127" t="s">
        <v>397</v>
      </c>
      <c r="K21" s="127" t="s">
        <v>216</v>
      </c>
      <c r="L21" s="127" t="s">
        <v>386</v>
      </c>
      <c r="M21" s="160" t="s">
        <v>217</v>
      </c>
      <c r="N21" s="158">
        <v>45747</v>
      </c>
      <c r="O21" s="160" t="s">
        <v>398</v>
      </c>
      <c r="P21" s="160" t="s">
        <v>309</v>
      </c>
      <c r="S21" s="156">
        <v>209</v>
      </c>
      <c r="T21" s="156">
        <v>835.39286652999999</v>
      </c>
      <c r="U21" s="156">
        <v>1</v>
      </c>
      <c r="W21" s="157">
        <v>1</v>
      </c>
    </row>
    <row r="22" spans="1:35" x14ac:dyDescent="0.25">
      <c r="A22" s="128" t="s">
        <v>178</v>
      </c>
      <c r="B22" s="127" t="s">
        <v>179</v>
      </c>
      <c r="C22" s="127" t="s">
        <v>180</v>
      </c>
      <c r="D22" s="127" t="s">
        <v>181</v>
      </c>
      <c r="E22" s="127" t="s">
        <v>185</v>
      </c>
      <c r="F22" s="127" t="s">
        <v>185</v>
      </c>
      <c r="G22" s="127" t="s">
        <v>142</v>
      </c>
      <c r="H22" s="127" t="s">
        <v>214</v>
      </c>
      <c r="I22" s="127" t="s">
        <v>215</v>
      </c>
      <c r="J22" s="127" t="s">
        <v>397</v>
      </c>
      <c r="K22" s="127" t="s">
        <v>216</v>
      </c>
      <c r="L22" s="127" t="s">
        <v>386</v>
      </c>
      <c r="M22" s="160" t="s">
        <v>217</v>
      </c>
      <c r="N22" s="158">
        <v>45777</v>
      </c>
      <c r="O22" s="160" t="s">
        <v>327</v>
      </c>
      <c r="P22" s="160" t="s">
        <v>309</v>
      </c>
      <c r="S22" s="156">
        <v>0</v>
      </c>
      <c r="T22" s="156">
        <v>897.66696295999998</v>
      </c>
      <c r="U22" s="156">
        <v>1</v>
      </c>
      <c r="W22" s="157">
        <v>1</v>
      </c>
    </row>
    <row r="23" spans="1:35" x14ac:dyDescent="0.25">
      <c r="A23" s="128" t="s">
        <v>178</v>
      </c>
      <c r="B23" s="127" t="s">
        <v>179</v>
      </c>
      <c r="C23" s="127" t="s">
        <v>180</v>
      </c>
      <c r="D23" s="127" t="s">
        <v>181</v>
      </c>
      <c r="E23" s="127" t="s">
        <v>185</v>
      </c>
      <c r="F23" s="127" t="s">
        <v>185</v>
      </c>
      <c r="G23" s="127" t="s">
        <v>142</v>
      </c>
      <c r="H23" s="127" t="s">
        <v>218</v>
      </c>
      <c r="I23" s="127" t="s">
        <v>219</v>
      </c>
      <c r="J23" s="127" t="s">
        <v>399</v>
      </c>
      <c r="K23" s="127" t="s">
        <v>220</v>
      </c>
      <c r="L23" s="127" t="s">
        <v>386</v>
      </c>
      <c r="M23" s="160" t="s">
        <v>221</v>
      </c>
      <c r="N23" s="158">
        <v>45747</v>
      </c>
      <c r="O23" s="160" t="s">
        <v>400</v>
      </c>
      <c r="P23" s="160" t="s">
        <v>309</v>
      </c>
      <c r="S23" s="156">
        <v>194</v>
      </c>
      <c r="T23" s="156">
        <v>160.57652297000001</v>
      </c>
      <c r="U23" s="156">
        <v>1</v>
      </c>
      <c r="W23" s="157">
        <v>1</v>
      </c>
    </row>
    <row r="24" spans="1:35" x14ac:dyDescent="0.25">
      <c r="A24" s="128" t="s">
        <v>178</v>
      </c>
      <c r="B24" s="127" t="s">
        <v>179</v>
      </c>
      <c r="C24" s="127" t="s">
        <v>180</v>
      </c>
      <c r="D24" s="127" t="s">
        <v>181</v>
      </c>
      <c r="E24" s="127" t="s">
        <v>185</v>
      </c>
      <c r="F24" s="127" t="s">
        <v>185</v>
      </c>
      <c r="G24" s="127" t="s">
        <v>142</v>
      </c>
      <c r="H24" s="127" t="s">
        <v>218</v>
      </c>
      <c r="I24" s="127" t="s">
        <v>219</v>
      </c>
      <c r="J24" s="127" t="s">
        <v>399</v>
      </c>
      <c r="K24" s="127" t="s">
        <v>220</v>
      </c>
      <c r="L24" s="127" t="s">
        <v>386</v>
      </c>
      <c r="M24" s="160" t="s">
        <v>221</v>
      </c>
      <c r="N24" s="158">
        <v>45777</v>
      </c>
      <c r="O24" s="160" t="s">
        <v>329</v>
      </c>
      <c r="P24" s="160" t="s">
        <v>309</v>
      </c>
      <c r="S24" s="156">
        <v>0</v>
      </c>
      <c r="T24" s="156">
        <v>162.48400000000001</v>
      </c>
      <c r="U24" s="156">
        <v>1</v>
      </c>
      <c r="W24" s="157">
        <v>1</v>
      </c>
    </row>
    <row r="25" spans="1:35" x14ac:dyDescent="0.25">
      <c r="A25" s="128" t="s">
        <v>178</v>
      </c>
      <c r="B25" s="127" t="s">
        <v>179</v>
      </c>
      <c r="C25" s="127" t="s">
        <v>180</v>
      </c>
      <c r="D25" s="127" t="s">
        <v>181</v>
      </c>
      <c r="E25" s="127" t="s">
        <v>185</v>
      </c>
      <c r="F25" s="127" t="s">
        <v>185</v>
      </c>
      <c r="G25" s="127" t="s">
        <v>142</v>
      </c>
      <c r="H25" s="127" t="s">
        <v>222</v>
      </c>
      <c r="I25" s="127" t="s">
        <v>223</v>
      </c>
      <c r="J25" s="127" t="s">
        <v>331</v>
      </c>
      <c r="K25" s="127" t="s">
        <v>224</v>
      </c>
      <c r="L25" s="127" t="s">
        <v>386</v>
      </c>
      <c r="M25" s="160" t="s">
        <v>225</v>
      </c>
      <c r="N25" s="158">
        <v>45747</v>
      </c>
      <c r="O25" s="160" t="s">
        <v>401</v>
      </c>
      <c r="P25" s="160" t="s">
        <v>309</v>
      </c>
      <c r="S25" s="156">
        <v>704</v>
      </c>
      <c r="T25" s="156">
        <v>118.32598547000001</v>
      </c>
      <c r="U25" s="156">
        <v>1</v>
      </c>
      <c r="W25" s="157">
        <v>1</v>
      </c>
    </row>
    <row r="26" spans="1:35" x14ac:dyDescent="0.25">
      <c r="A26" s="128" t="s">
        <v>178</v>
      </c>
      <c r="B26" s="127" t="s">
        <v>179</v>
      </c>
      <c r="C26" s="127" t="s">
        <v>180</v>
      </c>
      <c r="D26" s="127" t="s">
        <v>181</v>
      </c>
      <c r="E26" s="127" t="s">
        <v>185</v>
      </c>
      <c r="F26" s="127" t="s">
        <v>185</v>
      </c>
      <c r="G26" s="127" t="s">
        <v>142</v>
      </c>
      <c r="H26" s="127" t="s">
        <v>222</v>
      </c>
      <c r="I26" s="127" t="s">
        <v>223</v>
      </c>
      <c r="J26" s="127" t="s">
        <v>331</v>
      </c>
      <c r="K26" s="127" t="s">
        <v>224</v>
      </c>
      <c r="L26" s="127" t="s">
        <v>386</v>
      </c>
      <c r="M26" s="160" t="s">
        <v>225</v>
      </c>
      <c r="N26" s="158">
        <v>45777</v>
      </c>
      <c r="O26" s="160" t="s">
        <v>332</v>
      </c>
      <c r="P26" s="160" t="s">
        <v>309</v>
      </c>
      <c r="S26" s="156">
        <v>0</v>
      </c>
      <c r="T26" s="156">
        <v>118.009</v>
      </c>
      <c r="U26" s="156">
        <v>1</v>
      </c>
      <c r="W26" s="157">
        <v>1</v>
      </c>
    </row>
    <row r="27" spans="1:35" x14ac:dyDescent="0.25">
      <c r="A27" s="128" t="s">
        <v>178</v>
      </c>
      <c r="B27" s="127" t="s">
        <v>179</v>
      </c>
      <c r="C27" s="127" t="s">
        <v>180</v>
      </c>
      <c r="D27" s="127" t="s">
        <v>181</v>
      </c>
      <c r="E27" s="127" t="s">
        <v>185</v>
      </c>
      <c r="F27" s="127" t="s">
        <v>185</v>
      </c>
      <c r="G27" s="127" t="s">
        <v>142</v>
      </c>
      <c r="H27" s="127" t="s">
        <v>226</v>
      </c>
      <c r="I27" s="127" t="s">
        <v>227</v>
      </c>
      <c r="J27" s="127" t="s">
        <v>402</v>
      </c>
      <c r="K27" s="127" t="s">
        <v>228</v>
      </c>
      <c r="L27" s="127" t="s">
        <v>386</v>
      </c>
      <c r="M27" s="160" t="s">
        <v>229</v>
      </c>
      <c r="N27" s="158">
        <v>45747</v>
      </c>
      <c r="O27" s="160" t="s">
        <v>403</v>
      </c>
      <c r="P27" s="160" t="s">
        <v>309</v>
      </c>
      <c r="S27" s="156">
        <v>131</v>
      </c>
      <c r="T27" s="156">
        <v>97.265085310000003</v>
      </c>
      <c r="U27" s="156">
        <v>1</v>
      </c>
      <c r="W27" s="157">
        <v>1</v>
      </c>
    </row>
    <row r="28" spans="1:35" x14ac:dyDescent="0.25">
      <c r="A28" s="128" t="s">
        <v>178</v>
      </c>
      <c r="B28" s="127" t="s">
        <v>179</v>
      </c>
      <c r="C28" s="127" t="s">
        <v>180</v>
      </c>
      <c r="D28" s="127" t="s">
        <v>181</v>
      </c>
      <c r="E28" s="127" t="s">
        <v>185</v>
      </c>
      <c r="F28" s="127" t="s">
        <v>185</v>
      </c>
      <c r="G28" s="127" t="s">
        <v>142</v>
      </c>
      <c r="H28" s="127" t="s">
        <v>226</v>
      </c>
      <c r="I28" s="127" t="s">
        <v>227</v>
      </c>
      <c r="J28" s="127" t="s">
        <v>402</v>
      </c>
      <c r="K28" s="127" t="s">
        <v>228</v>
      </c>
      <c r="L28" s="127" t="s">
        <v>386</v>
      </c>
      <c r="M28" s="160" t="s">
        <v>229</v>
      </c>
      <c r="N28" s="158">
        <v>45777</v>
      </c>
      <c r="O28" s="160" t="s">
        <v>334</v>
      </c>
      <c r="P28" s="160" t="s">
        <v>309</v>
      </c>
      <c r="S28" s="156">
        <v>0</v>
      </c>
      <c r="T28" s="156">
        <v>97.366100000000003</v>
      </c>
      <c r="U28" s="156">
        <v>1</v>
      </c>
      <c r="W28" s="157">
        <v>1</v>
      </c>
    </row>
    <row r="29" spans="1:35" x14ac:dyDescent="0.25">
      <c r="A29" s="128" t="s">
        <v>178</v>
      </c>
      <c r="B29" s="127" t="s">
        <v>179</v>
      </c>
      <c r="C29" s="127" t="s">
        <v>180</v>
      </c>
      <c r="D29" s="127" t="s">
        <v>181</v>
      </c>
      <c r="E29" s="127" t="s">
        <v>185</v>
      </c>
      <c r="F29" s="127" t="s">
        <v>185</v>
      </c>
      <c r="G29" s="127" t="s">
        <v>142</v>
      </c>
      <c r="H29" s="127" t="s">
        <v>230</v>
      </c>
      <c r="I29" s="127" t="s">
        <v>231</v>
      </c>
      <c r="J29" s="127" t="s">
        <v>404</v>
      </c>
      <c r="K29" s="127" t="s">
        <v>232</v>
      </c>
      <c r="L29" s="127" t="s">
        <v>386</v>
      </c>
      <c r="M29" s="160" t="s">
        <v>233</v>
      </c>
      <c r="N29" s="158">
        <v>45747</v>
      </c>
      <c r="O29" s="160" t="s">
        <v>405</v>
      </c>
      <c r="P29" s="160" t="s">
        <v>309</v>
      </c>
      <c r="S29" s="156">
        <v>152</v>
      </c>
      <c r="T29" s="156">
        <v>154.58331308000001</v>
      </c>
      <c r="U29" s="156">
        <v>1</v>
      </c>
      <c r="W29" s="157">
        <v>1</v>
      </c>
    </row>
    <row r="30" spans="1:35" x14ac:dyDescent="0.25">
      <c r="A30" s="128" t="s">
        <v>178</v>
      </c>
      <c r="B30" s="127" t="s">
        <v>179</v>
      </c>
      <c r="C30" s="127" t="s">
        <v>180</v>
      </c>
      <c r="D30" s="127" t="s">
        <v>181</v>
      </c>
      <c r="E30" s="127" t="s">
        <v>185</v>
      </c>
      <c r="F30" s="127" t="s">
        <v>185</v>
      </c>
      <c r="G30" s="127" t="s">
        <v>142</v>
      </c>
      <c r="H30" s="127" t="s">
        <v>230</v>
      </c>
      <c r="I30" s="127" t="s">
        <v>231</v>
      </c>
      <c r="J30" s="127" t="s">
        <v>404</v>
      </c>
      <c r="K30" s="127" t="s">
        <v>232</v>
      </c>
      <c r="L30" s="127" t="s">
        <v>386</v>
      </c>
      <c r="M30" s="160" t="s">
        <v>233</v>
      </c>
      <c r="N30" s="158">
        <v>45777</v>
      </c>
      <c r="O30" s="160" t="s">
        <v>336</v>
      </c>
      <c r="P30" s="160" t="s">
        <v>309</v>
      </c>
      <c r="S30" s="156">
        <v>0</v>
      </c>
      <c r="T30" s="156">
        <v>155.85998653999999</v>
      </c>
      <c r="U30" s="156">
        <v>1</v>
      </c>
      <c r="W30" s="157">
        <v>1</v>
      </c>
    </row>
    <row r="31" spans="1:35" x14ac:dyDescent="0.25">
      <c r="A31" s="128" t="s">
        <v>178</v>
      </c>
      <c r="B31" s="127" t="s">
        <v>179</v>
      </c>
      <c r="C31" s="127" t="s">
        <v>180</v>
      </c>
      <c r="D31" s="127" t="s">
        <v>181</v>
      </c>
      <c r="E31" s="127" t="s">
        <v>185</v>
      </c>
      <c r="F31" s="127" t="s">
        <v>185</v>
      </c>
      <c r="G31" s="127" t="s">
        <v>142</v>
      </c>
      <c r="H31" s="127" t="s">
        <v>234</v>
      </c>
      <c r="I31" s="127" t="s">
        <v>235</v>
      </c>
      <c r="J31" s="127" t="s">
        <v>406</v>
      </c>
      <c r="K31" s="127" t="s">
        <v>236</v>
      </c>
      <c r="L31" s="127" t="s">
        <v>386</v>
      </c>
      <c r="M31" s="160" t="s">
        <v>237</v>
      </c>
      <c r="N31" s="158">
        <v>45747</v>
      </c>
      <c r="O31" s="160" t="s">
        <v>407</v>
      </c>
      <c r="P31" s="160" t="s">
        <v>309</v>
      </c>
      <c r="S31" s="156">
        <v>940</v>
      </c>
      <c r="T31" s="156">
        <v>429.93752373000001</v>
      </c>
      <c r="U31" s="156">
        <v>1</v>
      </c>
      <c r="W31" s="157">
        <v>1</v>
      </c>
    </row>
    <row r="32" spans="1:35" x14ac:dyDescent="0.25">
      <c r="A32" s="128" t="s">
        <v>178</v>
      </c>
      <c r="B32" s="127" t="s">
        <v>179</v>
      </c>
      <c r="C32" s="127" t="s">
        <v>180</v>
      </c>
      <c r="D32" s="127" t="s">
        <v>181</v>
      </c>
      <c r="E32" s="127" t="s">
        <v>185</v>
      </c>
      <c r="F32" s="127" t="s">
        <v>185</v>
      </c>
      <c r="G32" s="127" t="s">
        <v>142</v>
      </c>
      <c r="H32" s="127" t="s">
        <v>234</v>
      </c>
      <c r="I32" s="127" t="s">
        <v>235</v>
      </c>
      <c r="J32" s="127" t="s">
        <v>406</v>
      </c>
      <c r="K32" s="127" t="s">
        <v>236</v>
      </c>
      <c r="L32" s="127" t="s">
        <v>386</v>
      </c>
      <c r="M32" s="160" t="s">
        <v>237</v>
      </c>
      <c r="N32" s="158">
        <v>45777</v>
      </c>
      <c r="O32" s="160" t="s">
        <v>338</v>
      </c>
      <c r="P32" s="160" t="s">
        <v>309</v>
      </c>
      <c r="S32" s="156">
        <v>0</v>
      </c>
      <c r="T32" s="156">
        <v>392.23982615</v>
      </c>
      <c r="U32" s="156">
        <v>1</v>
      </c>
      <c r="W32" s="157">
        <v>1</v>
      </c>
    </row>
    <row r="33" spans="1:23" x14ac:dyDescent="0.25">
      <c r="A33" s="128" t="s">
        <v>178</v>
      </c>
      <c r="B33" s="127" t="s">
        <v>179</v>
      </c>
      <c r="C33" s="127" t="s">
        <v>180</v>
      </c>
      <c r="D33" s="127" t="s">
        <v>181</v>
      </c>
      <c r="E33" s="127" t="s">
        <v>185</v>
      </c>
      <c r="F33" s="127" t="s">
        <v>185</v>
      </c>
      <c r="G33" s="127" t="s">
        <v>142</v>
      </c>
      <c r="H33" s="127" t="s">
        <v>238</v>
      </c>
      <c r="I33" s="127" t="s">
        <v>239</v>
      </c>
      <c r="J33" s="127" t="s">
        <v>340</v>
      </c>
      <c r="K33" s="127" t="s">
        <v>240</v>
      </c>
      <c r="L33" s="127" t="s">
        <v>386</v>
      </c>
      <c r="M33" s="160" t="s">
        <v>241</v>
      </c>
      <c r="N33" s="158">
        <v>45747</v>
      </c>
      <c r="O33" s="160" t="s">
        <v>408</v>
      </c>
      <c r="P33" s="160" t="s">
        <v>309</v>
      </c>
      <c r="S33" s="156">
        <v>2713</v>
      </c>
      <c r="T33" s="156">
        <v>58.144257670000002</v>
      </c>
      <c r="U33" s="156">
        <v>1</v>
      </c>
      <c r="W33" s="157">
        <v>1</v>
      </c>
    </row>
    <row r="34" spans="1:23" x14ac:dyDescent="0.25">
      <c r="A34" s="128" t="s">
        <v>178</v>
      </c>
      <c r="B34" s="127" t="s">
        <v>179</v>
      </c>
      <c r="C34" s="127" t="s">
        <v>180</v>
      </c>
      <c r="D34" s="127" t="s">
        <v>181</v>
      </c>
      <c r="E34" s="127" t="s">
        <v>185</v>
      </c>
      <c r="F34" s="127" t="s">
        <v>185</v>
      </c>
      <c r="G34" s="127" t="s">
        <v>142</v>
      </c>
      <c r="H34" s="127" t="s">
        <v>238</v>
      </c>
      <c r="I34" s="127" t="s">
        <v>239</v>
      </c>
      <c r="J34" s="127" t="s">
        <v>340</v>
      </c>
      <c r="K34" s="127" t="s">
        <v>240</v>
      </c>
      <c r="L34" s="127" t="s">
        <v>386</v>
      </c>
      <c r="M34" s="160" t="s">
        <v>241</v>
      </c>
      <c r="N34" s="158">
        <v>45777</v>
      </c>
      <c r="O34" s="160" t="s">
        <v>341</v>
      </c>
      <c r="P34" s="160" t="s">
        <v>309</v>
      </c>
      <c r="S34" s="156">
        <v>0</v>
      </c>
      <c r="T34" s="156">
        <v>57.519468089999997</v>
      </c>
      <c r="U34" s="156">
        <v>1</v>
      </c>
      <c r="W34" s="157">
        <v>1</v>
      </c>
    </row>
    <row r="35" spans="1:23" x14ac:dyDescent="0.25">
      <c r="A35" s="128" t="s">
        <v>178</v>
      </c>
      <c r="B35" s="127" t="s">
        <v>179</v>
      </c>
      <c r="C35" s="127" t="s">
        <v>180</v>
      </c>
      <c r="D35" s="127" t="s">
        <v>181</v>
      </c>
      <c r="E35" s="127" t="s">
        <v>185</v>
      </c>
      <c r="F35" s="127" t="s">
        <v>185</v>
      </c>
      <c r="G35" s="127" t="s">
        <v>142</v>
      </c>
      <c r="H35" s="127" t="s">
        <v>242</v>
      </c>
      <c r="I35" s="127" t="s">
        <v>243</v>
      </c>
      <c r="J35" s="127" t="s">
        <v>343</v>
      </c>
      <c r="K35" s="127" t="s">
        <v>244</v>
      </c>
      <c r="L35" s="127" t="s">
        <v>386</v>
      </c>
      <c r="M35" s="160" t="s">
        <v>245</v>
      </c>
      <c r="N35" s="158">
        <v>45747</v>
      </c>
      <c r="O35" s="160" t="s">
        <v>409</v>
      </c>
      <c r="P35" s="160" t="s">
        <v>309</v>
      </c>
      <c r="S35" s="156">
        <v>815</v>
      </c>
      <c r="T35" s="156">
        <v>245.73720748</v>
      </c>
      <c r="U35" s="156">
        <v>1</v>
      </c>
      <c r="W35" s="157">
        <v>1</v>
      </c>
    </row>
    <row r="36" spans="1:23" x14ac:dyDescent="0.25">
      <c r="A36" s="128" t="s">
        <v>178</v>
      </c>
      <c r="B36" s="127" t="s">
        <v>179</v>
      </c>
      <c r="C36" s="127" t="s">
        <v>180</v>
      </c>
      <c r="D36" s="127" t="s">
        <v>181</v>
      </c>
      <c r="E36" s="127" t="s">
        <v>185</v>
      </c>
      <c r="F36" s="127" t="s">
        <v>185</v>
      </c>
      <c r="G36" s="127" t="s">
        <v>142</v>
      </c>
      <c r="H36" s="127" t="s">
        <v>242</v>
      </c>
      <c r="I36" s="127" t="s">
        <v>243</v>
      </c>
      <c r="J36" s="127" t="s">
        <v>343</v>
      </c>
      <c r="K36" s="127" t="s">
        <v>244</v>
      </c>
      <c r="L36" s="127" t="s">
        <v>386</v>
      </c>
      <c r="M36" s="160" t="s">
        <v>245</v>
      </c>
      <c r="N36" s="158">
        <v>45777</v>
      </c>
      <c r="O36" s="160" t="s">
        <v>344</v>
      </c>
      <c r="P36" s="160" t="s">
        <v>309</v>
      </c>
      <c r="S36" s="156">
        <v>0</v>
      </c>
      <c r="T36" s="156">
        <v>243.61</v>
      </c>
      <c r="U36" s="156">
        <v>1</v>
      </c>
      <c r="W36" s="157">
        <v>1</v>
      </c>
    </row>
    <row r="37" spans="1:23" x14ac:dyDescent="0.25">
      <c r="A37" s="128" t="s">
        <v>178</v>
      </c>
      <c r="B37" s="127" t="s">
        <v>179</v>
      </c>
      <c r="C37" s="127" t="s">
        <v>180</v>
      </c>
      <c r="D37" s="127" t="s">
        <v>181</v>
      </c>
      <c r="E37" s="127" t="s">
        <v>185</v>
      </c>
      <c r="F37" s="127" t="s">
        <v>185</v>
      </c>
      <c r="G37" s="127" t="s">
        <v>142</v>
      </c>
      <c r="H37" s="127" t="s">
        <v>246</v>
      </c>
      <c r="I37" s="127" t="s">
        <v>247</v>
      </c>
      <c r="J37" s="127" t="s">
        <v>346</v>
      </c>
      <c r="K37" s="127" t="s">
        <v>248</v>
      </c>
      <c r="L37" s="127" t="s">
        <v>386</v>
      </c>
      <c r="M37" s="160" t="s">
        <v>249</v>
      </c>
      <c r="N37" s="158">
        <v>45747</v>
      </c>
      <c r="O37" s="160" t="s">
        <v>410</v>
      </c>
      <c r="P37" s="160" t="s">
        <v>309</v>
      </c>
      <c r="S37" s="156">
        <v>18</v>
      </c>
      <c r="T37" s="156">
        <v>547.42537071000004</v>
      </c>
      <c r="U37" s="156">
        <v>1</v>
      </c>
      <c r="W37" s="157">
        <v>1</v>
      </c>
    </row>
    <row r="38" spans="1:23" x14ac:dyDescent="0.25">
      <c r="A38" s="128" t="s">
        <v>178</v>
      </c>
      <c r="B38" s="127" t="s">
        <v>179</v>
      </c>
      <c r="C38" s="127" t="s">
        <v>180</v>
      </c>
      <c r="D38" s="127" t="s">
        <v>181</v>
      </c>
      <c r="E38" s="127" t="s">
        <v>185</v>
      </c>
      <c r="F38" s="127" t="s">
        <v>185</v>
      </c>
      <c r="G38" s="127" t="s">
        <v>142</v>
      </c>
      <c r="H38" s="127" t="s">
        <v>246</v>
      </c>
      <c r="I38" s="127" t="s">
        <v>247</v>
      </c>
      <c r="J38" s="127" t="s">
        <v>346</v>
      </c>
      <c r="K38" s="127" t="s">
        <v>248</v>
      </c>
      <c r="L38" s="127" t="s">
        <v>386</v>
      </c>
      <c r="M38" s="160" t="s">
        <v>249</v>
      </c>
      <c r="N38" s="158">
        <v>45777</v>
      </c>
      <c r="O38" s="160" t="s">
        <v>347</v>
      </c>
      <c r="P38" s="160" t="s">
        <v>309</v>
      </c>
      <c r="S38" s="156">
        <v>0</v>
      </c>
      <c r="T38" s="156">
        <v>544.48099999999999</v>
      </c>
      <c r="U38" s="156">
        <v>1</v>
      </c>
      <c r="W38" s="157">
        <v>1</v>
      </c>
    </row>
    <row r="39" spans="1:23" x14ac:dyDescent="0.25">
      <c r="A39" s="128" t="s">
        <v>178</v>
      </c>
      <c r="B39" s="127" t="s">
        <v>179</v>
      </c>
      <c r="C39" s="127" t="s">
        <v>180</v>
      </c>
      <c r="D39" s="127" t="s">
        <v>181</v>
      </c>
      <c r="E39" s="127" t="s">
        <v>185</v>
      </c>
      <c r="F39" s="127" t="s">
        <v>185</v>
      </c>
      <c r="G39" s="127" t="s">
        <v>142</v>
      </c>
      <c r="H39" s="127" t="s">
        <v>250</v>
      </c>
      <c r="I39" s="127" t="s">
        <v>251</v>
      </c>
      <c r="J39" s="127" t="s">
        <v>411</v>
      </c>
      <c r="K39" s="127" t="s">
        <v>252</v>
      </c>
      <c r="L39" s="127" t="s">
        <v>386</v>
      </c>
      <c r="M39" s="160" t="s">
        <v>253</v>
      </c>
      <c r="N39" s="158">
        <v>45747</v>
      </c>
      <c r="O39" s="160" t="s">
        <v>412</v>
      </c>
      <c r="P39" s="160" t="s">
        <v>309</v>
      </c>
      <c r="S39" s="156">
        <v>2</v>
      </c>
      <c r="T39" s="156">
        <v>245.14290437</v>
      </c>
      <c r="U39" s="156">
        <v>1</v>
      </c>
      <c r="W39" s="157">
        <v>1</v>
      </c>
    </row>
    <row r="40" spans="1:23" x14ac:dyDescent="0.25">
      <c r="A40" s="128" t="s">
        <v>178</v>
      </c>
      <c r="B40" s="127" t="s">
        <v>179</v>
      </c>
      <c r="C40" s="127" t="s">
        <v>180</v>
      </c>
      <c r="D40" s="127" t="s">
        <v>181</v>
      </c>
      <c r="E40" s="127" t="s">
        <v>185</v>
      </c>
      <c r="F40" s="127" t="s">
        <v>185</v>
      </c>
      <c r="G40" s="127" t="s">
        <v>142</v>
      </c>
      <c r="H40" s="127" t="s">
        <v>250</v>
      </c>
      <c r="I40" s="127" t="s">
        <v>251</v>
      </c>
      <c r="J40" s="127" t="s">
        <v>411</v>
      </c>
      <c r="K40" s="127" t="s">
        <v>252</v>
      </c>
      <c r="L40" s="127" t="s">
        <v>386</v>
      </c>
      <c r="M40" s="160" t="s">
        <v>253</v>
      </c>
      <c r="N40" s="158">
        <v>45777</v>
      </c>
      <c r="O40" s="160" t="s">
        <v>349</v>
      </c>
      <c r="P40" s="160" t="s">
        <v>309</v>
      </c>
      <c r="S40" s="156">
        <v>0</v>
      </c>
      <c r="T40" s="156">
        <v>246.17668570999999</v>
      </c>
      <c r="U40" s="156">
        <v>1</v>
      </c>
      <c r="W40" s="157">
        <v>1</v>
      </c>
    </row>
    <row r="41" spans="1:23" x14ac:dyDescent="0.25">
      <c r="A41" s="128" t="s">
        <v>178</v>
      </c>
      <c r="B41" s="127" t="s">
        <v>179</v>
      </c>
      <c r="C41" s="127" t="s">
        <v>180</v>
      </c>
      <c r="D41" s="127" t="s">
        <v>181</v>
      </c>
      <c r="E41" s="127" t="s">
        <v>185</v>
      </c>
      <c r="F41" s="127" t="s">
        <v>185</v>
      </c>
      <c r="G41" s="127" t="s">
        <v>142</v>
      </c>
      <c r="H41" s="127" t="s">
        <v>254</v>
      </c>
      <c r="I41" s="127" t="s">
        <v>255</v>
      </c>
      <c r="J41" s="127" t="s">
        <v>413</v>
      </c>
      <c r="K41" s="127" t="s">
        <v>256</v>
      </c>
      <c r="L41" s="127" t="s">
        <v>386</v>
      </c>
      <c r="M41" s="160" t="s">
        <v>257</v>
      </c>
      <c r="N41" s="158">
        <v>45747</v>
      </c>
      <c r="O41" s="160" t="s">
        <v>414</v>
      </c>
      <c r="P41" s="160" t="s">
        <v>309</v>
      </c>
      <c r="S41" s="156">
        <v>270</v>
      </c>
      <c r="T41" s="156">
        <v>210.26717791999999</v>
      </c>
      <c r="U41" s="156">
        <v>1</v>
      </c>
      <c r="W41" s="157">
        <v>1</v>
      </c>
    </row>
    <row r="42" spans="1:23" x14ac:dyDescent="0.25">
      <c r="A42" s="128" t="s">
        <v>178</v>
      </c>
      <c r="B42" s="127" t="s">
        <v>179</v>
      </c>
      <c r="C42" s="127" t="s">
        <v>180</v>
      </c>
      <c r="D42" s="127" t="s">
        <v>181</v>
      </c>
      <c r="E42" s="127" t="s">
        <v>185</v>
      </c>
      <c r="F42" s="127" t="s">
        <v>185</v>
      </c>
      <c r="G42" s="127" t="s">
        <v>142</v>
      </c>
      <c r="H42" s="127" t="s">
        <v>254</v>
      </c>
      <c r="I42" s="127" t="s">
        <v>255</v>
      </c>
      <c r="J42" s="127" t="s">
        <v>413</v>
      </c>
      <c r="K42" s="127" t="s">
        <v>256</v>
      </c>
      <c r="L42" s="127" t="s">
        <v>386</v>
      </c>
      <c r="M42" s="160" t="s">
        <v>257</v>
      </c>
      <c r="N42" s="158">
        <v>45777</v>
      </c>
      <c r="O42" s="160" t="s">
        <v>351</v>
      </c>
      <c r="P42" s="160" t="s">
        <v>309</v>
      </c>
      <c r="S42" s="156">
        <v>0</v>
      </c>
      <c r="T42" s="156">
        <v>210.45333098</v>
      </c>
      <c r="U42" s="156">
        <v>1</v>
      </c>
      <c r="W42" s="157">
        <v>1</v>
      </c>
    </row>
    <row r="43" spans="1:23" x14ac:dyDescent="0.25">
      <c r="A43" s="128" t="s">
        <v>178</v>
      </c>
      <c r="B43" s="127" t="s">
        <v>179</v>
      </c>
      <c r="C43" s="127" t="s">
        <v>180</v>
      </c>
      <c r="D43" s="127" t="s">
        <v>258</v>
      </c>
      <c r="E43" s="127" t="s">
        <v>185</v>
      </c>
      <c r="F43" s="127" t="s">
        <v>185</v>
      </c>
      <c r="G43" s="127" t="s">
        <v>142</v>
      </c>
      <c r="H43" s="127" t="s">
        <v>259</v>
      </c>
      <c r="I43" s="127" t="s">
        <v>260</v>
      </c>
      <c r="J43" s="127" t="s">
        <v>353</v>
      </c>
      <c r="K43" s="127" t="s">
        <v>261</v>
      </c>
      <c r="L43" s="127" t="s">
        <v>386</v>
      </c>
      <c r="M43" s="160" t="s">
        <v>262</v>
      </c>
      <c r="N43" s="158">
        <v>45747</v>
      </c>
      <c r="O43" s="160" t="s">
        <v>415</v>
      </c>
      <c r="P43" s="160" t="s">
        <v>309</v>
      </c>
      <c r="S43" s="156">
        <v>786</v>
      </c>
      <c r="T43" s="156">
        <v>578.42619450999996</v>
      </c>
      <c r="U43" s="156">
        <v>1</v>
      </c>
      <c r="W43" s="157">
        <v>1</v>
      </c>
    </row>
    <row r="44" spans="1:23" x14ac:dyDescent="0.25">
      <c r="A44" s="128" t="s">
        <v>178</v>
      </c>
      <c r="B44" s="127" t="s">
        <v>179</v>
      </c>
      <c r="C44" s="127" t="s">
        <v>180</v>
      </c>
      <c r="D44" s="127" t="s">
        <v>258</v>
      </c>
      <c r="E44" s="127" t="s">
        <v>185</v>
      </c>
      <c r="F44" s="127" t="s">
        <v>185</v>
      </c>
      <c r="G44" s="127" t="s">
        <v>142</v>
      </c>
      <c r="H44" s="127" t="s">
        <v>259</v>
      </c>
      <c r="I44" s="127" t="s">
        <v>260</v>
      </c>
      <c r="J44" s="127" t="s">
        <v>353</v>
      </c>
      <c r="K44" s="127" t="s">
        <v>261</v>
      </c>
      <c r="L44" s="127" t="s">
        <v>386</v>
      </c>
      <c r="M44" s="160" t="s">
        <v>262</v>
      </c>
      <c r="N44" s="158">
        <v>45777</v>
      </c>
      <c r="O44" s="160" t="s">
        <v>354</v>
      </c>
      <c r="P44" s="160" t="s">
        <v>309</v>
      </c>
      <c r="S44" s="156">
        <v>0</v>
      </c>
      <c r="T44" s="156">
        <v>544.59942137999997</v>
      </c>
      <c r="U44" s="156">
        <v>1</v>
      </c>
      <c r="W44" s="157">
        <v>1</v>
      </c>
    </row>
    <row r="45" spans="1:23" x14ac:dyDescent="0.25">
      <c r="A45" s="128" t="s">
        <v>178</v>
      </c>
      <c r="B45" s="127" t="s">
        <v>179</v>
      </c>
      <c r="C45" s="127" t="s">
        <v>180</v>
      </c>
      <c r="D45" s="127" t="s">
        <v>258</v>
      </c>
      <c r="E45" s="127" t="s">
        <v>185</v>
      </c>
      <c r="F45" s="127" t="s">
        <v>185</v>
      </c>
      <c r="G45" s="127" t="s">
        <v>142</v>
      </c>
      <c r="H45" s="127" t="s">
        <v>263</v>
      </c>
      <c r="I45" s="127" t="s">
        <v>264</v>
      </c>
      <c r="J45" s="127" t="s">
        <v>416</v>
      </c>
      <c r="K45" s="127" t="s">
        <v>265</v>
      </c>
      <c r="L45" s="127" t="s">
        <v>386</v>
      </c>
      <c r="M45" s="160" t="s">
        <v>266</v>
      </c>
      <c r="N45" s="158">
        <v>45747</v>
      </c>
      <c r="O45" s="160" t="s">
        <v>417</v>
      </c>
      <c r="P45" s="160" t="s">
        <v>309</v>
      </c>
      <c r="S45" s="156">
        <v>86</v>
      </c>
      <c r="T45" s="156">
        <v>40.03364586</v>
      </c>
      <c r="U45" s="156">
        <v>1</v>
      </c>
      <c r="W45" s="157">
        <v>1</v>
      </c>
    </row>
    <row r="46" spans="1:23" x14ac:dyDescent="0.25">
      <c r="A46" s="128" t="s">
        <v>178</v>
      </c>
      <c r="B46" s="127" t="s">
        <v>179</v>
      </c>
      <c r="C46" s="127" t="s">
        <v>180</v>
      </c>
      <c r="D46" s="127" t="s">
        <v>258</v>
      </c>
      <c r="E46" s="127" t="s">
        <v>185</v>
      </c>
      <c r="F46" s="127" t="s">
        <v>185</v>
      </c>
      <c r="G46" s="127" t="s">
        <v>142</v>
      </c>
      <c r="H46" s="127" t="s">
        <v>263</v>
      </c>
      <c r="I46" s="127" t="s">
        <v>264</v>
      </c>
      <c r="J46" s="127" t="s">
        <v>416</v>
      </c>
      <c r="K46" s="127" t="s">
        <v>265</v>
      </c>
      <c r="L46" s="127" t="s">
        <v>386</v>
      </c>
      <c r="M46" s="160" t="s">
        <v>266</v>
      </c>
      <c r="N46" s="158">
        <v>45777</v>
      </c>
      <c r="O46" s="160" t="s">
        <v>356</v>
      </c>
      <c r="P46" s="160" t="s">
        <v>309</v>
      </c>
      <c r="S46" s="156">
        <v>0</v>
      </c>
      <c r="T46" s="156">
        <v>39.709699999999998</v>
      </c>
      <c r="U46" s="156">
        <v>1</v>
      </c>
      <c r="W46" s="157">
        <v>1</v>
      </c>
    </row>
    <row r="47" spans="1:23" x14ac:dyDescent="0.25">
      <c r="A47" s="128" t="s">
        <v>178</v>
      </c>
      <c r="B47" s="127" t="s">
        <v>179</v>
      </c>
      <c r="C47" s="127" t="s">
        <v>180</v>
      </c>
      <c r="D47" s="127" t="s">
        <v>258</v>
      </c>
      <c r="E47" s="127" t="s">
        <v>185</v>
      </c>
      <c r="F47" s="127" t="s">
        <v>185</v>
      </c>
      <c r="G47" s="127" t="s">
        <v>142</v>
      </c>
      <c r="H47" s="127" t="s">
        <v>267</v>
      </c>
      <c r="I47" s="127" t="s">
        <v>268</v>
      </c>
      <c r="J47" s="127" t="s">
        <v>358</v>
      </c>
      <c r="K47" s="127" t="s">
        <v>269</v>
      </c>
      <c r="L47" s="127" t="s">
        <v>386</v>
      </c>
      <c r="M47" s="160" t="s">
        <v>270</v>
      </c>
      <c r="N47" s="158">
        <v>45747</v>
      </c>
      <c r="O47" s="160" t="s">
        <v>418</v>
      </c>
      <c r="P47" s="160" t="s">
        <v>309</v>
      </c>
      <c r="S47" s="156">
        <v>105</v>
      </c>
      <c r="T47" s="156">
        <v>283.48879982</v>
      </c>
      <c r="U47" s="156">
        <v>1</v>
      </c>
      <c r="W47" s="157">
        <v>1</v>
      </c>
    </row>
    <row r="48" spans="1:23" x14ac:dyDescent="0.25">
      <c r="A48" s="128" t="s">
        <v>178</v>
      </c>
      <c r="B48" s="127" t="s">
        <v>179</v>
      </c>
      <c r="C48" s="127" t="s">
        <v>180</v>
      </c>
      <c r="D48" s="127" t="s">
        <v>258</v>
      </c>
      <c r="E48" s="127" t="s">
        <v>185</v>
      </c>
      <c r="F48" s="127" t="s">
        <v>185</v>
      </c>
      <c r="G48" s="127" t="s">
        <v>142</v>
      </c>
      <c r="H48" s="127" t="s">
        <v>267</v>
      </c>
      <c r="I48" s="127" t="s">
        <v>268</v>
      </c>
      <c r="J48" s="127" t="s">
        <v>358</v>
      </c>
      <c r="K48" s="127" t="s">
        <v>269</v>
      </c>
      <c r="L48" s="127" t="s">
        <v>386</v>
      </c>
      <c r="M48" s="160" t="s">
        <v>270</v>
      </c>
      <c r="N48" s="158">
        <v>45777</v>
      </c>
      <c r="O48" s="160" t="s">
        <v>359</v>
      </c>
      <c r="P48" s="160" t="s">
        <v>309</v>
      </c>
      <c r="S48" s="156">
        <v>0</v>
      </c>
      <c r="T48" s="156">
        <v>283.26390476</v>
      </c>
      <c r="U48" s="156">
        <v>1</v>
      </c>
      <c r="W48" s="157">
        <v>1</v>
      </c>
    </row>
    <row r="49" spans="1:23" x14ac:dyDescent="0.25">
      <c r="A49" s="128" t="s">
        <v>178</v>
      </c>
      <c r="B49" s="127" t="s">
        <v>179</v>
      </c>
      <c r="C49" s="127" t="s">
        <v>180</v>
      </c>
      <c r="D49" s="127" t="s">
        <v>258</v>
      </c>
      <c r="E49" s="127" t="s">
        <v>185</v>
      </c>
      <c r="F49" s="127" t="s">
        <v>185</v>
      </c>
      <c r="G49" s="127" t="s">
        <v>142</v>
      </c>
      <c r="H49" s="127" t="s">
        <v>271</v>
      </c>
      <c r="I49" s="127" t="s">
        <v>272</v>
      </c>
      <c r="J49" s="127" t="s">
        <v>361</v>
      </c>
      <c r="K49" s="127" t="s">
        <v>273</v>
      </c>
      <c r="L49" s="127" t="s">
        <v>386</v>
      </c>
      <c r="M49" s="160" t="s">
        <v>274</v>
      </c>
      <c r="N49" s="158">
        <v>45747</v>
      </c>
      <c r="O49" s="160" t="s">
        <v>419</v>
      </c>
      <c r="P49" s="160" t="s">
        <v>309</v>
      </c>
      <c r="S49" s="156">
        <v>1332</v>
      </c>
      <c r="T49" s="156">
        <v>160.76490203</v>
      </c>
      <c r="U49" s="156">
        <v>1</v>
      </c>
      <c r="W49" s="157">
        <v>1</v>
      </c>
    </row>
    <row r="50" spans="1:23" x14ac:dyDescent="0.25">
      <c r="A50" s="128" t="s">
        <v>178</v>
      </c>
      <c r="B50" s="127" t="s">
        <v>179</v>
      </c>
      <c r="C50" s="127" t="s">
        <v>180</v>
      </c>
      <c r="D50" s="127" t="s">
        <v>258</v>
      </c>
      <c r="E50" s="127" t="s">
        <v>185</v>
      </c>
      <c r="F50" s="127" t="s">
        <v>185</v>
      </c>
      <c r="G50" s="127" t="s">
        <v>142</v>
      </c>
      <c r="H50" s="127" t="s">
        <v>271</v>
      </c>
      <c r="I50" s="127" t="s">
        <v>272</v>
      </c>
      <c r="J50" s="127" t="s">
        <v>361</v>
      </c>
      <c r="K50" s="127" t="s">
        <v>273</v>
      </c>
      <c r="L50" s="127" t="s">
        <v>386</v>
      </c>
      <c r="M50" s="160" t="s">
        <v>274</v>
      </c>
      <c r="N50" s="158">
        <v>45777</v>
      </c>
      <c r="O50" s="160" t="s">
        <v>362</v>
      </c>
      <c r="P50" s="160" t="s">
        <v>309</v>
      </c>
      <c r="S50" s="156">
        <v>0</v>
      </c>
      <c r="T50" s="156">
        <v>158.26599999999999</v>
      </c>
      <c r="U50" s="156">
        <v>1</v>
      </c>
      <c r="W50" s="157">
        <v>1</v>
      </c>
    </row>
    <row r="51" spans="1:23" x14ac:dyDescent="0.25">
      <c r="A51" s="128" t="s">
        <v>178</v>
      </c>
      <c r="B51" s="127" t="s">
        <v>179</v>
      </c>
      <c r="C51" s="127" t="s">
        <v>180</v>
      </c>
      <c r="D51" s="127" t="s">
        <v>258</v>
      </c>
      <c r="E51" s="127" t="s">
        <v>185</v>
      </c>
      <c r="F51" s="127" t="s">
        <v>185</v>
      </c>
      <c r="G51" s="127" t="s">
        <v>142</v>
      </c>
      <c r="H51" s="127" t="s">
        <v>275</v>
      </c>
      <c r="I51" s="127" t="s">
        <v>276</v>
      </c>
      <c r="J51" s="127" t="s">
        <v>364</v>
      </c>
      <c r="K51" s="127" t="s">
        <v>277</v>
      </c>
      <c r="L51" s="127" t="s">
        <v>386</v>
      </c>
      <c r="M51" s="160" t="s">
        <v>278</v>
      </c>
      <c r="N51" s="158">
        <v>45747</v>
      </c>
      <c r="O51" s="160" t="s">
        <v>420</v>
      </c>
      <c r="P51" s="160" t="s">
        <v>309</v>
      </c>
      <c r="S51" s="156">
        <v>230</v>
      </c>
      <c r="T51" s="156">
        <v>1129.94077922</v>
      </c>
      <c r="U51" s="156">
        <v>1</v>
      </c>
      <c r="W51" s="157">
        <v>1</v>
      </c>
    </row>
    <row r="52" spans="1:23" x14ac:dyDescent="0.25">
      <c r="A52" s="128" t="s">
        <v>178</v>
      </c>
      <c r="B52" s="127" t="s">
        <v>179</v>
      </c>
      <c r="C52" s="127" t="s">
        <v>180</v>
      </c>
      <c r="D52" s="127" t="s">
        <v>258</v>
      </c>
      <c r="E52" s="127" t="s">
        <v>185</v>
      </c>
      <c r="F52" s="127" t="s">
        <v>185</v>
      </c>
      <c r="G52" s="127" t="s">
        <v>142</v>
      </c>
      <c r="H52" s="127" t="s">
        <v>275</v>
      </c>
      <c r="I52" s="127" t="s">
        <v>276</v>
      </c>
      <c r="J52" s="127" t="s">
        <v>364</v>
      </c>
      <c r="K52" s="127" t="s">
        <v>277</v>
      </c>
      <c r="L52" s="127" t="s">
        <v>386</v>
      </c>
      <c r="M52" s="160" t="s">
        <v>278</v>
      </c>
      <c r="N52" s="158">
        <v>45777</v>
      </c>
      <c r="O52" s="160" t="s">
        <v>365</v>
      </c>
      <c r="P52" s="160" t="s">
        <v>309</v>
      </c>
      <c r="S52" s="156">
        <v>0</v>
      </c>
      <c r="T52" s="156">
        <v>1129.288</v>
      </c>
      <c r="U52" s="156">
        <v>1</v>
      </c>
      <c r="W52" s="157">
        <v>1</v>
      </c>
    </row>
    <row r="53" spans="1:23" x14ac:dyDescent="0.25">
      <c r="A53" s="128" t="s">
        <v>178</v>
      </c>
      <c r="B53" s="127" t="s">
        <v>179</v>
      </c>
      <c r="C53" s="127" t="s">
        <v>180</v>
      </c>
      <c r="D53" s="127" t="s">
        <v>258</v>
      </c>
      <c r="E53" s="127" t="s">
        <v>185</v>
      </c>
      <c r="F53" s="127" t="s">
        <v>185</v>
      </c>
      <c r="G53" s="127" t="s">
        <v>142</v>
      </c>
      <c r="H53" s="127" t="s">
        <v>279</v>
      </c>
      <c r="I53" s="127" t="s">
        <v>280</v>
      </c>
      <c r="J53" s="127" t="s">
        <v>421</v>
      </c>
      <c r="K53" s="127" t="s">
        <v>281</v>
      </c>
      <c r="L53" s="127" t="s">
        <v>386</v>
      </c>
      <c r="M53" s="160" t="s">
        <v>282</v>
      </c>
      <c r="N53" s="158">
        <v>45747</v>
      </c>
      <c r="O53" s="160" t="s">
        <v>422</v>
      </c>
      <c r="P53" s="160" t="s">
        <v>309</v>
      </c>
      <c r="S53" s="156">
        <v>95</v>
      </c>
      <c r="T53" s="156">
        <v>136.59522089000001</v>
      </c>
      <c r="U53" s="156">
        <v>1</v>
      </c>
      <c r="W53" s="157">
        <v>1</v>
      </c>
    </row>
    <row r="54" spans="1:23" x14ac:dyDescent="0.25">
      <c r="A54" s="128" t="s">
        <v>178</v>
      </c>
      <c r="B54" s="127" t="s">
        <v>179</v>
      </c>
      <c r="C54" s="127" t="s">
        <v>180</v>
      </c>
      <c r="D54" s="127" t="s">
        <v>258</v>
      </c>
      <c r="E54" s="127" t="s">
        <v>185</v>
      </c>
      <c r="F54" s="127" t="s">
        <v>185</v>
      </c>
      <c r="G54" s="127" t="s">
        <v>142</v>
      </c>
      <c r="H54" s="127" t="s">
        <v>279</v>
      </c>
      <c r="I54" s="127" t="s">
        <v>280</v>
      </c>
      <c r="J54" s="127" t="s">
        <v>421</v>
      </c>
      <c r="K54" s="127" t="s">
        <v>281</v>
      </c>
      <c r="L54" s="127" t="s">
        <v>386</v>
      </c>
      <c r="M54" s="160" t="s">
        <v>282</v>
      </c>
      <c r="N54" s="158">
        <v>45777</v>
      </c>
      <c r="O54" s="160" t="s">
        <v>367</v>
      </c>
      <c r="P54" s="160" t="s">
        <v>309</v>
      </c>
      <c r="S54" s="156">
        <v>0</v>
      </c>
      <c r="T54" s="156">
        <v>135.81800000000001</v>
      </c>
      <c r="U54" s="156">
        <v>1</v>
      </c>
      <c r="W54" s="157">
        <v>1</v>
      </c>
    </row>
    <row r="55" spans="1:23" x14ac:dyDescent="0.25">
      <c r="A55" s="128" t="s">
        <v>178</v>
      </c>
      <c r="B55" s="127" t="s">
        <v>179</v>
      </c>
      <c r="C55" s="127" t="s">
        <v>180</v>
      </c>
      <c r="D55" s="127" t="s">
        <v>258</v>
      </c>
      <c r="E55" s="127" t="s">
        <v>185</v>
      </c>
      <c r="F55" s="127" t="s">
        <v>185</v>
      </c>
      <c r="G55" s="127" t="s">
        <v>142</v>
      </c>
      <c r="H55" s="127" t="s">
        <v>283</v>
      </c>
      <c r="I55" s="127" t="s">
        <v>284</v>
      </c>
      <c r="J55" s="127" t="s">
        <v>369</v>
      </c>
      <c r="K55" s="127" t="s">
        <v>285</v>
      </c>
      <c r="L55" s="127" t="s">
        <v>386</v>
      </c>
      <c r="M55" s="160" t="s">
        <v>286</v>
      </c>
      <c r="N55" s="158">
        <v>45747</v>
      </c>
      <c r="O55" s="160" t="s">
        <v>423</v>
      </c>
      <c r="P55" s="160" t="s">
        <v>309</v>
      </c>
      <c r="S55" s="156">
        <v>47</v>
      </c>
      <c r="T55" s="156">
        <v>272.06764566999999</v>
      </c>
      <c r="U55" s="156">
        <v>1</v>
      </c>
      <c r="W55" s="157">
        <v>1</v>
      </c>
    </row>
    <row r="56" spans="1:23" x14ac:dyDescent="0.25">
      <c r="A56" s="128" t="s">
        <v>178</v>
      </c>
      <c r="B56" s="127" t="s">
        <v>179</v>
      </c>
      <c r="C56" s="127" t="s">
        <v>180</v>
      </c>
      <c r="D56" s="127" t="s">
        <v>258</v>
      </c>
      <c r="E56" s="127" t="s">
        <v>185</v>
      </c>
      <c r="F56" s="127" t="s">
        <v>185</v>
      </c>
      <c r="G56" s="127" t="s">
        <v>142</v>
      </c>
      <c r="H56" s="127" t="s">
        <v>283</v>
      </c>
      <c r="I56" s="127" t="s">
        <v>284</v>
      </c>
      <c r="J56" s="127" t="s">
        <v>369</v>
      </c>
      <c r="K56" s="127" t="s">
        <v>285</v>
      </c>
      <c r="L56" s="127" t="s">
        <v>386</v>
      </c>
      <c r="M56" s="160" t="s">
        <v>286</v>
      </c>
      <c r="N56" s="158">
        <v>45777</v>
      </c>
      <c r="O56" s="160" t="s">
        <v>370</v>
      </c>
      <c r="P56" s="160" t="s">
        <v>309</v>
      </c>
      <c r="S56" s="156">
        <v>0</v>
      </c>
      <c r="T56" s="156">
        <v>266.88004218999998</v>
      </c>
      <c r="U56" s="156">
        <v>1</v>
      </c>
      <c r="W56" s="157">
        <v>1</v>
      </c>
    </row>
    <row r="57" spans="1:23" x14ac:dyDescent="0.25">
      <c r="A57" s="128" t="s">
        <v>178</v>
      </c>
      <c r="B57" s="127" t="s">
        <v>179</v>
      </c>
      <c r="C57" s="127" t="s">
        <v>180</v>
      </c>
      <c r="D57" s="127" t="s">
        <v>258</v>
      </c>
      <c r="E57" s="127" t="s">
        <v>185</v>
      </c>
      <c r="F57" s="127" t="s">
        <v>185</v>
      </c>
      <c r="G57" s="127" t="s">
        <v>142</v>
      </c>
      <c r="H57" s="127" t="s">
        <v>287</v>
      </c>
      <c r="I57" s="127" t="s">
        <v>288</v>
      </c>
      <c r="J57" s="127" t="s">
        <v>372</v>
      </c>
      <c r="K57" s="127" t="s">
        <v>289</v>
      </c>
      <c r="L57" s="127" t="s">
        <v>386</v>
      </c>
      <c r="M57" s="160" t="s">
        <v>290</v>
      </c>
      <c r="N57" s="158">
        <v>45747</v>
      </c>
      <c r="O57" s="160" t="s">
        <v>424</v>
      </c>
      <c r="P57" s="160" t="s">
        <v>309</v>
      </c>
      <c r="S57" s="156">
        <v>64</v>
      </c>
      <c r="T57" s="156">
        <v>342.93831189999997</v>
      </c>
      <c r="U57" s="156">
        <v>1</v>
      </c>
      <c r="W57" s="157">
        <v>1</v>
      </c>
    </row>
    <row r="58" spans="1:23" x14ac:dyDescent="0.25">
      <c r="A58" s="128" t="s">
        <v>178</v>
      </c>
      <c r="B58" s="127" t="s">
        <v>179</v>
      </c>
      <c r="C58" s="127" t="s">
        <v>180</v>
      </c>
      <c r="D58" s="127" t="s">
        <v>258</v>
      </c>
      <c r="E58" s="127" t="s">
        <v>185</v>
      </c>
      <c r="F58" s="127" t="s">
        <v>185</v>
      </c>
      <c r="G58" s="127" t="s">
        <v>142</v>
      </c>
      <c r="H58" s="127" t="s">
        <v>287</v>
      </c>
      <c r="I58" s="127" t="s">
        <v>288</v>
      </c>
      <c r="J58" s="127" t="s">
        <v>372</v>
      </c>
      <c r="K58" s="127" t="s">
        <v>289</v>
      </c>
      <c r="L58" s="127" t="s">
        <v>386</v>
      </c>
      <c r="M58" s="160" t="s">
        <v>290</v>
      </c>
      <c r="N58" s="158">
        <v>45777</v>
      </c>
      <c r="O58" s="160" t="s">
        <v>373</v>
      </c>
      <c r="P58" s="160" t="s">
        <v>309</v>
      </c>
      <c r="S58" s="156">
        <v>0</v>
      </c>
      <c r="T58" s="156">
        <v>344.71525861999999</v>
      </c>
      <c r="U58" s="156">
        <v>1</v>
      </c>
      <c r="W58" s="157">
        <v>1</v>
      </c>
    </row>
    <row r="59" spans="1:23" x14ac:dyDescent="0.25">
      <c r="A59" s="128" t="s">
        <v>178</v>
      </c>
      <c r="B59" s="127" t="s">
        <v>179</v>
      </c>
      <c r="C59" s="127" t="s">
        <v>180</v>
      </c>
      <c r="D59" s="127" t="s">
        <v>258</v>
      </c>
      <c r="E59" s="127" t="s">
        <v>185</v>
      </c>
      <c r="F59" s="127" t="s">
        <v>185</v>
      </c>
      <c r="G59" s="127" t="s">
        <v>142</v>
      </c>
      <c r="H59" s="127" t="s">
        <v>291</v>
      </c>
      <c r="I59" s="127" t="s">
        <v>292</v>
      </c>
      <c r="J59" s="127" t="s">
        <v>375</v>
      </c>
      <c r="K59" s="127" t="s">
        <v>293</v>
      </c>
      <c r="L59" s="127" t="s">
        <v>386</v>
      </c>
      <c r="M59" s="160" t="s">
        <v>294</v>
      </c>
      <c r="N59" s="158">
        <v>45747</v>
      </c>
      <c r="O59" s="160" t="s">
        <v>425</v>
      </c>
      <c r="P59" s="160" t="s">
        <v>309</v>
      </c>
      <c r="S59" s="156">
        <v>60</v>
      </c>
      <c r="T59" s="156">
        <v>106.07412626</v>
      </c>
      <c r="U59" s="156">
        <v>1</v>
      </c>
      <c r="W59" s="157">
        <v>1</v>
      </c>
    </row>
    <row r="60" spans="1:23" x14ac:dyDescent="0.25">
      <c r="A60" s="128" t="s">
        <v>178</v>
      </c>
      <c r="B60" s="127" t="s">
        <v>179</v>
      </c>
      <c r="C60" s="127" t="s">
        <v>180</v>
      </c>
      <c r="D60" s="127" t="s">
        <v>258</v>
      </c>
      <c r="E60" s="127" t="s">
        <v>185</v>
      </c>
      <c r="F60" s="127" t="s">
        <v>185</v>
      </c>
      <c r="G60" s="127" t="s">
        <v>142</v>
      </c>
      <c r="H60" s="127" t="s">
        <v>291</v>
      </c>
      <c r="I60" s="127" t="s">
        <v>292</v>
      </c>
      <c r="J60" s="127" t="s">
        <v>375</v>
      </c>
      <c r="K60" s="127" t="s">
        <v>293</v>
      </c>
      <c r="L60" s="127" t="s">
        <v>386</v>
      </c>
      <c r="M60" s="160" t="s">
        <v>294</v>
      </c>
      <c r="N60" s="158">
        <v>45777</v>
      </c>
      <c r="O60" s="160" t="s">
        <v>376</v>
      </c>
      <c r="P60" s="160" t="s">
        <v>309</v>
      </c>
      <c r="S60" s="156">
        <v>0</v>
      </c>
      <c r="T60" s="156">
        <v>105.48</v>
      </c>
      <c r="U60" s="156">
        <v>1</v>
      </c>
      <c r="W60" s="157">
        <v>1</v>
      </c>
    </row>
    <row r="61" spans="1:23" x14ac:dyDescent="0.25">
      <c r="A61" s="128" t="s">
        <v>178</v>
      </c>
      <c r="B61" s="127" t="s">
        <v>179</v>
      </c>
      <c r="C61" s="127" t="s">
        <v>180</v>
      </c>
      <c r="D61" s="127" t="s">
        <v>258</v>
      </c>
      <c r="E61" s="127" t="s">
        <v>185</v>
      </c>
      <c r="F61" s="127" t="s">
        <v>185</v>
      </c>
      <c r="G61" s="127" t="s">
        <v>142</v>
      </c>
      <c r="H61" s="127" t="s">
        <v>295</v>
      </c>
      <c r="I61" s="127" t="s">
        <v>296</v>
      </c>
      <c r="J61" s="127" t="s">
        <v>378</v>
      </c>
      <c r="K61" s="127" t="s">
        <v>297</v>
      </c>
      <c r="L61" s="127" t="s">
        <v>386</v>
      </c>
      <c r="M61" s="160" t="s">
        <v>298</v>
      </c>
      <c r="N61" s="158">
        <v>45747</v>
      </c>
      <c r="O61" s="160" t="s">
        <v>426</v>
      </c>
      <c r="P61" s="160" t="s">
        <v>309</v>
      </c>
      <c r="S61" s="156">
        <v>98</v>
      </c>
      <c r="T61" s="156">
        <v>405.04771477999998</v>
      </c>
      <c r="U61" s="156">
        <v>1</v>
      </c>
      <c r="W61" s="157">
        <v>1</v>
      </c>
    </row>
    <row r="62" spans="1:23" x14ac:dyDescent="0.25">
      <c r="A62" s="128" t="s">
        <v>178</v>
      </c>
      <c r="B62" s="127" t="s">
        <v>179</v>
      </c>
      <c r="C62" s="127" t="s">
        <v>180</v>
      </c>
      <c r="D62" s="127" t="s">
        <v>258</v>
      </c>
      <c r="E62" s="127" t="s">
        <v>185</v>
      </c>
      <c r="F62" s="127" t="s">
        <v>185</v>
      </c>
      <c r="G62" s="127" t="s">
        <v>142</v>
      </c>
      <c r="H62" s="127" t="s">
        <v>295</v>
      </c>
      <c r="I62" s="127" t="s">
        <v>296</v>
      </c>
      <c r="J62" s="127" t="s">
        <v>378</v>
      </c>
      <c r="K62" s="127" t="s">
        <v>297</v>
      </c>
      <c r="L62" s="127" t="s">
        <v>386</v>
      </c>
      <c r="M62" s="160" t="s">
        <v>298</v>
      </c>
      <c r="N62" s="158">
        <v>45777</v>
      </c>
      <c r="O62" s="160" t="s">
        <v>379</v>
      </c>
      <c r="P62" s="160" t="s">
        <v>309</v>
      </c>
      <c r="S62" s="156">
        <v>0</v>
      </c>
      <c r="T62" s="156">
        <v>410.53500000000003</v>
      </c>
      <c r="U62" s="156">
        <v>1</v>
      </c>
      <c r="W62" s="157">
        <v>1</v>
      </c>
    </row>
    <row r="63" spans="1:23" x14ac:dyDescent="0.25">
      <c r="A63" s="128" t="s">
        <v>178</v>
      </c>
      <c r="B63" s="127" t="s">
        <v>179</v>
      </c>
      <c r="C63" s="127" t="s">
        <v>180</v>
      </c>
      <c r="D63" s="127" t="s">
        <v>258</v>
      </c>
      <c r="E63" s="127" t="s">
        <v>185</v>
      </c>
      <c r="F63" s="127" t="s">
        <v>185</v>
      </c>
      <c r="G63" s="127" t="s">
        <v>142</v>
      </c>
      <c r="H63" s="127" t="s">
        <v>299</v>
      </c>
      <c r="I63" s="127" t="s">
        <v>300</v>
      </c>
      <c r="J63" s="127" t="s">
        <v>427</v>
      </c>
      <c r="K63" s="127" t="s">
        <v>301</v>
      </c>
      <c r="L63" s="127" t="s">
        <v>386</v>
      </c>
      <c r="M63" s="160" t="s">
        <v>302</v>
      </c>
      <c r="N63" s="158">
        <v>45747</v>
      </c>
      <c r="O63" s="160" t="s">
        <v>428</v>
      </c>
      <c r="P63" s="160" t="s">
        <v>309</v>
      </c>
      <c r="S63" s="156">
        <v>2557</v>
      </c>
      <c r="T63" s="156">
        <v>71.798192580000006</v>
      </c>
      <c r="U63" s="156">
        <v>1</v>
      </c>
      <c r="W63" s="157">
        <v>1</v>
      </c>
    </row>
    <row r="64" spans="1:23" x14ac:dyDescent="0.25">
      <c r="A64" s="128" t="s">
        <v>178</v>
      </c>
      <c r="B64" s="127" t="s">
        <v>179</v>
      </c>
      <c r="C64" s="127" t="s">
        <v>180</v>
      </c>
      <c r="D64" s="127" t="s">
        <v>258</v>
      </c>
      <c r="E64" s="127" t="s">
        <v>185</v>
      </c>
      <c r="F64" s="127" t="s">
        <v>185</v>
      </c>
      <c r="G64" s="127" t="s">
        <v>142</v>
      </c>
      <c r="H64" s="127" t="s">
        <v>299</v>
      </c>
      <c r="I64" s="127" t="s">
        <v>300</v>
      </c>
      <c r="J64" s="127" t="s">
        <v>427</v>
      </c>
      <c r="K64" s="127" t="s">
        <v>301</v>
      </c>
      <c r="L64" s="127" t="s">
        <v>386</v>
      </c>
      <c r="M64" s="160" t="s">
        <v>302</v>
      </c>
      <c r="N64" s="158">
        <v>45777</v>
      </c>
      <c r="O64" s="160" t="s">
        <v>381</v>
      </c>
      <c r="P64" s="160" t="s">
        <v>309</v>
      </c>
      <c r="S64" s="156">
        <v>0</v>
      </c>
      <c r="T64" s="156">
        <v>70.973507620000007</v>
      </c>
      <c r="U64" s="156">
        <v>1</v>
      </c>
      <c r="W64" s="157">
        <v>1</v>
      </c>
    </row>
    <row r="65" spans="1:23" x14ac:dyDescent="0.25">
      <c r="A65" s="128" t="s">
        <v>178</v>
      </c>
      <c r="B65" s="127" t="s">
        <v>179</v>
      </c>
      <c r="C65" s="127" t="s">
        <v>180</v>
      </c>
      <c r="D65" s="127" t="s">
        <v>258</v>
      </c>
      <c r="E65" s="127" t="s">
        <v>185</v>
      </c>
      <c r="F65" s="127" t="s">
        <v>185</v>
      </c>
      <c r="G65" s="127" t="s">
        <v>142</v>
      </c>
      <c r="H65" s="127" t="s">
        <v>303</v>
      </c>
      <c r="I65" s="127" t="s">
        <v>304</v>
      </c>
      <c r="J65" s="127" t="s">
        <v>383</v>
      </c>
      <c r="K65" s="127" t="s">
        <v>305</v>
      </c>
      <c r="L65" s="127" t="s">
        <v>386</v>
      </c>
      <c r="M65" s="160" t="s">
        <v>306</v>
      </c>
      <c r="N65" s="158">
        <v>45747</v>
      </c>
      <c r="O65" s="160" t="s">
        <v>429</v>
      </c>
      <c r="P65" s="160" t="s">
        <v>309</v>
      </c>
      <c r="S65" s="156">
        <v>2248</v>
      </c>
      <c r="T65" s="156">
        <v>198.39231519000001</v>
      </c>
      <c r="U65" s="156">
        <v>1</v>
      </c>
      <c r="W65" s="157">
        <v>1</v>
      </c>
    </row>
    <row r="66" spans="1:23" x14ac:dyDescent="0.25">
      <c r="A66" s="128" t="s">
        <v>178</v>
      </c>
      <c r="B66" s="127" t="s">
        <v>179</v>
      </c>
      <c r="C66" s="127" t="s">
        <v>180</v>
      </c>
      <c r="D66" s="127" t="s">
        <v>258</v>
      </c>
      <c r="E66" s="127" t="s">
        <v>185</v>
      </c>
      <c r="F66" s="127" t="s">
        <v>185</v>
      </c>
      <c r="G66" s="127" t="s">
        <v>142</v>
      </c>
      <c r="H66" s="127" t="s">
        <v>303</v>
      </c>
      <c r="I66" s="127" t="s">
        <v>304</v>
      </c>
      <c r="J66" s="127" t="s">
        <v>383</v>
      </c>
      <c r="K66" s="127" t="s">
        <v>305</v>
      </c>
      <c r="L66" s="127" t="s">
        <v>386</v>
      </c>
      <c r="M66" s="160" t="s">
        <v>306</v>
      </c>
      <c r="N66" s="158">
        <v>45777</v>
      </c>
      <c r="O66" s="160" t="s">
        <v>384</v>
      </c>
      <c r="P66" s="160" t="s">
        <v>309</v>
      </c>
      <c r="S66" s="156">
        <v>0</v>
      </c>
      <c r="T66" s="156">
        <v>192.16900000000001</v>
      </c>
      <c r="U66" s="156">
        <v>1</v>
      </c>
      <c r="W66" s="157">
        <v>1</v>
      </c>
    </row>
  </sheetData>
  <autoFilter ref="A6:AI6" xr:uid="{AAF0CE79-8B62-45D7-AE2B-AEBE67E42B6B}"/>
  <mergeCells count="2">
    <mergeCell ref="F1:H2"/>
    <mergeCell ref="F3:H3"/>
  </mergeCells>
  <conditionalFormatting sqref="A7:AI1048576">
    <cfRule type="expression" dxfId="52" priority="1" stopIfTrue="1">
      <formula>$A7=""</formula>
    </cfRule>
    <cfRule type="expression" dxfId="51" priority="3">
      <formula>ROW()/2=INT(ROW()/2)</formula>
    </cfRule>
    <cfRule type="expression" dxfId="50" priority="4">
      <formula>ROW()/2&lt;&gt;INT(ROW()/2)</formula>
    </cfRule>
  </conditionalFormatting>
  <conditionalFormatting sqref="AJ7:AJ1048576">
    <cfRule type="expression" dxfId="49" priority="2">
      <formula>$A7&lt;&gt;""</formula>
    </cfRule>
  </conditionalFormatting>
  <hyperlinks>
    <hyperlink ref="A1" location="Index!A1" display="Home " xr:uid="{0952F13B-5099-4DB3-8CB5-254C5022A1F8}"/>
  </hyperlinks>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234316-D111-4600-AAB9-CFD9FA75CEC7}">
  <sheetPr codeName="Sheet6"/>
  <dimension ref="A1:AF66"/>
  <sheetViews>
    <sheetView zoomScaleNormal="100" workbookViewId="0">
      <pane ySplit="6" topLeftCell="A7" activePane="bottomLeft" state="frozen"/>
      <selection pane="bottomLeft" activeCell="R5" sqref="R5"/>
    </sheetView>
  </sheetViews>
  <sheetFormatPr defaultColWidth="9.140625" defaultRowHeight="15" customHeight="1" x14ac:dyDescent="0.25"/>
  <cols>
    <col min="1" max="1" width="9.42578125" style="3" bestFit="1" customWidth="1"/>
    <col min="2" max="2" width="10.140625" style="3" bestFit="1" customWidth="1"/>
    <col min="3" max="3" width="9.85546875" style="3" bestFit="1" customWidth="1"/>
    <col min="4" max="4" width="17.42578125" style="3" bestFit="1" customWidth="1"/>
    <col min="5" max="5" width="13.7109375" style="3" bestFit="1" customWidth="1"/>
    <col min="6" max="6" width="16.5703125" style="3" bestFit="1" customWidth="1"/>
    <col min="7" max="7" width="17.140625" style="3" bestFit="1" customWidth="1"/>
    <col min="8" max="8" width="14.85546875" style="3" bestFit="1" customWidth="1"/>
    <col min="9" max="9" width="6.28515625" style="3" bestFit="1" customWidth="1"/>
    <col min="10" max="10" width="10.7109375" style="3" bestFit="1" customWidth="1"/>
    <col min="11" max="11" width="5.85546875" style="3" bestFit="1" customWidth="1"/>
    <col min="12" max="12" width="9.7109375" style="3" bestFit="1" customWidth="1"/>
    <col min="13" max="13" width="30.28515625" style="3" bestFit="1" customWidth="1"/>
    <col min="14" max="14" width="13.5703125" style="3" bestFit="1" customWidth="1"/>
    <col min="15" max="15" width="12.42578125" style="25" bestFit="1" customWidth="1"/>
    <col min="16" max="16" width="34" style="25" bestFit="1" customWidth="1"/>
    <col min="17" max="17" width="14.140625" style="25" bestFit="1" customWidth="1"/>
    <col min="18" max="18" width="10.140625" style="25" bestFit="1" customWidth="1"/>
    <col min="19" max="19" width="11.85546875" style="45" bestFit="1" customWidth="1"/>
    <col min="20" max="20" width="10" style="44" bestFit="1" customWidth="1"/>
    <col min="21" max="21" width="11.7109375" style="44" bestFit="1" customWidth="1"/>
    <col min="22" max="23" width="13.85546875" style="25" bestFit="1" customWidth="1"/>
    <col min="24" max="24" width="13.5703125" style="25" bestFit="1" customWidth="1"/>
    <col min="25" max="25" width="14.85546875" style="103" bestFit="1" customWidth="1"/>
    <col min="26" max="26" width="0.140625" style="2" customWidth="1"/>
    <col min="27" max="16384" width="9.140625" style="2"/>
  </cols>
  <sheetData>
    <row r="1" spans="1:32" ht="15" customHeight="1" x14ac:dyDescent="0.25">
      <c r="A1" s="133" t="s">
        <v>90</v>
      </c>
      <c r="B1" s="144"/>
      <c r="C1" s="145"/>
      <c r="D1" s="145"/>
      <c r="E1" s="145"/>
      <c r="F1" s="145"/>
      <c r="G1" s="251" t="str">
        <f>VLOOKUP("FundName",'Report Parameters'!A:B,2,FALSE)</f>
        <v>Steerhead Alternative Energy Fund</v>
      </c>
      <c r="H1" s="251"/>
      <c r="I1" s="251"/>
      <c r="J1" s="251"/>
      <c r="K1" s="251"/>
      <c r="L1" s="145"/>
      <c r="M1" s="145"/>
      <c r="N1" s="145"/>
      <c r="O1" s="145"/>
      <c r="P1" s="145"/>
      <c r="Q1" s="134" t="s">
        <v>131</v>
      </c>
      <c r="R1" s="137">
        <f>VLOOKUP("EffectiveStartDate",'Report Parameters'!A:B,2,FALSE)</f>
        <v>45931</v>
      </c>
      <c r="S1" s="206"/>
      <c r="T1" s="145"/>
      <c r="U1" s="145"/>
      <c r="V1" s="145"/>
      <c r="W1" s="145"/>
      <c r="X1" s="145"/>
      <c r="Y1" s="145"/>
    </row>
    <row r="2" spans="1:32" ht="15" customHeight="1" x14ac:dyDescent="0.25">
      <c r="A2" s="228"/>
      <c r="B2" s="144"/>
      <c r="C2" s="145"/>
      <c r="D2" s="145"/>
      <c r="E2" s="145"/>
      <c r="F2" s="145"/>
      <c r="G2" s="251"/>
      <c r="H2" s="251"/>
      <c r="I2" s="251"/>
      <c r="J2" s="251"/>
      <c r="K2" s="251"/>
      <c r="L2" s="145"/>
      <c r="M2" s="145"/>
      <c r="N2" s="145"/>
      <c r="O2" s="145"/>
      <c r="P2" s="145"/>
      <c r="Q2" s="134" t="s">
        <v>132</v>
      </c>
      <c r="R2" s="137">
        <f>VLOOKUP("EffectiveEndDate",'Report Parameters'!A:B,2,FALSE)</f>
        <v>45901</v>
      </c>
      <c r="S2" s="206"/>
      <c r="T2" s="145"/>
      <c r="U2" s="145"/>
      <c r="V2" s="145"/>
      <c r="W2" s="145"/>
      <c r="X2" s="145"/>
      <c r="Y2" s="145"/>
    </row>
    <row r="3" spans="1:32" ht="15" customHeight="1" x14ac:dyDescent="0.25">
      <c r="A3" s="228"/>
      <c r="B3" s="144"/>
      <c r="C3" s="145"/>
      <c r="D3" s="145"/>
      <c r="E3" s="145"/>
      <c r="F3" s="145"/>
      <c r="G3" s="252" t="s">
        <v>55</v>
      </c>
      <c r="H3" s="252"/>
      <c r="I3" s="252"/>
      <c r="J3" s="252"/>
      <c r="K3" s="252"/>
      <c r="L3" s="145"/>
      <c r="M3" s="145"/>
      <c r="N3" s="145"/>
      <c r="O3" s="145"/>
      <c r="P3" s="145"/>
      <c r="Q3" s="134" t="s">
        <v>133</v>
      </c>
      <c r="R3" s="139">
        <f>VLOOKUP("EffectiveEndDate",'Report Parameters'!A:B,2,FALSE)</f>
        <v>45901</v>
      </c>
      <c r="S3" s="206"/>
      <c r="T3" s="145"/>
      <c r="U3" s="145"/>
      <c r="V3" s="145"/>
      <c r="W3" s="145"/>
      <c r="X3" s="145"/>
      <c r="Y3" s="145"/>
    </row>
    <row r="4" spans="1:32" ht="15" customHeight="1" x14ac:dyDescent="0.35">
      <c r="A4" s="148"/>
      <c r="B4" s="148"/>
      <c r="C4" s="145"/>
      <c r="D4" s="145"/>
      <c r="E4" s="145"/>
      <c r="F4" s="145"/>
      <c r="G4" s="150"/>
      <c r="H4" s="150"/>
      <c r="I4" s="145"/>
      <c r="J4" s="145"/>
      <c r="K4" s="145"/>
      <c r="L4" s="145"/>
      <c r="M4" s="145"/>
      <c r="N4" s="151"/>
      <c r="O4" s="145"/>
      <c r="P4" s="145"/>
      <c r="Q4" s="134" t="s">
        <v>134</v>
      </c>
      <c r="R4" s="137">
        <f>VLOOKUP("EffectiveEndDate",'Report Parameters'!A:B,2,FALSE)</f>
        <v>45901</v>
      </c>
      <c r="S4" s="206"/>
      <c r="T4" s="145"/>
      <c r="U4" s="145"/>
      <c r="V4" s="145"/>
      <c r="W4" s="145"/>
      <c r="X4" s="145"/>
      <c r="Y4" s="145"/>
    </row>
    <row r="5" spans="1:32" ht="15" customHeight="1" thickBot="1" x14ac:dyDescent="0.4">
      <c r="A5" s="145"/>
      <c r="B5" s="145"/>
      <c r="C5" s="149"/>
      <c r="D5" s="149"/>
      <c r="E5" s="149"/>
      <c r="F5" s="149"/>
      <c r="G5" s="149"/>
      <c r="H5" s="151"/>
      <c r="I5" s="145"/>
      <c r="J5" s="145"/>
      <c r="K5" s="145"/>
      <c r="L5" s="145"/>
      <c r="M5" s="145"/>
      <c r="N5" s="151"/>
      <c r="O5" s="145"/>
      <c r="P5" s="145"/>
      <c r="Q5" s="134" t="s">
        <v>135</v>
      </c>
      <c r="R5" s="139" t="s">
        <v>142</v>
      </c>
      <c r="S5" s="206"/>
      <c r="T5" s="145"/>
      <c r="U5" s="145"/>
      <c r="V5" s="145"/>
      <c r="W5" s="145"/>
      <c r="X5" s="145"/>
      <c r="Y5" s="145"/>
    </row>
    <row r="6" spans="1:32" s="33" customFormat="1" ht="15" customHeight="1" thickBot="1" x14ac:dyDescent="0.3">
      <c r="A6" s="54" t="s">
        <v>10</v>
      </c>
      <c r="B6" s="36" t="s">
        <v>1</v>
      </c>
      <c r="C6" s="36" t="s">
        <v>11</v>
      </c>
      <c r="D6" s="36" t="s">
        <v>101</v>
      </c>
      <c r="E6" s="36" t="s">
        <v>0</v>
      </c>
      <c r="F6" s="36" t="s">
        <v>93</v>
      </c>
      <c r="G6" s="36" t="s">
        <v>16</v>
      </c>
      <c r="H6" s="36" t="s">
        <v>116</v>
      </c>
      <c r="I6" s="36" t="s">
        <v>12</v>
      </c>
      <c r="J6" s="36" t="s">
        <v>13</v>
      </c>
      <c r="K6" s="36" t="s">
        <v>14</v>
      </c>
      <c r="L6" s="36" t="s">
        <v>117</v>
      </c>
      <c r="M6" s="36" t="s">
        <v>89</v>
      </c>
      <c r="N6" s="36" t="s">
        <v>32</v>
      </c>
      <c r="O6" s="36" t="s">
        <v>33</v>
      </c>
      <c r="P6" s="36" t="s">
        <v>118</v>
      </c>
      <c r="Q6" s="36" t="s">
        <v>24</v>
      </c>
      <c r="R6" s="36" t="s">
        <v>25</v>
      </c>
      <c r="S6" s="36" t="s">
        <v>26</v>
      </c>
      <c r="T6" s="36" t="s">
        <v>27</v>
      </c>
      <c r="U6" s="36" t="s">
        <v>28</v>
      </c>
      <c r="V6" s="36" t="s">
        <v>29</v>
      </c>
      <c r="W6" s="36" t="s">
        <v>30</v>
      </c>
      <c r="X6" s="36" t="s">
        <v>31</v>
      </c>
      <c r="Y6" s="55" t="s">
        <v>40</v>
      </c>
      <c r="Z6" s="2"/>
      <c r="AA6" s="2"/>
      <c r="AB6" s="2"/>
      <c r="AC6" s="2"/>
      <c r="AD6" s="2"/>
      <c r="AE6" s="2"/>
      <c r="AF6" s="2"/>
    </row>
    <row r="7" spans="1:32" ht="15" customHeight="1" x14ac:dyDescent="0.25">
      <c r="A7" s="88" t="s">
        <v>178</v>
      </c>
      <c r="B7" s="89" t="s">
        <v>179</v>
      </c>
      <c r="C7" s="89" t="s">
        <v>180</v>
      </c>
      <c r="D7" s="89"/>
      <c r="E7" s="89" t="s">
        <v>185</v>
      </c>
      <c r="F7" s="89" t="s">
        <v>182</v>
      </c>
      <c r="G7" s="89" t="s">
        <v>142</v>
      </c>
      <c r="H7" s="89" t="s">
        <v>186</v>
      </c>
      <c r="I7" s="89"/>
      <c r="J7" s="89" t="s">
        <v>307</v>
      </c>
      <c r="K7" s="89"/>
      <c r="L7" s="89"/>
      <c r="M7" s="90" t="s">
        <v>165</v>
      </c>
      <c r="N7" s="90">
        <v>45777</v>
      </c>
      <c r="O7" s="258">
        <v>45778</v>
      </c>
      <c r="P7" s="91" t="s">
        <v>308</v>
      </c>
      <c r="Q7" s="92" t="s">
        <v>309</v>
      </c>
      <c r="R7" s="91">
        <v>923</v>
      </c>
      <c r="S7" s="93">
        <v>194.619</v>
      </c>
      <c r="T7" s="94"/>
      <c r="U7" s="94">
        <v>1</v>
      </c>
      <c r="V7" s="91">
        <v>-179633.34</v>
      </c>
      <c r="W7" s="91">
        <v>0</v>
      </c>
      <c r="X7" s="95">
        <v>-179633.34</v>
      </c>
      <c r="Y7" s="120">
        <v>45777.999988425923</v>
      </c>
    </row>
    <row r="8" spans="1:32" ht="15" customHeight="1" x14ac:dyDescent="0.25">
      <c r="A8" s="96" t="s">
        <v>178</v>
      </c>
      <c r="B8" s="97" t="s">
        <v>179</v>
      </c>
      <c r="C8" s="97" t="s">
        <v>180</v>
      </c>
      <c r="D8" s="97"/>
      <c r="E8" s="97" t="s">
        <v>185</v>
      </c>
      <c r="F8" s="97" t="s">
        <v>182</v>
      </c>
      <c r="G8" s="97" t="s">
        <v>142</v>
      </c>
      <c r="H8" s="97" t="s">
        <v>186</v>
      </c>
      <c r="I8" s="97"/>
      <c r="J8" s="97" t="s">
        <v>307</v>
      </c>
      <c r="K8" s="97"/>
      <c r="L8" s="97"/>
      <c r="M8" s="98" t="s">
        <v>165</v>
      </c>
      <c r="N8" s="98">
        <v>45777</v>
      </c>
      <c r="O8" s="259">
        <v>45778</v>
      </c>
      <c r="P8" s="58" t="s">
        <v>310</v>
      </c>
      <c r="Q8" s="99" t="s">
        <v>311</v>
      </c>
      <c r="R8" s="58">
        <v>20</v>
      </c>
      <c r="S8" s="100">
        <v>195.16</v>
      </c>
      <c r="T8" s="101"/>
      <c r="U8" s="101">
        <v>1</v>
      </c>
      <c r="V8" s="58">
        <v>3903.2</v>
      </c>
      <c r="W8" s="58">
        <v>0</v>
      </c>
      <c r="X8" s="58">
        <v>3903.2</v>
      </c>
      <c r="Y8" s="121">
        <v>45777.999988425923</v>
      </c>
    </row>
    <row r="9" spans="1:32" ht="15" customHeight="1" x14ac:dyDescent="0.25">
      <c r="A9" s="3" t="s">
        <v>178</v>
      </c>
      <c r="B9" s="3" t="s">
        <v>179</v>
      </c>
      <c r="C9" s="3" t="s">
        <v>180</v>
      </c>
      <c r="E9" s="3" t="s">
        <v>185</v>
      </c>
      <c r="F9" s="3" t="s">
        <v>182</v>
      </c>
      <c r="G9" s="3" t="s">
        <v>142</v>
      </c>
      <c r="H9" s="3" t="s">
        <v>190</v>
      </c>
      <c r="J9" s="3">
        <v>23135106</v>
      </c>
      <c r="M9" s="3" t="s">
        <v>165</v>
      </c>
      <c r="N9" s="260">
        <v>45777</v>
      </c>
      <c r="O9" s="261">
        <v>45778</v>
      </c>
      <c r="P9" s="25" t="s">
        <v>312</v>
      </c>
      <c r="Q9" s="25" t="s">
        <v>309</v>
      </c>
      <c r="R9" s="25">
        <v>1921</v>
      </c>
      <c r="S9" s="45">
        <v>182.51386464999999</v>
      </c>
      <c r="U9" s="44">
        <v>1</v>
      </c>
      <c r="V9" s="25">
        <v>-350609.13</v>
      </c>
      <c r="W9" s="25">
        <v>0</v>
      </c>
      <c r="X9" s="25">
        <v>-350609.13</v>
      </c>
      <c r="Y9" s="103">
        <v>45777.999988425923</v>
      </c>
    </row>
    <row r="10" spans="1:32" ht="15" customHeight="1" x14ac:dyDescent="0.25">
      <c r="A10" s="3" t="s">
        <v>178</v>
      </c>
      <c r="B10" s="3" t="s">
        <v>179</v>
      </c>
      <c r="C10" s="3" t="s">
        <v>180</v>
      </c>
      <c r="E10" s="3" t="s">
        <v>185</v>
      </c>
      <c r="F10" s="3" t="s">
        <v>182</v>
      </c>
      <c r="G10" s="3" t="s">
        <v>142</v>
      </c>
      <c r="H10" s="3" t="s">
        <v>190</v>
      </c>
      <c r="J10" s="3">
        <v>23135106</v>
      </c>
      <c r="M10" s="3" t="s">
        <v>165</v>
      </c>
      <c r="N10" s="260">
        <v>45777</v>
      </c>
      <c r="O10" s="261">
        <v>45778</v>
      </c>
      <c r="P10" s="25" t="s">
        <v>313</v>
      </c>
      <c r="Q10" s="25" t="s">
        <v>311</v>
      </c>
      <c r="R10" s="25">
        <v>59</v>
      </c>
      <c r="S10" s="45">
        <v>184.05272880999999</v>
      </c>
      <c r="U10" s="44">
        <v>1</v>
      </c>
      <c r="V10" s="25">
        <v>10859.11</v>
      </c>
      <c r="W10" s="25">
        <v>0</v>
      </c>
      <c r="X10" s="25">
        <v>10859.11</v>
      </c>
      <c r="Y10" s="103">
        <v>45777.999988425923</v>
      </c>
    </row>
    <row r="11" spans="1:32" ht="15" customHeight="1" x14ac:dyDescent="0.25">
      <c r="A11" s="3" t="s">
        <v>178</v>
      </c>
      <c r="B11" s="3" t="s">
        <v>179</v>
      </c>
      <c r="C11" s="3" t="s">
        <v>180</v>
      </c>
      <c r="E11" s="3" t="s">
        <v>185</v>
      </c>
      <c r="F11" s="3" t="s">
        <v>182</v>
      </c>
      <c r="G11" s="3" t="s">
        <v>142</v>
      </c>
      <c r="H11" s="3" t="s">
        <v>194</v>
      </c>
      <c r="J11" s="3" t="s">
        <v>314</v>
      </c>
      <c r="M11" s="3" t="s">
        <v>165</v>
      </c>
      <c r="N11" s="260">
        <v>45777</v>
      </c>
      <c r="O11" s="261">
        <v>45778</v>
      </c>
      <c r="P11" s="25" t="s">
        <v>315</v>
      </c>
      <c r="Q11" s="25" t="s">
        <v>309</v>
      </c>
      <c r="R11" s="25">
        <v>2238</v>
      </c>
      <c r="S11" s="45">
        <v>140.19</v>
      </c>
      <c r="U11" s="44">
        <v>1</v>
      </c>
      <c r="V11" s="25">
        <v>-313745.21999999997</v>
      </c>
      <c r="W11" s="25">
        <v>0</v>
      </c>
      <c r="X11" s="25">
        <v>-313745.21999999997</v>
      </c>
      <c r="Y11" s="103">
        <v>45777.999988425923</v>
      </c>
    </row>
    <row r="12" spans="1:32" ht="15" customHeight="1" x14ac:dyDescent="0.25">
      <c r="A12" s="3" t="s">
        <v>178</v>
      </c>
      <c r="B12" s="3" t="s">
        <v>179</v>
      </c>
      <c r="C12" s="3" t="s">
        <v>180</v>
      </c>
      <c r="E12" s="3" t="s">
        <v>185</v>
      </c>
      <c r="F12" s="3" t="s">
        <v>182</v>
      </c>
      <c r="G12" s="3" t="s">
        <v>142</v>
      </c>
      <c r="H12" s="3" t="s">
        <v>194</v>
      </c>
      <c r="J12" s="3" t="s">
        <v>314</v>
      </c>
      <c r="M12" s="3" t="s">
        <v>165</v>
      </c>
      <c r="N12" s="260">
        <v>45777</v>
      </c>
      <c r="O12" s="261">
        <v>45778</v>
      </c>
      <c r="P12" s="25" t="s">
        <v>316</v>
      </c>
      <c r="Q12" s="25" t="s">
        <v>311</v>
      </c>
      <c r="R12" s="25">
        <v>36</v>
      </c>
      <c r="S12" s="45">
        <v>140.91077777999999</v>
      </c>
      <c r="U12" s="44">
        <v>1</v>
      </c>
      <c r="V12" s="25">
        <v>5072.79</v>
      </c>
      <c r="W12" s="25">
        <v>0</v>
      </c>
      <c r="X12" s="25">
        <v>5072.79</v>
      </c>
      <c r="Y12" s="103">
        <v>45777.999988425923</v>
      </c>
    </row>
    <row r="13" spans="1:32" ht="15" customHeight="1" x14ac:dyDescent="0.25">
      <c r="A13" s="3" t="s">
        <v>178</v>
      </c>
      <c r="B13" s="3" t="s">
        <v>179</v>
      </c>
      <c r="C13" s="3" t="s">
        <v>180</v>
      </c>
      <c r="E13" s="3" t="s">
        <v>185</v>
      </c>
      <c r="F13" s="3" t="s">
        <v>182</v>
      </c>
      <c r="G13" s="3" t="s">
        <v>142</v>
      </c>
      <c r="H13" s="3" t="s">
        <v>198</v>
      </c>
      <c r="J13" s="3" t="s">
        <v>317</v>
      </c>
      <c r="M13" s="3" t="s">
        <v>165</v>
      </c>
      <c r="N13" s="260">
        <v>45777</v>
      </c>
      <c r="O13" s="261">
        <v>45778</v>
      </c>
      <c r="P13" s="25" t="s">
        <v>318</v>
      </c>
      <c r="Q13" s="25" t="s">
        <v>309</v>
      </c>
      <c r="R13" s="25">
        <v>2832</v>
      </c>
      <c r="S13" s="45">
        <v>107.8</v>
      </c>
      <c r="U13" s="44">
        <v>1</v>
      </c>
      <c r="V13" s="25">
        <v>-305289.59999999998</v>
      </c>
      <c r="W13" s="25">
        <v>0</v>
      </c>
      <c r="X13" s="25">
        <v>-305289.59999999998</v>
      </c>
      <c r="Y13" s="103">
        <v>45777.999988425923</v>
      </c>
    </row>
    <row r="14" spans="1:32" ht="15" customHeight="1" x14ac:dyDescent="0.25">
      <c r="A14" s="3" t="s">
        <v>178</v>
      </c>
      <c r="B14" s="3" t="s">
        <v>179</v>
      </c>
      <c r="C14" s="3" t="s">
        <v>180</v>
      </c>
      <c r="E14" s="3" t="s">
        <v>185</v>
      </c>
      <c r="F14" s="3" t="s">
        <v>182</v>
      </c>
      <c r="G14" s="3" t="s">
        <v>142</v>
      </c>
      <c r="H14" s="3" t="s">
        <v>198</v>
      </c>
      <c r="J14" s="3" t="s">
        <v>317</v>
      </c>
      <c r="M14" s="3" t="s">
        <v>165</v>
      </c>
      <c r="N14" s="260">
        <v>45777</v>
      </c>
      <c r="O14" s="261">
        <v>45778</v>
      </c>
      <c r="P14" s="25" t="s">
        <v>319</v>
      </c>
      <c r="Q14" s="25" t="s">
        <v>311</v>
      </c>
      <c r="R14" s="25">
        <v>88</v>
      </c>
      <c r="S14" s="45">
        <v>108.41240909</v>
      </c>
      <c r="U14" s="44">
        <v>1</v>
      </c>
      <c r="V14" s="25">
        <v>9540.2900000000009</v>
      </c>
      <c r="W14" s="25">
        <v>0</v>
      </c>
      <c r="X14" s="25">
        <v>9540.2900000000009</v>
      </c>
      <c r="Y14" s="103">
        <v>45777.999988425923</v>
      </c>
    </row>
    <row r="15" spans="1:32" ht="15" customHeight="1" x14ac:dyDescent="0.25">
      <c r="A15" s="3" t="s">
        <v>178</v>
      </c>
      <c r="B15" s="3" t="s">
        <v>179</v>
      </c>
      <c r="C15" s="3" t="s">
        <v>180</v>
      </c>
      <c r="E15" s="3" t="s">
        <v>185</v>
      </c>
      <c r="F15" s="3" t="s">
        <v>182</v>
      </c>
      <c r="G15" s="3" t="s">
        <v>142</v>
      </c>
      <c r="H15" s="3" t="s">
        <v>202</v>
      </c>
      <c r="J15" s="3">
        <v>437076102</v>
      </c>
      <c r="M15" s="3" t="s">
        <v>165</v>
      </c>
      <c r="N15" s="260">
        <v>45777</v>
      </c>
      <c r="O15" s="261">
        <v>45778</v>
      </c>
      <c r="P15" s="25" t="s">
        <v>320</v>
      </c>
      <c r="Q15" s="25" t="s">
        <v>309</v>
      </c>
      <c r="R15" s="25">
        <v>770</v>
      </c>
      <c r="S15" s="45">
        <v>359.20600000000002</v>
      </c>
      <c r="U15" s="44">
        <v>1</v>
      </c>
      <c r="V15" s="25">
        <v>-276588.62</v>
      </c>
      <c r="W15" s="25">
        <v>0</v>
      </c>
      <c r="X15" s="25">
        <v>-276588.62</v>
      </c>
      <c r="Y15" s="103">
        <v>45777.999988425923</v>
      </c>
    </row>
    <row r="16" spans="1:32" ht="15" customHeight="1" x14ac:dyDescent="0.25">
      <c r="A16" s="3" t="s">
        <v>178</v>
      </c>
      <c r="B16" s="3" t="s">
        <v>179</v>
      </c>
      <c r="C16" s="3" t="s">
        <v>180</v>
      </c>
      <c r="E16" s="3" t="s">
        <v>185</v>
      </c>
      <c r="F16" s="3" t="s">
        <v>182</v>
      </c>
      <c r="G16" s="3" t="s">
        <v>142</v>
      </c>
      <c r="H16" s="3" t="s">
        <v>202</v>
      </c>
      <c r="J16" s="3">
        <v>437076102</v>
      </c>
      <c r="M16" s="3" t="s">
        <v>165</v>
      </c>
      <c r="N16" s="260">
        <v>45777</v>
      </c>
      <c r="O16" s="261">
        <v>45778</v>
      </c>
      <c r="P16" s="25" t="s">
        <v>321</v>
      </c>
      <c r="Q16" s="25" t="s">
        <v>311</v>
      </c>
      <c r="R16" s="25">
        <v>15</v>
      </c>
      <c r="S16" s="45">
        <v>360.5</v>
      </c>
      <c r="U16" s="44">
        <v>1</v>
      </c>
      <c r="V16" s="25">
        <v>5407.5</v>
      </c>
      <c r="W16" s="25">
        <v>0</v>
      </c>
      <c r="X16" s="25">
        <v>5407.5</v>
      </c>
      <c r="Y16" s="103">
        <v>45777.999988425923</v>
      </c>
    </row>
    <row r="17" spans="1:25" ht="15" customHeight="1" x14ac:dyDescent="0.25">
      <c r="A17" s="3" t="s">
        <v>178</v>
      </c>
      <c r="B17" s="3" t="s">
        <v>179</v>
      </c>
      <c r="C17" s="3" t="s">
        <v>180</v>
      </c>
      <c r="E17" s="3" t="s">
        <v>185</v>
      </c>
      <c r="F17" s="3" t="s">
        <v>182</v>
      </c>
      <c r="G17" s="3" t="s">
        <v>142</v>
      </c>
      <c r="H17" s="3" t="s">
        <v>206</v>
      </c>
      <c r="J17" s="3">
        <v>191216100</v>
      </c>
      <c r="M17" s="3" t="s">
        <v>165</v>
      </c>
      <c r="N17" s="260">
        <v>45777</v>
      </c>
      <c r="O17" s="261">
        <v>45778</v>
      </c>
      <c r="P17" s="25" t="s">
        <v>322</v>
      </c>
      <c r="Q17" s="25" t="s">
        <v>309</v>
      </c>
      <c r="R17" s="25">
        <v>698</v>
      </c>
      <c r="S17" s="45">
        <v>72.587894559999995</v>
      </c>
      <c r="U17" s="44">
        <v>1</v>
      </c>
      <c r="V17" s="25">
        <v>-50666.35</v>
      </c>
      <c r="W17" s="25">
        <v>0</v>
      </c>
      <c r="X17" s="25">
        <v>-50666.35</v>
      </c>
      <c r="Y17" s="103">
        <v>45777.999988425923</v>
      </c>
    </row>
    <row r="18" spans="1:25" ht="15" customHeight="1" x14ac:dyDescent="0.25">
      <c r="A18" s="3" t="s">
        <v>178</v>
      </c>
      <c r="B18" s="3" t="s">
        <v>179</v>
      </c>
      <c r="C18" s="3" t="s">
        <v>180</v>
      </c>
      <c r="E18" s="3" t="s">
        <v>185</v>
      </c>
      <c r="F18" s="3" t="s">
        <v>182</v>
      </c>
      <c r="G18" s="3" t="s">
        <v>142</v>
      </c>
      <c r="H18" s="3" t="s">
        <v>206</v>
      </c>
      <c r="J18" s="3">
        <v>191216100</v>
      </c>
      <c r="M18" s="3" t="s">
        <v>165</v>
      </c>
      <c r="N18" s="260">
        <v>45777</v>
      </c>
      <c r="O18" s="261">
        <v>45778</v>
      </c>
      <c r="P18" s="25" t="s">
        <v>323</v>
      </c>
      <c r="Q18" s="25" t="s">
        <v>311</v>
      </c>
      <c r="R18" s="25">
        <v>43</v>
      </c>
      <c r="S18" s="45">
        <v>72.658855810000006</v>
      </c>
      <c r="U18" s="44">
        <v>1</v>
      </c>
      <c r="V18" s="25">
        <v>3124.33</v>
      </c>
      <c r="W18" s="25">
        <v>0</v>
      </c>
      <c r="X18" s="25">
        <v>3124.33</v>
      </c>
      <c r="Y18" s="103">
        <v>45777.999988425923</v>
      </c>
    </row>
    <row r="19" spans="1:25" ht="15" customHeight="1" x14ac:dyDescent="0.25">
      <c r="A19" s="3" t="s">
        <v>178</v>
      </c>
      <c r="B19" s="3" t="s">
        <v>179</v>
      </c>
      <c r="C19" s="3" t="s">
        <v>180</v>
      </c>
      <c r="E19" s="3" t="s">
        <v>185</v>
      </c>
      <c r="F19" s="3" t="s">
        <v>182</v>
      </c>
      <c r="G19" s="3" t="s">
        <v>142</v>
      </c>
      <c r="H19" s="3" t="s">
        <v>210</v>
      </c>
      <c r="J19" s="3" t="s">
        <v>324</v>
      </c>
      <c r="M19" s="3" t="s">
        <v>165</v>
      </c>
      <c r="N19" s="260">
        <v>45777</v>
      </c>
      <c r="O19" s="261">
        <v>45778</v>
      </c>
      <c r="P19" s="25" t="s">
        <v>325</v>
      </c>
      <c r="Q19" s="25" t="s">
        <v>309</v>
      </c>
      <c r="R19" s="25">
        <v>149</v>
      </c>
      <c r="S19" s="45">
        <v>993.46657717999994</v>
      </c>
      <c r="U19" s="44">
        <v>1</v>
      </c>
      <c r="V19" s="25">
        <v>-148026.51999999999</v>
      </c>
      <c r="W19" s="25">
        <v>0</v>
      </c>
      <c r="X19" s="25">
        <v>-148026.51999999999</v>
      </c>
      <c r="Y19" s="103">
        <v>45777.999988425923</v>
      </c>
    </row>
    <row r="20" spans="1:25" ht="15" customHeight="1" x14ac:dyDescent="0.25">
      <c r="A20" s="3" t="s">
        <v>178</v>
      </c>
      <c r="B20" s="3" t="s">
        <v>179</v>
      </c>
      <c r="C20" s="3" t="s">
        <v>180</v>
      </c>
      <c r="E20" s="3" t="s">
        <v>185</v>
      </c>
      <c r="F20" s="3" t="s">
        <v>182</v>
      </c>
      <c r="G20" s="3" t="s">
        <v>142</v>
      </c>
      <c r="H20" s="3" t="s">
        <v>210</v>
      </c>
      <c r="J20" s="3" t="s">
        <v>324</v>
      </c>
      <c r="M20" s="3" t="s">
        <v>165</v>
      </c>
      <c r="N20" s="260">
        <v>45777</v>
      </c>
      <c r="O20" s="261">
        <v>45778</v>
      </c>
      <c r="P20" s="25" t="s">
        <v>326</v>
      </c>
      <c r="Q20" s="25" t="s">
        <v>311</v>
      </c>
      <c r="R20" s="25">
        <v>2</v>
      </c>
      <c r="S20" s="45">
        <v>995.29650000000004</v>
      </c>
      <c r="U20" s="44">
        <v>1</v>
      </c>
      <c r="V20" s="25">
        <v>1990.59</v>
      </c>
      <c r="W20" s="25">
        <v>0</v>
      </c>
      <c r="X20" s="25">
        <v>1990.59</v>
      </c>
      <c r="Y20" s="103">
        <v>45777.999988425923</v>
      </c>
    </row>
    <row r="21" spans="1:25" ht="15" customHeight="1" x14ac:dyDescent="0.25">
      <c r="A21" s="3" t="s">
        <v>178</v>
      </c>
      <c r="B21" s="3" t="s">
        <v>179</v>
      </c>
      <c r="C21" s="3" t="s">
        <v>180</v>
      </c>
      <c r="E21" s="3" t="s">
        <v>185</v>
      </c>
      <c r="F21" s="3" t="s">
        <v>182</v>
      </c>
      <c r="G21" s="3" t="s">
        <v>142</v>
      </c>
      <c r="H21" s="3" t="s">
        <v>214</v>
      </c>
      <c r="J21" s="3">
        <v>532457108</v>
      </c>
      <c r="M21" s="3" t="s">
        <v>165</v>
      </c>
      <c r="N21" s="260">
        <v>45777</v>
      </c>
      <c r="O21" s="261">
        <v>45778</v>
      </c>
      <c r="P21" s="25" t="s">
        <v>327</v>
      </c>
      <c r="Q21" s="25" t="s">
        <v>309</v>
      </c>
      <c r="R21" s="25">
        <v>162</v>
      </c>
      <c r="S21" s="45">
        <v>897.66696295999998</v>
      </c>
      <c r="U21" s="44">
        <v>1</v>
      </c>
      <c r="V21" s="25">
        <v>-145422.04999999999</v>
      </c>
      <c r="W21" s="25">
        <v>0</v>
      </c>
      <c r="X21" s="25">
        <v>-145422.04999999999</v>
      </c>
      <c r="Y21" s="103">
        <v>45777.999988425923</v>
      </c>
    </row>
    <row r="22" spans="1:25" ht="15" customHeight="1" x14ac:dyDescent="0.25">
      <c r="A22" s="3" t="s">
        <v>178</v>
      </c>
      <c r="B22" s="3" t="s">
        <v>179</v>
      </c>
      <c r="C22" s="3" t="s">
        <v>180</v>
      </c>
      <c r="E22" s="3" t="s">
        <v>185</v>
      </c>
      <c r="F22" s="3" t="s">
        <v>182</v>
      </c>
      <c r="G22" s="3" t="s">
        <v>142</v>
      </c>
      <c r="H22" s="3" t="s">
        <v>214</v>
      </c>
      <c r="J22" s="3">
        <v>532457108</v>
      </c>
      <c r="M22" s="3" t="s">
        <v>165</v>
      </c>
      <c r="N22" s="260">
        <v>45777</v>
      </c>
      <c r="O22" s="261">
        <v>45778</v>
      </c>
      <c r="P22" s="25" t="s">
        <v>328</v>
      </c>
      <c r="Q22" s="25" t="s">
        <v>311</v>
      </c>
      <c r="R22" s="25">
        <v>3</v>
      </c>
      <c r="S22" s="45">
        <v>899.36333333000005</v>
      </c>
      <c r="U22" s="44">
        <v>1</v>
      </c>
      <c r="V22" s="25">
        <v>2698.09</v>
      </c>
      <c r="W22" s="25">
        <v>0</v>
      </c>
      <c r="X22" s="25">
        <v>2698.09</v>
      </c>
      <c r="Y22" s="103">
        <v>45777.999988425923</v>
      </c>
    </row>
    <row r="23" spans="1:25" ht="15" customHeight="1" x14ac:dyDescent="0.25">
      <c r="A23" s="3" t="s">
        <v>178</v>
      </c>
      <c r="B23" s="3" t="s">
        <v>179</v>
      </c>
      <c r="C23" s="3" t="s">
        <v>180</v>
      </c>
      <c r="E23" s="3" t="s">
        <v>185</v>
      </c>
      <c r="F23" s="3" t="s">
        <v>182</v>
      </c>
      <c r="G23" s="3" t="s">
        <v>142</v>
      </c>
      <c r="H23" s="3" t="s">
        <v>218</v>
      </c>
      <c r="J23" s="3">
        <v>742718109</v>
      </c>
      <c r="M23" s="3" t="s">
        <v>165</v>
      </c>
      <c r="N23" s="260">
        <v>45777</v>
      </c>
      <c r="O23" s="261">
        <v>45778</v>
      </c>
      <c r="P23" s="25" t="s">
        <v>329</v>
      </c>
      <c r="Q23" s="25" t="s">
        <v>309</v>
      </c>
      <c r="R23" s="25">
        <v>1094</v>
      </c>
      <c r="S23" s="45">
        <v>162.48400000000001</v>
      </c>
      <c r="U23" s="44">
        <v>1</v>
      </c>
      <c r="V23" s="25">
        <v>-177757.5</v>
      </c>
      <c r="W23" s="25">
        <v>0</v>
      </c>
      <c r="X23" s="25">
        <v>-177757.5</v>
      </c>
      <c r="Y23" s="103">
        <v>45777.999988425923</v>
      </c>
    </row>
    <row r="24" spans="1:25" ht="15" customHeight="1" x14ac:dyDescent="0.25">
      <c r="A24" s="3" t="s">
        <v>178</v>
      </c>
      <c r="B24" s="3" t="s">
        <v>179</v>
      </c>
      <c r="C24" s="3" t="s">
        <v>180</v>
      </c>
      <c r="E24" s="3" t="s">
        <v>185</v>
      </c>
      <c r="F24" s="3" t="s">
        <v>182</v>
      </c>
      <c r="G24" s="3" t="s">
        <v>142</v>
      </c>
      <c r="H24" s="3" t="s">
        <v>218</v>
      </c>
      <c r="J24" s="3">
        <v>742718109</v>
      </c>
      <c r="M24" s="3" t="s">
        <v>165</v>
      </c>
      <c r="N24" s="260">
        <v>45777</v>
      </c>
      <c r="O24" s="261">
        <v>45778</v>
      </c>
      <c r="P24" s="25" t="s">
        <v>330</v>
      </c>
      <c r="Q24" s="25" t="s">
        <v>311</v>
      </c>
      <c r="R24" s="25">
        <v>11</v>
      </c>
      <c r="S24" s="45">
        <v>162.68509091000001</v>
      </c>
      <c r="U24" s="44">
        <v>1</v>
      </c>
      <c r="V24" s="25">
        <v>1789.54</v>
      </c>
      <c r="W24" s="25">
        <v>0</v>
      </c>
      <c r="X24" s="25">
        <v>1789.54</v>
      </c>
      <c r="Y24" s="103">
        <v>45777.999988425923</v>
      </c>
    </row>
    <row r="25" spans="1:25" ht="15" customHeight="1" x14ac:dyDescent="0.25">
      <c r="A25" s="3" t="s">
        <v>178</v>
      </c>
      <c r="B25" s="3" t="s">
        <v>179</v>
      </c>
      <c r="C25" s="3" t="s">
        <v>180</v>
      </c>
      <c r="E25" s="3" t="s">
        <v>185</v>
      </c>
      <c r="F25" s="3" t="s">
        <v>182</v>
      </c>
      <c r="G25" s="3" t="s">
        <v>142</v>
      </c>
      <c r="H25" s="3" t="s">
        <v>222</v>
      </c>
      <c r="J25" s="3" t="s">
        <v>331</v>
      </c>
      <c r="M25" s="3" t="s">
        <v>165</v>
      </c>
      <c r="N25" s="260">
        <v>45777</v>
      </c>
      <c r="O25" s="261">
        <v>45778</v>
      </c>
      <c r="P25" s="25" t="s">
        <v>332</v>
      </c>
      <c r="Q25" s="25" t="s">
        <v>309</v>
      </c>
      <c r="R25" s="25">
        <v>137</v>
      </c>
      <c r="S25" s="45">
        <v>118.009</v>
      </c>
      <c r="U25" s="44">
        <v>1</v>
      </c>
      <c r="V25" s="25">
        <v>-16167.23</v>
      </c>
      <c r="W25" s="25">
        <v>0</v>
      </c>
      <c r="X25" s="25">
        <v>-16167.23</v>
      </c>
      <c r="Y25" s="103">
        <v>45777.999988425923</v>
      </c>
    </row>
    <row r="26" spans="1:25" ht="15" customHeight="1" x14ac:dyDescent="0.25">
      <c r="A26" s="3" t="s">
        <v>178</v>
      </c>
      <c r="B26" s="3" t="s">
        <v>179</v>
      </c>
      <c r="C26" s="3" t="s">
        <v>180</v>
      </c>
      <c r="E26" s="3" t="s">
        <v>185</v>
      </c>
      <c r="F26" s="3" t="s">
        <v>182</v>
      </c>
      <c r="G26" s="3" t="s">
        <v>142</v>
      </c>
      <c r="H26" s="3" t="s">
        <v>222</v>
      </c>
      <c r="J26" s="3" t="s">
        <v>331</v>
      </c>
      <c r="M26" s="3" t="s">
        <v>165</v>
      </c>
      <c r="N26" s="260">
        <v>45777</v>
      </c>
      <c r="O26" s="261">
        <v>45778</v>
      </c>
      <c r="P26" s="25" t="s">
        <v>333</v>
      </c>
      <c r="Q26" s="25" t="s">
        <v>311</v>
      </c>
      <c r="R26" s="25">
        <v>86</v>
      </c>
      <c r="S26" s="45">
        <v>118.56123255999999</v>
      </c>
      <c r="U26" s="44">
        <v>1</v>
      </c>
      <c r="V26" s="25">
        <v>10196.27</v>
      </c>
      <c r="W26" s="25">
        <v>0</v>
      </c>
      <c r="X26" s="25">
        <v>10196.27</v>
      </c>
      <c r="Y26" s="103">
        <v>45777.999988425923</v>
      </c>
    </row>
    <row r="27" spans="1:25" ht="15" customHeight="1" x14ac:dyDescent="0.25">
      <c r="A27" s="3" t="s">
        <v>178</v>
      </c>
      <c r="B27" s="3" t="s">
        <v>179</v>
      </c>
      <c r="C27" s="3" t="s">
        <v>180</v>
      </c>
      <c r="E27" s="3" t="s">
        <v>185</v>
      </c>
      <c r="F27" s="3" t="s">
        <v>182</v>
      </c>
      <c r="G27" s="3" t="s">
        <v>142</v>
      </c>
      <c r="H27" s="3" t="s">
        <v>226</v>
      </c>
      <c r="J27" s="3">
        <v>931142103</v>
      </c>
      <c r="M27" s="3" t="s">
        <v>165</v>
      </c>
      <c r="N27" s="260">
        <v>45777</v>
      </c>
      <c r="O27" s="261">
        <v>45778</v>
      </c>
      <c r="P27" s="25" t="s">
        <v>334</v>
      </c>
      <c r="Q27" s="25" t="s">
        <v>309</v>
      </c>
      <c r="R27" s="25">
        <v>1495</v>
      </c>
      <c r="S27" s="45">
        <v>97.366100000000003</v>
      </c>
      <c r="U27" s="44">
        <v>1</v>
      </c>
      <c r="V27" s="25">
        <v>-145562.32</v>
      </c>
      <c r="W27" s="25">
        <v>0</v>
      </c>
      <c r="X27" s="25">
        <v>-145562.32</v>
      </c>
      <c r="Y27" s="103">
        <v>45777.999988425923</v>
      </c>
    </row>
    <row r="28" spans="1:25" ht="15" customHeight="1" x14ac:dyDescent="0.25">
      <c r="A28" s="3" t="s">
        <v>178</v>
      </c>
      <c r="B28" s="3" t="s">
        <v>179</v>
      </c>
      <c r="C28" s="3" t="s">
        <v>180</v>
      </c>
      <c r="E28" s="3" t="s">
        <v>185</v>
      </c>
      <c r="F28" s="3" t="s">
        <v>182</v>
      </c>
      <c r="G28" s="3" t="s">
        <v>142</v>
      </c>
      <c r="H28" s="3" t="s">
        <v>226</v>
      </c>
      <c r="J28" s="3">
        <v>931142103</v>
      </c>
      <c r="M28" s="3" t="s">
        <v>165</v>
      </c>
      <c r="N28" s="260">
        <v>45777</v>
      </c>
      <c r="O28" s="261">
        <v>45778</v>
      </c>
      <c r="P28" s="25" t="s">
        <v>335</v>
      </c>
      <c r="Q28" s="25" t="s">
        <v>311</v>
      </c>
      <c r="R28" s="25">
        <v>16</v>
      </c>
      <c r="S28" s="45">
        <v>97.465718749999994</v>
      </c>
      <c r="U28" s="44">
        <v>1</v>
      </c>
      <c r="V28" s="25">
        <v>1559.45</v>
      </c>
      <c r="W28" s="25">
        <v>0</v>
      </c>
      <c r="X28" s="25">
        <v>1559.45</v>
      </c>
      <c r="Y28" s="103">
        <v>45777.999988425923</v>
      </c>
    </row>
    <row r="29" spans="1:25" ht="15" customHeight="1" x14ac:dyDescent="0.25">
      <c r="A29" s="3" t="s">
        <v>178</v>
      </c>
      <c r="B29" s="3" t="s">
        <v>179</v>
      </c>
      <c r="C29" s="3" t="s">
        <v>180</v>
      </c>
      <c r="E29" s="3" t="s">
        <v>185</v>
      </c>
      <c r="F29" s="3" t="s">
        <v>182</v>
      </c>
      <c r="G29" s="3" t="s">
        <v>142</v>
      </c>
      <c r="H29" s="3" t="s">
        <v>230</v>
      </c>
      <c r="J29" s="3">
        <v>478160104</v>
      </c>
      <c r="M29" s="3" t="s">
        <v>165</v>
      </c>
      <c r="N29" s="260">
        <v>45777</v>
      </c>
      <c r="O29" s="261">
        <v>45778</v>
      </c>
      <c r="P29" s="25" t="s">
        <v>336</v>
      </c>
      <c r="Q29" s="25" t="s">
        <v>309</v>
      </c>
      <c r="R29" s="25">
        <v>1486</v>
      </c>
      <c r="S29" s="45">
        <v>155.85998653999999</v>
      </c>
      <c r="U29" s="44">
        <v>1</v>
      </c>
      <c r="V29" s="25">
        <v>-231607.94</v>
      </c>
      <c r="W29" s="25">
        <v>0</v>
      </c>
      <c r="X29" s="25">
        <v>-231607.94</v>
      </c>
      <c r="Y29" s="103">
        <v>45777.999988425923</v>
      </c>
    </row>
    <row r="30" spans="1:25" ht="15" customHeight="1" x14ac:dyDescent="0.25">
      <c r="A30" s="3" t="s">
        <v>178</v>
      </c>
      <c r="B30" s="3" t="s">
        <v>179</v>
      </c>
      <c r="C30" s="3" t="s">
        <v>180</v>
      </c>
      <c r="E30" s="3" t="s">
        <v>185</v>
      </c>
      <c r="F30" s="3" t="s">
        <v>182</v>
      </c>
      <c r="G30" s="3" t="s">
        <v>142</v>
      </c>
      <c r="H30" s="3" t="s">
        <v>230</v>
      </c>
      <c r="J30" s="3">
        <v>478160104</v>
      </c>
      <c r="M30" s="3" t="s">
        <v>165</v>
      </c>
      <c r="N30" s="260">
        <v>45777</v>
      </c>
      <c r="O30" s="261">
        <v>45778</v>
      </c>
      <c r="P30" s="25" t="s">
        <v>337</v>
      </c>
      <c r="Q30" s="25" t="s">
        <v>311</v>
      </c>
      <c r="R30" s="25">
        <v>26</v>
      </c>
      <c r="S30" s="45">
        <v>156.25307692000001</v>
      </c>
      <c r="U30" s="44">
        <v>1</v>
      </c>
      <c r="V30" s="25">
        <v>4062.58</v>
      </c>
      <c r="W30" s="25">
        <v>0</v>
      </c>
      <c r="X30" s="25">
        <v>4062.58</v>
      </c>
      <c r="Y30" s="103">
        <v>45777.999988425923</v>
      </c>
    </row>
    <row r="31" spans="1:25" ht="15" customHeight="1" x14ac:dyDescent="0.25">
      <c r="A31" s="3" t="s">
        <v>178</v>
      </c>
      <c r="B31" s="3" t="s">
        <v>179</v>
      </c>
      <c r="C31" s="3" t="s">
        <v>180</v>
      </c>
      <c r="E31" s="3" t="s">
        <v>185</v>
      </c>
      <c r="F31" s="3" t="s">
        <v>182</v>
      </c>
      <c r="G31" s="3" t="s">
        <v>142</v>
      </c>
      <c r="H31" s="3" t="s">
        <v>234</v>
      </c>
      <c r="J31" s="3">
        <v>594918104</v>
      </c>
      <c r="M31" s="3" t="s">
        <v>165</v>
      </c>
      <c r="N31" s="260">
        <v>45777</v>
      </c>
      <c r="O31" s="261">
        <v>45778</v>
      </c>
      <c r="P31" s="25" t="s">
        <v>338</v>
      </c>
      <c r="Q31" s="25" t="s">
        <v>309</v>
      </c>
      <c r="R31" s="25">
        <v>673</v>
      </c>
      <c r="S31" s="45">
        <v>392.23982615</v>
      </c>
      <c r="U31" s="44">
        <v>1</v>
      </c>
      <c r="V31" s="25">
        <v>-263977.40000000002</v>
      </c>
      <c r="W31" s="25">
        <v>0</v>
      </c>
      <c r="X31" s="25">
        <v>-263977.40000000002</v>
      </c>
      <c r="Y31" s="103">
        <v>45777.999988425923</v>
      </c>
    </row>
    <row r="32" spans="1:25" ht="15" customHeight="1" x14ac:dyDescent="0.25">
      <c r="A32" s="3" t="s">
        <v>178</v>
      </c>
      <c r="B32" s="3" t="s">
        <v>179</v>
      </c>
      <c r="C32" s="3" t="s">
        <v>180</v>
      </c>
      <c r="E32" s="3" t="s">
        <v>185</v>
      </c>
      <c r="F32" s="3" t="s">
        <v>182</v>
      </c>
      <c r="G32" s="3" t="s">
        <v>142</v>
      </c>
      <c r="H32" s="3" t="s">
        <v>234</v>
      </c>
      <c r="J32" s="3">
        <v>594918104</v>
      </c>
      <c r="M32" s="3" t="s">
        <v>165</v>
      </c>
      <c r="N32" s="260">
        <v>45777</v>
      </c>
      <c r="O32" s="261">
        <v>45778</v>
      </c>
      <c r="P32" s="25" t="s">
        <v>339</v>
      </c>
      <c r="Q32" s="25" t="s">
        <v>311</v>
      </c>
      <c r="R32" s="25">
        <v>42</v>
      </c>
      <c r="S32" s="45">
        <v>395.20278571</v>
      </c>
      <c r="U32" s="44">
        <v>1</v>
      </c>
      <c r="V32" s="25">
        <v>16598.52</v>
      </c>
      <c r="W32" s="25">
        <v>0</v>
      </c>
      <c r="X32" s="25">
        <v>16598.52</v>
      </c>
      <c r="Y32" s="103">
        <v>45777.999988425923</v>
      </c>
    </row>
    <row r="33" spans="1:25" ht="15" customHeight="1" x14ac:dyDescent="0.25">
      <c r="A33" s="3" t="s">
        <v>178</v>
      </c>
      <c r="B33" s="3" t="s">
        <v>179</v>
      </c>
      <c r="C33" s="3" t="s">
        <v>180</v>
      </c>
      <c r="E33" s="3" t="s">
        <v>185</v>
      </c>
      <c r="F33" s="3" t="s">
        <v>182</v>
      </c>
      <c r="G33" s="3" t="s">
        <v>142</v>
      </c>
      <c r="H33" s="3" t="s">
        <v>238</v>
      </c>
      <c r="J33" s="3" t="s">
        <v>340</v>
      </c>
      <c r="M33" s="3" t="s">
        <v>165</v>
      </c>
      <c r="N33" s="260">
        <v>45777</v>
      </c>
      <c r="O33" s="261">
        <v>45778</v>
      </c>
      <c r="P33" s="25" t="s">
        <v>341</v>
      </c>
      <c r="Q33" s="25" t="s">
        <v>309</v>
      </c>
      <c r="R33" s="25">
        <v>3736</v>
      </c>
      <c r="S33" s="45">
        <v>57.519468089999997</v>
      </c>
      <c r="U33" s="44">
        <v>1</v>
      </c>
      <c r="V33" s="25">
        <v>-214892.73</v>
      </c>
      <c r="W33" s="25">
        <v>0</v>
      </c>
      <c r="X33" s="25">
        <v>-214892.73</v>
      </c>
      <c r="Y33" s="103">
        <v>45777.999988425923</v>
      </c>
    </row>
    <row r="34" spans="1:25" ht="15" customHeight="1" x14ac:dyDescent="0.25">
      <c r="A34" s="3" t="s">
        <v>178</v>
      </c>
      <c r="B34" s="3" t="s">
        <v>179</v>
      </c>
      <c r="C34" s="3" t="s">
        <v>180</v>
      </c>
      <c r="E34" s="3" t="s">
        <v>185</v>
      </c>
      <c r="F34" s="3" t="s">
        <v>182</v>
      </c>
      <c r="G34" s="3" t="s">
        <v>142</v>
      </c>
      <c r="H34" s="3" t="s">
        <v>238</v>
      </c>
      <c r="J34" s="3" t="s">
        <v>340</v>
      </c>
      <c r="M34" s="3" t="s">
        <v>165</v>
      </c>
      <c r="N34" s="260">
        <v>45777</v>
      </c>
      <c r="O34" s="261">
        <v>45778</v>
      </c>
      <c r="P34" s="25" t="s">
        <v>342</v>
      </c>
      <c r="Q34" s="25" t="s">
        <v>311</v>
      </c>
      <c r="R34" s="25">
        <v>129</v>
      </c>
      <c r="S34" s="45">
        <v>57.781395349999997</v>
      </c>
      <c r="U34" s="44">
        <v>1</v>
      </c>
      <c r="V34" s="25">
        <v>7453.8</v>
      </c>
      <c r="W34" s="25">
        <v>0</v>
      </c>
      <c r="X34" s="25">
        <v>7453.8</v>
      </c>
      <c r="Y34" s="103">
        <v>45777.999988425923</v>
      </c>
    </row>
    <row r="35" spans="1:25" ht="15" customHeight="1" x14ac:dyDescent="0.25">
      <c r="A35" s="3" t="s">
        <v>178</v>
      </c>
      <c r="B35" s="3" t="s">
        <v>179</v>
      </c>
      <c r="C35" s="3" t="s">
        <v>180</v>
      </c>
      <c r="E35" s="3" t="s">
        <v>185</v>
      </c>
      <c r="F35" s="3" t="s">
        <v>182</v>
      </c>
      <c r="G35" s="3" t="s">
        <v>142</v>
      </c>
      <c r="H35" s="3" t="s">
        <v>242</v>
      </c>
      <c r="J35" s="3" t="s">
        <v>343</v>
      </c>
      <c r="M35" s="3" t="s">
        <v>165</v>
      </c>
      <c r="N35" s="260">
        <v>45777</v>
      </c>
      <c r="O35" s="261">
        <v>45778</v>
      </c>
      <c r="P35" s="25" t="s">
        <v>344</v>
      </c>
      <c r="Q35" s="25" t="s">
        <v>309</v>
      </c>
      <c r="R35" s="25">
        <v>907</v>
      </c>
      <c r="S35" s="45">
        <v>243.61</v>
      </c>
      <c r="U35" s="44">
        <v>1</v>
      </c>
      <c r="V35" s="25">
        <v>-220954.27</v>
      </c>
      <c r="W35" s="25">
        <v>0</v>
      </c>
      <c r="X35" s="25">
        <v>-220954.27</v>
      </c>
      <c r="Y35" s="103">
        <v>45777.999988425923</v>
      </c>
    </row>
    <row r="36" spans="1:25" ht="15" customHeight="1" x14ac:dyDescent="0.25">
      <c r="A36" s="3" t="s">
        <v>178</v>
      </c>
      <c r="B36" s="3" t="s">
        <v>179</v>
      </c>
      <c r="C36" s="3" t="s">
        <v>180</v>
      </c>
      <c r="E36" s="3" t="s">
        <v>185</v>
      </c>
      <c r="F36" s="3" t="s">
        <v>182</v>
      </c>
      <c r="G36" s="3" t="s">
        <v>142</v>
      </c>
      <c r="H36" s="3" t="s">
        <v>242</v>
      </c>
      <c r="J36" s="3" t="s">
        <v>343</v>
      </c>
      <c r="M36" s="3" t="s">
        <v>165</v>
      </c>
      <c r="N36" s="260">
        <v>45777</v>
      </c>
      <c r="O36" s="261">
        <v>45778</v>
      </c>
      <c r="P36" s="25" t="s">
        <v>345</v>
      </c>
      <c r="Q36" s="25" t="s">
        <v>311</v>
      </c>
      <c r="R36" s="25">
        <v>30</v>
      </c>
      <c r="S36" s="45">
        <v>244.66523333000001</v>
      </c>
      <c r="U36" s="44">
        <v>1</v>
      </c>
      <c r="V36" s="25">
        <v>7339.96</v>
      </c>
      <c r="W36" s="25">
        <v>0</v>
      </c>
      <c r="X36" s="25">
        <v>7339.96</v>
      </c>
      <c r="Y36" s="103">
        <v>45777.999988425923</v>
      </c>
    </row>
    <row r="37" spans="1:25" ht="15" customHeight="1" x14ac:dyDescent="0.25">
      <c r="A37" s="3" t="s">
        <v>178</v>
      </c>
      <c r="B37" s="3" t="s">
        <v>179</v>
      </c>
      <c r="C37" s="3" t="s">
        <v>180</v>
      </c>
      <c r="E37" s="3" t="s">
        <v>185</v>
      </c>
      <c r="F37" s="3" t="s">
        <v>182</v>
      </c>
      <c r="G37" s="3" t="s">
        <v>142</v>
      </c>
      <c r="H37" s="3" t="s">
        <v>246</v>
      </c>
      <c r="J37" s="3" t="s">
        <v>346</v>
      </c>
      <c r="M37" s="3" t="s">
        <v>165</v>
      </c>
      <c r="N37" s="260">
        <v>45777</v>
      </c>
      <c r="O37" s="261">
        <v>45778</v>
      </c>
      <c r="P37" s="25" t="s">
        <v>347</v>
      </c>
      <c r="Q37" s="25" t="s">
        <v>309</v>
      </c>
      <c r="R37" s="25">
        <v>230</v>
      </c>
      <c r="S37" s="45">
        <v>544.48099999999999</v>
      </c>
      <c r="U37" s="44">
        <v>1</v>
      </c>
      <c r="V37" s="25">
        <v>-125230.63</v>
      </c>
      <c r="W37" s="25">
        <v>0</v>
      </c>
      <c r="X37" s="25">
        <v>-125230.63</v>
      </c>
      <c r="Y37" s="103">
        <v>45777.999988425923</v>
      </c>
    </row>
    <row r="38" spans="1:25" ht="15" customHeight="1" x14ac:dyDescent="0.25">
      <c r="A38" s="3" t="s">
        <v>178</v>
      </c>
      <c r="B38" s="3" t="s">
        <v>179</v>
      </c>
      <c r="C38" s="3" t="s">
        <v>180</v>
      </c>
      <c r="E38" s="3" t="s">
        <v>185</v>
      </c>
      <c r="F38" s="3" t="s">
        <v>182</v>
      </c>
      <c r="G38" s="3" t="s">
        <v>142</v>
      </c>
      <c r="H38" s="3" t="s">
        <v>246</v>
      </c>
      <c r="J38" s="3" t="s">
        <v>346</v>
      </c>
      <c r="M38" s="3" t="s">
        <v>165</v>
      </c>
      <c r="N38" s="260">
        <v>45777</v>
      </c>
      <c r="O38" s="261">
        <v>45778</v>
      </c>
      <c r="P38" s="25" t="s">
        <v>348</v>
      </c>
      <c r="Q38" s="25" t="s">
        <v>311</v>
      </c>
      <c r="R38" s="25">
        <v>19</v>
      </c>
      <c r="S38" s="45">
        <v>547.60315789000003</v>
      </c>
      <c r="U38" s="44">
        <v>1</v>
      </c>
      <c r="V38" s="25">
        <v>10404.459999999999</v>
      </c>
      <c r="W38" s="25">
        <v>0</v>
      </c>
      <c r="X38" s="25">
        <v>10404.459999999999</v>
      </c>
      <c r="Y38" s="103">
        <v>45777.999988425923</v>
      </c>
    </row>
    <row r="39" spans="1:25" ht="15" customHeight="1" x14ac:dyDescent="0.25">
      <c r="A39" s="3" t="s">
        <v>178</v>
      </c>
      <c r="B39" s="3" t="s">
        <v>179</v>
      </c>
      <c r="C39" s="3" t="s">
        <v>180</v>
      </c>
      <c r="E39" s="3" t="s">
        <v>185</v>
      </c>
      <c r="F39" s="3" t="s">
        <v>182</v>
      </c>
      <c r="G39" s="3" t="s">
        <v>142</v>
      </c>
      <c r="H39" s="3" t="s">
        <v>250</v>
      </c>
      <c r="J39" s="3">
        <v>872590104</v>
      </c>
      <c r="M39" s="3" t="s">
        <v>165</v>
      </c>
      <c r="N39" s="260">
        <v>45777</v>
      </c>
      <c r="O39" s="261">
        <v>45778</v>
      </c>
      <c r="P39" s="25" t="s">
        <v>349</v>
      </c>
      <c r="Q39" s="25" t="s">
        <v>309</v>
      </c>
      <c r="R39" s="25">
        <v>735</v>
      </c>
      <c r="S39" s="45">
        <v>246.17668570999999</v>
      </c>
      <c r="U39" s="44">
        <v>1</v>
      </c>
      <c r="V39" s="25">
        <v>-180939.86</v>
      </c>
      <c r="W39" s="25">
        <v>0</v>
      </c>
      <c r="X39" s="25">
        <v>-180939.86</v>
      </c>
      <c r="Y39" s="103">
        <v>45777.999988425923</v>
      </c>
    </row>
    <row r="40" spans="1:25" ht="15" customHeight="1" x14ac:dyDescent="0.25">
      <c r="A40" s="3" t="s">
        <v>178</v>
      </c>
      <c r="B40" s="3" t="s">
        <v>179</v>
      </c>
      <c r="C40" s="3" t="s">
        <v>180</v>
      </c>
      <c r="E40" s="3" t="s">
        <v>185</v>
      </c>
      <c r="F40" s="3" t="s">
        <v>182</v>
      </c>
      <c r="G40" s="3" t="s">
        <v>142</v>
      </c>
      <c r="H40" s="3" t="s">
        <v>250</v>
      </c>
      <c r="J40" s="3">
        <v>872590104</v>
      </c>
      <c r="M40" s="3" t="s">
        <v>165</v>
      </c>
      <c r="N40" s="260">
        <v>45777</v>
      </c>
      <c r="O40" s="261">
        <v>45778</v>
      </c>
      <c r="P40" s="25" t="s">
        <v>350</v>
      </c>
      <c r="Q40" s="25" t="s">
        <v>311</v>
      </c>
      <c r="R40" s="25">
        <v>9</v>
      </c>
      <c r="S40" s="45">
        <v>246.983</v>
      </c>
      <c r="U40" s="44">
        <v>1</v>
      </c>
      <c r="V40" s="25">
        <v>2222.85</v>
      </c>
      <c r="W40" s="25">
        <v>0</v>
      </c>
      <c r="X40" s="25">
        <v>2222.85</v>
      </c>
      <c r="Y40" s="103">
        <v>45777.999988425923</v>
      </c>
    </row>
    <row r="41" spans="1:25" ht="15" customHeight="1" x14ac:dyDescent="0.25">
      <c r="A41" s="3" t="s">
        <v>178</v>
      </c>
      <c r="B41" s="3" t="s">
        <v>179</v>
      </c>
      <c r="C41" s="3" t="s">
        <v>180</v>
      </c>
      <c r="E41" s="3" t="s">
        <v>185</v>
      </c>
      <c r="F41" s="3" t="s">
        <v>182</v>
      </c>
      <c r="G41" s="3" t="s">
        <v>142</v>
      </c>
      <c r="H41" s="3" t="s">
        <v>254</v>
      </c>
      <c r="J41" s="3">
        <v>37833100</v>
      </c>
      <c r="M41" s="3" t="s">
        <v>165</v>
      </c>
      <c r="N41" s="260">
        <v>45777</v>
      </c>
      <c r="O41" s="261">
        <v>45778</v>
      </c>
      <c r="P41" s="25" t="s">
        <v>351</v>
      </c>
      <c r="Q41" s="25" t="s">
        <v>309</v>
      </c>
      <c r="R41" s="25">
        <v>1275</v>
      </c>
      <c r="S41" s="45">
        <v>210.45333098</v>
      </c>
      <c r="U41" s="44">
        <v>1</v>
      </c>
      <c r="V41" s="25">
        <v>-268328</v>
      </c>
      <c r="W41" s="25">
        <v>0</v>
      </c>
      <c r="X41" s="25">
        <v>-268328</v>
      </c>
      <c r="Y41" s="103">
        <v>45777.999988425923</v>
      </c>
    </row>
    <row r="42" spans="1:25" ht="15" customHeight="1" x14ac:dyDescent="0.25">
      <c r="A42" s="3" t="s">
        <v>178</v>
      </c>
      <c r="B42" s="3" t="s">
        <v>179</v>
      </c>
      <c r="C42" s="3" t="s">
        <v>180</v>
      </c>
      <c r="E42" s="3" t="s">
        <v>185</v>
      </c>
      <c r="F42" s="3" t="s">
        <v>182</v>
      </c>
      <c r="G42" s="3" t="s">
        <v>142</v>
      </c>
      <c r="H42" s="3" t="s">
        <v>254</v>
      </c>
      <c r="J42" s="3">
        <v>37833100</v>
      </c>
      <c r="M42" s="3" t="s">
        <v>165</v>
      </c>
      <c r="N42" s="260">
        <v>45777</v>
      </c>
      <c r="O42" s="261">
        <v>45778</v>
      </c>
      <c r="P42" s="25" t="s">
        <v>352</v>
      </c>
      <c r="Q42" s="25" t="s">
        <v>311</v>
      </c>
      <c r="R42" s="25">
        <v>96</v>
      </c>
      <c r="S42" s="45">
        <v>212.06469791999999</v>
      </c>
      <c r="U42" s="44">
        <v>1</v>
      </c>
      <c r="V42" s="25">
        <v>20358.21</v>
      </c>
      <c r="W42" s="25">
        <v>0</v>
      </c>
      <c r="X42" s="25">
        <v>20358.21</v>
      </c>
      <c r="Y42" s="103">
        <v>45777.999988425923</v>
      </c>
    </row>
    <row r="43" spans="1:25" ht="15" customHeight="1" x14ac:dyDescent="0.25">
      <c r="A43" s="3" t="s">
        <v>178</v>
      </c>
      <c r="B43" s="3" t="s">
        <v>179</v>
      </c>
      <c r="C43" s="3" t="s">
        <v>180</v>
      </c>
      <c r="E43" s="3" t="s">
        <v>185</v>
      </c>
      <c r="F43" s="3" t="s">
        <v>182</v>
      </c>
      <c r="G43" s="3" t="s">
        <v>142</v>
      </c>
      <c r="H43" s="3" t="s">
        <v>259</v>
      </c>
      <c r="J43" s="3" t="s">
        <v>353</v>
      </c>
      <c r="M43" s="3" t="s">
        <v>165</v>
      </c>
      <c r="N43" s="260">
        <v>45777</v>
      </c>
      <c r="O43" s="261">
        <v>45778</v>
      </c>
      <c r="P43" s="25" t="s">
        <v>354</v>
      </c>
      <c r="Q43" s="25" t="s">
        <v>309</v>
      </c>
      <c r="R43" s="25">
        <v>636</v>
      </c>
      <c r="S43" s="45">
        <v>544.59942137999997</v>
      </c>
      <c r="U43" s="44">
        <v>1</v>
      </c>
      <c r="V43" s="25">
        <v>-346365.23</v>
      </c>
      <c r="W43" s="25">
        <v>0</v>
      </c>
      <c r="X43" s="25">
        <v>-346365.23</v>
      </c>
      <c r="Y43" s="103">
        <v>45777.999988425923</v>
      </c>
    </row>
    <row r="44" spans="1:25" ht="15" customHeight="1" x14ac:dyDescent="0.25">
      <c r="A44" s="3" t="s">
        <v>178</v>
      </c>
      <c r="B44" s="3" t="s">
        <v>179</v>
      </c>
      <c r="C44" s="3" t="s">
        <v>180</v>
      </c>
      <c r="E44" s="3" t="s">
        <v>185</v>
      </c>
      <c r="F44" s="3" t="s">
        <v>182</v>
      </c>
      <c r="G44" s="3" t="s">
        <v>142</v>
      </c>
      <c r="H44" s="3" t="s">
        <v>259</v>
      </c>
      <c r="J44" s="3" t="s">
        <v>353</v>
      </c>
      <c r="M44" s="3" t="s">
        <v>165</v>
      </c>
      <c r="N44" s="260">
        <v>45777</v>
      </c>
      <c r="O44" s="261">
        <v>45778</v>
      </c>
      <c r="P44" s="25" t="s">
        <v>355</v>
      </c>
      <c r="Q44" s="25" t="s">
        <v>311</v>
      </c>
      <c r="R44" s="25">
        <v>8</v>
      </c>
      <c r="S44" s="45">
        <v>546.06262500000003</v>
      </c>
      <c r="U44" s="44">
        <v>1</v>
      </c>
      <c r="V44" s="25">
        <v>4368.5</v>
      </c>
      <c r="W44" s="25">
        <v>0</v>
      </c>
      <c r="X44" s="25">
        <v>4368.5</v>
      </c>
      <c r="Y44" s="103">
        <v>45777.999988425923</v>
      </c>
    </row>
    <row r="45" spans="1:25" ht="15" customHeight="1" x14ac:dyDescent="0.25">
      <c r="A45" s="3" t="s">
        <v>178</v>
      </c>
      <c r="B45" s="3" t="s">
        <v>179</v>
      </c>
      <c r="C45" s="3" t="s">
        <v>180</v>
      </c>
      <c r="E45" s="3" t="s">
        <v>185</v>
      </c>
      <c r="F45" s="3" t="s">
        <v>182</v>
      </c>
      <c r="G45" s="3" t="s">
        <v>142</v>
      </c>
      <c r="H45" s="3" t="s">
        <v>263</v>
      </c>
      <c r="J45" s="3">
        <v>60505104</v>
      </c>
      <c r="M45" s="3" t="s">
        <v>165</v>
      </c>
      <c r="N45" s="260">
        <v>45777</v>
      </c>
      <c r="O45" s="261">
        <v>45778</v>
      </c>
      <c r="P45" s="25" t="s">
        <v>356</v>
      </c>
      <c r="Q45" s="25" t="s">
        <v>309</v>
      </c>
      <c r="R45" s="25">
        <v>6669</v>
      </c>
      <c r="S45" s="45">
        <v>39.709699999999998</v>
      </c>
      <c r="U45" s="44">
        <v>1</v>
      </c>
      <c r="V45" s="25">
        <v>-264823.99</v>
      </c>
      <c r="W45" s="25">
        <v>0</v>
      </c>
      <c r="X45" s="25">
        <v>-264823.99</v>
      </c>
      <c r="Y45" s="103">
        <v>45777.999988425923</v>
      </c>
    </row>
    <row r="46" spans="1:25" ht="15" customHeight="1" x14ac:dyDescent="0.25">
      <c r="A46" s="3" t="s">
        <v>178</v>
      </c>
      <c r="B46" s="3" t="s">
        <v>179</v>
      </c>
      <c r="C46" s="3" t="s">
        <v>180</v>
      </c>
      <c r="E46" s="3" t="s">
        <v>185</v>
      </c>
      <c r="F46" s="3" t="s">
        <v>182</v>
      </c>
      <c r="G46" s="3" t="s">
        <v>142</v>
      </c>
      <c r="H46" s="3" t="s">
        <v>263</v>
      </c>
      <c r="J46" s="3">
        <v>60505104</v>
      </c>
      <c r="M46" s="3" t="s">
        <v>165</v>
      </c>
      <c r="N46" s="260">
        <v>45777</v>
      </c>
      <c r="O46" s="261">
        <v>45778</v>
      </c>
      <c r="P46" s="25" t="s">
        <v>357</v>
      </c>
      <c r="Q46" s="25" t="s">
        <v>311</v>
      </c>
      <c r="R46" s="25">
        <v>175</v>
      </c>
      <c r="S46" s="45">
        <v>39.934399999999997</v>
      </c>
      <c r="U46" s="44">
        <v>1</v>
      </c>
      <c r="V46" s="25">
        <v>6988.52</v>
      </c>
      <c r="W46" s="25">
        <v>0</v>
      </c>
      <c r="X46" s="25">
        <v>6988.52</v>
      </c>
      <c r="Y46" s="103">
        <v>45777.999988425923</v>
      </c>
    </row>
    <row r="47" spans="1:25" ht="15" customHeight="1" x14ac:dyDescent="0.25">
      <c r="A47" s="3" t="s">
        <v>178</v>
      </c>
      <c r="B47" s="3" t="s">
        <v>179</v>
      </c>
      <c r="C47" s="3" t="s">
        <v>180</v>
      </c>
      <c r="E47" s="3" t="s">
        <v>185</v>
      </c>
      <c r="F47" s="3" t="s">
        <v>182</v>
      </c>
      <c r="G47" s="3" t="s">
        <v>142</v>
      </c>
      <c r="H47" s="3" t="s">
        <v>267</v>
      </c>
      <c r="J47" s="3" t="s">
        <v>358</v>
      </c>
      <c r="M47" s="3" t="s">
        <v>165</v>
      </c>
      <c r="N47" s="260">
        <v>45777</v>
      </c>
      <c r="O47" s="261">
        <v>45778</v>
      </c>
      <c r="P47" s="25" t="s">
        <v>359</v>
      </c>
      <c r="Q47" s="25" t="s">
        <v>309</v>
      </c>
      <c r="R47" s="25">
        <v>735</v>
      </c>
      <c r="S47" s="45">
        <v>283.26390476</v>
      </c>
      <c r="U47" s="44">
        <v>1</v>
      </c>
      <c r="V47" s="25">
        <v>-208198.97</v>
      </c>
      <c r="W47" s="25">
        <v>0</v>
      </c>
      <c r="X47" s="25">
        <v>-208198.97</v>
      </c>
      <c r="Y47" s="103">
        <v>45777.999988425923</v>
      </c>
    </row>
    <row r="48" spans="1:25" ht="15" customHeight="1" x14ac:dyDescent="0.25">
      <c r="A48" s="3" t="s">
        <v>178</v>
      </c>
      <c r="B48" s="3" t="s">
        <v>179</v>
      </c>
      <c r="C48" s="3" t="s">
        <v>180</v>
      </c>
      <c r="E48" s="3" t="s">
        <v>185</v>
      </c>
      <c r="F48" s="3" t="s">
        <v>182</v>
      </c>
      <c r="G48" s="3" t="s">
        <v>142</v>
      </c>
      <c r="H48" s="3" t="s">
        <v>267</v>
      </c>
      <c r="J48" s="3" t="s">
        <v>358</v>
      </c>
      <c r="M48" s="3" t="s">
        <v>165</v>
      </c>
      <c r="N48" s="260">
        <v>45777</v>
      </c>
      <c r="O48" s="261">
        <v>45778</v>
      </c>
      <c r="P48" s="25" t="s">
        <v>360</v>
      </c>
      <c r="Q48" s="25" t="s">
        <v>311</v>
      </c>
      <c r="R48" s="25">
        <v>4</v>
      </c>
      <c r="S48" s="45">
        <v>282.89999999999998</v>
      </c>
      <c r="U48" s="44">
        <v>1</v>
      </c>
      <c r="V48" s="25">
        <v>1131.5999999999999</v>
      </c>
      <c r="W48" s="25">
        <v>0</v>
      </c>
      <c r="X48" s="25">
        <v>1131.5999999999999</v>
      </c>
      <c r="Y48" s="103">
        <v>45777.999988425923</v>
      </c>
    </row>
    <row r="49" spans="1:25" ht="15" customHeight="1" x14ac:dyDescent="0.25">
      <c r="A49" s="3" t="s">
        <v>178</v>
      </c>
      <c r="B49" s="3" t="s">
        <v>179</v>
      </c>
      <c r="C49" s="3" t="s">
        <v>180</v>
      </c>
      <c r="E49" s="3" t="s">
        <v>185</v>
      </c>
      <c r="F49" s="3" t="s">
        <v>182</v>
      </c>
      <c r="G49" s="3" t="s">
        <v>142</v>
      </c>
      <c r="H49" s="3" t="s">
        <v>271</v>
      </c>
      <c r="J49" s="3" t="s">
        <v>361</v>
      </c>
      <c r="M49" s="3" t="s">
        <v>165</v>
      </c>
      <c r="N49" s="260">
        <v>45777</v>
      </c>
      <c r="O49" s="261">
        <v>45778</v>
      </c>
      <c r="P49" s="25" t="s">
        <v>362</v>
      </c>
      <c r="Q49" s="25" t="s">
        <v>309</v>
      </c>
      <c r="R49" s="25">
        <v>2100</v>
      </c>
      <c r="S49" s="45">
        <v>158.26599999999999</v>
      </c>
      <c r="U49" s="44">
        <v>1</v>
      </c>
      <c r="V49" s="25">
        <v>-332358.59999999998</v>
      </c>
      <c r="W49" s="25">
        <v>0</v>
      </c>
      <c r="X49" s="25">
        <v>-332358.59999999998</v>
      </c>
      <c r="Y49" s="103">
        <v>45777.999988425923</v>
      </c>
    </row>
    <row r="50" spans="1:25" ht="15" customHeight="1" x14ac:dyDescent="0.25">
      <c r="A50" s="3" t="s">
        <v>178</v>
      </c>
      <c r="B50" s="3" t="s">
        <v>179</v>
      </c>
      <c r="C50" s="3" t="s">
        <v>180</v>
      </c>
      <c r="E50" s="3" t="s">
        <v>185</v>
      </c>
      <c r="F50" s="3" t="s">
        <v>182</v>
      </c>
      <c r="G50" s="3" t="s">
        <v>142</v>
      </c>
      <c r="H50" s="3" t="s">
        <v>271</v>
      </c>
      <c r="J50" s="3" t="s">
        <v>361</v>
      </c>
      <c r="M50" s="3" t="s">
        <v>165</v>
      </c>
      <c r="N50" s="260">
        <v>45777</v>
      </c>
      <c r="O50" s="261">
        <v>45778</v>
      </c>
      <c r="P50" s="25" t="s">
        <v>363</v>
      </c>
      <c r="Q50" s="25" t="s">
        <v>311</v>
      </c>
      <c r="R50" s="25">
        <v>33</v>
      </c>
      <c r="S50" s="45">
        <v>158.91666667000001</v>
      </c>
      <c r="U50" s="44">
        <v>1</v>
      </c>
      <c r="V50" s="25">
        <v>5244.25</v>
      </c>
      <c r="W50" s="25">
        <v>0</v>
      </c>
      <c r="X50" s="25">
        <v>5244.25</v>
      </c>
      <c r="Y50" s="103">
        <v>45777.999988425923</v>
      </c>
    </row>
    <row r="51" spans="1:25" ht="15" customHeight="1" x14ac:dyDescent="0.25">
      <c r="A51" s="3" t="s">
        <v>178</v>
      </c>
      <c r="B51" s="3" t="s">
        <v>179</v>
      </c>
      <c r="C51" s="3" t="s">
        <v>180</v>
      </c>
      <c r="E51" s="3" t="s">
        <v>185</v>
      </c>
      <c r="F51" s="3" t="s">
        <v>182</v>
      </c>
      <c r="G51" s="3" t="s">
        <v>142</v>
      </c>
      <c r="H51" s="3" t="s">
        <v>275</v>
      </c>
      <c r="J51" s="3" t="s">
        <v>364</v>
      </c>
      <c r="M51" s="3" t="s">
        <v>165</v>
      </c>
      <c r="N51" s="260">
        <v>45777</v>
      </c>
      <c r="O51" s="261">
        <v>45778</v>
      </c>
      <c r="P51" s="25" t="s">
        <v>365</v>
      </c>
      <c r="Q51" s="25" t="s">
        <v>309</v>
      </c>
      <c r="R51" s="25">
        <v>20</v>
      </c>
      <c r="S51" s="45">
        <v>1129.288</v>
      </c>
      <c r="U51" s="44">
        <v>1</v>
      </c>
      <c r="V51" s="25">
        <v>-22585.759999999998</v>
      </c>
      <c r="W51" s="25">
        <v>0</v>
      </c>
      <c r="X51" s="25">
        <v>-22585.759999999998</v>
      </c>
      <c r="Y51" s="103">
        <v>45777.999988425923</v>
      </c>
    </row>
    <row r="52" spans="1:25" ht="15" customHeight="1" x14ac:dyDescent="0.25">
      <c r="A52" s="3" t="s">
        <v>178</v>
      </c>
      <c r="B52" s="3" t="s">
        <v>179</v>
      </c>
      <c r="C52" s="3" t="s">
        <v>180</v>
      </c>
      <c r="E52" s="3" t="s">
        <v>185</v>
      </c>
      <c r="F52" s="3" t="s">
        <v>182</v>
      </c>
      <c r="G52" s="3" t="s">
        <v>142</v>
      </c>
      <c r="H52" s="3" t="s">
        <v>275</v>
      </c>
      <c r="J52" s="3" t="s">
        <v>364</v>
      </c>
      <c r="M52" s="3" t="s">
        <v>165</v>
      </c>
      <c r="N52" s="260">
        <v>45777</v>
      </c>
      <c r="O52" s="261">
        <v>45778</v>
      </c>
      <c r="P52" s="25" t="s">
        <v>366</v>
      </c>
      <c r="Q52" s="25" t="s">
        <v>311</v>
      </c>
      <c r="R52" s="25">
        <v>4</v>
      </c>
      <c r="S52" s="45">
        <v>1127.8050000000001</v>
      </c>
      <c r="U52" s="44">
        <v>1</v>
      </c>
      <c r="V52" s="25">
        <v>4511.22</v>
      </c>
      <c r="W52" s="25">
        <v>0</v>
      </c>
      <c r="X52" s="25">
        <v>4511.22</v>
      </c>
      <c r="Y52" s="103">
        <v>45777.999988425923</v>
      </c>
    </row>
    <row r="53" spans="1:25" ht="15" customHeight="1" x14ac:dyDescent="0.25">
      <c r="A53" s="3" t="s">
        <v>178</v>
      </c>
      <c r="B53" s="3" t="s">
        <v>179</v>
      </c>
      <c r="C53" s="3" t="s">
        <v>180</v>
      </c>
      <c r="E53" s="3" t="s">
        <v>185</v>
      </c>
      <c r="F53" s="3" t="s">
        <v>182</v>
      </c>
      <c r="G53" s="3" t="s">
        <v>142</v>
      </c>
      <c r="H53" s="3" t="s">
        <v>279</v>
      </c>
      <c r="J53" s="3">
        <v>166764100</v>
      </c>
      <c r="M53" s="3" t="s">
        <v>165</v>
      </c>
      <c r="N53" s="260">
        <v>45777</v>
      </c>
      <c r="O53" s="261">
        <v>45778</v>
      </c>
      <c r="P53" s="25" t="s">
        <v>367</v>
      </c>
      <c r="Q53" s="25" t="s">
        <v>309</v>
      </c>
      <c r="R53" s="25">
        <v>2197</v>
      </c>
      <c r="S53" s="45">
        <v>135.81800000000001</v>
      </c>
      <c r="U53" s="44">
        <v>1</v>
      </c>
      <c r="V53" s="25">
        <v>-298392.15000000002</v>
      </c>
      <c r="W53" s="25">
        <v>0</v>
      </c>
      <c r="X53" s="25">
        <v>-298392.15000000002</v>
      </c>
      <c r="Y53" s="103">
        <v>45777.999988425923</v>
      </c>
    </row>
    <row r="54" spans="1:25" ht="15" customHeight="1" x14ac:dyDescent="0.25">
      <c r="A54" s="3" t="s">
        <v>178</v>
      </c>
      <c r="B54" s="3" t="s">
        <v>179</v>
      </c>
      <c r="C54" s="3" t="s">
        <v>180</v>
      </c>
      <c r="E54" s="3" t="s">
        <v>185</v>
      </c>
      <c r="F54" s="3" t="s">
        <v>182</v>
      </c>
      <c r="G54" s="3" t="s">
        <v>142</v>
      </c>
      <c r="H54" s="3" t="s">
        <v>279</v>
      </c>
      <c r="J54" s="3">
        <v>166764100</v>
      </c>
      <c r="M54" s="3" t="s">
        <v>165</v>
      </c>
      <c r="N54" s="260">
        <v>45777</v>
      </c>
      <c r="O54" s="261">
        <v>45778</v>
      </c>
      <c r="P54" s="25" t="s">
        <v>368</v>
      </c>
      <c r="Q54" s="25" t="s">
        <v>311</v>
      </c>
      <c r="R54" s="25">
        <v>33</v>
      </c>
      <c r="S54" s="45">
        <v>136.39454545000001</v>
      </c>
      <c r="U54" s="44">
        <v>1</v>
      </c>
      <c r="V54" s="25">
        <v>4501.0200000000004</v>
      </c>
      <c r="W54" s="25">
        <v>0</v>
      </c>
      <c r="X54" s="25">
        <v>4501.0200000000004</v>
      </c>
      <c r="Y54" s="103">
        <v>45777.999988425923</v>
      </c>
    </row>
    <row r="55" spans="1:25" ht="15" customHeight="1" x14ac:dyDescent="0.25">
      <c r="A55" s="3" t="s">
        <v>178</v>
      </c>
      <c r="B55" s="3" t="s">
        <v>179</v>
      </c>
      <c r="C55" s="3" t="s">
        <v>180</v>
      </c>
      <c r="E55" s="3" t="s">
        <v>185</v>
      </c>
      <c r="F55" s="3" t="s">
        <v>182</v>
      </c>
      <c r="G55" s="3" t="s">
        <v>142</v>
      </c>
      <c r="H55" s="3" t="s">
        <v>283</v>
      </c>
      <c r="J55" s="3" t="s">
        <v>369</v>
      </c>
      <c r="M55" s="3" t="s">
        <v>165</v>
      </c>
      <c r="N55" s="260">
        <v>45777</v>
      </c>
      <c r="O55" s="261">
        <v>45778</v>
      </c>
      <c r="P55" s="25" t="s">
        <v>370</v>
      </c>
      <c r="Q55" s="25" t="s">
        <v>309</v>
      </c>
      <c r="R55" s="25">
        <v>1185</v>
      </c>
      <c r="S55" s="45">
        <v>266.88004218999998</v>
      </c>
      <c r="U55" s="44">
        <v>1</v>
      </c>
      <c r="V55" s="25">
        <v>-316252.84999999998</v>
      </c>
      <c r="W55" s="25">
        <v>0</v>
      </c>
      <c r="X55" s="25">
        <v>-316252.84999999998</v>
      </c>
      <c r="Y55" s="103">
        <v>45777.999988425923</v>
      </c>
    </row>
    <row r="56" spans="1:25" ht="15" customHeight="1" x14ac:dyDescent="0.25">
      <c r="A56" s="3" t="s">
        <v>178</v>
      </c>
      <c r="B56" s="3" t="s">
        <v>179</v>
      </c>
      <c r="C56" s="3" t="s">
        <v>180</v>
      </c>
      <c r="E56" s="3" t="s">
        <v>185</v>
      </c>
      <c r="F56" s="3" t="s">
        <v>182</v>
      </c>
      <c r="G56" s="3" t="s">
        <v>142</v>
      </c>
      <c r="H56" s="3" t="s">
        <v>283</v>
      </c>
      <c r="J56" s="3" t="s">
        <v>369</v>
      </c>
      <c r="M56" s="3" t="s">
        <v>165</v>
      </c>
      <c r="N56" s="260">
        <v>45777</v>
      </c>
      <c r="O56" s="261">
        <v>45778</v>
      </c>
      <c r="P56" s="25" t="s">
        <v>371</v>
      </c>
      <c r="Q56" s="25" t="s">
        <v>311</v>
      </c>
      <c r="R56" s="25">
        <v>15</v>
      </c>
      <c r="S56" s="45">
        <v>267.88666667000001</v>
      </c>
      <c r="U56" s="44">
        <v>1</v>
      </c>
      <c r="V56" s="25">
        <v>4018.3</v>
      </c>
      <c r="W56" s="25">
        <v>0</v>
      </c>
      <c r="X56" s="25">
        <v>4018.3</v>
      </c>
      <c r="Y56" s="103">
        <v>45777.999988425923</v>
      </c>
    </row>
    <row r="57" spans="1:25" ht="15" customHeight="1" x14ac:dyDescent="0.25">
      <c r="A57" s="3" t="s">
        <v>178</v>
      </c>
      <c r="B57" s="3" t="s">
        <v>179</v>
      </c>
      <c r="C57" s="3" t="s">
        <v>180</v>
      </c>
      <c r="E57" s="3" t="s">
        <v>185</v>
      </c>
      <c r="F57" s="3" t="s">
        <v>182</v>
      </c>
      <c r="G57" s="3" t="s">
        <v>142</v>
      </c>
      <c r="H57" s="3" t="s">
        <v>287</v>
      </c>
      <c r="J57" s="3" t="s">
        <v>372</v>
      </c>
      <c r="M57" s="3" t="s">
        <v>165</v>
      </c>
      <c r="N57" s="260">
        <v>45777</v>
      </c>
      <c r="O57" s="261">
        <v>45778</v>
      </c>
      <c r="P57" s="25" t="s">
        <v>373</v>
      </c>
      <c r="Q57" s="25" t="s">
        <v>309</v>
      </c>
      <c r="R57" s="25">
        <v>348</v>
      </c>
      <c r="S57" s="45">
        <v>344.71525861999999</v>
      </c>
      <c r="U57" s="44">
        <v>1</v>
      </c>
      <c r="V57" s="25">
        <v>-119960.91</v>
      </c>
      <c r="W57" s="25">
        <v>0</v>
      </c>
      <c r="X57" s="25">
        <v>-119960.91</v>
      </c>
      <c r="Y57" s="103">
        <v>45777.999988425923</v>
      </c>
    </row>
    <row r="58" spans="1:25" ht="15" customHeight="1" x14ac:dyDescent="0.25">
      <c r="A58" s="3" t="s">
        <v>178</v>
      </c>
      <c r="B58" s="3" t="s">
        <v>179</v>
      </c>
      <c r="C58" s="3" t="s">
        <v>180</v>
      </c>
      <c r="E58" s="3" t="s">
        <v>185</v>
      </c>
      <c r="F58" s="3" t="s">
        <v>182</v>
      </c>
      <c r="G58" s="3" t="s">
        <v>142</v>
      </c>
      <c r="H58" s="3" t="s">
        <v>287</v>
      </c>
      <c r="J58" s="3" t="s">
        <v>372</v>
      </c>
      <c r="M58" s="3" t="s">
        <v>165</v>
      </c>
      <c r="N58" s="260">
        <v>45777</v>
      </c>
      <c r="O58" s="261">
        <v>45778</v>
      </c>
      <c r="P58" s="25" t="s">
        <v>374</v>
      </c>
      <c r="Q58" s="25" t="s">
        <v>311</v>
      </c>
      <c r="R58" s="25">
        <v>25</v>
      </c>
      <c r="S58" s="45">
        <v>345.57499999999999</v>
      </c>
      <c r="U58" s="44">
        <v>1</v>
      </c>
      <c r="V58" s="25">
        <v>8639.3799999999992</v>
      </c>
      <c r="W58" s="25">
        <v>0</v>
      </c>
      <c r="X58" s="25">
        <v>8639.3799999999992</v>
      </c>
      <c r="Y58" s="103">
        <v>45777.999988425923</v>
      </c>
    </row>
    <row r="59" spans="1:25" ht="15" customHeight="1" x14ac:dyDescent="0.25">
      <c r="A59" s="3" t="s">
        <v>178</v>
      </c>
      <c r="B59" s="3" t="s">
        <v>179</v>
      </c>
      <c r="C59" s="3" t="s">
        <v>180</v>
      </c>
      <c r="E59" s="3" t="s">
        <v>185</v>
      </c>
      <c r="F59" s="3" t="s">
        <v>182</v>
      </c>
      <c r="G59" s="3" t="s">
        <v>142</v>
      </c>
      <c r="H59" s="3" t="s">
        <v>291</v>
      </c>
      <c r="J59" s="3" t="s">
        <v>375</v>
      </c>
      <c r="M59" s="3" t="s">
        <v>165</v>
      </c>
      <c r="N59" s="260">
        <v>45777</v>
      </c>
      <c r="O59" s="261">
        <v>45778</v>
      </c>
      <c r="P59" s="25" t="s">
        <v>376</v>
      </c>
      <c r="Q59" s="25" t="s">
        <v>309</v>
      </c>
      <c r="R59" s="25">
        <v>2496</v>
      </c>
      <c r="S59" s="45">
        <v>105.48</v>
      </c>
      <c r="U59" s="44">
        <v>1</v>
      </c>
      <c r="V59" s="25">
        <v>-263278.08000000002</v>
      </c>
      <c r="W59" s="25">
        <v>0</v>
      </c>
      <c r="X59" s="25">
        <v>-263278.08000000002</v>
      </c>
      <c r="Y59" s="103">
        <v>45777.999988425923</v>
      </c>
    </row>
    <row r="60" spans="1:25" ht="15" customHeight="1" x14ac:dyDescent="0.25">
      <c r="A60" s="3" t="s">
        <v>178</v>
      </c>
      <c r="B60" s="3" t="s">
        <v>179</v>
      </c>
      <c r="C60" s="3" t="s">
        <v>180</v>
      </c>
      <c r="E60" s="3" t="s">
        <v>185</v>
      </c>
      <c r="F60" s="3" t="s">
        <v>182</v>
      </c>
      <c r="G60" s="3" t="s">
        <v>142</v>
      </c>
      <c r="H60" s="3" t="s">
        <v>291</v>
      </c>
      <c r="J60" s="3" t="s">
        <v>375</v>
      </c>
      <c r="M60" s="3" t="s">
        <v>165</v>
      </c>
      <c r="N60" s="260">
        <v>45777</v>
      </c>
      <c r="O60" s="261">
        <v>45778</v>
      </c>
      <c r="P60" s="25" t="s">
        <v>377</v>
      </c>
      <c r="Q60" s="25" t="s">
        <v>311</v>
      </c>
      <c r="R60" s="25">
        <v>26</v>
      </c>
      <c r="S60" s="45">
        <v>105.70911538</v>
      </c>
      <c r="U60" s="44">
        <v>1</v>
      </c>
      <c r="V60" s="25">
        <v>2748.44</v>
      </c>
      <c r="W60" s="25">
        <v>0</v>
      </c>
      <c r="X60" s="25">
        <v>2748.44</v>
      </c>
      <c r="Y60" s="103">
        <v>45777.999988425923</v>
      </c>
    </row>
    <row r="61" spans="1:25" ht="15" customHeight="1" x14ac:dyDescent="0.25">
      <c r="A61" s="3" t="s">
        <v>178</v>
      </c>
      <c r="B61" s="3" t="s">
        <v>179</v>
      </c>
      <c r="C61" s="3" t="s">
        <v>180</v>
      </c>
      <c r="E61" s="3" t="s">
        <v>185</v>
      </c>
      <c r="F61" s="3" t="s">
        <v>182</v>
      </c>
      <c r="G61" s="3" t="s">
        <v>142</v>
      </c>
      <c r="H61" s="3" t="s">
        <v>295</v>
      </c>
      <c r="J61" s="3" t="s">
        <v>378</v>
      </c>
      <c r="M61" s="3" t="s">
        <v>165</v>
      </c>
      <c r="N61" s="260">
        <v>45777</v>
      </c>
      <c r="O61" s="261">
        <v>45778</v>
      </c>
      <c r="P61" s="25" t="s">
        <v>379</v>
      </c>
      <c r="Q61" s="25" t="s">
        <v>309</v>
      </c>
      <c r="R61" s="25">
        <v>1027</v>
      </c>
      <c r="S61" s="45">
        <v>410.53500000000003</v>
      </c>
      <c r="U61" s="44">
        <v>1</v>
      </c>
      <c r="V61" s="25">
        <v>-421619.45</v>
      </c>
      <c r="W61" s="25">
        <v>0</v>
      </c>
      <c r="X61" s="25">
        <v>-421619.45</v>
      </c>
      <c r="Y61" s="103">
        <v>45777.999988425923</v>
      </c>
    </row>
    <row r="62" spans="1:25" ht="15" customHeight="1" x14ac:dyDescent="0.25">
      <c r="A62" s="3" t="s">
        <v>178</v>
      </c>
      <c r="B62" s="3" t="s">
        <v>179</v>
      </c>
      <c r="C62" s="3" t="s">
        <v>180</v>
      </c>
      <c r="E62" s="3" t="s">
        <v>185</v>
      </c>
      <c r="F62" s="3" t="s">
        <v>182</v>
      </c>
      <c r="G62" s="3" t="s">
        <v>142</v>
      </c>
      <c r="H62" s="3" t="s">
        <v>295</v>
      </c>
      <c r="J62" s="3" t="s">
        <v>378</v>
      </c>
      <c r="M62" s="3" t="s">
        <v>165</v>
      </c>
      <c r="N62" s="260">
        <v>45777</v>
      </c>
      <c r="O62" s="261">
        <v>45778</v>
      </c>
      <c r="P62" s="25" t="s">
        <v>380</v>
      </c>
      <c r="Q62" s="25" t="s">
        <v>311</v>
      </c>
      <c r="R62" s="25">
        <v>6</v>
      </c>
      <c r="S62" s="45">
        <v>412.20499999999998</v>
      </c>
      <c r="U62" s="44">
        <v>1</v>
      </c>
      <c r="V62" s="25">
        <v>2473.23</v>
      </c>
      <c r="W62" s="25">
        <v>0</v>
      </c>
      <c r="X62" s="25">
        <v>2473.23</v>
      </c>
      <c r="Y62" s="103">
        <v>45777.999988425923</v>
      </c>
    </row>
    <row r="63" spans="1:25" ht="15" customHeight="1" x14ac:dyDescent="0.25">
      <c r="A63" s="3" t="s">
        <v>178</v>
      </c>
      <c r="B63" s="3" t="s">
        <v>179</v>
      </c>
      <c r="C63" s="3" t="s">
        <v>180</v>
      </c>
      <c r="E63" s="3" t="s">
        <v>185</v>
      </c>
      <c r="F63" s="3" t="s">
        <v>182</v>
      </c>
      <c r="G63" s="3" t="s">
        <v>142</v>
      </c>
      <c r="H63" s="3" t="s">
        <v>299</v>
      </c>
      <c r="J63" s="3">
        <v>949746101</v>
      </c>
      <c r="M63" s="3" t="s">
        <v>165</v>
      </c>
      <c r="N63" s="260">
        <v>45777</v>
      </c>
      <c r="O63" s="261">
        <v>45778</v>
      </c>
      <c r="P63" s="25" t="s">
        <v>381</v>
      </c>
      <c r="Q63" s="25" t="s">
        <v>309</v>
      </c>
      <c r="R63" s="25">
        <v>2953</v>
      </c>
      <c r="S63" s="45">
        <v>70.973507620000007</v>
      </c>
      <c r="U63" s="44">
        <v>1</v>
      </c>
      <c r="V63" s="25">
        <v>-209584.77</v>
      </c>
      <c r="W63" s="25">
        <v>0</v>
      </c>
      <c r="X63" s="25">
        <v>-209584.77</v>
      </c>
      <c r="Y63" s="103">
        <v>45777.999988425923</v>
      </c>
    </row>
    <row r="64" spans="1:25" ht="15" customHeight="1" x14ac:dyDescent="0.25">
      <c r="A64" s="3" t="s">
        <v>178</v>
      </c>
      <c r="B64" s="3" t="s">
        <v>179</v>
      </c>
      <c r="C64" s="3" t="s">
        <v>180</v>
      </c>
      <c r="E64" s="3" t="s">
        <v>185</v>
      </c>
      <c r="F64" s="3" t="s">
        <v>182</v>
      </c>
      <c r="G64" s="3" t="s">
        <v>142</v>
      </c>
      <c r="H64" s="3" t="s">
        <v>299</v>
      </c>
      <c r="J64" s="3">
        <v>949746101</v>
      </c>
      <c r="M64" s="3" t="s">
        <v>165</v>
      </c>
      <c r="N64" s="260">
        <v>45777</v>
      </c>
      <c r="O64" s="261">
        <v>45778</v>
      </c>
      <c r="P64" s="25" t="s">
        <v>382</v>
      </c>
      <c r="Q64" s="25" t="s">
        <v>311</v>
      </c>
      <c r="R64" s="25">
        <v>130</v>
      </c>
      <c r="S64" s="45">
        <v>71.339156919999994</v>
      </c>
      <c r="U64" s="44">
        <v>1</v>
      </c>
      <c r="V64" s="25">
        <v>9274.09</v>
      </c>
      <c r="W64" s="25">
        <v>0</v>
      </c>
      <c r="X64" s="25">
        <v>9274.09</v>
      </c>
      <c r="Y64" s="103">
        <v>45777.999988425923</v>
      </c>
    </row>
    <row r="65" spans="1:25" ht="15" customHeight="1" x14ac:dyDescent="0.25">
      <c r="A65" s="3" t="s">
        <v>178</v>
      </c>
      <c r="B65" s="3" t="s">
        <v>179</v>
      </c>
      <c r="C65" s="3" t="s">
        <v>180</v>
      </c>
      <c r="E65" s="3" t="s">
        <v>185</v>
      </c>
      <c r="F65" s="3" t="s">
        <v>182</v>
      </c>
      <c r="G65" s="3" t="s">
        <v>142</v>
      </c>
      <c r="H65" s="3" t="s">
        <v>303</v>
      </c>
      <c r="J65" s="3" t="s">
        <v>383</v>
      </c>
      <c r="M65" s="3" t="s">
        <v>165</v>
      </c>
      <c r="N65" s="260">
        <v>45777</v>
      </c>
      <c r="O65" s="261">
        <v>45778</v>
      </c>
      <c r="P65" s="25" t="s">
        <v>384</v>
      </c>
      <c r="Q65" s="25" t="s">
        <v>309</v>
      </c>
      <c r="R65" s="25">
        <v>874</v>
      </c>
      <c r="S65" s="45">
        <v>192.16900000000001</v>
      </c>
      <c r="U65" s="44">
        <v>1</v>
      </c>
      <c r="V65" s="25">
        <v>-167955.71</v>
      </c>
      <c r="W65" s="25">
        <v>0</v>
      </c>
      <c r="X65" s="25">
        <v>-167955.71</v>
      </c>
      <c r="Y65" s="103">
        <v>45777.999988425923</v>
      </c>
    </row>
    <row r="66" spans="1:25" ht="15" customHeight="1" x14ac:dyDescent="0.25">
      <c r="A66" s="3" t="s">
        <v>178</v>
      </c>
      <c r="B66" s="3" t="s">
        <v>179</v>
      </c>
      <c r="C66" s="3" t="s">
        <v>180</v>
      </c>
      <c r="E66" s="3" t="s">
        <v>185</v>
      </c>
      <c r="F66" s="3" t="s">
        <v>182</v>
      </c>
      <c r="G66" s="3" t="s">
        <v>142</v>
      </c>
      <c r="H66" s="3" t="s">
        <v>303</v>
      </c>
      <c r="J66" s="3" t="s">
        <v>383</v>
      </c>
      <c r="M66" s="3" t="s">
        <v>165</v>
      </c>
      <c r="N66" s="260">
        <v>45777</v>
      </c>
      <c r="O66" s="261">
        <v>45778</v>
      </c>
      <c r="P66" s="25" t="s">
        <v>385</v>
      </c>
      <c r="Q66" s="25" t="s">
        <v>311</v>
      </c>
      <c r="R66" s="25">
        <v>14</v>
      </c>
      <c r="S66" s="45">
        <v>192.61250000000001</v>
      </c>
      <c r="U66" s="44">
        <v>1</v>
      </c>
      <c r="V66" s="25">
        <v>2696.58</v>
      </c>
      <c r="W66" s="25">
        <v>0</v>
      </c>
      <c r="X66" s="25">
        <v>2696.58</v>
      </c>
      <c r="Y66" s="103">
        <v>45777.999988425923</v>
      </c>
    </row>
  </sheetData>
  <autoFilter ref="A6:Y6" xr:uid="{39234316-D111-4600-AAB9-CFD9FA75CEC7}"/>
  <mergeCells count="2">
    <mergeCell ref="G1:K2"/>
    <mergeCell ref="G3:K3"/>
  </mergeCells>
  <conditionalFormatting sqref="A7:Y1048576">
    <cfRule type="expression" dxfId="48" priority="1" stopIfTrue="1">
      <formula>$A7=""</formula>
    </cfRule>
    <cfRule type="expression" dxfId="47" priority="3">
      <formula>ROW()/2=INT(ROW()/2)</formula>
    </cfRule>
    <cfRule type="expression" dxfId="46" priority="4">
      <formula>ROW()/2&lt;&gt;INT(ROW()/2)</formula>
    </cfRule>
    <cfRule type="expression" dxfId="45" priority="5">
      <formula>$A7="Total"</formula>
    </cfRule>
  </conditionalFormatting>
  <conditionalFormatting sqref="Z7:Z1048576">
    <cfRule type="expression" dxfId="44" priority="2">
      <formula>$A7&lt;&gt;""</formula>
    </cfRule>
  </conditionalFormatting>
  <hyperlinks>
    <hyperlink ref="A1" location="Index!A1" display="Home " xr:uid="{7263C778-EC90-4B5C-9470-4BAF5B783254}"/>
  </hyperlinks>
  <pageMargins left="0.7" right="0.7" top="0.75" bottom="0.75" header="0.3" footer="0.3"/>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185704-FA84-46F9-91B8-A1A08E7E3A44}">
  <sheetPr codeName="Sheet7"/>
  <dimension ref="A1:T13"/>
  <sheetViews>
    <sheetView zoomScaleNormal="100" workbookViewId="0">
      <pane ySplit="6" topLeftCell="A7" activePane="bottomLeft" state="frozen"/>
      <selection pane="bottomLeft" activeCell="T5" sqref="T5"/>
    </sheetView>
  </sheetViews>
  <sheetFormatPr defaultColWidth="9.140625" defaultRowHeight="15" customHeight="1" x14ac:dyDescent="0.25"/>
  <cols>
    <col min="1" max="1" width="18.5703125" style="3" bestFit="1" customWidth="1"/>
    <col min="2" max="2" width="10.140625" style="3" bestFit="1" customWidth="1"/>
    <col min="3" max="3" width="9.85546875" style="3" bestFit="1" customWidth="1"/>
    <col min="4" max="4" width="17.85546875" style="3" bestFit="1" customWidth="1"/>
    <col min="5" max="5" width="11.7109375" style="3" bestFit="1" customWidth="1"/>
    <col min="6" max="6" width="16.5703125" style="3" bestFit="1" customWidth="1"/>
    <col min="7" max="7" width="17.140625" style="3" bestFit="1" customWidth="1"/>
    <col min="8" max="8" width="14" style="3" bestFit="1" customWidth="1"/>
    <col min="9" max="9" width="6.28515625" style="3" bestFit="1" customWidth="1"/>
    <col min="10" max="10" width="7.42578125" style="3" bestFit="1" customWidth="1"/>
    <col min="11" max="11" width="5.85546875" style="3" bestFit="1" customWidth="1"/>
    <col min="12" max="12" width="9.7109375" style="3" bestFit="1" customWidth="1"/>
    <col min="13" max="13" width="12.28515625" style="3" bestFit="1" customWidth="1"/>
    <col min="14" max="14" width="16.7109375" style="3" bestFit="1" customWidth="1"/>
    <col min="15" max="15" width="9.85546875" style="3" bestFit="1" customWidth="1"/>
    <col min="16" max="16" width="5.140625" style="44" bestFit="1" customWidth="1"/>
    <col min="17" max="17" width="13.5703125" style="25" bestFit="1" customWidth="1"/>
    <col min="18" max="18" width="14.28515625" style="25" bestFit="1" customWidth="1"/>
    <col min="19" max="19" width="14.140625" style="25" bestFit="1" customWidth="1"/>
    <col min="20" max="20" width="17.7109375" style="111" bestFit="1" customWidth="1"/>
    <col min="21" max="21" width="0.140625" style="2" customWidth="1"/>
    <col min="22" max="16384" width="9.140625" style="2"/>
  </cols>
  <sheetData>
    <row r="1" spans="1:20" ht="15" customHeight="1" x14ac:dyDescent="0.25">
      <c r="A1" s="133" t="s">
        <v>90</v>
      </c>
      <c r="B1" s="144"/>
      <c r="C1" s="145"/>
      <c r="D1" s="145"/>
      <c r="E1" s="251" t="str">
        <f>VLOOKUP("FundName",'Report Parameters'!A:B,2,FALSE)</f>
        <v>Steerhead Alternative Energy Fund</v>
      </c>
      <c r="F1" s="251"/>
      <c r="G1" s="251"/>
      <c r="H1" s="251"/>
      <c r="I1" s="251"/>
      <c r="J1" s="251"/>
      <c r="K1" s="251"/>
      <c r="L1" s="251"/>
      <c r="M1" s="251"/>
      <c r="N1" s="251"/>
      <c r="O1" s="207"/>
      <c r="P1" s="145"/>
      <c r="Q1" s="145"/>
      <c r="R1" s="145"/>
      <c r="S1" s="134" t="s">
        <v>131</v>
      </c>
      <c r="T1" s="137">
        <f>VLOOKUP("EffectiveStartDate",'Report Parameters'!A:B,2,FALSE)</f>
        <v>45931</v>
      </c>
    </row>
    <row r="2" spans="1:20" ht="15" customHeight="1" x14ac:dyDescent="0.25">
      <c r="A2" s="228"/>
      <c r="B2" s="144"/>
      <c r="C2" s="145"/>
      <c r="D2" s="145"/>
      <c r="E2" s="251"/>
      <c r="F2" s="251"/>
      <c r="G2" s="251"/>
      <c r="H2" s="251"/>
      <c r="I2" s="251"/>
      <c r="J2" s="251"/>
      <c r="K2" s="251"/>
      <c r="L2" s="251"/>
      <c r="M2" s="251"/>
      <c r="N2" s="251"/>
      <c r="O2" s="207"/>
      <c r="P2" s="145"/>
      <c r="Q2" s="145"/>
      <c r="R2" s="145"/>
      <c r="S2" s="134" t="s">
        <v>132</v>
      </c>
      <c r="T2" s="137">
        <f>VLOOKUP("EffectiveEndDate",'Report Parameters'!A:B,2,FALSE)</f>
        <v>45901</v>
      </c>
    </row>
    <row r="3" spans="1:20" ht="15" customHeight="1" x14ac:dyDescent="0.25">
      <c r="A3" s="228"/>
      <c r="B3" s="144"/>
      <c r="C3" s="145"/>
      <c r="D3" s="145"/>
      <c r="E3" s="252" t="s">
        <v>56</v>
      </c>
      <c r="F3" s="252"/>
      <c r="G3" s="252"/>
      <c r="H3" s="252"/>
      <c r="I3" s="252"/>
      <c r="J3" s="252"/>
      <c r="K3" s="252"/>
      <c r="L3" s="252"/>
      <c r="M3" s="252"/>
      <c r="N3" s="252"/>
      <c r="O3" s="138"/>
      <c r="P3" s="145"/>
      <c r="Q3" s="145"/>
      <c r="R3" s="145"/>
      <c r="S3" s="134" t="s">
        <v>133</v>
      </c>
      <c r="T3" s="139">
        <f>VLOOKUP("EffectiveEndDate",'Report Parameters'!A:B,2,FALSE)</f>
        <v>45901</v>
      </c>
    </row>
    <row r="4" spans="1:20" ht="15" customHeight="1" x14ac:dyDescent="0.35">
      <c r="A4" s="154"/>
      <c r="B4" s="154"/>
      <c r="C4" s="150"/>
      <c r="D4" s="150"/>
      <c r="E4" s="150"/>
      <c r="F4" s="150"/>
      <c r="G4" s="150"/>
      <c r="H4" s="150"/>
      <c r="I4" s="150"/>
      <c r="J4" s="150"/>
      <c r="K4" s="150"/>
      <c r="L4" s="150"/>
      <c r="M4" s="150"/>
      <c r="N4" s="151"/>
      <c r="O4" s="151"/>
      <c r="P4" s="145"/>
      <c r="Q4" s="145"/>
      <c r="R4" s="151"/>
      <c r="S4" s="134" t="s">
        <v>134</v>
      </c>
      <c r="T4" s="137">
        <f>VLOOKUP("EffectiveEndDate",'Report Parameters'!A:B,2,FALSE)</f>
        <v>45901</v>
      </c>
    </row>
    <row r="5" spans="1:20" ht="15" customHeight="1" thickBot="1" x14ac:dyDescent="0.4">
      <c r="A5" s="145"/>
      <c r="B5" s="145"/>
      <c r="C5" s="150"/>
      <c r="D5" s="150"/>
      <c r="E5" s="150"/>
      <c r="F5" s="150"/>
      <c r="G5" s="151"/>
      <c r="H5" s="151"/>
      <c r="I5" s="151"/>
      <c r="J5" s="151"/>
      <c r="K5" s="151"/>
      <c r="L5" s="151"/>
      <c r="M5" s="151"/>
      <c r="N5" s="151"/>
      <c r="O5" s="151"/>
      <c r="P5" s="145"/>
      <c r="Q5" s="145"/>
      <c r="R5" s="151"/>
      <c r="S5" s="134" t="s">
        <v>135</v>
      </c>
      <c r="T5" s="139" t="s">
        <v>142</v>
      </c>
    </row>
    <row r="6" spans="1:20" ht="15" customHeight="1" thickBot="1" x14ac:dyDescent="0.3">
      <c r="A6" s="4" t="s">
        <v>10</v>
      </c>
      <c r="B6" s="5" t="s">
        <v>1</v>
      </c>
      <c r="C6" s="5" t="s">
        <v>11</v>
      </c>
      <c r="D6" s="5" t="s">
        <v>146</v>
      </c>
      <c r="E6" s="5" t="s">
        <v>0</v>
      </c>
      <c r="F6" s="5" t="s">
        <v>93</v>
      </c>
      <c r="G6" s="5" t="s">
        <v>16</v>
      </c>
      <c r="H6" s="5" t="s">
        <v>116</v>
      </c>
      <c r="I6" s="5" t="s">
        <v>12</v>
      </c>
      <c r="J6" s="5" t="s">
        <v>13</v>
      </c>
      <c r="K6" s="5" t="s">
        <v>14</v>
      </c>
      <c r="L6" s="5" t="s">
        <v>117</v>
      </c>
      <c r="M6" s="5" t="s">
        <v>89</v>
      </c>
      <c r="N6" s="5" t="s">
        <v>136</v>
      </c>
      <c r="O6" s="5" t="s">
        <v>137</v>
      </c>
      <c r="P6" s="5" t="s">
        <v>15</v>
      </c>
      <c r="Q6" s="5" t="s">
        <v>34</v>
      </c>
      <c r="R6" s="5" t="s">
        <v>35</v>
      </c>
      <c r="S6" s="5" t="s">
        <v>36</v>
      </c>
      <c r="T6" s="5" t="s">
        <v>40</v>
      </c>
    </row>
    <row r="7" spans="1:20" ht="15" customHeight="1" x14ac:dyDescent="0.25">
      <c r="A7" s="6"/>
      <c r="B7" s="7"/>
      <c r="C7" s="7"/>
      <c r="D7" s="7"/>
      <c r="E7" s="7"/>
      <c r="F7" s="7"/>
      <c r="G7" s="7"/>
      <c r="H7" s="7"/>
      <c r="I7" s="7"/>
      <c r="J7" s="7"/>
      <c r="K7" s="7"/>
      <c r="L7" s="7"/>
      <c r="M7" s="7"/>
      <c r="N7" s="7"/>
      <c r="O7" s="7"/>
      <c r="P7" s="46"/>
      <c r="Q7" s="11"/>
      <c r="R7" s="11"/>
      <c r="S7" s="11"/>
      <c r="T7" s="110"/>
    </row>
    <row r="8" spans="1:20" ht="15" customHeight="1" x14ac:dyDescent="0.25">
      <c r="A8" s="6"/>
      <c r="B8" s="7"/>
      <c r="C8" s="7"/>
      <c r="D8" s="7"/>
      <c r="E8" s="7"/>
      <c r="F8" s="7"/>
      <c r="G8" s="7"/>
      <c r="H8" s="7"/>
      <c r="I8" s="7"/>
      <c r="J8" s="7"/>
      <c r="K8" s="7"/>
      <c r="L8" s="7"/>
      <c r="M8" s="7"/>
      <c r="N8" s="9"/>
      <c r="O8" s="9"/>
      <c r="P8" s="47"/>
      <c r="Q8" s="10"/>
      <c r="R8" s="10"/>
      <c r="S8" s="10"/>
      <c r="T8" s="110"/>
    </row>
    <row r="9" spans="1:20" ht="15" customHeight="1" x14ac:dyDescent="0.25">
      <c r="A9" s="6"/>
      <c r="B9" s="7"/>
      <c r="C9" s="7"/>
      <c r="D9" s="7"/>
      <c r="E9" s="7"/>
      <c r="F9" s="7"/>
      <c r="G9" s="7"/>
      <c r="H9" s="7"/>
      <c r="I9" s="7"/>
      <c r="J9" s="7"/>
      <c r="K9" s="7"/>
      <c r="L9" s="7"/>
      <c r="M9" s="7"/>
      <c r="N9" s="7"/>
      <c r="O9" s="7"/>
      <c r="P9" s="46"/>
      <c r="Q9" s="11"/>
      <c r="R9" s="11"/>
      <c r="S9" s="11"/>
      <c r="T9" s="110"/>
    </row>
    <row r="10" spans="1:20" ht="15" customHeight="1" x14ac:dyDescent="0.25">
      <c r="A10" s="6"/>
      <c r="B10" s="7"/>
      <c r="C10" s="7"/>
      <c r="D10" s="7"/>
      <c r="E10" s="7"/>
      <c r="F10" s="7"/>
      <c r="G10" s="7"/>
      <c r="H10" s="7"/>
      <c r="I10" s="7"/>
      <c r="J10" s="7"/>
      <c r="K10" s="7"/>
      <c r="L10" s="7"/>
      <c r="M10" s="7"/>
      <c r="N10" s="9"/>
      <c r="O10" s="9"/>
      <c r="P10" s="47"/>
      <c r="Q10" s="10"/>
      <c r="R10" s="10"/>
      <c r="S10" s="10"/>
      <c r="T10" s="110"/>
    </row>
    <row r="11" spans="1:20" ht="15" customHeight="1" x14ac:dyDescent="0.25">
      <c r="A11" s="6"/>
      <c r="B11" s="7"/>
      <c r="C11" s="7"/>
      <c r="D11" s="7"/>
      <c r="E11" s="7"/>
      <c r="F11" s="7"/>
      <c r="G11" s="7"/>
      <c r="H11" s="7"/>
      <c r="I11" s="7"/>
      <c r="J11" s="7"/>
      <c r="K11" s="7"/>
      <c r="L11" s="7"/>
      <c r="M11" s="7"/>
      <c r="N11" s="7"/>
      <c r="O11" s="7"/>
      <c r="P11" s="46"/>
      <c r="Q11" s="11"/>
      <c r="R11" s="11"/>
      <c r="S11" s="11"/>
      <c r="T11" s="110"/>
    </row>
    <row r="12" spans="1:20" ht="15" customHeight="1" x14ac:dyDescent="0.25">
      <c r="A12" s="6"/>
      <c r="B12" s="7"/>
      <c r="C12" s="7"/>
      <c r="D12" s="7"/>
      <c r="E12" s="7"/>
      <c r="F12" s="7"/>
      <c r="G12" s="7"/>
      <c r="H12" s="7"/>
      <c r="I12" s="7"/>
      <c r="J12" s="7"/>
      <c r="K12" s="7"/>
      <c r="L12" s="7"/>
      <c r="M12" s="7"/>
      <c r="N12" s="9"/>
      <c r="O12" s="9"/>
      <c r="P12" s="47"/>
      <c r="Q12" s="10"/>
      <c r="R12" s="10"/>
      <c r="S12" s="10"/>
      <c r="T12" s="110"/>
    </row>
    <row r="13" spans="1:20" ht="15" customHeight="1" x14ac:dyDescent="0.25">
      <c r="A13" s="6"/>
      <c r="B13" s="7"/>
      <c r="C13" s="7"/>
      <c r="D13" s="7"/>
      <c r="E13" s="7"/>
      <c r="F13" s="7"/>
      <c r="G13" s="7"/>
      <c r="H13" s="7"/>
      <c r="I13" s="7"/>
      <c r="J13" s="7"/>
      <c r="K13" s="7"/>
      <c r="L13" s="7"/>
      <c r="M13" s="7"/>
      <c r="N13" s="14"/>
      <c r="O13" s="14"/>
      <c r="P13" s="48"/>
      <c r="Q13" s="15"/>
      <c r="R13" s="15"/>
      <c r="S13" s="15"/>
      <c r="T13" s="110"/>
    </row>
  </sheetData>
  <autoFilter ref="A6:T6" xr:uid="{D3185704-FA84-46F9-91B8-A1A08E7E3A44}"/>
  <mergeCells count="2">
    <mergeCell ref="E1:N2"/>
    <mergeCell ref="E3:N3"/>
  </mergeCells>
  <conditionalFormatting sqref="A7:T1048576">
    <cfRule type="expression" dxfId="43" priority="1" stopIfTrue="1">
      <formula>$A7=""</formula>
    </cfRule>
    <cfRule type="expression" dxfId="42" priority="3">
      <formula>ROW()/2=INT(ROW()/2)</formula>
    </cfRule>
    <cfRule type="expression" dxfId="41" priority="4">
      <formula>ROW()/2&lt;&gt;INT(ROW()/2)</formula>
    </cfRule>
    <cfRule type="expression" dxfId="40" priority="5">
      <formula>$A7="Total"</formula>
    </cfRule>
  </conditionalFormatting>
  <conditionalFormatting sqref="U7:U1048576">
    <cfRule type="expression" dxfId="39" priority="2">
      <formula>$A7&lt;&gt;""</formula>
    </cfRule>
  </conditionalFormatting>
  <hyperlinks>
    <hyperlink ref="A1" location="Index!A1" display="Home " xr:uid="{9C8AFAED-72B1-4D1F-B26C-CBE9FF04B012}"/>
  </hyperlinks>
  <pageMargins left="0.7" right="0.7" top="0.75" bottom="0.75" header="0.3" footer="0.3"/>
  <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7C07B6-B4CB-4CD9-90BB-7E9DDCE6ADAA}">
  <sheetPr codeName="Sheet8"/>
  <dimension ref="A1:V17"/>
  <sheetViews>
    <sheetView zoomScaleNormal="100" workbookViewId="0">
      <pane ySplit="6" topLeftCell="A7" activePane="bottomLeft" state="frozen"/>
      <selection pane="bottomLeft" activeCell="R5" sqref="R5"/>
    </sheetView>
  </sheetViews>
  <sheetFormatPr defaultColWidth="9.140625" defaultRowHeight="15" customHeight="1" x14ac:dyDescent="0.25"/>
  <cols>
    <col min="1" max="1" width="18.5703125" style="3" bestFit="1" customWidth="1"/>
    <col min="2" max="2" width="10.140625" style="3" bestFit="1" customWidth="1"/>
    <col min="3" max="3" width="9.85546875" style="3" bestFit="1" customWidth="1"/>
    <col min="4" max="4" width="17.85546875" style="3" bestFit="1" customWidth="1"/>
    <col min="5" max="5" width="11.7109375" style="3" bestFit="1" customWidth="1"/>
    <col min="6" max="6" width="16.5703125" style="3" bestFit="1" customWidth="1"/>
    <col min="7" max="7" width="17.140625" style="3" bestFit="1" customWidth="1"/>
    <col min="8" max="8" width="14" style="3" bestFit="1" customWidth="1"/>
    <col min="9" max="9" width="6.28515625" style="3" bestFit="1" customWidth="1"/>
    <col min="10" max="10" width="7.42578125" style="3" bestFit="1" customWidth="1"/>
    <col min="11" max="11" width="5.85546875" style="3" bestFit="1" customWidth="1"/>
    <col min="12" max="12" width="9.7109375" style="3" bestFit="1" customWidth="1"/>
    <col min="13" max="13" width="12.28515625" style="3" bestFit="1" customWidth="1"/>
    <col min="14" max="14" width="13.140625" style="3" bestFit="1" customWidth="1"/>
    <col min="15" max="15" width="16.85546875" style="3" bestFit="1" customWidth="1"/>
    <col min="16" max="16" width="13" style="3" bestFit="1" customWidth="1"/>
    <col min="17" max="17" width="17.140625" style="3" bestFit="1" customWidth="1"/>
    <col min="18" max="18" width="17.7109375" style="3" bestFit="1" customWidth="1"/>
    <col min="19" max="19" width="11" style="3" bestFit="1" customWidth="1"/>
    <col min="20" max="20" width="20.85546875" style="3" bestFit="1" customWidth="1"/>
    <col min="21" max="21" width="20.5703125" style="3" bestFit="1" customWidth="1"/>
    <col min="22" max="22" width="14.85546875" style="103" bestFit="1" customWidth="1"/>
    <col min="23" max="23" width="0.140625" style="2" customWidth="1"/>
    <col min="24" max="16384" width="9.140625" style="2"/>
  </cols>
  <sheetData>
    <row r="1" spans="1:22" ht="15" customHeight="1" x14ac:dyDescent="0.25">
      <c r="A1" s="133" t="s">
        <v>90</v>
      </c>
      <c r="B1" s="144"/>
      <c r="C1" s="145"/>
      <c r="D1" s="145"/>
      <c r="E1" s="145"/>
      <c r="F1" s="145"/>
      <c r="G1" s="251" t="str">
        <f>VLOOKUP("FundName",'Report Parameters'!A:B,2,FALSE)</f>
        <v>Steerhead Alternative Energy Fund</v>
      </c>
      <c r="H1" s="251"/>
      <c r="I1" s="251"/>
      <c r="J1" s="251"/>
      <c r="K1" s="251"/>
      <c r="L1" s="251"/>
      <c r="M1" s="135"/>
      <c r="N1" s="145"/>
      <c r="O1" s="145"/>
      <c r="P1" s="145"/>
      <c r="Q1" s="134" t="s">
        <v>131</v>
      </c>
      <c r="R1" s="137">
        <f>VLOOKUP("EffectiveStartDate",'Report Parameters'!A:B,2,FALSE)</f>
        <v>45931</v>
      </c>
      <c r="S1" s="145"/>
      <c r="T1" s="145"/>
      <c r="U1" s="145"/>
      <c r="V1" s="145"/>
    </row>
    <row r="2" spans="1:22" ht="15" customHeight="1" x14ac:dyDescent="0.25">
      <c r="A2" s="228"/>
      <c r="B2" s="144"/>
      <c r="C2" s="145"/>
      <c r="D2" s="145"/>
      <c r="E2" s="153"/>
      <c r="F2" s="153"/>
      <c r="G2" s="251"/>
      <c r="H2" s="251"/>
      <c r="I2" s="251"/>
      <c r="J2" s="251"/>
      <c r="K2" s="251"/>
      <c r="L2" s="251"/>
      <c r="M2" s="135"/>
      <c r="N2" s="145"/>
      <c r="O2" s="145"/>
      <c r="P2" s="145"/>
      <c r="Q2" s="134" t="s">
        <v>132</v>
      </c>
      <c r="R2" s="137">
        <f>VLOOKUP("EffectiveEndDate",'Report Parameters'!A:B,2,FALSE)</f>
        <v>45901</v>
      </c>
      <c r="S2" s="145"/>
      <c r="T2" s="145"/>
      <c r="U2" s="145"/>
      <c r="V2" s="145"/>
    </row>
    <row r="3" spans="1:22" ht="15" customHeight="1" x14ac:dyDescent="0.25">
      <c r="A3" s="228"/>
      <c r="B3" s="144"/>
      <c r="C3" s="145"/>
      <c r="D3" s="145"/>
      <c r="E3" s="153"/>
      <c r="F3" s="153"/>
      <c r="G3" s="252" t="s">
        <v>9</v>
      </c>
      <c r="H3" s="252"/>
      <c r="I3" s="252"/>
      <c r="J3" s="252"/>
      <c r="K3" s="252"/>
      <c r="L3" s="252"/>
      <c r="M3" s="138"/>
      <c r="N3" s="145"/>
      <c r="O3" s="145"/>
      <c r="P3" s="145"/>
      <c r="Q3" s="134" t="s">
        <v>133</v>
      </c>
      <c r="R3" s="139">
        <f>VLOOKUP("EffectiveEndDate",'Report Parameters'!A:B,2,FALSE)</f>
        <v>45901</v>
      </c>
      <c r="S3" s="145"/>
      <c r="T3" s="145"/>
      <c r="U3" s="145"/>
      <c r="V3" s="145"/>
    </row>
    <row r="4" spans="1:22" ht="15" customHeight="1" x14ac:dyDescent="0.35">
      <c r="A4" s="154"/>
      <c r="B4" s="154"/>
      <c r="C4" s="150"/>
      <c r="D4" s="150"/>
      <c r="E4" s="150"/>
      <c r="F4" s="150"/>
      <c r="G4" s="150"/>
      <c r="H4" s="150"/>
      <c r="I4" s="150"/>
      <c r="J4" s="145"/>
      <c r="K4" s="145"/>
      <c r="L4" s="145"/>
      <c r="M4" s="145"/>
      <c r="N4" s="145"/>
      <c r="O4" s="145"/>
      <c r="P4" s="151"/>
      <c r="Q4" s="134" t="s">
        <v>134</v>
      </c>
      <c r="R4" s="137">
        <f>VLOOKUP("EffectiveEndDate",'Report Parameters'!A:B,2,FALSE)</f>
        <v>45901</v>
      </c>
      <c r="S4" s="145"/>
      <c r="T4" s="145"/>
      <c r="U4" s="145"/>
      <c r="V4" s="145"/>
    </row>
    <row r="5" spans="1:22" ht="15" customHeight="1" thickBot="1" x14ac:dyDescent="0.4">
      <c r="A5" s="145"/>
      <c r="B5" s="145"/>
      <c r="C5" s="149"/>
      <c r="D5" s="149"/>
      <c r="E5" s="149"/>
      <c r="F5" s="149"/>
      <c r="G5" s="149"/>
      <c r="H5" s="149"/>
      <c r="I5" s="151"/>
      <c r="J5" s="145"/>
      <c r="K5" s="145"/>
      <c r="L5" s="145"/>
      <c r="M5" s="145"/>
      <c r="N5" s="145"/>
      <c r="O5" s="145"/>
      <c r="P5" s="151"/>
      <c r="Q5" s="134" t="s">
        <v>135</v>
      </c>
      <c r="R5" s="139" t="s">
        <v>142</v>
      </c>
      <c r="S5" s="145"/>
      <c r="T5" s="145"/>
      <c r="U5" s="145"/>
      <c r="V5" s="145"/>
    </row>
    <row r="6" spans="1:22" ht="15" customHeight="1" thickBot="1" x14ac:dyDescent="0.3">
      <c r="A6" s="54" t="s">
        <v>10</v>
      </c>
      <c r="B6" s="36" t="s">
        <v>1</v>
      </c>
      <c r="C6" s="36" t="s">
        <v>11</v>
      </c>
      <c r="D6" s="36" t="s">
        <v>146</v>
      </c>
      <c r="E6" s="36" t="s">
        <v>0</v>
      </c>
      <c r="F6" s="36" t="s">
        <v>93</v>
      </c>
      <c r="G6" s="36" t="s">
        <v>16</v>
      </c>
      <c r="H6" s="36" t="s">
        <v>116</v>
      </c>
      <c r="I6" s="36" t="s">
        <v>12</v>
      </c>
      <c r="J6" s="36" t="s">
        <v>13</v>
      </c>
      <c r="K6" s="36" t="s">
        <v>14</v>
      </c>
      <c r="L6" s="36" t="s">
        <v>117</v>
      </c>
      <c r="M6" s="36" t="s">
        <v>89</v>
      </c>
      <c r="N6" s="36" t="s">
        <v>144</v>
      </c>
      <c r="O6" s="36" t="s">
        <v>3</v>
      </c>
      <c r="P6" s="36" t="s">
        <v>58</v>
      </c>
      <c r="Q6" s="36" t="s">
        <v>59</v>
      </c>
      <c r="R6" s="36" t="s">
        <v>138</v>
      </c>
      <c r="S6" s="36" t="s">
        <v>92</v>
      </c>
      <c r="T6" s="36" t="s">
        <v>17</v>
      </c>
      <c r="U6" s="36" t="s">
        <v>37</v>
      </c>
      <c r="V6" s="55" t="s">
        <v>40</v>
      </c>
    </row>
    <row r="7" spans="1:22" ht="15" customHeight="1" x14ac:dyDescent="0.25">
      <c r="A7" s="88"/>
      <c r="B7" s="89"/>
      <c r="C7" s="89"/>
      <c r="D7" s="89"/>
      <c r="E7" s="89"/>
      <c r="F7" s="89"/>
      <c r="G7" s="89"/>
      <c r="H7" s="89"/>
      <c r="I7" s="89"/>
      <c r="J7" s="89"/>
      <c r="K7" s="89"/>
      <c r="L7" s="89"/>
      <c r="M7" s="89"/>
      <c r="N7" s="91"/>
      <c r="O7" s="91"/>
      <c r="P7" s="91"/>
      <c r="Q7" s="90"/>
      <c r="R7" s="90"/>
      <c r="S7" s="91"/>
      <c r="T7" s="91"/>
      <c r="U7" s="91"/>
      <c r="V7" s="112"/>
    </row>
    <row r="8" spans="1:22" ht="15" customHeight="1" x14ac:dyDescent="0.25">
      <c r="A8" s="8"/>
      <c r="B8" s="9"/>
      <c r="C8" s="9"/>
      <c r="D8" s="9"/>
      <c r="E8" s="9"/>
      <c r="F8" s="9"/>
      <c r="G8" s="9"/>
      <c r="H8" s="9"/>
      <c r="I8" s="9"/>
      <c r="J8" s="9"/>
      <c r="K8" s="9"/>
      <c r="L8" s="9"/>
      <c r="M8" s="9"/>
      <c r="N8" s="10"/>
      <c r="O8" s="10"/>
      <c r="P8" s="30"/>
      <c r="Q8" s="19"/>
      <c r="R8" s="19"/>
      <c r="S8" s="10"/>
      <c r="T8" s="10"/>
      <c r="U8" s="10"/>
      <c r="V8" s="105"/>
    </row>
    <row r="9" spans="1:22" ht="15" customHeight="1" x14ac:dyDescent="0.25">
      <c r="A9" s="16"/>
      <c r="B9" s="14"/>
      <c r="C9" s="14"/>
      <c r="D9" s="14"/>
      <c r="E9" s="14"/>
      <c r="F9" s="14"/>
      <c r="G9" s="14"/>
      <c r="H9" s="14"/>
      <c r="I9" s="14"/>
      <c r="J9" s="14"/>
      <c r="K9" s="14"/>
      <c r="L9" s="14"/>
      <c r="M9" s="14"/>
      <c r="N9" s="15"/>
      <c r="O9" s="15"/>
      <c r="P9" s="31"/>
      <c r="Q9" s="32"/>
      <c r="R9" s="32"/>
      <c r="S9" s="15"/>
      <c r="T9" s="15"/>
      <c r="U9" s="15"/>
      <c r="V9" s="109"/>
    </row>
    <row r="14" spans="1:22" ht="15" customHeight="1" x14ac:dyDescent="0.25">
      <c r="O14" s="25"/>
    </row>
    <row r="15" spans="1:22" ht="15" customHeight="1" x14ac:dyDescent="0.25">
      <c r="O15" s="27"/>
    </row>
    <row r="16" spans="1:22" ht="15" customHeight="1" x14ac:dyDescent="0.25">
      <c r="O16" s="26"/>
    </row>
    <row r="17" spans="15:15" ht="15" customHeight="1" x14ac:dyDescent="0.25">
      <c r="O17" s="26"/>
    </row>
  </sheetData>
  <autoFilter ref="A6:V6" xr:uid="{147C07B6-B4CB-4CD9-90BB-7E9DDCE6ADAA}"/>
  <mergeCells count="2">
    <mergeCell ref="G1:L2"/>
    <mergeCell ref="G3:L3"/>
  </mergeCells>
  <phoneticPr fontId="3" type="noConversion"/>
  <conditionalFormatting sqref="A7:V1048576">
    <cfRule type="expression" dxfId="38" priority="1" stopIfTrue="1">
      <formula>$A7=""</formula>
    </cfRule>
    <cfRule type="expression" dxfId="37" priority="3">
      <formula>ROW()/2=INT(ROW()/2)</formula>
    </cfRule>
    <cfRule type="expression" dxfId="36" priority="4">
      <formula>ROW()/2&lt;&gt;INT(ROW()/2)</formula>
    </cfRule>
    <cfRule type="expression" dxfId="35" priority="5">
      <formula>$A7="Total"</formula>
    </cfRule>
  </conditionalFormatting>
  <conditionalFormatting sqref="W7:W1048576">
    <cfRule type="expression" dxfId="34" priority="2">
      <formula>$A7&lt;&gt;""</formula>
    </cfRule>
  </conditionalFormatting>
  <hyperlinks>
    <hyperlink ref="A1" location="Index!A1" display="Home " xr:uid="{1D3EEBE0-8D84-4744-93C3-0935FBDE1374}"/>
  </hyperlinks>
  <pageMargins left="0.7" right="0.7" top="0.75" bottom="0.75" header="0.3" footer="0.3"/>
  <drawing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7279F0B-C6D1-4241-9617-8BB4B97BD862}">
  <sheetPr codeName="Sheet9"/>
  <dimension ref="A1:AA24"/>
  <sheetViews>
    <sheetView zoomScaleNormal="100" workbookViewId="0">
      <pane ySplit="6" topLeftCell="A7" activePane="bottomLeft" state="frozen"/>
      <selection pane="bottomLeft" activeCell="R5" sqref="R5"/>
    </sheetView>
  </sheetViews>
  <sheetFormatPr defaultColWidth="9.140625" defaultRowHeight="15" customHeight="1" x14ac:dyDescent="0.25"/>
  <cols>
    <col min="1" max="1" width="18.5703125" style="28" bestFit="1" customWidth="1"/>
    <col min="2" max="2" width="10.140625" style="28" bestFit="1" customWidth="1"/>
    <col min="3" max="3" width="9.85546875" style="28" bestFit="1" customWidth="1"/>
    <col min="4" max="4" width="10.28515625" style="28" bestFit="1" customWidth="1"/>
    <col min="5" max="5" width="11.7109375" style="28" bestFit="1" customWidth="1"/>
    <col min="6" max="6" width="16.5703125" style="28" bestFit="1" customWidth="1"/>
    <col min="7" max="7" width="17.140625" style="28" bestFit="1" customWidth="1"/>
    <col min="8" max="8" width="14" style="28" bestFit="1" customWidth="1"/>
    <col min="9" max="9" width="6.28515625" style="28" bestFit="1" customWidth="1"/>
    <col min="10" max="10" width="7.42578125" style="28" bestFit="1" customWidth="1"/>
    <col min="11" max="11" width="5.85546875" style="28" bestFit="1" customWidth="1"/>
    <col min="12" max="12" width="9.7109375" style="28" bestFit="1" customWidth="1"/>
    <col min="13" max="13" width="12.28515625" style="28" bestFit="1" customWidth="1"/>
    <col min="14" max="14" width="9.140625" style="28" bestFit="1" customWidth="1"/>
    <col min="15" max="15" width="13.42578125" style="28" bestFit="1" customWidth="1"/>
    <col min="16" max="17" width="14.140625" style="28" bestFit="1" customWidth="1"/>
    <col min="18" max="18" width="17.7109375" style="28" bestFit="1" customWidth="1"/>
    <col min="19" max="19" width="16.85546875" style="28" bestFit="1" customWidth="1"/>
    <col min="20" max="20" width="20.140625" style="28" bestFit="1" customWidth="1"/>
    <col min="21" max="21" width="19.28515625" style="28" bestFit="1" customWidth="1"/>
    <col min="22" max="22" width="11.28515625" style="28" bestFit="1" customWidth="1"/>
    <col min="23" max="24" width="11" style="28" bestFit="1" customWidth="1"/>
    <col min="25" max="25" width="21.7109375" style="28" bestFit="1" customWidth="1"/>
    <col min="26" max="26" width="10.28515625" style="28" bestFit="1" customWidth="1"/>
    <col min="27" max="27" width="14.85546875" style="114" bestFit="1" customWidth="1"/>
    <col min="28" max="28" width="0.140625" style="2" customWidth="1"/>
    <col min="29" max="16384" width="9.140625" style="2"/>
  </cols>
  <sheetData>
    <row r="1" spans="1:27" ht="15" customHeight="1" x14ac:dyDescent="0.25">
      <c r="A1" s="133" t="s">
        <v>90</v>
      </c>
      <c r="B1" s="144"/>
      <c r="C1" s="145"/>
      <c r="D1" s="145"/>
      <c r="E1" s="153"/>
      <c r="F1" s="153"/>
      <c r="G1" s="251" t="str">
        <f>VLOOKUP("FundName",'Report Parameters'!A:B,2,FALSE)</f>
        <v>Steerhead Alternative Energy Fund</v>
      </c>
      <c r="H1" s="251"/>
      <c r="I1" s="251"/>
      <c r="J1" s="251"/>
      <c r="K1" s="251"/>
      <c r="L1" s="251"/>
      <c r="M1" s="135"/>
      <c r="N1" s="145"/>
      <c r="O1" s="145"/>
      <c r="P1" s="145"/>
      <c r="Q1" s="134" t="s">
        <v>131</v>
      </c>
      <c r="R1" s="137">
        <f>VLOOKUP("EffectiveStartDate",'Report Parameters'!A:B,2,FALSE)</f>
        <v>45931</v>
      </c>
      <c r="S1" s="145"/>
      <c r="T1" s="145"/>
      <c r="U1" s="145"/>
      <c r="V1" s="145"/>
      <c r="W1" s="145"/>
      <c r="X1" s="145"/>
      <c r="Y1" s="145"/>
      <c r="Z1" s="145"/>
      <c r="AA1" s="145"/>
    </row>
    <row r="2" spans="1:27" ht="15" customHeight="1" x14ac:dyDescent="0.25">
      <c r="A2" s="228"/>
      <c r="B2" s="144"/>
      <c r="C2" s="145"/>
      <c r="D2" s="150"/>
      <c r="E2" s="153"/>
      <c r="F2" s="153"/>
      <c r="G2" s="251"/>
      <c r="H2" s="251"/>
      <c r="I2" s="251"/>
      <c r="J2" s="251"/>
      <c r="K2" s="251"/>
      <c r="L2" s="251"/>
      <c r="M2" s="135"/>
      <c r="N2" s="145"/>
      <c r="O2" s="145"/>
      <c r="P2" s="145"/>
      <c r="Q2" s="134" t="s">
        <v>132</v>
      </c>
      <c r="R2" s="137">
        <f>VLOOKUP("EffectiveEndDate",'Report Parameters'!A:B,2,FALSE)</f>
        <v>45901</v>
      </c>
      <c r="S2" s="145"/>
      <c r="T2" s="145"/>
      <c r="U2" s="145"/>
      <c r="V2" s="145"/>
      <c r="W2" s="145"/>
      <c r="X2" s="145"/>
      <c r="Y2" s="145"/>
      <c r="Z2" s="145"/>
      <c r="AA2" s="145"/>
    </row>
    <row r="3" spans="1:27" ht="15" customHeight="1" x14ac:dyDescent="0.25">
      <c r="A3" s="228"/>
      <c r="B3" s="144"/>
      <c r="C3" s="145"/>
      <c r="D3" s="153"/>
      <c r="E3" s="147"/>
      <c r="F3" s="147"/>
      <c r="G3" s="252" t="s">
        <v>51</v>
      </c>
      <c r="H3" s="252"/>
      <c r="I3" s="252"/>
      <c r="J3" s="252"/>
      <c r="K3" s="252"/>
      <c r="L3" s="252"/>
      <c r="M3" s="138"/>
      <c r="N3" s="145"/>
      <c r="O3" s="145"/>
      <c r="P3" s="145"/>
      <c r="Q3" s="134" t="s">
        <v>133</v>
      </c>
      <c r="R3" s="139">
        <f>VLOOKUP("EffectiveEndDate",'Report Parameters'!A:B,2,FALSE)</f>
        <v>45901</v>
      </c>
      <c r="S3" s="145"/>
      <c r="T3" s="145"/>
      <c r="U3" s="145"/>
      <c r="V3" s="145"/>
      <c r="W3" s="145"/>
      <c r="X3" s="145"/>
      <c r="Y3" s="145"/>
      <c r="Z3" s="145"/>
      <c r="AA3" s="145"/>
    </row>
    <row r="4" spans="1:27" ht="15" customHeight="1" x14ac:dyDescent="0.25">
      <c r="A4" s="154"/>
      <c r="B4" s="154"/>
      <c r="C4" s="150"/>
      <c r="D4" s="150"/>
      <c r="E4" s="150"/>
      <c r="F4" s="150"/>
      <c r="G4" s="150"/>
      <c r="H4" s="150"/>
      <c r="I4" s="150"/>
      <c r="J4" s="150"/>
      <c r="K4" s="150"/>
      <c r="L4" s="150"/>
      <c r="M4" s="150"/>
      <c r="N4" s="145"/>
      <c r="O4" s="145"/>
      <c r="P4" s="145"/>
      <c r="Q4" s="134" t="s">
        <v>134</v>
      </c>
      <c r="R4" s="137">
        <f>VLOOKUP("EffectiveEndDate",'Report Parameters'!A:B,2,FALSE)</f>
        <v>45901</v>
      </c>
      <c r="S4" s="145"/>
      <c r="T4" s="145"/>
      <c r="U4" s="145"/>
      <c r="V4" s="145"/>
      <c r="W4" s="145"/>
      <c r="X4" s="145"/>
      <c r="Y4" s="145"/>
      <c r="Z4" s="145"/>
      <c r="AA4" s="145"/>
    </row>
    <row r="5" spans="1:27" ht="15" customHeight="1" thickBot="1" x14ac:dyDescent="0.3">
      <c r="A5" s="145"/>
      <c r="B5" s="145"/>
      <c r="C5" s="150"/>
      <c r="D5" s="150"/>
      <c r="E5" s="150"/>
      <c r="F5" s="150"/>
      <c r="G5" s="150"/>
      <c r="H5" s="150"/>
      <c r="I5" s="150"/>
      <c r="J5" s="150"/>
      <c r="K5" s="150"/>
      <c r="L5" s="150"/>
      <c r="M5" s="150"/>
      <c r="N5" s="145"/>
      <c r="O5" s="145"/>
      <c r="P5" s="145"/>
      <c r="Q5" s="134" t="s">
        <v>135</v>
      </c>
      <c r="R5" s="139" t="s">
        <v>142</v>
      </c>
      <c r="S5" s="145"/>
      <c r="T5" s="145"/>
      <c r="U5" s="145"/>
      <c r="V5" s="145"/>
      <c r="W5" s="145"/>
      <c r="X5" s="145"/>
      <c r="Y5" s="145"/>
      <c r="Z5" s="145"/>
      <c r="AA5" s="145"/>
    </row>
    <row r="6" spans="1:27" ht="15" customHeight="1" thickBot="1" x14ac:dyDescent="0.3">
      <c r="A6" s="54" t="s">
        <v>10</v>
      </c>
      <c r="B6" s="36" t="s">
        <v>1</v>
      </c>
      <c r="C6" s="36" t="s">
        <v>11</v>
      </c>
      <c r="D6" s="36" t="s">
        <v>2</v>
      </c>
      <c r="E6" s="36" t="s">
        <v>0</v>
      </c>
      <c r="F6" s="36" t="s">
        <v>93</v>
      </c>
      <c r="G6" s="36" t="s">
        <v>16</v>
      </c>
      <c r="H6" s="36" t="s">
        <v>116</v>
      </c>
      <c r="I6" s="36" t="s">
        <v>12</v>
      </c>
      <c r="J6" s="36" t="s">
        <v>13</v>
      </c>
      <c r="K6" s="36" t="s">
        <v>14</v>
      </c>
      <c r="L6" s="36" t="s">
        <v>117</v>
      </c>
      <c r="M6" s="36" t="s">
        <v>89</v>
      </c>
      <c r="N6" s="36" t="s">
        <v>60</v>
      </c>
      <c r="O6" s="36" t="s">
        <v>61</v>
      </c>
      <c r="P6" s="36" t="s">
        <v>62</v>
      </c>
      <c r="Q6" s="36" t="s">
        <v>63</v>
      </c>
      <c r="R6" s="36" t="s">
        <v>104</v>
      </c>
      <c r="S6" s="36" t="s">
        <v>3</v>
      </c>
      <c r="T6" s="36" t="s">
        <v>64</v>
      </c>
      <c r="U6" s="36" t="s">
        <v>65</v>
      </c>
      <c r="V6" s="36" t="s">
        <v>66</v>
      </c>
      <c r="W6" s="36" t="s">
        <v>67</v>
      </c>
      <c r="X6" s="36" t="s">
        <v>68</v>
      </c>
      <c r="Y6" s="36" t="s">
        <v>128</v>
      </c>
      <c r="Z6" s="36" t="s">
        <v>69</v>
      </c>
      <c r="AA6" s="55" t="s">
        <v>40</v>
      </c>
    </row>
    <row r="7" spans="1:27" ht="15" customHeight="1" x14ac:dyDescent="0.25">
      <c r="A7" s="59"/>
      <c r="B7" s="73"/>
      <c r="C7" s="73"/>
      <c r="D7" s="73"/>
      <c r="E7" s="73"/>
      <c r="F7" s="73"/>
      <c r="G7" s="73"/>
      <c r="H7" s="73"/>
      <c r="I7" s="73"/>
      <c r="J7" s="73"/>
      <c r="K7" s="73"/>
      <c r="L7" s="73"/>
      <c r="M7" s="73"/>
      <c r="N7" s="74"/>
      <c r="O7" s="75"/>
      <c r="P7" s="73"/>
      <c r="Q7" s="76"/>
      <c r="R7" s="77"/>
      <c r="S7" s="77"/>
      <c r="T7" s="77"/>
      <c r="U7" s="77"/>
      <c r="V7" s="77"/>
      <c r="W7" s="77"/>
      <c r="X7" s="77"/>
      <c r="Y7" s="77"/>
      <c r="Z7" s="77"/>
      <c r="AA7" s="113"/>
    </row>
    <row r="24" spans="18:18" ht="15" customHeight="1" x14ac:dyDescent="0.25">
      <c r="R24" s="29"/>
    </row>
  </sheetData>
  <autoFilter ref="A6:AA6" xr:uid="{F7279F0B-C6D1-4241-9617-8BB4B97BD862}"/>
  <mergeCells count="2">
    <mergeCell ref="G1:L2"/>
    <mergeCell ref="G3:L3"/>
  </mergeCells>
  <phoneticPr fontId="3" type="noConversion"/>
  <conditionalFormatting sqref="A7:AA1048576">
    <cfRule type="expression" dxfId="33" priority="1" stopIfTrue="1">
      <formula>$A7=""</formula>
    </cfRule>
    <cfRule type="expression" dxfId="32" priority="3">
      <formula>ROW()/2=INT(ROW()/2)</formula>
    </cfRule>
    <cfRule type="expression" dxfId="31" priority="4">
      <formula>ROW()/2&lt;&gt;INT(ROW()/2)</formula>
    </cfRule>
    <cfRule type="expression" dxfId="30" priority="5">
      <formula>$A7="Total"</formula>
    </cfRule>
  </conditionalFormatting>
  <conditionalFormatting sqref="AB7:AB1048576">
    <cfRule type="expression" dxfId="29" priority="2">
      <formula>$A7&lt;&gt;""</formula>
    </cfRule>
  </conditionalFormatting>
  <hyperlinks>
    <hyperlink ref="A1" location="Index!A1" display="Home " xr:uid="{30F1E0AA-1DC3-4B54-9A38-BB87FF4AD426}"/>
  </hyperlinks>
  <pageMargins left="0.7" right="0.7" top="0.75" bottom="0.75" header="0.3" footer="0.3"/>
  <drawing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CBC0C8-44D5-4FC8-968C-491B1123FA47}">
  <sheetPr codeName="Sheet10"/>
  <dimension ref="A1:T13"/>
  <sheetViews>
    <sheetView workbookViewId="0">
      <pane ySplit="6" topLeftCell="A7" activePane="bottomLeft" state="frozen"/>
      <selection pane="bottomLeft" activeCell="T5" sqref="T5"/>
    </sheetView>
  </sheetViews>
  <sheetFormatPr defaultRowHeight="15" x14ac:dyDescent="0.25"/>
  <cols>
    <col min="1" max="1" width="18.5703125" style="23" bestFit="1" customWidth="1"/>
    <col min="2" max="2" width="10.140625" style="23" bestFit="1" customWidth="1"/>
    <col min="3" max="3" width="9.85546875" style="23" bestFit="1" customWidth="1"/>
    <col min="4" max="4" width="17.42578125" style="23" bestFit="1" customWidth="1"/>
    <col min="5" max="5" width="11.7109375" style="23" bestFit="1" customWidth="1"/>
    <col min="6" max="6" width="16.140625" style="23" bestFit="1" customWidth="1"/>
    <col min="7" max="7" width="17.140625" style="23" bestFit="1" customWidth="1"/>
    <col min="8" max="8" width="14" style="23" bestFit="1" customWidth="1"/>
    <col min="9" max="9" width="5.85546875" style="23" bestFit="1" customWidth="1"/>
    <col min="10" max="10" width="7.42578125" style="23" bestFit="1" customWidth="1"/>
    <col min="11" max="11" width="5.85546875" style="23" bestFit="1" customWidth="1"/>
    <col min="12" max="12" width="9.7109375" style="23" bestFit="1" customWidth="1"/>
    <col min="13" max="13" width="12.28515625" style="23" bestFit="1" customWidth="1"/>
    <col min="14" max="14" width="16.7109375" style="23" bestFit="1" customWidth="1"/>
    <col min="15" max="15" width="9.85546875" style="23" bestFit="1" customWidth="1"/>
    <col min="16" max="16" width="5.140625" style="42" bestFit="1" customWidth="1"/>
    <col min="17" max="17" width="13.5703125" style="24" bestFit="1" customWidth="1"/>
    <col min="18" max="18" width="14.28515625" style="24" bestFit="1" customWidth="1"/>
    <col min="19" max="19" width="14.140625" style="24" bestFit="1" customWidth="1"/>
    <col min="20" max="20" width="17.7109375" style="115" bestFit="1" customWidth="1"/>
    <col min="21" max="21" width="0.140625" style="2" customWidth="1"/>
    <col min="22" max="16384" width="9.140625" style="2"/>
  </cols>
  <sheetData>
    <row r="1" spans="1:20" ht="15" customHeight="1" x14ac:dyDescent="0.35">
      <c r="A1" s="133" t="s">
        <v>90</v>
      </c>
      <c r="B1" s="144"/>
      <c r="C1" s="145"/>
      <c r="D1" s="145"/>
      <c r="E1" s="145"/>
      <c r="F1" s="251" t="str">
        <f>VLOOKUP("FundName",'Report Parameters'!A:B,2,FALSE)</f>
        <v>Steerhead Alternative Energy Fund</v>
      </c>
      <c r="G1" s="251"/>
      <c r="H1" s="251"/>
      <c r="I1" s="251"/>
      <c r="J1" s="251"/>
      <c r="K1" s="251"/>
      <c r="L1" s="153"/>
      <c r="M1" s="153"/>
      <c r="N1" s="153"/>
      <c r="O1" s="153"/>
      <c r="P1" s="153"/>
      <c r="Q1" s="151"/>
      <c r="R1" s="151"/>
      <c r="S1" s="134" t="s">
        <v>131</v>
      </c>
      <c r="T1" s="137">
        <f>VLOOKUP("EffectiveStartDate",'Report Parameters'!A:B,2,FALSE)</f>
        <v>45931</v>
      </c>
    </row>
    <row r="2" spans="1:20" ht="15" customHeight="1" x14ac:dyDescent="0.35">
      <c r="A2" s="228"/>
      <c r="B2" s="144"/>
      <c r="C2" s="145"/>
      <c r="D2" s="145"/>
      <c r="E2" s="208"/>
      <c r="F2" s="251"/>
      <c r="G2" s="251"/>
      <c r="H2" s="251"/>
      <c r="I2" s="251"/>
      <c r="J2" s="251"/>
      <c r="K2" s="251"/>
      <c r="L2" s="153"/>
      <c r="M2" s="153"/>
      <c r="N2" s="153"/>
      <c r="O2" s="153"/>
      <c r="P2" s="153"/>
      <c r="Q2" s="151"/>
      <c r="R2" s="145"/>
      <c r="S2" s="134" t="s">
        <v>132</v>
      </c>
      <c r="T2" s="137">
        <f>VLOOKUP("EffectiveEndDate",'Report Parameters'!A:B,2,FALSE)</f>
        <v>45901</v>
      </c>
    </row>
    <row r="3" spans="1:20" ht="15" customHeight="1" x14ac:dyDescent="0.35">
      <c r="A3" s="228"/>
      <c r="B3" s="144"/>
      <c r="C3" s="145"/>
      <c r="D3" s="145"/>
      <c r="E3" s="208"/>
      <c r="F3" s="252" t="s">
        <v>129</v>
      </c>
      <c r="G3" s="252"/>
      <c r="H3" s="252"/>
      <c r="I3" s="252"/>
      <c r="J3" s="252"/>
      <c r="K3" s="252"/>
      <c r="L3" s="147"/>
      <c r="M3" s="147"/>
      <c r="N3" s="147"/>
      <c r="O3" s="147"/>
      <c r="P3" s="147"/>
      <c r="Q3" s="151"/>
      <c r="R3" s="145"/>
      <c r="S3" s="134" t="s">
        <v>133</v>
      </c>
      <c r="T3" s="139">
        <f>VLOOKUP("EffectiveEndDate",'Report Parameters'!A:B,2,FALSE)</f>
        <v>45901</v>
      </c>
    </row>
    <row r="4" spans="1:20" ht="15" customHeight="1" x14ac:dyDescent="0.35">
      <c r="A4" s="154"/>
      <c r="B4" s="154"/>
      <c r="C4" s="150"/>
      <c r="D4" s="150"/>
      <c r="E4" s="150"/>
      <c r="F4" s="150"/>
      <c r="G4" s="150"/>
      <c r="H4" s="150"/>
      <c r="I4" s="150"/>
      <c r="J4" s="150"/>
      <c r="K4" s="150"/>
      <c r="L4" s="150"/>
      <c r="M4" s="150"/>
      <c r="N4" s="151"/>
      <c r="O4" s="151"/>
      <c r="P4" s="151"/>
      <c r="Q4" s="151"/>
      <c r="R4" s="151"/>
      <c r="S4" s="134" t="s">
        <v>134</v>
      </c>
      <c r="T4" s="137">
        <f>VLOOKUP("EffectiveEndDate",'Report Parameters'!A:B,2,FALSE)</f>
        <v>45901</v>
      </c>
    </row>
    <row r="5" spans="1:20" ht="15" customHeight="1" thickBot="1" x14ac:dyDescent="0.4">
      <c r="A5" s="145"/>
      <c r="B5" s="145"/>
      <c r="C5" s="150"/>
      <c r="D5" s="150"/>
      <c r="E5" s="150"/>
      <c r="F5" s="150"/>
      <c r="G5" s="150"/>
      <c r="H5" s="151"/>
      <c r="I5" s="151"/>
      <c r="J5" s="151"/>
      <c r="K5" s="151"/>
      <c r="L5" s="151"/>
      <c r="M5" s="151"/>
      <c r="N5" s="151"/>
      <c r="O5" s="151"/>
      <c r="P5" s="151"/>
      <c r="Q5" s="151"/>
      <c r="R5" s="151"/>
      <c r="S5" s="134" t="s">
        <v>135</v>
      </c>
      <c r="T5" s="139" t="s">
        <v>142</v>
      </c>
    </row>
    <row r="6" spans="1:20" ht="15" customHeight="1" thickBot="1" x14ac:dyDescent="0.3">
      <c r="A6" s="4" t="s">
        <v>10</v>
      </c>
      <c r="B6" s="5" t="s">
        <v>1</v>
      </c>
      <c r="C6" s="5" t="s">
        <v>11</v>
      </c>
      <c r="D6" s="5" t="s">
        <v>101</v>
      </c>
      <c r="E6" s="5" t="s">
        <v>0</v>
      </c>
      <c r="F6" s="5" t="s">
        <v>103</v>
      </c>
      <c r="G6" s="5" t="s">
        <v>16</v>
      </c>
      <c r="H6" s="5" t="s">
        <v>116</v>
      </c>
      <c r="I6" s="5" t="s">
        <v>147</v>
      </c>
      <c r="J6" s="5" t="s">
        <v>13</v>
      </c>
      <c r="K6" s="5" t="s">
        <v>14</v>
      </c>
      <c r="L6" s="5" t="s">
        <v>117</v>
      </c>
      <c r="M6" s="5" t="s">
        <v>89</v>
      </c>
      <c r="N6" s="5" t="s">
        <v>136</v>
      </c>
      <c r="O6" s="5" t="s">
        <v>137</v>
      </c>
      <c r="P6" s="5" t="s">
        <v>15</v>
      </c>
      <c r="Q6" s="5" t="s">
        <v>34</v>
      </c>
      <c r="R6" s="5" t="s">
        <v>35</v>
      </c>
      <c r="S6" s="5" t="s">
        <v>36</v>
      </c>
      <c r="T6" s="5" t="s">
        <v>40</v>
      </c>
    </row>
    <row r="7" spans="1:20" x14ac:dyDescent="0.25">
      <c r="A7" s="6"/>
      <c r="B7" s="7"/>
      <c r="C7" s="7"/>
      <c r="D7" s="7"/>
      <c r="E7" s="7"/>
      <c r="F7" s="7"/>
      <c r="G7" s="7"/>
      <c r="H7" s="7"/>
      <c r="I7" s="7"/>
      <c r="J7" s="7"/>
      <c r="K7" s="7"/>
      <c r="L7" s="7"/>
      <c r="M7" s="7"/>
      <c r="N7" s="7"/>
      <c r="O7" s="7"/>
      <c r="P7" s="46"/>
      <c r="Q7" s="11"/>
      <c r="R7" s="11"/>
      <c r="S7" s="11"/>
      <c r="T7" s="107"/>
    </row>
    <row r="8" spans="1:20" x14ac:dyDescent="0.25">
      <c r="A8" s="6"/>
      <c r="B8" s="7"/>
      <c r="C8" s="7"/>
      <c r="D8" s="7"/>
      <c r="E8" s="7"/>
      <c r="F8" s="7"/>
      <c r="G8" s="7"/>
      <c r="H8" s="7"/>
      <c r="I8" s="7"/>
      <c r="J8" s="7"/>
      <c r="K8" s="7"/>
      <c r="L8" s="7"/>
      <c r="M8" s="7"/>
      <c r="N8" s="9"/>
      <c r="O8" s="9"/>
      <c r="P8" s="47"/>
      <c r="Q8" s="10"/>
      <c r="R8" s="10"/>
      <c r="S8" s="11"/>
      <c r="T8" s="107"/>
    </row>
    <row r="9" spans="1:20" x14ac:dyDescent="0.25">
      <c r="A9" s="6"/>
      <c r="B9" s="7"/>
      <c r="C9" s="7"/>
      <c r="D9" s="7"/>
      <c r="E9" s="7"/>
      <c r="F9" s="7"/>
      <c r="G9" s="7"/>
      <c r="H9" s="7"/>
      <c r="I9" s="7"/>
      <c r="J9" s="7"/>
      <c r="K9" s="7"/>
      <c r="L9" s="7"/>
      <c r="M9" s="7"/>
      <c r="N9" s="9"/>
      <c r="O9" s="9"/>
      <c r="P9" s="47"/>
      <c r="Q9" s="10"/>
      <c r="R9" s="10"/>
      <c r="S9" s="11"/>
      <c r="T9" s="107"/>
    </row>
    <row r="10" spans="1:20" x14ac:dyDescent="0.25">
      <c r="A10" s="6"/>
      <c r="B10" s="7"/>
      <c r="C10" s="7"/>
      <c r="D10" s="7"/>
      <c r="E10" s="7"/>
      <c r="F10" s="7"/>
      <c r="G10" s="7"/>
      <c r="H10" s="7"/>
      <c r="I10" s="7"/>
      <c r="J10" s="7"/>
      <c r="K10" s="7"/>
      <c r="L10" s="7"/>
      <c r="M10" s="7"/>
      <c r="N10" s="9"/>
      <c r="O10" s="9"/>
      <c r="P10" s="47"/>
      <c r="Q10" s="10"/>
      <c r="R10" s="10"/>
      <c r="S10" s="10"/>
      <c r="T10" s="107"/>
    </row>
    <row r="11" spans="1:20" x14ac:dyDescent="0.25">
      <c r="A11" s="6"/>
      <c r="B11" s="7"/>
      <c r="C11" s="7"/>
      <c r="D11" s="7"/>
      <c r="E11" s="7"/>
      <c r="F11" s="7"/>
      <c r="G11" s="7"/>
      <c r="H11" s="7"/>
      <c r="I11" s="7"/>
      <c r="J11" s="7"/>
      <c r="K11" s="7"/>
      <c r="L11" s="7"/>
      <c r="M11" s="7"/>
      <c r="N11" s="7"/>
      <c r="O11" s="7"/>
      <c r="P11" s="46"/>
      <c r="Q11" s="11"/>
      <c r="R11" s="11"/>
      <c r="S11" s="11"/>
      <c r="T11" s="107"/>
    </row>
    <row r="12" spans="1:20" x14ac:dyDescent="0.25">
      <c r="A12" s="6"/>
      <c r="B12" s="7"/>
      <c r="C12" s="7"/>
      <c r="D12" s="7"/>
      <c r="E12" s="7"/>
      <c r="F12" s="7"/>
      <c r="G12" s="7"/>
      <c r="H12" s="7"/>
      <c r="I12" s="7"/>
      <c r="J12" s="7"/>
      <c r="K12" s="7"/>
      <c r="L12" s="7"/>
      <c r="M12" s="7"/>
      <c r="N12" s="9"/>
      <c r="O12" s="9"/>
      <c r="P12" s="47"/>
      <c r="Q12" s="10"/>
      <c r="R12" s="10"/>
      <c r="S12" s="10"/>
      <c r="T12" s="107"/>
    </row>
    <row r="13" spans="1:20" x14ac:dyDescent="0.25">
      <c r="A13" s="6"/>
      <c r="B13" s="7"/>
      <c r="C13" s="7"/>
      <c r="D13" s="7"/>
      <c r="E13" s="7"/>
      <c r="F13" s="7"/>
      <c r="G13" s="7"/>
      <c r="H13" s="7"/>
      <c r="I13" s="7"/>
      <c r="J13" s="7"/>
      <c r="K13" s="7"/>
      <c r="L13" s="7"/>
      <c r="M13" s="7"/>
      <c r="N13" s="14"/>
      <c r="O13" s="14"/>
      <c r="P13" s="48"/>
      <c r="Q13" s="15"/>
      <c r="R13" s="15"/>
      <c r="S13" s="15"/>
      <c r="T13" s="107"/>
    </row>
  </sheetData>
  <autoFilter ref="A6:T6" xr:uid="{5CCBC0C8-44D5-4FC8-968C-491B1123FA47}"/>
  <mergeCells count="2">
    <mergeCell ref="F1:K2"/>
    <mergeCell ref="F3:K3"/>
  </mergeCells>
  <conditionalFormatting sqref="A7:T1048576">
    <cfRule type="expression" dxfId="28" priority="1" stopIfTrue="1">
      <formula>$A7=""</formula>
    </cfRule>
    <cfRule type="expression" dxfId="27" priority="3">
      <formula>ROW()/2=INT(ROW()/2)</formula>
    </cfRule>
    <cfRule type="expression" dxfId="26" priority="4">
      <formula>ROW()/2&lt;&gt;INT(ROW()/2)</formula>
    </cfRule>
    <cfRule type="expression" dxfId="25" priority="5">
      <formula>$A7="Total"</formula>
    </cfRule>
  </conditionalFormatting>
  <conditionalFormatting sqref="U7:U1048576">
    <cfRule type="expression" dxfId="24" priority="2">
      <formula>$A7&lt;&gt;""</formula>
    </cfRule>
  </conditionalFormatting>
  <hyperlinks>
    <hyperlink ref="A1" location="Index!A1" display="Home " xr:uid="{7E9A23E0-B3A4-4E0B-B153-42BC225F8FCA}"/>
  </hyperlinks>
  <pageMargins left="0.7" right="0.7" top="0.75" bottom="0.75" header="0.3" footer="0.3"/>
  <drawing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DE62E1-5FD2-4B23-B82F-2762A93AC831}">
  <sheetPr codeName="Sheet11"/>
  <dimension ref="A1:S14"/>
  <sheetViews>
    <sheetView zoomScaleNormal="100" workbookViewId="0">
      <pane ySplit="6" topLeftCell="A7" activePane="bottomLeft" state="frozen"/>
      <selection pane="bottomLeft" activeCell="S5" sqref="S5"/>
    </sheetView>
  </sheetViews>
  <sheetFormatPr defaultColWidth="9.140625" defaultRowHeight="15" customHeight="1" x14ac:dyDescent="0.25"/>
  <cols>
    <col min="1" max="1" width="18.5703125" style="1" bestFit="1" customWidth="1"/>
    <col min="2" max="2" width="10.140625" style="1" bestFit="1" customWidth="1"/>
    <col min="3" max="3" width="9.85546875" style="1" bestFit="1" customWidth="1"/>
    <col min="4" max="4" width="17.85546875" style="1" bestFit="1" customWidth="1"/>
    <col min="5" max="5" width="11.7109375" style="1" bestFit="1" customWidth="1"/>
    <col min="6" max="6" width="16.140625" style="1" bestFit="1" customWidth="1"/>
    <col min="7" max="7" width="17.140625" style="1" bestFit="1" customWidth="1"/>
    <col min="8" max="8" width="14" style="1" bestFit="1" customWidth="1"/>
    <col min="9" max="9" width="5.85546875" style="1" bestFit="1" customWidth="1"/>
    <col min="10" max="10" width="7.42578125" style="1" bestFit="1" customWidth="1"/>
    <col min="11" max="11" width="5.85546875" style="1" bestFit="1" customWidth="1"/>
    <col min="12" max="12" width="9.7109375" style="1" bestFit="1" customWidth="1"/>
    <col min="13" max="13" width="12.28515625" style="1" bestFit="1" customWidth="1"/>
    <col min="14" max="14" width="16.7109375" style="1" bestFit="1" customWidth="1"/>
    <col min="15" max="15" width="11.85546875" style="1" bestFit="1" customWidth="1"/>
    <col min="16" max="16" width="16.42578125" style="220" bestFit="1" customWidth="1"/>
    <col min="17" max="17" width="16.5703125" style="220" bestFit="1" customWidth="1"/>
    <col min="18" max="18" width="14.140625" style="116" bestFit="1" customWidth="1"/>
    <col min="19" max="19" width="17.7109375" style="116" bestFit="1" customWidth="1"/>
    <col min="20" max="20" width="0.140625" style="2" customWidth="1"/>
    <col min="21" max="16384" width="9.140625" style="2"/>
  </cols>
  <sheetData>
    <row r="1" spans="1:19" ht="15" customHeight="1" x14ac:dyDescent="0.25">
      <c r="A1" s="133" t="s">
        <v>90</v>
      </c>
      <c r="B1" s="144"/>
      <c r="C1" s="145"/>
      <c r="D1" s="145"/>
      <c r="E1" s="145"/>
      <c r="F1" s="153"/>
      <c r="G1" s="251" t="str">
        <f>VLOOKUP("FundName",'Report Parameters'!A:B,2,FALSE)</f>
        <v>Steerhead Alternative Energy Fund</v>
      </c>
      <c r="H1" s="251"/>
      <c r="I1" s="251"/>
      <c r="J1" s="251"/>
      <c r="K1" s="251"/>
      <c r="L1" s="251"/>
      <c r="M1" s="153"/>
      <c r="N1" s="153"/>
      <c r="O1" s="153"/>
      <c r="P1" s="218"/>
      <c r="Q1" s="218"/>
      <c r="R1" s="134" t="s">
        <v>131</v>
      </c>
      <c r="S1" s="137">
        <f>VLOOKUP("EffectiveStartDate",'Report Parameters'!A:B,2,FALSE)</f>
        <v>45931</v>
      </c>
    </row>
    <row r="2" spans="1:19" ht="15" customHeight="1" x14ac:dyDescent="0.25">
      <c r="A2" s="228"/>
      <c r="B2" s="144"/>
      <c r="C2" s="145"/>
      <c r="D2" s="145"/>
      <c r="E2" s="145"/>
      <c r="F2" s="153"/>
      <c r="G2" s="251"/>
      <c r="H2" s="251"/>
      <c r="I2" s="251"/>
      <c r="J2" s="251"/>
      <c r="K2" s="251"/>
      <c r="L2" s="251"/>
      <c r="M2" s="153"/>
      <c r="N2" s="153"/>
      <c r="O2" s="153"/>
      <c r="P2" s="218"/>
      <c r="Q2" s="218"/>
      <c r="R2" s="134" t="s">
        <v>132</v>
      </c>
      <c r="S2" s="137">
        <f>VLOOKUP("EffectiveEndDate",'Report Parameters'!A:B,2,FALSE)</f>
        <v>45901</v>
      </c>
    </row>
    <row r="3" spans="1:19" ht="15" customHeight="1" x14ac:dyDescent="0.25">
      <c r="A3" s="228"/>
      <c r="B3" s="144"/>
      <c r="C3" s="145"/>
      <c r="D3" s="145"/>
      <c r="E3" s="145"/>
      <c r="F3" s="147"/>
      <c r="G3" s="252" t="s">
        <v>57</v>
      </c>
      <c r="H3" s="252"/>
      <c r="I3" s="252"/>
      <c r="J3" s="252"/>
      <c r="K3" s="252"/>
      <c r="L3" s="252"/>
      <c r="M3" s="147"/>
      <c r="N3" s="147"/>
      <c r="O3" s="147"/>
      <c r="P3" s="218"/>
      <c r="Q3" s="218"/>
      <c r="R3" s="134" t="s">
        <v>133</v>
      </c>
      <c r="S3" s="139">
        <f>VLOOKUP("EffectiveEndDate",'Report Parameters'!A:B,2,FALSE)</f>
        <v>45901</v>
      </c>
    </row>
    <row r="4" spans="1:19" ht="15" customHeight="1" x14ac:dyDescent="0.35">
      <c r="A4" s="154"/>
      <c r="B4" s="154"/>
      <c r="C4" s="150"/>
      <c r="D4" s="150"/>
      <c r="E4" s="145"/>
      <c r="F4" s="145"/>
      <c r="G4" s="145"/>
      <c r="H4" s="145"/>
      <c r="I4" s="145"/>
      <c r="J4" s="145"/>
      <c r="K4" s="145"/>
      <c r="L4" s="145"/>
      <c r="M4" s="145"/>
      <c r="N4" s="145"/>
      <c r="O4" s="145"/>
      <c r="P4" s="218"/>
      <c r="Q4" s="219"/>
      <c r="R4" s="134" t="s">
        <v>134</v>
      </c>
      <c r="S4" s="137">
        <f>VLOOKUP("EffectiveEndDate",'Report Parameters'!A:B,2,FALSE)</f>
        <v>45901</v>
      </c>
    </row>
    <row r="5" spans="1:19" ht="15" customHeight="1" thickBot="1" x14ac:dyDescent="0.4">
      <c r="A5" s="145"/>
      <c r="B5" s="145"/>
      <c r="C5" s="150"/>
      <c r="D5" s="150"/>
      <c r="E5" s="150"/>
      <c r="F5" s="150"/>
      <c r="G5" s="150"/>
      <c r="H5" s="151"/>
      <c r="I5" s="151"/>
      <c r="J5" s="151"/>
      <c r="K5" s="151"/>
      <c r="L5" s="151"/>
      <c r="M5" s="151"/>
      <c r="N5" s="145"/>
      <c r="O5" s="145"/>
      <c r="P5" s="218"/>
      <c r="Q5" s="219"/>
      <c r="R5" s="134" t="s">
        <v>135</v>
      </c>
      <c r="S5" s="139" t="s">
        <v>142</v>
      </c>
    </row>
    <row r="6" spans="1:19" ht="15" customHeight="1" thickBot="1" x14ac:dyDescent="0.3">
      <c r="A6" s="4" t="s">
        <v>10</v>
      </c>
      <c r="B6" s="5" t="s">
        <v>1</v>
      </c>
      <c r="C6" s="5" t="s">
        <v>11</v>
      </c>
      <c r="D6" s="5" t="s">
        <v>146</v>
      </c>
      <c r="E6" s="5" t="s">
        <v>0</v>
      </c>
      <c r="F6" s="5" t="s">
        <v>103</v>
      </c>
      <c r="G6" s="5" t="s">
        <v>16</v>
      </c>
      <c r="H6" s="5" t="s">
        <v>116</v>
      </c>
      <c r="I6" s="5" t="s">
        <v>147</v>
      </c>
      <c r="J6" s="5" t="s">
        <v>13</v>
      </c>
      <c r="K6" s="5" t="s">
        <v>14</v>
      </c>
      <c r="L6" s="5" t="s">
        <v>117</v>
      </c>
      <c r="M6" s="5" t="s">
        <v>89</v>
      </c>
      <c r="N6" s="5" t="s">
        <v>136</v>
      </c>
      <c r="O6" s="5" t="s">
        <v>94</v>
      </c>
      <c r="P6" s="5" t="s">
        <v>38</v>
      </c>
      <c r="Q6" s="5" t="s">
        <v>39</v>
      </c>
      <c r="R6" s="5" t="s">
        <v>42</v>
      </c>
      <c r="S6" s="5" t="s">
        <v>41</v>
      </c>
    </row>
    <row r="7" spans="1:19" ht="15" customHeight="1" x14ac:dyDescent="0.25">
      <c r="A7" s="6"/>
      <c r="B7" s="7"/>
      <c r="C7" s="7"/>
      <c r="D7" s="7"/>
      <c r="E7" s="7"/>
      <c r="F7" s="7"/>
      <c r="G7" s="7"/>
      <c r="H7" s="7"/>
      <c r="I7" s="7"/>
      <c r="J7" s="7"/>
      <c r="K7" s="7"/>
      <c r="L7" s="7"/>
      <c r="M7" s="7"/>
      <c r="N7" s="22"/>
      <c r="O7" s="7"/>
      <c r="P7" s="11"/>
      <c r="Q7" s="11"/>
      <c r="R7" s="104"/>
      <c r="S7" s="105"/>
    </row>
    <row r="8" spans="1:19" ht="15" customHeight="1" x14ac:dyDescent="0.25">
      <c r="A8" s="8"/>
      <c r="B8" s="9"/>
      <c r="C8" s="9"/>
      <c r="D8" s="9"/>
      <c r="E8" s="9"/>
      <c r="F8" s="9"/>
      <c r="G8" s="9"/>
      <c r="H8" s="9"/>
      <c r="I8" s="9"/>
      <c r="J8" s="9"/>
      <c r="K8" s="9"/>
      <c r="L8" s="9"/>
      <c r="M8" s="9"/>
      <c r="N8" s="22"/>
      <c r="O8" s="9"/>
      <c r="P8" s="10"/>
      <c r="Q8" s="10"/>
      <c r="R8" s="104"/>
      <c r="S8" s="105"/>
    </row>
    <row r="9" spans="1:19" ht="15" customHeight="1" x14ac:dyDescent="0.25">
      <c r="A9" s="6"/>
      <c r="B9" s="7"/>
      <c r="C9" s="7"/>
      <c r="D9" s="7"/>
      <c r="E9" s="7"/>
      <c r="F9" s="7"/>
      <c r="G9" s="7"/>
      <c r="H9" s="7"/>
      <c r="I9" s="7"/>
      <c r="J9" s="7"/>
      <c r="K9" s="7"/>
      <c r="L9" s="7"/>
      <c r="M9" s="7"/>
      <c r="N9" s="22"/>
      <c r="O9" s="7"/>
      <c r="P9" s="11"/>
      <c r="Q9" s="11"/>
      <c r="R9" s="104"/>
      <c r="S9" s="105"/>
    </row>
    <row r="10" spans="1:19" ht="15" customHeight="1" x14ac:dyDescent="0.25">
      <c r="A10" s="8"/>
      <c r="B10" s="9"/>
      <c r="C10" s="9"/>
      <c r="D10" s="9"/>
      <c r="E10" s="9"/>
      <c r="F10" s="9"/>
      <c r="G10" s="9"/>
      <c r="H10" s="9"/>
      <c r="I10" s="9"/>
      <c r="J10" s="9"/>
      <c r="K10" s="9"/>
      <c r="L10" s="9"/>
      <c r="M10" s="9"/>
      <c r="N10" s="22"/>
      <c r="O10" s="9"/>
      <c r="P10" s="10"/>
      <c r="Q10" s="10"/>
      <c r="R10" s="104"/>
      <c r="S10" s="105"/>
    </row>
    <row r="11" spans="1:19" ht="15" customHeight="1" x14ac:dyDescent="0.25">
      <c r="A11" s="6"/>
      <c r="B11" s="7"/>
      <c r="C11" s="7"/>
      <c r="D11" s="7"/>
      <c r="E11" s="7"/>
      <c r="F11" s="7"/>
      <c r="G11" s="7"/>
      <c r="H11" s="7"/>
      <c r="I11" s="7"/>
      <c r="J11" s="7"/>
      <c r="K11" s="7"/>
      <c r="L11" s="7"/>
      <c r="M11" s="7"/>
      <c r="N11" s="22"/>
      <c r="O11" s="7"/>
      <c r="P11" s="11"/>
      <c r="Q11" s="11"/>
      <c r="R11" s="104"/>
      <c r="S11" s="105"/>
    </row>
    <row r="12" spans="1:19" ht="15" customHeight="1" x14ac:dyDescent="0.25">
      <c r="A12" s="12"/>
      <c r="B12" s="13"/>
      <c r="C12" s="13"/>
      <c r="D12" s="13"/>
      <c r="E12" s="13"/>
      <c r="F12" s="13"/>
      <c r="G12" s="13"/>
      <c r="H12" s="13"/>
      <c r="I12" s="9"/>
      <c r="J12" s="9"/>
      <c r="K12" s="9"/>
      <c r="L12" s="9"/>
      <c r="M12" s="9"/>
      <c r="N12" s="22"/>
      <c r="O12" s="13"/>
      <c r="P12" s="57"/>
      <c r="Q12" s="57"/>
      <c r="R12" s="104"/>
      <c r="S12" s="105"/>
    </row>
    <row r="13" spans="1:19" ht="15" customHeight="1" x14ac:dyDescent="0.25">
      <c r="A13" s="12"/>
      <c r="B13" s="13"/>
      <c r="C13" s="13"/>
      <c r="D13" s="13"/>
      <c r="E13" s="13"/>
      <c r="F13" s="13"/>
      <c r="G13" s="13"/>
      <c r="H13" s="13"/>
      <c r="I13" s="9"/>
      <c r="J13" s="9"/>
      <c r="K13" s="9"/>
      <c r="L13" s="9"/>
      <c r="M13" s="9"/>
      <c r="N13" s="22"/>
      <c r="O13" s="13"/>
      <c r="P13" s="21"/>
      <c r="Q13" s="21"/>
      <c r="R13" s="104"/>
      <c r="S13" s="105"/>
    </row>
    <row r="14" spans="1:19" ht="15" customHeight="1" x14ac:dyDescent="0.25">
      <c r="A14" s="12"/>
      <c r="B14" s="13"/>
      <c r="C14" s="13"/>
      <c r="D14" s="13"/>
      <c r="E14" s="13"/>
      <c r="F14" s="13"/>
      <c r="G14" s="13"/>
      <c r="H14" s="13"/>
      <c r="I14" s="13"/>
      <c r="J14" s="13"/>
      <c r="K14" s="13"/>
      <c r="L14" s="13"/>
      <c r="M14" s="13"/>
      <c r="N14" s="13"/>
      <c r="O14" s="13"/>
      <c r="P14" s="57"/>
      <c r="Q14" s="57"/>
      <c r="R14" s="104"/>
      <c r="S14" s="105"/>
    </row>
  </sheetData>
  <autoFilter ref="A6:S6" xr:uid="{F9DE62E1-5FD2-4B23-B82F-2762A93AC831}"/>
  <mergeCells count="2">
    <mergeCell ref="G1:L2"/>
    <mergeCell ref="G3:L3"/>
  </mergeCells>
  <conditionalFormatting sqref="A7:S1048576">
    <cfRule type="expression" dxfId="23" priority="3">
      <formula>ROW()/2=INT(ROW()/2)</formula>
    </cfRule>
    <cfRule type="expression" dxfId="22" priority="8">
      <formula>ROW()/2&lt;&gt;INT(ROW()/2)</formula>
    </cfRule>
    <cfRule type="expression" dxfId="21" priority="9">
      <formula>$A7="Total"</formula>
    </cfRule>
  </conditionalFormatting>
  <conditionalFormatting sqref="A7:T1048576">
    <cfRule type="expression" dxfId="20" priority="1" stopIfTrue="1">
      <formula>$A7=""</formula>
    </cfRule>
  </conditionalFormatting>
  <conditionalFormatting sqref="T7:T1048576">
    <cfRule type="expression" dxfId="19" priority="2">
      <formula>$A7&lt;&gt;""</formula>
    </cfRule>
  </conditionalFormatting>
  <hyperlinks>
    <hyperlink ref="A1" location="Index!A1" display="Home " xr:uid="{025DB487-028F-405B-B756-0FCAEB622241}"/>
  </hyperlinks>
  <pageMargins left="0.7" right="0.7" top="0.75" bottom="0.75" header="0.3" footer="0.3"/>
  <drawing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1568F4-2985-41B5-9677-7C3243E2321C}">
  <sheetPr codeName="Sheet12"/>
  <dimension ref="A1:T13"/>
  <sheetViews>
    <sheetView zoomScaleNormal="100" workbookViewId="0">
      <pane ySplit="6" topLeftCell="A7" activePane="bottomLeft" state="frozen"/>
      <selection pane="bottomLeft" activeCell="T5" sqref="T5"/>
    </sheetView>
  </sheetViews>
  <sheetFormatPr defaultColWidth="9.140625" defaultRowHeight="15" customHeight="1" x14ac:dyDescent="0.25"/>
  <cols>
    <col min="1" max="1" width="18.5703125" style="3" bestFit="1" customWidth="1"/>
    <col min="2" max="2" width="10.140625" style="3" bestFit="1" customWidth="1"/>
    <col min="3" max="3" width="9.85546875" style="3" bestFit="1" customWidth="1"/>
    <col min="4" max="4" width="17.42578125" style="3" bestFit="1" customWidth="1"/>
    <col min="5" max="5" width="11.7109375" style="3" bestFit="1" customWidth="1"/>
    <col min="6" max="6" width="16.140625" style="3" bestFit="1" customWidth="1"/>
    <col min="7" max="7" width="17.140625" style="3" bestFit="1" customWidth="1"/>
    <col min="8" max="8" width="14" style="3" bestFit="1" customWidth="1"/>
    <col min="9" max="9" width="6.28515625" style="3" bestFit="1" customWidth="1"/>
    <col min="10" max="10" width="7.42578125" style="3" bestFit="1" customWidth="1"/>
    <col min="11" max="11" width="5.85546875" style="3" bestFit="1" customWidth="1"/>
    <col min="12" max="12" width="9.7109375" style="3" bestFit="1" customWidth="1"/>
    <col min="13" max="13" width="12.28515625" style="25" bestFit="1" customWidth="1"/>
    <col min="14" max="14" width="13.140625" style="25" bestFit="1" customWidth="1"/>
    <col min="15" max="15" width="16.85546875" style="25" bestFit="1" customWidth="1"/>
    <col min="16" max="16" width="13.28515625" style="25" bestFit="1" customWidth="1"/>
    <col min="17" max="17" width="13.85546875" style="25" bestFit="1" customWidth="1"/>
    <col min="18" max="18" width="13.5703125" style="25" bestFit="1" customWidth="1"/>
    <col min="19" max="19" width="14.140625" style="103" bestFit="1" customWidth="1"/>
    <col min="20" max="20" width="17.7109375" style="103" bestFit="1" customWidth="1"/>
    <col min="21" max="21" width="0.140625" style="20" customWidth="1"/>
    <col min="22" max="16384" width="9.140625" style="20"/>
  </cols>
  <sheetData>
    <row r="1" spans="1:20" s="2" customFormat="1" ht="15" customHeight="1" x14ac:dyDescent="0.25">
      <c r="A1" s="133" t="s">
        <v>90</v>
      </c>
      <c r="B1" s="144"/>
      <c r="C1" s="145"/>
      <c r="D1" s="145"/>
      <c r="E1" s="145"/>
      <c r="F1" s="145"/>
      <c r="G1" s="251" t="str">
        <f>VLOOKUP("FundName",'Report Parameters'!A:B,2,FALSE)</f>
        <v>Steerhead Alternative Energy Fund</v>
      </c>
      <c r="H1" s="251"/>
      <c r="I1" s="251"/>
      <c r="J1" s="251"/>
      <c r="K1" s="251"/>
      <c r="L1" s="251"/>
      <c r="M1" s="135"/>
      <c r="N1" s="145"/>
      <c r="O1" s="145"/>
      <c r="P1" s="145"/>
      <c r="Q1" s="145"/>
      <c r="R1" s="145"/>
      <c r="S1" s="134" t="s">
        <v>131</v>
      </c>
      <c r="T1" s="137">
        <f>VLOOKUP("EffectiveStartDate",'Report Parameters'!A:B,2,FALSE)</f>
        <v>45931</v>
      </c>
    </row>
    <row r="2" spans="1:20" s="2" customFormat="1" ht="15" customHeight="1" x14ac:dyDescent="0.25">
      <c r="A2" s="228"/>
      <c r="B2" s="144"/>
      <c r="C2" s="145"/>
      <c r="D2" s="145"/>
      <c r="E2" s="153"/>
      <c r="F2" s="153"/>
      <c r="G2" s="251"/>
      <c r="H2" s="251"/>
      <c r="I2" s="251"/>
      <c r="J2" s="251"/>
      <c r="K2" s="251"/>
      <c r="L2" s="251"/>
      <c r="M2" s="135"/>
      <c r="N2" s="145"/>
      <c r="O2" s="145"/>
      <c r="P2" s="145"/>
      <c r="Q2" s="145"/>
      <c r="R2" s="145"/>
      <c r="S2" s="134" t="s">
        <v>132</v>
      </c>
      <c r="T2" s="137">
        <f>VLOOKUP("EffectiveEndDate",'Report Parameters'!A:B,2,FALSE)</f>
        <v>45901</v>
      </c>
    </row>
    <row r="3" spans="1:20" s="2" customFormat="1" ht="15" customHeight="1" x14ac:dyDescent="0.25">
      <c r="A3" s="228"/>
      <c r="B3" s="144"/>
      <c r="C3" s="145"/>
      <c r="D3" s="145"/>
      <c r="E3" s="153"/>
      <c r="F3" s="153"/>
      <c r="G3" s="252" t="s">
        <v>18</v>
      </c>
      <c r="H3" s="252"/>
      <c r="I3" s="252"/>
      <c r="J3" s="252"/>
      <c r="K3" s="252"/>
      <c r="L3" s="252"/>
      <c r="M3" s="138"/>
      <c r="N3" s="145"/>
      <c r="O3" s="145"/>
      <c r="P3" s="145"/>
      <c r="Q3" s="145"/>
      <c r="R3" s="145"/>
      <c r="S3" s="134" t="s">
        <v>133</v>
      </c>
      <c r="T3" s="139">
        <f>VLOOKUP("EffectiveEndDate",'Report Parameters'!A:B,2,FALSE)</f>
        <v>45901</v>
      </c>
    </row>
    <row r="4" spans="1:20" s="2" customFormat="1" ht="15" customHeight="1" x14ac:dyDescent="0.35">
      <c r="A4" s="154"/>
      <c r="B4" s="154"/>
      <c r="C4" s="150"/>
      <c r="D4" s="150"/>
      <c r="E4" s="153"/>
      <c r="F4" s="150"/>
      <c r="G4" s="150"/>
      <c r="H4" s="150"/>
      <c r="I4" s="150"/>
      <c r="J4" s="134"/>
      <c r="K4" s="134"/>
      <c r="L4" s="134"/>
      <c r="M4" s="134"/>
      <c r="N4" s="145"/>
      <c r="O4" s="145"/>
      <c r="P4" s="145"/>
      <c r="Q4" s="145"/>
      <c r="R4" s="151"/>
      <c r="S4" s="134" t="s">
        <v>134</v>
      </c>
      <c r="T4" s="137">
        <f>VLOOKUP("EffectiveEndDate",'Report Parameters'!A:B,2,FALSE)</f>
        <v>45901</v>
      </c>
    </row>
    <row r="5" spans="1:20" s="2" customFormat="1" ht="15" customHeight="1" thickBot="1" x14ac:dyDescent="0.4">
      <c r="A5" s="145"/>
      <c r="B5" s="145"/>
      <c r="C5" s="150"/>
      <c r="D5" s="150"/>
      <c r="E5" s="150"/>
      <c r="F5" s="150"/>
      <c r="G5" s="150"/>
      <c r="H5" s="150"/>
      <c r="I5" s="151"/>
      <c r="J5" s="134"/>
      <c r="K5" s="134"/>
      <c r="L5" s="134"/>
      <c r="M5" s="134"/>
      <c r="N5" s="145"/>
      <c r="O5" s="145"/>
      <c r="P5" s="145"/>
      <c r="Q5" s="145"/>
      <c r="R5" s="151"/>
      <c r="S5" s="134" t="s">
        <v>135</v>
      </c>
      <c r="T5" s="139" t="s">
        <v>142</v>
      </c>
    </row>
    <row r="6" spans="1:20" s="2" customFormat="1" ht="15" customHeight="1" thickBot="1" x14ac:dyDescent="0.3">
      <c r="A6" s="4" t="s">
        <v>10</v>
      </c>
      <c r="B6" s="5" t="s">
        <v>1</v>
      </c>
      <c r="C6" s="5" t="s">
        <v>11</v>
      </c>
      <c r="D6" s="5" t="s">
        <v>101</v>
      </c>
      <c r="E6" s="5" t="s">
        <v>0</v>
      </c>
      <c r="F6" s="5" t="s">
        <v>103</v>
      </c>
      <c r="G6" s="5" t="s">
        <v>16</v>
      </c>
      <c r="H6" s="5" t="s">
        <v>116</v>
      </c>
      <c r="I6" s="36" t="s">
        <v>12</v>
      </c>
      <c r="J6" s="5" t="s">
        <v>13</v>
      </c>
      <c r="K6" s="5" t="s">
        <v>14</v>
      </c>
      <c r="L6" s="5" t="s">
        <v>117</v>
      </c>
      <c r="M6" s="5" t="s">
        <v>89</v>
      </c>
      <c r="N6" s="5" t="s">
        <v>144</v>
      </c>
      <c r="O6" s="5" t="s">
        <v>3</v>
      </c>
      <c r="P6" s="5" t="s">
        <v>43</v>
      </c>
      <c r="Q6" s="5" t="s">
        <v>19</v>
      </c>
      <c r="R6" s="5" t="s">
        <v>20</v>
      </c>
      <c r="S6" s="5" t="s">
        <v>42</v>
      </c>
      <c r="T6" s="5" t="s">
        <v>41</v>
      </c>
    </row>
    <row r="7" spans="1:20" ht="15" customHeight="1" x14ac:dyDescent="0.25">
      <c r="A7" s="16"/>
      <c r="B7" s="16"/>
      <c r="C7" s="16"/>
      <c r="D7" s="16"/>
      <c r="E7" s="16"/>
      <c r="F7" s="17"/>
      <c r="G7" s="17"/>
      <c r="H7" s="35"/>
      <c r="I7" s="35"/>
      <c r="J7" s="17"/>
      <c r="K7" s="7"/>
      <c r="L7" s="17"/>
      <c r="M7" s="102"/>
      <c r="N7" s="11"/>
      <c r="O7" s="11"/>
      <c r="P7" s="11"/>
      <c r="Q7" s="11"/>
      <c r="R7" s="11"/>
      <c r="S7" s="104"/>
      <c r="T7" s="105"/>
    </row>
    <row r="8" spans="1:20" ht="15" customHeight="1" x14ac:dyDescent="0.25">
      <c r="A8" s="8"/>
      <c r="B8" s="9"/>
      <c r="C8" s="9"/>
      <c r="D8" s="9"/>
      <c r="E8" s="9"/>
      <c r="F8" s="9"/>
      <c r="G8" s="9"/>
      <c r="H8" s="9"/>
      <c r="I8" s="9"/>
      <c r="J8" s="9"/>
      <c r="K8" s="9"/>
      <c r="L8" s="9"/>
      <c r="M8" s="10"/>
      <c r="N8" s="10"/>
      <c r="O8" s="10"/>
      <c r="P8" s="10"/>
      <c r="Q8" s="10"/>
      <c r="R8" s="10"/>
      <c r="S8" s="104"/>
      <c r="T8" s="105"/>
    </row>
    <row r="9" spans="1:20" ht="15" customHeight="1" x14ac:dyDescent="0.25">
      <c r="A9" s="6"/>
      <c r="B9" s="7"/>
      <c r="C9" s="7"/>
      <c r="D9" s="7"/>
      <c r="E9" s="7"/>
      <c r="F9" s="7"/>
      <c r="G9" s="7"/>
      <c r="H9" s="7"/>
      <c r="I9" s="7"/>
      <c r="J9" s="7"/>
      <c r="K9" s="7"/>
      <c r="L9" s="7"/>
      <c r="M9" s="11"/>
      <c r="N9" s="11"/>
      <c r="O9" s="11"/>
      <c r="P9" s="11"/>
      <c r="Q9" s="11"/>
      <c r="R9" s="11"/>
      <c r="S9" s="106"/>
      <c r="T9" s="107"/>
    </row>
    <row r="10" spans="1:20" ht="15" customHeight="1" x14ac:dyDescent="0.25">
      <c r="A10" s="8"/>
      <c r="B10" s="9"/>
      <c r="C10" s="9"/>
      <c r="D10" s="9"/>
      <c r="E10" s="9"/>
      <c r="F10" s="9"/>
      <c r="G10" s="9"/>
      <c r="H10" s="9"/>
      <c r="I10" s="9"/>
      <c r="J10" s="9"/>
      <c r="K10" s="9"/>
      <c r="L10" s="9"/>
      <c r="M10" s="10"/>
      <c r="N10" s="10"/>
      <c r="O10" s="10"/>
      <c r="P10" s="10"/>
      <c r="Q10" s="10"/>
      <c r="R10" s="10"/>
      <c r="S10" s="104"/>
      <c r="T10" s="105"/>
    </row>
    <row r="11" spans="1:20" ht="15" customHeight="1" x14ac:dyDescent="0.25">
      <c r="A11" s="6"/>
      <c r="B11" s="7"/>
      <c r="C11" s="7"/>
      <c r="D11" s="7"/>
      <c r="E11" s="7"/>
      <c r="F11" s="7"/>
      <c r="G11" s="7"/>
      <c r="H11" s="7"/>
      <c r="I11" s="7"/>
      <c r="J11" s="7"/>
      <c r="K11" s="7"/>
      <c r="L11" s="7"/>
      <c r="M11" s="11"/>
      <c r="N11" s="11"/>
      <c r="O11" s="11"/>
      <c r="P11" s="11"/>
      <c r="Q11" s="11"/>
      <c r="R11" s="11"/>
      <c r="S11" s="106"/>
      <c r="T11" s="107"/>
    </row>
    <row r="12" spans="1:20" ht="15" customHeight="1" x14ac:dyDescent="0.25">
      <c r="A12" s="8"/>
      <c r="B12" s="9"/>
      <c r="C12" s="9"/>
      <c r="D12" s="9"/>
      <c r="E12" s="9"/>
      <c r="F12" s="9"/>
      <c r="G12" s="9"/>
      <c r="H12" s="9"/>
      <c r="I12" s="9"/>
      <c r="J12" s="9"/>
      <c r="K12" s="9"/>
      <c r="L12" s="9"/>
      <c r="M12" s="10"/>
      <c r="N12" s="10"/>
      <c r="O12" s="10"/>
      <c r="P12" s="10"/>
      <c r="Q12" s="10"/>
      <c r="R12" s="10"/>
      <c r="S12" s="104"/>
      <c r="T12" s="105"/>
    </row>
    <row r="13" spans="1:20" ht="15" customHeight="1" x14ac:dyDescent="0.25">
      <c r="A13" s="16"/>
      <c r="B13" s="14"/>
      <c r="C13" s="14"/>
      <c r="D13" s="14"/>
      <c r="E13" s="14"/>
      <c r="F13" s="14"/>
      <c r="G13" s="14"/>
      <c r="H13" s="14"/>
      <c r="I13" s="14"/>
      <c r="J13" s="14"/>
      <c r="K13" s="14"/>
      <c r="L13" s="14"/>
      <c r="M13" s="15"/>
      <c r="N13" s="15"/>
      <c r="O13" s="15"/>
      <c r="P13" s="15"/>
      <c r="Q13" s="15"/>
      <c r="R13" s="15"/>
      <c r="S13" s="108"/>
      <c r="T13" s="109"/>
    </row>
  </sheetData>
  <autoFilter ref="A6:T6" xr:uid="{2B1568F4-2985-41B5-9677-7C3243E2321C}"/>
  <mergeCells count="2">
    <mergeCell ref="G1:L2"/>
    <mergeCell ref="G3:L3"/>
  </mergeCells>
  <phoneticPr fontId="3" type="noConversion"/>
  <conditionalFormatting sqref="A7:T1048576">
    <cfRule type="expression" dxfId="18" priority="1" stopIfTrue="1">
      <formula>$A7=""</formula>
    </cfRule>
    <cfRule type="expression" dxfId="17" priority="3">
      <formula>ROW()/2=INT(ROW()/2)</formula>
    </cfRule>
    <cfRule type="expression" dxfId="16" priority="4">
      <formula>ROW()/2&lt;&gt;INT(ROW()/2)</formula>
    </cfRule>
    <cfRule type="expression" dxfId="15" priority="5">
      <formula>$A7="Total"</formula>
    </cfRule>
  </conditionalFormatting>
  <conditionalFormatting sqref="U7:U1048576">
    <cfRule type="expression" dxfId="14" priority="2">
      <formula>$A7&lt;&gt;""</formula>
    </cfRule>
  </conditionalFormatting>
  <hyperlinks>
    <hyperlink ref="A1" location="Index!A1" display="Home " xr:uid="{29A61DE7-27AA-4191-8A55-2682B6B44079}"/>
  </hyperlinks>
  <pageMargins left="0.7" right="0.7" top="0.75" bottom="0.75" header="0.3" footer="0.3"/>
  <pageSetup orientation="portrait" horizontalDpi="0" verticalDpi="0" r:id="rId1"/>
  <drawing r:id="rId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BDB428-93A3-4E6E-950F-ED8EFB896086}">
  <sheetPr codeName="Sheet13"/>
  <dimension ref="A1:U7"/>
  <sheetViews>
    <sheetView zoomScaleNormal="100" workbookViewId="0">
      <pane ySplit="6" topLeftCell="A7" activePane="bottomLeft" state="frozen"/>
      <selection pane="bottomLeft" activeCell="S5" sqref="S5"/>
    </sheetView>
  </sheetViews>
  <sheetFormatPr defaultColWidth="9.140625" defaultRowHeight="15" customHeight="1" x14ac:dyDescent="0.25"/>
  <cols>
    <col min="1" max="1" width="18.5703125" style="3" bestFit="1" customWidth="1"/>
    <col min="2" max="2" width="10.140625" style="3" bestFit="1" customWidth="1"/>
    <col min="3" max="3" width="9.85546875" style="3" bestFit="1" customWidth="1"/>
    <col min="4" max="4" width="17.85546875" style="3" bestFit="1" customWidth="1"/>
    <col min="5" max="5" width="11.7109375" style="3" bestFit="1" customWidth="1"/>
    <col min="6" max="6" width="16.140625" style="3" bestFit="1" customWidth="1"/>
    <col min="7" max="7" width="17.140625" style="3" bestFit="1" customWidth="1"/>
    <col min="8" max="8" width="14" style="3" bestFit="1" customWidth="1"/>
    <col min="9" max="9" width="6.28515625" style="3" bestFit="1" customWidth="1"/>
    <col min="10" max="10" width="7.42578125" style="3" bestFit="1" customWidth="1"/>
    <col min="11" max="11" width="5.85546875" style="3" bestFit="1" customWidth="1"/>
    <col min="12" max="12" width="9.7109375" style="3" bestFit="1" customWidth="1"/>
    <col min="13" max="13" width="12.28515625" style="3" bestFit="1" customWidth="1"/>
    <col min="14" max="14" width="13.140625" style="3" bestFit="1" customWidth="1"/>
    <col min="15" max="15" width="16.85546875" style="3" bestFit="1" customWidth="1"/>
    <col min="16" max="16" width="14.42578125" style="3" bestFit="1" customWidth="1"/>
    <col min="17" max="17" width="14.140625" style="3" bestFit="1" customWidth="1"/>
    <col min="18" max="18" width="18.7109375" style="3" bestFit="1" customWidth="1"/>
    <col min="19" max="19" width="18.42578125" style="3" bestFit="1" customWidth="1"/>
    <col min="20" max="20" width="12.7109375" style="103" bestFit="1" customWidth="1"/>
    <col min="21" max="21" width="11.7109375" style="103" bestFit="1" customWidth="1"/>
    <col min="22" max="22" width="0.140625" style="2" customWidth="1"/>
    <col min="23" max="16384" width="9.140625" style="2"/>
  </cols>
  <sheetData>
    <row r="1" spans="1:21" ht="15" customHeight="1" x14ac:dyDescent="0.25">
      <c r="A1" s="133" t="s">
        <v>90</v>
      </c>
      <c r="B1" s="144"/>
      <c r="C1" s="145"/>
      <c r="D1" s="145"/>
      <c r="E1" s="145"/>
      <c r="F1" s="145"/>
      <c r="G1" s="251" t="str">
        <f>VLOOKUP("FundName",'Report Parameters'!A:B,2,FALSE)</f>
        <v>Steerhead Alternative Energy Fund</v>
      </c>
      <c r="H1" s="251"/>
      <c r="I1" s="251"/>
      <c r="J1" s="251"/>
      <c r="K1" s="251"/>
      <c r="L1" s="251"/>
      <c r="M1" s="135"/>
      <c r="N1" s="145"/>
      <c r="O1" s="145"/>
      <c r="P1" s="145"/>
      <c r="Q1" s="136"/>
      <c r="R1" s="134" t="s">
        <v>131</v>
      </c>
      <c r="S1" s="137">
        <f>VLOOKUP("EffectiveStartDate",'Report Parameters'!A:B,2,FALSE)</f>
        <v>45931</v>
      </c>
      <c r="T1" s="145"/>
      <c r="U1" s="145"/>
    </row>
    <row r="2" spans="1:21" ht="15" customHeight="1" x14ac:dyDescent="0.25">
      <c r="A2" s="228"/>
      <c r="B2" s="144"/>
      <c r="C2" s="145"/>
      <c r="D2" s="145"/>
      <c r="E2" s="153"/>
      <c r="F2" s="145"/>
      <c r="G2" s="251"/>
      <c r="H2" s="251"/>
      <c r="I2" s="251"/>
      <c r="J2" s="251"/>
      <c r="K2" s="251"/>
      <c r="L2" s="251"/>
      <c r="M2" s="135"/>
      <c r="N2" s="145"/>
      <c r="O2" s="145"/>
      <c r="P2" s="145"/>
      <c r="Q2" s="145"/>
      <c r="R2" s="134" t="s">
        <v>132</v>
      </c>
      <c r="S2" s="137">
        <f>VLOOKUP("EffectiveEndDate",'Report Parameters'!A:B,2,FALSE)</f>
        <v>45901</v>
      </c>
      <c r="T2" s="145"/>
      <c r="U2" s="145"/>
    </row>
    <row r="3" spans="1:21" ht="15" customHeight="1" x14ac:dyDescent="0.25">
      <c r="A3" s="228"/>
      <c r="B3" s="144"/>
      <c r="C3" s="145"/>
      <c r="D3" s="145"/>
      <c r="E3" s="153"/>
      <c r="F3" s="145"/>
      <c r="G3" s="252" t="s">
        <v>50</v>
      </c>
      <c r="H3" s="252"/>
      <c r="I3" s="252"/>
      <c r="J3" s="252"/>
      <c r="K3" s="252"/>
      <c r="L3" s="252"/>
      <c r="M3" s="138"/>
      <c r="N3" s="145"/>
      <c r="O3" s="145"/>
      <c r="P3" s="145"/>
      <c r="Q3" s="145"/>
      <c r="R3" s="134" t="s">
        <v>133</v>
      </c>
      <c r="S3" s="139">
        <f>VLOOKUP("EffectiveEndDate",'Report Parameters'!A:B,2,FALSE)</f>
        <v>45901</v>
      </c>
      <c r="T3" s="145"/>
      <c r="U3" s="145"/>
    </row>
    <row r="4" spans="1:21" ht="15" customHeight="1" x14ac:dyDescent="0.35">
      <c r="A4" s="154"/>
      <c r="B4" s="154"/>
      <c r="C4" s="150"/>
      <c r="D4" s="145"/>
      <c r="E4" s="150"/>
      <c r="F4" s="150"/>
      <c r="G4" s="150"/>
      <c r="H4" s="150"/>
      <c r="I4" s="150"/>
      <c r="J4" s="150"/>
      <c r="K4" s="150"/>
      <c r="L4" s="150"/>
      <c r="M4" s="150"/>
      <c r="N4" s="145"/>
      <c r="O4" s="145"/>
      <c r="P4" s="145"/>
      <c r="Q4" s="151"/>
      <c r="R4" s="134" t="s">
        <v>134</v>
      </c>
      <c r="S4" s="137">
        <f>VLOOKUP("EffectiveEndDate",'Report Parameters'!A:B,2,FALSE)</f>
        <v>45901</v>
      </c>
      <c r="T4" s="145"/>
      <c r="U4" s="145"/>
    </row>
    <row r="5" spans="1:21" ht="15" customHeight="1" thickBot="1" x14ac:dyDescent="0.4">
      <c r="A5" s="145"/>
      <c r="B5" s="145"/>
      <c r="C5" s="150"/>
      <c r="D5" s="150"/>
      <c r="E5" s="150"/>
      <c r="F5" s="150"/>
      <c r="G5" s="150"/>
      <c r="H5" s="150"/>
      <c r="I5" s="151"/>
      <c r="J5" s="150"/>
      <c r="K5" s="150"/>
      <c r="L5" s="150"/>
      <c r="M5" s="150"/>
      <c r="N5" s="145"/>
      <c r="O5" s="145"/>
      <c r="P5" s="145"/>
      <c r="Q5" s="151"/>
      <c r="R5" s="134" t="s">
        <v>135</v>
      </c>
      <c r="S5" s="139" t="s">
        <v>142</v>
      </c>
      <c r="T5" s="145"/>
      <c r="U5" s="145"/>
    </row>
    <row r="6" spans="1:21" ht="15" customHeight="1" thickBot="1" x14ac:dyDescent="0.3">
      <c r="A6" s="54" t="s">
        <v>10</v>
      </c>
      <c r="B6" s="36" t="s">
        <v>1</v>
      </c>
      <c r="C6" s="36" t="s">
        <v>11</v>
      </c>
      <c r="D6" s="36" t="s">
        <v>146</v>
      </c>
      <c r="E6" s="36" t="s">
        <v>0</v>
      </c>
      <c r="F6" s="36" t="s">
        <v>103</v>
      </c>
      <c r="G6" s="36" t="s">
        <v>16</v>
      </c>
      <c r="H6" s="36" t="s">
        <v>116</v>
      </c>
      <c r="I6" s="36" t="s">
        <v>12</v>
      </c>
      <c r="J6" s="36" t="s">
        <v>13</v>
      </c>
      <c r="K6" s="36" t="s">
        <v>14</v>
      </c>
      <c r="L6" s="36" t="s">
        <v>117</v>
      </c>
      <c r="M6" s="36" t="s">
        <v>89</v>
      </c>
      <c r="N6" s="36" t="s">
        <v>144</v>
      </c>
      <c r="O6" s="36" t="s">
        <v>3</v>
      </c>
      <c r="P6" s="36" t="s">
        <v>70</v>
      </c>
      <c r="Q6" s="36" t="s">
        <v>71</v>
      </c>
      <c r="R6" s="36" t="s">
        <v>72</v>
      </c>
      <c r="S6" s="36" t="s">
        <v>73</v>
      </c>
      <c r="T6" s="36" t="s">
        <v>42</v>
      </c>
      <c r="U6" s="55" t="s">
        <v>41</v>
      </c>
    </row>
    <row r="7" spans="1:21" ht="15" customHeight="1" x14ac:dyDescent="0.25">
      <c r="A7" s="59"/>
      <c r="B7" s="60"/>
      <c r="C7" s="60"/>
      <c r="D7" s="60"/>
      <c r="E7" s="60"/>
      <c r="F7" s="60"/>
      <c r="G7" s="60"/>
      <c r="H7" s="60"/>
      <c r="I7" s="14"/>
      <c r="J7" s="60"/>
      <c r="K7" s="60"/>
      <c r="L7" s="60"/>
      <c r="M7" s="60"/>
      <c r="N7" s="61"/>
      <c r="O7" s="61"/>
      <c r="P7" s="61"/>
      <c r="Q7" s="61"/>
      <c r="R7" s="61"/>
      <c r="S7" s="61"/>
      <c r="T7" s="117"/>
      <c r="U7" s="118"/>
    </row>
  </sheetData>
  <autoFilter ref="A6:U6" xr:uid="{13BDB428-93A3-4E6E-950F-ED8EFB896086}"/>
  <mergeCells count="2">
    <mergeCell ref="G1:L2"/>
    <mergeCell ref="G3:L3"/>
  </mergeCells>
  <phoneticPr fontId="3" type="noConversion"/>
  <conditionalFormatting sqref="A7:U1048576">
    <cfRule type="expression" dxfId="13" priority="1" stopIfTrue="1">
      <formula>$A7=""</formula>
    </cfRule>
    <cfRule type="expression" dxfId="12" priority="3">
      <formula>ROW()/2=INT(ROW()/2)</formula>
    </cfRule>
    <cfRule type="expression" dxfId="11" priority="4">
      <formula>ROW()/2&lt;&gt;INT(ROW()/2)</formula>
    </cfRule>
    <cfRule type="expression" dxfId="10" priority="5">
      <formula>$A7="Total"</formula>
    </cfRule>
  </conditionalFormatting>
  <conditionalFormatting sqref="V7:V1048576">
    <cfRule type="expression" dxfId="9" priority="2">
      <formula>$A7&lt;&gt;""</formula>
    </cfRule>
  </conditionalFormatting>
  <hyperlinks>
    <hyperlink ref="A1" location="Index!A1" display="Home " xr:uid="{839EB49D-FBD4-4EC1-9AE2-213BEB70A3A3}"/>
  </hyperlinks>
  <pageMargins left="0.7" right="0.7" top="0.75" bottom="0.75" header="0.3" footer="0.3"/>
  <drawing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37D981-1905-4F58-98C6-CFB9CE90BEDB}">
  <sheetPr codeName="Sheet14"/>
  <dimension ref="A1:S14"/>
  <sheetViews>
    <sheetView zoomScaleNormal="100" workbookViewId="0">
      <pane ySplit="6" topLeftCell="A7" activePane="bottomLeft" state="frozen"/>
      <selection pane="bottomLeft" activeCell="S2" sqref="S2"/>
    </sheetView>
  </sheetViews>
  <sheetFormatPr defaultColWidth="9.140625" defaultRowHeight="15" x14ac:dyDescent="0.25"/>
  <cols>
    <col min="1" max="1" width="18.5703125" style="81" bestFit="1" customWidth="1"/>
    <col min="2" max="2" width="10.140625" style="81" bestFit="1" customWidth="1"/>
    <col min="3" max="3" width="9.85546875" style="81" bestFit="1" customWidth="1"/>
    <col min="4" max="4" width="17.85546875" style="81" bestFit="1" customWidth="1"/>
    <col min="5" max="5" width="11.7109375" style="81" bestFit="1" customWidth="1"/>
    <col min="6" max="6" width="16.140625" style="81" bestFit="1" customWidth="1"/>
    <col min="7" max="7" width="17.140625" style="81" bestFit="1" customWidth="1"/>
    <col min="8" max="8" width="14" style="81" bestFit="1" customWidth="1"/>
    <col min="9" max="9" width="5.85546875" style="81" bestFit="1" customWidth="1"/>
    <col min="10" max="10" width="7.42578125" style="81" bestFit="1" customWidth="1"/>
    <col min="11" max="11" width="5.85546875" style="81" bestFit="1" customWidth="1"/>
    <col min="12" max="12" width="9.7109375" style="81" bestFit="1" customWidth="1"/>
    <col min="13" max="13" width="12.28515625" style="81" bestFit="1" customWidth="1"/>
    <col min="14" max="14" width="16.7109375" style="81" bestFit="1" customWidth="1"/>
    <col min="15" max="15" width="11.85546875" style="81" bestFit="1" customWidth="1"/>
    <col min="16" max="16" width="16.42578125" style="225" bestFit="1" customWidth="1"/>
    <col min="17" max="17" width="16.5703125" style="225" bestFit="1" customWidth="1"/>
    <col min="18" max="18" width="14.140625" style="119" bestFit="1" customWidth="1"/>
    <col min="19" max="19" width="17.7109375" style="119" bestFit="1" customWidth="1"/>
    <col min="20" max="20" width="0.140625" style="81" customWidth="1"/>
    <col min="21" max="16384" width="9.140625" style="81"/>
  </cols>
  <sheetData>
    <row r="1" spans="1:19" ht="15" customHeight="1" x14ac:dyDescent="0.25">
      <c r="A1" s="87" t="s">
        <v>90</v>
      </c>
      <c r="B1" s="86"/>
      <c r="C1" s="78"/>
      <c r="D1" s="78"/>
      <c r="E1" s="255" t="str">
        <f>VLOOKUP("FundName",'Report Parameters'!A:B,2,FALSE)</f>
        <v>Steerhead Alternative Energy Fund</v>
      </c>
      <c r="F1" s="255"/>
      <c r="G1" s="255"/>
      <c r="H1" s="255"/>
      <c r="I1" s="255"/>
      <c r="J1" s="255"/>
      <c r="K1" s="255"/>
      <c r="L1" s="255"/>
      <c r="M1" s="255"/>
      <c r="N1" s="255"/>
      <c r="O1" s="255"/>
      <c r="P1" s="221"/>
      <c r="Q1" s="221"/>
      <c r="R1" s="79" t="s">
        <v>131</v>
      </c>
      <c r="S1" s="80">
        <f>VLOOKUP("EffectiveStartDate",'Report Parameters'!A:B,2,FALSE)</f>
        <v>45931</v>
      </c>
    </row>
    <row r="2" spans="1:19" ht="15" customHeight="1" x14ac:dyDescent="0.25">
      <c r="A2" s="229"/>
      <c r="B2" s="86"/>
      <c r="C2" s="78"/>
      <c r="D2" s="78"/>
      <c r="E2" s="255"/>
      <c r="F2" s="255"/>
      <c r="G2" s="255"/>
      <c r="H2" s="255"/>
      <c r="I2" s="255"/>
      <c r="J2" s="255"/>
      <c r="K2" s="255"/>
      <c r="L2" s="255"/>
      <c r="M2" s="255"/>
      <c r="N2" s="255"/>
      <c r="O2" s="255"/>
      <c r="P2" s="221"/>
      <c r="Q2" s="221"/>
      <c r="R2" s="79" t="s">
        <v>132</v>
      </c>
      <c r="S2" s="80">
        <f>VLOOKUP("DiaryEnd",'Report Parameters'!A:B,2,FALSE)</f>
        <v>45777</v>
      </c>
    </row>
    <row r="3" spans="1:19" ht="15" customHeight="1" x14ac:dyDescent="0.25">
      <c r="A3" s="229"/>
      <c r="B3" s="86"/>
      <c r="C3" s="78"/>
      <c r="D3" s="78"/>
      <c r="E3" s="256" t="s">
        <v>145</v>
      </c>
      <c r="F3" s="256"/>
      <c r="G3" s="256"/>
      <c r="H3" s="256"/>
      <c r="I3" s="256"/>
      <c r="J3" s="256"/>
      <c r="K3" s="256"/>
      <c r="L3" s="256"/>
      <c r="M3" s="256"/>
      <c r="N3" s="256"/>
      <c r="O3" s="256"/>
      <c r="P3" s="221"/>
      <c r="Q3" s="221"/>
      <c r="R3" s="79" t="s">
        <v>133</v>
      </c>
      <c r="S3" s="82">
        <f>VLOOKUP("DiaryEnd",'Report Parameters'!A:B,2,FALSE)</f>
        <v>45777</v>
      </c>
    </row>
    <row r="4" spans="1:19" ht="15" customHeight="1" x14ac:dyDescent="0.35">
      <c r="A4" s="83"/>
      <c r="B4" s="83"/>
      <c r="C4" s="84"/>
      <c r="D4" s="84"/>
      <c r="E4" s="78"/>
      <c r="F4" s="78"/>
      <c r="G4" s="78"/>
      <c r="H4" s="78"/>
      <c r="I4" s="78"/>
      <c r="J4" s="78"/>
      <c r="K4" s="78"/>
      <c r="L4" s="78"/>
      <c r="M4" s="78"/>
      <c r="N4" s="78"/>
      <c r="O4" s="78"/>
      <c r="P4" s="221"/>
      <c r="Q4" s="222"/>
      <c r="R4" s="79" t="s">
        <v>134</v>
      </c>
      <c r="S4" s="80">
        <f>VLOOKUP("DiaryEnd",'Report Parameters'!A:B,2,FALSE)</f>
        <v>45777</v>
      </c>
    </row>
    <row r="5" spans="1:19" ht="15" customHeight="1" thickBot="1" x14ac:dyDescent="0.4">
      <c r="A5" s="78"/>
      <c r="B5" s="78"/>
      <c r="C5" s="84"/>
      <c r="D5" s="84"/>
      <c r="E5" s="84"/>
      <c r="F5" s="84"/>
      <c r="G5" s="84"/>
      <c r="H5" s="85"/>
      <c r="I5" s="85"/>
      <c r="J5" s="85"/>
      <c r="K5" s="85"/>
      <c r="L5" s="85"/>
      <c r="M5" s="85"/>
      <c r="N5" s="78"/>
      <c r="O5" s="78"/>
      <c r="P5" s="221"/>
      <c r="Q5" s="222"/>
      <c r="R5" s="79" t="s">
        <v>135</v>
      </c>
      <c r="S5" s="82" t="s">
        <v>142</v>
      </c>
    </row>
    <row r="6" spans="1:19" ht="15" customHeight="1" x14ac:dyDescent="0.25">
      <c r="A6" s="54" t="s">
        <v>10</v>
      </c>
      <c r="B6" s="36" t="s">
        <v>1</v>
      </c>
      <c r="C6" s="36" t="s">
        <v>11</v>
      </c>
      <c r="D6" s="36" t="s">
        <v>146</v>
      </c>
      <c r="E6" s="36" t="s">
        <v>0</v>
      </c>
      <c r="F6" s="36" t="s">
        <v>103</v>
      </c>
      <c r="G6" s="36" t="s">
        <v>16</v>
      </c>
      <c r="H6" s="36" t="s">
        <v>116</v>
      </c>
      <c r="I6" s="36" t="s">
        <v>147</v>
      </c>
      <c r="J6" s="36" t="s">
        <v>13</v>
      </c>
      <c r="K6" s="36" t="s">
        <v>14</v>
      </c>
      <c r="L6" s="36" t="s">
        <v>117</v>
      </c>
      <c r="M6" s="36" t="s">
        <v>89</v>
      </c>
      <c r="N6" s="36" t="s">
        <v>136</v>
      </c>
      <c r="O6" s="36" t="s">
        <v>94</v>
      </c>
      <c r="P6" s="36" t="s">
        <v>38</v>
      </c>
      <c r="Q6" s="36" t="s">
        <v>39</v>
      </c>
      <c r="R6" s="36" t="s">
        <v>42</v>
      </c>
      <c r="S6" s="36" t="s">
        <v>41</v>
      </c>
    </row>
    <row r="7" spans="1:19" ht="15" customHeight="1" x14ac:dyDescent="0.25">
      <c r="A7" s="209"/>
      <c r="B7" s="209"/>
      <c r="C7" s="209"/>
      <c r="D7" s="209"/>
      <c r="E7" s="209"/>
      <c r="F7" s="209"/>
      <c r="G7" s="209"/>
      <c r="H7" s="209"/>
      <c r="I7" s="209"/>
      <c r="J7" s="209"/>
      <c r="K7" s="209"/>
      <c r="L7" s="209"/>
      <c r="M7" s="209"/>
      <c r="N7" s="210"/>
      <c r="O7" s="209"/>
      <c r="P7" s="223"/>
      <c r="Q7" s="223"/>
      <c r="R7" s="211"/>
      <c r="S7" s="211"/>
    </row>
    <row r="8" spans="1:19" ht="15" customHeight="1" x14ac:dyDescent="0.25">
      <c r="A8" s="212"/>
      <c r="B8" s="212"/>
      <c r="C8" s="212"/>
      <c r="D8" s="212"/>
      <c r="E8" s="212"/>
      <c r="F8" s="212"/>
      <c r="G8" s="212"/>
      <c r="H8" s="212"/>
      <c r="I8" s="212"/>
      <c r="J8" s="212"/>
      <c r="K8" s="212"/>
      <c r="L8" s="212"/>
      <c r="M8" s="212"/>
      <c r="N8" s="210"/>
      <c r="O8" s="212"/>
      <c r="P8" s="224"/>
      <c r="Q8" s="224"/>
      <c r="R8" s="211"/>
      <c r="S8" s="211"/>
    </row>
    <row r="9" spans="1:19" ht="15" customHeight="1" x14ac:dyDescent="0.25">
      <c r="A9" s="209"/>
      <c r="B9" s="209"/>
      <c r="C9" s="209"/>
      <c r="D9" s="209"/>
      <c r="E9" s="209"/>
      <c r="F9" s="209"/>
      <c r="G9" s="209"/>
      <c r="H9" s="209"/>
      <c r="I9" s="209"/>
      <c r="J9" s="209"/>
      <c r="K9" s="209"/>
      <c r="L9" s="209"/>
      <c r="M9" s="209"/>
      <c r="N9" s="210"/>
      <c r="O9" s="209"/>
      <c r="P9" s="223"/>
      <c r="Q9" s="223"/>
      <c r="R9" s="211"/>
      <c r="S9" s="211"/>
    </row>
    <row r="10" spans="1:19" ht="15" customHeight="1" x14ac:dyDescent="0.25">
      <c r="A10" s="212"/>
      <c r="B10" s="212"/>
      <c r="C10" s="212"/>
      <c r="D10" s="212"/>
      <c r="E10" s="212"/>
      <c r="F10" s="212"/>
      <c r="G10" s="212"/>
      <c r="H10" s="212"/>
      <c r="I10" s="212"/>
      <c r="J10" s="212"/>
      <c r="K10" s="212"/>
      <c r="L10" s="212"/>
      <c r="M10" s="212"/>
      <c r="N10" s="210"/>
      <c r="O10" s="212"/>
      <c r="P10" s="224"/>
      <c r="Q10" s="224"/>
      <c r="R10" s="211"/>
      <c r="S10" s="211"/>
    </row>
    <row r="11" spans="1:19" ht="15" customHeight="1" x14ac:dyDescent="0.25">
      <c r="A11" s="209"/>
      <c r="B11" s="209"/>
      <c r="C11" s="209"/>
      <c r="D11" s="209"/>
      <c r="E11" s="209"/>
      <c r="F11" s="209"/>
      <c r="G11" s="209"/>
      <c r="H11" s="209"/>
      <c r="I11" s="209"/>
      <c r="J11" s="209"/>
      <c r="K11" s="209"/>
      <c r="L11" s="209"/>
      <c r="M11" s="209"/>
      <c r="N11" s="210"/>
      <c r="O11" s="209"/>
      <c r="P11" s="223"/>
      <c r="Q11" s="223"/>
      <c r="R11" s="211"/>
      <c r="S11" s="211"/>
    </row>
    <row r="12" spans="1:19" ht="15" customHeight="1" x14ac:dyDescent="0.25">
      <c r="A12" s="212"/>
      <c r="B12" s="212"/>
      <c r="C12" s="212"/>
      <c r="D12" s="212"/>
      <c r="E12" s="212"/>
      <c r="F12" s="212"/>
      <c r="G12" s="212"/>
      <c r="H12" s="212"/>
      <c r="I12" s="212"/>
      <c r="J12" s="212"/>
      <c r="K12" s="212"/>
      <c r="L12" s="212"/>
      <c r="M12" s="212"/>
      <c r="N12" s="210"/>
      <c r="O12" s="212"/>
      <c r="P12" s="224"/>
      <c r="Q12" s="224"/>
      <c r="R12" s="211"/>
      <c r="S12" s="211"/>
    </row>
    <row r="13" spans="1:19" ht="15" customHeight="1" x14ac:dyDescent="0.25">
      <c r="A13" s="212"/>
      <c r="B13" s="212"/>
      <c r="C13" s="212"/>
      <c r="D13" s="212"/>
      <c r="E13" s="212"/>
      <c r="F13" s="212"/>
      <c r="G13" s="212"/>
      <c r="H13" s="209"/>
      <c r="I13" s="209"/>
      <c r="J13" s="209"/>
      <c r="K13" s="209"/>
      <c r="L13" s="209"/>
      <c r="M13" s="209"/>
      <c r="N13" s="210"/>
      <c r="O13" s="212"/>
      <c r="P13" s="213"/>
      <c r="Q13" s="213"/>
      <c r="R13" s="211"/>
      <c r="S13" s="211"/>
    </row>
    <row r="14" spans="1:19" ht="15" customHeight="1" x14ac:dyDescent="0.25">
      <c r="A14" s="212"/>
      <c r="B14" s="212"/>
      <c r="C14" s="212"/>
      <c r="D14" s="212"/>
      <c r="E14" s="212"/>
      <c r="F14" s="212"/>
      <c r="H14" s="212"/>
      <c r="I14" s="212"/>
      <c r="J14" s="212"/>
      <c r="K14" s="212"/>
      <c r="L14" s="212"/>
      <c r="M14" s="212"/>
      <c r="N14" s="212"/>
      <c r="O14" s="212"/>
      <c r="P14" s="224"/>
      <c r="Q14" s="224"/>
      <c r="R14" s="211"/>
      <c r="S14" s="211"/>
    </row>
  </sheetData>
  <autoFilter ref="A6:S6" xr:uid="{2C37D981-1905-4F58-98C6-CFB9CE90BEDB}"/>
  <mergeCells count="2">
    <mergeCell ref="E1:O2"/>
    <mergeCell ref="E3:O3"/>
  </mergeCells>
  <conditionalFormatting sqref="A7:S1048576">
    <cfRule type="expression" dxfId="8" priority="2">
      <formula>ROW()/2=INT(ROW()/2)</formula>
    </cfRule>
    <cfRule type="expression" dxfId="7" priority="3">
      <formula>ROW()/2&lt;&gt;INT(ROW()/2)</formula>
    </cfRule>
  </conditionalFormatting>
  <conditionalFormatting sqref="A7:T1048576">
    <cfRule type="expression" dxfId="6" priority="1" stopIfTrue="1">
      <formula>$A7=""</formula>
    </cfRule>
  </conditionalFormatting>
  <conditionalFormatting sqref="T7:T1048576">
    <cfRule type="expression" dxfId="5" priority="4">
      <formula>$A7&lt;&gt;""</formula>
    </cfRule>
  </conditionalFormatting>
  <hyperlinks>
    <hyperlink ref="A1" location="Index!A1" display="Home " xr:uid="{0C3ACC7C-9028-4C56-8E11-41503649A86F}"/>
  </hyperlinks>
  <pageMargins left="0.7" right="0.7" top="0.75" bottom="0.75" header="0.3" footer="0.3"/>
  <drawing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2B732D-77C0-427F-81C6-DEDB4F803294}">
  <sheetPr codeName="Sheet15"/>
  <dimension ref="A1:B13"/>
  <sheetViews>
    <sheetView workbookViewId="0">
      <pane ySplit="1" topLeftCell="A2" activePane="bottomLeft" state="frozen"/>
      <selection pane="bottomLeft" activeCell="A13" sqref="A13"/>
    </sheetView>
  </sheetViews>
  <sheetFormatPr defaultRowHeight="15" customHeight="1" x14ac:dyDescent="0.25"/>
  <cols>
    <col min="1" max="1" width="19.5703125" style="23" bestFit="1" customWidth="1"/>
    <col min="2" max="2" width="19.7109375" style="23" bestFit="1" customWidth="1"/>
    <col min="3" max="3" width="0.140625" style="2" customWidth="1"/>
    <col min="4" max="16384" width="9.140625" style="2"/>
  </cols>
  <sheetData>
    <row r="1" spans="1:2" s="20" customFormat="1" ht="15" customHeight="1" x14ac:dyDescent="0.25">
      <c r="A1" s="231" t="s">
        <v>95</v>
      </c>
      <c r="B1" s="231" t="s">
        <v>96</v>
      </c>
    </row>
    <row r="2" spans="1:2" s="20" customFormat="1" ht="15" customHeight="1" x14ac:dyDescent="0.25">
      <c r="A2" s="235" t="s">
        <v>10</v>
      </c>
      <c r="B2" s="232" t="s">
        <v>166</v>
      </c>
    </row>
    <row r="3" spans="1:2" s="20" customFormat="1" ht="15" customHeight="1" x14ac:dyDescent="0.25">
      <c r="A3" s="235" t="s">
        <v>441</v>
      </c>
      <c r="B3" s="236">
        <v>45931</v>
      </c>
    </row>
    <row r="4" spans="1:2" s="20" customFormat="1" ht="15" customHeight="1" x14ac:dyDescent="0.25">
      <c r="A4" s="235" t="s">
        <v>442</v>
      </c>
      <c r="B4" s="237">
        <v>45901</v>
      </c>
    </row>
    <row r="5" spans="1:2" s="20" customFormat="1" ht="15" customHeight="1" x14ac:dyDescent="0.25">
      <c r="A5" s="235" t="s">
        <v>167</v>
      </c>
      <c r="B5" s="237">
        <v>45807</v>
      </c>
    </row>
    <row r="6" spans="1:2" s="20" customFormat="1" ht="15" customHeight="1" x14ac:dyDescent="0.25">
      <c r="A6" s="235" t="s">
        <v>168</v>
      </c>
      <c r="B6" s="234">
        <v>45747</v>
      </c>
    </row>
    <row r="7" spans="1:2" s="20" customFormat="1" ht="15" customHeight="1" x14ac:dyDescent="0.25">
      <c r="A7" s="235" t="s">
        <v>169</v>
      </c>
      <c r="B7" s="234">
        <v>45777</v>
      </c>
    </row>
    <row r="8" spans="1:2" s="20" customFormat="1" ht="15" customHeight="1" x14ac:dyDescent="0.25">
      <c r="A8" s="235" t="s">
        <v>170</v>
      </c>
      <c r="B8" s="234" t="s">
        <v>171</v>
      </c>
    </row>
    <row r="9" spans="1:2" s="20" customFormat="1" ht="15" customHeight="1" x14ac:dyDescent="0.25">
      <c r="A9" s="235" t="s">
        <v>172</v>
      </c>
      <c r="B9" s="232" t="s">
        <v>173</v>
      </c>
    </row>
    <row r="10" spans="1:2" s="20" customFormat="1" ht="15" customHeight="1" x14ac:dyDescent="0.25">
      <c r="A10" s="235" t="s">
        <v>174</v>
      </c>
      <c r="B10" s="232" t="s">
        <v>165</v>
      </c>
    </row>
    <row r="11" spans="1:2" ht="15" customHeight="1" x14ac:dyDescent="0.25">
      <c r="A11" s="233" t="s">
        <v>143</v>
      </c>
      <c r="B11" s="233" t="b">
        <v>1</v>
      </c>
    </row>
    <row r="12" spans="1:2" ht="15" customHeight="1" x14ac:dyDescent="0.25">
      <c r="A12" s="232" t="s">
        <v>160</v>
      </c>
      <c r="B12" s="234">
        <v>1</v>
      </c>
    </row>
    <row r="13" spans="1:2" ht="15" customHeight="1" x14ac:dyDescent="0.25">
      <c r="A13" s="23" t="s">
        <v>174</v>
      </c>
    </row>
  </sheetData>
  <autoFilter ref="A1:B1" xr:uid="{5E2B732D-77C0-427F-81C6-DEDB4F803294}"/>
  <conditionalFormatting sqref="A2:B1048576">
    <cfRule type="expression" dxfId="4" priority="3">
      <formula>ROW()/2=INT(ROW()/2)</formula>
    </cfRule>
    <cfRule type="expression" dxfId="3" priority="4">
      <formula>ROW()/2&lt;&gt;INT(ROW()/2)</formula>
    </cfRule>
    <cfRule type="expression" dxfId="2" priority="5">
      <formula>$A2="Total"</formula>
    </cfRule>
  </conditionalFormatting>
  <conditionalFormatting sqref="A2:C1048576">
    <cfRule type="expression" dxfId="1" priority="1" stopIfTrue="1">
      <formula>$A2=""</formula>
    </cfRule>
  </conditionalFormatting>
  <conditionalFormatting sqref="C1:C1048576">
    <cfRule type="expression" dxfId="0" priority="2">
      <formula>$A1&lt;&gt;""</formula>
    </cfRule>
  </conditionalFormatting>
  <pageMargins left="0.7" right="0.7" top="0.75" bottom="0.75" header="0.3" footer="0.3"/>
  <pageSetup orientation="portrait" horizontalDpi="0" verticalDpi="0"/>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EF895BAA6B528B4A8B624BE00F57FD1A" ma:contentTypeVersion="17" ma:contentTypeDescription="Create a new document." ma:contentTypeScope="" ma:versionID="1c917f622753d1b85d37051b154c38e2">
  <xsd:schema xmlns:xsd="http://www.w3.org/2001/XMLSchema" xmlns:xs="http://www.w3.org/2001/XMLSchema" xmlns:p="http://schemas.microsoft.com/office/2006/metadata/properties" xmlns:ns1="http://schemas.microsoft.com/sharepoint/v3" xmlns:ns2="fefd093b-0794-46fb-8ddf-b688d1e8549f" xmlns:ns3="6334ce0f-3c7b-4a8b-ade8-f851117ae016" targetNamespace="http://schemas.microsoft.com/office/2006/metadata/properties" ma:root="true" ma:fieldsID="74e75a432d97d42051ab7b5352edc74d" ns1:_="" ns2:_="" ns3:_="">
    <xsd:import namespace="http://schemas.microsoft.com/sharepoint/v3"/>
    <xsd:import namespace="fefd093b-0794-46fb-8ddf-b688d1e8549f"/>
    <xsd:import namespace="6334ce0f-3c7b-4a8b-ade8-f851117ae016"/>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ObjectDetectorVersions"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1:_ip_UnifiedCompliancePolicyProperties" minOccurs="0"/>
                <xsd:element ref="ns1:_ip_UnifiedCompliancePolicyUIAction" minOccurs="0"/>
                <xsd:element ref="ns2:MediaLengthInSeconds" minOccurs="0"/>
                <xsd:element ref="ns2:MediaServiceLoca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21" nillable="true" ma:displayName="Unified Compliance Policy Properties" ma:hidden="true" ma:internalName="_ip_UnifiedCompliancePolicyProperties">
      <xsd:simpleType>
        <xsd:restriction base="dms:Note"/>
      </xsd:simpleType>
    </xsd:element>
    <xsd:element name="_ip_UnifiedCompliancePolicyUIAction" ma:index="22"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fefd093b-0794-46fb-8ddf-b688d1e8549f"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bjectDetectorVersions" ma:index="12" nillable="true" ma:displayName="MediaServiceObjectDetectorVersions" ma:hidden="true" ma:indexed="true" ma:internalName="MediaServiceObjectDetectorVersions" ma:readOnly="true">
      <xsd:simpleType>
        <xsd:restriction base="dms:Text"/>
      </xsd:simpleType>
    </xsd:element>
    <xsd:element name="MediaServiceSearchProperties" ma:index="13" nillable="true" ma:displayName="MediaServiceSearchProperties" ma:hidden="true" ma:internalName="MediaServiceSearchProperties" ma:readOnly="true">
      <xsd:simpleType>
        <xsd:restriction base="dms:Note"/>
      </xsd:simpleType>
    </xsd:element>
    <xsd:element name="lcf76f155ced4ddcb4097134ff3c332f" ma:index="15" nillable="true" ma:taxonomy="true" ma:internalName="lcf76f155ced4ddcb4097134ff3c332f" ma:taxonomyFieldName="MediaServiceImageTags" ma:displayName="Image Tags" ma:readOnly="false" ma:fieldId="{5cf76f15-5ced-4ddc-b409-7134ff3c332f}" ma:taxonomyMulti="true" ma:sspId="5bdc7606-338e-4419-8e2a-0389b6c884c5" ma:termSetId="09814cd3-568e-fe90-9814-8d621ff8fb84" ma:anchorId="fba54fb3-c3e1-fe81-a776-ca4b69148c4d" ma:open="true" ma:isKeyword="false">
      <xsd:complexType>
        <xsd:sequence>
          <xsd:element ref="pc:Terms" minOccurs="0" maxOccurs="1"/>
        </xsd:sequence>
      </xsd:complexType>
    </xsd:element>
    <xsd:element name="MediaServiceDateTaken" ma:index="17" nillable="true" ma:displayName="MediaServiceDateTaken" ma:hidden="true" ma:indexed="true" ma:internalName="MediaServiceDateTaken" ma:readOnly="true">
      <xsd:simpleType>
        <xsd:restriction base="dms:Text"/>
      </xsd:simpleType>
    </xsd:element>
    <xsd:element name="MediaServiceOCR" ma:index="18" nillable="true" ma:displayName="Extracted Text" ma:internalName="MediaServiceOCR" ma:readOnly="true">
      <xsd:simpleType>
        <xsd:restriction base="dms:Note">
          <xsd:maxLength value="255"/>
        </xsd:restriction>
      </xsd:simpleType>
    </xsd:element>
    <xsd:element name="MediaServiceGenerationTime" ma:index="19" nillable="true" ma:displayName="MediaServiceGenerationTime" ma:hidden="true" ma:internalName="MediaServiceGenerationTime" ma:readOnly="true">
      <xsd:simpleType>
        <xsd:restriction base="dms:Text"/>
      </xsd:simpleType>
    </xsd:element>
    <xsd:element name="MediaServiceEventHashCode" ma:index="20" nillable="true" ma:displayName="MediaServiceEventHashCode" ma:hidden="true" ma:internalName="MediaServiceEventHashCode" ma:readOnly="true">
      <xsd:simpleType>
        <xsd:restriction base="dms:Text"/>
      </xsd:simpleType>
    </xsd:element>
    <xsd:element name="MediaLengthInSeconds" ma:index="23" nillable="true" ma:displayName="MediaLengthInSeconds" ma:hidden="true" ma:internalName="MediaLengthInSeconds" ma:readOnly="true">
      <xsd:simpleType>
        <xsd:restriction base="dms:Unknown"/>
      </xsd:simpleType>
    </xsd:element>
    <xsd:element name="MediaServiceLocation" ma:index="24" nillable="true" ma:displayName="Location" ma:indexed="true" ma:internalName="MediaServiceLocatio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6334ce0f-3c7b-4a8b-ade8-f851117ae016"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element name="TaxCatchAll" ma:index="16" nillable="true" ma:displayName="Taxonomy Catch All Column" ma:hidden="true" ma:list="{181bda25-42e8-4739-864d-b1128efe27f0}" ma:internalName="TaxCatchAll" ma:showField="CatchAllData" ma:web="6334ce0f-3c7b-4a8b-ade8-f851117ae016">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
</file>

<file path=customXml/item3.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lcf76f155ced4ddcb4097134ff3c332f xmlns="fefd093b-0794-46fb-8ddf-b688d1e8549f">
      <Terms xmlns="http://schemas.microsoft.com/office/infopath/2007/PartnerControls"/>
    </lcf76f155ced4ddcb4097134ff3c332f>
    <_ip_UnifiedCompliancePolicyProperties xmlns="http://schemas.microsoft.com/sharepoint/v3" xsi:nil="true"/>
    <TaxCatchAll xmlns="6334ce0f-3c7b-4a8b-ade8-f851117ae016" xsi:nil="true"/>
  </documentManagement>
</p:properties>
</file>

<file path=customXml/item4.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63FC15C1-3878-424B-AA72-D44FD9C8F6D1}">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fefd093b-0794-46fb-8ddf-b688d1e8549f"/>
    <ds:schemaRef ds:uri="6334ce0f-3c7b-4a8b-ade8-f851117ae016"/>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744F1741-FC33-4DE9-8A99-DB9C59F3A374}">
  <ds:schemaRefs>
    <ds:schemaRef ds:uri="http://schemas.microsoft.com/DataMashup"/>
  </ds:schemaRefs>
</ds:datastoreItem>
</file>

<file path=customXml/itemProps3.xml><?xml version="1.0" encoding="utf-8"?>
<ds:datastoreItem xmlns:ds="http://schemas.openxmlformats.org/officeDocument/2006/customXml" ds:itemID="{59D5FF67-9DBE-4533-86E1-DAB80E6699BC}">
  <ds:schemaRefs>
    <ds:schemaRef ds:uri="http://schemas.microsoft.com/office/2006/metadata/properties"/>
    <ds:schemaRef ds:uri="http://schemas.microsoft.com/office/infopath/2007/PartnerControls"/>
    <ds:schemaRef ds:uri="http://schemas.microsoft.com/sharepoint/v3"/>
    <ds:schemaRef ds:uri="fefd093b-0794-46fb-8ddf-b688d1e8549f"/>
    <ds:schemaRef ds:uri="6334ce0f-3c7b-4a8b-ade8-f851117ae016"/>
  </ds:schemaRefs>
</ds:datastoreItem>
</file>

<file path=customXml/itemProps4.xml><?xml version="1.0" encoding="utf-8"?>
<ds:datastoreItem xmlns:ds="http://schemas.openxmlformats.org/officeDocument/2006/customXml" ds:itemID="{BAC40AC0-8956-4274-A3EB-CA52B84E61CD}">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15</vt:i4>
      </vt:variant>
    </vt:vector>
  </HeadingPairs>
  <TitlesOfParts>
    <vt:vector size="15" baseType="lpstr">
      <vt:lpstr>Index</vt:lpstr>
      <vt:lpstr>Trial Balance</vt:lpstr>
      <vt:lpstr>Profit and Loss</vt:lpstr>
      <vt:lpstr>Portfolio Valuation</vt:lpstr>
      <vt:lpstr>TaxLots</vt:lpstr>
      <vt:lpstr>Unsettled Trades</vt:lpstr>
      <vt:lpstr>Accrued Expenses</vt:lpstr>
      <vt:lpstr>Accrued Interest</vt:lpstr>
      <vt:lpstr>Accrued Dividends</vt:lpstr>
      <vt:lpstr>Accrued Other</vt:lpstr>
      <vt:lpstr>Expenses</vt:lpstr>
      <vt:lpstr>Interest</vt:lpstr>
      <vt:lpstr>Dividends</vt:lpstr>
      <vt:lpstr>Other</vt:lpstr>
      <vt:lpstr>Report Parameters</vt:lpstr>
    </vt:vector>
  </TitlesOfParts>
  <Company>Alchelyst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Chirag Batra</dc:creator>
  <cp:lastModifiedBy>Chirag Batra</cp:lastModifiedBy>
  <dcterms:created xsi:type="dcterms:W3CDTF">2024-03-13T17:54:13Z</dcterms:created>
  <dcterms:modified xsi:type="dcterms:W3CDTF">2025-10-01T12:36:05Z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defa4170-0d19-0005-0005-bc88714345d2_Enabled">
    <vt:lpwstr>true</vt:lpwstr>
  </property>
  <property fmtid="{D5CDD505-2E9C-101B-9397-08002B2CF9AE}" pid="3" name="MSIP_Label_defa4170-0d19-0005-0005-bc88714345d2_SetDate">
    <vt:lpwstr>2024-10-08T05:31:46Z</vt:lpwstr>
  </property>
  <property fmtid="{D5CDD505-2E9C-101B-9397-08002B2CF9AE}" pid="4" name="MSIP_Label_defa4170-0d19-0005-0005-bc88714345d2_Method">
    <vt:lpwstr>Standard</vt:lpwstr>
  </property>
  <property fmtid="{D5CDD505-2E9C-101B-9397-08002B2CF9AE}" pid="5" name="MSIP_Label_defa4170-0d19-0005-0005-bc88714345d2_Name">
    <vt:lpwstr>defa4170-0d19-0005-0005-bc88714345d2</vt:lpwstr>
  </property>
  <property fmtid="{D5CDD505-2E9C-101B-9397-08002B2CF9AE}" pid="6" name="MSIP_Label_defa4170-0d19-0005-0005-bc88714345d2_SiteId">
    <vt:lpwstr>e03984f0-10ea-4ee9-9017-d179a87734a6</vt:lpwstr>
  </property>
  <property fmtid="{D5CDD505-2E9C-101B-9397-08002B2CF9AE}" pid="7" name="MSIP_Label_defa4170-0d19-0005-0005-bc88714345d2_ActionId">
    <vt:lpwstr>5aa39b29-3889-4261-a1d5-1efc25b3525f</vt:lpwstr>
  </property>
  <property fmtid="{D5CDD505-2E9C-101B-9397-08002B2CF9AE}" pid="8" name="MSIP_Label_defa4170-0d19-0005-0005-bc88714345d2_ContentBits">
    <vt:lpwstr>0</vt:lpwstr>
  </property>
  <property fmtid="{D5CDD505-2E9C-101B-9397-08002B2CF9AE}" pid="9" name="ContentTypeId">
    <vt:lpwstr>0x010100EF895BAA6B528B4A8B624BE00F57FD1A</vt:lpwstr>
  </property>
</Properties>
</file>