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528E5612-628A-4560-84B5-A42CBACE9603}"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<sst xmlns="http://schemas.openxmlformats.org/spreadsheetml/2006/main" count="2596" uniqueCount="443">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</sst>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45932</v>
      </c>
      <c r="J1" s="185"/>
      <c r="K1" s="145"/>
    </row>
    <row r="2" spans="1:13" ht="14.1" customHeight="1" x14ac:dyDescent="0.25">
      <c r="A2" s="227"/>
      <c r="B2" s="251" t="s">
        <v>165</v>
      </c>
      <c r="C2" s="251"/>
      <c r="D2" s="251"/>
      <c r="E2" s="251"/>
      <c r="F2" s="251"/>
      <c r="G2" s="251"/>
      <c r="H2" s="134" t="s">
        <v>99</v>
      </c>
      <c r="I2" s="186">
        <f>VLOOKUP("EffectiveEndDate",'Report Parameters'!A:B,2,FALSE)</f>
        <v>45902</v>
      </c>
      <c r="J2" s="187"/>
      <c r="K2" s="145"/>
    </row>
    <row r="3" spans="1:13" ht="14.1" customHeight="1" x14ac:dyDescent="0.25">
      <c r="A3" s="227"/>
      <c r="B3" s="251"/>
      <c r="C3" s="251"/>
      <c r="D3" s="251"/>
      <c r="E3" s="251"/>
      <c r="F3" s="251"/>
      <c r="G3" s="251"/>
      <c r="H3" s="134" t="s">
        <v>97</v>
      </c>
      <c r="I3" s="134">
        <f>VLOOKUP("EffectiveEndDate",'Report Parameters'!A:B,2,FALSE)</f>
        <v>45902</v>
      </c>
      <c r="J3" s="187"/>
      <c r="K3" s="145"/>
    </row>
    <row r="4" spans="1:13" ht="14.1" customHeight="1" x14ac:dyDescent="0.25">
      <c r="A4" s="188"/>
      <c r="B4" s="145"/>
      <c r="C4" s="252" t="s">
        <v>164</v>
      </c>
      <c r="D4" s="252"/>
      <c r="E4" s="252"/>
      <c r="F4" s="252"/>
      <c r="G4" s="252"/>
      <c r="H4" s="134" t="s">
        <v>160</v>
      </c>
      <c r="I4" s="186">
        <f>VLOOKUP("EffectiveStartDate",'Report Parameters'!A:B,2,FALSE)</f>
        <v>45932</v>
      </c>
      <c r="J4" s="187"/>
      <c r="K4" s="145"/>
    </row>
    <row r="5" spans="1:13" ht="14.1" customHeight="1" x14ac:dyDescent="0.25">
      <c r="A5" s="188"/>
      <c r="B5" s="145"/>
      <c r="C5" s="189"/>
      <c r="D5" s="189"/>
      <c r="E5" s="189"/>
      <c r="F5" s="189"/>
      <c r="G5" s="189"/>
      <c r="H5" s="134" t="s">
        <v>100</v>
      </c>
      <c r="I5" s="186">
        <f>VLOOKUP("EffectiveEndDate",'Report Parameters'!A:B,2,FALSE)</f>
        <v>45902</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23449458.510000002</v>
      </c>
      <c r="E10" s="171">
        <v>0</v>
      </c>
      <c r="F10" s="169"/>
      <c r="G10" s="170" t="str">
        <v>Meta Platforms Inc</v>
      </c>
      <c r="H10" s="170">
        <v>772132.55174999998</v>
      </c>
      <c r="I10" s="214">
        <f t="shared" ref="I10:I19" si="0">+H10/$D$18</f>
        <v>3.2927521606553288E-2</v>
      </c>
      <c r="J10" s="192"/>
      <c r="K10" s="145"/>
    </row>
    <row r="11" spans="1:13" x14ac:dyDescent="0.25">
      <c r="A11" s="167" t="s">
        <v>148</v>
      </c>
      <c r="B11" s="169"/>
      <c r="C11" s="172" t="s">
        <v>130</v>
      </c>
      <c r="D11" s="172">
        <v>0</v>
      </c>
      <c r="E11" s="173">
        <v>0</v>
      </c>
      <c r="F11" s="169"/>
      <c r="G11" s="172" t="str">
        <v>NVIDIA Corp</v>
      </c>
      <c r="H11" s="172">
        <v>666411.07868181996</v>
      </c>
      <c r="I11" s="173">
        <f t="shared" si="0"/>
        <v>2.841903911758259E-2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2.6476670072887749E-2</v>
      </c>
      <c r="J12" s="192"/>
      <c r="K12" s="145"/>
    </row>
    <row r="13" spans="1:13" x14ac:dyDescent="0.25">
      <c r="A13" s="167" t="s">
        <v>55</v>
      </c>
      <c r="B13" s="169"/>
      <c r="C13" s="172" t="s">
        <v>79</v>
      </c>
      <c r="D13" s="172">
        <v>0</v>
      </c>
      <c r="E13" s="173">
        <v>0</v>
      </c>
      <c r="F13" s="169"/>
      <c r="G13" s="172" t="str">
        <v>Broadcom Inc</v>
      </c>
      <c r="H13" s="172">
        <v>598639.65</v>
      </c>
      <c r="I13" s="173">
        <f t="shared" si="0"/>
        <v>2.5528932778755238E-2</v>
      </c>
      <c r="J13" s="192"/>
      <c r="K13" s="145"/>
    </row>
    <row r="14" spans="1:13" x14ac:dyDescent="0.25">
      <c r="A14" s="168" t="s">
        <v>56</v>
      </c>
      <c r="B14" s="169"/>
      <c r="C14" s="170" t="s">
        <v>80</v>
      </c>
      <c r="D14" s="170">
        <f>D10+D11+D12-D13</f>
        <v>23449458.510000002</v>
      </c>
      <c r="E14" s="171">
        <v>0</v>
      </c>
      <c r="F14" s="169"/>
      <c r="G14" s="170" t="str">
        <v>Oracle Corp</v>
      </c>
      <c r="H14" s="170">
        <v>552229.33811111003</v>
      </c>
      <c r="I14" s="171">
        <f t="shared" si="0"/>
        <v>2.35497692996029E-2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2.3034977535607067E-2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1.9670279158185984E-2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1.7653864997499252E-2</v>
      </c>
      <c r="J17" s="192"/>
      <c r="K17" s="145"/>
    </row>
    <row r="18" spans="1:11" x14ac:dyDescent="0.25">
      <c r="A18" s="168" t="s">
        <v>18</v>
      </c>
      <c r="B18" s="169"/>
      <c r="C18" s="175" t="s">
        <v>75</v>
      </c>
      <c r="D18" s="175">
        <f>SUM(D14:D17)</f>
        <v>23449458.510000002</v>
      </c>
      <c r="E18" s="176">
        <f>(+D18-D14)/D$14</f>
        <v>0</v>
      </c>
      <c r="F18" s="169"/>
      <c r="G18" s="170" t="str">
        <v>Costco Wholesale Corp</v>
      </c>
      <c r="H18" s="170">
        <v>404090.37900000002</v>
      </c>
      <c r="I18" s="171">
        <f t="shared" si="0"/>
        <v>1.7232397022203135E-2</v>
      </c>
      <c r="J18" s="192"/>
      <c r="K18" s="145"/>
    </row>
    <row r="19" spans="1:11" x14ac:dyDescent="0.25">
      <c r="A19" s="167" t="s">
        <v>50</v>
      </c>
      <c r="B19" s="169"/>
      <c r="C19" s="169"/>
      <c r="D19" s="169"/>
      <c r="E19" s="169"/>
      <c r="F19" s="169"/>
      <c r="G19" s="172" t="str">
        <v>Wells Fargo &amp; Co</v>
      </c>
      <c r="H19" s="172">
        <v>383804.66424615</v>
      </c>
      <c r="I19" s="173">
        <f t="shared" si="0"/>
        <v>1.6367314583510609E-2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45932</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45902</v>
      </c>
      <c r="K2" s="2"/>
    </row>
    <row r="3" spans="1:11" ht="15" customHeight="1" x14ac:dyDescent="0.25">
      <c r="A3" s="228"/>
      <c r="B3" s="134"/>
      <c r="C3" s="134"/>
      <c r="D3" s="251"/>
      <c r="E3" s="251"/>
      <c r="F3" s="251"/>
      <c r="G3" s="134"/>
      <c r="H3" s="134"/>
      <c r="I3" s="134" t="s">
        <v>133</v>
      </c>
      <c r="J3" s="139">
        <f>VLOOKUP("EffectiveEndDate",'Report Parameters'!A:B,2,FALSE)</f>
        <v>45902</v>
      </c>
      <c r="K3" s="2"/>
    </row>
    <row r="4" spans="1:11" ht="15" customHeight="1" x14ac:dyDescent="0.25">
      <c r="A4" s="134"/>
      <c r="B4" s="134"/>
      <c r="C4" s="134"/>
      <c r="D4" s="140"/>
      <c r="E4" s="140" t="s">
        <v>52</v>
      </c>
      <c r="F4" s="134"/>
      <c r="G4" s="134"/>
      <c r="H4" s="134"/>
      <c r="I4" s="134" t="s">
        <v>134</v>
      </c>
      <c r="J4" s="137">
        <f>VLOOKUP("EffectiveEndDate",'Report Parameters'!A:B,2,FALSE)</f>
        <v>45902</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10217318.51</v>
      </c>
      <c r="I7" s="64">
        <v>0</v>
      </c>
      <c r="J7" s="65">
        <v>10217318.51</v>
      </c>
    </row>
    <row r="8" spans="1:11" ht="15" customHeight="1" x14ac:dyDescent="0.25">
      <c r="A8" s="66" t="s">
        <v>178</v>
      </c>
      <c r="B8" s="67" t="s">
        <v>179</v>
      </c>
      <c r="C8" s="67" t="s">
        <v>180</v>
      </c>
      <c r="D8" s="67" t="s">
        <v>430</v>
      </c>
      <c r="E8" s="67" t="s">
        <v>185</v>
      </c>
      <c r="F8" s="67" t="s">
        <v>432</v>
      </c>
      <c r="G8" s="67" t="s">
        <v>386</v>
      </c>
      <c r="H8" s="68">
        <v>-58518.53</v>
      </c>
      <c r="I8" s="68">
        <v>0</v>
      </c>
      <c r="J8" s="69">
        <v>-58518.53</v>
      </c>
    </row>
    <row r="9" spans="1:11" ht="15" customHeight="1" x14ac:dyDescent="0.25">
      <c r="A9" s="66" t="s">
        <v>178</v>
      </c>
      <c r="B9" s="67" t="s">
        <v>179</v>
      </c>
      <c r="C9" s="67" t="s">
        <v>180</v>
      </c>
      <c r="D9" s="67" t="s">
        <v>430</v>
      </c>
      <c r="E9" s="67" t="s">
        <v>182</v>
      </c>
      <c r="F9" s="67" t="s">
        <v>431</v>
      </c>
      <c r="G9" s="67" t="s">
        <v>386</v>
      </c>
      <c r="H9" s="68">
        <v>19696257.039999999</v>
      </c>
      <c r="I9" s="68">
        <v>0</v>
      </c>
      <c r="J9" s="69">
        <v>19696257.039999999</v>
      </c>
    </row>
    <row r="10" spans="1:11" ht="15" customHeight="1" x14ac:dyDescent="0.25">
      <c r="A10" s="66" t="s">
        <v>178</v>
      </c>
      <c r="B10" s="67" t="s">
        <v>179</v>
      </c>
      <c r="C10" s="67" t="s">
        <v>180</v>
      </c>
      <c r="D10" s="67" t="s">
        <v>430</v>
      </c>
      <c r="E10" s="67" t="s">
        <v>182</v>
      </c>
      <c r="F10" s="67" t="s">
        <v>433</v>
      </c>
      <c r="G10" s="67" t="s">
        <v>386</v>
      </c>
      <c r="H10" s="68">
        <v>181176.67</v>
      </c>
      <c r="I10" s="68">
        <v>0</v>
      </c>
      <c r="J10" s="69">
        <v>181176.67</v>
      </c>
    </row>
    <row r="11" spans="1:11" ht="15" customHeight="1" x14ac:dyDescent="0.25">
      <c r="A11" s="66" t="s">
        <v>178</v>
      </c>
      <c r="B11" s="67" t="s">
        <v>179</v>
      </c>
      <c r="C11" s="67" t="s">
        <v>180</v>
      </c>
      <c r="D11" s="67" t="s">
        <v>434</v>
      </c>
      <c r="E11" s="67" t="s">
        <v>182</v>
      </c>
      <c r="F11" s="67" t="s">
        <v>435</v>
      </c>
      <c r="G11" s="67" t="s">
        <v>386</v>
      </c>
      <c r="H11" s="68">
        <v>-6586775.1799999997</v>
      </c>
      <c r="I11" s="68">
        <v>0</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58518.53</v>
      </c>
      <c r="I13" s="68">
        <v>0</v>
      </c>
      <c r="J13" s="69">
        <v>58518.53</v>
      </c>
    </row>
    <row r="14" spans="1:11" ht="15" customHeight="1" x14ac:dyDescent="0.25">
      <c r="A14" s="66" t="s">
        <v>178</v>
      </c>
      <c r="B14" s="67" t="s">
        <v>179</v>
      </c>
      <c r="C14" s="67" t="s">
        <v>180</v>
      </c>
      <c r="D14" s="67" t="s">
        <v>438</v>
      </c>
      <c r="E14" s="67" t="s">
        <v>185</v>
      </c>
      <c r="F14" s="67" t="s">
        <v>440</v>
      </c>
      <c r="G14" s="67" t="s">
        <v>386</v>
      </c>
      <c r="H14" s="68">
        <v>-7977.04</v>
      </c>
      <c r="I14" s="68">
        <v>0</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45932</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45902</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45902</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45902</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45932</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45902</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45902</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45902</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45932</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45902</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45902</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45902</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45932</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45902</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45902</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45902</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45932</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45902</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45902</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45902</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45932</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45902</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45902</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45902</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45932</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45902</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45902</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45902</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45932</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45902</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45902</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45902</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45932</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45902</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45902</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45902</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45932</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45902</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45902</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45902</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45932</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45902</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45902</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45902</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45932</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45932</v>
      </c>
    </row>
    <row r="4" spans="1:2" s="20" customFormat="1" ht="15" customHeight="1" x14ac:dyDescent="0.25">
      <c r="A4" s="235" t="s">
        <v>442</v>
      </c>
      <c r="B4" s="237">
        <v>45902</v>
      </c>
    </row>
    <row r="5" spans="1:2" s="20" customFormat="1" ht="15" customHeight="1" x14ac:dyDescent="0.25">
      <c r="A5" s="235" t="s">
        <v>167</v>
      </c>
      <c r="B5" s="237">
        <v>45807</v>
      </c>
    </row>
    <row r="6" spans="1:2" s="20" customFormat="1" ht="15" customHeight="1" x14ac:dyDescent="0.25">
      <c r="A6" s="235" t="s">
        <v>168</v>
      </c>
      <c r="B6" s="234">
        <v>45777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2025-10-02T03:35:32Z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